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FI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X27" i="7" l="1"/>
  <c r="Y25" i="12"/>
  <c r="X23" i="12"/>
  <c r="Y21" i="12"/>
  <c r="X21" i="14"/>
  <c r="X19" i="12"/>
  <c r="Y17" i="7"/>
  <c r="Y15" i="7"/>
  <c r="X15" i="7"/>
  <c r="Y13" i="12"/>
  <c r="X11" i="12"/>
  <c r="Y9" i="12"/>
  <c r="X7" i="12"/>
  <c r="Y31" i="12"/>
  <c r="Y30" i="12"/>
  <c r="X29" i="12"/>
  <c r="Y27" i="8"/>
  <c r="Y26" i="12"/>
  <c r="Y22" i="12"/>
  <c r="Y18" i="10"/>
  <c r="X17" i="8"/>
  <c r="Y15" i="8"/>
  <c r="X15" i="8"/>
  <c r="Y12" i="12"/>
  <c r="X12" i="10"/>
  <c r="Y10" i="12"/>
  <c r="Y8" i="12"/>
  <c r="X8" i="10"/>
  <c r="Y6" i="12"/>
  <c r="X6" i="10"/>
  <c r="Y32" i="13"/>
  <c r="X31" i="13"/>
  <c r="Y30" i="10"/>
  <c r="X30" i="10"/>
  <c r="Y27" i="9"/>
  <c r="X27" i="9"/>
  <c r="X26" i="10"/>
  <c r="Y24" i="13"/>
  <c r="Y23" i="13"/>
  <c r="X22" i="10"/>
  <c r="Y20" i="13"/>
  <c r="Y19" i="10"/>
  <c r="Y17" i="9"/>
  <c r="Y15" i="9"/>
  <c r="X15" i="9"/>
  <c r="Y14" i="10"/>
  <c r="X13" i="13"/>
  <c r="Y12" i="13"/>
  <c r="X11" i="13"/>
  <c r="Y10" i="10"/>
  <c r="X9" i="13"/>
  <c r="Y8" i="13"/>
  <c r="X7" i="13"/>
  <c r="Y6" i="13"/>
  <c r="X4" i="9"/>
  <c r="X32" i="10"/>
  <c r="X29" i="10"/>
  <c r="X28" i="10"/>
  <c r="X25" i="10"/>
  <c r="X24" i="10"/>
  <c r="X21" i="10"/>
  <c r="X20" i="10"/>
  <c r="X18" i="10"/>
  <c r="X16" i="10"/>
  <c r="X14" i="10"/>
  <c r="X13" i="10"/>
  <c r="Y11" i="10"/>
  <c r="X10" i="10"/>
  <c r="Y7" i="10"/>
  <c r="Y6" i="10"/>
  <c r="Y31" i="14"/>
  <c r="Y31" i="17" s="1"/>
  <c r="X29" i="14"/>
  <c r="Y24" i="14"/>
  <c r="Y24" i="17" s="1"/>
  <c r="X24" i="14"/>
  <c r="X24" i="17" s="1"/>
  <c r="Y22" i="14"/>
  <c r="Y22" i="17" s="1"/>
  <c r="X22" i="14"/>
  <c r="X22" i="17" s="1"/>
  <c r="X17" i="11"/>
  <c r="Y15" i="11"/>
  <c r="X15" i="11"/>
  <c r="Y10" i="14"/>
  <c r="Y10" i="17" s="1"/>
  <c r="Y9" i="14"/>
  <c r="Y9" i="17" s="1"/>
  <c r="X9" i="14"/>
  <c r="X9" i="17" s="1"/>
  <c r="Y7" i="14"/>
  <c r="Y6" i="14"/>
  <c r="X5" i="14"/>
  <c r="Y32" i="12"/>
  <c r="X32" i="12"/>
  <c r="X30" i="12"/>
  <c r="Y28" i="12"/>
  <c r="X28" i="12"/>
  <c r="X26" i="12"/>
  <c r="Y24" i="12"/>
  <c r="X24" i="12"/>
  <c r="X22" i="12"/>
  <c r="Y20" i="12"/>
  <c r="X20" i="12"/>
  <c r="X18" i="12"/>
  <c r="X12" i="12"/>
  <c r="X10" i="12"/>
  <c r="X6" i="12"/>
  <c r="X32" i="13"/>
  <c r="Y31" i="13"/>
  <c r="X30" i="13"/>
  <c r="X29" i="13"/>
  <c r="Y26" i="13"/>
  <c r="X26" i="13"/>
  <c r="X24" i="13"/>
  <c r="Y22" i="13"/>
  <c r="X22" i="13"/>
  <c r="X20" i="13"/>
  <c r="Y18" i="13"/>
  <c r="X18" i="13"/>
  <c r="X12" i="13"/>
  <c r="Y11" i="13"/>
  <c r="X10" i="13"/>
  <c r="X8" i="13"/>
  <c r="Y7" i="13"/>
  <c r="X6" i="13"/>
  <c r="Y32" i="14"/>
  <c r="Y32" i="17" s="1"/>
  <c r="X32" i="14"/>
  <c r="X32" i="17" s="1"/>
  <c r="X31" i="14"/>
  <c r="X31" i="17" s="1"/>
  <c r="Y30" i="14"/>
  <c r="X30" i="14"/>
  <c r="Y28" i="14"/>
  <c r="X28" i="14"/>
  <c r="Y26" i="14"/>
  <c r="X26" i="14"/>
  <c r="Y25" i="14"/>
  <c r="Y25" i="17" s="1"/>
  <c r="X25" i="14"/>
  <c r="X25" i="17" s="1"/>
  <c r="Y23" i="14"/>
  <c r="Y23" i="17" s="1"/>
  <c r="X23" i="14"/>
  <c r="X23" i="17" s="1"/>
  <c r="Y20" i="14"/>
  <c r="X20" i="14"/>
  <c r="Y19" i="14"/>
  <c r="Y16" i="14"/>
  <c r="X16" i="14"/>
  <c r="X15" i="14" s="1"/>
  <c r="X15" i="17" s="1"/>
  <c r="Y14" i="14"/>
  <c r="X14" i="14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X10" i="14"/>
  <c r="X10" i="17" s="1"/>
  <c r="Y8" i="14"/>
  <c r="X8" i="14"/>
  <c r="X6" i="14"/>
  <c r="Y26" i="17"/>
  <c r="X26" i="17"/>
  <c r="Y14" i="17"/>
  <c r="X14" i="17"/>
  <c r="Y27" i="18"/>
  <c r="X27" i="18"/>
  <c r="Y15" i="18"/>
  <c r="X15" i="18"/>
  <c r="X14" i="18"/>
  <c r="X14" i="24" s="1"/>
  <c r="Y4" i="18"/>
  <c r="Y3" i="18" s="1"/>
  <c r="Y16" i="23" s="1"/>
  <c r="Y15" i="23" s="1"/>
  <c r="X4" i="18"/>
  <c r="X3" i="18" s="1"/>
  <c r="Y26" i="23"/>
  <c r="X26" i="23"/>
  <c r="X24" i="23"/>
  <c r="Y22" i="23"/>
  <c r="X22" i="23"/>
  <c r="X20" i="23"/>
  <c r="X15" i="19"/>
  <c r="Y15" i="19"/>
  <c r="X13" i="21"/>
  <c r="Y10" i="23"/>
  <c r="X9" i="21"/>
  <c r="Y8" i="23"/>
  <c r="Y6" i="23"/>
  <c r="X5" i="21"/>
  <c r="X31" i="21"/>
  <c r="Y30" i="21"/>
  <c r="X26" i="24"/>
  <c r="Y25" i="21"/>
  <c r="Y23" i="21"/>
  <c r="X22" i="24"/>
  <c r="Y21" i="21"/>
  <c r="Y19" i="21"/>
  <c r="Y17" i="20"/>
  <c r="Y14" i="21"/>
  <c r="Y13" i="21"/>
  <c r="Y10" i="21"/>
  <c r="X10" i="24"/>
  <c r="Y9" i="21"/>
  <c r="Y6" i="21"/>
  <c r="X6" i="24"/>
  <c r="Y5" i="21"/>
  <c r="Y31" i="21"/>
  <c r="X30" i="21"/>
  <c r="X29" i="21"/>
  <c r="X25" i="21"/>
  <c r="X23" i="21"/>
  <c r="X21" i="21"/>
  <c r="X19" i="21"/>
  <c r="Y11" i="21"/>
  <c r="X11" i="21"/>
  <c r="Y7" i="21"/>
  <c r="X7" i="21"/>
  <c r="Y31" i="25"/>
  <c r="Y31" i="28" s="1"/>
  <c r="X31" i="25"/>
  <c r="X31" i="28" s="1"/>
  <c r="Y29" i="25"/>
  <c r="X27" i="22"/>
  <c r="X27" i="25" s="1"/>
  <c r="Y24" i="25"/>
  <c r="Y24" i="28" s="1"/>
  <c r="Y22" i="25"/>
  <c r="Y22" i="28" s="1"/>
  <c r="Y21" i="25"/>
  <c r="X21" i="25"/>
  <c r="Y20" i="25"/>
  <c r="Y18" i="25"/>
  <c r="X17" i="22"/>
  <c r="Y15" i="22"/>
  <c r="X15" i="22"/>
  <c r="Y10" i="25"/>
  <c r="X10" i="25"/>
  <c r="X10" i="28" s="1"/>
  <c r="Y9" i="25"/>
  <c r="Y9" i="28" s="1"/>
  <c r="Y6" i="25"/>
  <c r="X6" i="25"/>
  <c r="Y32" i="23"/>
  <c r="Y31" i="23"/>
  <c r="X31" i="23"/>
  <c r="Y29" i="23"/>
  <c r="X29" i="23"/>
  <c r="Y28" i="23"/>
  <c r="Y25" i="23"/>
  <c r="X25" i="23"/>
  <c r="Y24" i="23"/>
  <c r="Y23" i="23"/>
  <c r="X23" i="23"/>
  <c r="Y21" i="23"/>
  <c r="X21" i="23"/>
  <c r="Y20" i="23"/>
  <c r="Y19" i="23"/>
  <c r="X19" i="23"/>
  <c r="Y13" i="23"/>
  <c r="X13" i="23"/>
  <c r="Y12" i="23"/>
  <c r="Y11" i="23"/>
  <c r="X11" i="23"/>
  <c r="Y9" i="23"/>
  <c r="X9" i="23"/>
  <c r="Y7" i="23"/>
  <c r="X7" i="23"/>
  <c r="Y5" i="23"/>
  <c r="X5" i="23"/>
  <c r="Y31" i="24"/>
  <c r="X31" i="24"/>
  <c r="Y30" i="24"/>
  <c r="Y29" i="24"/>
  <c r="X29" i="24"/>
  <c r="Y26" i="24"/>
  <c r="Y25" i="24"/>
  <c r="X25" i="24"/>
  <c r="X23" i="24"/>
  <c r="Y22" i="24"/>
  <c r="X21" i="24"/>
  <c r="Y19" i="24"/>
  <c r="X19" i="24"/>
  <c r="Y18" i="24"/>
  <c r="Y13" i="24"/>
  <c r="X13" i="24"/>
  <c r="Y11" i="24"/>
  <c r="X11" i="24"/>
  <c r="Y10" i="24"/>
  <c r="Y9" i="24"/>
  <c r="X9" i="24"/>
  <c r="Y7" i="24"/>
  <c r="X7" i="24"/>
  <c r="Y6" i="24"/>
  <c r="Y5" i="24"/>
  <c r="X5" i="24"/>
  <c r="Y32" i="25"/>
  <c r="Y32" i="28" s="1"/>
  <c r="X32" i="25"/>
  <c r="X32" i="28" s="1"/>
  <c r="Y30" i="25"/>
  <c r="X30" i="25"/>
  <c r="Y28" i="25"/>
  <c r="Y26" i="25"/>
  <c r="Y26" i="28" s="1"/>
  <c r="X26" i="25"/>
  <c r="X26" i="28" s="1"/>
  <c r="Y25" i="25"/>
  <c r="Y25" i="28" s="1"/>
  <c r="X25" i="25"/>
  <c r="X25" i="28" s="1"/>
  <c r="X24" i="25"/>
  <c r="X24" i="28" s="1"/>
  <c r="Y23" i="25"/>
  <c r="Y23" i="28" s="1"/>
  <c r="X23" i="25"/>
  <c r="X23" i="28" s="1"/>
  <c r="X22" i="25"/>
  <c r="X22" i="28" s="1"/>
  <c r="Y19" i="25"/>
  <c r="X19" i="25"/>
  <c r="X18" i="25"/>
  <c r="Y16" i="25"/>
  <c r="Y15" i="25" s="1"/>
  <c r="Y15" i="28" s="1"/>
  <c r="X16" i="25"/>
  <c r="X16" i="28" s="1"/>
  <c r="X15" i="25"/>
  <c r="X15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X11" i="25"/>
  <c r="X11" i="28" s="1"/>
  <c r="X9" i="25"/>
  <c r="X9" i="28" s="1"/>
  <c r="Y8" i="25"/>
  <c r="Y7" i="25"/>
  <c r="X7" i="25"/>
  <c r="Y10" i="28"/>
  <c r="Y23" i="29"/>
  <c r="Y10" i="29" s="1"/>
  <c r="X23" i="29"/>
  <c r="Y19" i="29"/>
  <c r="X19" i="29"/>
  <c r="X6" i="29" s="1"/>
  <c r="Y18" i="29"/>
  <c r="Y5" i="29" s="1"/>
  <c r="X18" i="29"/>
  <c r="Y27" i="29"/>
  <c r="Y14" i="29" s="1"/>
  <c r="X27" i="29"/>
  <c r="Y26" i="29"/>
  <c r="X26" i="29"/>
  <c r="X13" i="29" s="1"/>
  <c r="X24" i="29"/>
  <c r="X11" i="29" s="1"/>
  <c r="Y21" i="29"/>
  <c r="Y8" i="29" s="1"/>
  <c r="X21" i="29"/>
  <c r="X8" i="29" s="1"/>
  <c r="X20" i="29"/>
  <c r="X7" i="29" s="1"/>
  <c r="X5" i="30"/>
  <c r="X3" i="30" s="1"/>
  <c r="Y5" i="30"/>
  <c r="Y3" i="30" s="1"/>
  <c r="Y5" i="31"/>
  <c r="Y3" i="31" s="1"/>
  <c r="X5" i="32"/>
  <c r="X3" i="32" s="1"/>
  <c r="Y5" i="33"/>
  <c r="Y3" i="33" s="1"/>
  <c r="X5" i="33"/>
  <c r="X3" i="33" s="1"/>
  <c r="Y5" i="34"/>
  <c r="Y3" i="34" s="1"/>
  <c r="X5" i="34"/>
  <c r="X3" i="34" s="1"/>
  <c r="Y5" i="35"/>
  <c r="Y3" i="35" s="1"/>
  <c r="Y5" i="36"/>
  <c r="Y3" i="36" s="1"/>
  <c r="X5" i="37"/>
  <c r="X172" i="42"/>
  <c r="Y167" i="42"/>
  <c r="X154" i="42"/>
  <c r="Y149" i="42"/>
  <c r="X136" i="42"/>
  <c r="Y131" i="42"/>
  <c r="X117" i="42"/>
  <c r="Y112" i="42"/>
  <c r="Y93" i="42"/>
  <c r="X92" i="42"/>
  <c r="Y74" i="42"/>
  <c r="X73" i="42"/>
  <c r="Y55" i="42"/>
  <c r="X54" i="42"/>
  <c r="Y36" i="42"/>
  <c r="X35" i="42"/>
  <c r="X16" i="42"/>
  <c r="Y11" i="42"/>
  <c r="X10" i="42"/>
  <c r="Y171" i="42"/>
  <c r="Y170" i="42"/>
  <c r="X170" i="42"/>
  <c r="Y169" i="42"/>
  <c r="X169" i="42"/>
  <c r="Y168" i="42"/>
  <c r="X168" i="42"/>
  <c r="X167" i="42"/>
  <c r="Y153" i="42"/>
  <c r="Y152" i="42"/>
  <c r="X152" i="42"/>
  <c r="Y151" i="42"/>
  <c r="X151" i="42"/>
  <c r="Y150" i="42"/>
  <c r="X150" i="42"/>
  <c r="X149" i="42"/>
  <c r="Y135" i="42"/>
  <c r="Y134" i="42"/>
  <c r="X134" i="42"/>
  <c r="Y133" i="42"/>
  <c r="X133" i="42"/>
  <c r="Y132" i="42"/>
  <c r="X132" i="42"/>
  <c r="X131" i="42"/>
  <c r="Y117" i="42"/>
  <c r="Y116" i="42"/>
  <c r="Y115" i="42"/>
  <c r="X115" i="42"/>
  <c r="Y114" i="42"/>
  <c r="X114" i="42"/>
  <c r="Y113" i="42"/>
  <c r="X113" i="42"/>
  <c r="X112" i="42"/>
  <c r="Y97" i="42"/>
  <c r="Y96" i="42"/>
  <c r="X96" i="42"/>
  <c r="Y95" i="42"/>
  <c r="X95" i="42"/>
  <c r="Y94" i="42"/>
  <c r="X94" i="42"/>
  <c r="X93" i="42"/>
  <c r="Y92" i="42"/>
  <c r="Y91" i="42"/>
  <c r="X91" i="42"/>
  <c r="Y90" i="42"/>
  <c r="X90" i="42"/>
  <c r="Y89" i="42"/>
  <c r="Y88" i="42"/>
  <c r="X88" i="42"/>
  <c r="X74" i="42"/>
  <c r="Y72" i="42"/>
  <c r="X72" i="42"/>
  <c r="Y71" i="42"/>
  <c r="X71" i="42"/>
  <c r="Y70" i="42"/>
  <c r="Y69" i="42"/>
  <c r="X69" i="42"/>
  <c r="X55" i="42"/>
  <c r="Y53" i="42"/>
  <c r="X53" i="42"/>
  <c r="Y52" i="42"/>
  <c r="X52" i="42"/>
  <c r="Y51" i="42"/>
  <c r="Y50" i="42"/>
  <c r="X50" i="42"/>
  <c r="X36" i="42"/>
  <c r="Y34" i="42"/>
  <c r="X34" i="42"/>
  <c r="Y33" i="42"/>
  <c r="X33" i="42"/>
  <c r="Y32" i="42"/>
  <c r="X32" i="42"/>
  <c r="Y31" i="42"/>
  <c r="X31" i="42"/>
  <c r="Y15" i="42"/>
  <c r="Y14" i="42"/>
  <c r="X14" i="42"/>
  <c r="Y13" i="42"/>
  <c r="X13" i="42"/>
  <c r="Y12" i="42"/>
  <c r="X12" i="42"/>
  <c r="X11" i="42"/>
  <c r="Y164" i="44"/>
  <c r="X164" i="44"/>
  <c r="X162" i="44"/>
  <c r="X146" i="44"/>
  <c r="Y146" i="44"/>
  <c r="Y144" i="44"/>
  <c r="Y128" i="44"/>
  <c r="X128" i="44"/>
  <c r="X125" i="44"/>
  <c r="Y125" i="44"/>
  <c r="Y109" i="44"/>
  <c r="X109" i="44"/>
  <c r="Y106" i="44"/>
  <c r="X106" i="44"/>
  <c r="Y85" i="44"/>
  <c r="X85" i="44"/>
  <c r="X82" i="44"/>
  <c r="X66" i="44"/>
  <c r="Y66" i="44"/>
  <c r="Y63" i="44"/>
  <c r="X47" i="44"/>
  <c r="Y47" i="44"/>
  <c r="Y44" i="44"/>
  <c r="X44" i="44"/>
  <c r="X28" i="44"/>
  <c r="Y28" i="44"/>
  <c r="Y25" i="44"/>
  <c r="X14" i="46"/>
  <c r="X10" i="46"/>
  <c r="X7" i="44"/>
  <c r="Y7" i="44"/>
  <c r="Y4" i="44"/>
  <c r="X177" i="46"/>
  <c r="Y174" i="46"/>
  <c r="X173" i="46"/>
  <c r="Y170" i="46"/>
  <c r="X169" i="46"/>
  <c r="Y166" i="46"/>
  <c r="Y164" i="45"/>
  <c r="X162" i="45"/>
  <c r="Y162" i="45"/>
  <c r="X158" i="46"/>
  <c r="Y157" i="46"/>
  <c r="Y156" i="46"/>
  <c r="X156" i="46"/>
  <c r="X154" i="46"/>
  <c r="Y153" i="46"/>
  <c r="Y152" i="46"/>
  <c r="X152" i="46"/>
  <c r="X150" i="46"/>
  <c r="Y149" i="46"/>
  <c r="Y148" i="46"/>
  <c r="X148" i="46"/>
  <c r="Y146" i="45"/>
  <c r="X146" i="45"/>
  <c r="X144" i="45"/>
  <c r="Y140" i="46"/>
  <c r="Y139" i="46"/>
  <c r="X139" i="46"/>
  <c r="Y136" i="46"/>
  <c r="Y135" i="46"/>
  <c r="X135" i="46"/>
  <c r="Y132" i="46"/>
  <c r="X132" i="46"/>
  <c r="Y131" i="46"/>
  <c r="X131" i="46"/>
  <c r="Y129" i="46"/>
  <c r="X128" i="45"/>
  <c r="Y125" i="45"/>
  <c r="X122" i="46"/>
  <c r="Y119" i="46"/>
  <c r="X118" i="46"/>
  <c r="Y117" i="46"/>
  <c r="X117" i="46"/>
  <c r="Y115" i="46"/>
  <c r="X113" i="46"/>
  <c r="X109" i="45"/>
  <c r="Y109" i="45"/>
  <c r="Y109" i="46" s="1"/>
  <c r="X106" i="45"/>
  <c r="Y102" i="46"/>
  <c r="Y100" i="46"/>
  <c r="Y98" i="46"/>
  <c r="Y96" i="46"/>
  <c r="Y94" i="46"/>
  <c r="Y92" i="46"/>
  <c r="Y90" i="46"/>
  <c r="Y88" i="46"/>
  <c r="Y85" i="45"/>
  <c r="X85" i="45"/>
  <c r="Y82" i="45"/>
  <c r="Y79" i="46"/>
  <c r="X79" i="46"/>
  <c r="Y77" i="46"/>
  <c r="Y73" i="46"/>
  <c r="Y71" i="46"/>
  <c r="X71" i="46"/>
  <c r="Y69" i="46"/>
  <c r="Y66" i="45"/>
  <c r="X66" i="45"/>
  <c r="X65" i="46"/>
  <c r="Y60" i="46"/>
  <c r="X60" i="46"/>
  <c r="Y58" i="46"/>
  <c r="X58" i="46"/>
  <c r="Y56" i="46"/>
  <c r="X56" i="46"/>
  <c r="X54" i="46"/>
  <c r="Y52" i="46"/>
  <c r="Y47" i="45"/>
  <c r="X47" i="45"/>
  <c r="X47" i="46" s="1"/>
  <c r="Y44" i="45"/>
  <c r="Y41" i="46"/>
  <c r="X40" i="46"/>
  <c r="Y39" i="46"/>
  <c r="Y35" i="46"/>
  <c r="X34" i="46"/>
  <c r="Y33" i="46"/>
  <c r="X32" i="46"/>
  <c r="Y31" i="46"/>
  <c r="Y28" i="45"/>
  <c r="Y28" i="46" s="1"/>
  <c r="X28" i="45"/>
  <c r="X28" i="46" s="1"/>
  <c r="Y27" i="46"/>
  <c r="X25" i="45"/>
  <c r="Y22" i="46"/>
  <c r="X21" i="46"/>
  <c r="X17" i="46"/>
  <c r="Y16" i="46"/>
  <c r="X15" i="46"/>
  <c r="Y14" i="46"/>
  <c r="X13" i="46"/>
  <c r="X9" i="46"/>
  <c r="Y8" i="46"/>
  <c r="X7" i="45"/>
  <c r="Y6" i="46"/>
  <c r="Y177" i="46"/>
  <c r="Y176" i="46"/>
  <c r="X176" i="46"/>
  <c r="X175" i="46"/>
  <c r="Y173" i="46"/>
  <c r="Y172" i="46"/>
  <c r="X172" i="46"/>
  <c r="X171" i="46"/>
  <c r="Y169" i="46"/>
  <c r="Y168" i="46"/>
  <c r="X168" i="46"/>
  <c r="X167" i="46"/>
  <c r="Y165" i="46"/>
  <c r="Y159" i="46"/>
  <c r="X159" i="46"/>
  <c r="Y155" i="46"/>
  <c r="X155" i="46"/>
  <c r="Y151" i="46"/>
  <c r="X151" i="46"/>
  <c r="Y147" i="46"/>
  <c r="X147" i="46"/>
  <c r="X141" i="46"/>
  <c r="X140" i="46"/>
  <c r="Y138" i="46"/>
  <c r="X138" i="46"/>
  <c r="X137" i="46"/>
  <c r="Y134" i="46"/>
  <c r="X134" i="46"/>
  <c r="X133" i="46"/>
  <c r="Y130" i="46"/>
  <c r="X130" i="46"/>
  <c r="X129" i="46"/>
  <c r="Y127" i="46"/>
  <c r="Y126" i="46"/>
  <c r="X126" i="46"/>
  <c r="Y122" i="46"/>
  <c r="Y121" i="46"/>
  <c r="X121" i="46"/>
  <c r="X120" i="46"/>
  <c r="X119" i="46"/>
  <c r="Y118" i="46"/>
  <c r="Y116" i="46"/>
  <c r="X116" i="46"/>
  <c r="Y114" i="46"/>
  <c r="X114" i="46"/>
  <c r="Y113" i="46"/>
  <c r="Y112" i="46"/>
  <c r="X112" i="46"/>
  <c r="Y111" i="46"/>
  <c r="Y110" i="46"/>
  <c r="X110" i="46"/>
  <c r="Y108" i="46"/>
  <c r="X108" i="46"/>
  <c r="Y107" i="46"/>
  <c r="Y103" i="46"/>
  <c r="X103" i="46"/>
  <c r="X102" i="46"/>
  <c r="Y101" i="46"/>
  <c r="X101" i="46"/>
  <c r="X100" i="46"/>
  <c r="Y99" i="46"/>
  <c r="X99" i="46"/>
  <c r="X98" i="46"/>
  <c r="Y97" i="46"/>
  <c r="X97" i="46"/>
  <c r="X96" i="46"/>
  <c r="Y95" i="46"/>
  <c r="X95" i="46"/>
  <c r="X94" i="46"/>
  <c r="Y93" i="46"/>
  <c r="X93" i="46"/>
  <c r="X92" i="46"/>
  <c r="Y91" i="46"/>
  <c r="X91" i="46"/>
  <c r="X90" i="46"/>
  <c r="Y89" i="46"/>
  <c r="X89" i="46"/>
  <c r="X88" i="46"/>
  <c r="Y87" i="46"/>
  <c r="X87" i="46"/>
  <c r="X86" i="46"/>
  <c r="Y84" i="46"/>
  <c r="X84" i="46"/>
  <c r="X83" i="46"/>
  <c r="Y78" i="46"/>
  <c r="X78" i="46"/>
  <c r="Y76" i="46"/>
  <c r="X76" i="46"/>
  <c r="Y75" i="46"/>
  <c r="X75" i="46"/>
  <c r="Y74" i="46"/>
  <c r="X74" i="46"/>
  <c r="Y72" i="46"/>
  <c r="X72" i="46"/>
  <c r="Y70" i="46"/>
  <c r="X70" i="46"/>
  <c r="Y68" i="46"/>
  <c r="X68" i="46"/>
  <c r="Y67" i="46"/>
  <c r="X67" i="46"/>
  <c r="Y64" i="46"/>
  <c r="X64" i="46"/>
  <c r="Y59" i="46"/>
  <c r="X59" i="46"/>
  <c r="Y57" i="46"/>
  <c r="X57" i="46"/>
  <c r="Y55" i="46"/>
  <c r="X55" i="46"/>
  <c r="Y54" i="46"/>
  <c r="Y53" i="46"/>
  <c r="X53" i="46"/>
  <c r="X52" i="46"/>
  <c r="Y51" i="46"/>
  <c r="X51" i="46"/>
  <c r="Y50" i="46"/>
  <c r="X50" i="46"/>
  <c r="Y49" i="46"/>
  <c r="X49" i="46"/>
  <c r="X48" i="46"/>
  <c r="Y46" i="46"/>
  <c r="X46" i="46"/>
  <c r="X45" i="46"/>
  <c r="X41" i="46"/>
  <c r="Y40" i="46"/>
  <c r="Y38" i="46"/>
  <c r="X38" i="46"/>
  <c r="Y37" i="46"/>
  <c r="X37" i="46"/>
  <c r="Y36" i="46"/>
  <c r="X36" i="46"/>
  <c r="Y34" i="46"/>
  <c r="X33" i="46"/>
  <c r="Y32" i="46"/>
  <c r="Y30" i="46"/>
  <c r="X30" i="46"/>
  <c r="Y29" i="46"/>
  <c r="X29" i="46"/>
  <c r="Y26" i="46"/>
  <c r="Y21" i="46"/>
  <c r="Y20" i="46"/>
  <c r="X20" i="46"/>
  <c r="Y19" i="46"/>
  <c r="X19" i="46"/>
  <c r="Y18" i="46"/>
  <c r="Y17" i="46"/>
  <c r="X16" i="46"/>
  <c r="Y15" i="46"/>
  <c r="Y13" i="46"/>
  <c r="Y12" i="46"/>
  <c r="X12" i="46"/>
  <c r="Y11" i="46"/>
  <c r="X11" i="46"/>
  <c r="Y10" i="46"/>
  <c r="Y9" i="46"/>
  <c r="X8" i="46"/>
  <c r="X6" i="46"/>
  <c r="Y5" i="46"/>
  <c r="Y164" i="47"/>
  <c r="X164" i="47"/>
  <c r="Y162" i="47"/>
  <c r="Y161" i="47" s="1"/>
  <c r="X162" i="47"/>
  <c r="X161" i="47" s="1"/>
  <c r="Y146" i="47"/>
  <c r="X146" i="47"/>
  <c r="Y144" i="47"/>
  <c r="Y143" i="47" s="1"/>
  <c r="X144" i="47"/>
  <c r="X143" i="47" s="1"/>
  <c r="Y128" i="47"/>
  <c r="X128" i="47"/>
  <c r="Y125" i="47"/>
  <c r="Y124" i="47" s="1"/>
  <c r="X125" i="47"/>
  <c r="X124" i="47" s="1"/>
  <c r="Y109" i="47"/>
  <c r="X109" i="47"/>
  <c r="Y106" i="47"/>
  <c r="X106" i="47"/>
  <c r="X105" i="47" s="1"/>
  <c r="Y85" i="47"/>
  <c r="X85" i="47"/>
  <c r="Y82" i="47"/>
  <c r="Y81" i="47" s="1"/>
  <c r="X82" i="47"/>
  <c r="X81" i="47" s="1"/>
  <c r="Y66" i="47"/>
  <c r="X66" i="47"/>
  <c r="Y63" i="47"/>
  <c r="X63" i="47"/>
  <c r="Y47" i="47"/>
  <c r="X47" i="47"/>
  <c r="Y44" i="47"/>
  <c r="Y43" i="47" s="1"/>
  <c r="X44" i="47"/>
  <c r="X43" i="47" s="1"/>
  <c r="Y28" i="47"/>
  <c r="X28" i="47"/>
  <c r="Y25" i="47"/>
  <c r="Y24" i="47" s="1"/>
  <c r="X25" i="47"/>
  <c r="X24" i="47" s="1"/>
  <c r="Y7" i="47"/>
  <c r="X7" i="47"/>
  <c r="Y165" i="48"/>
  <c r="Y164" i="48" s="1"/>
  <c r="X165" i="48"/>
  <c r="X164" i="48" s="1"/>
  <c r="Y162" i="48"/>
  <c r="X162" i="48"/>
  <c r="Y147" i="48"/>
  <c r="Y146" i="48" s="1"/>
  <c r="X147" i="48"/>
  <c r="X146" i="48" s="1"/>
  <c r="Y144" i="48"/>
  <c r="X144" i="48"/>
  <c r="X129" i="48"/>
  <c r="X128" i="48" s="1"/>
  <c r="Y125" i="48"/>
  <c r="X125" i="48"/>
  <c r="Y110" i="48"/>
  <c r="Y179" i="69" s="1"/>
  <c r="Y178" i="69" s="1"/>
  <c r="X110" i="48"/>
  <c r="X109" i="48" s="1"/>
  <c r="Y106" i="48"/>
  <c r="X106" i="48"/>
  <c r="Y86" i="48"/>
  <c r="Y85" i="48" s="1"/>
  <c r="X86" i="48"/>
  <c r="X85" i="48" s="1"/>
  <c r="Y82" i="48"/>
  <c r="X82" i="48"/>
  <c r="Y67" i="48"/>
  <c r="Y66" i="48" s="1"/>
  <c r="X67" i="48"/>
  <c r="X66" i="48" s="1"/>
  <c r="Y48" i="48"/>
  <c r="Y47" i="48" s="1"/>
  <c r="X48" i="48"/>
  <c r="X47" i="48" s="1"/>
  <c r="Y44" i="48"/>
  <c r="X44" i="48"/>
  <c r="Y29" i="48"/>
  <c r="Y28" i="48" s="1"/>
  <c r="X29" i="48"/>
  <c r="X28" i="48" s="1"/>
  <c r="Y25" i="48"/>
  <c r="X25" i="48"/>
  <c r="Y8" i="48"/>
  <c r="Y7" i="48" s="1"/>
  <c r="X8" i="48"/>
  <c r="X7" i="48" s="1"/>
  <c r="Y165" i="49"/>
  <c r="Y164" i="49" s="1"/>
  <c r="X165" i="49"/>
  <c r="X164" i="49" s="1"/>
  <c r="Y162" i="49"/>
  <c r="X162" i="49"/>
  <c r="Y147" i="49"/>
  <c r="Y146" i="49" s="1"/>
  <c r="X147" i="49"/>
  <c r="X146" i="49" s="1"/>
  <c r="Y144" i="49"/>
  <c r="X144" i="49"/>
  <c r="Y129" i="49"/>
  <c r="Y128" i="49" s="1"/>
  <c r="X129" i="49"/>
  <c r="X128" i="49" s="1"/>
  <c r="Y110" i="49"/>
  <c r="Y198" i="69" s="1"/>
  <c r="Y197" i="69" s="1"/>
  <c r="X110" i="49"/>
  <c r="X109" i="49" s="1"/>
  <c r="Y106" i="49"/>
  <c r="X106" i="49"/>
  <c r="Y86" i="49"/>
  <c r="Y85" i="49" s="1"/>
  <c r="X86" i="49"/>
  <c r="X85" i="49" s="1"/>
  <c r="Y67" i="49"/>
  <c r="Y66" i="49" s="1"/>
  <c r="X67" i="49"/>
  <c r="X66" i="49" s="1"/>
  <c r="Y48" i="49"/>
  <c r="Y47" i="49" s="1"/>
  <c r="X48" i="49"/>
  <c r="X47" i="49" s="1"/>
  <c r="Y29" i="49"/>
  <c r="Y28" i="49" s="1"/>
  <c r="X29" i="49"/>
  <c r="X28" i="49" s="1"/>
  <c r="X25" i="49"/>
  <c r="Y8" i="49"/>
  <c r="Y7" i="49" s="1"/>
  <c r="X8" i="49"/>
  <c r="X7" i="49" s="1"/>
  <c r="Y164" i="50"/>
  <c r="X164" i="50"/>
  <c r="Y162" i="50"/>
  <c r="X162" i="50"/>
  <c r="Y146" i="50"/>
  <c r="X146" i="50"/>
  <c r="Y144" i="50"/>
  <c r="X144" i="50"/>
  <c r="Y128" i="50"/>
  <c r="X128" i="50"/>
  <c r="Y109" i="50"/>
  <c r="X109" i="50"/>
  <c r="Y106" i="50"/>
  <c r="Y105" i="50" s="1"/>
  <c r="X106" i="50"/>
  <c r="X105" i="50" s="1"/>
  <c r="Y85" i="50"/>
  <c r="X85" i="50"/>
  <c r="Y66" i="50"/>
  <c r="X66" i="50"/>
  <c r="Y47" i="50"/>
  <c r="X47" i="50"/>
  <c r="Y44" i="50"/>
  <c r="Y43" i="50" s="1"/>
  <c r="X44" i="50"/>
  <c r="X43" i="50" s="1"/>
  <c r="Y28" i="50"/>
  <c r="X28" i="50"/>
  <c r="Y25" i="50"/>
  <c r="Y24" i="50" s="1"/>
  <c r="X25" i="50"/>
  <c r="X24" i="50" s="1"/>
  <c r="Y7" i="50"/>
  <c r="X7" i="50"/>
  <c r="Y4" i="50"/>
  <c r="X4" i="50"/>
  <c r="Y164" i="53"/>
  <c r="X164" i="53"/>
  <c r="Y146" i="53"/>
  <c r="X146" i="53"/>
  <c r="Y128" i="53"/>
  <c r="X128" i="53"/>
  <c r="Y109" i="53"/>
  <c r="X109" i="53"/>
  <c r="Y85" i="53"/>
  <c r="X85" i="53"/>
  <c r="Y66" i="53"/>
  <c r="X66" i="53"/>
  <c r="Y47" i="53"/>
  <c r="X47" i="53"/>
  <c r="Y28" i="53"/>
  <c r="X28" i="53"/>
  <c r="Y7" i="53"/>
  <c r="X7" i="53"/>
  <c r="Y164" i="54"/>
  <c r="X164" i="54"/>
  <c r="Y162" i="54"/>
  <c r="X162" i="54"/>
  <c r="Y146" i="54"/>
  <c r="X144" i="54"/>
  <c r="Y144" i="54"/>
  <c r="Y128" i="54"/>
  <c r="X128" i="54"/>
  <c r="Y125" i="54"/>
  <c r="Y109" i="54"/>
  <c r="X109" i="54"/>
  <c r="Y106" i="54"/>
  <c r="X106" i="54"/>
  <c r="X85" i="54"/>
  <c r="Y85" i="54"/>
  <c r="X82" i="54"/>
  <c r="Y66" i="54"/>
  <c r="X66" i="54"/>
  <c r="Y63" i="54"/>
  <c r="X63" i="54"/>
  <c r="X47" i="54"/>
  <c r="Y47" i="54"/>
  <c r="Y44" i="54"/>
  <c r="Y28" i="54"/>
  <c r="X28" i="54"/>
  <c r="Y25" i="54"/>
  <c r="X25" i="54"/>
  <c r="Y7" i="54"/>
  <c r="X7" i="54"/>
  <c r="Y4" i="54"/>
  <c r="X4" i="54"/>
  <c r="X175" i="56"/>
  <c r="X171" i="56"/>
  <c r="X167" i="56"/>
  <c r="X164" i="55"/>
  <c r="Y164" i="55"/>
  <c r="Y162" i="55"/>
  <c r="X158" i="56"/>
  <c r="X154" i="56"/>
  <c r="X150" i="56"/>
  <c r="Y146" i="55"/>
  <c r="X146" i="55"/>
  <c r="Y144" i="55"/>
  <c r="X144" i="55"/>
  <c r="X141" i="56"/>
  <c r="X137" i="56"/>
  <c r="X133" i="56"/>
  <c r="Y128" i="55"/>
  <c r="Y125" i="55"/>
  <c r="X125" i="55"/>
  <c r="X120" i="56"/>
  <c r="X116" i="56"/>
  <c r="X112" i="56"/>
  <c r="X109" i="55"/>
  <c r="X109" i="56" s="1"/>
  <c r="Y109" i="55"/>
  <c r="Y109" i="56" s="1"/>
  <c r="Y106" i="55"/>
  <c r="X103" i="56"/>
  <c r="X99" i="56"/>
  <c r="X95" i="56"/>
  <c r="X91" i="56"/>
  <c r="X87" i="56"/>
  <c r="Y85" i="55"/>
  <c r="X85" i="55"/>
  <c r="X78" i="56"/>
  <c r="X74" i="56"/>
  <c r="X70" i="56"/>
  <c r="Y66" i="55"/>
  <c r="Y66" i="56" s="1"/>
  <c r="X66" i="55"/>
  <c r="X66" i="56" s="1"/>
  <c r="Y63" i="55"/>
  <c r="X63" i="55"/>
  <c r="X63" i="56" s="1"/>
  <c r="Y47" i="55"/>
  <c r="X47" i="55"/>
  <c r="X47" i="56" s="1"/>
  <c r="X44" i="55"/>
  <c r="Y28" i="55"/>
  <c r="Y28" i="56" s="1"/>
  <c r="X28" i="55"/>
  <c r="X28" i="56" s="1"/>
  <c r="Y25" i="55"/>
  <c r="X25" i="55"/>
  <c r="X7" i="55"/>
  <c r="Y7" i="55"/>
  <c r="Y4" i="55"/>
  <c r="Y3" i="55" s="1"/>
  <c r="X4" i="55"/>
  <c r="Y177" i="56"/>
  <c r="X177" i="56"/>
  <c r="Y176" i="56"/>
  <c r="Y175" i="56"/>
  <c r="Y174" i="56"/>
  <c r="X174" i="56"/>
  <c r="Y173" i="56"/>
  <c r="X173" i="56"/>
  <c r="Y172" i="56"/>
  <c r="Y171" i="56"/>
  <c r="Y170" i="56"/>
  <c r="X170" i="56"/>
  <c r="Y169" i="56"/>
  <c r="X169" i="56"/>
  <c r="Y168" i="56"/>
  <c r="Y167" i="56"/>
  <c r="Y166" i="56"/>
  <c r="X166" i="56"/>
  <c r="Y165" i="56"/>
  <c r="X165" i="56"/>
  <c r="Y163" i="56"/>
  <c r="Y159" i="56"/>
  <c r="Y158" i="56"/>
  <c r="Y157" i="56"/>
  <c r="X157" i="56"/>
  <c r="Y156" i="56"/>
  <c r="X156" i="56"/>
  <c r="Y155" i="56"/>
  <c r="Y154" i="56"/>
  <c r="Y153" i="56"/>
  <c r="X153" i="56"/>
  <c r="Y152" i="56"/>
  <c r="X152" i="56"/>
  <c r="Y151" i="56"/>
  <c r="Y150" i="56"/>
  <c r="Y149" i="56"/>
  <c r="X149" i="56"/>
  <c r="Y148" i="56"/>
  <c r="X148" i="56"/>
  <c r="Y147" i="56"/>
  <c r="Y145" i="56"/>
  <c r="X145" i="56"/>
  <c r="Y141" i="56"/>
  <c r="Y140" i="56"/>
  <c r="X140" i="56"/>
  <c r="Y139" i="56"/>
  <c r="X139" i="56"/>
  <c r="Y138" i="56"/>
  <c r="Y137" i="56"/>
  <c r="Y136" i="56"/>
  <c r="X136" i="56"/>
  <c r="Y135" i="56"/>
  <c r="X135" i="56"/>
  <c r="Y134" i="56"/>
  <c r="Y133" i="56"/>
  <c r="Y132" i="56"/>
  <c r="X132" i="56"/>
  <c r="Y131" i="56"/>
  <c r="X131" i="56"/>
  <c r="Y130" i="56"/>
  <c r="Y129" i="56"/>
  <c r="Y127" i="56"/>
  <c r="X127" i="56"/>
  <c r="Y126" i="56"/>
  <c r="Y122" i="56"/>
  <c r="X122" i="56"/>
  <c r="Y121" i="56"/>
  <c r="Y120" i="56"/>
  <c r="Y119" i="56"/>
  <c r="X119" i="56"/>
  <c r="Y118" i="56"/>
  <c r="X118" i="56"/>
  <c r="Y117" i="56"/>
  <c r="Y116" i="56"/>
  <c r="Y115" i="56"/>
  <c r="X115" i="56"/>
  <c r="Y114" i="56"/>
  <c r="X114" i="56"/>
  <c r="Y113" i="56"/>
  <c r="Y112" i="56"/>
  <c r="Y111" i="56"/>
  <c r="X111" i="56"/>
  <c r="Y110" i="56"/>
  <c r="X110" i="56"/>
  <c r="Y108" i="56"/>
  <c r="Y107" i="56"/>
  <c r="X107" i="56"/>
  <c r="Y103" i="56"/>
  <c r="Y102" i="56"/>
  <c r="X102" i="56"/>
  <c r="Y101" i="56"/>
  <c r="X101" i="56"/>
  <c r="Y100" i="56"/>
  <c r="X100" i="56"/>
  <c r="Y99" i="56"/>
  <c r="Y98" i="56"/>
  <c r="X98" i="56"/>
  <c r="Y97" i="56"/>
  <c r="X97" i="56"/>
  <c r="Y96" i="56"/>
  <c r="Y95" i="56"/>
  <c r="Y94" i="56"/>
  <c r="X94" i="56"/>
  <c r="Y93" i="56"/>
  <c r="X93" i="56"/>
  <c r="Y92" i="56"/>
  <c r="Y91" i="56"/>
  <c r="Y90" i="56"/>
  <c r="X90" i="56"/>
  <c r="Y89" i="56"/>
  <c r="X89" i="56"/>
  <c r="Y88" i="56"/>
  <c r="Y87" i="56"/>
  <c r="Y86" i="56"/>
  <c r="X86" i="56"/>
  <c r="Y84" i="56"/>
  <c r="X84" i="56"/>
  <c r="Y83" i="56"/>
  <c r="Y79" i="56"/>
  <c r="X79" i="56"/>
  <c r="Y78" i="56"/>
  <c r="Y77" i="56"/>
  <c r="X77" i="56"/>
  <c r="Y76" i="56"/>
  <c r="X76" i="56"/>
  <c r="Y75" i="56"/>
  <c r="X75" i="56"/>
  <c r="Y74" i="56"/>
  <c r="Y73" i="56"/>
  <c r="X73" i="56"/>
  <c r="Y72" i="56"/>
  <c r="X72" i="56"/>
  <c r="Y71" i="56"/>
  <c r="X71" i="56"/>
  <c r="Y70" i="56"/>
  <c r="Y69" i="56"/>
  <c r="X69" i="56"/>
  <c r="Y68" i="56"/>
  <c r="X68" i="56"/>
  <c r="Y67" i="56"/>
  <c r="X67" i="56"/>
  <c r="Y65" i="56"/>
  <c r="X65" i="56"/>
  <c r="Y64" i="56"/>
  <c r="X64" i="56"/>
  <c r="Y60" i="56"/>
  <c r="X60" i="56"/>
  <c r="Y59" i="56"/>
  <c r="X59" i="56"/>
  <c r="Y58" i="56"/>
  <c r="X58" i="56"/>
  <c r="Y57" i="56"/>
  <c r="X57" i="56"/>
  <c r="Y56" i="56"/>
  <c r="X56" i="56"/>
  <c r="Y55" i="56"/>
  <c r="X55" i="56"/>
  <c r="Y54" i="56"/>
  <c r="X54" i="56"/>
  <c r="Y53" i="56"/>
  <c r="X53" i="56"/>
  <c r="Y52" i="56"/>
  <c r="X52" i="56"/>
  <c r="Y51" i="56"/>
  <c r="X51" i="56"/>
  <c r="Y50" i="56"/>
  <c r="X50" i="56"/>
  <c r="Y49" i="56"/>
  <c r="X49" i="56"/>
  <c r="Y48" i="56"/>
  <c r="X48" i="56"/>
  <c r="Y46" i="56"/>
  <c r="X46" i="56"/>
  <c r="Y45" i="56"/>
  <c r="X45" i="56"/>
  <c r="Y41" i="56"/>
  <c r="X41" i="56"/>
  <c r="Y40" i="56"/>
  <c r="X40" i="56"/>
  <c r="Y39" i="56"/>
  <c r="X39" i="56"/>
  <c r="Y38" i="56"/>
  <c r="X38" i="56"/>
  <c r="Y37" i="56"/>
  <c r="X37" i="56"/>
  <c r="Y36" i="56"/>
  <c r="X36" i="56"/>
  <c r="Y35" i="56"/>
  <c r="X35" i="56"/>
  <c r="Y34" i="56"/>
  <c r="X34" i="56"/>
  <c r="Y33" i="56"/>
  <c r="X33" i="56"/>
  <c r="Y32" i="56"/>
  <c r="X32" i="56"/>
  <c r="Y31" i="56"/>
  <c r="X31" i="56"/>
  <c r="Y30" i="56"/>
  <c r="X30" i="56"/>
  <c r="Y29" i="56"/>
  <c r="X29" i="56"/>
  <c r="Y27" i="56"/>
  <c r="X27" i="56"/>
  <c r="Y26" i="56"/>
  <c r="X26" i="56"/>
  <c r="Y22" i="56"/>
  <c r="X22" i="56"/>
  <c r="Y21" i="56"/>
  <c r="X21" i="56"/>
  <c r="Y20" i="56"/>
  <c r="X20" i="56"/>
  <c r="Y19" i="56"/>
  <c r="X19" i="56"/>
  <c r="Y18" i="56"/>
  <c r="X18" i="56"/>
  <c r="Y17" i="56"/>
  <c r="X17" i="56"/>
  <c r="Y16" i="56"/>
  <c r="X16" i="56"/>
  <c r="Y15" i="56"/>
  <c r="X15" i="56"/>
  <c r="Y14" i="56"/>
  <c r="X14" i="56"/>
  <c r="Y13" i="56"/>
  <c r="X13" i="56"/>
  <c r="Y12" i="56"/>
  <c r="X12" i="56"/>
  <c r="Y11" i="56"/>
  <c r="X11" i="56"/>
  <c r="Y10" i="56"/>
  <c r="X10" i="56"/>
  <c r="Y9" i="56"/>
  <c r="X9" i="56"/>
  <c r="Y8" i="56"/>
  <c r="X8" i="56"/>
  <c r="Y6" i="56"/>
  <c r="X6" i="56"/>
  <c r="Y5" i="56"/>
  <c r="X5" i="56"/>
  <c r="Y164" i="57"/>
  <c r="X164" i="57"/>
  <c r="Y162" i="57"/>
  <c r="Y161" i="57" s="1"/>
  <c r="X162" i="57"/>
  <c r="X161" i="57" s="1"/>
  <c r="Y146" i="57"/>
  <c r="X146" i="57"/>
  <c r="Y144" i="57"/>
  <c r="Y143" i="57" s="1"/>
  <c r="X144" i="57"/>
  <c r="X143" i="57" s="1"/>
  <c r="Y128" i="57"/>
  <c r="X128" i="57"/>
  <c r="Y125" i="57"/>
  <c r="Y124" i="57" s="1"/>
  <c r="X125" i="57"/>
  <c r="Y109" i="57"/>
  <c r="X109" i="57"/>
  <c r="Y106" i="57"/>
  <c r="Y105" i="57" s="1"/>
  <c r="X106" i="57"/>
  <c r="X105" i="57" s="1"/>
  <c r="Y85" i="57"/>
  <c r="X85" i="57"/>
  <c r="Y82" i="57"/>
  <c r="Y81" i="57" s="1"/>
  <c r="X82" i="57"/>
  <c r="X81" i="57" s="1"/>
  <c r="Y66" i="57"/>
  <c r="X66" i="57"/>
  <c r="Y63" i="57"/>
  <c r="Y62" i="57" s="1"/>
  <c r="X63" i="57"/>
  <c r="Y47" i="57"/>
  <c r="X47" i="57"/>
  <c r="Y44" i="57"/>
  <c r="Y43" i="57" s="1"/>
  <c r="X44" i="57"/>
  <c r="X43" i="57" s="1"/>
  <c r="Y28" i="57"/>
  <c r="X28" i="57"/>
  <c r="Y25" i="57"/>
  <c r="Y24" i="57" s="1"/>
  <c r="X25" i="57"/>
  <c r="X24" i="57" s="1"/>
  <c r="Y7" i="57"/>
  <c r="X7" i="57"/>
  <c r="Y4" i="57"/>
  <c r="Y3" i="57" s="1"/>
  <c r="X4" i="57"/>
  <c r="X3" i="57" s="1"/>
  <c r="Y165" i="58"/>
  <c r="Y164" i="58" s="1"/>
  <c r="X165" i="58"/>
  <c r="X355" i="72" s="1"/>
  <c r="X354" i="72" s="1"/>
  <c r="Y162" i="58"/>
  <c r="X162" i="58"/>
  <c r="Y147" i="58"/>
  <c r="Y146" i="58" s="1"/>
  <c r="X147" i="58"/>
  <c r="X146" i="58" s="1"/>
  <c r="Y144" i="58"/>
  <c r="X144" i="58"/>
  <c r="Y129" i="58"/>
  <c r="Y128" i="58" s="1"/>
  <c r="X129" i="58"/>
  <c r="X128" i="58" s="1"/>
  <c r="Y125" i="58"/>
  <c r="X125" i="58"/>
  <c r="Y110" i="58"/>
  <c r="Y109" i="58" s="1"/>
  <c r="X110" i="58"/>
  <c r="X109" i="58" s="1"/>
  <c r="Y106" i="58"/>
  <c r="X106" i="58"/>
  <c r="Y86" i="58"/>
  <c r="Y85" i="58" s="1"/>
  <c r="X86" i="58"/>
  <c r="X85" i="58" s="1"/>
  <c r="X82" i="58"/>
  <c r="Y82" i="58"/>
  <c r="Y67" i="58"/>
  <c r="Y66" i="58" s="1"/>
  <c r="X67" i="58"/>
  <c r="X66" i="58" s="1"/>
  <c r="Y63" i="58"/>
  <c r="X63" i="58"/>
  <c r="Y48" i="58"/>
  <c r="Y47" i="58" s="1"/>
  <c r="X48" i="58"/>
  <c r="X47" i="58" s="1"/>
  <c r="Y44" i="58"/>
  <c r="Y29" i="58"/>
  <c r="Y28" i="58" s="1"/>
  <c r="X29" i="58"/>
  <c r="X28" i="58" s="1"/>
  <c r="Y25" i="58"/>
  <c r="X25" i="58"/>
  <c r="Y8" i="58"/>
  <c r="Y7" i="58" s="1"/>
  <c r="X8" i="58"/>
  <c r="Y4" i="58"/>
  <c r="X4" i="58"/>
  <c r="Y165" i="59"/>
  <c r="Y164" i="59" s="1"/>
  <c r="X165" i="59"/>
  <c r="X164" i="59" s="1"/>
  <c r="X162" i="59"/>
  <c r="Y162" i="59"/>
  <c r="Y147" i="59"/>
  <c r="Y146" i="59" s="1"/>
  <c r="X147" i="59"/>
  <c r="X146" i="59" s="1"/>
  <c r="X144" i="59"/>
  <c r="Y144" i="59"/>
  <c r="Y129" i="59"/>
  <c r="Y128" i="59" s="1"/>
  <c r="X129" i="59"/>
  <c r="X128" i="59" s="1"/>
  <c r="Y125" i="59"/>
  <c r="X125" i="59"/>
  <c r="Y110" i="59"/>
  <c r="Y109" i="59" s="1"/>
  <c r="X110" i="59"/>
  <c r="X109" i="59" s="1"/>
  <c r="Y106" i="59"/>
  <c r="Y86" i="59"/>
  <c r="Y85" i="59" s="1"/>
  <c r="X86" i="59"/>
  <c r="X85" i="59" s="1"/>
  <c r="Y82" i="59"/>
  <c r="Y67" i="59"/>
  <c r="Y66" i="59" s="1"/>
  <c r="X67" i="59"/>
  <c r="X66" i="59" s="1"/>
  <c r="Y63" i="59"/>
  <c r="X63" i="59"/>
  <c r="Y48" i="59"/>
  <c r="Y47" i="59" s="1"/>
  <c r="X48" i="59"/>
  <c r="X47" i="59" s="1"/>
  <c r="Y44" i="59"/>
  <c r="X44" i="59"/>
  <c r="Y29" i="59"/>
  <c r="Y28" i="59" s="1"/>
  <c r="X29" i="59"/>
  <c r="X28" i="59" s="1"/>
  <c r="Y25" i="59"/>
  <c r="X25" i="59"/>
  <c r="Y8" i="59"/>
  <c r="Y7" i="59" s="1"/>
  <c r="X8" i="59"/>
  <c r="X7" i="59" s="1"/>
  <c r="Y4" i="59"/>
  <c r="X4" i="59"/>
  <c r="Y164" i="60"/>
  <c r="X164" i="60"/>
  <c r="X162" i="60"/>
  <c r="X161" i="60" s="1"/>
  <c r="Y162" i="60"/>
  <c r="Y146" i="60"/>
  <c r="X146" i="60"/>
  <c r="Y144" i="60"/>
  <c r="Y143" i="60" s="1"/>
  <c r="X144" i="60"/>
  <c r="X143" i="60" s="1"/>
  <c r="Y128" i="60"/>
  <c r="X128" i="60"/>
  <c r="Y125" i="60"/>
  <c r="Y124" i="60" s="1"/>
  <c r="X125" i="60"/>
  <c r="Y109" i="60"/>
  <c r="X109" i="60"/>
  <c r="X106" i="60"/>
  <c r="X105" i="60" s="1"/>
  <c r="Y106" i="60"/>
  <c r="Y105" i="60" s="1"/>
  <c r="Y85" i="60"/>
  <c r="X85" i="60"/>
  <c r="X82" i="60"/>
  <c r="X81" i="60" s="1"/>
  <c r="Y66" i="60"/>
  <c r="X66" i="60"/>
  <c r="X63" i="60"/>
  <c r="X62" i="60" s="1"/>
  <c r="Y63" i="60"/>
  <c r="Y62" i="60" s="1"/>
  <c r="Y47" i="60"/>
  <c r="X47" i="60"/>
  <c r="X44" i="60"/>
  <c r="X43" i="60" s="1"/>
  <c r="Y44" i="60"/>
  <c r="Y43" i="60" s="1"/>
  <c r="Y28" i="60"/>
  <c r="X28" i="60"/>
  <c r="Y25" i="60"/>
  <c r="Y24" i="60" s="1"/>
  <c r="X25" i="60"/>
  <c r="X24" i="60" s="1"/>
  <c r="Y7" i="60"/>
  <c r="X7" i="60"/>
  <c r="Y4" i="60"/>
  <c r="Y3" i="60" s="1"/>
  <c r="X4" i="60"/>
  <c r="X3" i="60" s="1"/>
  <c r="Y164" i="63"/>
  <c r="X164" i="63"/>
  <c r="Y146" i="63"/>
  <c r="X146" i="63"/>
  <c r="Y128" i="63"/>
  <c r="X128" i="63"/>
  <c r="Y109" i="63"/>
  <c r="X109" i="63"/>
  <c r="Y85" i="63"/>
  <c r="X85" i="63"/>
  <c r="Y66" i="63"/>
  <c r="X66" i="63"/>
  <c r="Y47" i="63"/>
  <c r="X47" i="63"/>
  <c r="Y28" i="63"/>
  <c r="X28" i="63"/>
  <c r="Y7" i="63"/>
  <c r="X7" i="63"/>
  <c r="Y515" i="64"/>
  <c r="X515" i="64"/>
  <c r="Y452" i="64"/>
  <c r="X452" i="64"/>
  <c r="Y449" i="64"/>
  <c r="Y448" i="64" s="1"/>
  <c r="X449" i="64"/>
  <c r="Y428" i="64"/>
  <c r="X428" i="64"/>
  <c r="Y407" i="64"/>
  <c r="Y389" i="64"/>
  <c r="X389" i="64"/>
  <c r="Y386" i="64"/>
  <c r="Y385" i="64" s="1"/>
  <c r="X386" i="64"/>
  <c r="X385" i="64" s="1"/>
  <c r="X383" i="64"/>
  <c r="Y379" i="64"/>
  <c r="Y378" i="64"/>
  <c r="Y375" i="64"/>
  <c r="X375" i="64"/>
  <c r="X371" i="64"/>
  <c r="Y370" i="64"/>
  <c r="Y347" i="64"/>
  <c r="Y366" i="64"/>
  <c r="Y344" i="64"/>
  <c r="X380" i="64"/>
  <c r="X374" i="64"/>
  <c r="Y369" i="64"/>
  <c r="Y326" i="64"/>
  <c r="X326" i="64"/>
  <c r="Y323" i="64"/>
  <c r="X323" i="64"/>
  <c r="Y303" i="64"/>
  <c r="X303" i="64"/>
  <c r="Y240" i="64"/>
  <c r="X240" i="64"/>
  <c r="Y237" i="64"/>
  <c r="Y236" i="64" s="1"/>
  <c r="X237" i="64"/>
  <c r="X236" i="64" s="1"/>
  <c r="X216" i="64"/>
  <c r="Y216" i="64"/>
  <c r="Y195" i="64"/>
  <c r="X195" i="64"/>
  <c r="Y177" i="64"/>
  <c r="X177" i="64"/>
  <c r="X174" i="64"/>
  <c r="X173" i="64" s="1"/>
  <c r="Y174" i="64"/>
  <c r="Y173" i="64" s="1"/>
  <c r="Y135" i="64"/>
  <c r="X135" i="64"/>
  <c r="Y132" i="64"/>
  <c r="Y114" i="64"/>
  <c r="X114" i="64"/>
  <c r="X111" i="64"/>
  <c r="Y111" i="64"/>
  <c r="Y106" i="64"/>
  <c r="X106" i="64"/>
  <c r="Y105" i="64"/>
  <c r="X105" i="64"/>
  <c r="Y104" i="64"/>
  <c r="X104" i="64"/>
  <c r="Y103" i="64"/>
  <c r="X103" i="64"/>
  <c r="Y102" i="64"/>
  <c r="X102" i="64"/>
  <c r="Y101" i="64"/>
  <c r="X101" i="64"/>
  <c r="Y100" i="64"/>
  <c r="X100" i="64"/>
  <c r="Y99" i="64"/>
  <c r="X99" i="64"/>
  <c r="Y98" i="64"/>
  <c r="X98" i="64"/>
  <c r="Y97" i="64"/>
  <c r="X97" i="64"/>
  <c r="Y96" i="64"/>
  <c r="X96" i="64"/>
  <c r="Y95" i="64"/>
  <c r="X95" i="64"/>
  <c r="Y94" i="64"/>
  <c r="X94" i="64"/>
  <c r="Y93" i="64"/>
  <c r="X93" i="64"/>
  <c r="Y92" i="64"/>
  <c r="X92" i="64"/>
  <c r="Y91" i="64"/>
  <c r="X91" i="64"/>
  <c r="Y90" i="64"/>
  <c r="X90" i="64"/>
  <c r="Y89" i="64"/>
  <c r="X89" i="64"/>
  <c r="Y88" i="64"/>
  <c r="X88" i="64"/>
  <c r="Y79" i="64"/>
  <c r="X79" i="64"/>
  <c r="Y78" i="64"/>
  <c r="X78" i="64"/>
  <c r="Y77" i="64"/>
  <c r="X77" i="64"/>
  <c r="Y76" i="64"/>
  <c r="X76" i="64"/>
  <c r="Y75" i="64"/>
  <c r="X75" i="64"/>
  <c r="Y465" i="65"/>
  <c r="X465" i="65"/>
  <c r="Y408" i="65"/>
  <c r="X408" i="65"/>
  <c r="Y405" i="65"/>
  <c r="Y404" i="65" s="1"/>
  <c r="X405" i="65"/>
  <c r="X404" i="65" s="1"/>
  <c r="Y367" i="65"/>
  <c r="X367" i="65"/>
  <c r="Y351" i="65"/>
  <c r="X351" i="65"/>
  <c r="Y348" i="65"/>
  <c r="Y347" i="65" s="1"/>
  <c r="X348" i="65"/>
  <c r="X347" i="65" s="1"/>
  <c r="Y313" i="65"/>
  <c r="X313" i="65"/>
  <c r="Y310" i="65"/>
  <c r="X310" i="65"/>
  <c r="Y294" i="65"/>
  <c r="X294" i="65"/>
  <c r="Y291" i="65"/>
  <c r="X291" i="65"/>
  <c r="Y273" i="65"/>
  <c r="X273" i="65"/>
  <c r="Y216" i="65"/>
  <c r="X216" i="65"/>
  <c r="Y213" i="65"/>
  <c r="Y212" i="65" s="1"/>
  <c r="X213" i="65"/>
  <c r="X212" i="65" s="1"/>
  <c r="Y194" i="65"/>
  <c r="X194" i="65"/>
  <c r="Y175" i="65"/>
  <c r="X175" i="65"/>
  <c r="Y159" i="65"/>
  <c r="X159" i="65"/>
  <c r="Y156" i="65"/>
  <c r="Y155" i="65" s="1"/>
  <c r="X156" i="65"/>
  <c r="X155" i="65" s="1"/>
  <c r="Y121" i="65"/>
  <c r="X121" i="65"/>
  <c r="Y118" i="65"/>
  <c r="X118" i="65"/>
  <c r="Y152" i="65"/>
  <c r="X152" i="65"/>
  <c r="Y151" i="65"/>
  <c r="X151" i="65"/>
  <c r="Y148" i="65"/>
  <c r="X148" i="65"/>
  <c r="Y147" i="65"/>
  <c r="X147" i="65"/>
  <c r="Y144" i="65"/>
  <c r="X144" i="65"/>
  <c r="Y143" i="65"/>
  <c r="X143" i="65"/>
  <c r="Y102" i="65"/>
  <c r="X102" i="65"/>
  <c r="Y99" i="65"/>
  <c r="X99" i="65"/>
  <c r="Y94" i="65"/>
  <c r="X94" i="65"/>
  <c r="Y93" i="65"/>
  <c r="X93" i="65"/>
  <c r="Y92" i="65"/>
  <c r="X92" i="65"/>
  <c r="Y91" i="65"/>
  <c r="X91" i="65"/>
  <c r="Y90" i="65"/>
  <c r="X90" i="65"/>
  <c r="Y89" i="65"/>
  <c r="X89" i="65"/>
  <c r="Y88" i="65"/>
  <c r="X88" i="65"/>
  <c r="Y87" i="65"/>
  <c r="X87" i="65"/>
  <c r="Y86" i="65"/>
  <c r="X86" i="65"/>
  <c r="Y85" i="65"/>
  <c r="X85" i="65"/>
  <c r="Y84" i="65"/>
  <c r="X84" i="65"/>
  <c r="Y83" i="65"/>
  <c r="X83" i="65"/>
  <c r="Y82" i="65"/>
  <c r="X82" i="65"/>
  <c r="Y81" i="65"/>
  <c r="X81" i="65"/>
  <c r="Y80" i="65"/>
  <c r="X80" i="65"/>
  <c r="Y79" i="65"/>
  <c r="X79" i="65"/>
  <c r="Y78" i="65"/>
  <c r="X78" i="65"/>
  <c r="Y70" i="65"/>
  <c r="X70" i="65"/>
  <c r="Y69" i="65"/>
  <c r="X69" i="65"/>
  <c r="Y68" i="65"/>
  <c r="X68" i="65"/>
  <c r="Y67" i="65"/>
  <c r="X67" i="65"/>
  <c r="Y465" i="66"/>
  <c r="X465" i="66"/>
  <c r="Y408" i="66"/>
  <c r="X408" i="66"/>
  <c r="Y405" i="66"/>
  <c r="Y404" i="66" s="1"/>
  <c r="X405" i="66"/>
  <c r="X404" i="66" s="1"/>
  <c r="Y386" i="66"/>
  <c r="X386" i="66"/>
  <c r="X367" i="66"/>
  <c r="Y367" i="66"/>
  <c r="Y351" i="66"/>
  <c r="X351" i="66"/>
  <c r="Y348" i="66"/>
  <c r="Y347" i="66" s="1"/>
  <c r="X348" i="66"/>
  <c r="X347" i="66" s="1"/>
  <c r="Y313" i="66"/>
  <c r="X313" i="66"/>
  <c r="Y310" i="66"/>
  <c r="X310" i="66"/>
  <c r="Y344" i="66"/>
  <c r="X344" i="66"/>
  <c r="Y343" i="66"/>
  <c r="X343" i="66"/>
  <c r="Y340" i="66"/>
  <c r="X340" i="66"/>
  <c r="Y339" i="66"/>
  <c r="X339" i="66"/>
  <c r="Y336" i="66"/>
  <c r="X336" i="66"/>
  <c r="Y335" i="66"/>
  <c r="X335" i="66"/>
  <c r="Y294" i="66"/>
  <c r="X294" i="66"/>
  <c r="X291" i="66"/>
  <c r="Y273" i="66"/>
  <c r="X273" i="66"/>
  <c r="Y216" i="66"/>
  <c r="X216" i="66"/>
  <c r="Y213" i="66"/>
  <c r="Y212" i="66" s="1"/>
  <c r="X213" i="66"/>
  <c r="X212" i="66" s="1"/>
  <c r="X175" i="66"/>
  <c r="Y175" i="66"/>
  <c r="Y159" i="66"/>
  <c r="X159" i="66"/>
  <c r="Y156" i="66"/>
  <c r="Y155" i="66" s="1"/>
  <c r="X156" i="66"/>
  <c r="X155" i="66" s="1"/>
  <c r="Y121" i="66"/>
  <c r="X121" i="66"/>
  <c r="Y118" i="66"/>
  <c r="X118" i="66"/>
  <c r="Y153" i="66"/>
  <c r="X153" i="66"/>
  <c r="Y152" i="66"/>
  <c r="X152" i="66"/>
  <c r="Y149" i="66"/>
  <c r="X149" i="66"/>
  <c r="Y148" i="66"/>
  <c r="X148" i="66"/>
  <c r="Y145" i="66"/>
  <c r="X145" i="66"/>
  <c r="Y144" i="66"/>
  <c r="X144" i="66"/>
  <c r="Y141" i="66"/>
  <c r="X141" i="66"/>
  <c r="Y102" i="66"/>
  <c r="X99" i="66"/>
  <c r="Y99" i="66"/>
  <c r="Y94" i="66"/>
  <c r="X94" i="66"/>
  <c r="Y93" i="66"/>
  <c r="X93" i="66"/>
  <c r="Y92" i="66"/>
  <c r="X92" i="66"/>
  <c r="Y91" i="66"/>
  <c r="X91" i="66"/>
  <c r="Y90" i="66"/>
  <c r="X90" i="66"/>
  <c r="Y89" i="66"/>
  <c r="X89" i="66"/>
  <c r="Y88" i="66"/>
  <c r="X88" i="66"/>
  <c r="Y87" i="66"/>
  <c r="X87" i="66"/>
  <c r="Y86" i="66"/>
  <c r="X86" i="66"/>
  <c r="Y85" i="66"/>
  <c r="X85" i="66"/>
  <c r="Y84" i="66"/>
  <c r="X84" i="66"/>
  <c r="Y83" i="66"/>
  <c r="X83" i="66"/>
  <c r="Y82" i="66"/>
  <c r="X82" i="66"/>
  <c r="Y81" i="66"/>
  <c r="X81" i="66"/>
  <c r="Y80" i="66"/>
  <c r="X80" i="66"/>
  <c r="Y79" i="66"/>
  <c r="X79" i="66"/>
  <c r="Y78" i="66"/>
  <c r="X78" i="66"/>
  <c r="Y70" i="66"/>
  <c r="X70" i="66"/>
  <c r="Y69" i="66"/>
  <c r="X69" i="66"/>
  <c r="Y68" i="66"/>
  <c r="X68" i="66"/>
  <c r="Y67" i="66"/>
  <c r="X67" i="66"/>
  <c r="Y465" i="67"/>
  <c r="X465" i="67"/>
  <c r="Y408" i="67"/>
  <c r="X408" i="67"/>
  <c r="Y405" i="67"/>
  <c r="Y404" i="67" s="1"/>
  <c r="X405" i="67"/>
  <c r="X404" i="67" s="1"/>
  <c r="Y386" i="67"/>
  <c r="X386" i="67"/>
  <c r="Y367" i="67"/>
  <c r="X367" i="67"/>
  <c r="Y351" i="67"/>
  <c r="X351" i="67"/>
  <c r="Y348" i="67"/>
  <c r="Y347" i="67" s="1"/>
  <c r="X348" i="67"/>
  <c r="X347" i="67" s="1"/>
  <c r="Y338" i="67"/>
  <c r="Y334" i="67"/>
  <c r="X313" i="67"/>
  <c r="Y313" i="67"/>
  <c r="Y310" i="67"/>
  <c r="X310" i="67"/>
  <c r="Y345" i="67"/>
  <c r="X345" i="67"/>
  <c r="Y344" i="67"/>
  <c r="X344" i="67"/>
  <c r="Y341" i="67"/>
  <c r="X341" i="67"/>
  <c r="Y340" i="67"/>
  <c r="X340" i="67"/>
  <c r="Y337" i="67"/>
  <c r="X337" i="67"/>
  <c r="Y336" i="67"/>
  <c r="X336" i="67"/>
  <c r="Y333" i="67"/>
  <c r="X333" i="67"/>
  <c r="Y291" i="67"/>
  <c r="X291" i="67"/>
  <c r="Y273" i="67"/>
  <c r="X273" i="67"/>
  <c r="Y216" i="67"/>
  <c r="X216" i="67"/>
  <c r="Y213" i="67"/>
  <c r="Y212" i="67" s="1"/>
  <c r="Y194" i="67"/>
  <c r="X194" i="67"/>
  <c r="Y175" i="67"/>
  <c r="X175" i="67"/>
  <c r="Y159" i="67"/>
  <c r="X159" i="67"/>
  <c r="Y156" i="67"/>
  <c r="X156" i="67"/>
  <c r="X155" i="67" s="1"/>
  <c r="Y121" i="67"/>
  <c r="X121" i="67"/>
  <c r="Y153" i="67"/>
  <c r="X153" i="67"/>
  <c r="Y150" i="67"/>
  <c r="X150" i="67"/>
  <c r="Y149" i="67"/>
  <c r="X149" i="67"/>
  <c r="Y146" i="67"/>
  <c r="X146" i="67"/>
  <c r="Y145" i="67"/>
  <c r="X145" i="67"/>
  <c r="Y142" i="67"/>
  <c r="X142" i="67"/>
  <c r="Y102" i="67"/>
  <c r="X102" i="67"/>
  <c r="Y138" i="67"/>
  <c r="X138" i="67"/>
  <c r="Y94" i="67"/>
  <c r="X94" i="67"/>
  <c r="Y93" i="67"/>
  <c r="X93" i="67"/>
  <c r="Y92" i="67"/>
  <c r="X92" i="67"/>
  <c r="Y91" i="67"/>
  <c r="X91" i="67"/>
  <c r="Y90" i="67"/>
  <c r="X90" i="67"/>
  <c r="Y89" i="67"/>
  <c r="X89" i="67"/>
  <c r="Y88" i="67"/>
  <c r="X88" i="67"/>
  <c r="Y87" i="67"/>
  <c r="X87" i="67"/>
  <c r="Y86" i="67"/>
  <c r="X86" i="67"/>
  <c r="Y85" i="67"/>
  <c r="X85" i="67"/>
  <c r="Y84" i="67"/>
  <c r="X84" i="67"/>
  <c r="Y83" i="67"/>
  <c r="X83" i="67"/>
  <c r="Y82" i="67"/>
  <c r="X82" i="67"/>
  <c r="Y81" i="67"/>
  <c r="X81" i="67"/>
  <c r="Y80" i="67"/>
  <c r="X80" i="67"/>
  <c r="Y79" i="67"/>
  <c r="X79" i="67"/>
  <c r="Y78" i="67"/>
  <c r="X78" i="67"/>
  <c r="Y70" i="67"/>
  <c r="X70" i="67"/>
  <c r="Y69" i="67"/>
  <c r="X69" i="67"/>
  <c r="Y68" i="67"/>
  <c r="X68" i="67"/>
  <c r="Y67" i="67"/>
  <c r="X67" i="67"/>
  <c r="Y580" i="68"/>
  <c r="X580" i="68"/>
  <c r="Y508" i="68"/>
  <c r="X508" i="68"/>
  <c r="X485" i="68"/>
  <c r="X484" i="68" s="1"/>
  <c r="Y481" i="68"/>
  <c r="Y457" i="68"/>
  <c r="X457" i="68"/>
  <c r="Y436" i="68"/>
  <c r="X436" i="68"/>
  <c r="Y433" i="68"/>
  <c r="Y432" i="68" s="1"/>
  <c r="X433" i="68"/>
  <c r="X432" i="68" s="1"/>
  <c r="Y385" i="68"/>
  <c r="X385" i="68"/>
  <c r="Y364" i="68"/>
  <c r="X364" i="68"/>
  <c r="Y361" i="68"/>
  <c r="X361" i="68"/>
  <c r="Y338" i="68"/>
  <c r="X338" i="68"/>
  <c r="Y266" i="68"/>
  <c r="X266" i="68"/>
  <c r="Y263" i="68"/>
  <c r="Y262" i="68" s="1"/>
  <c r="X263" i="68"/>
  <c r="X262" i="68" s="1"/>
  <c r="Y239" i="68"/>
  <c r="X239" i="68"/>
  <c r="Y215" i="68"/>
  <c r="X215" i="68"/>
  <c r="Y194" i="68"/>
  <c r="X194" i="68"/>
  <c r="Y191" i="68"/>
  <c r="Y190" i="68" s="1"/>
  <c r="X191" i="68"/>
  <c r="X190" i="68" s="1"/>
  <c r="Y177" i="68"/>
  <c r="Y175" i="68"/>
  <c r="Y173" i="68"/>
  <c r="Y171" i="68"/>
  <c r="X146" i="68"/>
  <c r="Y169" i="68"/>
  <c r="Y143" i="68"/>
  <c r="Y122" i="68"/>
  <c r="X122" i="68"/>
  <c r="Y119" i="68"/>
  <c r="X119" i="68"/>
  <c r="Y114" i="68"/>
  <c r="X114" i="68"/>
  <c r="Y113" i="68"/>
  <c r="X113" i="68"/>
  <c r="Y112" i="68"/>
  <c r="X112" i="68"/>
  <c r="Y111" i="68"/>
  <c r="X111" i="68"/>
  <c r="Y110" i="68"/>
  <c r="X110" i="68"/>
  <c r="Y109" i="68"/>
  <c r="X109" i="68"/>
  <c r="Y108" i="68"/>
  <c r="X108" i="68"/>
  <c r="Y107" i="68"/>
  <c r="X107" i="68"/>
  <c r="Y106" i="68"/>
  <c r="X106" i="68"/>
  <c r="Y105" i="68"/>
  <c r="X105" i="68"/>
  <c r="Y104" i="68"/>
  <c r="X104" i="68"/>
  <c r="Y103" i="68"/>
  <c r="X103" i="68"/>
  <c r="Y102" i="68"/>
  <c r="X102" i="68"/>
  <c r="Y101" i="68"/>
  <c r="X101" i="68"/>
  <c r="Y100" i="68"/>
  <c r="X100" i="68"/>
  <c r="Y99" i="68"/>
  <c r="X99" i="68"/>
  <c r="Y98" i="68"/>
  <c r="X98" i="68"/>
  <c r="Y97" i="68"/>
  <c r="X97" i="68"/>
  <c r="Y96" i="68"/>
  <c r="X96" i="68"/>
  <c r="Y95" i="68"/>
  <c r="X95" i="68"/>
  <c r="Y94" i="68"/>
  <c r="X94" i="68"/>
  <c r="Y93" i="68"/>
  <c r="X93" i="68"/>
  <c r="X84" i="68"/>
  <c r="Y83" i="68"/>
  <c r="X83" i="68"/>
  <c r="X82" i="68"/>
  <c r="Y81" i="68"/>
  <c r="X81" i="68"/>
  <c r="X80" i="68"/>
  <c r="Y79" i="68"/>
  <c r="X79" i="68"/>
  <c r="Y465" i="69"/>
  <c r="X465" i="69"/>
  <c r="Y408" i="69"/>
  <c r="X408" i="69"/>
  <c r="X405" i="69"/>
  <c r="X404" i="69" s="1"/>
  <c r="Y405" i="69"/>
  <c r="Y404" i="69" s="1"/>
  <c r="X390" i="69"/>
  <c r="X389" i="69" s="1"/>
  <c r="X386" i="69"/>
  <c r="Y367" i="69"/>
  <c r="Y351" i="69"/>
  <c r="X351" i="69"/>
  <c r="Y348" i="69"/>
  <c r="Y347" i="69" s="1"/>
  <c r="Y313" i="69"/>
  <c r="X313" i="69"/>
  <c r="Y310" i="69"/>
  <c r="Y345" i="69"/>
  <c r="X345" i="69"/>
  <c r="Y344" i="69"/>
  <c r="X342" i="69"/>
  <c r="Y341" i="69"/>
  <c r="X341" i="69"/>
  <c r="Y340" i="69"/>
  <c r="X338" i="69"/>
  <c r="Y337" i="69"/>
  <c r="X337" i="69"/>
  <c r="Y336" i="69"/>
  <c r="X334" i="69"/>
  <c r="Y333" i="69"/>
  <c r="X333" i="69"/>
  <c r="X330" i="69"/>
  <c r="Y291" i="69"/>
  <c r="Y273" i="69"/>
  <c r="X273" i="69"/>
  <c r="Y216" i="69"/>
  <c r="X216" i="69"/>
  <c r="X213" i="69"/>
  <c r="X212" i="69" s="1"/>
  <c r="X194" i="69"/>
  <c r="Y194" i="69"/>
  <c r="Y175" i="69"/>
  <c r="Y159" i="69"/>
  <c r="X159" i="69"/>
  <c r="Y156" i="69"/>
  <c r="Y155" i="69" s="1"/>
  <c r="X156" i="69"/>
  <c r="X155" i="69" s="1"/>
  <c r="X152" i="69"/>
  <c r="X148" i="69"/>
  <c r="X144" i="69"/>
  <c r="Y121" i="69"/>
  <c r="X121" i="69"/>
  <c r="Y139" i="69"/>
  <c r="X118" i="69"/>
  <c r="Y153" i="69"/>
  <c r="Y150" i="69"/>
  <c r="Y149" i="69"/>
  <c r="Y146" i="69"/>
  <c r="Y145" i="69"/>
  <c r="Y142" i="69"/>
  <c r="Y141" i="69"/>
  <c r="X102" i="69"/>
  <c r="Y138" i="69"/>
  <c r="X138" i="69"/>
  <c r="Y94" i="69"/>
  <c r="X94" i="69"/>
  <c r="Y93" i="69"/>
  <c r="X93" i="69"/>
  <c r="Y92" i="69"/>
  <c r="X92" i="69"/>
  <c r="Y91" i="69"/>
  <c r="X91" i="69"/>
  <c r="Y90" i="69"/>
  <c r="X90" i="69"/>
  <c r="Y89" i="69"/>
  <c r="X89" i="69"/>
  <c r="Y88" i="69"/>
  <c r="X88" i="69"/>
  <c r="Y87" i="69"/>
  <c r="X87" i="69"/>
  <c r="Y86" i="69"/>
  <c r="X86" i="69"/>
  <c r="Y85" i="69"/>
  <c r="X85" i="69"/>
  <c r="Y84" i="69"/>
  <c r="X84" i="69"/>
  <c r="Y83" i="69"/>
  <c r="X83" i="69"/>
  <c r="Y82" i="69"/>
  <c r="X82" i="69"/>
  <c r="Y81" i="69"/>
  <c r="X81" i="69"/>
  <c r="Y80" i="69"/>
  <c r="X80" i="69"/>
  <c r="Y79" i="69"/>
  <c r="X79" i="69"/>
  <c r="Y78" i="69"/>
  <c r="X78" i="69"/>
  <c r="Y70" i="69"/>
  <c r="X70" i="69"/>
  <c r="Y69" i="69"/>
  <c r="X69" i="69"/>
  <c r="Y68" i="69"/>
  <c r="X68" i="69"/>
  <c r="Y67" i="69"/>
  <c r="X67" i="69"/>
  <c r="Y465" i="70"/>
  <c r="X465" i="70"/>
  <c r="Y408" i="70"/>
  <c r="X408" i="70"/>
  <c r="Y405" i="70"/>
  <c r="Y404" i="70" s="1"/>
  <c r="Y386" i="70"/>
  <c r="X386" i="70"/>
  <c r="Y351" i="70"/>
  <c r="X351" i="70"/>
  <c r="Y348" i="70"/>
  <c r="Y347" i="70" s="1"/>
  <c r="Y313" i="70"/>
  <c r="X313" i="70"/>
  <c r="Y310" i="70"/>
  <c r="Y345" i="70"/>
  <c r="X342" i="70"/>
  <c r="Y341" i="70"/>
  <c r="X338" i="70"/>
  <c r="Y337" i="70"/>
  <c r="X334" i="70"/>
  <c r="Y333" i="70"/>
  <c r="X294" i="70"/>
  <c r="Y291" i="70"/>
  <c r="X330" i="70"/>
  <c r="Y273" i="70"/>
  <c r="X273" i="70"/>
  <c r="Y216" i="70"/>
  <c r="X216" i="70"/>
  <c r="X213" i="70"/>
  <c r="X212" i="70" s="1"/>
  <c r="X194" i="70"/>
  <c r="Y194" i="70"/>
  <c r="X179" i="70"/>
  <c r="X178" i="70" s="1"/>
  <c r="Y159" i="70"/>
  <c r="X159" i="70"/>
  <c r="X156" i="70"/>
  <c r="X155" i="70" s="1"/>
  <c r="Y152" i="70"/>
  <c r="Y148" i="70"/>
  <c r="Y144" i="70"/>
  <c r="X121" i="70"/>
  <c r="Y121" i="70"/>
  <c r="X118" i="70"/>
  <c r="Y118" i="70"/>
  <c r="X151" i="70"/>
  <c r="X147" i="70"/>
  <c r="X143" i="70"/>
  <c r="Y102" i="70"/>
  <c r="X102" i="70"/>
  <c r="X139" i="70"/>
  <c r="Y94" i="70"/>
  <c r="X94" i="70"/>
  <c r="Y93" i="70"/>
  <c r="X93" i="70"/>
  <c r="Y92" i="70"/>
  <c r="X92" i="70"/>
  <c r="Y91" i="70"/>
  <c r="X91" i="70"/>
  <c r="Y90" i="70"/>
  <c r="X90" i="70"/>
  <c r="Y89" i="70"/>
  <c r="X89" i="70"/>
  <c r="Y88" i="70"/>
  <c r="X88" i="70"/>
  <c r="Y87" i="70"/>
  <c r="X87" i="70"/>
  <c r="Y86" i="70"/>
  <c r="X86" i="70"/>
  <c r="Y85" i="70"/>
  <c r="X85" i="70"/>
  <c r="Y84" i="70"/>
  <c r="X84" i="70"/>
  <c r="Y83" i="70"/>
  <c r="X83" i="70"/>
  <c r="Y82" i="70"/>
  <c r="X82" i="70"/>
  <c r="Y81" i="70"/>
  <c r="X81" i="70"/>
  <c r="Y80" i="70"/>
  <c r="X80" i="70"/>
  <c r="Y79" i="70"/>
  <c r="X79" i="70"/>
  <c r="Y78" i="70"/>
  <c r="X78" i="70"/>
  <c r="Y70" i="70"/>
  <c r="X70" i="70"/>
  <c r="Y69" i="70"/>
  <c r="X69" i="70"/>
  <c r="Y68" i="70"/>
  <c r="X68" i="70"/>
  <c r="Y67" i="70"/>
  <c r="X67" i="70"/>
  <c r="Y444" i="71"/>
  <c r="X444" i="71"/>
  <c r="Y390" i="71"/>
  <c r="X390" i="71"/>
  <c r="Y388" i="71"/>
  <c r="Y387" i="71" s="1"/>
  <c r="X388" i="71"/>
  <c r="X387" i="71" s="1"/>
  <c r="Y370" i="71"/>
  <c r="X370" i="71"/>
  <c r="Y352" i="71"/>
  <c r="X352" i="71"/>
  <c r="Y336" i="71"/>
  <c r="X336" i="71"/>
  <c r="Y334" i="71"/>
  <c r="Y333" i="71" s="1"/>
  <c r="X334" i="71"/>
  <c r="Y329" i="71"/>
  <c r="Y321" i="71"/>
  <c r="Y331" i="71"/>
  <c r="X329" i="71"/>
  <c r="Y327" i="71"/>
  <c r="X326" i="71"/>
  <c r="Y325" i="71"/>
  <c r="X325" i="71"/>
  <c r="Y323" i="71"/>
  <c r="X321" i="71"/>
  <c r="X300" i="71"/>
  <c r="Y300" i="71"/>
  <c r="Y317" i="71"/>
  <c r="Y298" i="71"/>
  <c r="X298" i="71"/>
  <c r="X330" i="71"/>
  <c r="X322" i="71"/>
  <c r="Y282" i="71"/>
  <c r="X282" i="71"/>
  <c r="Y280" i="71"/>
  <c r="X280" i="71"/>
  <c r="Y262" i="71"/>
  <c r="X262" i="71"/>
  <c r="Y208" i="71"/>
  <c r="X208" i="71"/>
  <c r="Y206" i="71"/>
  <c r="Y205" i="71" s="1"/>
  <c r="X206" i="71"/>
  <c r="X205" i="71" s="1"/>
  <c r="Y188" i="71"/>
  <c r="X188" i="71"/>
  <c r="Y173" i="71"/>
  <c r="Y172" i="71" s="1"/>
  <c r="Y170" i="71"/>
  <c r="X170" i="71"/>
  <c r="Y154" i="71"/>
  <c r="X154" i="71"/>
  <c r="Y152" i="71"/>
  <c r="Y151" i="71" s="1"/>
  <c r="X152" i="71"/>
  <c r="X151" i="71" s="1"/>
  <c r="Y148" i="71"/>
  <c r="Y146" i="71"/>
  <c r="Y144" i="71"/>
  <c r="Y142" i="71"/>
  <c r="Y140" i="71"/>
  <c r="X139" i="71"/>
  <c r="Y138" i="71"/>
  <c r="Y137" i="71"/>
  <c r="X137" i="71"/>
  <c r="X118" i="71"/>
  <c r="Y116" i="71"/>
  <c r="X116" i="71"/>
  <c r="X147" i="71"/>
  <c r="X143" i="71"/>
  <c r="Y100" i="71"/>
  <c r="X100" i="71"/>
  <c r="Y98" i="71"/>
  <c r="X98" i="71"/>
  <c r="Y93" i="71"/>
  <c r="X93" i="71"/>
  <c r="Y92" i="71"/>
  <c r="X92" i="71"/>
  <c r="Y91" i="71"/>
  <c r="X91" i="71"/>
  <c r="Y90" i="71"/>
  <c r="X90" i="71"/>
  <c r="Y89" i="71"/>
  <c r="X89" i="71"/>
  <c r="Y88" i="71"/>
  <c r="X88" i="71"/>
  <c r="Y87" i="71"/>
  <c r="X87" i="71"/>
  <c r="Y86" i="71"/>
  <c r="X86" i="71"/>
  <c r="Y85" i="71"/>
  <c r="X85" i="71"/>
  <c r="Y84" i="71"/>
  <c r="X84" i="71"/>
  <c r="Y83" i="71"/>
  <c r="X83" i="71"/>
  <c r="Y82" i="71"/>
  <c r="X82" i="71"/>
  <c r="Y81" i="71"/>
  <c r="X81" i="71"/>
  <c r="Y80" i="71"/>
  <c r="X80" i="71"/>
  <c r="Y79" i="71"/>
  <c r="X79" i="71"/>
  <c r="Y78" i="71"/>
  <c r="X78" i="71"/>
  <c r="Y70" i="71"/>
  <c r="X70" i="71"/>
  <c r="Y69" i="71"/>
  <c r="X69" i="71"/>
  <c r="Y68" i="71"/>
  <c r="X68" i="71"/>
  <c r="Y67" i="71"/>
  <c r="X67" i="71"/>
  <c r="Y444" i="72"/>
  <c r="X444" i="72"/>
  <c r="Y390" i="72"/>
  <c r="X390" i="72"/>
  <c r="Y388" i="72"/>
  <c r="Y387" i="72" s="1"/>
  <c r="X388" i="72"/>
  <c r="X387" i="72" s="1"/>
  <c r="X370" i="72"/>
  <c r="Y370" i="72"/>
  <c r="X352" i="72"/>
  <c r="Y352" i="72"/>
  <c r="Y336" i="72"/>
  <c r="X336" i="72"/>
  <c r="Y334" i="72"/>
  <c r="Y333" i="72" s="1"/>
  <c r="X334" i="72"/>
  <c r="X333" i="72" s="1"/>
  <c r="Y327" i="72"/>
  <c r="Y323" i="72"/>
  <c r="Y300" i="72"/>
  <c r="X300" i="72"/>
  <c r="Y320" i="72"/>
  <c r="Y282" i="72"/>
  <c r="X282" i="72"/>
  <c r="Y280" i="72"/>
  <c r="Y279" i="72" s="1"/>
  <c r="X280" i="72"/>
  <c r="Y262" i="72"/>
  <c r="X262" i="72"/>
  <c r="Y208" i="72"/>
  <c r="X208" i="72"/>
  <c r="Y206" i="72"/>
  <c r="Y205" i="72" s="1"/>
  <c r="X206" i="72"/>
  <c r="X205" i="72" s="1"/>
  <c r="Y188" i="72"/>
  <c r="X188" i="72"/>
  <c r="Y170" i="72"/>
  <c r="X170" i="72"/>
  <c r="Y154" i="72"/>
  <c r="X154" i="72"/>
  <c r="Y152" i="72"/>
  <c r="Y151" i="72" s="1"/>
  <c r="X152" i="72"/>
  <c r="X151" i="72" s="1"/>
  <c r="Y118" i="72"/>
  <c r="X118" i="72"/>
  <c r="Y116" i="72"/>
  <c r="X116" i="72"/>
  <c r="Y100" i="72"/>
  <c r="X100" i="72"/>
  <c r="Y98" i="72"/>
  <c r="Y97" i="72" s="1"/>
  <c r="X98" i="72"/>
  <c r="Y93" i="72"/>
  <c r="X93" i="72"/>
  <c r="Y92" i="72"/>
  <c r="X92" i="72"/>
  <c r="Y91" i="72"/>
  <c r="X91" i="72"/>
  <c r="Y90" i="72"/>
  <c r="X90" i="72"/>
  <c r="Y89" i="72"/>
  <c r="X89" i="72"/>
  <c r="Y88" i="72"/>
  <c r="X88" i="72"/>
  <c r="Y87" i="72"/>
  <c r="X87" i="72"/>
  <c r="Y86" i="72"/>
  <c r="X86" i="72"/>
  <c r="Y85" i="72"/>
  <c r="X85" i="72"/>
  <c r="Y84" i="72"/>
  <c r="X84" i="72"/>
  <c r="Y83" i="72"/>
  <c r="X83" i="72"/>
  <c r="Y82" i="72"/>
  <c r="X82" i="72"/>
  <c r="Y81" i="72"/>
  <c r="X81" i="72"/>
  <c r="Y80" i="72"/>
  <c r="X80" i="72"/>
  <c r="Y79" i="72"/>
  <c r="X79" i="72"/>
  <c r="Y78" i="72"/>
  <c r="X78" i="72"/>
  <c r="Y70" i="72"/>
  <c r="X70" i="72"/>
  <c r="Y69" i="72"/>
  <c r="X69" i="72"/>
  <c r="Y68" i="72"/>
  <c r="X68" i="72"/>
  <c r="Y67" i="72"/>
  <c r="X67" i="72"/>
  <c r="Y92" i="6"/>
  <c r="X92" i="6"/>
  <c r="Y89" i="6"/>
  <c r="X89" i="6"/>
  <c r="X114" i="6"/>
  <c r="Y30" i="6"/>
  <c r="Y21" i="6"/>
  <c r="X21" i="6"/>
  <c r="Y19" i="6"/>
  <c r="Y17" i="6"/>
  <c r="Y159" i="6" s="1"/>
  <c r="X17" i="6"/>
  <c r="X160" i="6" s="1"/>
  <c r="Y12" i="6"/>
  <c r="Y13" i="6" s="1"/>
  <c r="X198" i="69" l="1"/>
  <c r="X197" i="69" s="1"/>
  <c r="Y47" i="46"/>
  <c r="X360" i="68"/>
  <c r="Y109" i="48"/>
  <c r="Y243" i="68"/>
  <c r="Y242" i="68" s="1"/>
  <c r="Y128" i="56"/>
  <c r="Y371" i="69"/>
  <c r="Y370" i="69" s="1"/>
  <c r="X146" i="46"/>
  <c r="X371" i="69"/>
  <c r="X370" i="69" s="1"/>
  <c r="X373" i="71"/>
  <c r="X372" i="71" s="1"/>
  <c r="Y373" i="72"/>
  <c r="Y372" i="72" s="1"/>
  <c r="X371" i="70"/>
  <c r="X370" i="70" s="1"/>
  <c r="X371" i="66"/>
  <c r="X370" i="66" s="1"/>
  <c r="Y199" i="64"/>
  <c r="Y198" i="64" s="1"/>
  <c r="X373" i="72"/>
  <c r="X372" i="72" s="1"/>
  <c r="X7" i="56"/>
  <c r="X85" i="46"/>
  <c r="X179" i="66"/>
  <c r="X178" i="66" s="1"/>
  <c r="X174" i="66" s="1"/>
  <c r="Y179" i="66"/>
  <c r="Y178" i="66" s="1"/>
  <c r="X198" i="65"/>
  <c r="X197" i="65" s="1"/>
  <c r="Y198" i="66"/>
  <c r="Y197" i="66" s="1"/>
  <c r="Y7" i="56"/>
  <c r="Y371" i="66"/>
  <c r="Y370" i="66" s="1"/>
  <c r="Y366" i="66" s="1"/>
  <c r="X62" i="58"/>
  <c r="X179" i="67"/>
  <c r="X178" i="67" s="1"/>
  <c r="Y62" i="58"/>
  <c r="X432" i="64"/>
  <c r="X431" i="64" s="1"/>
  <c r="X427" i="64" s="1"/>
  <c r="Y432" i="64"/>
  <c r="Y431" i="64" s="1"/>
  <c r="X179" i="69"/>
  <c r="X178" i="69" s="1"/>
  <c r="X198" i="66"/>
  <c r="X197" i="66" s="1"/>
  <c r="X390" i="66"/>
  <c r="X389" i="66" s="1"/>
  <c r="X385" i="66" s="1"/>
  <c r="Y390" i="66"/>
  <c r="Y389" i="66" s="1"/>
  <c r="X355" i="71"/>
  <c r="X354" i="71" s="1"/>
  <c r="Y355" i="71"/>
  <c r="Y354" i="71" s="1"/>
  <c r="Y351" i="71" s="1"/>
  <c r="X85" i="56"/>
  <c r="Y25" i="29"/>
  <c r="Y355" i="72"/>
  <c r="Y354" i="72" s="1"/>
  <c r="Y351" i="72" s="1"/>
  <c r="Y485" i="68"/>
  <c r="Y484" i="68" s="1"/>
  <c r="X290" i="66"/>
  <c r="Y47" i="56"/>
  <c r="Y146" i="46"/>
  <c r="Y390" i="70"/>
  <c r="Y389" i="70" s="1"/>
  <c r="X243" i="68"/>
  <c r="X242" i="68" s="1"/>
  <c r="X390" i="70"/>
  <c r="X389" i="70" s="1"/>
  <c r="X7" i="46"/>
  <c r="Y117" i="70"/>
  <c r="X179" i="65"/>
  <c r="X178" i="65" s="1"/>
  <c r="X371" i="67"/>
  <c r="X370" i="67" s="1"/>
  <c r="Y179" i="65"/>
  <c r="Y178" i="65" s="1"/>
  <c r="X461" i="68"/>
  <c r="X460" i="68" s="1"/>
  <c r="Y371" i="67"/>
  <c r="Y370" i="67" s="1"/>
  <c r="X371" i="65"/>
  <c r="X370" i="65" s="1"/>
  <c r="Y371" i="65"/>
  <c r="Y370" i="65" s="1"/>
  <c r="Y366" i="65" s="1"/>
  <c r="Y140" i="66"/>
  <c r="X191" i="71"/>
  <c r="X190" i="71" s="1"/>
  <c r="Y461" i="68"/>
  <c r="Y460" i="68" s="1"/>
  <c r="Y456" i="68" s="1"/>
  <c r="Y66" i="46"/>
  <c r="X27" i="13"/>
  <c r="Y27" i="10"/>
  <c r="X290" i="65"/>
  <c r="Y164" i="56"/>
  <c r="X4" i="56"/>
  <c r="Y118" i="68"/>
  <c r="Y98" i="65"/>
  <c r="X117" i="69"/>
  <c r="Y191" i="72"/>
  <c r="Y190" i="72" s="1"/>
  <c r="X385" i="69"/>
  <c r="Y390" i="65"/>
  <c r="Y389" i="65" s="1"/>
  <c r="Y164" i="46"/>
  <c r="Y43" i="44"/>
  <c r="X16" i="17"/>
  <c r="X198" i="70"/>
  <c r="X197" i="70" s="1"/>
  <c r="X193" i="70" s="1"/>
  <c r="X220" i="64"/>
  <c r="X219" i="64" s="1"/>
  <c r="X215" i="64" s="1"/>
  <c r="X322" i="64"/>
  <c r="X390" i="65"/>
  <c r="X389" i="65" s="1"/>
  <c r="Y85" i="56"/>
  <c r="X124" i="44"/>
  <c r="Y198" i="70"/>
  <c r="Y197" i="70" s="1"/>
  <c r="Y193" i="70" s="1"/>
  <c r="X198" i="67"/>
  <c r="X197" i="67" s="1"/>
  <c r="X193" i="67" s="1"/>
  <c r="X390" i="67"/>
  <c r="X389" i="67" s="1"/>
  <c r="X385" i="67" s="1"/>
  <c r="Y220" i="64"/>
  <c r="Y219" i="64" s="1"/>
  <c r="X191" i="72"/>
  <c r="X190" i="72" s="1"/>
  <c r="X187" i="72" s="1"/>
  <c r="Y411" i="64"/>
  <c r="Y410" i="64" s="1"/>
  <c r="X173" i="72"/>
  <c r="X172" i="72" s="1"/>
  <c r="X169" i="72" s="1"/>
  <c r="X219" i="68"/>
  <c r="X218" i="68" s="1"/>
  <c r="X214" i="68" s="1"/>
  <c r="Y198" i="67"/>
  <c r="Y197" i="67" s="1"/>
  <c r="Y193" i="67" s="1"/>
  <c r="Y4" i="56"/>
  <c r="Y24" i="54"/>
  <c r="Y15" i="10"/>
  <c r="X97" i="72"/>
  <c r="Y173" i="72"/>
  <c r="Y172" i="72" s="1"/>
  <c r="Y373" i="71"/>
  <c r="Y372" i="71" s="1"/>
  <c r="Y390" i="69"/>
  <c r="Y389" i="69" s="1"/>
  <c r="Y219" i="68"/>
  <c r="Y218" i="68" s="1"/>
  <c r="Y214" i="68" s="1"/>
  <c r="X199" i="64"/>
  <c r="X198" i="64" s="1"/>
  <c r="X194" i="64" s="1"/>
  <c r="X193" i="69"/>
  <c r="X161" i="49"/>
  <c r="X25" i="29"/>
  <c r="Y105" i="55"/>
  <c r="Y81" i="45"/>
  <c r="Y309" i="66"/>
  <c r="X110" i="64"/>
  <c r="X105" i="54"/>
  <c r="X24" i="49"/>
  <c r="X143" i="49"/>
  <c r="Y85" i="46"/>
  <c r="Y13" i="29"/>
  <c r="Y12" i="29" s="1"/>
  <c r="X14" i="29"/>
  <c r="X12" i="29" s="1"/>
  <c r="X442" i="72"/>
  <c r="X424" i="72"/>
  <c r="X406" i="71"/>
  <c r="X577" i="68"/>
  <c r="X462" i="67"/>
  <c r="X462" i="65"/>
  <c r="X162" i="63"/>
  <c r="X161" i="63" s="1"/>
  <c r="X144" i="63"/>
  <c r="X162" i="62"/>
  <c r="X144" i="61"/>
  <c r="Y442" i="71"/>
  <c r="Y406" i="71"/>
  <c r="Y162" i="63"/>
  <c r="Y144" i="62"/>
  <c r="Y162" i="62"/>
  <c r="Y25" i="61"/>
  <c r="Y224" i="72"/>
  <c r="Y242" i="71"/>
  <c r="Y335" i="68"/>
  <c r="Y232" i="67"/>
  <c r="Y106" i="53"/>
  <c r="Y4" i="53"/>
  <c r="Y162" i="52"/>
  <c r="Y82" i="52"/>
  <c r="Y44" i="52"/>
  <c r="Y144" i="52"/>
  <c r="Y191" i="71"/>
  <c r="Y190" i="71" s="1"/>
  <c r="X117" i="70"/>
  <c r="Y179" i="67"/>
  <c r="Y178" i="67" s="1"/>
  <c r="X193" i="65"/>
  <c r="X366" i="65"/>
  <c r="Y110" i="64"/>
  <c r="Y215" i="64"/>
  <c r="Y3" i="59"/>
  <c r="X105" i="58"/>
  <c r="X164" i="58"/>
  <c r="X161" i="58" s="1"/>
  <c r="X164" i="56"/>
  <c r="Y62" i="54"/>
  <c r="X24" i="48"/>
  <c r="X162" i="46"/>
  <c r="Y3" i="44"/>
  <c r="X98" i="65"/>
  <c r="X117" i="65"/>
  <c r="X174" i="65"/>
  <c r="Y124" i="55"/>
  <c r="Y16" i="28"/>
  <c r="X173" i="71"/>
  <c r="X172" i="71" s="1"/>
  <c r="X169" i="71" s="1"/>
  <c r="Y174" i="65"/>
  <c r="Y161" i="54"/>
  <c r="Y161" i="49"/>
  <c r="X161" i="48"/>
  <c r="Y406" i="64"/>
  <c r="Y193" i="69"/>
  <c r="X238" i="68"/>
  <c r="X174" i="67"/>
  <c r="Y194" i="64"/>
  <c r="Y161" i="59"/>
  <c r="Y43" i="54"/>
  <c r="X43" i="48"/>
  <c r="Y161" i="48"/>
  <c r="X128" i="46"/>
  <c r="Y371" i="70"/>
  <c r="Y370" i="70" s="1"/>
  <c r="X170" i="68"/>
  <c r="Y238" i="68"/>
  <c r="Y174" i="67"/>
  <c r="X309" i="66"/>
  <c r="X328" i="66" s="1"/>
  <c r="Y198" i="65"/>
  <c r="Y197" i="65" s="1"/>
  <c r="Y193" i="65" s="1"/>
  <c r="Y290" i="65"/>
  <c r="Y322" i="64"/>
  <c r="Y343" i="64"/>
  <c r="Y427" i="64"/>
  <c r="Y43" i="48"/>
  <c r="X24" i="45"/>
  <c r="Y24" i="44"/>
  <c r="Y187" i="71"/>
  <c r="Y366" i="67"/>
  <c r="Y390" i="67"/>
  <c r="Y389" i="67" s="1"/>
  <c r="Y385" i="67" s="1"/>
  <c r="X24" i="59"/>
  <c r="Y62" i="59"/>
  <c r="X105" i="48"/>
  <c r="X279" i="72"/>
  <c r="X279" i="71"/>
  <c r="Y174" i="69"/>
  <c r="X118" i="68"/>
  <c r="Y360" i="68"/>
  <c r="Y98" i="66"/>
  <c r="X366" i="66"/>
  <c r="Y81" i="58"/>
  <c r="Y105" i="48"/>
  <c r="X351" i="72"/>
  <c r="X23" i="6"/>
  <c r="X99" i="6"/>
  <c r="X153" i="6" s="1"/>
  <c r="Y145" i="72"/>
  <c r="Y149" i="72"/>
  <c r="X317" i="72"/>
  <c r="X322" i="72"/>
  <c r="X326" i="72"/>
  <c r="X330" i="72"/>
  <c r="Y97" i="71"/>
  <c r="Y141" i="71"/>
  <c r="Y145" i="71"/>
  <c r="Y149" i="71"/>
  <c r="X140" i="70"/>
  <c r="X145" i="70"/>
  <c r="X149" i="70"/>
  <c r="X153" i="70"/>
  <c r="Y334" i="70"/>
  <c r="Y338" i="70"/>
  <c r="Y342" i="70"/>
  <c r="Y144" i="69"/>
  <c r="Y148" i="69"/>
  <c r="Y152" i="69"/>
  <c r="Y334" i="69"/>
  <c r="Y338" i="69"/>
  <c r="Y342" i="69"/>
  <c r="X174" i="68"/>
  <c r="Y81" i="59"/>
  <c r="Y105" i="54"/>
  <c r="Y105" i="56" s="1"/>
  <c r="Y106" i="56"/>
  <c r="Y22" i="6"/>
  <c r="Y23" i="6"/>
  <c r="Y99" i="6"/>
  <c r="Y120" i="6" s="1"/>
  <c r="Y115" i="6"/>
  <c r="Y145" i="6" s="1"/>
  <c r="X142" i="72"/>
  <c r="X146" i="72"/>
  <c r="Y317" i="72"/>
  <c r="Y322" i="72"/>
  <c r="Y326" i="72"/>
  <c r="Y330" i="72"/>
  <c r="X138" i="71"/>
  <c r="X142" i="71"/>
  <c r="X146" i="71"/>
  <c r="X135" i="71"/>
  <c r="X320" i="71"/>
  <c r="X324" i="71"/>
  <c r="X328" i="71"/>
  <c r="X333" i="71"/>
  <c r="Y138" i="70"/>
  <c r="Y142" i="70"/>
  <c r="Y146" i="70"/>
  <c r="Y150" i="70"/>
  <c r="Y141" i="70"/>
  <c r="Y145" i="70"/>
  <c r="Y149" i="70"/>
  <c r="Y153" i="70"/>
  <c r="X175" i="70"/>
  <c r="X174" i="70" s="1"/>
  <c r="X331" i="70"/>
  <c r="X335" i="70"/>
  <c r="X339" i="70"/>
  <c r="X343" i="70"/>
  <c r="X348" i="70"/>
  <c r="X347" i="70" s="1"/>
  <c r="Y99" i="69"/>
  <c r="X142" i="69"/>
  <c r="X146" i="69"/>
  <c r="X150" i="69"/>
  <c r="X141" i="69"/>
  <c r="X145" i="69"/>
  <c r="X149" i="69"/>
  <c r="X153" i="69"/>
  <c r="X331" i="69"/>
  <c r="X335" i="69"/>
  <c r="X339" i="69"/>
  <c r="X343" i="69"/>
  <c r="X348" i="69"/>
  <c r="X347" i="69" s="1"/>
  <c r="Y82" i="68"/>
  <c r="Y174" i="68"/>
  <c r="X100" i="6"/>
  <c r="X121" i="6" s="1"/>
  <c r="Y136" i="6"/>
  <c r="Y134" i="72"/>
  <c r="Y138" i="72"/>
  <c r="Y142" i="72"/>
  <c r="Y146" i="72"/>
  <c r="X318" i="72"/>
  <c r="X323" i="72"/>
  <c r="X327" i="72"/>
  <c r="X331" i="72"/>
  <c r="X97" i="71"/>
  <c r="X316" i="71"/>
  <c r="Y320" i="71"/>
  <c r="Y324" i="71"/>
  <c r="Y328" i="71"/>
  <c r="X142" i="70"/>
  <c r="X146" i="70"/>
  <c r="X150" i="70"/>
  <c r="Y175" i="70"/>
  <c r="Y213" i="70"/>
  <c r="Y212" i="70" s="1"/>
  <c r="Y331" i="70"/>
  <c r="Y335" i="70"/>
  <c r="Y339" i="70"/>
  <c r="Y343" i="70"/>
  <c r="Y331" i="69"/>
  <c r="Y335" i="69"/>
  <c r="Y339" i="69"/>
  <c r="Y343" i="69"/>
  <c r="Y386" i="69"/>
  <c r="X171" i="68"/>
  <c r="X175" i="68"/>
  <c r="Y100" i="6"/>
  <c r="Y121" i="6" s="1"/>
  <c r="X147" i="72"/>
  <c r="Y318" i="72"/>
  <c r="Y331" i="72"/>
  <c r="X138" i="70"/>
  <c r="X332" i="70"/>
  <c r="X336" i="70"/>
  <c r="X340" i="70"/>
  <c r="X344" i="70"/>
  <c r="X336" i="69"/>
  <c r="X340" i="69"/>
  <c r="X344" i="69"/>
  <c r="X101" i="6"/>
  <c r="X155" i="6" s="1"/>
  <c r="Y143" i="72"/>
  <c r="Y147" i="72"/>
  <c r="X320" i="72"/>
  <c r="X324" i="72"/>
  <c r="X328" i="72"/>
  <c r="Y369" i="72"/>
  <c r="Y139" i="71"/>
  <c r="Y143" i="71"/>
  <c r="Y147" i="71"/>
  <c r="X317" i="71"/>
  <c r="Y336" i="70"/>
  <c r="Y340" i="70"/>
  <c r="Y344" i="70"/>
  <c r="Y294" i="69"/>
  <c r="Y332" i="69" s="1"/>
  <c r="X172" i="68"/>
  <c r="X176" i="68"/>
  <c r="Y143" i="49"/>
  <c r="Y34" i="6"/>
  <c r="Y28" i="6" s="1"/>
  <c r="Y101" i="6"/>
  <c r="Y131" i="6" s="1"/>
  <c r="Y112" i="6"/>
  <c r="Y142" i="6" s="1"/>
  <c r="X140" i="72"/>
  <c r="X144" i="72"/>
  <c r="X148" i="72"/>
  <c r="Y324" i="72"/>
  <c r="Y328" i="72"/>
  <c r="X369" i="72"/>
  <c r="X140" i="71"/>
  <c r="X144" i="71"/>
  <c r="X148" i="71"/>
  <c r="X187" i="71"/>
  <c r="Y143" i="70"/>
  <c r="Y147" i="70"/>
  <c r="Y151" i="70"/>
  <c r="X333" i="70"/>
  <c r="X337" i="70"/>
  <c r="X341" i="70"/>
  <c r="X345" i="70"/>
  <c r="X367" i="70"/>
  <c r="X366" i="70" s="1"/>
  <c r="X405" i="70"/>
  <c r="X404" i="70" s="1"/>
  <c r="X139" i="69"/>
  <c r="X143" i="69"/>
  <c r="X147" i="69"/>
  <c r="X151" i="69"/>
  <c r="X175" i="69"/>
  <c r="X174" i="69" s="1"/>
  <c r="Y80" i="68"/>
  <c r="Y84" i="68"/>
  <c r="X168" i="68"/>
  <c r="Y172" i="68"/>
  <c r="Y176" i="68"/>
  <c r="Y43" i="58"/>
  <c r="X12" i="6"/>
  <c r="X13" i="6" s="1"/>
  <c r="X34" i="6"/>
  <c r="X98" i="6"/>
  <c r="X152" i="6" s="1"/>
  <c r="X102" i="6"/>
  <c r="X156" i="6" s="1"/>
  <c r="Y104" i="6"/>
  <c r="Y158" i="6" s="1"/>
  <c r="Y138" i="6"/>
  <c r="Y136" i="72"/>
  <c r="Y140" i="72"/>
  <c r="Y144" i="72"/>
  <c r="Y148" i="72"/>
  <c r="X321" i="72"/>
  <c r="X325" i="72"/>
  <c r="X329" i="72"/>
  <c r="Y322" i="71"/>
  <c r="Y326" i="71"/>
  <c r="Y330" i="71"/>
  <c r="X351" i="71"/>
  <c r="Y369" i="71"/>
  <c r="Y139" i="70"/>
  <c r="X144" i="70"/>
  <c r="X148" i="70"/>
  <c r="X152" i="70"/>
  <c r="Y156" i="70"/>
  <c r="Y155" i="70" s="1"/>
  <c r="Y367" i="70"/>
  <c r="Y143" i="69"/>
  <c r="Y147" i="69"/>
  <c r="Y151" i="69"/>
  <c r="Y213" i="69"/>
  <c r="Y212" i="69" s="1"/>
  <c r="X291" i="69"/>
  <c r="X367" i="69"/>
  <c r="X366" i="69" s="1"/>
  <c r="Y168" i="68"/>
  <c r="X173" i="68"/>
  <c r="X177" i="68"/>
  <c r="X30" i="6"/>
  <c r="Y98" i="6"/>
  <c r="Y128" i="6" s="1"/>
  <c r="Y102" i="6"/>
  <c r="Y132" i="6" s="1"/>
  <c r="Y113" i="6"/>
  <c r="Y143" i="6" s="1"/>
  <c r="X141" i="72"/>
  <c r="X145" i="72"/>
  <c r="X149" i="72"/>
  <c r="Y169" i="72"/>
  <c r="Y321" i="72"/>
  <c r="Y325" i="72"/>
  <c r="Y329" i="72"/>
  <c r="X141" i="71"/>
  <c r="X145" i="71"/>
  <c r="X149" i="71"/>
  <c r="X323" i="71"/>
  <c r="X327" i="71"/>
  <c r="X331" i="71"/>
  <c r="Y140" i="70"/>
  <c r="Y385" i="70"/>
  <c r="X140" i="69"/>
  <c r="X169" i="68"/>
  <c r="X180" i="68"/>
  <c r="X184" i="68"/>
  <c r="X188" i="68"/>
  <c r="X413" i="68"/>
  <c r="X417" i="68"/>
  <c r="X421" i="68"/>
  <c r="X425" i="68"/>
  <c r="X429" i="68"/>
  <c r="X335" i="67"/>
  <c r="X339" i="67"/>
  <c r="X343" i="67"/>
  <c r="X139" i="66"/>
  <c r="X143" i="66"/>
  <c r="X147" i="66"/>
  <c r="X151" i="66"/>
  <c r="Y291" i="66"/>
  <c r="Y290" i="66" s="1"/>
  <c r="Y330" i="66"/>
  <c r="Y331" i="65"/>
  <c r="Y336" i="65"/>
  <c r="Y340" i="65"/>
  <c r="Y344" i="65"/>
  <c r="Y386" i="65"/>
  <c r="X156" i="64"/>
  <c r="Y160" i="64"/>
  <c r="Y164" i="64"/>
  <c r="Y168" i="64"/>
  <c r="X366" i="64"/>
  <c r="Y374" i="64"/>
  <c r="Y382" i="64"/>
  <c r="X3" i="59"/>
  <c r="X81" i="58"/>
  <c r="Y44" i="55"/>
  <c r="Y43" i="55" s="1"/>
  <c r="X82" i="50"/>
  <c r="X81" i="50" s="1"/>
  <c r="X143" i="50"/>
  <c r="X4" i="49"/>
  <c r="X3" i="49" s="1"/>
  <c r="X125" i="49"/>
  <c r="X124" i="49" s="1"/>
  <c r="X143" i="48"/>
  <c r="Y7" i="45"/>
  <c r="Y7" i="46" s="1"/>
  <c r="X63" i="45"/>
  <c r="X109" i="46"/>
  <c r="Y128" i="45"/>
  <c r="Y124" i="45" s="1"/>
  <c r="Y180" i="68"/>
  <c r="Y184" i="68"/>
  <c r="Y188" i="68"/>
  <c r="Y413" i="68"/>
  <c r="Y417" i="68"/>
  <c r="Y421" i="68"/>
  <c r="Y425" i="68"/>
  <c r="Y429" i="68"/>
  <c r="X481" i="68"/>
  <c r="X480" i="68" s="1"/>
  <c r="X505" i="68"/>
  <c r="X504" i="68" s="1"/>
  <c r="X139" i="67"/>
  <c r="X143" i="67"/>
  <c r="X147" i="67"/>
  <c r="X151" i="67"/>
  <c r="X331" i="67"/>
  <c r="Y335" i="67"/>
  <c r="Y339" i="67"/>
  <c r="Y343" i="67"/>
  <c r="Y139" i="66"/>
  <c r="Y143" i="66"/>
  <c r="Y147" i="66"/>
  <c r="Y151" i="66"/>
  <c r="X140" i="65"/>
  <c r="X145" i="65"/>
  <c r="X149" i="65"/>
  <c r="X153" i="65"/>
  <c r="X332" i="65"/>
  <c r="X337" i="65"/>
  <c r="X341" i="65"/>
  <c r="X345" i="65"/>
  <c r="X157" i="64"/>
  <c r="X161" i="64"/>
  <c r="X165" i="64"/>
  <c r="X169" i="64"/>
  <c r="X379" i="64"/>
  <c r="Y82" i="60"/>
  <c r="Y81" i="60" s="1"/>
  <c r="X82" i="59"/>
  <c r="X81" i="59" s="1"/>
  <c r="Y3" i="58"/>
  <c r="X44" i="54"/>
  <c r="X44" i="56" s="1"/>
  <c r="Y82" i="54"/>
  <c r="Y81" i="54" s="1"/>
  <c r="Y82" i="50"/>
  <c r="Y81" i="50" s="1"/>
  <c r="Y143" i="50"/>
  <c r="Y4" i="49"/>
  <c r="Y3" i="49" s="1"/>
  <c r="Y125" i="49"/>
  <c r="Y124" i="49" s="1"/>
  <c r="X26" i="46"/>
  <c r="X44" i="45"/>
  <c r="X82" i="45"/>
  <c r="X81" i="45" s="1"/>
  <c r="X181" i="68"/>
  <c r="X185" i="68"/>
  <c r="X414" i="68"/>
  <c r="X418" i="68"/>
  <c r="X422" i="68"/>
  <c r="X426" i="68"/>
  <c r="X430" i="68"/>
  <c r="Y505" i="68"/>
  <c r="Y504" i="68" s="1"/>
  <c r="Y139" i="67"/>
  <c r="Y143" i="67"/>
  <c r="Y147" i="67"/>
  <c r="Y151" i="67"/>
  <c r="Y155" i="67"/>
  <c r="Y331" i="67"/>
  <c r="Y385" i="66"/>
  <c r="Y140" i="65"/>
  <c r="Y145" i="65"/>
  <c r="Y149" i="65"/>
  <c r="Y153" i="65"/>
  <c r="Y332" i="65"/>
  <c r="Y337" i="65"/>
  <c r="Y341" i="65"/>
  <c r="Y345" i="65"/>
  <c r="Y156" i="64"/>
  <c r="Y161" i="64"/>
  <c r="Y165" i="64"/>
  <c r="Y169" i="64"/>
  <c r="X367" i="64"/>
  <c r="Y371" i="64"/>
  <c r="Y383" i="64"/>
  <c r="X124" i="58"/>
  <c r="X130" i="56"/>
  <c r="X134" i="56"/>
  <c r="X138" i="56"/>
  <c r="X124" i="48"/>
  <c r="Y181" i="68"/>
  <c r="Y185" i="68"/>
  <c r="Y414" i="68"/>
  <c r="Y418" i="68"/>
  <c r="Y422" i="68"/>
  <c r="Y426" i="68"/>
  <c r="Y430" i="68"/>
  <c r="X144" i="67"/>
  <c r="X148" i="67"/>
  <c r="X152" i="67"/>
  <c r="X332" i="66"/>
  <c r="X337" i="66"/>
  <c r="X341" i="66"/>
  <c r="X345" i="66"/>
  <c r="X142" i="65"/>
  <c r="X146" i="65"/>
  <c r="X150" i="65"/>
  <c r="X334" i="65"/>
  <c r="X338" i="65"/>
  <c r="X342" i="65"/>
  <c r="X158" i="64"/>
  <c r="X162" i="64"/>
  <c r="X166" i="64"/>
  <c r="X170" i="64"/>
  <c r="Y367" i="64"/>
  <c r="X372" i="64"/>
  <c r="X376" i="64"/>
  <c r="X448" i="64"/>
  <c r="Y43" i="59"/>
  <c r="Y124" i="58"/>
  <c r="Y143" i="58"/>
  <c r="X3" i="55"/>
  <c r="X24" i="55"/>
  <c r="X144" i="56"/>
  <c r="X168" i="56"/>
  <c r="X172" i="56"/>
  <c r="X176" i="56"/>
  <c r="X178" i="68"/>
  <c r="X182" i="68"/>
  <c r="X186" i="68"/>
  <c r="X410" i="68"/>
  <c r="X415" i="68"/>
  <c r="X419" i="68"/>
  <c r="X423" i="68"/>
  <c r="X427" i="68"/>
  <c r="X456" i="68"/>
  <c r="Y144" i="67"/>
  <c r="Y148" i="67"/>
  <c r="Y152" i="67"/>
  <c r="Y294" i="67"/>
  <c r="Y332" i="67" s="1"/>
  <c r="Y332" i="66"/>
  <c r="Y337" i="66"/>
  <c r="Y341" i="66"/>
  <c r="Y345" i="66"/>
  <c r="Y142" i="65"/>
  <c r="Y146" i="65"/>
  <c r="Y150" i="65"/>
  <c r="Y334" i="65"/>
  <c r="Y338" i="65"/>
  <c r="Y342" i="65"/>
  <c r="X154" i="64"/>
  <c r="Y158" i="64"/>
  <c r="Y162" i="64"/>
  <c r="Y166" i="64"/>
  <c r="Y170" i="64"/>
  <c r="X62" i="59"/>
  <c r="Y124" i="59"/>
  <c r="X63" i="50"/>
  <c r="X62" i="50" s="1"/>
  <c r="X161" i="50"/>
  <c r="Y25" i="49"/>
  <c r="Y24" i="49" s="1"/>
  <c r="X44" i="49"/>
  <c r="X43" i="49" s="1"/>
  <c r="X63" i="49"/>
  <c r="X62" i="49" s="1"/>
  <c r="X82" i="49"/>
  <c r="X81" i="49" s="1"/>
  <c r="X4" i="48"/>
  <c r="X3" i="48" s="1"/>
  <c r="X63" i="48"/>
  <c r="X62" i="48" s="1"/>
  <c r="X4" i="47"/>
  <c r="X3" i="47" s="1"/>
  <c r="Y86" i="46"/>
  <c r="X163" i="46"/>
  <c r="Y106" i="45"/>
  <c r="X4" i="44"/>
  <c r="X3" i="44" s="1"/>
  <c r="Y178" i="68"/>
  <c r="Y182" i="68"/>
  <c r="Y186" i="68"/>
  <c r="Y410" i="68"/>
  <c r="Y415" i="68"/>
  <c r="Y419" i="68"/>
  <c r="Y423" i="68"/>
  <c r="Y427" i="68"/>
  <c r="X213" i="67"/>
  <c r="X212" i="67" s="1"/>
  <c r="X194" i="66"/>
  <c r="X193" i="66" s="1"/>
  <c r="X334" i="66"/>
  <c r="X338" i="66"/>
  <c r="X342" i="66"/>
  <c r="X138" i="65"/>
  <c r="X335" i="65"/>
  <c r="X339" i="65"/>
  <c r="X343" i="65"/>
  <c r="Y154" i="64"/>
  <c r="X159" i="64"/>
  <c r="X163" i="64"/>
  <c r="X167" i="64"/>
  <c r="X171" i="64"/>
  <c r="X369" i="64"/>
  <c r="X373" i="64"/>
  <c r="X377" i="64"/>
  <c r="X381" i="64"/>
  <c r="Y161" i="60"/>
  <c r="Y24" i="58"/>
  <c r="X151" i="56"/>
  <c r="X155" i="56"/>
  <c r="X159" i="56"/>
  <c r="Y63" i="50"/>
  <c r="Y62" i="50" s="1"/>
  <c r="Y161" i="50"/>
  <c r="Y44" i="49"/>
  <c r="Y43" i="49" s="1"/>
  <c r="Y63" i="49"/>
  <c r="Y62" i="49" s="1"/>
  <c r="Y82" i="49"/>
  <c r="Y81" i="49" s="1"/>
  <c r="Y4" i="48"/>
  <c r="Y3" i="48" s="1"/>
  <c r="Y63" i="48"/>
  <c r="Y62" i="48" s="1"/>
  <c r="Y4" i="47"/>
  <c r="Y3" i="47" s="1"/>
  <c r="X179" i="68"/>
  <c r="X183" i="68"/>
  <c r="X187" i="68"/>
  <c r="X411" i="68"/>
  <c r="X416" i="68"/>
  <c r="X420" i="68"/>
  <c r="X424" i="68"/>
  <c r="X428" i="68"/>
  <c r="X334" i="67"/>
  <c r="X338" i="67"/>
  <c r="X342" i="67"/>
  <c r="X142" i="66"/>
  <c r="X146" i="66"/>
  <c r="X150" i="66"/>
  <c r="Y194" i="66"/>
  <c r="Y193" i="66" s="1"/>
  <c r="Y334" i="66"/>
  <c r="Y338" i="66"/>
  <c r="Y342" i="66"/>
  <c r="Y138" i="65"/>
  <c r="Y339" i="65"/>
  <c r="Y343" i="65"/>
  <c r="X155" i="64"/>
  <c r="Y159" i="64"/>
  <c r="Y163" i="64"/>
  <c r="Y167" i="64"/>
  <c r="Y171" i="64"/>
  <c r="Y373" i="64"/>
  <c r="Y377" i="64"/>
  <c r="Y381" i="64"/>
  <c r="X143" i="59"/>
  <c r="X143" i="58"/>
  <c r="Y161" i="58"/>
  <c r="X113" i="56"/>
  <c r="X117" i="56"/>
  <c r="X121" i="56"/>
  <c r="X3" i="50"/>
  <c r="X62" i="47"/>
  <c r="Y179" i="68"/>
  <c r="Y183" i="68"/>
  <c r="Y187" i="68"/>
  <c r="Y411" i="68"/>
  <c r="Y416" i="68"/>
  <c r="Y420" i="68"/>
  <c r="Y424" i="68"/>
  <c r="Y428" i="68"/>
  <c r="Y342" i="67"/>
  <c r="Y142" i="66"/>
  <c r="Y146" i="66"/>
  <c r="Y150" i="66"/>
  <c r="X330" i="66"/>
  <c r="X331" i="65"/>
  <c r="X336" i="65"/>
  <c r="X340" i="65"/>
  <c r="X344" i="65"/>
  <c r="X386" i="65"/>
  <c r="Y155" i="64"/>
  <c r="X160" i="64"/>
  <c r="X164" i="64"/>
  <c r="X168" i="64"/>
  <c r="Y365" i="64"/>
  <c r="X370" i="64"/>
  <c r="X378" i="64"/>
  <c r="X382" i="64"/>
  <c r="X44" i="58"/>
  <c r="X43" i="58" s="1"/>
  <c r="Y82" i="55"/>
  <c r="Y81" i="55" s="1"/>
  <c r="Y81" i="56" s="1"/>
  <c r="X143" i="55"/>
  <c r="X88" i="56"/>
  <c r="X92" i="56"/>
  <c r="X96" i="56"/>
  <c r="X161" i="54"/>
  <c r="Y3" i="50"/>
  <c r="Y62" i="47"/>
  <c r="Y105" i="47"/>
  <c r="Y120" i="46"/>
  <c r="Y150" i="46"/>
  <c r="Y154" i="46"/>
  <c r="Y158" i="46"/>
  <c r="Y23" i="24"/>
  <c r="Y23" i="27" s="1"/>
  <c r="X4" i="22"/>
  <c r="X4" i="25" s="1"/>
  <c r="X4" i="28" s="1"/>
  <c r="X30" i="23"/>
  <c r="X30" i="26" s="1"/>
  <c r="X20" i="25"/>
  <c r="X20" i="28" s="1"/>
  <c r="X18" i="14"/>
  <c r="X8" i="12"/>
  <c r="X27" i="11"/>
  <c r="X27" i="14" s="1"/>
  <c r="X5" i="10"/>
  <c r="Y19" i="12"/>
  <c r="Y19" i="15" s="1"/>
  <c r="Y23" i="12"/>
  <c r="Y23" i="15" s="1"/>
  <c r="X18" i="46"/>
  <c r="X22" i="46"/>
  <c r="Y62" i="44"/>
  <c r="Y10" i="42"/>
  <c r="Y16" i="42"/>
  <c r="Y35" i="42"/>
  <c r="Y54" i="42"/>
  <c r="Y73" i="42"/>
  <c r="Y136" i="42"/>
  <c r="Y154" i="42"/>
  <c r="Y172" i="42"/>
  <c r="Y27" i="22"/>
  <c r="Y27" i="25" s="1"/>
  <c r="Y27" i="28" s="1"/>
  <c r="X26" i="21"/>
  <c r="X8" i="23"/>
  <c r="X8" i="26" s="1"/>
  <c r="X12" i="23"/>
  <c r="X12" i="26" s="1"/>
  <c r="Y14" i="18"/>
  <c r="Y14" i="24" s="1"/>
  <c r="Y14" i="27" s="1"/>
  <c r="Y17" i="18"/>
  <c r="Y17" i="24" s="1"/>
  <c r="Y17" i="27" s="1"/>
  <c r="Y19" i="13"/>
  <c r="Y19" i="16" s="1"/>
  <c r="X28" i="13"/>
  <c r="X4" i="11"/>
  <c r="Y27" i="11"/>
  <c r="Y26" i="10"/>
  <c r="X19" i="13"/>
  <c r="X19" i="16" s="1"/>
  <c r="X23" i="13"/>
  <c r="X23" i="16" s="1"/>
  <c r="Y7" i="12"/>
  <c r="Y7" i="15" s="1"/>
  <c r="Y11" i="12"/>
  <c r="Y11" i="15" s="1"/>
  <c r="X31" i="12"/>
  <c r="X31" i="15" s="1"/>
  <c r="X66" i="46"/>
  <c r="X136" i="46"/>
  <c r="X166" i="46"/>
  <c r="X170" i="46"/>
  <c r="X174" i="46"/>
  <c r="X4" i="7"/>
  <c r="X4" i="13" s="1"/>
  <c r="X15" i="10"/>
  <c r="X21" i="12"/>
  <c r="X25" i="12"/>
  <c r="X29" i="25"/>
  <c r="X29" i="28" s="1"/>
  <c r="Y29" i="21"/>
  <c r="X27" i="19"/>
  <c r="X27" i="23" s="1"/>
  <c r="X27" i="26" s="1"/>
  <c r="X32" i="23"/>
  <c r="X32" i="26" s="1"/>
  <c r="X17" i="18"/>
  <c r="Y10" i="13"/>
  <c r="Y10" i="16" s="1"/>
  <c r="Y30" i="13"/>
  <c r="Y30" i="16" s="1"/>
  <c r="X4" i="8"/>
  <c r="X9" i="12"/>
  <c r="X13" i="12"/>
  <c r="X105" i="44"/>
  <c r="X111" i="46"/>
  <c r="X115" i="46"/>
  <c r="Y133" i="46"/>
  <c r="Y137" i="46"/>
  <c r="Y141" i="46"/>
  <c r="X149" i="46"/>
  <c r="X153" i="46"/>
  <c r="X157" i="46"/>
  <c r="Y167" i="46"/>
  <c r="Y171" i="46"/>
  <c r="Y175" i="46"/>
  <c r="Y21" i="24"/>
  <c r="Y21" i="27" s="1"/>
  <c r="X22" i="21"/>
  <c r="X30" i="24"/>
  <c r="X30" i="27" s="1"/>
  <c r="X10" i="23"/>
  <c r="X10" i="26" s="1"/>
  <c r="X14" i="23"/>
  <c r="X14" i="26" s="1"/>
  <c r="X9" i="10"/>
  <c r="Y22" i="10"/>
  <c r="X21" i="13"/>
  <c r="X25" i="13"/>
  <c r="X31" i="46"/>
  <c r="X35" i="46"/>
  <c r="X39" i="46"/>
  <c r="X69" i="46"/>
  <c r="X73" i="46"/>
  <c r="X77" i="46"/>
  <c r="Y105" i="44"/>
  <c r="X15" i="42"/>
  <c r="X51" i="42"/>
  <c r="X70" i="42"/>
  <c r="X89" i="42"/>
  <c r="X97" i="42"/>
  <c r="X116" i="42"/>
  <c r="X135" i="42"/>
  <c r="X153" i="42"/>
  <c r="X171" i="42"/>
  <c r="X8" i="25"/>
  <c r="X8" i="28" s="1"/>
  <c r="X63" i="44"/>
  <c r="X62" i="44" s="1"/>
  <c r="X4" i="20"/>
  <c r="X4" i="24" s="1"/>
  <c r="X4" i="27" s="1"/>
  <c r="Y6" i="26"/>
  <c r="Y29" i="28"/>
  <c r="Y7" i="28"/>
  <c r="Y5" i="26"/>
  <c r="Y30" i="27"/>
  <c r="Y19" i="27"/>
  <c r="Y20" i="28"/>
  <c r="Y10" i="26"/>
  <c r="Y29" i="27"/>
  <c r="Y13" i="27"/>
  <c r="Y28" i="28"/>
  <c r="Y19" i="28"/>
  <c r="Y6" i="28"/>
  <c r="Y25" i="26"/>
  <c r="Y9" i="26"/>
  <c r="Y18" i="27"/>
  <c r="Y7" i="27"/>
  <c r="Y18" i="28"/>
  <c r="Y8" i="26"/>
  <c r="Y22" i="27"/>
  <c r="Y11" i="27"/>
  <c r="Y6" i="27"/>
  <c r="Y31" i="27"/>
  <c r="Y30" i="28"/>
  <c r="Y8" i="28"/>
  <c r="Y26" i="27"/>
  <c r="Y21" i="28"/>
  <c r="Y29" i="26"/>
  <c r="Y10" i="27"/>
  <c r="Y21" i="26"/>
  <c r="Y13" i="26"/>
  <c r="Y162" i="61"/>
  <c r="Y129" i="61"/>
  <c r="Y144" i="61"/>
  <c r="Y86" i="61"/>
  <c r="Y48" i="61"/>
  <c r="Y165" i="62"/>
  <c r="Y165" i="61"/>
  <c r="Y110" i="61"/>
  <c r="Y147" i="62"/>
  <c r="Y147" i="61"/>
  <c r="Y125" i="61"/>
  <c r="Y67" i="61"/>
  <c r="Y29" i="61"/>
  <c r="Y8" i="61"/>
  <c r="Y129" i="62"/>
  <c r="Y110" i="62"/>
  <c r="Y67" i="62"/>
  <c r="Y29" i="62"/>
  <c r="Y8" i="62"/>
  <c r="Y86" i="62"/>
  <c r="Y48" i="62"/>
  <c r="Y144" i="63"/>
  <c r="Y63" i="62"/>
  <c r="Y82" i="63"/>
  <c r="Y4" i="63"/>
  <c r="Y424" i="71"/>
  <c r="Y424" i="72"/>
  <c r="Y406" i="72"/>
  <c r="Y442" i="72"/>
  <c r="Y20" i="6"/>
  <c r="Y137" i="6"/>
  <c r="Y31" i="16"/>
  <c r="Y23" i="16"/>
  <c r="Y11" i="16"/>
  <c r="Y7" i="16"/>
  <c r="Y19" i="17"/>
  <c r="Y7" i="17"/>
  <c r="Y24" i="16"/>
  <c r="Y22" i="15"/>
  <c r="Y20" i="16"/>
  <c r="Y30" i="17"/>
  <c r="Y10" i="15"/>
  <c r="Y6" i="15"/>
  <c r="Y165" i="51"/>
  <c r="Y110" i="51"/>
  <c r="Y147" i="51"/>
  <c r="Y162" i="51"/>
  <c r="Y48" i="51"/>
  <c r="Y165" i="52"/>
  <c r="Y162" i="53"/>
  <c r="Y144" i="53"/>
  <c r="Y147" i="52"/>
  <c r="Y67" i="52"/>
  <c r="Y144" i="51"/>
  <c r="Y86" i="51"/>
  <c r="Y29" i="51"/>
  <c r="Y48" i="52"/>
  <c r="Y63" i="53"/>
  <c r="Y67" i="51"/>
  <c r="Y86" i="52"/>
  <c r="Y6" i="17"/>
  <c r="Y129" i="52"/>
  <c r="Y29" i="52"/>
  <c r="Y8" i="52"/>
  <c r="Y8" i="51"/>
  <c r="Y270" i="66"/>
  <c r="Y251" i="65"/>
  <c r="Y224" i="71"/>
  <c r="Y260" i="71"/>
  <c r="Y260" i="72"/>
  <c r="Y242" i="72"/>
  <c r="Y135" i="6"/>
  <c r="X30" i="28"/>
  <c r="X18" i="28"/>
  <c r="X6" i="28"/>
  <c r="X11" i="26"/>
  <c r="X25" i="27"/>
  <c r="X9" i="27"/>
  <c r="X19" i="27"/>
  <c r="X13" i="27"/>
  <c r="X9" i="26"/>
  <c r="X23" i="27"/>
  <c r="X7" i="27"/>
  <c r="X31" i="26"/>
  <c r="X11" i="27"/>
  <c r="X7" i="26"/>
  <c r="X21" i="27"/>
  <c r="X5" i="27"/>
  <c r="X162" i="61"/>
  <c r="X129" i="61"/>
  <c r="X144" i="62"/>
  <c r="X86" i="61"/>
  <c r="X48" i="61"/>
  <c r="X165" i="62"/>
  <c r="X110" i="62"/>
  <c r="X165" i="61"/>
  <c r="X110" i="61"/>
  <c r="X147" i="62"/>
  <c r="X67" i="62"/>
  <c r="X29" i="62"/>
  <c r="X8" i="62"/>
  <c r="X82" i="62"/>
  <c r="X106" i="63"/>
  <c r="X67" i="61"/>
  <c r="X86" i="62"/>
  <c r="X48" i="62"/>
  <c r="X125" i="61"/>
  <c r="X147" i="61"/>
  <c r="X25" i="62"/>
  <c r="X529" i="68"/>
  <c r="X443" i="66"/>
  <c r="X553" i="68"/>
  <c r="X443" i="67"/>
  <c r="X462" i="69"/>
  <c r="X442" i="71"/>
  <c r="X424" i="71"/>
  <c r="X406" i="72"/>
  <c r="X20" i="6"/>
  <c r="Y114" i="6"/>
  <c r="Y160" i="6"/>
  <c r="X135" i="72"/>
  <c r="X139" i="72"/>
  <c r="X143" i="72"/>
  <c r="Y316" i="71"/>
  <c r="X385" i="70"/>
  <c r="X332" i="69"/>
  <c r="X45" i="6"/>
  <c r="X79" i="6"/>
  <c r="X115" i="6"/>
  <c r="X161" i="6"/>
  <c r="Y135" i="72"/>
  <c r="Y139" i="72"/>
  <c r="X134" i="71"/>
  <c r="X115" i="71"/>
  <c r="X369" i="71"/>
  <c r="Y45" i="6"/>
  <c r="Y79" i="6"/>
  <c r="Y161" i="6"/>
  <c r="X136" i="72"/>
  <c r="Y187" i="72"/>
  <c r="Y134" i="71"/>
  <c r="Y169" i="71"/>
  <c r="Y366" i="69"/>
  <c r="X16" i="30"/>
  <c r="X17" i="30" s="1"/>
  <c r="X16" i="34"/>
  <c r="X17" i="34" s="1"/>
  <c r="X114" i="29"/>
  <c r="X127" i="29" s="1"/>
  <c r="X16" i="33"/>
  <c r="X17" i="33" s="1"/>
  <c r="X18" i="6"/>
  <c r="X22" i="6"/>
  <c r="X112" i="6"/>
  <c r="X116" i="6"/>
  <c r="X162" i="6"/>
  <c r="X136" i="71"/>
  <c r="Y318" i="71"/>
  <c r="Y16" i="31"/>
  <c r="Y16" i="35"/>
  <c r="Y17" i="35" s="1"/>
  <c r="Y16" i="36"/>
  <c r="Y16" i="34"/>
  <c r="Y17" i="34" s="1"/>
  <c r="Y16" i="30"/>
  <c r="Y17" i="30" s="1"/>
  <c r="Y18" i="6"/>
  <c r="Y116" i="6"/>
  <c r="Y162" i="6"/>
  <c r="X137" i="72"/>
  <c r="Y279" i="71"/>
  <c r="X318" i="71"/>
  <c r="X297" i="71"/>
  <c r="X19" i="6"/>
  <c r="X9" i="16" s="1"/>
  <c r="X104" i="6"/>
  <c r="X113" i="6"/>
  <c r="X159" i="6"/>
  <c r="X168" i="6"/>
  <c r="Y137" i="72"/>
  <c r="Y141" i="72"/>
  <c r="Y329" i="70"/>
  <c r="Y309" i="70"/>
  <c r="Y309" i="69"/>
  <c r="Y329" i="69"/>
  <c r="X134" i="72"/>
  <c r="X138" i="72"/>
  <c r="Y118" i="71"/>
  <c r="Y136" i="71" s="1"/>
  <c r="Y135" i="71"/>
  <c r="Y297" i="71"/>
  <c r="Y330" i="70"/>
  <c r="X309" i="67"/>
  <c r="X329" i="67"/>
  <c r="Y117" i="66"/>
  <c r="Y137" i="66"/>
  <c r="X115" i="72"/>
  <c r="X133" i="72" s="1"/>
  <c r="X298" i="72"/>
  <c r="X319" i="72"/>
  <c r="X319" i="71"/>
  <c r="X310" i="70"/>
  <c r="Y167" i="68"/>
  <c r="Y480" i="68"/>
  <c r="Y309" i="67"/>
  <c r="Y329" i="67"/>
  <c r="Y115" i="72"/>
  <c r="Y133" i="72" s="1"/>
  <c r="Y298" i="72"/>
  <c r="Y319" i="72"/>
  <c r="Y319" i="71"/>
  <c r="Y118" i="69"/>
  <c r="Y330" i="69"/>
  <c r="X99" i="70"/>
  <c r="X98" i="70" s="1"/>
  <c r="X136" i="70" s="1"/>
  <c r="X141" i="70"/>
  <c r="X310" i="69"/>
  <c r="X409" i="68"/>
  <c r="Y99" i="70"/>
  <c r="Y98" i="70" s="1"/>
  <c r="Y136" i="70" s="1"/>
  <c r="Y294" i="70"/>
  <c r="Y290" i="70" s="1"/>
  <c r="Y102" i="69"/>
  <c r="Y409" i="68"/>
  <c r="X140" i="67"/>
  <c r="X136" i="65"/>
  <c r="X291" i="70"/>
  <c r="X290" i="70" s="1"/>
  <c r="X99" i="69"/>
  <c r="X98" i="69" s="1"/>
  <c r="X294" i="69"/>
  <c r="Y140" i="67"/>
  <c r="X366" i="67"/>
  <c r="Y174" i="66"/>
  <c r="Y117" i="65"/>
  <c r="Y136" i="65" s="1"/>
  <c r="X117" i="66"/>
  <c r="X137" i="66"/>
  <c r="X388" i="68"/>
  <c r="X412" i="68" s="1"/>
  <c r="X99" i="67"/>
  <c r="X98" i="67" s="1"/>
  <c r="X141" i="67"/>
  <c r="X294" i="67"/>
  <c r="X290" i="67" s="1"/>
  <c r="X102" i="66"/>
  <c r="X140" i="66" s="1"/>
  <c r="X331" i="66"/>
  <c r="X139" i="65"/>
  <c r="Y388" i="68"/>
  <c r="Y412" i="68" s="1"/>
  <c r="Y99" i="67"/>
  <c r="Y98" i="67" s="1"/>
  <c r="Y141" i="67"/>
  <c r="Y331" i="66"/>
  <c r="Y139" i="65"/>
  <c r="Y146" i="68"/>
  <c r="Y170" i="68" s="1"/>
  <c r="X143" i="68"/>
  <c r="X118" i="67"/>
  <c r="X330" i="67"/>
  <c r="X138" i="66"/>
  <c r="X329" i="66"/>
  <c r="X333" i="66"/>
  <c r="X137" i="65"/>
  <c r="X141" i="65"/>
  <c r="X309" i="65"/>
  <c r="X328" i="65" s="1"/>
  <c r="Y131" i="64"/>
  <c r="Y118" i="67"/>
  <c r="Y330" i="67"/>
  <c r="Y138" i="66"/>
  <c r="Y333" i="66"/>
  <c r="Y137" i="65"/>
  <c r="Y141" i="65"/>
  <c r="Y309" i="65"/>
  <c r="Y328" i="65" s="1"/>
  <c r="X330" i="65"/>
  <c r="Y330" i="65"/>
  <c r="Y335" i="65"/>
  <c r="X329" i="65"/>
  <c r="X333" i="65"/>
  <c r="X132" i="64"/>
  <c r="X347" i="64"/>
  <c r="X368" i="64" s="1"/>
  <c r="Y329" i="65"/>
  <c r="Y333" i="65"/>
  <c r="Y153" i="64"/>
  <c r="Y157" i="64"/>
  <c r="Y368" i="64"/>
  <c r="Y372" i="64"/>
  <c r="Y376" i="64"/>
  <c r="Y380" i="64"/>
  <c r="X344" i="64"/>
  <c r="X407" i="64"/>
  <c r="X7" i="58"/>
  <c r="X3" i="58" s="1"/>
  <c r="X411" i="64"/>
  <c r="X410" i="64" s="1"/>
  <c r="X8" i="61"/>
  <c r="X29" i="61"/>
  <c r="Y62" i="55"/>
  <c r="Y62" i="56" s="1"/>
  <c r="Y63" i="56"/>
  <c r="Y161" i="55"/>
  <c r="Y161" i="56" s="1"/>
  <c r="Y162" i="56"/>
  <c r="X24" i="54"/>
  <c r="X25" i="56"/>
  <c r="X62" i="57"/>
  <c r="X124" i="57"/>
  <c r="Y24" i="55"/>
  <c r="Y24" i="56" s="1"/>
  <c r="Y25" i="56"/>
  <c r="Y24" i="59"/>
  <c r="X43" i="59"/>
  <c r="X124" i="60"/>
  <c r="Y105" i="59"/>
  <c r="X124" i="59"/>
  <c r="X161" i="59"/>
  <c r="Y105" i="58"/>
  <c r="X129" i="62"/>
  <c r="X106" i="59"/>
  <c r="X105" i="59" s="1"/>
  <c r="Y143" i="59"/>
  <c r="X24" i="58"/>
  <c r="Y146" i="56"/>
  <c r="Y143" i="54"/>
  <c r="X81" i="54"/>
  <c r="Y144" i="56"/>
  <c r="Y143" i="55"/>
  <c r="X106" i="55"/>
  <c r="X108" i="56"/>
  <c r="X125" i="54"/>
  <c r="X124" i="54" s="1"/>
  <c r="X126" i="56"/>
  <c r="X3" i="54"/>
  <c r="Y124" i="54"/>
  <c r="Y124" i="56" s="1"/>
  <c r="Y125" i="56"/>
  <c r="Y3" i="54"/>
  <c r="X62" i="55"/>
  <c r="X128" i="55"/>
  <c r="X128" i="56" s="1"/>
  <c r="X129" i="56"/>
  <c r="X43" i="55"/>
  <c r="X43" i="56" s="1"/>
  <c r="X82" i="55"/>
  <c r="X83" i="56"/>
  <c r="X162" i="55"/>
  <c r="X163" i="56"/>
  <c r="X62" i="54"/>
  <c r="X146" i="54"/>
  <c r="X143" i="54" s="1"/>
  <c r="X147" i="56"/>
  <c r="Y109" i="49"/>
  <c r="Y105" i="49" s="1"/>
  <c r="Y110" i="52"/>
  <c r="X138" i="29"/>
  <c r="Y30" i="15"/>
  <c r="X105" i="49"/>
  <c r="Y9" i="27"/>
  <c r="X5" i="26"/>
  <c r="Y11" i="26"/>
  <c r="Y24" i="48"/>
  <c r="X125" i="50"/>
  <c r="X124" i="50" s="1"/>
  <c r="X81" i="48"/>
  <c r="Y125" i="50"/>
  <c r="Y124" i="50" s="1"/>
  <c r="Y81" i="48"/>
  <c r="Y82" i="44"/>
  <c r="Y83" i="46"/>
  <c r="Y124" i="44"/>
  <c r="Y125" i="46"/>
  <c r="X144" i="44"/>
  <c r="X143" i="44" s="1"/>
  <c r="X145" i="46"/>
  <c r="X141" i="29"/>
  <c r="X105" i="45"/>
  <c r="X105" i="46" s="1"/>
  <c r="X106" i="46"/>
  <c r="X25" i="44"/>
  <c r="X24" i="44" s="1"/>
  <c r="X27" i="46"/>
  <c r="Y16" i="32"/>
  <c r="Y17" i="32" s="1"/>
  <c r="Y5" i="32"/>
  <c r="Y3" i="32" s="1"/>
  <c r="X136" i="29"/>
  <c r="X115" i="29"/>
  <c r="Y143" i="48"/>
  <c r="X4" i="45"/>
  <c r="X5" i="46"/>
  <c r="Y63" i="45"/>
  <c r="Y65" i="46"/>
  <c r="X137" i="29"/>
  <c r="Y144" i="29"/>
  <c r="X107" i="46"/>
  <c r="Y4" i="45"/>
  <c r="X143" i="45"/>
  <c r="Y161" i="45"/>
  <c r="Y143" i="44"/>
  <c r="Y16" i="33"/>
  <c r="Y17" i="33" s="1"/>
  <c r="Y138" i="29"/>
  <c r="Y6" i="29"/>
  <c r="Y115" i="29"/>
  <c r="Y128" i="29" s="1"/>
  <c r="X27" i="28"/>
  <c r="Y25" i="27"/>
  <c r="X21" i="26"/>
  <c r="Y8" i="16"/>
  <c r="Y12" i="16"/>
  <c r="Y17" i="13"/>
  <c r="Y17" i="16" s="1"/>
  <c r="Y21" i="13"/>
  <c r="Y21" i="16" s="1"/>
  <c r="Y21" i="10"/>
  <c r="Y25" i="13"/>
  <c r="Y25" i="16" s="1"/>
  <c r="Y25" i="10"/>
  <c r="Y26" i="15"/>
  <c r="Y129" i="48"/>
  <c r="Y44" i="46"/>
  <c r="Y48" i="46"/>
  <c r="Y140" i="29"/>
  <c r="X111" i="29"/>
  <c r="X124" i="29" s="1"/>
  <c r="X117" i="29"/>
  <c r="X130" i="29" s="1"/>
  <c r="X13" i="26"/>
  <c r="X29" i="26"/>
  <c r="Y145" i="46"/>
  <c r="Y144" i="45"/>
  <c r="Y111" i="29"/>
  <c r="Y124" i="29" s="1"/>
  <c r="Y117" i="29"/>
  <c r="Y130" i="29" s="1"/>
  <c r="Y5" i="27"/>
  <c r="X29" i="27"/>
  <c r="Y7" i="26"/>
  <c r="X23" i="26"/>
  <c r="Y22" i="26"/>
  <c r="Y26" i="26"/>
  <c r="Y45" i="46"/>
  <c r="X125" i="45"/>
  <c r="X127" i="46"/>
  <c r="Y18" i="36"/>
  <c r="X18" i="34"/>
  <c r="Y18" i="30"/>
  <c r="X112" i="29"/>
  <c r="X125" i="29" s="1"/>
  <c r="X118" i="29"/>
  <c r="X131" i="29" s="1"/>
  <c r="X7" i="28"/>
  <c r="Y25" i="45"/>
  <c r="Y43" i="45"/>
  <c r="X164" i="45"/>
  <c r="X165" i="46"/>
  <c r="X43" i="44"/>
  <c r="X161" i="44"/>
  <c r="X3" i="37"/>
  <c r="Y18" i="35"/>
  <c r="Y18" i="34"/>
  <c r="X18" i="33"/>
  <c r="Y18" i="31"/>
  <c r="X18" i="30"/>
  <c r="X143" i="29"/>
  <c r="Y112" i="29"/>
  <c r="Y125" i="29" s="1"/>
  <c r="Y118" i="29"/>
  <c r="X19" i="28"/>
  <c r="Y31" i="26"/>
  <c r="Y24" i="15"/>
  <c r="X81" i="44"/>
  <c r="X16" i="37"/>
  <c r="X17" i="37" s="1"/>
  <c r="X5" i="36"/>
  <c r="X3" i="36" s="1"/>
  <c r="X16" i="36"/>
  <c r="X17" i="36" s="1"/>
  <c r="X18" i="32"/>
  <c r="Y135" i="29"/>
  <c r="Y143" i="29"/>
  <c r="X5" i="29"/>
  <c r="X17" i="29"/>
  <c r="X10" i="29"/>
  <c r="X22" i="29"/>
  <c r="X109" i="29"/>
  <c r="X122" i="29" s="1"/>
  <c r="X31" i="27"/>
  <c r="X19" i="26"/>
  <c r="X25" i="26"/>
  <c r="X21" i="28"/>
  <c r="Y32" i="16"/>
  <c r="Y163" i="46"/>
  <c r="Y162" i="44"/>
  <c r="Y161" i="44" s="1"/>
  <c r="Y16" i="37"/>
  <c r="Y17" i="37" s="1"/>
  <c r="Y5" i="37"/>
  <c r="Y3" i="37" s="1"/>
  <c r="X5" i="35"/>
  <c r="X3" i="35" s="1"/>
  <c r="X16" i="35"/>
  <c r="X17" i="35" s="1"/>
  <c r="Y18" i="33"/>
  <c r="X16" i="32"/>
  <c r="X17" i="32" s="1"/>
  <c r="X5" i="31"/>
  <c r="X3" i="31" s="1"/>
  <c r="X16" i="31"/>
  <c r="X17" i="31" s="1"/>
  <c r="X144" i="29"/>
  <c r="Y109" i="29"/>
  <c r="Y122" i="29" s="1"/>
  <c r="Y114" i="29"/>
  <c r="Y22" i="16"/>
  <c r="Y20" i="29"/>
  <c r="Y7" i="29" s="1"/>
  <c r="Y24" i="29"/>
  <c r="Y12" i="26"/>
  <c r="Y19" i="26"/>
  <c r="Y32" i="26"/>
  <c r="X14" i="21"/>
  <c r="X27" i="20"/>
  <c r="X28" i="24"/>
  <c r="X28" i="27" s="1"/>
  <c r="X28" i="21"/>
  <c r="X32" i="24"/>
  <c r="X32" i="27" s="1"/>
  <c r="X32" i="21"/>
  <c r="Y30" i="23"/>
  <c r="Y30" i="26" s="1"/>
  <c r="Y27" i="19"/>
  <c r="Y27" i="23" s="1"/>
  <c r="Y27" i="26" s="1"/>
  <c r="Y12" i="15"/>
  <c r="Y4" i="11"/>
  <c r="Y17" i="11"/>
  <c r="Y17" i="14" s="1"/>
  <c r="Y17" i="17" s="1"/>
  <c r="Y18" i="14"/>
  <c r="Y18" i="17" s="1"/>
  <c r="Y17" i="8"/>
  <c r="Y17" i="12" s="1"/>
  <c r="Y17" i="15" s="1"/>
  <c r="Y29" i="12"/>
  <c r="Y29" i="15" s="1"/>
  <c r="Y29" i="14"/>
  <c r="Y29" i="17" s="1"/>
  <c r="X110" i="29"/>
  <c r="X123" i="29" s="1"/>
  <c r="Y20" i="26"/>
  <c r="Y22" i="21"/>
  <c r="X6" i="27"/>
  <c r="X10" i="27"/>
  <c r="X14" i="27"/>
  <c r="Y27" i="20"/>
  <c r="Y28" i="24"/>
  <c r="Y28" i="27" s="1"/>
  <c r="Y28" i="21"/>
  <c r="Y32" i="24"/>
  <c r="Y32" i="27" s="1"/>
  <c r="Y32" i="21"/>
  <c r="X17" i="19"/>
  <c r="X18" i="23"/>
  <c r="X18" i="26" s="1"/>
  <c r="X22" i="26"/>
  <c r="X26" i="26"/>
  <c r="Y15" i="14"/>
  <c r="Y15" i="17" s="1"/>
  <c r="Y16" i="17"/>
  <c r="Y28" i="17"/>
  <c r="Y4" i="9"/>
  <c r="Y5" i="13"/>
  <c r="Y5" i="16" s="1"/>
  <c r="Y5" i="10"/>
  <c r="Y9" i="13"/>
  <c r="Y9" i="16" s="1"/>
  <c r="Y9" i="10"/>
  <c r="Y13" i="13"/>
  <c r="Y13" i="16" s="1"/>
  <c r="Y13" i="10"/>
  <c r="X31" i="16"/>
  <c r="Y31" i="15"/>
  <c r="Y21" i="15"/>
  <c r="Y25" i="15"/>
  <c r="Y110" i="29"/>
  <c r="Y123" i="29" s="1"/>
  <c r="X20" i="24"/>
  <c r="X20" i="27" s="1"/>
  <c r="X20" i="21"/>
  <c r="X24" i="24"/>
  <c r="X24" i="27" s="1"/>
  <c r="X24" i="21"/>
  <c r="Y17" i="19"/>
  <c r="Y18" i="23"/>
  <c r="Y18" i="26" s="1"/>
  <c r="Y6" i="16"/>
  <c r="Y28" i="15"/>
  <c r="Y28" i="26"/>
  <c r="Y4" i="22"/>
  <c r="Y5" i="25"/>
  <c r="Y5" i="28" s="1"/>
  <c r="Y17" i="22"/>
  <c r="X10" i="21"/>
  <c r="X18" i="21"/>
  <c r="X15" i="20"/>
  <c r="X15" i="21" s="1"/>
  <c r="X16" i="24"/>
  <c r="X16" i="21"/>
  <c r="Y20" i="24"/>
  <c r="Y20" i="27" s="1"/>
  <c r="Y20" i="21"/>
  <c r="Y24" i="24"/>
  <c r="Y24" i="27" s="1"/>
  <c r="Y24" i="21"/>
  <c r="Y4" i="19"/>
  <c r="Y18" i="16"/>
  <c r="Y26" i="16"/>
  <c r="Y15" i="26"/>
  <c r="Y18" i="21"/>
  <c r="Y15" i="20"/>
  <c r="Y15" i="21" s="1"/>
  <c r="Y16" i="24"/>
  <c r="Y16" i="21"/>
  <c r="X6" i="23"/>
  <c r="X6" i="26" s="1"/>
  <c r="X4" i="19"/>
  <c r="Y20" i="15"/>
  <c r="Y23" i="10"/>
  <c r="X19" i="15"/>
  <c r="X23" i="15"/>
  <c r="X5" i="25"/>
  <c r="X5" i="28" s="1"/>
  <c r="Y16" i="26"/>
  <c r="Y23" i="26"/>
  <c r="X8" i="24"/>
  <c r="X8" i="27" s="1"/>
  <c r="X8" i="21"/>
  <c r="X12" i="24"/>
  <c r="X12" i="27" s="1"/>
  <c r="X12" i="21"/>
  <c r="X20" i="26"/>
  <c r="X24" i="26"/>
  <c r="Y8" i="17"/>
  <c r="Y20" i="17"/>
  <c r="Y8" i="15"/>
  <c r="Y32" i="15"/>
  <c r="Y4" i="7"/>
  <c r="Y3" i="7" s="1"/>
  <c r="Y14" i="7"/>
  <c r="Y14" i="13" s="1"/>
  <c r="Y14" i="16" s="1"/>
  <c r="Y5" i="12"/>
  <c r="Y5" i="15" s="1"/>
  <c r="Y9" i="15"/>
  <c r="Y13" i="15"/>
  <c r="Y24" i="26"/>
  <c r="X6" i="21"/>
  <c r="Y26" i="21"/>
  <c r="Y4" i="20"/>
  <c r="Y8" i="24"/>
  <c r="Y8" i="27" s="1"/>
  <c r="Y8" i="21"/>
  <c r="Y12" i="24"/>
  <c r="Y12" i="27" s="1"/>
  <c r="Y12" i="21"/>
  <c r="X17" i="20"/>
  <c r="X22" i="27"/>
  <c r="X26" i="27"/>
  <c r="Y21" i="14"/>
  <c r="Y21" i="17" s="1"/>
  <c r="Y31" i="10"/>
  <c r="Y29" i="13"/>
  <c r="Y29" i="16" s="1"/>
  <c r="Y29" i="10"/>
  <c r="Y27" i="7"/>
  <c r="Y27" i="13" s="1"/>
  <c r="Y27" i="16" s="1"/>
  <c r="X7" i="10"/>
  <c r="X11" i="10"/>
  <c r="X19" i="10"/>
  <c r="X23" i="10"/>
  <c r="X31" i="10"/>
  <c r="X17" i="9"/>
  <c r="X3" i="9" s="1"/>
  <c r="X27" i="8"/>
  <c r="X27" i="12" s="1"/>
  <c r="X17" i="7"/>
  <c r="X17" i="12" s="1"/>
  <c r="X28" i="25"/>
  <c r="X28" i="28" s="1"/>
  <c r="X18" i="24"/>
  <c r="X18" i="27" s="1"/>
  <c r="X16" i="23"/>
  <c r="X28" i="23"/>
  <c r="X28" i="26" s="1"/>
  <c r="X5" i="12"/>
  <c r="X14" i="7"/>
  <c r="Y5" i="14"/>
  <c r="Y5" i="17" s="1"/>
  <c r="Y8" i="10"/>
  <c r="Y12" i="10"/>
  <c r="Y16" i="10"/>
  <c r="Y20" i="10"/>
  <c r="Y24" i="10"/>
  <c r="Y28" i="10"/>
  <c r="Y32" i="10"/>
  <c r="Y4" i="8"/>
  <c r="Y28" i="13"/>
  <c r="Y28" i="16" s="1"/>
  <c r="Y18" i="12"/>
  <c r="Y18" i="15" s="1"/>
  <c r="X7" i="14"/>
  <c r="X19" i="14"/>
  <c r="X19" i="17" s="1"/>
  <c r="X5" i="13"/>
  <c r="Y98" i="69" l="1"/>
  <c r="Y251" i="66"/>
  <c r="Y366" i="70"/>
  <c r="Y25" i="62"/>
  <c r="X7" i="16"/>
  <c r="Y279" i="64"/>
  <c r="Y125" i="62"/>
  <c r="X44" i="62"/>
  <c r="X25" i="63"/>
  <c r="X424" i="66"/>
  <c r="Y17" i="23"/>
  <c r="Y17" i="26" s="1"/>
  <c r="Y106" i="51"/>
  <c r="Y311" i="68"/>
  <c r="Y443" i="66"/>
  <c r="Y334" i="68"/>
  <c r="Y385" i="65"/>
  <c r="Y364" i="64"/>
  <c r="X5" i="15"/>
  <c r="Y4" i="51"/>
  <c r="Y232" i="69"/>
  <c r="Y424" i="69"/>
  <c r="Y443" i="70"/>
  <c r="X17" i="15"/>
  <c r="X27" i="15"/>
  <c r="X9" i="15"/>
  <c r="X21" i="15"/>
  <c r="Y4" i="62"/>
  <c r="Y156" i="6"/>
  <c r="X7" i="17"/>
  <c r="X27" i="16"/>
  <c r="X4" i="16"/>
  <c r="X29" i="15"/>
  <c r="X11" i="16"/>
  <c r="Y130" i="6"/>
  <c r="Y106" i="63"/>
  <c r="X7" i="15"/>
  <c r="Y329" i="66"/>
  <c r="X44" i="63"/>
  <c r="X424" i="65"/>
  <c r="X11" i="15"/>
  <c r="X133" i="71"/>
  <c r="Y553" i="68"/>
  <c r="X13" i="16"/>
  <c r="X144" i="46"/>
  <c r="X154" i="6"/>
  <c r="X5" i="16"/>
  <c r="Y152" i="64"/>
  <c r="X13" i="15"/>
  <c r="X3" i="11"/>
  <c r="Y167" i="6"/>
  <c r="X24" i="56"/>
  <c r="Y122" i="6"/>
  <c r="X3" i="22"/>
  <c r="Y169" i="6"/>
  <c r="Y63" i="61"/>
  <c r="Y424" i="65"/>
  <c r="Y462" i="65"/>
  <c r="Y529" i="68"/>
  <c r="X82" i="63"/>
  <c r="X424" i="67"/>
  <c r="X120" i="6"/>
  <c r="Y3" i="53"/>
  <c r="Y232" i="66"/>
  <c r="Y251" i="69"/>
  <c r="Y441" i="71"/>
  <c r="Y328" i="66"/>
  <c r="X4" i="21"/>
  <c r="Y153" i="6"/>
  <c r="Y155" i="6"/>
  <c r="Y385" i="69"/>
  <c r="X28" i="6"/>
  <c r="X17" i="23"/>
  <c r="X17" i="26" s="1"/>
  <c r="Y43" i="46"/>
  <c r="X24" i="46"/>
  <c r="X461" i="69"/>
  <c r="X25" i="16"/>
  <c r="X27" i="17"/>
  <c r="X21" i="16"/>
  <c r="Y82" i="56"/>
  <c r="Y136" i="66"/>
  <c r="Y43" i="56"/>
  <c r="Y17" i="31"/>
  <c r="X385" i="65"/>
  <c r="X143" i="56"/>
  <c r="Y17" i="21"/>
  <c r="X122" i="6"/>
  <c r="Y152" i="6"/>
  <c r="X81" i="46"/>
  <c r="X82" i="46"/>
  <c r="Y154" i="6"/>
  <c r="Y128" i="46"/>
  <c r="X43" i="54"/>
  <c r="X4" i="14"/>
  <c r="X4" i="17" s="1"/>
  <c r="Y17" i="36"/>
  <c r="X119" i="6"/>
  <c r="Y119" i="6"/>
  <c r="Y44" i="56"/>
  <c r="Y166" i="6"/>
  <c r="X3" i="7"/>
  <c r="Y17" i="25"/>
  <c r="Y17" i="28" s="1"/>
  <c r="Y124" i="46"/>
  <c r="Y131" i="29"/>
  <c r="X130" i="6"/>
  <c r="X25" i="51"/>
  <c r="Y127" i="29"/>
  <c r="X25" i="15"/>
  <c r="X128" i="29"/>
  <c r="Y142" i="68"/>
  <c r="Y166" i="68" s="1"/>
  <c r="Y129" i="6"/>
  <c r="X4" i="12"/>
  <c r="X4" i="15" s="1"/>
  <c r="X315" i="71"/>
  <c r="X4" i="10"/>
  <c r="X3" i="20"/>
  <c r="X290" i="69"/>
  <c r="X3" i="25"/>
  <c r="X18" i="31"/>
  <c r="Y315" i="71"/>
  <c r="X4" i="63"/>
  <c r="X3" i="63" s="1"/>
  <c r="X17" i="25"/>
  <c r="X17" i="28" s="1"/>
  <c r="Y16" i="12"/>
  <c r="Y15" i="12" s="1"/>
  <c r="Y15" i="15" s="1"/>
  <c r="X3" i="56"/>
  <c r="X137" i="70"/>
  <c r="X43" i="45"/>
  <c r="X43" i="46" s="1"/>
  <c r="X44" i="46"/>
  <c r="X62" i="45"/>
  <c r="X62" i="46" s="1"/>
  <c r="X63" i="46"/>
  <c r="X18" i="36"/>
  <c r="X18" i="37"/>
  <c r="X124" i="55"/>
  <c r="X124" i="56" s="1"/>
  <c r="Y251" i="70"/>
  <c r="Y125" i="53"/>
  <c r="Y124" i="53" s="1"/>
  <c r="X18" i="35"/>
  <c r="X16" i="29"/>
  <c r="Y162" i="46"/>
  <c r="X406" i="64"/>
  <c r="X136" i="69"/>
  <c r="Y140" i="69"/>
  <c r="X576" i="68"/>
  <c r="X105" i="63"/>
  <c r="X512" i="64"/>
  <c r="X511" i="64" s="1"/>
  <c r="X63" i="63"/>
  <c r="X62" i="63" s="1"/>
  <c r="Y577" i="68"/>
  <c r="Y576" i="68" s="1"/>
  <c r="Y443" i="67"/>
  <c r="Y18" i="32"/>
  <c r="Y134" i="6"/>
  <c r="Y290" i="69"/>
  <c r="Y328" i="69" s="1"/>
  <c r="Y16" i="13"/>
  <c r="Y15" i="13" s="1"/>
  <c r="Y15" i="16" s="1"/>
  <c r="Y142" i="29"/>
  <c r="X143" i="46"/>
  <c r="Y3" i="56"/>
  <c r="Y115" i="71"/>
  <c r="X63" i="62"/>
  <c r="Y270" i="70"/>
  <c r="Y269" i="70" s="1"/>
  <c r="Y269" i="66"/>
  <c r="Y251" i="67"/>
  <c r="Y300" i="64"/>
  <c r="Y299" i="64" s="1"/>
  <c r="Y62" i="53"/>
  <c r="Y63" i="52"/>
  <c r="Y82" i="51"/>
  <c r="Y105" i="45"/>
  <c r="Y105" i="46" s="1"/>
  <c r="Y106" i="46"/>
  <c r="Y14" i="12"/>
  <c r="Y14" i="15" s="1"/>
  <c r="Y137" i="29"/>
  <c r="Y18" i="37"/>
  <c r="X491" i="64"/>
  <c r="X125" i="62"/>
  <c r="X25" i="61"/>
  <c r="Y44" i="53"/>
  <c r="Y43" i="53" s="1"/>
  <c r="Y462" i="67"/>
  <c r="Y461" i="67" s="1"/>
  <c r="Y105" i="63"/>
  <c r="Y443" i="65"/>
  <c r="Y106" i="62"/>
  <c r="Y14" i="23"/>
  <c r="Y14" i="26" s="1"/>
  <c r="Y290" i="67"/>
  <c r="Y328" i="67" s="1"/>
  <c r="X3" i="13"/>
  <c r="X27" i="10"/>
  <c r="Y27" i="14"/>
  <c r="Y27" i="17" s="1"/>
  <c r="Y27" i="24"/>
  <c r="Y27" i="27" s="1"/>
  <c r="Y27" i="21"/>
  <c r="X17" i="14"/>
  <c r="X17" i="17" s="1"/>
  <c r="X142" i="29"/>
  <c r="X124" i="45"/>
  <c r="X124" i="46" s="1"/>
  <c r="X125" i="46"/>
  <c r="Y129" i="51"/>
  <c r="Y128" i="48"/>
  <c r="Y124" i="48" s="1"/>
  <c r="Y179" i="70"/>
  <c r="Y178" i="70" s="1"/>
  <c r="Y174" i="70" s="1"/>
  <c r="Y17" i="29"/>
  <c r="Y62" i="45"/>
  <c r="Y62" i="46" s="1"/>
  <c r="Y63" i="46"/>
  <c r="X365" i="64"/>
  <c r="X343" i="64"/>
  <c r="X364" i="64" s="1"/>
  <c r="Y117" i="67"/>
  <c r="Y136" i="67" s="1"/>
  <c r="Y137" i="67"/>
  <c r="Y316" i="72"/>
  <c r="Y297" i="72"/>
  <c r="Y315" i="72" s="1"/>
  <c r="Y97" i="6"/>
  <c r="Y44" i="6"/>
  <c r="Y168" i="6"/>
  <c r="Y144" i="6"/>
  <c r="X443" i="70"/>
  <c r="X441" i="72"/>
  <c r="X462" i="66"/>
  <c r="X461" i="66" s="1"/>
  <c r="X164" i="62"/>
  <c r="X161" i="62" s="1"/>
  <c r="X427" i="72"/>
  <c r="X426" i="72" s="1"/>
  <c r="X423" i="72" s="1"/>
  <c r="X129" i="6"/>
  <c r="Y259" i="72"/>
  <c r="Y105" i="53"/>
  <c r="Y7" i="52"/>
  <c r="Y283" i="64"/>
  <c r="Y282" i="64" s="1"/>
  <c r="Y278" i="64" s="1"/>
  <c r="Y82" i="53"/>
  <c r="Y81" i="53" s="1"/>
  <c r="Y143" i="53"/>
  <c r="Y4" i="52"/>
  <c r="Y441" i="72"/>
  <c r="Y81" i="63"/>
  <c r="Y161" i="63"/>
  <c r="Y512" i="64"/>
  <c r="Y511" i="64" s="1"/>
  <c r="Y63" i="63"/>
  <c r="Y62" i="63" s="1"/>
  <c r="Y164" i="62"/>
  <c r="Y161" i="62" s="1"/>
  <c r="Y427" i="72"/>
  <c r="Y426" i="72" s="1"/>
  <c r="Y423" i="72" s="1"/>
  <c r="X16" i="26"/>
  <c r="X15" i="23"/>
  <c r="X15" i="26" s="1"/>
  <c r="Y15" i="24"/>
  <c r="Y15" i="27" s="1"/>
  <c r="Y16" i="27"/>
  <c r="X16" i="27"/>
  <c r="X15" i="24"/>
  <c r="X15" i="27" s="1"/>
  <c r="Y136" i="29"/>
  <c r="Y4" i="29"/>
  <c r="X28" i="61"/>
  <c r="X428" i="65"/>
  <c r="X427" i="65" s="1"/>
  <c r="X423" i="65" s="1"/>
  <c r="X117" i="67"/>
  <c r="X136" i="67" s="1"/>
  <c r="X137" i="67"/>
  <c r="X297" i="72"/>
  <c r="X315" i="72" s="1"/>
  <c r="X316" i="72"/>
  <c r="Y328" i="70"/>
  <c r="X143" i="6"/>
  <c r="X167" i="6"/>
  <c r="Y332" i="70"/>
  <c r="X443" i="65"/>
  <c r="X24" i="63"/>
  <c r="X43" i="63"/>
  <c r="X125" i="63"/>
  <c r="X124" i="63" s="1"/>
  <c r="X164" i="61"/>
  <c r="X161" i="61" s="1"/>
  <c r="X409" i="72"/>
  <c r="X408" i="72" s="1"/>
  <c r="X405" i="72" s="1"/>
  <c r="X82" i="61"/>
  <c r="X135" i="6"/>
  <c r="Y28" i="52"/>
  <c r="Y255" i="65"/>
  <c r="Y254" i="65" s="1"/>
  <c r="Y250" i="65" s="1"/>
  <c r="Y85" i="51"/>
  <c r="Y291" i="68"/>
  <c r="Y290" i="68" s="1"/>
  <c r="Y146" i="51"/>
  <c r="Y143" i="51" s="1"/>
  <c r="Y227" i="71"/>
  <c r="Y226" i="71" s="1"/>
  <c r="Y223" i="71" s="1"/>
  <c r="Y82" i="61"/>
  <c r="X3" i="8"/>
  <c r="X3" i="10" s="1"/>
  <c r="X3" i="14"/>
  <c r="X164" i="46"/>
  <c r="X161" i="45"/>
  <c r="X161" i="46" s="1"/>
  <c r="Y3" i="45"/>
  <c r="Y4" i="46"/>
  <c r="X3" i="45"/>
  <c r="X4" i="46"/>
  <c r="X146" i="56"/>
  <c r="X7" i="61"/>
  <c r="X474" i="64"/>
  <c r="X473" i="64" s="1"/>
  <c r="X167" i="68"/>
  <c r="X142" i="68"/>
  <c r="Y384" i="68"/>
  <c r="Y408" i="68" s="1"/>
  <c r="X384" i="68"/>
  <c r="X408" i="68" s="1"/>
  <c r="X332" i="67"/>
  <c r="X134" i="6"/>
  <c r="X158" i="6"/>
  <c r="X169" i="6"/>
  <c r="X145" i="6"/>
  <c r="X441" i="71"/>
  <c r="X106" i="62"/>
  <c r="X470" i="64"/>
  <c r="X4" i="61"/>
  <c r="X106" i="61"/>
  <c r="X44" i="61"/>
  <c r="Y259" i="71"/>
  <c r="Y287" i="68"/>
  <c r="Y258" i="64"/>
  <c r="Y66" i="52"/>
  <c r="Y255" i="67"/>
  <c r="Y254" i="67" s="1"/>
  <c r="Y146" i="52"/>
  <c r="Y143" i="52" s="1"/>
  <c r="Y245" i="71"/>
  <c r="Y244" i="71" s="1"/>
  <c r="Y241" i="71" s="1"/>
  <c r="X132" i="6"/>
  <c r="Y82" i="62"/>
  <c r="Y44" i="62"/>
  <c r="Y7" i="61"/>
  <c r="Y474" i="64"/>
  <c r="Y473" i="64" s="1"/>
  <c r="Y164" i="61"/>
  <c r="Y161" i="61" s="1"/>
  <c r="Y409" i="72"/>
  <c r="Y408" i="72" s="1"/>
  <c r="Y405" i="72" s="1"/>
  <c r="Y106" i="61"/>
  <c r="Y44" i="61"/>
  <c r="Y3" i="20"/>
  <c r="Y4" i="24"/>
  <c r="Y4" i="27" s="1"/>
  <c r="Y4" i="21"/>
  <c r="Y3" i="19"/>
  <c r="Y4" i="23"/>
  <c r="Y4" i="26" s="1"/>
  <c r="Y27" i="12"/>
  <c r="Y27" i="15" s="1"/>
  <c r="X62" i="56"/>
  <c r="X125" i="56"/>
  <c r="X131" i="64"/>
  <c r="X153" i="64"/>
  <c r="X137" i="69"/>
  <c r="X78" i="6"/>
  <c r="X87" i="6" s="1"/>
  <c r="X111" i="6"/>
  <c r="X424" i="69"/>
  <c r="X7" i="62"/>
  <c r="X495" i="64"/>
  <c r="X494" i="64" s="1"/>
  <c r="X146" i="62"/>
  <c r="X143" i="62" s="1"/>
  <c r="X427" i="71"/>
  <c r="X426" i="71" s="1"/>
  <c r="X423" i="71" s="1"/>
  <c r="X128" i="61"/>
  <c r="X124" i="61" s="1"/>
  <c r="X428" i="70"/>
  <c r="X427" i="70" s="1"/>
  <c r="Y270" i="67"/>
  <c r="Y269" i="67" s="1"/>
  <c r="Y47" i="51"/>
  <c r="Y236" i="66"/>
  <c r="Y235" i="66" s="1"/>
  <c r="Y231" i="66" s="1"/>
  <c r="Y3" i="63"/>
  <c r="Y461" i="65"/>
  <c r="Y25" i="63"/>
  <c r="Y24" i="63" s="1"/>
  <c r="Y491" i="64"/>
  <c r="Y447" i="65"/>
  <c r="Y446" i="65" s="1"/>
  <c r="Y28" i="62"/>
  <c r="Y24" i="62" s="1"/>
  <c r="Y66" i="62"/>
  <c r="Y62" i="62" s="1"/>
  <c r="Y447" i="67"/>
  <c r="Y446" i="67" s="1"/>
  <c r="Y4" i="61"/>
  <c r="Y128" i="61"/>
  <c r="Y124" i="61" s="1"/>
  <c r="Y428" i="70"/>
  <c r="Y427" i="70" s="1"/>
  <c r="X16" i="13"/>
  <c r="X16" i="12"/>
  <c r="Y3" i="9"/>
  <c r="Y4" i="13"/>
  <c r="Y4" i="16" s="1"/>
  <c r="Y4" i="10"/>
  <c r="Y22" i="29"/>
  <c r="Y11" i="29"/>
  <c r="X140" i="29"/>
  <c r="X9" i="29"/>
  <c r="Y24" i="45"/>
  <c r="Y24" i="46" s="1"/>
  <c r="Y25" i="46"/>
  <c r="Y109" i="52"/>
  <c r="Y255" i="69"/>
  <c r="Y254" i="69" s="1"/>
  <c r="Y250" i="69" s="1"/>
  <c r="X105" i="55"/>
  <c r="X105" i="56" s="1"/>
  <c r="X106" i="56"/>
  <c r="X29" i="17"/>
  <c r="X21" i="17"/>
  <c r="X5" i="17"/>
  <c r="X32" i="15"/>
  <c r="X28" i="15"/>
  <c r="X24" i="15"/>
  <c r="X20" i="15"/>
  <c r="X12" i="15"/>
  <c r="X8" i="15"/>
  <c r="X30" i="16"/>
  <c r="X26" i="16"/>
  <c r="X22" i="16"/>
  <c r="X18" i="16"/>
  <c r="X10" i="16"/>
  <c r="X6" i="16"/>
  <c r="X28" i="17"/>
  <c r="X20" i="17"/>
  <c r="X8" i="17"/>
  <c r="X29" i="16"/>
  <c r="X30" i="15"/>
  <c r="X26" i="15"/>
  <c r="X22" i="15"/>
  <c r="X18" i="15"/>
  <c r="X10" i="15"/>
  <c r="X6" i="15"/>
  <c r="X32" i="16"/>
  <c r="X28" i="16"/>
  <c r="X24" i="16"/>
  <c r="X20" i="16"/>
  <c r="X12" i="16"/>
  <c r="X8" i="16"/>
  <c r="X30" i="17"/>
  <c r="X18" i="17"/>
  <c r="X6" i="17"/>
  <c r="X165" i="51"/>
  <c r="X110" i="51"/>
  <c r="X147" i="51"/>
  <c r="X162" i="51"/>
  <c r="X129" i="51"/>
  <c r="X106" i="51"/>
  <c r="X48" i="51"/>
  <c r="X165" i="52"/>
  <c r="X110" i="52"/>
  <c r="X25" i="52"/>
  <c r="X162" i="53"/>
  <c r="X147" i="52"/>
  <c r="X67" i="52"/>
  <c r="X29" i="52"/>
  <c r="X8" i="52"/>
  <c r="X67" i="51"/>
  <c r="X29" i="51"/>
  <c r="X8" i="51"/>
  <c r="X162" i="52"/>
  <c r="X129" i="52"/>
  <c r="X82" i="52"/>
  <c r="X44" i="52"/>
  <c r="X48" i="52"/>
  <c r="X86" i="51"/>
  <c r="X144" i="52"/>
  <c r="X144" i="53"/>
  <c r="X144" i="51"/>
  <c r="X86" i="52"/>
  <c r="X106" i="52"/>
  <c r="X270" i="66"/>
  <c r="X311" i="68"/>
  <c r="X251" i="65"/>
  <c r="X270" i="67"/>
  <c r="X232" i="67"/>
  <c r="X242" i="71"/>
  <c r="X242" i="72"/>
  <c r="X232" i="70"/>
  <c r="X224" i="71"/>
  <c r="X224" i="72"/>
  <c r="X251" i="69"/>
  <c r="X260" i="71"/>
  <c r="X260" i="72"/>
  <c r="X146" i="6"/>
  <c r="X170" i="6"/>
  <c r="X144" i="6"/>
  <c r="Y28" i="51"/>
  <c r="Y236" i="65"/>
  <c r="Y235" i="65" s="1"/>
  <c r="Y161" i="53"/>
  <c r="Y109" i="51"/>
  <c r="Y105" i="51" s="1"/>
  <c r="Y236" i="69"/>
  <c r="Y235" i="69" s="1"/>
  <c r="Y231" i="69" s="1"/>
  <c r="X128" i="6"/>
  <c r="X131" i="6"/>
  <c r="Y109" i="62"/>
  <c r="Y447" i="69"/>
  <c r="Y446" i="69" s="1"/>
  <c r="Y146" i="62"/>
  <c r="Y143" i="62" s="1"/>
  <c r="Y427" i="71"/>
  <c r="Y426" i="71" s="1"/>
  <c r="Y423" i="71" s="1"/>
  <c r="Y3" i="8"/>
  <c r="Y4" i="12"/>
  <c r="Y4" i="15" s="1"/>
  <c r="X3" i="19"/>
  <c r="X4" i="23"/>
  <c r="X4" i="26" s="1"/>
  <c r="Y3" i="11"/>
  <c r="Y4" i="14"/>
  <c r="Y4" i="17" s="1"/>
  <c r="X25" i="46"/>
  <c r="Y143" i="45"/>
  <c r="Y143" i="46" s="1"/>
  <c r="Y144" i="46"/>
  <c r="Y81" i="44"/>
  <c r="Y81" i="46" s="1"/>
  <c r="Y82" i="46"/>
  <c r="X161" i="55"/>
  <c r="X161" i="56" s="1"/>
  <c r="X162" i="56"/>
  <c r="Y137" i="69"/>
  <c r="Y117" i="69"/>
  <c r="Y136" i="69" s="1"/>
  <c r="Y137" i="70"/>
  <c r="X142" i="6"/>
  <c r="X166" i="6"/>
  <c r="Y111" i="6"/>
  <c r="Y78" i="6"/>
  <c r="X462" i="70"/>
  <c r="X461" i="70" s="1"/>
  <c r="X4" i="62"/>
  <c r="X143" i="63"/>
  <c r="X47" i="62"/>
  <c r="X43" i="62" s="1"/>
  <c r="X447" i="66"/>
  <c r="X446" i="66" s="1"/>
  <c r="X442" i="66" s="1"/>
  <c r="X85" i="62"/>
  <c r="X81" i="62" s="1"/>
  <c r="X557" i="68"/>
  <c r="X556" i="68" s="1"/>
  <c r="X552" i="68" s="1"/>
  <c r="X109" i="62"/>
  <c r="X447" i="69"/>
  <c r="X446" i="69" s="1"/>
  <c r="X47" i="61"/>
  <c r="X428" i="66"/>
  <c r="X427" i="66" s="1"/>
  <c r="X423" i="66" s="1"/>
  <c r="X85" i="61"/>
  <c r="X533" i="68"/>
  <c r="X532" i="68" s="1"/>
  <c r="X528" i="68" s="1"/>
  <c r="Y232" i="70"/>
  <c r="Y270" i="65"/>
  <c r="Y269" i="65" s="1"/>
  <c r="Y7" i="51"/>
  <c r="Y3" i="51" s="1"/>
  <c r="Y262" i="64"/>
  <c r="Y261" i="64" s="1"/>
  <c r="Y106" i="52"/>
  <c r="Y25" i="53"/>
  <c r="Y24" i="53" s="1"/>
  <c r="Y47" i="52"/>
  <c r="Y43" i="52" s="1"/>
  <c r="Y255" i="66"/>
  <c r="Y254" i="66" s="1"/>
  <c r="Y250" i="66" s="1"/>
  <c r="Y63" i="51"/>
  <c r="Y25" i="52"/>
  <c r="Y125" i="51"/>
  <c r="X138" i="6"/>
  <c r="Y462" i="70"/>
  <c r="Y461" i="70" s="1"/>
  <c r="Y462" i="69"/>
  <c r="Y461" i="69" s="1"/>
  <c r="Y424" i="67"/>
  <c r="Y462" i="66"/>
  <c r="Y461" i="66" s="1"/>
  <c r="Y44" i="63"/>
  <c r="Y43" i="63" s="1"/>
  <c r="Y125" i="63"/>
  <c r="Y124" i="63" s="1"/>
  <c r="Y47" i="61"/>
  <c r="Y428" i="66"/>
  <c r="Y427" i="66" s="1"/>
  <c r="Y85" i="61"/>
  <c r="Y533" i="68"/>
  <c r="Y532" i="68" s="1"/>
  <c r="Y528" i="68" s="1"/>
  <c r="X14" i="12"/>
  <c r="X14" i="15" s="1"/>
  <c r="X14" i="13"/>
  <c r="X14" i="16" s="1"/>
  <c r="X17" i="13"/>
  <c r="X17" i="16" s="1"/>
  <c r="X17" i="10"/>
  <c r="X17" i="21"/>
  <c r="X17" i="24"/>
  <c r="X17" i="27" s="1"/>
  <c r="X135" i="29"/>
  <c r="X4" i="29"/>
  <c r="Y17" i="10"/>
  <c r="Y161" i="46"/>
  <c r="Y143" i="56"/>
  <c r="X128" i="62"/>
  <c r="X447" i="70"/>
  <c r="X446" i="70" s="1"/>
  <c r="X98" i="66"/>
  <c r="X309" i="70"/>
  <c r="X328" i="70" s="1"/>
  <c r="X329" i="70"/>
  <c r="X328" i="67"/>
  <c r="Y146" i="6"/>
  <c r="Y170" i="6"/>
  <c r="X44" i="6"/>
  <c r="X97" i="6"/>
  <c r="X443" i="69"/>
  <c r="X424" i="70"/>
  <c r="X461" i="67"/>
  <c r="X81" i="63"/>
  <c r="X146" i="61"/>
  <c r="X143" i="61" s="1"/>
  <c r="X409" i="71"/>
  <c r="X408" i="71" s="1"/>
  <c r="X405" i="71" s="1"/>
  <c r="X461" i="65"/>
  <c r="X63" i="61"/>
  <c r="X109" i="61"/>
  <c r="X428" i="69"/>
  <c r="X427" i="69" s="1"/>
  <c r="Y270" i="69"/>
  <c r="Y269" i="69" s="1"/>
  <c r="Y232" i="65"/>
  <c r="Y128" i="52"/>
  <c r="Y255" i="70"/>
  <c r="Y254" i="70" s="1"/>
  <c r="Y85" i="52"/>
  <c r="Y81" i="52" s="1"/>
  <c r="Y315" i="68"/>
  <c r="Y314" i="68" s="1"/>
  <c r="Y310" i="68" s="1"/>
  <c r="Y44" i="51"/>
  <c r="Y125" i="52"/>
  <c r="Y25" i="51"/>
  <c r="Y164" i="52"/>
  <c r="Y161" i="52" s="1"/>
  <c r="Y245" i="72"/>
  <c r="Y244" i="72" s="1"/>
  <c r="Y241" i="72" s="1"/>
  <c r="X137" i="6"/>
  <c r="Y424" i="70"/>
  <c r="Y424" i="66"/>
  <c r="Y143" i="63"/>
  <c r="Y470" i="64"/>
  <c r="Y28" i="61"/>
  <c r="Y24" i="61" s="1"/>
  <c r="Y428" i="65"/>
  <c r="Y427" i="65" s="1"/>
  <c r="Y66" i="61"/>
  <c r="Y428" i="67"/>
  <c r="Y427" i="67" s="1"/>
  <c r="Y146" i="61"/>
  <c r="Y143" i="61" s="1"/>
  <c r="Y409" i="71"/>
  <c r="Y408" i="71" s="1"/>
  <c r="Y405" i="71" s="1"/>
  <c r="Y3" i="22"/>
  <c r="Y4" i="25"/>
  <c r="Y4" i="28" s="1"/>
  <c r="X27" i="21"/>
  <c r="X27" i="24"/>
  <c r="X27" i="27" s="1"/>
  <c r="X81" i="55"/>
  <c r="X81" i="56" s="1"/>
  <c r="X82" i="56"/>
  <c r="X329" i="69"/>
  <c r="X309" i="69"/>
  <c r="X328" i="69" s="1"/>
  <c r="X66" i="61"/>
  <c r="X428" i="67"/>
  <c r="X427" i="67" s="1"/>
  <c r="X423" i="67" s="1"/>
  <c r="X28" i="62"/>
  <c r="X24" i="62" s="1"/>
  <c r="X447" i="65"/>
  <c r="X446" i="65" s="1"/>
  <c r="X66" i="62"/>
  <c r="X447" i="67"/>
  <c r="X446" i="67" s="1"/>
  <c r="X442" i="67" s="1"/>
  <c r="X136" i="6"/>
  <c r="Y66" i="51"/>
  <c r="Y236" i="67"/>
  <c r="Y235" i="67" s="1"/>
  <c r="Y231" i="67" s="1"/>
  <c r="Y164" i="51"/>
  <c r="Y161" i="51" s="1"/>
  <c r="Y227" i="72"/>
  <c r="Y226" i="72" s="1"/>
  <c r="Y223" i="72" s="1"/>
  <c r="Y443" i="69"/>
  <c r="Y47" i="62"/>
  <c r="Y447" i="66"/>
  <c r="Y446" i="66" s="1"/>
  <c r="Y442" i="66" s="1"/>
  <c r="Y85" i="62"/>
  <c r="Y557" i="68"/>
  <c r="Y556" i="68" s="1"/>
  <c r="Y552" i="68" s="1"/>
  <c r="Y7" i="62"/>
  <c r="Y495" i="64"/>
  <c r="Y494" i="64" s="1"/>
  <c r="Y128" i="62"/>
  <c r="Y124" i="62" s="1"/>
  <c r="Y447" i="70"/>
  <c r="Y446" i="70" s="1"/>
  <c r="Y442" i="70" s="1"/>
  <c r="Y109" i="61"/>
  <c r="Y428" i="69"/>
  <c r="Y427" i="69" s="1"/>
  <c r="Y423" i="69" s="1"/>
  <c r="X63" i="51" l="1"/>
  <c r="Y3" i="62"/>
  <c r="Y62" i="61"/>
  <c r="Y250" i="67"/>
  <c r="X423" i="70"/>
  <c r="X3" i="24"/>
  <c r="Y442" i="65"/>
  <c r="Y16" i="16"/>
  <c r="Y469" i="64"/>
  <c r="X125" i="52"/>
  <c r="X4" i="53"/>
  <c r="X251" i="70"/>
  <c r="X490" i="64"/>
  <c r="Y105" i="52"/>
  <c r="Y16" i="15"/>
  <c r="X3" i="62"/>
  <c r="Y62" i="52"/>
  <c r="X44" i="51"/>
  <c r="X3" i="53"/>
  <c r="X335" i="68"/>
  <c r="X334" i="68" s="1"/>
  <c r="Y442" i="67"/>
  <c r="Y423" i="65"/>
  <c r="X124" i="62"/>
  <c r="Y24" i="52"/>
  <c r="Y105" i="62"/>
  <c r="X259" i="71"/>
  <c r="X24" i="61"/>
  <c r="Y442" i="69"/>
  <c r="X62" i="62"/>
  <c r="X442" i="69"/>
  <c r="Y250" i="70"/>
  <c r="Y43" i="51"/>
  <c r="X3" i="29"/>
  <c r="Y423" i="70"/>
  <c r="X3" i="61"/>
  <c r="Y81" i="51"/>
  <c r="Y24" i="51"/>
  <c r="Y3" i="61"/>
  <c r="Y423" i="66"/>
  <c r="Y423" i="67"/>
  <c r="X3" i="17"/>
  <c r="X134" i="29"/>
  <c r="Y3" i="14"/>
  <c r="X3" i="12"/>
  <c r="Y133" i="71"/>
  <c r="X136" i="66"/>
  <c r="X152" i="64"/>
  <c r="X3" i="28"/>
  <c r="Y231" i="65"/>
  <c r="X118" i="6"/>
  <c r="X3" i="23"/>
  <c r="X3" i="46"/>
  <c r="X3" i="27"/>
  <c r="X139" i="29"/>
  <c r="X3" i="16"/>
  <c r="Y3" i="25"/>
  <c r="Y124" i="52"/>
  <c r="X3" i="21"/>
  <c r="X259" i="72"/>
  <c r="X270" i="69"/>
  <c r="X269" i="69" s="1"/>
  <c r="X232" i="65"/>
  <c r="X4" i="51"/>
  <c r="X161" i="53"/>
  <c r="X63" i="52"/>
  <c r="X125" i="51"/>
  <c r="Y286" i="68"/>
  <c r="X166" i="68"/>
  <c r="Y3" i="46"/>
  <c r="Y134" i="29"/>
  <c r="X62" i="61"/>
  <c r="Y3" i="12"/>
  <c r="Y3" i="23"/>
  <c r="X96" i="6"/>
  <c r="X57" i="6"/>
  <c r="X52" i="6"/>
  <c r="X55" i="6"/>
  <c r="X54" i="6"/>
  <c r="X58" i="6"/>
  <c r="X56" i="6"/>
  <c r="X279" i="64"/>
  <c r="X143" i="53"/>
  <c r="X82" i="53"/>
  <c r="X81" i="53" s="1"/>
  <c r="X28" i="51"/>
  <c r="X24" i="51" s="1"/>
  <c r="X236" i="65"/>
  <c r="X235" i="65" s="1"/>
  <c r="X66" i="51"/>
  <c r="X62" i="51" s="1"/>
  <c r="X236" i="67"/>
  <c r="X235" i="67" s="1"/>
  <c r="X231" i="67" s="1"/>
  <c r="X164" i="51"/>
  <c r="X161" i="51" s="1"/>
  <c r="X227" i="72"/>
  <c r="X226" i="72" s="1"/>
  <c r="X223" i="72" s="1"/>
  <c r="X105" i="61"/>
  <c r="Y127" i="6"/>
  <c r="Y151" i="6"/>
  <c r="Y118" i="6"/>
  <c r="X53" i="6"/>
  <c r="Y88" i="6"/>
  <c r="Y91" i="6"/>
  <c r="Y86" i="6"/>
  <c r="Y110" i="6"/>
  <c r="Y90" i="6"/>
  <c r="X128" i="52"/>
  <c r="X255" i="70"/>
  <c r="X254" i="70" s="1"/>
  <c r="X164" i="52"/>
  <c r="X161" i="52" s="1"/>
  <c r="X245" i="72"/>
  <c r="X244" i="72" s="1"/>
  <c r="X241" i="72" s="1"/>
  <c r="X423" i="69"/>
  <c r="Y3" i="24"/>
  <c r="Y3" i="21"/>
  <c r="Y16" i="29"/>
  <c r="Y141" i="6"/>
  <c r="Y165" i="6"/>
  <c r="X270" i="70"/>
  <c r="X269" i="70" s="1"/>
  <c r="X287" i="68"/>
  <c r="X106" i="53"/>
  <c r="X105" i="53" s="1"/>
  <c r="X85" i="52"/>
  <c r="X81" i="52" s="1"/>
  <c r="X315" i="68"/>
  <c r="X314" i="68" s="1"/>
  <c r="X310" i="68" s="1"/>
  <c r="X125" i="53"/>
  <c r="X124" i="53" s="1"/>
  <c r="X4" i="52"/>
  <c r="X146" i="51"/>
  <c r="X143" i="51" s="1"/>
  <c r="X227" i="71"/>
  <c r="X226" i="71" s="1"/>
  <c r="X223" i="71" s="1"/>
  <c r="X165" i="6"/>
  <c r="X141" i="6"/>
  <c r="Y43" i="62"/>
  <c r="Y257" i="64"/>
  <c r="X469" i="64"/>
  <c r="Y3" i="52"/>
  <c r="Y87" i="6"/>
  <c r="X269" i="67"/>
  <c r="X258" i="64"/>
  <c r="X7" i="52"/>
  <c r="X283" i="64"/>
  <c r="X282" i="64" s="1"/>
  <c r="Y3" i="13"/>
  <c r="Y3" i="10"/>
  <c r="Y43" i="61"/>
  <c r="Y81" i="62"/>
  <c r="X105" i="62"/>
  <c r="Y81" i="61"/>
  <c r="X442" i="65"/>
  <c r="X442" i="70"/>
  <c r="Y62" i="51"/>
  <c r="X269" i="66"/>
  <c r="X251" i="67"/>
  <c r="X47" i="52"/>
  <c r="X43" i="52" s="1"/>
  <c r="X255" i="66"/>
  <c r="X254" i="66" s="1"/>
  <c r="X7" i="51"/>
  <c r="X262" i="64"/>
  <c r="X261" i="64" s="1"/>
  <c r="X82" i="51"/>
  <c r="X15" i="12"/>
  <c r="X15" i="15" s="1"/>
  <c r="X16" i="15"/>
  <c r="X110" i="6"/>
  <c r="X86" i="6"/>
  <c r="X91" i="6"/>
  <c r="X88" i="6"/>
  <c r="X90" i="6"/>
  <c r="Y105" i="61"/>
  <c r="X81" i="61"/>
  <c r="Y128" i="51"/>
  <c r="Y124" i="51" s="1"/>
  <c r="Y236" i="70"/>
  <c r="Y235" i="70" s="1"/>
  <c r="Y231" i="70" s="1"/>
  <c r="X251" i="66"/>
  <c r="X232" i="66"/>
  <c r="X270" i="65"/>
  <c r="X269" i="65" s="1"/>
  <c r="X300" i="64"/>
  <c r="X299" i="64" s="1"/>
  <c r="X44" i="53"/>
  <c r="X43" i="53" s="1"/>
  <c r="X63" i="53"/>
  <c r="X62" i="53" s="1"/>
  <c r="X25" i="53"/>
  <c r="X24" i="53" s="1"/>
  <c r="X109" i="51"/>
  <c r="X105" i="51" s="1"/>
  <c r="X236" i="69"/>
  <c r="X235" i="69" s="1"/>
  <c r="X15" i="13"/>
  <c r="X15" i="16" s="1"/>
  <c r="X16" i="16"/>
  <c r="X109" i="52"/>
  <c r="X105" i="52" s="1"/>
  <c r="X255" i="69"/>
  <c r="X254" i="69" s="1"/>
  <c r="X250" i="69" s="1"/>
  <c r="X47" i="51"/>
  <c r="X236" i="66"/>
  <c r="X235" i="66" s="1"/>
  <c r="X128" i="51"/>
  <c r="X236" i="70"/>
  <c r="X235" i="70" s="1"/>
  <c r="X231" i="70" s="1"/>
  <c r="Y56" i="6"/>
  <c r="Y52" i="6"/>
  <c r="Y96" i="6"/>
  <c r="Y54" i="6"/>
  <c r="Y55" i="6"/>
  <c r="Y58" i="6"/>
  <c r="Y57" i="6"/>
  <c r="X151" i="6"/>
  <c r="X127" i="6"/>
  <c r="X232" i="69"/>
  <c r="X85" i="51"/>
  <c r="X291" i="68"/>
  <c r="X290" i="68" s="1"/>
  <c r="X28" i="52"/>
  <c r="X24" i="52" s="1"/>
  <c r="X255" i="65"/>
  <c r="X254" i="65" s="1"/>
  <c r="X250" i="65" s="1"/>
  <c r="X66" i="52"/>
  <c r="X255" i="67"/>
  <c r="X254" i="67" s="1"/>
  <c r="X146" i="52"/>
  <c r="X143" i="52" s="1"/>
  <c r="X245" i="71"/>
  <c r="X244" i="71" s="1"/>
  <c r="X241" i="71" s="1"/>
  <c r="Y9" i="29"/>
  <c r="Y3" i="29" s="1"/>
  <c r="Y141" i="29"/>
  <c r="Y490" i="64"/>
  <c r="X43" i="61"/>
  <c r="Y53" i="6"/>
  <c r="X250" i="70" l="1"/>
  <c r="X124" i="52"/>
  <c r="X43" i="51"/>
  <c r="X3" i="51"/>
  <c r="X62" i="52"/>
  <c r="X250" i="66"/>
  <c r="X231" i="65"/>
  <c r="X124" i="51"/>
  <c r="X3" i="52"/>
  <c r="Y139" i="29"/>
  <c r="Y133" i="29" s="1"/>
  <c r="X3" i="26"/>
  <c r="X133" i="29"/>
  <c r="Y3" i="16"/>
  <c r="Y3" i="26"/>
  <c r="X3" i="15"/>
  <c r="X231" i="66"/>
  <c r="Y3" i="15"/>
  <c r="Y3" i="28"/>
  <c r="Y3" i="27"/>
  <c r="Y3" i="17"/>
  <c r="Y150" i="6"/>
  <c r="Y126" i="6"/>
  <c r="X286" i="68"/>
  <c r="Y164" i="6"/>
  <c r="Y140" i="6"/>
  <c r="X140" i="6"/>
  <c r="X164" i="6"/>
  <c r="X250" i="67"/>
  <c r="X257" i="64"/>
  <c r="X278" i="64"/>
  <c r="X126" i="6"/>
  <c r="X150" i="6"/>
  <c r="X231" i="69"/>
  <c r="X81" i="51"/>
  <c r="W34" i="6" l="1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N28" i="6" l="1"/>
  <c r="L28" i="6"/>
  <c r="T28" i="6"/>
  <c r="B28" i="6"/>
  <c r="F28" i="6"/>
  <c r="V28" i="6"/>
  <c r="G28" i="6"/>
  <c r="O28" i="6"/>
  <c r="W28" i="6"/>
  <c r="D28" i="6"/>
  <c r="H28" i="6"/>
  <c r="P28" i="6"/>
  <c r="I28" i="6"/>
  <c r="Q28" i="6"/>
  <c r="C28" i="6"/>
  <c r="K28" i="6"/>
  <c r="S28" i="6"/>
  <c r="R28" i="6"/>
  <c r="J28" i="6"/>
  <c r="E28" i="6"/>
  <c r="M28" i="6"/>
  <c r="U28" i="6"/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74" i="69" l="1"/>
  <c r="W153" i="64"/>
  <c r="W81" i="54"/>
  <c r="W214" i="68"/>
  <c r="W17" i="12"/>
  <c r="W442" i="72"/>
  <c r="W424" i="72"/>
  <c r="W424" i="71"/>
  <c r="W144" i="63"/>
  <c r="W162" i="63"/>
  <c r="W144" i="62"/>
  <c r="W162" i="61"/>
  <c r="W144" i="61"/>
  <c r="W260" i="72"/>
  <c r="W224" i="72"/>
  <c r="W242" i="71"/>
  <c r="W224" i="71"/>
  <c r="W162" i="53"/>
  <c r="W162" i="52"/>
  <c r="W144" i="51"/>
  <c r="W164" i="49"/>
  <c r="W161" i="49" s="1"/>
  <c r="W23" i="26"/>
  <c r="W23" i="15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162" i="62"/>
  <c r="W406" i="72"/>
  <c r="W406" i="71"/>
  <c r="W442" i="71"/>
  <c r="W12" i="15"/>
  <c r="W162" i="51"/>
  <c r="W242" i="72"/>
  <c r="W260" i="71"/>
  <c r="W144" i="52"/>
  <c r="W144" i="53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53" i="6" l="1"/>
  <c r="W63" i="53"/>
  <c r="W335" i="68"/>
  <c r="W512" i="64"/>
  <c r="W511" i="64" s="1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60" i="4"/>
  <c r="B81" i="4"/>
  <c r="B35" i="4"/>
  <c r="B24" i="4"/>
  <c r="B4" i="4"/>
  <c r="B58" i="4"/>
  <c r="B79" i="4"/>
  <c r="B11" i="4"/>
  <c r="B12" i="4"/>
  <c r="B40" i="4"/>
  <c r="B65" i="4"/>
  <c r="B77" i="4"/>
  <c r="B30" i="4"/>
  <c r="B82" i="4"/>
  <c r="B68" i="4"/>
  <c r="B84" i="4"/>
  <c r="B78" i="4"/>
  <c r="B8" i="4"/>
  <c r="B66" i="4"/>
  <c r="B61" i="4"/>
  <c r="B53" i="4"/>
  <c r="B21" i="4"/>
  <c r="B23" i="4"/>
  <c r="B54" i="4"/>
  <c r="B69" i="4"/>
  <c r="B49" i="4"/>
  <c r="B39" i="4"/>
  <c r="B52" i="4"/>
  <c r="B15" i="4"/>
  <c r="B47" i="4"/>
  <c r="B13" i="4"/>
  <c r="B25" i="4"/>
  <c r="B48" i="4"/>
  <c r="B71" i="4"/>
  <c r="B29" i="4"/>
  <c r="B67" i="4"/>
  <c r="B72" i="4"/>
  <c r="B27" i="4"/>
  <c r="B44" i="4"/>
  <c r="B46" i="4"/>
  <c r="B7" i="4"/>
  <c r="B76" i="4"/>
  <c r="B45" i="4"/>
  <c r="B17" i="4"/>
  <c r="B83" i="4"/>
  <c r="B64" i="4"/>
  <c r="B16" i="4"/>
  <c r="B34" i="4"/>
  <c r="B57" i="4"/>
  <c r="B10" i="4"/>
  <c r="B14" i="4"/>
  <c r="B9" i="4"/>
  <c r="B73" i="4"/>
  <c r="B41" i="4"/>
  <c r="B28" i="4"/>
  <c r="B56" i="4"/>
  <c r="B80" i="4"/>
  <c r="B36" i="4"/>
  <c r="B59" i="4"/>
  <c r="B33" i="4"/>
  <c r="B55" i="4"/>
  <c r="B26" i="4"/>
  <c r="B38" i="4"/>
  <c r="B22" i="4"/>
  <c r="B70" i="4"/>
  <c r="B20" i="4"/>
  <c r="B37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1" i="29" s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T7" i="56" l="1"/>
  <c r="S423" i="68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T4" i="13"/>
  <c r="T4" i="16" s="1"/>
  <c r="T4" i="10"/>
  <c r="G116" i="71"/>
  <c r="G135" i="71"/>
  <c r="R24" i="60"/>
  <c r="R24" i="63"/>
  <c r="R461" i="65"/>
  <c r="E97" i="6"/>
  <c r="E44" i="6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V4" i="10"/>
  <c r="V4" i="13"/>
  <c r="V4" i="16" s="1"/>
  <c r="V44" i="6"/>
  <c r="V97" i="6"/>
  <c r="Q97" i="6"/>
  <c r="Q44" i="6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97" i="6"/>
  <c r="U3" i="15"/>
  <c r="D32" i="13"/>
  <c r="D32" i="16" s="1"/>
  <c r="D32" i="10"/>
  <c r="D27" i="9"/>
  <c r="C98" i="65"/>
  <c r="B97" i="6"/>
  <c r="B44" i="6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S53" i="6" l="1"/>
  <c r="L53" i="6"/>
  <c r="U53" i="6"/>
  <c r="V53" i="6"/>
  <c r="D53" i="6"/>
  <c r="O53" i="6"/>
  <c r="P53" i="6"/>
  <c r="G53" i="6"/>
  <c r="B53" i="6"/>
  <c r="K53" i="6"/>
  <c r="T53" i="6"/>
  <c r="C53" i="6"/>
  <c r="E53" i="6"/>
  <c r="M53" i="6"/>
  <c r="F53" i="6"/>
  <c r="Q53" i="6"/>
  <c r="O257" i="64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F3" i="13" s="1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E17" i="10" l="1"/>
  <c r="F3" i="10"/>
  <c r="L3" i="13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C3" i="16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T17" i="24"/>
  <c r="T17" i="27" s="1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408" i="68" l="1"/>
  <c r="Q81" i="56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<sst xmlns="http://schemas.openxmlformats.org/spreadsheetml/2006/main" count="18216" uniqueCount="4948">
  <si>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</si>
  <si>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</si>
  <si>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</si>
  <si>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</si>
  <si>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</si>
  <si>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</si>
  <si>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</si>
  <si>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</si>
  <si>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</si>
  <si>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</si>
  <si>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</si>
  <si>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</si>
  <si>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</si>
  <si>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</si>
  <si>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</si>
  <si>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</si>
  <si>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</si>
  <si>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</si>
  <si>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</si>
  <si>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</si>
  <si>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</si>
  <si>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</si>
  <si>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</si>
  <si>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</si>
  <si>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</si>
  <si>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</si>
  <si>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</si>
  <si>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</si>
  <si>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</si>
  <si>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</si>
  <si>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</si>
  <si>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</si>
  <si>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</si>
  <si>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</si>
  <si>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</si>
  <si>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</si>
  <si>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</si>
  <si>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</si>
  <si>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</si>
  <si>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</si>
  <si>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</si>
  <si>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</si>
  <si>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</si>
  <si>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</si>
  <si>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</si>
  <si>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</si>
  <si>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</si>
  <si>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</si>
  <si>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</si>
  <si>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</si>
  <si>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</si>
  <si>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</si>
  <si>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</si>
  <si>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</si>
  <si>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</si>
  <si>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</si>
  <si>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</si>
  <si>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</si>
  <si>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</si>
  <si>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</si>
  <si>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</si>
  <si>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</si>
  <si>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</si>
  <si>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</si>
  <si>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</si>
  <si>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</si>
  <si>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</si>
  <si>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</si>
  <si>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</si>
  <si>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</si>
  <si>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</si>
  <si>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</si>
  <si>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</si>
  <si>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</si>
  <si>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</si>
  <si>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</si>
  <si>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</si>
  <si>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</si>
  <si>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</si>
  <si>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</si>
  <si>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</si>
  <si>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</si>
  <si>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</si>
  <si>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</si>
  <si>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</si>
  <si>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</si>
  <si>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</si>
  <si>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</si>
  <si>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</si>
  <si>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</si>
  <si>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</si>
  <si>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</si>
  <si>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</si>
  <si>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</si>
  <si>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</si>
  <si>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</si>
  <si>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</si>
  <si>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</si>
  <si>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</si>
  <si>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</si>
  <si>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</si>
  <si>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</si>
  <si>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</si>
  <si>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</si>
  <si>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</si>
  <si>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</si>
  <si>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</si>
  <si>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</si>
  <si>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</si>
  <si>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</si>
  <si>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</si>
  <si>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</si>
  <si>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</si>
  <si>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</si>
  <si>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</si>
  <si>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</si>
  <si>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</si>
  <si>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</si>
  <si>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</si>
  <si>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</si>
  <si>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</si>
  <si>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</si>
  <si>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</si>
  <si>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</si>
  <si>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</si>
  <si>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</si>
  <si>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</si>
  <si>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</si>
  <si>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</si>
  <si>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</si>
  <si>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</si>
  <si>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</si>
  <si>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</si>
  <si>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</si>
  <si>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</si>
  <si>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</si>
  <si>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</si>
  <si>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</si>
  <si>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</si>
  <si>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</si>
  <si>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</si>
  <si>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</si>
  <si>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</si>
  <si>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</si>
  <si>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</si>
  <si>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</si>
  <si>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</si>
  <si>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</si>
  <si>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</si>
  <si>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</si>
  <si>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</si>
  <si>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</si>
  <si>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</si>
  <si>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</si>
  <si>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</si>
  <si>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</si>
  <si>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</si>
  <si>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</si>
  <si>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</si>
  <si>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</si>
  <si>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</si>
  <si>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</si>
  <si>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</si>
  <si>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</si>
  <si>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</si>
  <si>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</si>
  <si>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</si>
  <si>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</si>
  <si>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</si>
  <si>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</si>
  <si>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</si>
  <si>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</si>
  <si>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</si>
  <si>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</si>
  <si>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</si>
  <si>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</si>
  <si>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</si>
  <si>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</si>
  <si>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</si>
  <si>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</si>
  <si>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</si>
  <si>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</si>
  <si>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</si>
  <si>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</si>
  <si>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</si>
  <si>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</si>
  <si>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Total households useful surface area (in thousand sqm)</t>
  </si>
  <si>
    <t>New and renovated households useful surface area (in thousand sqm)</t>
  </si>
  <si>
    <t>Consumption expenditure per household relative to the EU average</t>
  </si>
  <si>
    <t>Natural gas</t>
  </si>
  <si>
    <t>Code</t>
  </si>
  <si>
    <t>Ambient heat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</si>
  <si>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</si>
  <si>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</si>
  <si>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</si>
  <si>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</si>
  <si>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</si>
  <si>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</si>
  <si>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</si>
  <si>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</si>
  <si>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</si>
  <si>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</si>
  <si>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</si>
  <si>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</si>
  <si>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</si>
  <si>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</si>
  <si>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</si>
  <si>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</si>
  <si>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</si>
  <si>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</si>
  <si>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</si>
  <si>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</si>
  <si>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</si>
  <si>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JRC-IDEES-2023 - Integrated Database of the European Energy System</t>
  </si>
  <si>
    <t>v2023-1.00</t>
  </si>
  <si>
    <t>Space heating (without ambient heat)</t>
  </si>
  <si>
    <t>FI</t>
  </si>
  <si>
    <t>Finland</t>
  </si>
  <si>
    <t>Household consumption expenditure (M€2023)</t>
  </si>
  <si>
    <t>Household consumption expenditure per capita (€2023)</t>
  </si>
  <si>
    <t>Household consumption expenditure per household (€2023)</t>
  </si>
  <si>
    <t>FI - Residential sector summary</t>
  </si>
  <si>
    <t>Macro.Meuro2015.FI.ConsumptionExpenditure</t>
  </si>
  <si>
    <t>Macro.number.FI.Population</t>
  </si>
  <si>
    <t>NUM.number.FI.Res.HH</t>
  </si>
  <si>
    <t>SurfaceArea.ksqm.FI.Res.HH</t>
  </si>
  <si>
    <t>NUM.number.FI.Res.HHnew</t>
  </si>
  <si>
    <t>SurfaceArea.ksqm.FI.Res.HHnew</t>
  </si>
  <si>
    <t>HDD.Celsius.FI.Actual</t>
  </si>
  <si>
    <t>HDD.Celsius.FI.Mean</t>
  </si>
  <si>
    <t>HDD.ratio.FI.Relative</t>
  </si>
  <si>
    <t>FEC.ktoe.FI.ES.Res</t>
  </si>
  <si>
    <t>FEC.ktoe.FI.ES.Res.Solids</t>
  </si>
  <si>
    <t>FEC.ktoe.FI.ES.Res.LPG</t>
  </si>
  <si>
    <t>FEC.ktoe.FI.ES.Res.Oil</t>
  </si>
  <si>
    <t>FEC.ktoe.FI.ES.Res.NG</t>
  </si>
  <si>
    <t>FEC.ktoe.FI.ES.Res.Biomass_Waste</t>
  </si>
  <si>
    <t>FEC.ktoe.FI.ES.Res.Biogas</t>
  </si>
  <si>
    <t>FEC.ktoe.FI.ES.Res.LiqBio</t>
  </si>
  <si>
    <t>FEC.ktoe.FI.ES.Res.Solar</t>
  </si>
  <si>
    <t>FEC.ktoe.FI.ES.Res.Geo</t>
  </si>
  <si>
    <t>FEC.ktoe.FI.ES.Res.Ambient</t>
  </si>
  <si>
    <t>FEC.ktoe.FI.ES.Res.Steam_Distr</t>
  </si>
  <si>
    <t>FEC.ktoe.FI.ES.Res.Elec</t>
  </si>
  <si>
    <t>FEC.ktoe.FI.Res.HH</t>
  </si>
  <si>
    <t>FEC.ktoe.FI.Res.HH.Thermal</t>
  </si>
  <si>
    <t>FEC.ktoe.FI.Res.HH.Thermal.SH</t>
  </si>
  <si>
    <t>FEC.ktoe.FI.Res.HH.Thermal.SC</t>
  </si>
  <si>
    <t>FEC.ktoe.FI.Res.HH.Thermal.WH</t>
  </si>
  <si>
    <t>FEC.ktoe.FI.Res.HH.Thermal.CO</t>
  </si>
  <si>
    <t>FEC.ktoe.FI.Res.HH.Appl</t>
  </si>
  <si>
    <t>EMI.ktCO2.FI.ES.Res</t>
  </si>
  <si>
    <t>EMI.ktCO2.FI.ES.Res.Solids</t>
  </si>
  <si>
    <t>EMI.ktCO2.FI.ES.Res.LPG</t>
  </si>
  <si>
    <t>EMI.ktCO2.FI.ES.Res.Oil</t>
  </si>
  <si>
    <t>EMI.ktCO2.FI.ES.Res.NG</t>
  </si>
  <si>
    <t>EMI.ktCO2.FI.ES.Res.Biomass_Waste</t>
  </si>
  <si>
    <t>EMI.ktCO2.FI.ES.Res.Biogas</t>
  </si>
  <si>
    <t>EMI.ktCO2.FI.ES.Res.LiqBio</t>
  </si>
  <si>
    <t>EMI.ktCO2.FI.ES.Res.Solar</t>
  </si>
  <si>
    <t>EMI.ktCO2.FI.ES.Res.Geo</t>
  </si>
  <si>
    <t>EMI.ktCO2.FI.ES.Res.Ambient</t>
  </si>
  <si>
    <t>EMI.ktCO2.FI.ES.Res.Steam_Distr</t>
  </si>
  <si>
    <t>EMI.ktCO2.FI.ES.Res.Elec</t>
  </si>
  <si>
    <t>EMI.ktCO2.FI.Res.HH</t>
  </si>
  <si>
    <t>EMI.ktCO2.FI.Res.HH.Thermal</t>
  </si>
  <si>
    <t>EMI.ktCO2.FI.Res.HH.Thermal.SH</t>
  </si>
  <si>
    <t>EMI.ktCO2.FI.Res.HH.Thermal.SC</t>
  </si>
  <si>
    <t>EMI.ktCO2.FI.Res.HH.Thermal.WH</t>
  </si>
  <si>
    <t>EMI.ktCO2.FI.Res.HH.Thermal.CO</t>
  </si>
  <si>
    <t>EMI.ktCO2.FI.Res.HH.Appl</t>
  </si>
  <si>
    <t>FEC_per_household.kWh.FI.Res.HH</t>
  </si>
  <si>
    <t>FEC_per_household.kWh.FI.Res.HH.Thermal</t>
  </si>
  <si>
    <t>FEC_per_household.kWh.FI.Res.HH.Thermal.SH</t>
  </si>
  <si>
    <t>FEC_per_household.kWh.FI.Res.HH.Thermal.SC</t>
  </si>
  <si>
    <t>FEC_per_household.kWh.FI.Res.HH.Thermal.WH</t>
  </si>
  <si>
    <t>FEC_per_household.kWh.FI.Res.HH.Thermal.CO</t>
  </si>
  <si>
    <t>FEC_per_household.kWh.FI.Res.HH.Appl</t>
  </si>
  <si>
    <t>TES_per_household.kWh.FI.Res.HH.Thermal</t>
  </si>
  <si>
    <t>TES_per_household.kWh.FI.Res.HH.Thermal.SH</t>
  </si>
  <si>
    <t>TES_per_household.kWh.FI.Res.HH.Thermal.SC</t>
  </si>
  <si>
    <t>TES_per_household.kWh.FI.Res.HH.Thermal.WH</t>
  </si>
  <si>
    <t>TES_per_household.kWh.FI.Res.HH.Thermal.CO</t>
  </si>
  <si>
    <t>EMI_per_household.kgCO2.FI.Res.HH</t>
  </si>
  <si>
    <t>EMI_per_household.kgCO2.FI.Res.HH.Thermal</t>
  </si>
  <si>
    <t>EMI_per_household.kgCO2.FI.Res.HH.Thermal.SH</t>
  </si>
  <si>
    <t>EMI_per_household.kgCO2.FI.Res.HH.Thermal.SC</t>
  </si>
  <si>
    <t>EMI_per_household.kgCO2.FI.Res.HH.Thermal.WH</t>
  </si>
  <si>
    <t>EMI_per_household.kgCO2.FI.Res.HH.Thermal.CO</t>
  </si>
  <si>
    <t>EMI_per_household.kgCO2.FI.Res.HH.Appl</t>
  </si>
  <si>
    <t>Eff.ratio.FI.Res.HH.Thermal</t>
  </si>
  <si>
    <t>Eff.ratio.FI.Res.HH.Thermal.SH</t>
  </si>
  <si>
    <t>Eff.ratio.FI.Res.HH.Thermal.SC</t>
  </si>
  <si>
    <t>Eff.ratio.FI.Res.HH.Thermal.WH</t>
  </si>
  <si>
    <t>Eff.ratio.FI.Res.HH.Thermal.CO</t>
  </si>
  <si>
    <t>FEC_per_sqm.kWh.FI.Res.HH</t>
  </si>
  <si>
    <t>FEC_per_sqm.kWh.FI.Res.HH.Thermal</t>
  </si>
  <si>
    <t>FEC_per_sqm.kWh.FI.Res.HH.Thermal.SH</t>
  </si>
  <si>
    <t>FEC_per_sqm.kWh.FI.Res.HH.Thermal.SC</t>
  </si>
  <si>
    <t>FEC_per_sqm.kWh.FI.Res.HH.Thermal.WH</t>
  </si>
  <si>
    <t>FEC_per_sqm.kWh.FI.Res.HH.Thermal.CO</t>
  </si>
  <si>
    <t>FEC_per_sqm.kWh.FI.Res.HH.Appl</t>
  </si>
  <si>
    <t>TES_per_sqm.kWh.FI.Res.HH.Thermal</t>
  </si>
  <si>
    <t>TES_per_sqm.kWh.FI.Res.HH.Thermal.SH</t>
  </si>
  <si>
    <t>TES_per_sqm.kWh.FI.Res.HH.Thermal.SC</t>
  </si>
  <si>
    <t>TES_per_sqm.kWh.FI.Res.HH.Thermal.WH</t>
  </si>
  <si>
    <t>TES_per_sqm.kWh.FI.Res.HH.Thermal.CO</t>
  </si>
  <si>
    <t>EMI_per_sqm.kgCO2.FI.Res.HH</t>
  </si>
  <si>
    <t>EMI_per_sqm.kgCO2.FI.Res.HH.Thermal</t>
  </si>
  <si>
    <t>EMI_per_sqm.kgCO2.FI.Res.HH.Thermal.SH</t>
  </si>
  <si>
    <t>EMI_per_sqm.kgCO2.FI.Res.HH.Thermal.SC</t>
  </si>
  <si>
    <t>EMI_per_sqm.kgCO2.FI.Res.HH.Thermal.WH</t>
  </si>
  <si>
    <t>EMI_per_sqm.kgCO2.FI.Res.HH.Thermal.CO</t>
  </si>
  <si>
    <t>EMI_per_sqm.kgCO2.FI.Res.HH.Appl</t>
  </si>
  <si>
    <t>FEC_per_capita.kWh.FI.Res.HH</t>
  </si>
  <si>
    <t>FEC_per_capita.kWh.FI.Res.HH.Thermal</t>
  </si>
  <si>
    <t>FEC_per_capita.kWh.FI.Res.HH.Thermal.SH</t>
  </si>
  <si>
    <t>FEC_per_capita.kWh.FI.Res.HH.Thermal.SC</t>
  </si>
  <si>
    <t>FEC_per_capita.kWh.FI.Res.HH.Thermal.WH</t>
  </si>
  <si>
    <t>FEC_per_capita.kWh.FI.Res.HH.Thermal.CO</t>
  </si>
  <si>
    <t>FEC_per_capita.kWh.FI.Res.HH.Appl</t>
  </si>
  <si>
    <t>TES_per_capita.kWh.FI.Res.HH.Thermal</t>
  </si>
  <si>
    <t>TES_per_capita.kWh.FI.Res.HH.Thermal.SH</t>
  </si>
  <si>
    <t>TES_per_capita.kWh.FI.Res.HH.Thermal.SC</t>
  </si>
  <si>
    <t>TES_per_capita.kWh.FI.Res.HH.Thermal.WH</t>
  </si>
  <si>
    <t>TES_per_capita.kWh.FI.Res.HH.Thermal.CO</t>
  </si>
  <si>
    <t>EMI_per_capita.kgCO2.FI.Res.HH</t>
  </si>
  <si>
    <t>EMI_per_capita.kgCO2.FI.Res.HH.Thermal</t>
  </si>
  <si>
    <t>EMI_per_capita.kgCO2.FI.Res.HH.Thermal.SH</t>
  </si>
  <si>
    <t>EMI_per_capita.kgCO2.FI.Res.HH.Thermal.SC</t>
  </si>
  <si>
    <t>EMI_per_capita.kgCO2.FI.Res.HH.Thermal.WH</t>
  </si>
  <si>
    <t>EMI_per_capita.kgCO2.FI.Res.HH.Thermal.CO</t>
  </si>
  <si>
    <t>EMI_per_capita.kgCO2.FI.Res.HH.Appl</t>
  </si>
  <si>
    <t>FI - Number of households</t>
  </si>
  <si>
    <t>NUM.number.FI.Res.HH.Thermal</t>
  </si>
  <si>
    <t>NUM.number.FI.Res.HH.Thermal.SH</t>
  </si>
  <si>
    <t>NUM.number.FI.Res.HH.Thermal.SH.Solids</t>
  </si>
  <si>
    <t>NUM.number.FI.Res.HH.Thermal.SH.LPG</t>
  </si>
  <si>
    <t>NUM.number.FI.Res.HH.Thermal.SH.Oil</t>
  </si>
  <si>
    <t>NUM.number.FI.Res.HH.Thermal.SH.Gas</t>
  </si>
  <si>
    <t>NUM.number.FI.Res.HH.Thermal.SH.Biomass</t>
  </si>
  <si>
    <t>NUM.number.FI.Res.HH.Thermal.SH.Geo</t>
  </si>
  <si>
    <t>NUM.number.FI.Res.HH.Thermal.SH.DistrHeat</t>
  </si>
  <si>
    <t>NUM.number.FI.Res.HH.Thermal.SH.AdvElc</t>
  </si>
  <si>
    <t>NUM.number.FI.Res.HH.Thermal.SH.ConvElc</t>
  </si>
  <si>
    <t>NUM.number.FI.Res.HH.Thermal.SC</t>
  </si>
  <si>
    <t>NUM.number.FI.Res.HH.Thermal.SC.AC</t>
  </si>
  <si>
    <t>NUM.number.FI.Res.HH.Thermal.WH</t>
  </si>
  <si>
    <t>NUM.number.FI.Res.HH.Thermal.WH.Solids</t>
  </si>
  <si>
    <t>NUM.number.FI.Res.HH.Thermal.WH.LPG</t>
  </si>
  <si>
    <t>NUM.number.FI.Res.HH.Thermal.WH.Oil</t>
  </si>
  <si>
    <t>NUM.number.FI.Res.HH.Thermal.WH.Gas</t>
  </si>
  <si>
    <t>NUM.number.FI.Res.HH.Thermal.WH.Biomass</t>
  </si>
  <si>
    <t>NUM.number.FI.Res.HH.Thermal.WH.Geo</t>
  </si>
  <si>
    <t>NUM.number.FI.Res.HH.Thermal.WH.DistrHeat</t>
  </si>
  <si>
    <t>NUM.number.FI.Res.HH.Thermal.WH.Elc</t>
  </si>
  <si>
    <t>NUM.number.FI.Res.HH.Thermal.WH.Solar</t>
  </si>
  <si>
    <t>NUM.number.FI.Res.HH.Thermal.CO</t>
  </si>
  <si>
    <t>NUM.number.FI.Res.HH.Thermal.CO.Solids</t>
  </si>
  <si>
    <t>NUM.number.FI.Res.HH.Thermal.CO.LPG</t>
  </si>
  <si>
    <t>NUM.number.FI.Res.HH.Thermal.CO.Gas</t>
  </si>
  <si>
    <t>NUM.number.FI.Res.HH.Thermal.CO.Biomass</t>
  </si>
  <si>
    <t>NUM.number.FI.Res.HH.Thermal.CO.Elc</t>
  </si>
  <si>
    <t>FI - Final energy consumption</t>
  </si>
  <si>
    <t>FEC.ktoe.FI.Res.HH.Thermal.SH.Solids.Solids</t>
  </si>
  <si>
    <t>FEC.ktoe.FI.Res.HH.Thermal.SH.LPG.LPG</t>
  </si>
  <si>
    <t>FEC.ktoe.FI.Res.HH.Thermal.SH.Oil.Oil_LiqBio</t>
  </si>
  <si>
    <t>FEC.ktoe.FI.Res.HH.Thermal.SH.Gas.NG_Biogas</t>
  </si>
  <si>
    <t>FEC.ktoe.FI.Res.HH.Thermal.SH.Biomass.Biomass_Waste</t>
  </si>
  <si>
    <t>FEC.ktoe.FI.Res.HH.Thermal.SH.Geo.Geo</t>
  </si>
  <si>
    <t>FEC.ktoe.FI.Res.HH.Thermal.SH.DistrHeat.Steam_Distr</t>
  </si>
  <si>
    <t>FEC.ktoe.FI.Res.HH.Thermal.SH.AdvElc.Elec</t>
  </si>
  <si>
    <t>FEC.ktoe.FI.Res.HH.Thermal.SH.ConvElc.Elec</t>
  </si>
  <si>
    <t>FEC.ktoe.FI.Res.HH.Thermal.SH.TotalCirculation.Elec</t>
  </si>
  <si>
    <t>FEC.ktoe.FI.Res.HH.Thermal.SC.AC.Elec</t>
  </si>
  <si>
    <t>FEC.ktoe.FI.Res.HH.Thermal.WH.Solids.Solids</t>
  </si>
  <si>
    <t>FEC.ktoe.FI.Res.HH.Thermal.WH.LPG.LPG</t>
  </si>
  <si>
    <t>FEC.ktoe.FI.Res.HH.Thermal.WH.Oil.Oil_LiqBio</t>
  </si>
  <si>
    <t>FEC.ktoe.FI.Res.HH.Thermal.WH.Gas.NG_Biogas</t>
  </si>
  <si>
    <t>FEC.ktoe.FI.Res.HH.Thermal.WH.Biomass.Biomass_Waste</t>
  </si>
  <si>
    <t>FEC.ktoe.FI.Res.HH.Thermal.WH.Geo.Geo</t>
  </si>
  <si>
    <t>FEC.ktoe.FI.Res.HH.Thermal.WH.DistrHeat.Steam_Distr</t>
  </si>
  <si>
    <t>FEC.ktoe.FI.Res.HH.Thermal.WH.Elc.Elec</t>
  </si>
  <si>
    <t>FEC.ktoe.FI.Res.HH.Thermal.WH.TotalSolar.Solar</t>
  </si>
  <si>
    <t>FEC.ktoe.FI.Res.HH.Thermal.CO.Solids.Solids</t>
  </si>
  <si>
    <t>FEC.ktoe.FI.Res.HH.Thermal.CO.LPG.LPG</t>
  </si>
  <si>
    <t>FEC.ktoe.FI.Res.HH.Thermal.CO.Gas.NG_Biogas</t>
  </si>
  <si>
    <t>FEC.ktoe.FI.Res.HH.Thermal.CO.Biomass.Biomass_Waste</t>
  </si>
  <si>
    <t>FEC.ktoe.FI.Res.HH.Thermal.CO.Elc.Elec</t>
  </si>
  <si>
    <t>FI - Thermal energy service</t>
  </si>
  <si>
    <t>TES.ktoe.FI.Res.HH.Thermal</t>
  </si>
  <si>
    <t>TES.ktoe.FI.Res.HH.Thermal.SH</t>
  </si>
  <si>
    <t>TES.ktoe.FI.Res.HH.Thermal.SH.Solids.Solids</t>
  </si>
  <si>
    <t>TES.ktoe.FI.Res.HH.Thermal.SH.LPG.LPG</t>
  </si>
  <si>
    <t>TES.ktoe.FI.Res.HH.Thermal.SH.Oil.Oil_LiqBio</t>
  </si>
  <si>
    <t>TES.ktoe.FI.Res.HH.Thermal.SH.Gas.NG_Biogas</t>
  </si>
  <si>
    <t>TES.ktoe.FI.Res.HH.Thermal.SH.Biomass.Biomass_Waste</t>
  </si>
  <si>
    <t>TES.ktoe.FI.Res.HH.Thermal.SH.Geo.Geo</t>
  </si>
  <si>
    <t>TES.ktoe.FI.Res.HH.Thermal.SH.DistrHeat.Steam_Distr</t>
  </si>
  <si>
    <t>TES.ktoe.FI.Res.HH.Thermal.SH.AdvElc.Elec</t>
  </si>
  <si>
    <t>TES.ktoe.FI.Res.HH.Thermal.SH.ConvElc.Elec</t>
  </si>
  <si>
    <t>TES.ktoe.FI.Res.HH.Thermal.SH.TotalCirculation.Elec</t>
  </si>
  <si>
    <t>TES.ktoe.FI.Res.HH.Thermal.SC</t>
  </si>
  <si>
    <t>TES.ktoe.FI.Res.HH.Thermal.SC.AC.Elec</t>
  </si>
  <si>
    <t>TES.ktoe.FI.Res.HH.Thermal.WH</t>
  </si>
  <si>
    <t>TES.ktoe.FI.Res.HH.Thermal.WH.Solids.Solids</t>
  </si>
  <si>
    <t>TES.ktoe.FI.Res.HH.Thermal.WH.LPG.LPG</t>
  </si>
  <si>
    <t>TES.ktoe.FI.Res.HH.Thermal.WH.Oil.Oil_LiqBio</t>
  </si>
  <si>
    <t>TES.ktoe.FI.Res.HH.Thermal.WH.Gas.NG_Biogas</t>
  </si>
  <si>
    <t>TES.ktoe.FI.Res.HH.Thermal.WH.Biomass.Biomass_Waste</t>
  </si>
  <si>
    <t>TES.ktoe.FI.Res.HH.Thermal.WH.Geo.Geo</t>
  </si>
  <si>
    <t>TES.ktoe.FI.Res.HH.Thermal.WH.DistrHeat.Steam_Distr</t>
  </si>
  <si>
    <t>TES.ktoe.FI.Res.HH.Thermal.WH.Elc.Elec</t>
  </si>
  <si>
    <t>TES.ktoe.FI.Res.HH.Thermal.WH.TotalSolar.Solar</t>
  </si>
  <si>
    <t>TES.ktoe.FI.Res.HH.Thermal.CO</t>
  </si>
  <si>
    <t>TES.ktoe.FI.Res.HH.Thermal.CO.Solids.Solids</t>
  </si>
  <si>
    <t>TES.ktoe.FI.Res.HH.Thermal.CO.LPG.LPG</t>
  </si>
  <si>
    <t>TES.ktoe.FI.Res.HH.Thermal.CO.Gas.NG_Biogas</t>
  </si>
  <si>
    <t>TES.ktoe.FI.Res.HH.Thermal.CO.Biomass.Biomass_Waste</t>
  </si>
  <si>
    <t>TES.ktoe.FI.Res.HH.Thermal.CO.Elc.Elec</t>
  </si>
  <si>
    <t>FI - System efficiency indicator of total stock</t>
  </si>
  <si>
    <t>Eff.ratio.FI.Res.HH.Thermal.SH.Solids.Solids</t>
  </si>
  <si>
    <t>Eff.ratio.FI.Res.HH.Thermal.SH.LPG.LPG</t>
  </si>
  <si>
    <t>Eff.ratio.FI.Res.HH.Thermal.SH.Oil.Oil_LiqBio</t>
  </si>
  <si>
    <t>Eff.ratio.FI.Res.HH.Thermal.SH.Gas.NG_Biogas</t>
  </si>
  <si>
    <t>Eff.ratio.FI.Res.HH.Thermal.SH.Biomass.Biomass_Waste</t>
  </si>
  <si>
    <t>Eff.ratio.FI.Res.HH.Thermal.SH.Geo.Geo</t>
  </si>
  <si>
    <t>Eff.ratio.FI.Res.HH.Thermal.SH.DistrHeat.Steam_Distr</t>
  </si>
  <si>
    <t>Eff.ratio.FI.Res.HH.Thermal.SH.AdvElc.Elec</t>
  </si>
  <si>
    <t>Eff.ratio.FI.Res.HH.Thermal.SH.ConvElc.Elec</t>
  </si>
  <si>
    <t>Eff.ratio.FI.Res.HH.Thermal.SH.TotalCirculation.Elec</t>
  </si>
  <si>
    <t>Eff.ratio.FI.Res.HH.Thermal.SC.AC.Elec</t>
  </si>
  <si>
    <t>Eff.ratio.FI.Res.HH.Thermal.WH.Solids.Solids</t>
  </si>
  <si>
    <t>Eff.ratio.FI.Res.HH.Thermal.WH.LPG.LPG</t>
  </si>
  <si>
    <t>Eff.ratio.FI.Res.HH.Thermal.WH.Oil.Oil_LiqBio</t>
  </si>
  <si>
    <t>Eff.ratio.FI.Res.HH.Thermal.WH.Gas.NG_Biogas</t>
  </si>
  <si>
    <t>Eff.ratio.FI.Res.HH.Thermal.WH.Biomass.Biomass_Waste</t>
  </si>
  <si>
    <t>Eff.ratio.FI.Res.HH.Thermal.WH.Geo.Geo</t>
  </si>
  <si>
    <t>Eff.ratio.FI.Res.HH.Thermal.WH.DistrHeat.Steam_Distr</t>
  </si>
  <si>
    <t>Eff.ratio.FI.Res.HH.Thermal.WH.Elc.Elec</t>
  </si>
  <si>
    <t>Eff.ratio.FI.Res.HH.Thermal.WH.TotalSolar.Solar</t>
  </si>
  <si>
    <t>Eff.ratio.FI.Res.HH.Thermal.CO.Solids.Solids</t>
  </si>
  <si>
    <t>Eff.ratio.FI.Res.HH.Thermal.CO.LPG.LPG</t>
  </si>
  <si>
    <t>Eff.ratio.FI.Res.HH.Thermal.CO.Gas.NG_Biogas</t>
  </si>
  <si>
    <t>Eff.ratio.FI.Res.HH.Thermal.CO.Biomass.Biomass_Waste</t>
  </si>
  <si>
    <t>Eff.ratio.FI.Res.HH.Thermal.CO.Elc.Elec</t>
  </si>
  <si>
    <t>FI - CO2 emissions</t>
  </si>
  <si>
    <t>EMI.ktCO2.FI.Res.HH.Thermal.SH.Solids.Solids</t>
  </si>
  <si>
    <t>EMI.ktCO2.FI.Res.HH.Thermal.SH.LPG.LPG</t>
  </si>
  <si>
    <t>EMI.ktCO2.FI.Res.HH.Thermal.SH.Oil.Oil_LiqBio</t>
  </si>
  <si>
    <t>EMI.ktCO2.FI.Res.HH.Thermal.SH.Gas.NG_Biogas</t>
  </si>
  <si>
    <t>EMI.ktCO2.FI.Res.HH.Thermal.SH.Biomass.Biomass_Waste</t>
  </si>
  <si>
    <t>EMI.ktCO2.FI.Res.HH.Thermal.SH.Geo.Geo</t>
  </si>
  <si>
    <t>EMI.ktCO2.FI.Res.HH.Thermal.SH.DistrHeat.Steam_Distr</t>
  </si>
  <si>
    <t>EMI.ktCO2.FI.Res.HH.Thermal.SH.AdvElc.Elec</t>
  </si>
  <si>
    <t>EMI.ktCO2.FI.Res.HH.Thermal.SH.ConvElc.Elec</t>
  </si>
  <si>
    <t>EMI.ktCO2.FI.Res.HH.Thermal.SH.TotalCirculation.Elec</t>
  </si>
  <si>
    <t>EMI.ktCO2.FI.Res.HH.Thermal.SC.AC.Elec</t>
  </si>
  <si>
    <t>EMI.ktCO2.FI.Res.HH.Thermal.WH.Solids.Solids</t>
  </si>
  <si>
    <t>EMI.ktCO2.FI.Res.HH.Thermal.WH.LPG.LPG</t>
  </si>
  <si>
    <t>EMI.ktCO2.FI.Res.HH.Thermal.WH.Oil.Oil_LiqBio</t>
  </si>
  <si>
    <t>EMI.ktCO2.FI.Res.HH.Thermal.WH.Gas.NG_Biogas</t>
  </si>
  <si>
    <t>EMI.ktCO2.FI.Res.HH.Thermal.WH.Biomass.Biomass_Waste</t>
  </si>
  <si>
    <t>EMI.ktCO2.FI.Res.HH.Thermal.WH.Geo.Geo</t>
  </si>
  <si>
    <t>EMI.ktCO2.FI.Res.HH.Thermal.WH.DistrHeat.Steam_Distr</t>
  </si>
  <si>
    <t>EMI.ktCO2.FI.Res.HH.Thermal.WH.Elc.Elec</t>
  </si>
  <si>
    <t>EMI.ktCO2.FI.Res.HH.Thermal.WH.TotalSolar.Solar</t>
  </si>
  <si>
    <t>EMI.ktCO2.FI.Res.HH.Thermal.CO.Solids.Solids</t>
  </si>
  <si>
    <t>EMI.ktCO2.FI.Res.HH.Thermal.CO.LPG.LPG</t>
  </si>
  <si>
    <t>EMI.ktCO2.FI.Res.HH.Thermal.CO.Gas.NG_Biogas</t>
  </si>
  <si>
    <t>EMI.ktCO2.FI.Res.HH.Thermal.CO.Biomass.Biomass_Waste</t>
  </si>
  <si>
    <t>EMI.ktCO2.FI.Res.HH.Thermal.CO.Elc.Elec</t>
  </si>
  <si>
    <t>FI - Final energy consumption per household</t>
  </si>
  <si>
    <t>FEC_per_household.kWh.FI.Res.HH.Thermal.SH.Solids.Solids</t>
  </si>
  <si>
    <t>FEC_per_household.kWh.FI.Res.HH.Thermal.SH.LPG.LPG</t>
  </si>
  <si>
    <t>FEC_per_household.kWh.FI.Res.HH.Thermal.SH.Oil.Oil_LiqBio</t>
  </si>
  <si>
    <t>FEC_per_household.kWh.FI.Res.HH.Thermal.SH.Gas.NG_Biogas</t>
  </si>
  <si>
    <t>FEC_per_household.kWh.FI.Res.HH.Thermal.SH.Biomass.Biomass_Waste</t>
  </si>
  <si>
    <t>FEC_per_household.kWh.FI.Res.HH.Thermal.SH.Geo.Geo</t>
  </si>
  <si>
    <t>FEC_per_household.kWh.FI.Res.HH.Thermal.SH.DistrHeat.Steam_Distr</t>
  </si>
  <si>
    <t>FEC_per_household.kWh.FI.Res.HH.Thermal.SH.AdvElc.Elec</t>
  </si>
  <si>
    <t>FEC_per_household.kWh.FI.Res.HH.Thermal.SH.ConvElc.Elec</t>
  </si>
  <si>
    <t>FEC_per_household.kWh.FI.Res.HH.Thermal.SH.TotalCirculation.Elec</t>
  </si>
  <si>
    <t>FEC_per_household.kWh.FI.Res.HH.Thermal.SC.AC.Elec</t>
  </si>
  <si>
    <t>FEC_per_household.kWh.FI.Res.HH.Thermal.WH.Solids.Solids</t>
  </si>
  <si>
    <t>FEC_per_household.kWh.FI.Res.HH.Thermal.WH.LPG.LPG</t>
  </si>
  <si>
    <t>FEC_per_household.kWh.FI.Res.HH.Thermal.WH.Oil.Oil_LiqBio</t>
  </si>
  <si>
    <t>FEC_per_household.kWh.FI.Res.HH.Thermal.WH.Gas.NG_Biogas</t>
  </si>
  <si>
    <t>FEC_per_household.kWh.FI.Res.HH.Thermal.WH.Biomass.Biomass_Waste</t>
  </si>
  <si>
    <t>FEC_per_household.kWh.FI.Res.HH.Thermal.WH.Geo.Geo</t>
  </si>
  <si>
    <t>FEC_per_household.kWh.FI.Res.HH.Thermal.WH.DistrHeat.Steam_Distr</t>
  </si>
  <si>
    <t>FEC_per_household.kWh.FI.Res.HH.Thermal.WH.Elc.Elec</t>
  </si>
  <si>
    <t>FEC_per_household.kWh.FI.Res.HH.Thermal.WH.TotalSolar.Solar</t>
  </si>
  <si>
    <t>FEC_per_household.kWh.FI.Res.HH.Thermal.CO.Solids.Solids</t>
  </si>
  <si>
    <t>FEC_per_household.kWh.FI.Res.HH.Thermal.CO.LPG.LPG</t>
  </si>
  <si>
    <t>FEC_per_household.kWh.FI.Res.HH.Thermal.CO.Gas.NG_Biogas</t>
  </si>
  <si>
    <t>FEC_per_household.kWh.FI.Res.HH.Thermal.CO.Biomass.Biomass_Waste</t>
  </si>
  <si>
    <t>FEC_per_household.kWh.FI.Res.HH.Thermal.CO.Elc.Elec</t>
  </si>
  <si>
    <t>FI - Thermal energy service per household</t>
  </si>
  <si>
    <t>TES_per_household.kWh.FI.Res.HH.Thermal.SH.Solids.Solids</t>
  </si>
  <si>
    <t>TES_per_household.kWh.FI.Res.HH.Thermal.SH.LPG.LPG</t>
  </si>
  <si>
    <t>TES_per_household.kWh.FI.Res.HH.Thermal.SH.Oil.Oil_LiqBio</t>
  </si>
  <si>
    <t>TES_per_household.kWh.FI.Res.HH.Thermal.SH.Gas.NG_Biogas</t>
  </si>
  <si>
    <t>TES_per_household.kWh.FI.Res.HH.Thermal.SH.Biomass.Biomass_Waste</t>
  </si>
  <si>
    <t>TES_per_household.kWh.FI.Res.HH.Thermal.SH.Geo.Geo</t>
  </si>
  <si>
    <t>TES_per_household.kWh.FI.Res.HH.Thermal.SH.DistrHeat.Steam_Distr</t>
  </si>
  <si>
    <t>TES_per_household.kWh.FI.Res.HH.Thermal.SH.AdvElc.Elec</t>
  </si>
  <si>
    <t>TES_per_household.kWh.FI.Res.HH.Thermal.SH.ConvElc.Elec</t>
  </si>
  <si>
    <t>TES_per_household.kWh.FI.Res.HH.Thermal.SH.TotalCirculation.Elec</t>
  </si>
  <si>
    <t>TES_per_household.kWh.FI.Res.HH.Thermal.SC.AC.Elec</t>
  </si>
  <si>
    <t>TES_per_household.kWh.FI.Res.HH.Thermal.WH.Solids.Solids</t>
  </si>
  <si>
    <t>TES_per_household.kWh.FI.Res.HH.Thermal.WH.LPG.LPG</t>
  </si>
  <si>
    <t>TES_per_household.kWh.FI.Res.HH.Thermal.WH.Oil.Oil_LiqBio</t>
  </si>
  <si>
    <t>TES_per_household.kWh.FI.Res.HH.Thermal.WH.Gas.NG_Biogas</t>
  </si>
  <si>
    <t>TES_per_household.kWh.FI.Res.HH.Thermal.WH.Biomass.Biomass_Waste</t>
  </si>
  <si>
    <t>TES_per_household.kWh.FI.Res.HH.Thermal.WH.Geo.Geo</t>
  </si>
  <si>
    <t>TES_per_household.kWh.FI.Res.HH.Thermal.WH.DistrHeat.Steam_Distr</t>
  </si>
  <si>
    <t>TES_per_household.kWh.FI.Res.HH.Thermal.WH.Elc.Elec</t>
  </si>
  <si>
    <t>TES_per_household.kWh.FI.Res.HH.Thermal.WH.TotalSolar.Solar</t>
  </si>
  <si>
    <t>TES_per_household.kWh.FI.Res.HH.Thermal.CO.Solids.Solids</t>
  </si>
  <si>
    <t>TES_per_household.kWh.FI.Res.HH.Thermal.CO.LPG.LPG</t>
  </si>
  <si>
    <t>TES_per_household.kWh.FI.Res.HH.Thermal.CO.Gas.NG_Biogas</t>
  </si>
  <si>
    <t>TES_per_household.kWh.FI.Res.HH.Thermal.CO.Biomass.Biomass_Waste</t>
  </si>
  <si>
    <t>TES_per_household.kWh.FI.Res.HH.Thermal.CO.Elc.Elec</t>
  </si>
  <si>
    <t>FI - CO2 emissions per household</t>
  </si>
  <si>
    <t>EMI_per_household.kgCO2.FI.Res.HH.Thermal.SH.Solids.Solids</t>
  </si>
  <si>
    <t>EMI_per_household.kgCO2.FI.Res.HH.Thermal.SH.LPG.LPG</t>
  </si>
  <si>
    <t>EMI_per_household.kgCO2.FI.Res.HH.Thermal.SH.Oil.Oil_LiqBio</t>
  </si>
  <si>
    <t>EMI_per_household.kgCO2.FI.Res.HH.Thermal.SH.Gas.NG_Biogas</t>
  </si>
  <si>
    <t>EMI_per_household.kgCO2.FI.Res.HH.Thermal.SH.Biomass.Biomass_Waste</t>
  </si>
  <si>
    <t>EMI_per_household.kgCO2.FI.Res.HH.Thermal.SH.Geo.Geo</t>
  </si>
  <si>
    <t>EMI_per_household.kgCO2.FI.Res.HH.Thermal.SH.DistrHeat.Steam_Distr</t>
  </si>
  <si>
    <t>EMI_per_household.kgCO2.FI.Res.HH.Thermal.SH.AdvElc.Elec</t>
  </si>
  <si>
    <t>EMI_per_household.kgCO2.FI.Res.HH.Thermal.SH.ConvElc.Elec</t>
  </si>
  <si>
    <t>EMI_per_household.kgCO2.FI.Res.HH.Thermal.SH.TotalCirculation.Elec</t>
  </si>
  <si>
    <t>EMI_per_household.kgCO2.FI.Res.HH.Thermal.SC.AC.Elec</t>
  </si>
  <si>
    <t>EMI_per_household.kgCO2.FI.Res.HH.Thermal.WH.Solids.Solids</t>
  </si>
  <si>
    <t>EMI_per_household.kgCO2.FI.Res.HH.Thermal.WH.LPG.LPG</t>
  </si>
  <si>
    <t>EMI_per_household.kgCO2.FI.Res.HH.Thermal.WH.Oil.Oil_LiqBio</t>
  </si>
  <si>
    <t>EMI_per_household.kgCO2.FI.Res.HH.Thermal.WH.Gas.NG_Biogas</t>
  </si>
  <si>
    <t>EMI_per_household.kgCO2.FI.Res.HH.Thermal.WH.Biomass.Biomass_Waste</t>
  </si>
  <si>
    <t>EMI_per_household.kgCO2.FI.Res.HH.Thermal.WH.Geo.Geo</t>
  </si>
  <si>
    <t>EMI_per_household.kgCO2.FI.Res.HH.Thermal.WH.DistrHeat.Steam_Distr</t>
  </si>
  <si>
    <t>EMI_per_household.kgCO2.FI.Res.HH.Thermal.WH.Elc.Elec</t>
  </si>
  <si>
    <t>EMI_per_household.kgCO2.FI.Res.HH.Thermal.WH.TotalSolar.Solar</t>
  </si>
  <si>
    <t>EMI_per_household.kgCO2.FI.Res.HH.Thermal.CO.Solids.Solids</t>
  </si>
  <si>
    <t>EMI_per_household.kgCO2.FI.Res.HH.Thermal.CO.LPG.LPG</t>
  </si>
  <si>
    <t>EMI_per_household.kgCO2.FI.Res.HH.Thermal.CO.Gas.NG_Biogas</t>
  </si>
  <si>
    <t>EMI_per_household.kgCO2.FI.Res.HH.Thermal.CO.Biomass.Biomass_Waste</t>
  </si>
  <si>
    <t>EMI_per_household.kgCO2.FI.Res.HH.Thermal.CO.Elc.Elec</t>
  </si>
  <si>
    <t>FI - Final energy consumption per surface area</t>
  </si>
  <si>
    <t>FEC_per_sqm.kWh.FI.Res.HH.Thermal.SH.Solids.Solids</t>
  </si>
  <si>
    <t>FEC_per_sqm.kWh.FI.Res.HH.Thermal.SH.LPG.LPG</t>
  </si>
  <si>
    <t>FEC_per_sqm.kWh.FI.Res.HH.Thermal.SH.Oil.Oil_LiqBio</t>
  </si>
  <si>
    <t>FEC_per_sqm.kWh.FI.Res.HH.Thermal.SH.Gas.NG_Biogas</t>
  </si>
  <si>
    <t>FEC_per_sqm.kWh.FI.Res.HH.Thermal.SH.Biomass.Biomass_Waste</t>
  </si>
  <si>
    <t>FEC_per_sqm.kWh.FI.Res.HH.Thermal.SH.Geo.Geo</t>
  </si>
  <si>
    <t>FEC_per_sqm.kWh.FI.Res.HH.Thermal.SH.DistrHeat.Steam_Distr</t>
  </si>
  <si>
    <t>FEC_per_sqm.kWh.FI.Res.HH.Thermal.SH.AdvElc.Elec</t>
  </si>
  <si>
    <t>FEC_per_sqm.kWh.FI.Res.HH.Thermal.SH.ConvElc.Elec</t>
  </si>
  <si>
    <t>FEC_per_sqm.kWh.FI.Res.HH.Thermal.SH.TotalCirculation.Elec</t>
  </si>
  <si>
    <t>FEC_per_sqm.kWh.FI.Res.HH.Thermal.SC.AC.Elec</t>
  </si>
  <si>
    <t>FEC_per_sqm.kWh.FI.Res.HH.Thermal.WH.Solids.Solids</t>
  </si>
  <si>
    <t>FEC_per_sqm.kWh.FI.Res.HH.Thermal.WH.LPG.LPG</t>
  </si>
  <si>
    <t>FEC_per_sqm.kWh.FI.Res.HH.Thermal.WH.Oil.Oil_LiqBio</t>
  </si>
  <si>
    <t>FEC_per_sqm.kWh.FI.Res.HH.Thermal.WH.Gas.NG_Biogas</t>
  </si>
  <si>
    <t>FEC_per_sqm.kWh.FI.Res.HH.Thermal.WH.Biomass.Biomass_Waste</t>
  </si>
  <si>
    <t>FEC_per_sqm.kWh.FI.Res.HH.Thermal.WH.Geo.Geo</t>
  </si>
  <si>
    <t>FEC_per_sqm.kWh.FI.Res.HH.Thermal.WH.DistrHeat.Steam_Distr</t>
  </si>
  <si>
    <t>FEC_per_sqm.kWh.FI.Res.HH.Thermal.WH.Elc.Elec</t>
  </si>
  <si>
    <t>FEC_per_sqm.kWh.FI.Res.HH.Thermal.WH.TotalSolar.Solar</t>
  </si>
  <si>
    <t>FEC_per_sqm.kWh.FI.Res.HH.Thermal.CO.Solids.Solids</t>
  </si>
  <si>
    <t>FEC_per_sqm.kWh.FI.Res.HH.Thermal.CO.LPG.LPG</t>
  </si>
  <si>
    <t>FEC_per_sqm.kWh.FI.Res.HH.Thermal.CO.Gas.NG_Biogas</t>
  </si>
  <si>
    <t>FEC_per_sqm.kWh.FI.Res.HH.Thermal.CO.Biomass.Biomass_Waste</t>
  </si>
  <si>
    <t>FEC_per_sqm.kWh.FI.Res.HH.Thermal.CO.Elc.Elec</t>
  </si>
  <si>
    <t>FI - Thermal energy service per surface area</t>
  </si>
  <si>
    <t>TES_per_sqm.kWh.FI.Res.HH.Thermal.SH.Solids.Solids</t>
  </si>
  <si>
    <t>TES_per_sqm.kWh.FI.Res.HH.Thermal.SH.LPG.LPG</t>
  </si>
  <si>
    <t>TES_per_sqm.kWh.FI.Res.HH.Thermal.SH.Oil.Oil_LiqBio</t>
  </si>
  <si>
    <t>TES_per_sqm.kWh.FI.Res.HH.Thermal.SH.Gas.NG_Biogas</t>
  </si>
  <si>
    <t>TES_per_sqm.kWh.FI.Res.HH.Thermal.SH.Biomass.Biomass_Waste</t>
  </si>
  <si>
    <t>TES_per_sqm.kWh.FI.Res.HH.Thermal.SH.Geo.Geo</t>
  </si>
  <si>
    <t>TES_per_sqm.kWh.FI.Res.HH.Thermal.SH.DistrHeat.Steam_Distr</t>
  </si>
  <si>
    <t>TES_per_sqm.kWh.FI.Res.HH.Thermal.SH.AdvElc.Elec</t>
  </si>
  <si>
    <t>TES_per_sqm.kWh.FI.Res.HH.Thermal.SH.ConvElc.Elec</t>
  </si>
  <si>
    <t>TES_per_sqm.kWh.FI.Res.HH.Thermal.SH.TotalCirculation.Elec</t>
  </si>
  <si>
    <t>TES_per_sqm.kWh.FI.Res.HH.Thermal.SC.AC.Elec</t>
  </si>
  <si>
    <t>TES_per_sqm.kWh.FI.Res.HH.Thermal.WH.Solids.Solids</t>
  </si>
  <si>
    <t>TES_per_sqm.kWh.FI.Res.HH.Thermal.WH.LPG.LPG</t>
  </si>
  <si>
    <t>TES_per_sqm.kWh.FI.Res.HH.Thermal.WH.Oil.Oil_LiqBio</t>
  </si>
  <si>
    <t>TES_per_sqm.kWh.FI.Res.HH.Thermal.WH.Gas.NG_Biogas</t>
  </si>
  <si>
    <t>TES_per_sqm.kWh.FI.Res.HH.Thermal.WH.Biomass.Biomass_Waste</t>
  </si>
  <si>
    <t>TES_per_sqm.kWh.FI.Res.HH.Thermal.WH.Geo.Geo</t>
  </si>
  <si>
    <t>TES_per_sqm.kWh.FI.Res.HH.Thermal.WH.DistrHeat.Steam_Distr</t>
  </si>
  <si>
    <t>TES_per_sqm.kWh.FI.Res.HH.Thermal.WH.Elc.Elec</t>
  </si>
  <si>
    <t>TES_per_sqm.kWh.FI.Res.HH.Thermal.WH.TotalSolar.Solar</t>
  </si>
  <si>
    <t>TES_per_sqm.kWh.FI.Res.HH.Thermal.CO.Solids.Solids</t>
  </si>
  <si>
    <t>TES_per_sqm.kWh.FI.Res.HH.Thermal.CO.LPG.LPG</t>
  </si>
  <si>
    <t>TES_per_sqm.kWh.FI.Res.HH.Thermal.CO.Gas.NG_Biogas</t>
  </si>
  <si>
    <t>TES_per_sqm.kWh.FI.Res.HH.Thermal.CO.Biomass.Biomass_Waste</t>
  </si>
  <si>
    <t>TES_per_sqm.kWh.FI.Res.HH.Thermal.CO.Elc.Elec</t>
  </si>
  <si>
    <t>FI - CO2 emissions per surface area</t>
  </si>
  <si>
    <t>EMI_per_sqm.kgCO2.FI.Res.HH.Thermal.SH.Solids.Solids</t>
  </si>
  <si>
    <t>EMI_per_sqm.kgCO2.FI.Res.HH.Thermal.SH.LPG.LPG</t>
  </si>
  <si>
    <t>EMI_per_sqm.kgCO2.FI.Res.HH.Thermal.SH.Oil.Oil_LiqBio</t>
  </si>
  <si>
    <t>EMI_per_sqm.kgCO2.FI.Res.HH.Thermal.SH.Gas.NG_Biogas</t>
  </si>
  <si>
    <t>EMI_per_sqm.kgCO2.FI.Res.HH.Thermal.SH.Biomass.Biomass_Waste</t>
  </si>
  <si>
    <t>EMI_per_sqm.kgCO2.FI.Res.HH.Thermal.SH.Geo.Geo</t>
  </si>
  <si>
    <t>EMI_per_sqm.kgCO2.FI.Res.HH.Thermal.SH.DistrHeat.Steam_Distr</t>
  </si>
  <si>
    <t>EMI_per_sqm.kgCO2.FI.Res.HH.Thermal.SH.AdvElc.Elec</t>
  </si>
  <si>
    <t>EMI_per_sqm.kgCO2.FI.Res.HH.Thermal.SH.ConvElc.Elec</t>
  </si>
  <si>
    <t>EMI_per_sqm.kgCO2.FI.Res.HH.Thermal.SH.TotalCirculation.Elec</t>
  </si>
  <si>
    <t>EMI_per_sqm.kgCO2.FI.Res.HH.Thermal.SC.AC.Elec</t>
  </si>
  <si>
    <t>EMI_per_sqm.kgCO2.FI.Res.HH.Thermal.WH.Solids.Solids</t>
  </si>
  <si>
    <t>EMI_per_sqm.kgCO2.FI.Res.HH.Thermal.WH.LPG.LPG</t>
  </si>
  <si>
    <t>EMI_per_sqm.kgCO2.FI.Res.HH.Thermal.WH.Oil.Oil_LiqBio</t>
  </si>
  <si>
    <t>EMI_per_sqm.kgCO2.FI.Res.HH.Thermal.WH.Gas.NG_Biogas</t>
  </si>
  <si>
    <t>EMI_per_sqm.kgCO2.FI.Res.HH.Thermal.WH.Biomass.Biomass_Waste</t>
  </si>
  <si>
    <t>EMI_per_sqm.kgCO2.FI.Res.HH.Thermal.WH.Geo.Geo</t>
  </si>
  <si>
    <t>EMI_per_sqm.kgCO2.FI.Res.HH.Thermal.WH.DistrHeat.Steam_Distr</t>
  </si>
  <si>
    <t>EMI_per_sqm.kgCO2.FI.Res.HH.Thermal.WH.Elc.Elec</t>
  </si>
  <si>
    <t>EMI_per_sqm.kgCO2.FI.Res.HH.Thermal.WH.TotalSolar.Solar</t>
  </si>
  <si>
    <t>EMI_per_sqm.kgCO2.FI.Res.HH.Thermal.CO.Solids.Solids</t>
  </si>
  <si>
    <t>EMI_per_sqm.kgCO2.FI.Res.HH.Thermal.CO.LPG.LPG</t>
  </si>
  <si>
    <t>EMI_per_sqm.kgCO2.FI.Res.HH.Thermal.CO.Gas.NG_Biogas</t>
  </si>
  <si>
    <t>EMI_per_sqm.kgCO2.FI.Res.HH.Thermal.CO.Biomass.Biomass_Waste</t>
  </si>
  <si>
    <t>EMI_per_sqm.kgCO2.FI.Res.HH.Thermal.CO.Elc.Elec</t>
  </si>
  <si>
    <t>FI - Number of new and renovated households</t>
  </si>
  <si>
    <t>NUM.number.FI.Res.HHnew.Thermal</t>
  </si>
  <si>
    <t>NUM.number.FI.Res.HHnew.Thermal.SH</t>
  </si>
  <si>
    <t>NUM.number.FI.Res.HHnew.Thermal.SH.Solids</t>
  </si>
  <si>
    <t>NUM.number.FI.Res.HHnew.Thermal.SH.LPG</t>
  </si>
  <si>
    <t>NUM.number.FI.Res.HHnew.Thermal.SH.Oil</t>
  </si>
  <si>
    <t>NUM.number.FI.Res.HHnew.Thermal.SH.Gas</t>
  </si>
  <si>
    <t>NUM.number.FI.Res.HHnew.Thermal.SH.Biomass</t>
  </si>
  <si>
    <t>NUM.number.FI.Res.HHnew.Thermal.SH.Geo</t>
  </si>
  <si>
    <t>NUM.number.FI.Res.HHnew.Thermal.SH.DistrHeat</t>
  </si>
  <si>
    <t>NUM.number.FI.Res.HHnew.Thermal.SH.AdvElc</t>
  </si>
  <si>
    <t>NUM.number.FI.Res.HHnew.Thermal.SH.ConvElc</t>
  </si>
  <si>
    <t>NUM.number.FI.Res.HHnew.Thermal.SC</t>
  </si>
  <si>
    <t>NUM.number.FI.Res.HHnew.Thermal.SC.AC</t>
  </si>
  <si>
    <t>NUM.number.FI.Res.HHnew.Thermal.WH</t>
  </si>
  <si>
    <t>NUM.number.FI.Res.HHnew.Thermal.WH.Solids</t>
  </si>
  <si>
    <t>NUM.number.FI.Res.HHnew.Thermal.WH.LPG</t>
  </si>
  <si>
    <t>NUM.number.FI.Res.HHnew.Thermal.WH.Oil</t>
  </si>
  <si>
    <t>NUM.number.FI.Res.HHnew.Thermal.WH.Gas</t>
  </si>
  <si>
    <t>NUM.number.FI.Res.HHnew.Thermal.WH.Biomass</t>
  </si>
  <si>
    <t>NUM.number.FI.Res.HHnew.Thermal.WH.Geo</t>
  </si>
  <si>
    <t>NUM.number.FI.Res.HHnew.Thermal.WH.DistrHeat</t>
  </si>
  <si>
    <t>NUM.number.FI.Res.HHnew.Thermal.WH.Elc</t>
  </si>
  <si>
    <t>NUM.number.FI.Res.HHnew.Thermal.WH.Solar</t>
  </si>
  <si>
    <t>NUM.number.FI.Res.HHnew.Thermal.CO</t>
  </si>
  <si>
    <t>NUM.number.FI.Res.HHnew.Thermal.CO.Solids</t>
  </si>
  <si>
    <t>NUM.number.FI.Res.HHnew.Thermal.CO.LPG</t>
  </si>
  <si>
    <t>NUM.number.FI.Res.HHnew.Thermal.CO.Gas</t>
  </si>
  <si>
    <t>NUM.number.FI.Res.HHnew.Thermal.CO.Biomass</t>
  </si>
  <si>
    <t>NUM.number.FI.Res.HHnew.Thermal.CO.Elc</t>
  </si>
  <si>
    <t>FI - Final energy consumption in new and renovated households</t>
  </si>
  <si>
    <t>FEC.ktoe.FI.Res.HHnew.Thermal</t>
  </si>
  <si>
    <t>FEC.ktoe.FI.Res.HHnew.Thermal.SH</t>
  </si>
  <si>
    <t>FEC.ktoe.FI.Res.HHnew.Thermal.SH.Solids.Solids</t>
  </si>
  <si>
    <t>FEC.ktoe.FI.Res.HHnew.Thermal.SH.LPG.LPG</t>
  </si>
  <si>
    <t>FEC.ktoe.FI.Res.HHnew.Thermal.SH.Oil.Oil_LiqBio</t>
  </si>
  <si>
    <t>FEC.ktoe.FI.Res.HHnew.Thermal.SH.Gas.NG_Biogas</t>
  </si>
  <si>
    <t>FEC.ktoe.FI.Res.HHnew.Thermal.SH.Biomass.Biomass_Waste</t>
  </si>
  <si>
    <t>FEC.ktoe.FI.Res.HHnew.Thermal.SH.Geo.Geo</t>
  </si>
  <si>
    <t>FEC.ktoe.FI.Res.HHnew.Thermal.SH.DistrHeat.Steam_Distr</t>
  </si>
  <si>
    <t>FEC.ktoe.FI.Res.HHnew.Thermal.SH.AdvElc.Elec</t>
  </si>
  <si>
    <t>FEC.ktoe.FI.Res.HHnew.Thermal.SH.ConvElc.Elec</t>
  </si>
  <si>
    <t>FEC.ktoe.FI.Res.HHnew.Thermal.SH.TotalCirculation.Elec</t>
  </si>
  <si>
    <t>FEC.ktoe.FI.Res.HHnew.Thermal.SC</t>
  </si>
  <si>
    <t>FEC.ktoe.FI.Res.HHnew.Thermal.SC.AC.Elec</t>
  </si>
  <si>
    <t>FEC.ktoe.FI.Res.HHnew.Thermal.WH</t>
  </si>
  <si>
    <t>FEC.ktoe.FI.Res.HHnew.Thermal.WH.Solids.Solids</t>
  </si>
  <si>
    <t>FEC.ktoe.FI.Res.HHnew.Thermal.WH.LPG.LPG</t>
  </si>
  <si>
    <t>FEC.ktoe.FI.Res.HHnew.Thermal.WH.Oil.Oil_LiqBio</t>
  </si>
  <si>
    <t>FEC.ktoe.FI.Res.HHnew.Thermal.WH.Gas.NG_Biogas</t>
  </si>
  <si>
    <t>FEC.ktoe.FI.Res.HHnew.Thermal.WH.Biomass.Biomass_Waste</t>
  </si>
  <si>
    <t>FEC.ktoe.FI.Res.HHnew.Thermal.WH.Geo.Geo</t>
  </si>
  <si>
    <t>FEC.ktoe.FI.Res.HHnew.Thermal.WH.DistrHeat.Steam_Distr</t>
  </si>
  <si>
    <t>FEC.ktoe.FI.Res.HHnew.Thermal.WH.Elc.Elec</t>
  </si>
  <si>
    <t>FEC.ktoe.FI.Res.HHnew.Thermal.WH.TotalSolar.Solar</t>
  </si>
  <si>
    <t>FEC.ktoe.FI.Res.HHnew.Thermal.CO</t>
  </si>
  <si>
    <t>FEC.ktoe.FI.Res.HHnew.Thermal.CO.Solids.Solids</t>
  </si>
  <si>
    <t>FEC.ktoe.FI.Res.HHnew.Thermal.CO.LPG.LPG</t>
  </si>
  <si>
    <t>FEC.ktoe.FI.Res.HHnew.Thermal.CO.Gas.NG_Biogas</t>
  </si>
  <si>
    <t>FEC.ktoe.FI.Res.HHnew.Thermal.CO.Biomass.Biomass_Waste</t>
  </si>
  <si>
    <t>FEC.ktoe.FI.Res.HHnew.Thermal.CO.Elc.Elec</t>
  </si>
  <si>
    <t>FI - Thermal energy service in new and renovated households</t>
  </si>
  <si>
    <t>TES.ktoe.FI.Res.HHnew.Thermal</t>
  </si>
  <si>
    <t>TES.ktoe.FI.Res.HHnew.Thermal.SH</t>
  </si>
  <si>
    <t>TES.ktoe.FI.Res.HHnew.Thermal.SH.Solids.Solids</t>
  </si>
  <si>
    <t>TES.ktoe.FI.Res.HHnew.Thermal.SH.LPG.LPG</t>
  </si>
  <si>
    <t>TES.ktoe.FI.Res.HHnew.Thermal.SH.Oil.Oil_LiqBio</t>
  </si>
  <si>
    <t>TES.ktoe.FI.Res.HHnew.Thermal.SH.Gas.NG_Biogas</t>
  </si>
  <si>
    <t>TES.ktoe.FI.Res.HHnew.Thermal.SH.Biomass.Biomass_Waste</t>
  </si>
  <si>
    <t>TES.ktoe.FI.Res.HHnew.Thermal.SH.Geo.Geo</t>
  </si>
  <si>
    <t>TES.ktoe.FI.Res.HHnew.Thermal.SH.DistrHeat.Steam_Distr</t>
  </si>
  <si>
    <t>TES.ktoe.FI.Res.HHnew.Thermal.SH.AdvElc.Elec</t>
  </si>
  <si>
    <t>TES.ktoe.FI.Res.HHnew.Thermal.SH.ConvElc.Elec</t>
  </si>
  <si>
    <t>TES.ktoe.FI.Res.HHnew.Thermal.SH.TotalCirculation.Elec</t>
  </si>
  <si>
    <t>TES.ktoe.FI.Res.HHnew.Thermal.SC</t>
  </si>
  <si>
    <t>TES.ktoe.FI.Res.HHnew.Thermal.SC.AC.Elec</t>
  </si>
  <si>
    <t>TES.ktoe.FI.Res.HHnew.Thermal.WH</t>
  </si>
  <si>
    <t>TES.ktoe.FI.Res.HHnew.Thermal.WH.Solids.Solids</t>
  </si>
  <si>
    <t>TES.ktoe.FI.Res.HHnew.Thermal.WH.LPG.LPG</t>
  </si>
  <si>
    <t>TES.ktoe.FI.Res.HHnew.Thermal.WH.Oil.Oil_LiqBio</t>
  </si>
  <si>
    <t>TES.ktoe.FI.Res.HHnew.Thermal.WH.Gas.NG_Biogas</t>
  </si>
  <si>
    <t>TES.ktoe.FI.Res.HHnew.Thermal.WH.Biomass.Biomass_Waste</t>
  </si>
  <si>
    <t>TES.ktoe.FI.Res.HHnew.Thermal.WH.Geo.Geo</t>
  </si>
  <si>
    <t>TES.ktoe.FI.Res.HHnew.Thermal.WH.DistrHeat.Steam_Distr</t>
  </si>
  <si>
    <t>TES.ktoe.FI.Res.HHnew.Thermal.WH.Elc.Elec</t>
  </si>
  <si>
    <t>TES.ktoe.FI.Res.HHnew.Thermal.WH.TotalSolar.Solar</t>
  </si>
  <si>
    <t>TES.ktoe.FI.Res.HHnew.Thermal.CO</t>
  </si>
  <si>
    <t>TES.ktoe.FI.Res.HHnew.Thermal.CO.Solids.Solids</t>
  </si>
  <si>
    <t>TES.ktoe.FI.Res.HHnew.Thermal.CO.LPG.LPG</t>
  </si>
  <si>
    <t>TES.ktoe.FI.Res.HHnew.Thermal.CO.Gas.NG_Biogas</t>
  </si>
  <si>
    <t>TES.ktoe.FI.Res.HHnew.Thermal.CO.Biomass.Biomass_Waste</t>
  </si>
  <si>
    <t>TES.ktoe.FI.Res.HHnew.Thermal.CO.Elc.Elec</t>
  </si>
  <si>
    <t>FI - System efficiency indicator of new and renovated households</t>
  </si>
  <si>
    <t>Eff.ratio.FI.Res.HHnew.Thermal</t>
  </si>
  <si>
    <t>Eff.ratio.FI.Res.HHnew.Thermal.SH</t>
  </si>
  <si>
    <t>Eff.ratio.FI.Res.HHnew.Thermal.SH.Solids.Solids</t>
  </si>
  <si>
    <t>Eff.ratio.FI.Res.HHnew.Thermal.SH.LPG.LPG</t>
  </si>
  <si>
    <t>Eff.ratio.FI.Res.HHnew.Thermal.SH.Oil.Oil_LiqBio</t>
  </si>
  <si>
    <t>Eff.ratio.FI.Res.HHnew.Thermal.SH.Gas.NG_Biogas</t>
  </si>
  <si>
    <t>Eff.ratio.FI.Res.HHnew.Thermal.SH.Biomass.Biomass_Waste</t>
  </si>
  <si>
    <t>Eff.ratio.FI.Res.HHnew.Thermal.SH.Geo.Geo</t>
  </si>
  <si>
    <t>Eff.ratio.FI.Res.HHnew.Thermal.SH.DistrHeat.Steam_Distr</t>
  </si>
  <si>
    <t>Eff.ratio.FI.Res.HHnew.Thermal.SH.AdvElc.Elec</t>
  </si>
  <si>
    <t>Eff.ratio.FI.Res.HHnew.Thermal.SH.ConvElc.Elec</t>
  </si>
  <si>
    <t>Eff.ratio.FI.Res.HHnew.Thermal.SH.TotalCirculation.Elec</t>
  </si>
  <si>
    <t>Eff.ratio.FI.Res.HHnew.Thermal.SC</t>
  </si>
  <si>
    <t>Eff.ratio.FI.Res.HHnew.Thermal.SC.AC.Elec</t>
  </si>
  <si>
    <t>Eff.ratio.FI.Res.HHnew.Thermal.WH</t>
  </si>
  <si>
    <t>Eff.ratio.FI.Res.HHnew.Thermal.WH.Solids.Solids</t>
  </si>
  <si>
    <t>Eff.ratio.FI.Res.HHnew.Thermal.WH.LPG.LPG</t>
  </si>
  <si>
    <t>Eff.ratio.FI.Res.HHnew.Thermal.WH.Oil.Oil_LiqBio</t>
  </si>
  <si>
    <t>Eff.ratio.FI.Res.HHnew.Thermal.WH.Gas.NG_Biogas</t>
  </si>
  <si>
    <t>Eff.ratio.FI.Res.HHnew.Thermal.WH.Biomass.Biomass_Waste</t>
  </si>
  <si>
    <t>Eff.ratio.FI.Res.HHnew.Thermal.WH.Geo.Geo</t>
  </si>
  <si>
    <t>Eff.ratio.FI.Res.HHnew.Thermal.WH.DistrHeat.Steam_Distr</t>
  </si>
  <si>
    <t>Eff.ratio.FI.Res.HHnew.Thermal.WH.Elc.Elec</t>
  </si>
  <si>
    <t>Eff.ratio.FI.Res.HHnew.Thermal.WH.TotalSolar.Solar</t>
  </si>
  <si>
    <t>Eff.ratio.FI.Res.HHnew.Thermal.CO</t>
  </si>
  <si>
    <t>Eff.ratio.FI.Res.HHnew.Thermal.CO.Solids.Solids</t>
  </si>
  <si>
    <t>Eff.ratio.FI.Res.HHnew.Thermal.CO.LPG.LPG</t>
  </si>
  <si>
    <t>Eff.ratio.FI.Res.HHnew.Thermal.CO.Gas.NG_Biogas</t>
  </si>
  <si>
    <t>Eff.ratio.FI.Res.HHnew.Thermal.CO.Biomass.Biomass_Waste</t>
  </si>
  <si>
    <t>Eff.ratio.FI.Res.HHnew.Thermal.CO.Elc.Elec</t>
  </si>
  <si>
    <t>FI - CO2 emissions in new and renovated households</t>
  </si>
  <si>
    <t>EMI.ktCO2.FI.Res.HHnew.Thermal</t>
  </si>
  <si>
    <t>EMI.ktCO2.FI.Res.HHnew.Thermal.SH</t>
  </si>
  <si>
    <t>EMI.ktCO2.FI.Res.HHnew.Thermal.SH.Solids.Solids</t>
  </si>
  <si>
    <t>EMI.ktCO2.FI.Res.HHnew.Thermal.SH.LPG.LPG</t>
  </si>
  <si>
    <t>EMI.ktCO2.FI.Res.HHnew.Thermal.SH.Oil.Oil_LiqBio</t>
  </si>
  <si>
    <t>EMI.ktCO2.FI.Res.HHnew.Thermal.SH.Gas.NG_Biogas</t>
  </si>
  <si>
    <t>EMI.ktCO2.FI.Res.HHnew.Thermal.SH.Biomass.Biomass_Waste</t>
  </si>
  <si>
    <t>EMI.ktCO2.FI.Res.HHnew.Thermal.SH.Geo.Geo</t>
  </si>
  <si>
    <t>EMI.ktCO2.FI.Res.HHnew.Thermal.SH.DistrHeat.Steam_Distr</t>
  </si>
  <si>
    <t>EMI.ktCO2.FI.Res.HHnew.Thermal.SH.AdvElc.Elec</t>
  </si>
  <si>
    <t>EMI.ktCO2.FI.Res.HHnew.Thermal.SH.ConvElc.Elec</t>
  </si>
  <si>
    <t>EMI.ktCO2.FI.Res.HHnew.Thermal.SH.TotalCirculation.Elec</t>
  </si>
  <si>
    <t>EMI.ktCO2.FI.Res.HHnew.Thermal.SC</t>
  </si>
  <si>
    <t>EMI.ktCO2.FI.Res.HHnew.Thermal.SC.AC.Elec</t>
  </si>
  <si>
    <t>EMI.ktCO2.FI.Res.HHnew.Thermal.WH</t>
  </si>
  <si>
    <t>EMI.ktCO2.FI.Res.HHnew.Thermal.WH.Solids.Solids</t>
  </si>
  <si>
    <t>EMI.ktCO2.FI.Res.HHnew.Thermal.WH.LPG.LPG</t>
  </si>
  <si>
    <t>EMI.ktCO2.FI.Res.HHnew.Thermal.WH.Oil.Oil_LiqBio</t>
  </si>
  <si>
    <t>EMI.ktCO2.FI.Res.HHnew.Thermal.WH.Gas.NG_Biogas</t>
  </si>
  <si>
    <t>EMI.ktCO2.FI.Res.HHnew.Thermal.WH.Biomass.Biomass_Waste</t>
  </si>
  <si>
    <t>EMI.ktCO2.FI.Res.HHnew.Thermal.WH.Geo.Geo</t>
  </si>
  <si>
    <t>EMI.ktCO2.FI.Res.HHnew.Thermal.WH.DistrHeat.Steam_Distr</t>
  </si>
  <si>
    <t>EMI.ktCO2.FI.Res.HHnew.Thermal.WH.Elc.Elec</t>
  </si>
  <si>
    <t>EMI.ktCO2.FI.Res.HHnew.Thermal.WH.TotalSolar.Solar</t>
  </si>
  <si>
    <t>EMI.ktCO2.FI.Res.HHnew.Thermal.CO</t>
  </si>
  <si>
    <t>EMI.ktCO2.FI.Res.HHnew.Thermal.CO.Solids.Solids</t>
  </si>
  <si>
    <t>EMI.ktCO2.FI.Res.HHnew.Thermal.CO.LPG.LPG</t>
  </si>
  <si>
    <t>EMI.ktCO2.FI.Res.HHnew.Thermal.CO.Gas.NG_Biogas</t>
  </si>
  <si>
    <t>EMI.ktCO2.FI.Res.HHnew.Thermal.CO.Biomass.Biomass_Waste</t>
  </si>
  <si>
    <t>EMI.ktCO2.FI.Res.HHnew.Thermal.CO.Elc.Elec</t>
  </si>
  <si>
    <t>FI - Final energy consumption of new and renovated households (per household)</t>
  </si>
  <si>
    <t>FEC_per_household.kWh.FI.Res.HHnew.Thermal</t>
  </si>
  <si>
    <t>FEC_per_household.kWh.FI.Res.HHnew.Thermal.SH</t>
  </si>
  <si>
    <t>FEC_per_household.kWh.FI.Res.HHnew.Thermal.SH.Solids.Solids</t>
  </si>
  <si>
    <t>FEC_per_household.kWh.FI.Res.HHnew.Thermal.SH.LPG.LPG</t>
  </si>
  <si>
    <t>FEC_per_household.kWh.FI.Res.HHnew.Thermal.SH.Oil.Oil_LiqBio</t>
  </si>
  <si>
    <t>FEC_per_household.kWh.FI.Res.HHnew.Thermal.SH.Gas.NG_Biogas</t>
  </si>
  <si>
    <t>FEC_per_household.kWh.FI.Res.HHnew.Thermal.SH.Biomass.Biomass_Waste</t>
  </si>
  <si>
    <t>FEC_per_household.kWh.FI.Res.HHnew.Thermal.SH.Geo.Geo</t>
  </si>
  <si>
    <t>FEC_per_household.kWh.FI.Res.HHnew.Thermal.SH.DistrHeat.Steam_Distr</t>
  </si>
  <si>
    <t>FEC_per_household.kWh.FI.Res.HHnew.Thermal.SH.AdvElc.Elec</t>
  </si>
  <si>
    <t>FEC_per_household.kWh.FI.Res.HHnew.Thermal.SH.ConvElc.Elec</t>
  </si>
  <si>
    <t>FEC_per_household.kWh.FI.Res.HHnew.Thermal.SH.TotalCirculation.Elec</t>
  </si>
  <si>
    <t>FEC_per_household.kWh.FI.Res.HHnew.Thermal.SC</t>
  </si>
  <si>
    <t>FEC_per_household.kWh.FI.Res.HHnew.Thermal.SC.AC.Elec</t>
  </si>
  <si>
    <t>FEC_per_household.kWh.FI.Res.HHnew.Thermal.WH</t>
  </si>
  <si>
    <t>FEC_per_household.kWh.FI.Res.HHnew.Thermal.WH.Solids.Solids</t>
  </si>
  <si>
    <t>FEC_per_household.kWh.FI.Res.HHnew.Thermal.WH.LPG.LPG</t>
  </si>
  <si>
    <t>FEC_per_household.kWh.FI.Res.HHnew.Thermal.WH.Oil.Oil_LiqBio</t>
  </si>
  <si>
    <t>FEC_per_household.kWh.FI.Res.HHnew.Thermal.WH.Gas.NG_Biogas</t>
  </si>
  <si>
    <t>FEC_per_household.kWh.FI.Res.HHnew.Thermal.WH.Biomass.Biomass_Waste</t>
  </si>
  <si>
    <t>FEC_per_household.kWh.FI.Res.HHnew.Thermal.WH.Geo.Geo</t>
  </si>
  <si>
    <t>FEC_per_household.kWh.FI.Res.HHnew.Thermal.WH.DistrHeat.Steam_Distr</t>
  </si>
  <si>
    <t>FEC_per_household.kWh.FI.Res.HHnew.Thermal.WH.Elc.Elec</t>
  </si>
  <si>
    <t>FEC_per_household.kWh.FI.Res.HHnew.Thermal.WH.TotalSolar.Solar</t>
  </si>
  <si>
    <t>FEC_per_household.kWh.FI.Res.HHnew.Thermal.CO</t>
  </si>
  <si>
    <t>FEC_per_household.kWh.FI.Res.HHnew.Thermal.CO.Solids.Solids</t>
  </si>
  <si>
    <t>FEC_per_household.kWh.FI.Res.HHnew.Thermal.CO.LPG.LPG</t>
  </si>
  <si>
    <t>FEC_per_household.kWh.FI.Res.HHnew.Thermal.CO.Gas.NG_Biogas</t>
  </si>
  <si>
    <t>FEC_per_household.kWh.FI.Res.HHnew.Thermal.CO.Biomass.Biomass_Waste</t>
  </si>
  <si>
    <t>FEC_per_household.kWh.FI.Res.HHnew.Thermal.CO.Elc.Elec</t>
  </si>
  <si>
    <t>FI - Thermal energy service of new and renovated households (per household)</t>
  </si>
  <si>
    <t>TES_per_household.kWh.FI.Res.HHnew.Thermal</t>
  </si>
  <si>
    <t>TES_per_household.kWh.FI.Res.HHnew.Thermal.SH</t>
  </si>
  <si>
    <t>TES_per_household.kWh.FI.Res.HHnew.Thermal.SH.Solids.Solids</t>
  </si>
  <si>
    <t>TES_per_household.kWh.FI.Res.HHnew.Thermal.SH.LPG.LPG</t>
  </si>
  <si>
    <t>TES_per_household.kWh.FI.Res.HHnew.Thermal.SH.Oil.Oil_LiqBio</t>
  </si>
  <si>
    <t>TES_per_household.kWh.FI.Res.HHnew.Thermal.SH.Gas.NG_Biogas</t>
  </si>
  <si>
    <t>TES_per_household.kWh.FI.Res.HHnew.Thermal.SH.Biomass.Biomass_Waste</t>
  </si>
  <si>
    <t>TES_per_household.kWh.FI.Res.HHnew.Thermal.SH.Geo.Geo</t>
  </si>
  <si>
    <t>TES_per_household.kWh.FI.Res.HHnew.Thermal.SH.DistrHeat.Steam_Distr</t>
  </si>
  <si>
    <t>TES_per_household.kWh.FI.Res.HHnew.Thermal.SH.AdvElc.Elec</t>
  </si>
  <si>
    <t>TES_per_household.kWh.FI.Res.HHnew.Thermal.SH.ConvElc.Elec</t>
  </si>
  <si>
    <t>TES_per_household.kWh.FI.Res.HHnew.Thermal.SH.TotalCirculation.Elec</t>
  </si>
  <si>
    <t>TES_per_household.kWh.FI.Res.HHnew.Thermal.SC</t>
  </si>
  <si>
    <t>TES_per_household.kWh.FI.Res.HHnew.Thermal.SC.AC.Elec</t>
  </si>
  <si>
    <t>TES_per_household.kWh.FI.Res.HHnew.Thermal.WH</t>
  </si>
  <si>
    <t>TES_per_household.kWh.FI.Res.HHnew.Thermal.WH.Solids.Solids</t>
  </si>
  <si>
    <t>TES_per_household.kWh.FI.Res.HHnew.Thermal.WH.LPG.LPG</t>
  </si>
  <si>
    <t>TES_per_household.kWh.FI.Res.HHnew.Thermal.WH.Oil.Oil_LiqBio</t>
  </si>
  <si>
    <t>TES_per_household.kWh.FI.Res.HHnew.Thermal.WH.Gas.NG_Biogas</t>
  </si>
  <si>
    <t>TES_per_household.kWh.FI.Res.HHnew.Thermal.WH.Biomass.Biomass_Waste</t>
  </si>
  <si>
    <t>TES_per_household.kWh.FI.Res.HHnew.Thermal.WH.Geo.Geo</t>
  </si>
  <si>
    <t>TES_per_household.kWh.FI.Res.HHnew.Thermal.WH.DistrHeat.Steam_Distr</t>
  </si>
  <si>
    <t>TES_per_household.kWh.FI.Res.HHnew.Thermal.WH.Elc.Elec</t>
  </si>
  <si>
    <t>TES_per_household.kWh.FI.Res.HHnew.Thermal.WH.TotalSolar.Solar</t>
  </si>
  <si>
    <t>TES_per_household.kWh.FI.Res.HHnew.Thermal.CO</t>
  </si>
  <si>
    <t>TES_per_household.kWh.FI.Res.HHnew.Thermal.CO.Solids.Solids</t>
  </si>
  <si>
    <t>TES_per_household.kWh.FI.Res.HHnew.Thermal.CO.LPG.LPG</t>
  </si>
  <si>
    <t>TES_per_household.kWh.FI.Res.HHnew.Thermal.CO.Gas.NG_Biogas</t>
  </si>
  <si>
    <t>TES_per_household.kWh.FI.Res.HHnew.Thermal.CO.Biomass.Biomass_Waste</t>
  </si>
  <si>
    <t>TES_per_household.kWh.FI.Res.HHnew.Thermal.CO.Elc.Elec</t>
  </si>
  <si>
    <t>FI - CO2 emissions in new and renovated households (per household)</t>
  </si>
  <si>
    <t>EMI_per_household.kgCO2.FI.Res.HHnew.Thermal</t>
  </si>
  <si>
    <t>EMI_per_household.kgCO2.FI.Res.HHnew.Thermal.SH</t>
  </si>
  <si>
    <t>EMI_per_household.kgCO2.FI.Res.HHnew.Thermal.SH.Solids.Solids</t>
  </si>
  <si>
    <t>EMI_per_household.kgCO2.FI.Res.HHnew.Thermal.SH.LPG.LPG</t>
  </si>
  <si>
    <t>EMI_per_household.kgCO2.FI.Res.HHnew.Thermal.SH.Oil.Oil_LiqBio</t>
  </si>
  <si>
    <t>EMI_per_household.kgCO2.FI.Res.HHnew.Thermal.SH.Gas.NG_Biogas</t>
  </si>
  <si>
    <t>EMI_per_household.kgCO2.FI.Res.HHnew.Thermal.SH.Biomass.Biomass_Waste</t>
  </si>
  <si>
    <t>EMI_per_household.kgCO2.FI.Res.HHnew.Thermal.SH.Geo.Geo</t>
  </si>
  <si>
    <t>EMI_per_household.kgCO2.FI.Res.HHnew.Thermal.SH.DistrHeat.Steam_Distr</t>
  </si>
  <si>
    <t>EMI_per_household.kgCO2.FI.Res.HHnew.Thermal.SH.AdvElc.Elec</t>
  </si>
  <si>
    <t>EMI_per_household.kgCO2.FI.Res.HHnew.Thermal.SH.ConvElc.Elec</t>
  </si>
  <si>
    <t>EMI_per_household.kgCO2.FI.Res.HHnew.Thermal.SH.TotalCirculation.Elec</t>
  </si>
  <si>
    <t>EMI_per_household.kgCO2.FI.Res.HHnew.Thermal.SC</t>
  </si>
  <si>
    <t>EMI_per_household.kgCO2.FI.Res.HHnew.Thermal.SC.AC.Elec</t>
  </si>
  <si>
    <t>EMI_per_household.kgCO2.FI.Res.HHnew.Thermal.WH</t>
  </si>
  <si>
    <t>EMI_per_household.kgCO2.FI.Res.HHnew.Thermal.WH.Solids.Solids</t>
  </si>
  <si>
    <t>EMI_per_household.kgCO2.FI.Res.HHnew.Thermal.WH.LPG.LPG</t>
  </si>
  <si>
    <t>EMI_per_household.kgCO2.FI.Res.HHnew.Thermal.WH.Oil.Oil_LiqBio</t>
  </si>
  <si>
    <t>EMI_per_household.kgCO2.FI.Res.HHnew.Thermal.WH.Gas.NG_Biogas</t>
  </si>
  <si>
    <t>EMI_per_household.kgCO2.FI.Res.HHnew.Thermal.WH.Biomass.Biomass_Waste</t>
  </si>
  <si>
    <t>EMI_per_household.kgCO2.FI.Res.HHnew.Thermal.WH.Geo.Geo</t>
  </si>
  <si>
    <t>EMI_per_household.kgCO2.FI.Res.HHnew.Thermal.WH.DistrHeat.Steam_Distr</t>
  </si>
  <si>
    <t>EMI_per_household.kgCO2.FI.Res.HHnew.Thermal.WH.Elc.Elec</t>
  </si>
  <si>
    <t>EMI_per_household.kgCO2.FI.Res.HHnew.Thermal.WH.TotalSolar.Solar</t>
  </si>
  <si>
    <t>EMI_per_household.kgCO2.FI.Res.HHnew.Thermal.CO</t>
  </si>
  <si>
    <t>EMI_per_household.kgCO2.FI.Res.HHnew.Thermal.CO.Solids.Solids</t>
  </si>
  <si>
    <t>EMI_per_household.kgCO2.FI.Res.HHnew.Thermal.CO.LPG.LPG</t>
  </si>
  <si>
    <t>EMI_per_household.kgCO2.FI.Res.HHnew.Thermal.CO.Gas.NG_Biogas</t>
  </si>
  <si>
    <t>EMI_per_household.kgCO2.FI.Res.HHnew.Thermal.CO.Biomass.Biomass_Waste</t>
  </si>
  <si>
    <t>EMI_per_household.kgCO2.FI.Res.HHnew.Thermal.CO.Elc.Elec</t>
  </si>
  <si>
    <t>FI - Final energy consumption in new and renovated households per surface area</t>
  </si>
  <si>
    <t>FEC_per_sqm.kWh.FI.Res.HHnew.Thermal</t>
  </si>
  <si>
    <t>FEC_per_sqm.kWh.FI.Res.HHnew.Thermal.SH</t>
  </si>
  <si>
    <t>FEC_per_sqm.kWh.FI.Res.HHnew.Thermal.SH.Solids.Solids</t>
  </si>
  <si>
    <t>FEC_per_sqm.kWh.FI.Res.HHnew.Thermal.SH.LPG.LPG</t>
  </si>
  <si>
    <t>FEC_per_sqm.kWh.FI.Res.HHnew.Thermal.SH.Oil.Oil_LiqBio</t>
  </si>
  <si>
    <t>FEC_per_sqm.kWh.FI.Res.HHnew.Thermal.SH.Gas.NG_Biogas</t>
  </si>
  <si>
    <t>FEC_per_sqm.kWh.FI.Res.HHnew.Thermal.SH.Biomass.Biomass_Waste</t>
  </si>
  <si>
    <t>FEC_per_sqm.kWh.FI.Res.HHnew.Thermal.SH.Geo.Geo</t>
  </si>
  <si>
    <t>FEC_per_sqm.kWh.FI.Res.HHnew.Thermal.SH.DistrHeat.Steam_Distr</t>
  </si>
  <si>
    <t>FEC_per_sqm.kWh.FI.Res.HHnew.Thermal.SH.AdvElc.Elec</t>
  </si>
  <si>
    <t>FEC_per_sqm.kWh.FI.Res.HHnew.Thermal.SH.ConvElc.Elec</t>
  </si>
  <si>
    <t>FEC_per_sqm.kWh.FI.Res.HHnew.Thermal.SH.TotalCirculation.Elec</t>
  </si>
  <si>
    <t>FEC_per_sqm.kWh.FI.Res.HHnew.Thermal.SC</t>
  </si>
  <si>
    <t>FEC_per_sqm.kWh.FI.Res.HHnew.Thermal.SC.AC.Elec</t>
  </si>
  <si>
    <t>FEC_per_sqm.kWh.FI.Res.HHnew.Thermal.WH</t>
  </si>
  <si>
    <t>FEC_per_sqm.kWh.FI.Res.HHnew.Thermal.WH.Solids.Solids</t>
  </si>
  <si>
    <t>FEC_per_sqm.kWh.FI.Res.HHnew.Thermal.WH.LPG.LPG</t>
  </si>
  <si>
    <t>FEC_per_sqm.kWh.FI.Res.HHnew.Thermal.WH.Oil.Oil_LiqBio</t>
  </si>
  <si>
    <t>FEC_per_sqm.kWh.FI.Res.HHnew.Thermal.WH.Gas.NG_Biogas</t>
  </si>
  <si>
    <t>FEC_per_sqm.kWh.FI.Res.HHnew.Thermal.WH.Biomass.Biomass_Waste</t>
  </si>
  <si>
    <t>FEC_per_sqm.kWh.FI.Res.HHnew.Thermal.WH.Geo.Geo</t>
  </si>
  <si>
    <t>FEC_per_sqm.kWh.FI.Res.HHnew.Thermal.WH.DistrHeat.Steam_Distr</t>
  </si>
  <si>
    <t>FEC_per_sqm.kWh.FI.Res.HHnew.Thermal.WH.Elc.Elec</t>
  </si>
  <si>
    <t>FEC_per_sqm.kWh.FI.Res.HHnew.Thermal.WH.TotalSolar.Solar</t>
  </si>
  <si>
    <t>FEC_per_sqm.kWh.FI.Res.HHnew.Thermal.CO</t>
  </si>
  <si>
    <t>FEC_per_sqm.kWh.FI.Res.HHnew.Thermal.CO.Solids.Solids</t>
  </si>
  <si>
    <t>FEC_per_sqm.kWh.FI.Res.HHnew.Thermal.CO.LPG.LPG</t>
  </si>
  <si>
    <t>FEC_per_sqm.kWh.FI.Res.HHnew.Thermal.CO.Gas.NG_Biogas</t>
  </si>
  <si>
    <t>FEC_per_sqm.kWh.FI.Res.HHnew.Thermal.CO.Biomass.Biomass_Waste</t>
  </si>
  <si>
    <t>FEC_per_sqm.kWh.FI.Res.HHnew.Thermal.CO.Elc.Elec</t>
  </si>
  <si>
    <t>FI - Thermal energy service in new and renovated households per surface area</t>
  </si>
  <si>
    <t>TES_per_sqm.kWh.FI.Res.HHnew.Thermal</t>
  </si>
  <si>
    <t>TES_per_sqm.kWh.FI.Res.HHnew.Thermal.SH</t>
  </si>
  <si>
    <t>TES_per_sqm.kWh.FI.Res.HHnew.Thermal.SH.Solids.Solids</t>
  </si>
  <si>
    <t>TES_per_sqm.kWh.FI.Res.HHnew.Thermal.SH.LPG.LPG</t>
  </si>
  <si>
    <t>TES_per_sqm.kWh.FI.Res.HHnew.Thermal.SH.Oil.Oil_LiqBio</t>
  </si>
  <si>
    <t>TES_per_sqm.kWh.FI.Res.HHnew.Thermal.SH.Gas.NG_Biogas</t>
  </si>
  <si>
    <t>TES_per_sqm.kWh.FI.Res.HHnew.Thermal.SH.Biomass.Biomass_Waste</t>
  </si>
  <si>
    <t>TES_per_sqm.kWh.FI.Res.HHnew.Thermal.SH.Geo.Geo</t>
  </si>
  <si>
    <t>TES_per_sqm.kWh.FI.Res.HHnew.Thermal.SH.DistrHeat.Steam_Distr</t>
  </si>
  <si>
    <t>TES_per_sqm.kWh.FI.Res.HHnew.Thermal.SH.AdvElc.Elec</t>
  </si>
  <si>
    <t>TES_per_sqm.kWh.FI.Res.HHnew.Thermal.SH.ConvElc.Elec</t>
  </si>
  <si>
    <t>TES_per_sqm.kWh.FI.Res.HHnew.Thermal.SH.TotalCirculation.Elec</t>
  </si>
  <si>
    <t>TES_per_sqm.kWh.FI.Res.HHnew.Thermal.SC</t>
  </si>
  <si>
    <t>TES_per_sqm.kWh.FI.Res.HHnew.Thermal.SC.AC.Elec</t>
  </si>
  <si>
    <t>TES_per_sqm.kWh.FI.Res.HHnew.Thermal.WH</t>
  </si>
  <si>
    <t>TES_per_sqm.kWh.FI.Res.HHnew.Thermal.WH.Solids.Solids</t>
  </si>
  <si>
    <t>TES_per_sqm.kWh.FI.Res.HHnew.Thermal.WH.LPG.LPG</t>
  </si>
  <si>
    <t>TES_per_sqm.kWh.FI.Res.HHnew.Thermal.WH.Oil.Oil_LiqBio</t>
  </si>
  <si>
    <t>TES_per_sqm.kWh.FI.Res.HHnew.Thermal.WH.Gas.NG_Biogas</t>
  </si>
  <si>
    <t>TES_per_sqm.kWh.FI.Res.HHnew.Thermal.WH.Biomass.Biomass_Waste</t>
  </si>
  <si>
    <t>TES_per_sqm.kWh.FI.Res.HHnew.Thermal.WH.Geo.Geo</t>
  </si>
  <si>
    <t>TES_per_sqm.kWh.FI.Res.HHnew.Thermal.WH.DistrHeat.Steam_Distr</t>
  </si>
  <si>
    <t>TES_per_sqm.kWh.FI.Res.HHnew.Thermal.WH.Elc.Elec</t>
  </si>
  <si>
    <t>TES_per_sqm.kWh.FI.Res.HHnew.Thermal.WH.TotalSolar.Solar</t>
  </si>
  <si>
    <t>TES_per_sqm.kWh.FI.Res.HHnew.Thermal.CO</t>
  </si>
  <si>
    <t>TES_per_sqm.kWh.FI.Res.HHnew.Thermal.CO.Solids.Solids</t>
  </si>
  <si>
    <t>TES_per_sqm.kWh.FI.Res.HHnew.Thermal.CO.LPG.LPG</t>
  </si>
  <si>
    <t>TES_per_sqm.kWh.FI.Res.HHnew.Thermal.CO.Gas.NG_Biogas</t>
  </si>
  <si>
    <t>TES_per_sqm.kWh.FI.Res.HHnew.Thermal.CO.Biomass.Biomass_Waste</t>
  </si>
  <si>
    <t>TES_per_sqm.kWh.FI.Res.HHnew.Thermal.CO.Elc.Elec</t>
  </si>
  <si>
    <t>FI - CO2 emissions in new and renovated households per surface area</t>
  </si>
  <si>
    <t>EMI_per_sqm.kgCO2.FI.Res.HHnew.Thermal</t>
  </si>
  <si>
    <t>EMI_per_sqm.kgCO2.FI.Res.HHnew.Thermal.SH</t>
  </si>
  <si>
    <t>EMI_per_sqm.kgCO2.FI.Res.HHnew.Thermal.SH.Solids.Solids</t>
  </si>
  <si>
    <t>EMI_per_sqm.kgCO2.FI.Res.HHnew.Thermal.SH.LPG.LPG</t>
  </si>
  <si>
    <t>EMI_per_sqm.kgCO2.FI.Res.HHnew.Thermal.SH.Oil.Oil_LiqBio</t>
  </si>
  <si>
    <t>EMI_per_sqm.kgCO2.FI.Res.HHnew.Thermal.SH.Gas.NG_Biogas</t>
  </si>
  <si>
    <t>EMI_per_sqm.kgCO2.FI.Res.HHnew.Thermal.SH.Biomass.Biomass_Waste</t>
  </si>
  <si>
    <t>EMI_per_sqm.kgCO2.FI.Res.HHnew.Thermal.SH.Geo.Geo</t>
  </si>
  <si>
    <t>EMI_per_sqm.kgCO2.FI.Res.HHnew.Thermal.SH.DistrHeat.Steam_Distr</t>
  </si>
  <si>
    <t>EMI_per_sqm.kgCO2.FI.Res.HHnew.Thermal.SH.AdvElc.Elec</t>
  </si>
  <si>
    <t>EMI_per_sqm.kgCO2.FI.Res.HHnew.Thermal.SH.ConvElc.Elec</t>
  </si>
  <si>
    <t>EMI_per_sqm.kgCO2.FI.Res.HHnew.Thermal.SH.TotalCirculation.Elec</t>
  </si>
  <si>
    <t>EMI_per_sqm.kgCO2.FI.Res.HHnew.Thermal.SC</t>
  </si>
  <si>
    <t>EMI_per_sqm.kgCO2.FI.Res.HHnew.Thermal.SC.AC.Elec</t>
  </si>
  <si>
    <t>EMI_per_sqm.kgCO2.FI.Res.HHnew.Thermal.WH</t>
  </si>
  <si>
    <t>EMI_per_sqm.kgCO2.FI.Res.HHnew.Thermal.WH.Solids.Solids</t>
  </si>
  <si>
    <t>EMI_per_sqm.kgCO2.FI.Res.HHnew.Thermal.WH.LPG.LPG</t>
  </si>
  <si>
    <t>EMI_per_sqm.kgCO2.FI.Res.HHnew.Thermal.WH.Oil.Oil_LiqBio</t>
  </si>
  <si>
    <t>EMI_per_sqm.kgCO2.FI.Res.HHnew.Thermal.WH.Gas.NG_Biogas</t>
  </si>
  <si>
    <t>EMI_per_sqm.kgCO2.FI.Res.HHnew.Thermal.WH.Biomass.Biomass_Waste</t>
  </si>
  <si>
    <t>EMI_per_sqm.kgCO2.FI.Res.HHnew.Thermal.WH.Geo.Geo</t>
  </si>
  <si>
    <t>EMI_per_sqm.kgCO2.FI.Res.HHnew.Thermal.WH.DistrHeat.Steam_Distr</t>
  </si>
  <si>
    <t>EMI_per_sqm.kgCO2.FI.Res.HHnew.Thermal.WH.Elc.Elec</t>
  </si>
  <si>
    <t>EMI_per_sqm.kgCO2.FI.Res.HHnew.Thermal.WH.TotalSolar.Solar</t>
  </si>
  <si>
    <t>EMI_per_sqm.kgCO2.FI.Res.HHnew.Thermal.CO</t>
  </si>
  <si>
    <t>EMI_per_sqm.kgCO2.FI.Res.HHnew.Thermal.CO.Solids.Solids</t>
  </si>
  <si>
    <t>EMI_per_sqm.kgCO2.FI.Res.HHnew.Thermal.CO.LPG.LPG</t>
  </si>
  <si>
    <t>EMI_per_sqm.kgCO2.FI.Res.HHnew.Thermal.CO.Gas.NG_Biogas</t>
  </si>
  <si>
    <t>EMI_per_sqm.kgCO2.FI.Res.HHnew.Thermal.CO.Biomass.Biomass_Waste</t>
  </si>
  <si>
    <t>EMI_per_sqm.kgCO2.FI.Res.HHnew.Thermal.CO.Elc.Elec</t>
  </si>
  <si>
    <t>FEC.ktoe.FI.Res.HH.Appl.RF</t>
  </si>
  <si>
    <t>FEC.ktoe.FI.Res.HH.Appl.WM</t>
  </si>
  <si>
    <t>FEC.ktoe.FI.Res.HH.Appl.DR</t>
  </si>
  <si>
    <t>FEC.ktoe.FI.Res.HH.Appl.DW</t>
  </si>
  <si>
    <t>FEC.ktoe.FI.Res.HH.Appl.TV</t>
  </si>
  <si>
    <t>FEC.ktoe.FI.Res.HH.Appl.IT</t>
  </si>
  <si>
    <t>FEC.ktoe.FI.Res.HH.Appl.LI</t>
  </si>
  <si>
    <t>FEC.ktoe.FI.Res.HH.Appl.OA</t>
  </si>
  <si>
    <t>Size.MW.FI.Res.HH.Appl</t>
  </si>
  <si>
    <t>Size.MW.FI.Res.HH.Appl.RF</t>
  </si>
  <si>
    <t>Size.MW.FI.Res.HH.Appl.WM</t>
  </si>
  <si>
    <t>Size.MW.FI.Res.HH.Appl.DR</t>
  </si>
  <si>
    <t>Size.MW.FI.Res.HH.Appl.DW</t>
  </si>
  <si>
    <t>Size.MW.FI.Res.HH.Appl.TV</t>
  </si>
  <si>
    <t>Size.MW.FI.Res.HH.Appl.IT</t>
  </si>
  <si>
    <t>Size.MW.FI.Res.HH.Appl.LI</t>
  </si>
  <si>
    <t>Size.MW.FI.Res.HH.Appl.OA</t>
  </si>
  <si>
    <t>NUM.number.FI.Res.HH.Appl.RF</t>
  </si>
  <si>
    <t>NUM.number.FI.Res.HH.Appl.WM</t>
  </si>
  <si>
    <t>NUM.number.FI.Res.HH.Appl.DR</t>
  </si>
  <si>
    <t>NUM.number.FI.Res.HH.Appl.DW</t>
  </si>
  <si>
    <t>NUM.number.FI.Res.HH.Appl.TV</t>
  </si>
  <si>
    <t>NUM.number.FI.Res.HH.Appl.IT</t>
  </si>
  <si>
    <t>NUM.number.FI.Res.HH.Appl.LI</t>
  </si>
  <si>
    <t>NUM.number.FI.Res.HH.Appl.OA</t>
  </si>
  <si>
    <t>NUM.number.FI.Res.HH.Applnew.RF</t>
  </si>
  <si>
    <t>NUM.number.FI.Res.HH.Applnew.WM</t>
  </si>
  <si>
    <t>NUM.number.FI.Res.HH.Applnew.DR</t>
  </si>
  <si>
    <t>NUM.number.FI.Res.HH.Applnew.DW</t>
  </si>
  <si>
    <t>NUM.number.FI.Res.HH.Applnew.TV</t>
  </si>
  <si>
    <t>NUM.number.FI.Res.HH.Applnew.IT</t>
  </si>
  <si>
    <t>NUM.number.FI.Res.HH.Applnew.LI</t>
  </si>
  <si>
    <t>NUM.number.FI.Res.HH.Applnew.OA</t>
  </si>
  <si>
    <t>NUM.number.FI.Res.HH.Applrepl.RF</t>
  </si>
  <si>
    <t>NUM.number.FI.Res.HH.Applrepl.WM</t>
  </si>
  <si>
    <t>NUM.number.FI.Res.HH.Applrepl.DR</t>
  </si>
  <si>
    <t>NUM.number.FI.Res.HH.Applrepl.DW</t>
  </si>
  <si>
    <t>NUM.number.FI.Res.HH.Applrepl.TV</t>
  </si>
  <si>
    <t>NUM.number.FI.Res.HH.Applrepl.IT</t>
  </si>
  <si>
    <t>NUM.number.FI.Res.HH.Applrepl.LI</t>
  </si>
  <si>
    <t>NUM.number.FI.Res.HH.Applrepl.OA</t>
  </si>
  <si>
    <t>Op.hours.FI.Res.HH.Appl.RF</t>
  </si>
  <si>
    <t>Op.hours.FI.Res.HH.Appl.WM</t>
  </si>
  <si>
    <t>Op.hours.FI.Res.HH.Appl.DR</t>
  </si>
  <si>
    <t>Op.hours.FI.Res.HH.Appl.DW</t>
  </si>
  <si>
    <t>Op.hours.FI.Res.HH.Appl.TV</t>
  </si>
  <si>
    <t>Op.hours.FI.Res.HH.Appl.IT</t>
  </si>
  <si>
    <t>Op.hours.FI.Res.HH.Appl.LI</t>
  </si>
  <si>
    <t>Op.hours.FI.Res.HH.Appl.OA</t>
  </si>
  <si>
    <t>Size_per_appl.W.FI.Res.HH.Appl.RF</t>
  </si>
  <si>
    <t>Size_per_appl.W.FI.Res.HH.Appl.WM</t>
  </si>
  <si>
    <t>Size_per_appl.W.FI.Res.HH.Appl.DR</t>
  </si>
  <si>
    <t>Size_per_appl.W.FI.Res.HH.Appl.DW</t>
  </si>
  <si>
    <t>Size_per_appl.W.FI.Res.HH.Appl.TV</t>
  </si>
  <si>
    <t>Size_per_appl.W.FI.Res.HH.Appl.IT</t>
  </si>
  <si>
    <t>Size_per_appl.W.FI.Res.HH.Appl.LI</t>
  </si>
  <si>
    <t>Size_per_appl.W.FI.Res.HH.Appl.OA</t>
  </si>
  <si>
    <t>Size_per_appl.W.FI.Res.HH.Applnew.RF</t>
  </si>
  <si>
    <t>Size_per_appl.W.FI.Res.HH.Applnew.WM</t>
  </si>
  <si>
    <t>Size_per_appl.W.FI.Res.HH.Applnew.DR</t>
  </si>
  <si>
    <t>Size_per_appl.W.FI.Res.HH.Applnew.DW</t>
  </si>
  <si>
    <t>Size_per_appl.W.FI.Res.HH.Applnew.TV</t>
  </si>
  <si>
    <t>Size_per_appl.W.FI.Res.HH.Applnew.IT</t>
  </si>
  <si>
    <t>Size_per_appl.W.FI.Res.HH.Applnew.LI</t>
  </si>
  <si>
    <t>Size_per_appl.W.FI.Res.HH.Applnew.OA</t>
  </si>
  <si>
    <t>NUM.number_per_household.FI.Res.HH.Appl.RF</t>
  </si>
  <si>
    <t>NUM.number_per_household.FI.Res.HH.Appl.WM</t>
  </si>
  <si>
    <t>NUM.number_per_household.FI.Res.HH.Appl.DR</t>
  </si>
  <si>
    <t>NUM.number_per_household.FI.Res.HH.Appl.DW</t>
  </si>
  <si>
    <t>NUM.number_per_household.FI.Res.HH.Appl.TV</t>
  </si>
  <si>
    <t>NUM.number_per_household.FI.Res.HH.Appl.IT</t>
  </si>
  <si>
    <t>NUM.number_per_household.FI.Res.HH.Appl.LI</t>
  </si>
  <si>
    <t>NUM.number_per_household.FI.Res.HH.Appl.OA</t>
  </si>
  <si>
    <t>Size_per_household.W.FI.Res.HH.Appl.RF</t>
  </si>
  <si>
    <t>Size_per_household.W.FI.Res.HH.Appl.WM</t>
  </si>
  <si>
    <t>Size_per_household.W.FI.Res.HH.Appl.DR</t>
  </si>
  <si>
    <t>Size_per_household.W.FI.Res.HH.Appl.DW</t>
  </si>
  <si>
    <t>Size_per_household.W.FI.Res.HH.Appl.TV</t>
  </si>
  <si>
    <t>Size_per_household.W.FI.Res.HH.Appl.IT</t>
  </si>
  <si>
    <t>Size_per_household.W.FI.Res.HH.Appl.LI</t>
  </si>
  <si>
    <t>Size_per_household.W.FI.Res.HH.Appl.OA</t>
  </si>
  <si>
    <t>FEC_per_household.kWh.FI.Res.HH.Appl.RF</t>
  </si>
  <si>
    <t>FEC_per_household.kWh.FI.Res.HH.Appl.WM</t>
  </si>
  <si>
    <t>FEC_per_household.kWh.FI.Res.HH.Appl.DR</t>
  </si>
  <si>
    <t>FEC_per_household.kWh.FI.Res.HH.Appl.DW</t>
  </si>
  <si>
    <t>FEC_per_household.kWh.FI.Res.HH.Appl.TV</t>
  </si>
  <si>
    <t>FEC_per_household.kWh.FI.Res.HH.Appl.IT</t>
  </si>
  <si>
    <t>FEC_per_household.kWh.FI.Res.HH.Appl.LI</t>
  </si>
  <si>
    <t>FEC_per_household.kWh.FI.Res.HH.Appl.OA</t>
  </si>
  <si>
    <t>Lumens_per_household.lumen.FI.Res.HH.Appl.LI</t>
  </si>
  <si>
    <t>FI - Number of households (detailed structure)</t>
  </si>
  <si>
    <t>NUM.number.FI.Res.HH.Thermal.SH.Solids.SH</t>
  </si>
  <si>
    <t>NUM.number.FI.Res.HH.Thermal.SH.Solids.SC.AC</t>
  </si>
  <si>
    <t>NUM.number.FI.Res.HH.Thermal.SH.Solids.WH.Solids.NoSolar</t>
  </si>
  <si>
    <t>NUM.number.FI.Res.HH.Thermal.SH.Solids.WH.LPG.NoSolar</t>
  </si>
  <si>
    <t>NUM.number.FI.Res.HH.Thermal.SH.Solids.WH.LPG.Solar</t>
  </si>
  <si>
    <t>NUM.number.FI.Res.HH.Thermal.SH.Solids.WH.Elc.NoSolar</t>
  </si>
  <si>
    <t>NUM.number.FI.Res.HH.Thermal.SH.Solids.WH.Elc.Solar</t>
  </si>
  <si>
    <t>NUM.number.FI.Res.HH.Thermal.SH.Solids.CO.Solids</t>
  </si>
  <si>
    <t>NUM.number.FI.Res.HH.Thermal.SH.Solids.CO.LPG</t>
  </si>
  <si>
    <t>NUM.number.FI.Res.HH.Thermal.SH.Solids.CO.Elc</t>
  </si>
  <si>
    <t>NUM.number.FI.Res.HH.Thermal.SH.LPG.SH</t>
  </si>
  <si>
    <t>NUM.number.FI.Res.HH.Thermal.SH.LPG.SC.AC</t>
  </si>
  <si>
    <t>NUM.number.FI.Res.HH.Thermal.SH.LPG.WH.LPG.NoSolar</t>
  </si>
  <si>
    <t>NUM.number.FI.Res.HH.Thermal.SH.LPG.WH.LPG.Solar</t>
  </si>
  <si>
    <t>NUM.number.FI.Res.HH.Thermal.SH.LPG.WH.Elc.NoSolar</t>
  </si>
  <si>
    <t>NUM.number.FI.Res.HH.Thermal.SH.LPG.WH.Elc.Solar</t>
  </si>
  <si>
    <t>NUM.number.FI.Res.HH.Thermal.SH.LPG.CO.LPG</t>
  </si>
  <si>
    <t>NUM.number.FI.Res.HH.Thermal.SH.LPG.CO.Elc</t>
  </si>
  <si>
    <t>NUM.number.FI.Res.HH.Thermal.SH.Oil.SH</t>
  </si>
  <si>
    <t>NUM.number.FI.Res.HH.Thermal.SH.Oil.SC.AC</t>
  </si>
  <si>
    <t>NUM.number.FI.Res.HH.Thermal.SH.Oil.WH.Oil.NoSolar</t>
  </si>
  <si>
    <t>NUM.number.FI.Res.HH.Thermal.SH.Oil.WH.Oil.Solar</t>
  </si>
  <si>
    <t>NUM.number.FI.Res.HH.Thermal.SH.Oil.WH.Elc.NoSolar</t>
  </si>
  <si>
    <t>NUM.number.FI.Res.HH.Thermal.SH.Oil.WH.Elc.Solar</t>
  </si>
  <si>
    <t>NUM.number.FI.Res.HH.Thermal.SH.Oil.CO.LPG</t>
  </si>
  <si>
    <t>NUM.number.FI.Res.HH.Thermal.SH.Oil.CO.Elc</t>
  </si>
  <si>
    <t>NUM.number.FI.Res.HH.Thermal.SH.Gas.SH</t>
  </si>
  <si>
    <t>NUM.number.FI.Res.HH.Thermal.SH.Gas.SC.AC</t>
  </si>
  <si>
    <t>NUM.number.FI.Res.HH.Thermal.SH.Gas.WH.Gas.NoSolar</t>
  </si>
  <si>
    <t>NUM.number.FI.Res.HH.Thermal.SH.Gas.WH.Gas.Solar</t>
  </si>
  <si>
    <t>NUM.number.FI.Res.HH.Thermal.SH.Gas.WH.Elc.NoSolar</t>
  </si>
  <si>
    <t>NUM.number.FI.Res.HH.Thermal.SH.Gas.WH.Elc.Solar</t>
  </si>
  <si>
    <t>NUM.number.FI.Res.HH.Thermal.SH.Gas.CO.Gas</t>
  </si>
  <si>
    <t>NUM.number.FI.Res.HH.Thermal.SH.Gas.CO.Elc</t>
  </si>
  <si>
    <t>NUM.number.FI.Res.HH.Thermal.SH.Biomass.SH</t>
  </si>
  <si>
    <t>NUM.number.FI.Res.HH.Thermal.SH.Biomass.SC.AC</t>
  </si>
  <si>
    <t>NUM.number.FI.Res.HH.Thermal.SH.Biomass.WH.Biomass.NoSolar</t>
  </si>
  <si>
    <t>NUM.number.FI.Res.HH.Thermal.SH.Biomass.WH.Biomass.Solar</t>
  </si>
  <si>
    <t>NUM.number.FI.Res.HH.Thermal.SH.Biomass.WH.LPG.NoSolar</t>
  </si>
  <si>
    <t>NUM.number.FI.Res.HH.Thermal.SH.Biomass.WH.LPG.Solar</t>
  </si>
  <si>
    <t>NUM.number.FI.Res.HH.Thermal.SH.Biomass.WH.Elc.NoSolar</t>
  </si>
  <si>
    <t>NUM.number.FI.Res.HH.Thermal.SH.Biomass.WH.Elc.Solar</t>
  </si>
  <si>
    <t>NUM.number.FI.Res.HH.Thermal.SH.Biomass.CO.Biomass</t>
  </si>
  <si>
    <t>NUM.number.FI.Res.HH.Thermal.SH.Biomass.CO.LPG</t>
  </si>
  <si>
    <t>NUM.number.FI.Res.HH.Thermal.SH.Biomass.CO.Elc</t>
  </si>
  <si>
    <t>NUM.number.FI.Res.HH.Thermal.SH.Geo.SH</t>
  </si>
  <si>
    <t>NUM.number.FI.Res.HH.Thermal.SH.Geo.SC.AC</t>
  </si>
  <si>
    <t>NUM.number.FI.Res.HH.Thermal.SH.Geo.WH.Geo.NoSolar</t>
  </si>
  <si>
    <t>NUM.number.FI.Res.HH.Thermal.SH.Geo.WH.Geo.Solar</t>
  </si>
  <si>
    <t>NUM.number.FI.Res.HH.Thermal.SH.Geo.WH.Elc.NoSolar</t>
  </si>
  <si>
    <t>NUM.number.FI.Res.HH.Thermal.SH.Geo.WH.Elc.Solar</t>
  </si>
  <si>
    <t>NUM.number.FI.Res.HH.Thermal.SH.Geo.CO.LPG</t>
  </si>
  <si>
    <t>NUM.number.FI.Res.HH.Thermal.SH.Geo.CO.Elc</t>
  </si>
  <si>
    <t>NUM.number.FI.Res.HH.Thermal.SH.DistrHeat.SH</t>
  </si>
  <si>
    <t>NUM.number.FI.Res.HH.Thermal.SH.DistrHeat.SC.AC</t>
  </si>
  <si>
    <t>NUM.number.FI.Res.HH.Thermal.SH.DistrHeat.WH.DistrHeat.NoSolar</t>
  </si>
  <si>
    <t>NUM.number.FI.Res.HH.Thermal.SH.DistrHeat.WH.DistrHeat.Solar</t>
  </si>
  <si>
    <t>NUM.number.FI.Res.HH.Thermal.SH.DistrHeat.WH.Elc.NoSolar</t>
  </si>
  <si>
    <t>NUM.number.FI.Res.HH.Thermal.SH.DistrHeat.WH.Elc.Solar</t>
  </si>
  <si>
    <t>NUM.number.FI.Res.HH.Thermal.SH.DistrHeat.CO.LPG</t>
  </si>
  <si>
    <t>NUM.number.FI.Res.HH.Thermal.SH.DistrHeat.CO.Elc</t>
  </si>
  <si>
    <t>NUM.number.FI.Res.HH.Thermal.SH.AdvElc.SH</t>
  </si>
  <si>
    <t>NUM.number.FI.Res.HH.Thermal.SH.AdvElc.SC.AC</t>
  </si>
  <si>
    <t>NUM.number.FI.Res.HH.Thermal.SH.AdvElc.WH.LPG.NoSolar</t>
  </si>
  <si>
    <t>NUM.number.FI.Res.HH.Thermal.SH.AdvElc.WH.LPG.Solar</t>
  </si>
  <si>
    <t>NUM.number.FI.Res.HH.Thermal.SH.AdvElc.WH.Elc.NoSolar</t>
  </si>
  <si>
    <t>NUM.number.FI.Res.HH.Thermal.SH.AdvElc.WH.Elc.Solar</t>
  </si>
  <si>
    <t>NUM.number.FI.Res.HH.Thermal.SH.AdvElc.CO.LPG</t>
  </si>
  <si>
    <t>NUM.number.FI.Res.HH.Thermal.SH.AdvElc.CO.Elc</t>
  </si>
  <si>
    <t>NUM.number.FI.Res.HH.Thermal.SH.ConvElc.SH</t>
  </si>
  <si>
    <t>NUM.number.FI.Res.HH.Thermal.SH.ConvElc.SC.AC</t>
  </si>
  <si>
    <t>NUM.number.FI.Res.HH.Thermal.SH.ConvElc.WH.LPG.NoSolar</t>
  </si>
  <si>
    <t>NUM.number.FI.Res.HH.Thermal.SH.ConvElc.WH.LPG.Solar</t>
  </si>
  <si>
    <t>NUM.number.FI.Res.HH.Thermal.SH.ConvElc.WH.Elc.NoSolar</t>
  </si>
  <si>
    <t>NUM.number.FI.Res.HH.Thermal.SH.ConvElc.WH.Elc.Solar</t>
  </si>
  <si>
    <t>NUM.number.FI.Res.HH.Thermal.SH.ConvElc.CO.LPG</t>
  </si>
  <si>
    <t>NUM.number.FI.Res.HH.Thermal.SH.ConvElc.CO.Elc</t>
  </si>
  <si>
    <t>FI - Retired equipment (detailed structure)</t>
  </si>
  <si>
    <t>NUM.number.FI.Res.HH.ThermalOut.SH.Solids</t>
  </si>
  <si>
    <t>NUM.number.FI.Res.HH.ThermalOut.SH.Solids.SH</t>
  </si>
  <si>
    <t>NUM.number.FI.Res.HH.ThermalOut.SH.Solids.SC.AC</t>
  </si>
  <si>
    <t>NUM.number.FI.Res.HH.ThermalOut.SH.Solids.WH.Solids.NoSolar</t>
  </si>
  <si>
    <t>NUM.number.FI.Res.HH.ThermalOut.SH.Solids.WH.LPG.NoSolar</t>
  </si>
  <si>
    <t>NUM.number.FI.Res.HH.ThermalOut.SH.Solids.WH.LPG.Solar</t>
  </si>
  <si>
    <t>NUM.number.FI.Res.HH.ThermalOut.SH.Solids.WH.Elc.NoSolar</t>
  </si>
  <si>
    <t>NUM.number.FI.Res.HH.ThermalOut.SH.Solids.WH.Elc.Solar</t>
  </si>
  <si>
    <t>NUM.number.FI.Res.HH.ThermalOut.SH.Solids.CO.Solids</t>
  </si>
  <si>
    <t>NUM.number.FI.Res.HH.ThermalOut.SH.Solids.CO.LPG</t>
  </si>
  <si>
    <t>NUM.number.FI.Res.HH.ThermalOut.SH.Solids.CO.Elc</t>
  </si>
  <si>
    <t>NUM.number.FI.Res.HH.ThermalOut.SH.LPG</t>
  </si>
  <si>
    <t>NUM.number.FI.Res.HH.ThermalOut.SH.LPG.SH</t>
  </si>
  <si>
    <t>NUM.number.FI.Res.HH.ThermalOut.SH.LPG.SC.AC</t>
  </si>
  <si>
    <t>NUM.number.FI.Res.HH.ThermalOut.SH.LPG.WH.LPG.NoSolar</t>
  </si>
  <si>
    <t>NUM.number.FI.Res.HH.ThermalOut.SH.LPG.WH.LPG.Solar</t>
  </si>
  <si>
    <t>NUM.number.FI.Res.HH.ThermalOut.SH.LPG.WH.Elc.NoSolar</t>
  </si>
  <si>
    <t>NUM.number.FI.Res.HH.ThermalOut.SH.LPG.WH.Elc.Solar</t>
  </si>
  <si>
    <t>NUM.number.FI.Res.HH.ThermalOut.SH.LPG.CO.LPG</t>
  </si>
  <si>
    <t>NUM.number.FI.Res.HH.ThermalOut.SH.LPG.CO.Elc</t>
  </si>
  <si>
    <t>NUM.number.FI.Res.HH.ThermalOut.SH.Oil</t>
  </si>
  <si>
    <t>NUM.number.FI.Res.HH.ThermalOut.SH.Oil.SH</t>
  </si>
  <si>
    <t>NUM.number.FI.Res.HH.ThermalOut.SH.Oil.SC.AC</t>
  </si>
  <si>
    <t>NUM.number.FI.Res.HH.ThermalOut.SH.Oil.WH.Oil.NoSolar</t>
  </si>
  <si>
    <t>NUM.number.FI.Res.HH.ThermalOut.SH.Oil.WH.Oil.Solar</t>
  </si>
  <si>
    <t>NUM.number.FI.Res.HH.ThermalOut.SH.Oil.WH.Elc.NoSolar</t>
  </si>
  <si>
    <t>NUM.number.FI.Res.HH.ThermalOut.SH.Oil.WH.Elc.Solar</t>
  </si>
  <si>
    <t>NUM.number.FI.Res.HH.ThermalOut.SH.Oil.CO.LPG</t>
  </si>
  <si>
    <t>NUM.number.FI.Res.HH.ThermalOut.SH.Oil.CO.Elc</t>
  </si>
  <si>
    <t>NUM.number.FI.Res.HH.ThermalOut.SH.Gas</t>
  </si>
  <si>
    <t>NUM.number.FI.Res.HH.ThermalOut.SH.Gas.SH</t>
  </si>
  <si>
    <t>NUM.number.FI.Res.HH.ThermalOut.SH.Gas.SC.AC</t>
  </si>
  <si>
    <t>NUM.number.FI.Res.HH.ThermalOut.SH.Gas.WH.Gas.NoSolar</t>
  </si>
  <si>
    <t>NUM.number.FI.Res.HH.ThermalOut.SH.Gas.WH.Gas.Solar</t>
  </si>
  <si>
    <t>NUM.number.FI.Res.HH.ThermalOut.SH.Gas.WH.Elc.NoSolar</t>
  </si>
  <si>
    <t>NUM.number.FI.Res.HH.ThermalOut.SH.Gas.WH.Elc.Solar</t>
  </si>
  <si>
    <t>NUM.number.FI.Res.HH.ThermalOut.SH.Gas.CO.Gas</t>
  </si>
  <si>
    <t>NUM.number.FI.Res.HH.ThermalOut.SH.Gas.CO.Elc</t>
  </si>
  <si>
    <t>NUM.number.FI.Res.HH.ThermalOut.SH.Biomass</t>
  </si>
  <si>
    <t>NUM.number.FI.Res.HH.ThermalOut.SH.Biomass.SH</t>
  </si>
  <si>
    <t>NUM.number.FI.Res.HH.ThermalOut.SH.Biomass.SC.AC</t>
  </si>
  <si>
    <t>NUM.number.FI.Res.HH.ThermalOut.SH.Biomass.WH.Biomass.NoSolar</t>
  </si>
  <si>
    <t>NUM.number.FI.Res.HH.ThermalOut.SH.Biomass.WH.Biomass.Solar</t>
  </si>
  <si>
    <t>NUM.number.FI.Res.HH.ThermalOut.SH.Biomass.WH.LPG.NoSolar</t>
  </si>
  <si>
    <t>NUM.number.FI.Res.HH.ThermalOut.SH.Biomass.WH.LPG.Solar</t>
  </si>
  <si>
    <t>NUM.number.FI.Res.HH.ThermalOut.SH.Biomass.WH.Elc.NoSolar</t>
  </si>
  <si>
    <t>NUM.number.FI.Res.HH.ThermalOut.SH.Biomass.WH.Elc.Solar</t>
  </si>
  <si>
    <t>NUM.number.FI.Res.HH.ThermalOut.SH.Biomass.CO.Biomass</t>
  </si>
  <si>
    <t>NUM.number.FI.Res.HH.ThermalOut.SH.Biomass.CO.LPG</t>
  </si>
  <si>
    <t>NUM.number.FI.Res.HH.ThermalOut.SH.Biomass.CO.Elc</t>
  </si>
  <si>
    <t>NUM.number.FI.Res.HH.ThermalOut.SH.Geo</t>
  </si>
  <si>
    <t>NUM.number.FI.Res.HH.ThermalOut.SH.Geo.SH</t>
  </si>
  <si>
    <t>NUM.number.FI.Res.HH.ThermalOut.SH.Geo.SC.AC</t>
  </si>
  <si>
    <t>NUM.number.FI.Res.HH.ThermalOut.SH.Geo.WH.Geo.NoSolar</t>
  </si>
  <si>
    <t>NUM.number.FI.Res.HH.ThermalOut.SH.Geo.WH.Geo.Solar</t>
  </si>
  <si>
    <t>NUM.number.FI.Res.HH.ThermalOut.SH.Geo.WH.Elc.NoSolar</t>
  </si>
  <si>
    <t>NUM.number.FI.Res.HH.ThermalOut.SH.Geo.WH.Elc.Solar</t>
  </si>
  <si>
    <t>NUM.number.FI.Res.HH.ThermalOut.SH.Geo.CO.LPG</t>
  </si>
  <si>
    <t>NUM.number.FI.Res.HH.ThermalOut.SH.Geo.CO.Elc</t>
  </si>
  <si>
    <t>NUM.number.FI.Res.HH.ThermalOut.SH.DistrHeat</t>
  </si>
  <si>
    <t>NUM.number.FI.Res.HH.ThermalOut.SH.DistrHeat.SH</t>
  </si>
  <si>
    <t>NUM.number.FI.Res.HH.ThermalOut.SH.DistrHeat.SC.AC</t>
  </si>
  <si>
    <t>NUM.number.FI.Res.HH.ThermalOut.SH.DistrHeat.WH.DistrHeat.NoSolar</t>
  </si>
  <si>
    <t>NUM.number.FI.Res.HH.ThermalOut.SH.DistrHeat.WH.DistrHeat.Solar</t>
  </si>
  <si>
    <t>NUM.number.FI.Res.HH.ThermalOut.SH.DistrHeat.WH.Elc.NoSolar</t>
  </si>
  <si>
    <t>NUM.number.FI.Res.HH.ThermalOut.SH.DistrHeat.WH.Elc.Solar</t>
  </si>
  <si>
    <t>NUM.number.FI.Res.HH.ThermalOut.SH.DistrHeat.CO.LPG</t>
  </si>
  <si>
    <t>NUM.number.FI.Res.HH.ThermalOut.SH.DistrHeat.CO.Elc</t>
  </si>
  <si>
    <t>NUM.number.FI.Res.HH.ThermalOut.SH.AdvElc</t>
  </si>
  <si>
    <t>NUM.number.FI.Res.HH.ThermalOut.SH.AdvElc.SH</t>
  </si>
  <si>
    <t>NUM.number.FI.Res.HH.ThermalOut.SH.AdvElc.SC.AC</t>
  </si>
  <si>
    <t>NUM.number.FI.Res.HH.ThermalOut.SH.AdvElc.WH.LPG.NoSolar</t>
  </si>
  <si>
    <t>NUM.number.FI.Res.HH.ThermalOut.SH.AdvElc.WH.LPG.Solar</t>
  </si>
  <si>
    <t>NUM.number.FI.Res.HH.ThermalOut.SH.AdvElc.WH.Elc.NoSolar</t>
  </si>
  <si>
    <t>NUM.number.FI.Res.HH.ThermalOut.SH.AdvElc.WH.Elc.Solar</t>
  </si>
  <si>
    <t>NUM.number.FI.Res.HH.ThermalOut.SH.AdvElc.CO.LPG</t>
  </si>
  <si>
    <t>NUM.number.FI.Res.HH.ThermalOut.SH.AdvElc.CO.Elc</t>
  </si>
  <si>
    <t>NUM.number.FI.Res.HH.ThermalOut.SH.ConvElc</t>
  </si>
  <si>
    <t>NUM.number.FI.Res.HH.ThermalOut.SH.ConvElc.SH</t>
  </si>
  <si>
    <t>NUM.number.FI.Res.HH.ThermalOut.SH.ConvElc.SC.AC</t>
  </si>
  <si>
    <t>NUM.number.FI.Res.HH.ThermalOut.SH.ConvElc.WH.LPG.NoSolar</t>
  </si>
  <si>
    <t>NUM.number.FI.Res.HH.ThermalOut.SH.ConvElc.WH.LPG.Solar</t>
  </si>
  <si>
    <t>NUM.number.FI.Res.HH.ThermalOut.SH.ConvElc.WH.Elc.NoSolar</t>
  </si>
  <si>
    <t>NUM.number.FI.Res.HH.ThermalOut.SH.ConvElc.WH.Elc.Solar</t>
  </si>
  <si>
    <t>NUM.number.FI.Res.HH.ThermalOut.SH.ConvElc.CO.LPG</t>
  </si>
  <si>
    <t>NUM.number.FI.Res.HH.ThermalOut.SH.ConvElc.CO.Elc</t>
  </si>
  <si>
    <t>FI - New equipment installations (detailed structure)</t>
  </si>
  <si>
    <t>NUM.number.FI.Res.HH.ThermalNew.SH.Solids</t>
  </si>
  <si>
    <t>NUM.number.FI.Res.HH.ThermalNew.SH.Solids.SH</t>
  </si>
  <si>
    <t>NUM.number.FI.Res.HH.ThermalNew.SH.Solids.SC.AC</t>
  </si>
  <si>
    <t>NUM.number.FI.Res.HH.ThermalNew.SH.Solids.WH.Solids.NoSolar</t>
  </si>
  <si>
    <t>NUM.number.FI.Res.HH.ThermalNew.SH.Solids.WH.LPG.NoSolar</t>
  </si>
  <si>
    <t>NUM.number.FI.Res.HH.ThermalNew.SH.Solids.WH.LPG.Solar</t>
  </si>
  <si>
    <t>NUM.number.FI.Res.HH.ThermalNew.SH.Solids.WH.Elc.NoSolar</t>
  </si>
  <si>
    <t>NUM.number.FI.Res.HH.ThermalNew.SH.Solids.WH.Elc.Solar</t>
  </si>
  <si>
    <t>NUM.number.FI.Res.HH.ThermalNew.SH.Solids.CO.Solids</t>
  </si>
  <si>
    <t>NUM.number.FI.Res.HH.ThermalNew.SH.Solids.CO.LPG</t>
  </si>
  <si>
    <t>NUM.number.FI.Res.HH.ThermalNew.SH.Solids.CO.Elc</t>
  </si>
  <si>
    <t>NUM.number.FI.Res.HH.ThermalNew.SH.LPG</t>
  </si>
  <si>
    <t>NUM.number.FI.Res.HH.ThermalNew.SH.LPG.SH</t>
  </si>
  <si>
    <t>NUM.number.FI.Res.HH.ThermalNew.SH.LPG.SC.AC</t>
  </si>
  <si>
    <t>NUM.number.FI.Res.HH.ThermalNew.SH.LPG.WH.LPG.NoSolar</t>
  </si>
  <si>
    <t>NUM.number.FI.Res.HH.ThermalNew.SH.LPG.WH.LPG.Solar</t>
  </si>
  <si>
    <t>NUM.number.FI.Res.HH.ThermalNew.SH.LPG.WH.Elc.NoSolar</t>
  </si>
  <si>
    <t>NUM.number.FI.Res.HH.ThermalNew.SH.LPG.WH.Elc.Solar</t>
  </si>
  <si>
    <t>NUM.number.FI.Res.HH.ThermalNew.SH.LPG.CO.LPG</t>
  </si>
  <si>
    <t>NUM.number.FI.Res.HH.ThermalNew.SH.LPG.CO.Elc</t>
  </si>
  <si>
    <t>NUM.number.FI.Res.HH.ThermalNew.SH.Oil</t>
  </si>
  <si>
    <t>NUM.number.FI.Res.HH.ThermalNew.SH.Oil.SH</t>
  </si>
  <si>
    <t>NUM.number.FI.Res.HH.ThermalNew.SH.Oil.SC.AC</t>
  </si>
  <si>
    <t>NUM.number.FI.Res.HH.ThermalNew.SH.Oil.WH.Oil.NoSolar</t>
  </si>
  <si>
    <t>NUM.number.FI.Res.HH.ThermalNew.SH.Oil.WH.Oil.Solar</t>
  </si>
  <si>
    <t>NUM.number.FI.Res.HH.ThermalNew.SH.Oil.WH.Elc.NoSolar</t>
  </si>
  <si>
    <t>NUM.number.FI.Res.HH.ThermalNew.SH.Oil.WH.Elc.Solar</t>
  </si>
  <si>
    <t>NUM.number.FI.Res.HH.ThermalNew.SH.Oil.CO.LPG</t>
  </si>
  <si>
    <t>NUM.number.FI.Res.HH.ThermalNew.SH.Oil.CO.Elc</t>
  </si>
  <si>
    <t>NUM.number.FI.Res.HH.ThermalNew.SH.Gas</t>
  </si>
  <si>
    <t>NUM.number.FI.Res.HH.ThermalNew.SH.Gas.SH</t>
  </si>
  <si>
    <t>NUM.number.FI.Res.HH.ThermalNew.SH.Gas.SC.AC</t>
  </si>
  <si>
    <t>NUM.number.FI.Res.HH.ThermalNew.SH.Gas.WH.Gas.NoSolar</t>
  </si>
  <si>
    <t>NUM.number.FI.Res.HH.ThermalNew.SH.Gas.WH.Gas.Solar</t>
  </si>
  <si>
    <t>NUM.number.FI.Res.HH.ThermalNew.SH.Gas.WH.Elc.NoSolar</t>
  </si>
  <si>
    <t>NUM.number.FI.Res.HH.ThermalNew.SH.Gas.WH.Elc.Solar</t>
  </si>
  <si>
    <t>NUM.number.FI.Res.HH.ThermalNew.SH.Gas.CO.Gas</t>
  </si>
  <si>
    <t>NUM.number.FI.Res.HH.ThermalNew.SH.Gas.CO.Elc</t>
  </si>
  <si>
    <t>NUM.number.FI.Res.HH.ThermalNew.SH.Biomass</t>
  </si>
  <si>
    <t>NUM.number.FI.Res.HH.ThermalNew.SH.Biomass.SH</t>
  </si>
  <si>
    <t>NUM.number.FI.Res.HH.ThermalNew.SH.Biomass.SC.AC</t>
  </si>
  <si>
    <t>NUM.number.FI.Res.HH.ThermalNew.SH.Biomass.WH.Biomass.NoSolar</t>
  </si>
  <si>
    <t>NUM.number.FI.Res.HH.ThermalNew.SH.Biomass.WH.Biomass.Solar</t>
  </si>
  <si>
    <t>NUM.number.FI.Res.HH.ThermalNew.SH.Biomass.WH.LPG.NoSolar</t>
  </si>
  <si>
    <t>NUM.number.FI.Res.HH.ThermalNew.SH.Biomass.WH.LPG.Solar</t>
  </si>
  <si>
    <t>NUM.number.FI.Res.HH.ThermalNew.SH.Biomass.WH.Elc.NoSolar</t>
  </si>
  <si>
    <t>NUM.number.FI.Res.HH.ThermalNew.SH.Biomass.WH.Elc.Solar</t>
  </si>
  <si>
    <t>NUM.number.FI.Res.HH.ThermalNew.SH.Biomass.CO.Biomass</t>
  </si>
  <si>
    <t>NUM.number.FI.Res.HH.ThermalNew.SH.Biomass.CO.LPG</t>
  </si>
  <si>
    <t>NUM.number.FI.Res.HH.ThermalNew.SH.Biomass.CO.Elc</t>
  </si>
  <si>
    <t>NUM.number.FI.Res.HH.ThermalNew.SH.Geo</t>
  </si>
  <si>
    <t>NUM.number.FI.Res.HH.ThermalNew.SH.Geo.SH</t>
  </si>
  <si>
    <t>NUM.number.FI.Res.HH.ThermalNew.SH.Geo.SC.AC</t>
  </si>
  <si>
    <t>NUM.number.FI.Res.HH.ThermalNew.SH.Geo.WH.Geo.NoSolar</t>
  </si>
  <si>
    <t>NUM.number.FI.Res.HH.ThermalNew.SH.Geo.WH.Geo.Solar</t>
  </si>
  <si>
    <t>NUM.number.FI.Res.HH.ThermalNew.SH.Geo.WH.Elc.NoSolar</t>
  </si>
  <si>
    <t>NUM.number.FI.Res.HH.ThermalNew.SH.Geo.WH.Elc.Solar</t>
  </si>
  <si>
    <t>NUM.number.FI.Res.HH.ThermalNew.SH.Geo.CO.LPG</t>
  </si>
  <si>
    <t>NUM.number.FI.Res.HH.ThermalNew.SH.Geo.CO.Elc</t>
  </si>
  <si>
    <t>NUM.number.FI.Res.HH.ThermalNew.SH.DistrHeat</t>
  </si>
  <si>
    <t>NUM.number.FI.Res.HH.ThermalNew.SH.DistrHeat.SH</t>
  </si>
  <si>
    <t>NUM.number.FI.Res.HH.ThermalNew.SH.DistrHeat.SC.AC</t>
  </si>
  <si>
    <t>NUM.number.FI.Res.HH.ThermalNew.SH.DistrHeat.WH.DistrHeat.NoSolar</t>
  </si>
  <si>
    <t>NUM.number.FI.Res.HH.ThermalNew.SH.DistrHeat.WH.DistrHeat.Solar</t>
  </si>
  <si>
    <t>NUM.number.FI.Res.HH.ThermalNew.SH.DistrHeat.WH.Elc.NoSolar</t>
  </si>
  <si>
    <t>NUM.number.FI.Res.HH.ThermalNew.SH.DistrHeat.WH.Elc.Solar</t>
  </si>
  <si>
    <t>NUM.number.FI.Res.HH.ThermalNew.SH.DistrHeat.CO.LPG</t>
  </si>
  <si>
    <t>NUM.number.FI.Res.HH.ThermalNew.SH.DistrHeat.CO.Elc</t>
  </si>
  <si>
    <t>NUM.number.FI.Res.HH.ThermalNew.SH.AdvElc</t>
  </si>
  <si>
    <t>NUM.number.FI.Res.HH.ThermalNew.SH.AdvElc.SH</t>
  </si>
  <si>
    <t>NUM.number.FI.Res.HH.ThermalNew.SH.AdvElc.SC.AC</t>
  </si>
  <si>
    <t>NUM.number.FI.Res.HH.ThermalNew.SH.AdvElc.WH.LPG.NoSolar</t>
  </si>
  <si>
    <t>NUM.number.FI.Res.HH.ThermalNew.SH.AdvElc.WH.LPG.Solar</t>
  </si>
  <si>
    <t>NUM.number.FI.Res.HH.ThermalNew.SH.AdvElc.WH.Elc.NoSolar</t>
  </si>
  <si>
    <t>NUM.number.FI.Res.HH.ThermalNew.SH.AdvElc.WH.Elc.Solar</t>
  </si>
  <si>
    <t>NUM.number.FI.Res.HH.ThermalNew.SH.AdvElc.CO.LPG</t>
  </si>
  <si>
    <t>NUM.number.FI.Res.HH.ThermalNew.SH.AdvElc.CO.Elc</t>
  </si>
  <si>
    <t>NUM.number.FI.Res.HH.ThermalNew.SH.ConvElc</t>
  </si>
  <si>
    <t>NUM.number.FI.Res.HH.ThermalNew.SH.ConvElc.SH</t>
  </si>
  <si>
    <t>NUM.number.FI.Res.HH.ThermalNew.SH.ConvElc.SC.AC</t>
  </si>
  <si>
    <t>NUM.number.FI.Res.HH.ThermalNew.SH.ConvElc.WH.LPG.NoSolar</t>
  </si>
  <si>
    <t>NUM.number.FI.Res.HH.ThermalNew.SH.ConvElc.WH.LPG.Solar</t>
  </si>
  <si>
    <t>NUM.number.FI.Res.HH.ThermalNew.SH.ConvElc.WH.Elc.NoSolar</t>
  </si>
  <si>
    <t>NUM.number.FI.Res.HH.ThermalNew.SH.ConvElc.WH.Elc.Solar</t>
  </si>
  <si>
    <t>NUM.number.FI.Res.HH.ThermalNew.SH.ConvElc.CO.LPG</t>
  </si>
  <si>
    <t>NUM.number.FI.Res.HH.ThermalNew.SH.ConvElc.CO.Elc</t>
  </si>
  <si>
    <t>FI - New equipment installations in new and renovated households (detailed structure)</t>
  </si>
  <si>
    <t>NUM.number.FI.Res.HHnew.ThermalNew.SH.Solids</t>
  </si>
  <si>
    <t>NUM.number.FI.Res.HHnew.ThermalNew.SH.Solids.SH</t>
  </si>
  <si>
    <t>NUM.number.FI.Res.HHnew.ThermalNew.SH.Solids.SC.AC</t>
  </si>
  <si>
    <t>NUM.number.FI.Res.HHnew.ThermalNew.SH.Solids.WH.Solids.NoSolar</t>
  </si>
  <si>
    <t>NUM.number.FI.Res.HHnew.ThermalNew.SH.Solids.WH.LPG.NoSolar</t>
  </si>
  <si>
    <t>NUM.number.FI.Res.HHnew.ThermalNew.SH.Solids.WH.LPG.Solar</t>
  </si>
  <si>
    <t>NUM.number.FI.Res.HHnew.ThermalNew.SH.Solids.WH.Elc.NoSolar</t>
  </si>
  <si>
    <t>NUM.number.FI.Res.HHnew.ThermalNew.SH.Solids.WH.Elc.Solar</t>
  </si>
  <si>
    <t>NUM.number.FI.Res.HHnew.ThermalNew.SH.Solids.CO.Solids</t>
  </si>
  <si>
    <t>NUM.number.FI.Res.HHnew.ThermalNew.SH.Solids.CO.LPG</t>
  </si>
  <si>
    <t>NUM.number.FI.Res.HHnew.ThermalNew.SH.Solids.CO.Elc</t>
  </si>
  <si>
    <t>NUM.number.FI.Res.HHnew.ThermalNew.SH.LPG</t>
  </si>
  <si>
    <t>NUM.number.FI.Res.HHnew.ThermalNew.SH.LPG.SH</t>
  </si>
  <si>
    <t>NUM.number.FI.Res.HHnew.ThermalNew.SH.LPG.SC.AC</t>
  </si>
  <si>
    <t>NUM.number.FI.Res.HHnew.ThermalNew.SH.LPG.WH.LPG.NoSolar</t>
  </si>
  <si>
    <t>NUM.number.FI.Res.HHnew.ThermalNew.SH.LPG.WH.LPG.Solar</t>
  </si>
  <si>
    <t>NUM.number.FI.Res.HHnew.ThermalNew.SH.LPG.WH.Elc.NoSolar</t>
  </si>
  <si>
    <t>NUM.number.FI.Res.HHnew.ThermalNew.SH.LPG.WH.Elc.Solar</t>
  </si>
  <si>
    <t>NUM.number.FI.Res.HHnew.ThermalNew.SH.LPG.CO.LPG</t>
  </si>
  <si>
    <t>NUM.number.FI.Res.HHnew.ThermalNew.SH.LPG.CO.Elc</t>
  </si>
  <si>
    <t>NUM.number.FI.Res.HHnew.ThermalNew.SH.Oil</t>
  </si>
  <si>
    <t>NUM.number.FI.Res.HHnew.ThermalNew.SH.Oil.SH</t>
  </si>
  <si>
    <t>NUM.number.FI.Res.HHnew.ThermalNew.SH.Oil.SC.AC</t>
  </si>
  <si>
    <t>NUM.number.FI.Res.HHnew.ThermalNew.SH.Oil.WH.Oil.NoSolar</t>
  </si>
  <si>
    <t>NUM.number.FI.Res.HHnew.ThermalNew.SH.Oil.WH.Oil.Solar</t>
  </si>
  <si>
    <t>NUM.number.FI.Res.HHnew.ThermalNew.SH.Oil.WH.Elc.NoSolar</t>
  </si>
  <si>
    <t>NUM.number.FI.Res.HHnew.ThermalNew.SH.Oil.WH.Elc.Solar</t>
  </si>
  <si>
    <t>NUM.number.FI.Res.HHnew.ThermalNew.SH.Oil.CO.LPG</t>
  </si>
  <si>
    <t>NUM.number.FI.Res.HHnew.ThermalNew.SH.Oil.CO.Elc</t>
  </si>
  <si>
    <t>NUM.number.FI.Res.HHnew.ThermalNew.SH.Gas</t>
  </si>
  <si>
    <t>NUM.number.FI.Res.HHnew.ThermalNew.SH.Gas.SH</t>
  </si>
  <si>
    <t>NUM.number.FI.Res.HHnew.ThermalNew.SH.Gas.SC.AC</t>
  </si>
  <si>
    <t>NUM.number.FI.Res.HHnew.ThermalNew.SH.Gas.WH.Gas.NoSolar</t>
  </si>
  <si>
    <t>NUM.number.FI.Res.HHnew.ThermalNew.SH.Gas.WH.Gas.Solar</t>
  </si>
  <si>
    <t>NUM.number.FI.Res.HHnew.ThermalNew.SH.Gas.WH.Elc.NoSolar</t>
  </si>
  <si>
    <t>NUM.number.FI.Res.HHnew.ThermalNew.SH.Gas.WH.Elc.Solar</t>
  </si>
  <si>
    <t>NUM.number.FI.Res.HHnew.ThermalNew.SH.Gas.CO.Gas</t>
  </si>
  <si>
    <t>NUM.number.FI.Res.HHnew.ThermalNew.SH.Gas.CO.Elc</t>
  </si>
  <si>
    <t>NUM.number.FI.Res.HHnew.ThermalNew.SH.Biomass</t>
  </si>
  <si>
    <t>NUM.number.FI.Res.HHnew.ThermalNew.SH.Biomass.SH</t>
  </si>
  <si>
    <t>NUM.number.FI.Res.HHnew.ThermalNew.SH.Biomass.SC.AC</t>
  </si>
  <si>
    <t>NUM.number.FI.Res.HHnew.ThermalNew.SH.Biomass.WH.Biomass.NoSolar</t>
  </si>
  <si>
    <t>NUM.number.FI.Res.HHnew.ThermalNew.SH.Biomass.WH.Biomass.Solar</t>
  </si>
  <si>
    <t>NUM.number.FI.Res.HHnew.ThermalNew.SH.Biomass.WH.LPG.NoSolar</t>
  </si>
  <si>
    <t>NUM.number.FI.Res.HHnew.ThermalNew.SH.Biomass.WH.LPG.Solar</t>
  </si>
  <si>
    <t>NUM.number.FI.Res.HHnew.ThermalNew.SH.Biomass.WH.Elc.NoSolar</t>
  </si>
  <si>
    <t>NUM.number.FI.Res.HHnew.ThermalNew.SH.Biomass.WH.Elc.Solar</t>
  </si>
  <si>
    <t>NUM.number.FI.Res.HHnew.ThermalNew.SH.Biomass.CO.Biomass</t>
  </si>
  <si>
    <t>NUM.number.FI.Res.HHnew.ThermalNew.SH.Biomass.CO.LPG</t>
  </si>
  <si>
    <t>NUM.number.FI.Res.HHnew.ThermalNew.SH.Biomass.CO.Elc</t>
  </si>
  <si>
    <t>NUM.number.FI.Res.HHnew.ThermalNew.SH.Geo</t>
  </si>
  <si>
    <t>NUM.number.FI.Res.HHnew.ThermalNew.SH.Geo.SH</t>
  </si>
  <si>
    <t>NUM.number.FI.Res.HHnew.ThermalNew.SH.Geo.SC.AC</t>
  </si>
  <si>
    <t>NUM.number.FI.Res.HHnew.ThermalNew.SH.Geo.WH.Geo.NoSolar</t>
  </si>
  <si>
    <t>NUM.number.FI.Res.HHnew.ThermalNew.SH.Geo.WH.Geo.Solar</t>
  </si>
  <si>
    <t>NUM.number.FI.Res.HHnew.ThermalNew.SH.Geo.WH.Elc.NoSolar</t>
  </si>
  <si>
    <t>NUM.number.FI.Res.HHnew.ThermalNew.SH.Geo.WH.Elc.Solar</t>
  </si>
  <si>
    <t>NUM.number.FI.Res.HHnew.ThermalNew.SH.Geo.CO.LPG</t>
  </si>
  <si>
    <t>NUM.number.FI.Res.HHnew.ThermalNew.SH.Geo.CO.Elc</t>
  </si>
  <si>
    <t>NUM.number.FI.Res.HHnew.ThermalNew.SH.DistrHeat</t>
  </si>
  <si>
    <t>NUM.number.FI.Res.HHnew.ThermalNew.SH.DistrHeat.SH</t>
  </si>
  <si>
    <t>NUM.number.FI.Res.HHnew.ThermalNew.SH.DistrHeat.SC.AC</t>
  </si>
  <si>
    <t>NUM.number.FI.Res.HHnew.ThermalNew.SH.DistrHeat.WH.DistrHeat.NoSolar</t>
  </si>
  <si>
    <t>NUM.number.FI.Res.HHnew.ThermalNew.SH.DistrHeat.WH.DistrHeat.Solar</t>
  </si>
  <si>
    <t>NUM.number.FI.Res.HHnew.ThermalNew.SH.DistrHeat.WH.Elc.NoSolar</t>
  </si>
  <si>
    <t>NUM.number.FI.Res.HHnew.ThermalNew.SH.DistrHeat.WH.Elc.Solar</t>
  </si>
  <si>
    <t>NUM.number.FI.Res.HHnew.ThermalNew.SH.DistrHeat.CO.LPG</t>
  </si>
  <si>
    <t>NUM.number.FI.Res.HHnew.ThermalNew.SH.DistrHeat.CO.Elc</t>
  </si>
  <si>
    <t>NUM.number.FI.Res.HHnew.ThermalNew.SH.AdvElc</t>
  </si>
  <si>
    <t>NUM.number.FI.Res.HHnew.ThermalNew.SH.AdvElc.SH</t>
  </si>
  <si>
    <t>NUM.number.FI.Res.HHnew.ThermalNew.SH.AdvElc.SC.AC</t>
  </si>
  <si>
    <t>NUM.number.FI.Res.HHnew.ThermalNew.SH.AdvElc.WH.LPG.NoSolar</t>
  </si>
  <si>
    <t>NUM.number.FI.Res.HHnew.ThermalNew.SH.AdvElc.WH.LPG.Solar</t>
  </si>
  <si>
    <t>NUM.number.FI.Res.HHnew.ThermalNew.SH.AdvElc.WH.Elc.NoSolar</t>
  </si>
  <si>
    <t>NUM.number.FI.Res.HHnew.ThermalNew.SH.AdvElc.WH.Elc.Solar</t>
  </si>
  <si>
    <t>NUM.number.FI.Res.HHnew.ThermalNew.SH.AdvElc.CO.LPG</t>
  </si>
  <si>
    <t>NUM.number.FI.Res.HHnew.ThermalNew.SH.AdvElc.CO.Elc</t>
  </si>
  <si>
    <t>NUM.number.FI.Res.HHnew.ThermalNew.SH.ConvElc</t>
  </si>
  <si>
    <t>NUM.number.FI.Res.HHnew.ThermalNew.SH.ConvElc.SH</t>
  </si>
  <si>
    <t>NUM.number.FI.Res.HHnew.ThermalNew.SH.ConvElc.SC.AC</t>
  </si>
  <si>
    <t>NUM.number.FI.Res.HHnew.ThermalNew.SH.ConvElc.WH.LPG.NoSolar</t>
  </si>
  <si>
    <t>NUM.number.FI.Res.HHnew.ThermalNew.SH.ConvElc.WH.LPG.Solar</t>
  </si>
  <si>
    <t>NUM.number.FI.Res.HHnew.ThermalNew.SH.ConvElc.WH.Elc.NoSolar</t>
  </si>
  <si>
    <t>NUM.number.FI.Res.HHnew.ThermalNew.SH.ConvElc.WH.Elc.Solar</t>
  </si>
  <si>
    <t>NUM.number.FI.Res.HHnew.ThermalNew.SH.ConvElc.CO.LPG</t>
  </si>
  <si>
    <t>NUM.number.FI.Res.HHnew.ThermalNew.SH.ConvElc.CO.Elc</t>
  </si>
  <si>
    <t>FI - New equipment installations via replacement (detailed structure)</t>
  </si>
  <si>
    <t>NUM.number.FI.Res.HH.ThermalRepl.SH.Solids</t>
  </si>
  <si>
    <t>NUM.number.FI.Res.HH.ThermalRepl.SH.Solids.SH</t>
  </si>
  <si>
    <t>NUM.number.FI.Res.HH.ThermalRepl.SH.Solids.SC.AC</t>
  </si>
  <si>
    <t>NUM.number.FI.Res.HH.ThermalRepl.SH.Solids.WH.Solids.NoSolar</t>
  </si>
  <si>
    <t>NUM.number.FI.Res.HH.ThermalRepl.SH.Solids.WH.LPG.NoSolar</t>
  </si>
  <si>
    <t>NUM.number.FI.Res.HH.ThermalRepl.SH.Solids.WH.LPG.Solar</t>
  </si>
  <si>
    <t>NUM.number.FI.Res.HH.ThermalRepl.SH.Solids.WH.Elc.NoSolar</t>
  </si>
  <si>
    <t>NUM.number.FI.Res.HH.ThermalRepl.SH.Solids.WH.Elc.Solar</t>
  </si>
  <si>
    <t>NUM.number.FI.Res.HH.ThermalRepl.SH.Solids.CO.Solids</t>
  </si>
  <si>
    <t>NUM.number.FI.Res.HH.ThermalRepl.SH.Solids.CO.LPG</t>
  </si>
  <si>
    <t>NUM.number.FI.Res.HH.ThermalRepl.SH.Solids.CO.Elc</t>
  </si>
  <si>
    <t>NUM.number.FI.Res.HH.ThermalRepl.SH.LPG</t>
  </si>
  <si>
    <t>NUM.number.FI.Res.HH.ThermalRepl.SH.LPG.SH</t>
  </si>
  <si>
    <t>NUM.number.FI.Res.HH.ThermalRepl.SH.LPG.SC.AC</t>
  </si>
  <si>
    <t>NUM.number.FI.Res.HH.ThermalRepl.SH.LPG.WH.LPG.NoSolar</t>
  </si>
  <si>
    <t>NUM.number.FI.Res.HH.ThermalRepl.SH.LPG.WH.LPG.Solar</t>
  </si>
  <si>
    <t>NUM.number.FI.Res.HH.ThermalRepl.SH.LPG.WH.Elc.NoSolar</t>
  </si>
  <si>
    <t>NUM.number.FI.Res.HH.ThermalRepl.SH.LPG.WH.Elc.Solar</t>
  </si>
  <si>
    <t>NUM.number.FI.Res.HH.ThermalRepl.SH.LPG.CO.LPG</t>
  </si>
  <si>
    <t>NUM.number.FI.Res.HH.ThermalRepl.SH.LPG.CO.Elc</t>
  </si>
  <si>
    <t>NUM.number.FI.Res.HH.ThermalRepl.SH.Oil</t>
  </si>
  <si>
    <t>NUM.number.FI.Res.HH.ThermalRepl.SH.Oil.SH</t>
  </si>
  <si>
    <t>NUM.number.FI.Res.HH.ThermalRepl.SH.Oil.SC.AC</t>
  </si>
  <si>
    <t>NUM.number.FI.Res.HH.ThermalRepl.SH.Oil.WH.Oil.NoSolar</t>
  </si>
  <si>
    <t>NUM.number.FI.Res.HH.ThermalRepl.SH.Oil.WH.Oil.Solar</t>
  </si>
  <si>
    <t>NUM.number.FI.Res.HH.ThermalRepl.SH.Oil.WH.Elc.NoSolar</t>
  </si>
  <si>
    <t>NUM.number.FI.Res.HH.ThermalRepl.SH.Oil.WH.Elc.Solar</t>
  </si>
  <si>
    <t>NUM.number.FI.Res.HH.ThermalRepl.SH.Oil.CO.LPG</t>
  </si>
  <si>
    <t>NUM.number.FI.Res.HH.ThermalRepl.SH.Oil.CO.Elc</t>
  </si>
  <si>
    <t>NUM.number.FI.Res.HH.ThermalRepl.SH.Gas</t>
  </si>
  <si>
    <t>NUM.number.FI.Res.HH.ThermalRepl.SH.Gas.SH</t>
  </si>
  <si>
    <t>NUM.number.FI.Res.HH.ThermalRepl.SH.Gas.SC.AC</t>
  </si>
  <si>
    <t>NUM.number.FI.Res.HH.ThermalRepl.SH.Gas.WH.Gas.NoSolar</t>
  </si>
  <si>
    <t>NUM.number.FI.Res.HH.ThermalRepl.SH.Gas.WH.Gas.Solar</t>
  </si>
  <si>
    <t>NUM.number.FI.Res.HH.ThermalRepl.SH.Gas.WH.Elc.NoSolar</t>
  </si>
  <si>
    <t>NUM.number.FI.Res.HH.ThermalRepl.SH.Gas.WH.Elc.Solar</t>
  </si>
  <si>
    <t>NUM.number.FI.Res.HH.ThermalRepl.SH.Gas.CO.Gas</t>
  </si>
  <si>
    <t>NUM.number.FI.Res.HH.ThermalRepl.SH.Gas.CO.Elc</t>
  </si>
  <si>
    <t>NUM.number.FI.Res.HH.ThermalRepl.SH.Biomass</t>
  </si>
  <si>
    <t>NUM.number.FI.Res.HH.ThermalRepl.SH.Biomass.SH</t>
  </si>
  <si>
    <t>NUM.number.FI.Res.HH.ThermalRepl.SH.Biomass.SC.AC</t>
  </si>
  <si>
    <t>NUM.number.FI.Res.HH.ThermalRepl.SH.Biomass.WH.Biomass.NoSolar</t>
  </si>
  <si>
    <t>NUM.number.FI.Res.HH.ThermalRepl.SH.Biomass.WH.Biomass.Solar</t>
  </si>
  <si>
    <t>NUM.number.FI.Res.HH.ThermalRepl.SH.Biomass.WH.LPG.NoSolar</t>
  </si>
  <si>
    <t>NUM.number.FI.Res.HH.ThermalRepl.SH.Biomass.WH.LPG.Solar</t>
  </si>
  <si>
    <t>NUM.number.FI.Res.HH.ThermalRepl.SH.Biomass.WH.Elc.NoSolar</t>
  </si>
  <si>
    <t>NUM.number.FI.Res.HH.ThermalRepl.SH.Biomass.WH.Elc.Solar</t>
  </si>
  <si>
    <t>NUM.number.FI.Res.HH.ThermalRepl.SH.Biomass.CO.Biomass</t>
  </si>
  <si>
    <t>NUM.number.FI.Res.HH.ThermalRepl.SH.Biomass.CO.LPG</t>
  </si>
  <si>
    <t>NUM.number.FI.Res.HH.ThermalRepl.SH.Biomass.CO.Elc</t>
  </si>
  <si>
    <t>NUM.number.FI.Res.HH.ThermalRepl.SH.Geo</t>
  </si>
  <si>
    <t>NUM.number.FI.Res.HH.ThermalRepl.SH.Geo.SH</t>
  </si>
  <si>
    <t>NUM.number.FI.Res.HH.ThermalRepl.SH.Geo.SC.AC</t>
  </si>
  <si>
    <t>NUM.number.FI.Res.HH.ThermalRepl.SH.Geo.WH.Geo.NoSolar</t>
  </si>
  <si>
    <t>NUM.number.FI.Res.HH.ThermalRepl.SH.Geo.WH.Geo.Solar</t>
  </si>
  <si>
    <t>NUM.number.FI.Res.HH.ThermalRepl.SH.Geo.WH.Elc.NoSolar</t>
  </si>
  <si>
    <t>NUM.number.FI.Res.HH.ThermalRepl.SH.Geo.WH.Elc.Solar</t>
  </si>
  <si>
    <t>NUM.number.FI.Res.HH.ThermalRepl.SH.Geo.CO.LPG</t>
  </si>
  <si>
    <t>NUM.number.FI.Res.HH.ThermalRepl.SH.Geo.CO.Elc</t>
  </si>
  <si>
    <t>NUM.number.FI.Res.HH.ThermalRepl.SH.DistrHeat</t>
  </si>
  <si>
    <t>NUM.number.FI.Res.HH.ThermalRepl.SH.DistrHeat.SH</t>
  </si>
  <si>
    <t>NUM.number.FI.Res.HH.ThermalRepl.SH.DistrHeat.SC.AC</t>
  </si>
  <si>
    <t>NUM.number.FI.Res.HH.ThermalRepl.SH.DistrHeat.WH.DistrHeat.NoSolar</t>
  </si>
  <si>
    <t>NUM.number.FI.Res.HH.ThermalRepl.SH.DistrHeat.WH.DistrHeat.Solar</t>
  </si>
  <si>
    <t>NUM.number.FI.Res.HH.ThermalRepl.SH.DistrHeat.WH.Elc.NoSolar</t>
  </si>
  <si>
    <t>NUM.number.FI.Res.HH.ThermalRepl.SH.DistrHeat.WH.Elc.Solar</t>
  </si>
  <si>
    <t>NUM.number.FI.Res.HH.ThermalRepl.SH.DistrHeat.CO.LPG</t>
  </si>
  <si>
    <t>NUM.number.FI.Res.HH.ThermalRepl.SH.DistrHeat.CO.Elc</t>
  </si>
  <si>
    <t>NUM.number.FI.Res.HH.ThermalRepl.SH.AdvElc</t>
  </si>
  <si>
    <t>NUM.number.FI.Res.HH.ThermalRepl.SH.AdvElc.SH</t>
  </si>
  <si>
    <t>NUM.number.FI.Res.HH.ThermalRepl.SH.AdvElc.SC.AC</t>
  </si>
  <si>
    <t>NUM.number.FI.Res.HH.ThermalRepl.SH.AdvElc.WH.LPG.NoSolar</t>
  </si>
  <si>
    <t>NUM.number.FI.Res.HH.ThermalRepl.SH.AdvElc.WH.LPG.Solar</t>
  </si>
  <si>
    <t>NUM.number.FI.Res.HH.ThermalRepl.SH.AdvElc.WH.Elc.NoSolar</t>
  </si>
  <si>
    <t>NUM.number.FI.Res.HH.ThermalRepl.SH.AdvElc.WH.Elc.Solar</t>
  </si>
  <si>
    <t>NUM.number.FI.Res.HH.ThermalRepl.SH.AdvElc.CO.LPG</t>
  </si>
  <si>
    <t>NUM.number.FI.Res.HH.ThermalRepl.SH.AdvElc.CO.Elc</t>
  </si>
  <si>
    <t>NUM.number.FI.Res.HH.ThermalRepl.SH.ConvElc</t>
  </si>
  <si>
    <t>NUM.number.FI.Res.HH.ThermalRepl.SH.ConvElc.SH</t>
  </si>
  <si>
    <t>NUM.number.FI.Res.HH.ThermalRepl.SH.ConvElc.SC.AC</t>
  </si>
  <si>
    <t>NUM.number.FI.Res.HH.ThermalRepl.SH.ConvElc.WH.LPG.NoSolar</t>
  </si>
  <si>
    <t>NUM.number.FI.Res.HH.ThermalRepl.SH.ConvElc.WH.LPG.Solar</t>
  </si>
  <si>
    <t>NUM.number.FI.Res.HH.ThermalRepl.SH.ConvElc.WH.Elc.NoSolar</t>
  </si>
  <si>
    <t>NUM.number.FI.Res.HH.ThermalRepl.SH.ConvElc.WH.Elc.Solar</t>
  </si>
  <si>
    <t>NUM.number.FI.Res.HH.ThermalRepl.SH.ConvElc.CO.LPG</t>
  </si>
  <si>
    <t>NUM.number.FI.Res.HH.ThermalRepl.SH.ConvElc.CO.Elc</t>
  </si>
  <si>
    <t>FI - Equipment installations in 2021 - vintage structure</t>
  </si>
  <si>
    <t>VIN.number.FI.Res.HH.Thermal.SH.Solids</t>
  </si>
  <si>
    <t>VIN.number.FI.Res.HH.Thermal.SH.Solids.SH</t>
  </si>
  <si>
    <t>VIN.number.FI.Res.HH.Thermal.SH.Solids.SC.AC</t>
  </si>
  <si>
    <t>VIN.number.FI.Res.HH.Thermal.SH.Solids.WH.Solids.NoSolar</t>
  </si>
  <si>
    <t>VIN.number.FI.Res.HH.Thermal.SH.Solids.WH.LPG.NoSolar</t>
  </si>
  <si>
    <t>VIN.number.FI.Res.HH.Thermal.SH.Solids.WH.LPG.Solar</t>
  </si>
  <si>
    <t>VIN.number.FI.Res.HH.Thermal.SH.Solids.WH.Elc.NoSolar</t>
  </si>
  <si>
    <t>VIN.number.FI.Res.HH.Thermal.SH.Solids.WH.Elc.Solar</t>
  </si>
  <si>
    <t>VIN.number.FI.Res.HH.Thermal.SH.Solids.CO.Solids</t>
  </si>
  <si>
    <t>VIN.number.FI.Res.HH.Thermal.SH.Solids.CO.LPG</t>
  </si>
  <si>
    <t>VIN.number.FI.Res.HH.Thermal.SH.Solids.CO.Elc</t>
  </si>
  <si>
    <t>VIN.number.FI.Res.HH.Thermal.SH.LPG</t>
  </si>
  <si>
    <t>VIN.number.FI.Res.HH.Thermal.SH.LPG.SH</t>
  </si>
  <si>
    <t>VIN.number.FI.Res.HH.Thermal.SH.LPG.SC.AC</t>
  </si>
  <si>
    <t>VIN.number.FI.Res.HH.Thermal.SH.LPG.WH.LPG.NoSolar</t>
  </si>
  <si>
    <t>VIN.number.FI.Res.HH.Thermal.SH.LPG.WH.LPG.Solar</t>
  </si>
  <si>
    <t>VIN.number.FI.Res.HH.Thermal.SH.LPG.WH.Elc.NoSolar</t>
  </si>
  <si>
    <t>VIN.number.FI.Res.HH.Thermal.SH.LPG.WH.Elc.Solar</t>
  </si>
  <si>
    <t>VIN.number.FI.Res.HH.Thermal.SH.LPG.CO.LPG</t>
  </si>
  <si>
    <t>VIN.number.FI.Res.HH.Thermal.SH.LPG.CO.Elc</t>
  </si>
  <si>
    <t>VIN.number.FI.Res.HH.Thermal.SH.Oil</t>
  </si>
  <si>
    <t>VIN.number.FI.Res.HH.Thermal.SH.Oil.SH</t>
  </si>
  <si>
    <t>VIN.number.FI.Res.HH.Thermal.SH.Oil.SC.AC</t>
  </si>
  <si>
    <t>VIN.number.FI.Res.HH.Thermal.SH.Oil.WH.Oil.NoSolar</t>
  </si>
  <si>
    <t>VIN.number.FI.Res.HH.Thermal.SH.Oil.WH.Oil.Solar</t>
  </si>
  <si>
    <t>VIN.number.FI.Res.HH.Thermal.SH.Oil.WH.Elc.NoSolar</t>
  </si>
  <si>
    <t>VIN.number.FI.Res.HH.Thermal.SH.Oil.WH.Elc.Solar</t>
  </si>
  <si>
    <t>VIN.number.FI.Res.HH.Thermal.SH.Oil.CO.LPG</t>
  </si>
  <si>
    <t>VIN.number.FI.Res.HH.Thermal.SH.Oil.CO.Elc</t>
  </si>
  <si>
    <t>VIN.number.FI.Res.HH.Thermal.SH.Gas</t>
  </si>
  <si>
    <t>VIN.number.FI.Res.HH.Thermal.SH.Gas.SH</t>
  </si>
  <si>
    <t>VIN.number.FI.Res.HH.Thermal.SH.Gas.SC.AC</t>
  </si>
  <si>
    <t>VIN.number.FI.Res.HH.Thermal.SH.Gas.WH.Gas.NoSolar</t>
  </si>
  <si>
    <t>VIN.number.FI.Res.HH.Thermal.SH.Gas.WH.Gas.Solar</t>
  </si>
  <si>
    <t>VIN.number.FI.Res.HH.Thermal.SH.Gas.WH.Elc.NoSolar</t>
  </si>
  <si>
    <t>VIN.number.FI.Res.HH.Thermal.SH.Gas.WH.Elc.Solar</t>
  </si>
  <si>
    <t>VIN.number.FI.Res.HH.Thermal.SH.Gas.CO.Gas</t>
  </si>
  <si>
    <t>VIN.number.FI.Res.HH.Thermal.SH.Gas.CO.Elc</t>
  </si>
  <si>
    <t>VIN.number.FI.Res.HH.Thermal.SH.Biomass</t>
  </si>
  <si>
    <t>VIN.number.FI.Res.HH.Thermal.SH.Biomass.SH</t>
  </si>
  <si>
    <t>VIN.number.FI.Res.HH.Thermal.SH.Biomass.SC.AC</t>
  </si>
  <si>
    <t>VIN.number.FI.Res.HH.Thermal.SH.Biomass.WH.Biomass.NoSolar</t>
  </si>
  <si>
    <t>VIN.number.FI.Res.HH.Thermal.SH.Biomass.WH.Biomass.Solar</t>
  </si>
  <si>
    <t>VIN.number.FI.Res.HH.Thermal.SH.Biomass.WH.LPG.NoSolar</t>
  </si>
  <si>
    <t>VIN.number.FI.Res.HH.Thermal.SH.Biomass.WH.LPG.Solar</t>
  </si>
  <si>
    <t>VIN.number.FI.Res.HH.Thermal.SH.Biomass.WH.Elc.NoSolar</t>
  </si>
  <si>
    <t>VIN.number.FI.Res.HH.Thermal.SH.Biomass.WH.Elc.Solar</t>
  </si>
  <si>
    <t>VIN.number.FI.Res.HH.Thermal.SH.Biomass.CO.Biomass</t>
  </si>
  <si>
    <t>VIN.number.FI.Res.HH.Thermal.SH.Biomass.CO.LPG</t>
  </si>
  <si>
    <t>VIN.number.FI.Res.HH.Thermal.SH.Biomass.CO.Elc</t>
  </si>
  <si>
    <t>VIN.number.FI.Res.HH.Thermal.SH.Geo</t>
  </si>
  <si>
    <t>VIN.number.FI.Res.HH.Thermal.SH.Geo.SH</t>
  </si>
  <si>
    <t>VIN.number.FI.Res.HH.Thermal.SH.Geo.SC.AC</t>
  </si>
  <si>
    <t>VIN.number.FI.Res.HH.Thermal.SH.Geo.WH.Geo.NoSolar</t>
  </si>
  <si>
    <t>VIN.number.FI.Res.HH.Thermal.SH.Geo.WH.Geo.Solar</t>
  </si>
  <si>
    <t>VIN.number.FI.Res.HH.Thermal.SH.Geo.WH.Elc.NoSolar</t>
  </si>
  <si>
    <t>VIN.number.FI.Res.HH.Thermal.SH.Geo.WH.Elc.Solar</t>
  </si>
  <si>
    <t>VIN.number.FI.Res.HH.Thermal.SH.Geo.CO.LPG</t>
  </si>
  <si>
    <t>VIN.number.FI.Res.HH.Thermal.SH.Geo.CO.Elc</t>
  </si>
  <si>
    <t>VIN.number.FI.Res.HH.Thermal.SH.DistrHeat</t>
  </si>
  <si>
    <t>VIN.number.FI.Res.HH.Thermal.SH.DistrHeat.SH</t>
  </si>
  <si>
    <t>VIN.number.FI.Res.HH.Thermal.SH.DistrHeat.SC.AC</t>
  </si>
  <si>
    <t>VIN.number.FI.Res.HH.Thermal.SH.DistrHeat.WH.DistrHeat.NoSolar</t>
  </si>
  <si>
    <t>VIN.number.FI.Res.HH.Thermal.SH.DistrHeat.WH.DistrHeat.Solar</t>
  </si>
  <si>
    <t>VIN.number.FI.Res.HH.Thermal.SH.DistrHeat.WH.Elc.NoSolar</t>
  </si>
  <si>
    <t>VIN.number.FI.Res.HH.Thermal.SH.DistrHeat.WH.Elc.Solar</t>
  </si>
  <si>
    <t>VIN.number.FI.Res.HH.Thermal.SH.DistrHeat.CO.LPG</t>
  </si>
  <si>
    <t>VIN.number.FI.Res.HH.Thermal.SH.DistrHeat.CO.Elc</t>
  </si>
  <si>
    <t>VIN.number.FI.Res.HH.Thermal.SH.AdvElc</t>
  </si>
  <si>
    <t>VIN.number.FI.Res.HH.Thermal.SH.AdvElc.SH</t>
  </si>
  <si>
    <t>VIN.number.FI.Res.HH.Thermal.SH.AdvElc.SC.AC</t>
  </si>
  <si>
    <t>VIN.number.FI.Res.HH.Thermal.SH.AdvElc.WH.LPG.NoSolar</t>
  </si>
  <si>
    <t>VIN.number.FI.Res.HH.Thermal.SH.AdvElc.WH.LPG.Solar</t>
  </si>
  <si>
    <t>VIN.number.FI.Res.HH.Thermal.SH.AdvElc.WH.Elc.NoSolar</t>
  </si>
  <si>
    <t>VIN.number.FI.Res.HH.Thermal.SH.AdvElc.WH.Elc.Solar</t>
  </si>
  <si>
    <t>VIN.number.FI.Res.HH.Thermal.SH.AdvElc.CO.LPG</t>
  </si>
  <si>
    <t>VIN.number.FI.Res.HH.Thermal.SH.AdvElc.CO.Elc</t>
  </si>
  <si>
    <t>VIN.number.FI.Res.HH.Thermal.SH.ConvElc</t>
  </si>
  <si>
    <t>VIN.number.FI.Res.HH.Thermal.SH.ConvElc.SH</t>
  </si>
  <si>
    <t>VIN.number.FI.Res.HH.Thermal.SH.ConvElc.SC.AC</t>
  </si>
  <si>
    <t>VIN.number.FI.Res.HH.Thermal.SH.ConvElc.WH.LPG.NoSolar</t>
  </si>
  <si>
    <t>VIN.number.FI.Res.HH.Thermal.SH.ConvElc.WH.LPG.Solar</t>
  </si>
  <si>
    <t>VIN.number.FI.Res.HH.Thermal.SH.ConvElc.WH.Elc.NoSolar</t>
  </si>
  <si>
    <t>VIN.number.FI.Res.HH.Thermal.SH.ConvElc.WH.Elc.Solar</t>
  </si>
  <si>
    <t>VIN.number.FI.Res.HH.Thermal.SH.ConvElc.CO.LPG</t>
  </si>
  <si>
    <t>VIN.number.FI.Res.HH.Thermal.SH.ConvElc.CO.Elc</t>
  </si>
  <si>
    <t>FI - Final energy consumption (detailed structure)</t>
  </si>
  <si>
    <t>FEC.ktoe.FI.Res.HH.Thermal.SH.Solids</t>
  </si>
  <si>
    <t>FEC.ktoe.FI.Res.HH.Thermal.SH.Solids.SH</t>
  </si>
  <si>
    <t>FEC.ktoe.FI.Res.HH.Thermal.SH.Solids.SH.Solids</t>
  </si>
  <si>
    <t>FEC.ktoe.FI.Res.HH.Thermal.SH.Solids.SH.Elec</t>
  </si>
  <si>
    <t>FEC.ktoe.FI.Res.HH.Thermal.SH.Solids.SC</t>
  </si>
  <si>
    <t>FEC.ktoe.FI.Res.HH.Thermal.SH.Solids.SC.AC.Elec</t>
  </si>
  <si>
    <t>FEC.ktoe.FI.Res.HH.Thermal.SH.Solids.WH</t>
  </si>
  <si>
    <t>FEC.ktoe.FI.Res.HH.Thermal.SH.Solids.WH.Solids.NoSolar.Solids</t>
  </si>
  <si>
    <t>FEC.ktoe.FI.Res.HH.Thermal.SH.Solids.WH.LPG.NoSolar.LPG</t>
  </si>
  <si>
    <t>FEC.ktoe.FI.Res.HH.Thermal.SH.Solids.WH.LPG.Solar</t>
  </si>
  <si>
    <t>FEC.ktoe.FI.Res.HH.Thermal.SH.Solids.WH.LPG.Solar.LPG</t>
  </si>
  <si>
    <t>FEC.ktoe.FI.Res.HH.Thermal.SH.Solids.WH.LPG.Solar.Solar</t>
  </si>
  <si>
    <t>FEC.ktoe.FI.Res.HH.Thermal.SH.Solids.WH.Elc.NoSolar.Elec</t>
  </si>
  <si>
    <t>FEC.ktoe.FI.Res.HH.Thermal.SH.Solids.WH.Elc.Solar</t>
  </si>
  <si>
    <t>FEC.ktoe.FI.Res.HH.Thermal.SH.Solids.WH.Elc.Solar.Elec</t>
  </si>
  <si>
    <t>FEC.ktoe.FI.Res.HH.Thermal.SH.Solids.WH.Elc.Solar.Solar</t>
  </si>
  <si>
    <t>FEC.ktoe.FI.Res.HH.Thermal.SH.Solids.CO</t>
  </si>
  <si>
    <t>FEC.ktoe.FI.Res.HH.Thermal.SH.Solids.CO.Solids.Solids</t>
  </si>
  <si>
    <t>FEC.ktoe.FI.Res.HH.Thermal.SH.Solids.CO.LPG.LPG</t>
  </si>
  <si>
    <t>FEC.ktoe.FI.Res.HH.Thermal.SH.Solids.CO.Elc.Elec</t>
  </si>
  <si>
    <t>FEC.ktoe.FI.Res.HH.Thermal.SH.LPG</t>
  </si>
  <si>
    <t>FEC.ktoe.FI.Res.HH.Thermal.SH.LPG.SH</t>
  </si>
  <si>
    <t>FEC.ktoe.FI.Res.HH.Thermal.SH.LPG.SH.LPG</t>
  </si>
  <si>
    <t>FEC.ktoe.FI.Res.HH.Thermal.SH.LPG.SH.Elec</t>
  </si>
  <si>
    <t>FEC.ktoe.FI.Res.HH.Thermal.SH.LPG.SC</t>
  </si>
  <si>
    <t>FEC.ktoe.FI.Res.HH.Thermal.SH.LPG.SC.AC.Elec</t>
  </si>
  <si>
    <t>FEC.ktoe.FI.Res.HH.Thermal.SH.LPG.WH</t>
  </si>
  <si>
    <t>FEC.ktoe.FI.Res.HH.Thermal.SH.LPG.WH.LPG.NoSolar.LPG</t>
  </si>
  <si>
    <t>FEC.ktoe.FI.Res.HH.Thermal.SH.LPG.WH.LPG.Solar</t>
  </si>
  <si>
    <t>FEC.ktoe.FI.Res.HH.Thermal.SH.LPG.WH.LPG.Solar.LPG</t>
  </si>
  <si>
    <t>FEC.ktoe.FI.Res.HH.Thermal.SH.LPG.WH.LPG.Solar.Solar</t>
  </si>
  <si>
    <t>FEC.ktoe.FI.Res.HH.Thermal.SH.LPG.WH.Elc.NoSolar.Elec</t>
  </si>
  <si>
    <t>FEC.ktoe.FI.Res.HH.Thermal.SH.LPG.WH.Elc.Solar</t>
  </si>
  <si>
    <t>FEC.ktoe.FI.Res.HH.Thermal.SH.LPG.WH.Elc.Solar.Elec</t>
  </si>
  <si>
    <t>FEC.ktoe.FI.Res.HH.Thermal.SH.LPG.WH.Elc.Solar.Solar</t>
  </si>
  <si>
    <t>FEC.ktoe.FI.Res.HH.Thermal.SH.LPG.CO</t>
  </si>
  <si>
    <t>FEC.ktoe.FI.Res.HH.Thermal.SH.LPG.CO.LPG.LPG</t>
  </si>
  <si>
    <t>FEC.ktoe.FI.Res.HH.Thermal.SH.LPG.CO.Elc.Elec</t>
  </si>
  <si>
    <t>FEC.ktoe.FI.Res.HH.Thermal.SH.Oil</t>
  </si>
  <si>
    <t>FEC.ktoe.FI.Res.HH.Thermal.SH.Oil.SH</t>
  </si>
  <si>
    <t>FEC.ktoe.FI.Res.HH.Thermal.SH.Oil.SH.Oil</t>
  </si>
  <si>
    <t>FEC.ktoe.FI.Res.HH.Thermal.SH.Oil.SH.Elec</t>
  </si>
  <si>
    <t>FEC.ktoe.FI.Res.HH.Thermal.SH.Oil.SC</t>
  </si>
  <si>
    <t>FEC.ktoe.FI.Res.HH.Thermal.SH.Oil.SC.AC.Elec</t>
  </si>
  <si>
    <t>FEC.ktoe.FI.Res.HH.Thermal.SH.Oil.WH</t>
  </si>
  <si>
    <t>FEC.ktoe.FI.Res.HH.Thermal.SH.Oil.WH.Oil.NoSolar.Oil</t>
  </si>
  <si>
    <t>FEC.ktoe.FI.Res.HH.Thermal.SH.Oil.WH.Oil.Solar</t>
  </si>
  <si>
    <t>FEC.ktoe.FI.Res.HH.Thermal.SH.Oil.WH.Oil.Solar.Oil</t>
  </si>
  <si>
    <t>FEC.ktoe.FI.Res.HH.Thermal.SH.Oil.WH.Oil.Solar.Solar</t>
  </si>
  <si>
    <t>FEC.ktoe.FI.Res.HH.Thermal.SH.Oil.WH.Elc.NoSolar.Elec</t>
  </si>
  <si>
    <t>FEC.ktoe.FI.Res.HH.Thermal.SH.Oil.WH.Elc.Solar</t>
  </si>
  <si>
    <t>FEC.ktoe.FI.Res.HH.Thermal.SH.Oil.WH.Elc.Solar.Elec</t>
  </si>
  <si>
    <t>FEC.ktoe.FI.Res.HH.Thermal.SH.Oil.WH.Elc.Solar.Solar</t>
  </si>
  <si>
    <t>FEC.ktoe.FI.Res.HH.Thermal.SH.Oil.CO</t>
  </si>
  <si>
    <t>FEC.ktoe.FI.Res.HH.Thermal.SH.Oil.CO.LPG.LPG</t>
  </si>
  <si>
    <t>FEC.ktoe.FI.Res.HH.Thermal.SH.Oil.CO.Elc.Elec</t>
  </si>
  <si>
    <t>FEC.ktoe.FI.Res.HH.Thermal.SH.Gas</t>
  </si>
  <si>
    <t>FEC.ktoe.FI.Res.HH.Thermal.SH.Gas.SH</t>
  </si>
  <si>
    <t>FEC.ktoe.FI.Res.HH.Thermal.SH.Gas.SH.Gas</t>
  </si>
  <si>
    <t>FEC.ktoe.FI.Res.HH.Thermal.SH.Gas.SH.Elec</t>
  </si>
  <si>
    <t>FEC.ktoe.FI.Res.HH.Thermal.SH.Gas.SC</t>
  </si>
  <si>
    <t>FEC.ktoe.FI.Res.HH.Thermal.SH.Gas.SC.AC.Elec</t>
  </si>
  <si>
    <t>FEC.ktoe.FI.Res.HH.Thermal.SH.Gas.WH</t>
  </si>
  <si>
    <t>FEC.ktoe.FI.Res.HH.Thermal.SH.Gas.WH.Gas.NoSolar.Gas</t>
  </si>
  <si>
    <t>FEC.ktoe.FI.Res.HH.Thermal.SH.Gas.WH.Gas.Solar</t>
  </si>
  <si>
    <t>FEC.ktoe.FI.Res.HH.Thermal.SH.Gas.WH.Gas.Solar.Gas</t>
  </si>
  <si>
    <t>FEC.ktoe.FI.Res.HH.Thermal.SH.Gas.WH.Gas.Solar.Solar</t>
  </si>
  <si>
    <t>FEC.ktoe.FI.Res.HH.Thermal.SH.Gas.WH.Elc.NoSolar.Elec</t>
  </si>
  <si>
    <t>FEC.ktoe.FI.Res.HH.Thermal.SH.Gas.WH.Elc.Solar</t>
  </si>
  <si>
    <t>FEC.ktoe.FI.Res.HH.Thermal.SH.Gas.WH.Elc.Solar.Elec</t>
  </si>
  <si>
    <t>FEC.ktoe.FI.Res.HH.Thermal.SH.Gas.WH.Elc.Solar.Solar</t>
  </si>
  <si>
    <t>FEC.ktoe.FI.Res.HH.Thermal.SH.Gas.CO</t>
  </si>
  <si>
    <t>FEC.ktoe.FI.Res.HH.Thermal.SH.Gas.CO.Gas.Gas</t>
  </si>
  <si>
    <t>FEC.ktoe.FI.Res.HH.Thermal.SH.Gas.CO.Elc.Elec</t>
  </si>
  <si>
    <t>FEC.ktoe.FI.Res.HH.Thermal.SH.Biomass</t>
  </si>
  <si>
    <t>FEC.ktoe.FI.Res.HH.Thermal.SH.Biomass.SH</t>
  </si>
  <si>
    <t>FEC.ktoe.FI.Res.HH.Thermal.SH.Biomass.SH.Biomass</t>
  </si>
  <si>
    <t>FEC.ktoe.FI.Res.HH.Thermal.SH.Biomass.SH.Elec</t>
  </si>
  <si>
    <t>FEC.ktoe.FI.Res.HH.Thermal.SH.Biomass.SC</t>
  </si>
  <si>
    <t>FEC.ktoe.FI.Res.HH.Thermal.SH.Biomass.SC.AC.Elec</t>
  </si>
  <si>
    <t>FEC.ktoe.FI.Res.HH.Thermal.SH.Biomass.WH</t>
  </si>
  <si>
    <t>FEC.ktoe.FI.Res.HH.Thermal.SH.Biomass.WH.Biomass.NoSolar.Biomass</t>
  </si>
  <si>
    <t>FEC.ktoe.FI.Res.HH.Thermal.SH.Biomass.WH.Biomass.Solar</t>
  </si>
  <si>
    <t>FEC.ktoe.FI.Res.HH.Thermal.SH.Biomass.WH.Biomass.Solar.Biomass</t>
  </si>
  <si>
    <t>FEC.ktoe.FI.Res.HH.Thermal.SH.Biomass.WH.Biomass.Solar.Solar</t>
  </si>
  <si>
    <t>FEC.ktoe.FI.Res.HH.Thermal.SH.Biomass.WH.LPG.NoSolar.LPG</t>
  </si>
  <si>
    <t>FEC.ktoe.FI.Res.HH.Thermal.SH.Biomass.WH.LPG.Solar</t>
  </si>
  <si>
    <t>FEC.ktoe.FI.Res.HH.Thermal.SH.Biomass.WH.LPG.Solar.LPG</t>
  </si>
  <si>
    <t>FEC.ktoe.FI.Res.HH.Thermal.SH.Biomass.WH.LPG.Solar.Solar</t>
  </si>
  <si>
    <t>FEC.ktoe.FI.Res.HH.Thermal.SH.Biomass.WH.Elc.NoSolar.Elec</t>
  </si>
  <si>
    <t>FEC.ktoe.FI.Res.HH.Thermal.SH.Biomass.WH.Elc.Solar</t>
  </si>
  <si>
    <t>FEC.ktoe.FI.Res.HH.Thermal.SH.Biomass.WH.Elc.Solar.Elec</t>
  </si>
  <si>
    <t>FEC.ktoe.FI.Res.HH.Thermal.SH.Biomass.WH.Elc.Solar.Solar</t>
  </si>
  <si>
    <t>FEC.ktoe.FI.Res.HH.Thermal.SH.Biomass.CO</t>
  </si>
  <si>
    <t>FEC.ktoe.FI.Res.HH.Thermal.SH.Biomass.CO.Biomass.Biomass</t>
  </si>
  <si>
    <t>FEC.ktoe.FI.Res.HH.Thermal.SH.Biomass.CO.LPG.LPG</t>
  </si>
  <si>
    <t>FEC.ktoe.FI.Res.HH.Thermal.SH.Biomass.CO.Elc.Elec</t>
  </si>
  <si>
    <t>FEC.ktoe.FI.Res.HH.Thermal.SH.Geo</t>
  </si>
  <si>
    <t>FEC.ktoe.FI.Res.HH.Thermal.SH.Geo.SH</t>
  </si>
  <si>
    <t>FEC.ktoe.FI.Res.HH.Thermal.SH.Geo.SH.Geo</t>
  </si>
  <si>
    <t>FEC.ktoe.FI.Res.HH.Thermal.SH.Geo.SH.Elec</t>
  </si>
  <si>
    <t>FEC.ktoe.FI.Res.HH.Thermal.SH.Geo.SC</t>
  </si>
  <si>
    <t>FEC.ktoe.FI.Res.HH.Thermal.SH.Geo.SC.AC.Elec</t>
  </si>
  <si>
    <t>FEC.ktoe.FI.Res.HH.Thermal.SH.Geo.WH</t>
  </si>
  <si>
    <t>FEC.ktoe.FI.Res.HH.Thermal.SH.Geo.WH.Geo.NoSolar.Geo</t>
  </si>
  <si>
    <t>FEC.ktoe.FI.Res.HH.Thermal.SH.Geo.WH.Geo.Solar</t>
  </si>
  <si>
    <t>FEC.ktoe.FI.Res.HH.Thermal.SH.Geo.WH.Geo.Solar.Geo</t>
  </si>
  <si>
    <t>FEC.ktoe.FI.Res.HH.Thermal.SH.Geo.WH.Geo.Solar.Solar</t>
  </si>
  <si>
    <t>FEC.ktoe.FI.Res.HH.Thermal.SH.Geo.WH.Elc.NoSolar.Elec</t>
  </si>
  <si>
    <t>FEC.ktoe.FI.Res.HH.Thermal.SH.Geo.WH.Elc.Solar</t>
  </si>
  <si>
    <t>FEC.ktoe.FI.Res.HH.Thermal.SH.Geo.WH.Elc.Solar.Elec</t>
  </si>
  <si>
    <t>FEC.ktoe.FI.Res.HH.Thermal.SH.Geo.WH.Elc.Solar.Solar</t>
  </si>
  <si>
    <t>FEC.ktoe.FI.Res.HH.Thermal.SH.Geo.CO</t>
  </si>
  <si>
    <t>FEC.ktoe.FI.Res.HH.Thermal.SH.Geo.CO.LPG.LPG</t>
  </si>
  <si>
    <t>FEC.ktoe.FI.Res.HH.Thermal.SH.Geo.CO.Elc.Elec</t>
  </si>
  <si>
    <t>FEC.ktoe.FI.Res.HH.Thermal.SH.DistrHeat</t>
  </si>
  <si>
    <t>FEC.ktoe.FI.Res.HH.Thermal.SH.DistrHeat.SH</t>
  </si>
  <si>
    <t>FEC.ktoe.FI.Res.HH.Thermal.SH.DistrHeat.SH.Steam_Distr</t>
  </si>
  <si>
    <t>FEC.ktoe.FI.Res.HH.Thermal.SH.DistrHeat.SH.Elec</t>
  </si>
  <si>
    <t>FEC.ktoe.FI.Res.HH.Thermal.SH.DistrHeat.SC</t>
  </si>
  <si>
    <t>FEC.ktoe.FI.Res.HH.Thermal.SH.DistrHeat.SC.AC.Elec</t>
  </si>
  <si>
    <t>FEC.ktoe.FI.Res.HH.Thermal.SH.DistrHeat.WH</t>
  </si>
  <si>
    <t>FEC.ktoe.FI.Res.HH.Thermal.SH.DistrHeat.WH.DistrHeat.NoSolar.Steam_Distr</t>
  </si>
  <si>
    <t>FEC.ktoe.FI.Res.HH.Thermal.SH.DistrHeat.WH.DistrHeat.Solar</t>
  </si>
  <si>
    <t>FEC.ktoe.FI.Res.HH.Thermal.SH.DistrHeat.WH.DistrHeat.Solar.Steam_Distr</t>
  </si>
  <si>
    <t>FEC.ktoe.FI.Res.HH.Thermal.SH.DistrHeat.WH.DistrHeat.Solar.Solar</t>
  </si>
  <si>
    <t>FEC.ktoe.FI.Res.HH.Thermal.SH.DistrHeat.WH.Elc.NoSolar.Elec</t>
  </si>
  <si>
    <t>FEC.ktoe.FI.Res.HH.Thermal.SH.DistrHeat.WH.Elc.Solar</t>
  </si>
  <si>
    <t>FEC.ktoe.FI.Res.HH.Thermal.SH.DistrHeat.WH.Elc.Solar.Elec</t>
  </si>
  <si>
    <t>FEC.ktoe.FI.Res.HH.Thermal.SH.DistrHeat.WH.Elc.Solar.Solar</t>
  </si>
  <si>
    <t>FEC.ktoe.FI.Res.HH.Thermal.SH.DistrHeat.CO</t>
  </si>
  <si>
    <t>FEC.ktoe.FI.Res.HH.Thermal.SH.DistrHeat.CO.LPG.LPG</t>
  </si>
  <si>
    <t>FEC.ktoe.FI.Res.HH.Thermal.SH.DistrHeat.CO.Elc.Elec</t>
  </si>
  <si>
    <t>FEC.ktoe.FI.Res.HH.Thermal.SH.AdvElc</t>
  </si>
  <si>
    <t>FEC.ktoe.FI.Res.HH.Thermal.SH.AdvElc.SH</t>
  </si>
  <si>
    <t>FEC.ktoe.FI.Res.HH.Thermal.SH.AdvElc.SH.Elec</t>
  </si>
  <si>
    <t>FEC.ktoe.FI.Res.HH.Thermal.SH.AdvElc.SC</t>
  </si>
  <si>
    <t>FEC.ktoe.FI.Res.HH.Thermal.SH.AdvElc.SC.AC.Elec</t>
  </si>
  <si>
    <t>FEC.ktoe.FI.Res.HH.Thermal.SH.AdvElc.WH</t>
  </si>
  <si>
    <t>FEC.ktoe.FI.Res.HH.Thermal.SH.AdvElc.WH.LPG.NoSolar.LPG</t>
  </si>
  <si>
    <t>FEC.ktoe.FI.Res.HH.Thermal.SH.AdvElc.WH.LPG.Solar</t>
  </si>
  <si>
    <t>FEC.ktoe.FI.Res.HH.Thermal.SH.AdvElc.WH.LPG.Solar.LPG</t>
  </si>
  <si>
    <t>FEC.ktoe.FI.Res.HH.Thermal.SH.AdvElc.WH.LPG.Solar.Solar</t>
  </si>
  <si>
    <t>FEC.ktoe.FI.Res.HH.Thermal.SH.AdvElc.WH.Elc.NoSolar.Elec</t>
  </si>
  <si>
    <t>FEC.ktoe.FI.Res.HH.Thermal.SH.AdvElc.WH.Elc.Solar</t>
  </si>
  <si>
    <t>FEC.ktoe.FI.Res.HH.Thermal.SH.AdvElc.WH.Elc.Solar.Elec</t>
  </si>
  <si>
    <t>FEC.ktoe.FI.Res.HH.Thermal.SH.AdvElc.WH.Elc.Solar.Solar</t>
  </si>
  <si>
    <t>FEC.ktoe.FI.Res.HH.Thermal.SH.AdvElc.CO</t>
  </si>
  <si>
    <t>FEC.ktoe.FI.Res.HH.Thermal.SH.AdvElc.CO.LPG.LPG</t>
  </si>
  <si>
    <t>FEC.ktoe.FI.Res.HH.Thermal.SH.AdvElc.CO.Elc.Elec</t>
  </si>
  <si>
    <t>FEC.ktoe.FI.Res.HH.Thermal.SH.ConvElc</t>
  </si>
  <si>
    <t>FEC.ktoe.FI.Res.HH.Thermal.SH.ConvElc.SH</t>
  </si>
  <si>
    <t>FEC.ktoe.FI.Res.HH.Thermal.SH.ConvElc.SH.Elec</t>
  </si>
  <si>
    <t>FEC.ktoe.FI.Res.HH.Thermal.SH.ConvElc.SC</t>
  </si>
  <si>
    <t>FEC.ktoe.FI.Res.HH.Thermal.SH.ConvElc.SC.AC.Elec</t>
  </si>
  <si>
    <t>FEC.ktoe.FI.Res.HH.Thermal.SH.ConvElc.WH</t>
  </si>
  <si>
    <t>FEC.ktoe.FI.Res.HH.Thermal.SH.ConvElc.WH.LPG.NoSolar.LPG</t>
  </si>
  <si>
    <t>FEC.ktoe.FI.Res.HH.Thermal.SH.ConvElc.WH.LPG.Solar</t>
  </si>
  <si>
    <t>FEC.ktoe.FI.Res.HH.Thermal.SH.ConvElc.WH.LPG.Solar.LPG</t>
  </si>
  <si>
    <t>FEC.ktoe.FI.Res.HH.Thermal.SH.ConvElc.WH.LPG.Solar.Solar</t>
  </si>
  <si>
    <t>FEC.ktoe.FI.Res.HH.Thermal.SH.ConvElc.WH.Elc.NoSolar.Elec</t>
  </si>
  <si>
    <t>FEC.ktoe.FI.Res.HH.Thermal.SH.ConvElc.WH.Elc.Solar</t>
  </si>
  <si>
    <t>FEC.ktoe.FI.Res.HH.Thermal.SH.ConvElc.WH.Elc.Solar.Elec</t>
  </si>
  <si>
    <t>FEC.ktoe.FI.Res.HH.Thermal.SH.ConvElc.WH.Elc.Solar.Solar</t>
  </si>
  <si>
    <t>FEC.ktoe.FI.Res.HH.Thermal.SH.ConvElc.CO</t>
  </si>
  <si>
    <t>FEC.ktoe.FI.Res.HH.Thermal.SH.ConvElc.CO.LPG.LPG</t>
  </si>
  <si>
    <t>FEC.ktoe.FI.Res.HH.Thermal.SH.ConvElc.CO.Elc.Elec</t>
  </si>
  <si>
    <t>FI - Thermal energy service (detailed structure)</t>
  </si>
  <si>
    <t>TES.ktoe.FI.Res.HH.Thermal.SH.Solids</t>
  </si>
  <si>
    <t>TES.ktoe.FI.Res.HH.Thermal.SH.Solids.SH</t>
  </si>
  <si>
    <t>TES.ktoe.FI.Res.HH.Thermal.SH.Solids.SH.Solids</t>
  </si>
  <si>
    <t>TES.ktoe.FI.Res.HH.Thermal.SH.Solids.SH.Elec</t>
  </si>
  <si>
    <t>TES.ktoe.FI.Res.HH.Thermal.SH.Solids.SC</t>
  </si>
  <si>
    <t>TES.ktoe.FI.Res.HH.Thermal.SH.Solids.SC.AC.Elec</t>
  </si>
  <si>
    <t>TES.ktoe.FI.Res.HH.Thermal.SH.Solids.WH</t>
  </si>
  <si>
    <t>TES.ktoe.FI.Res.HH.Thermal.SH.Solids.WH.Solids.NoSolar.Solids</t>
  </si>
  <si>
    <t>TES.ktoe.FI.Res.HH.Thermal.SH.Solids.WH.LPG.NoSolar.LPG</t>
  </si>
  <si>
    <t>TES.ktoe.FI.Res.HH.Thermal.SH.Solids.WH.LPG.Solar</t>
  </si>
  <si>
    <t>TES.ktoe.FI.Res.HH.Thermal.SH.Solids.WH.LPG.Solar.LPG</t>
  </si>
  <si>
    <t>TES.ktoe.FI.Res.HH.Thermal.SH.Solids.WH.LPG.Solar.Solar</t>
  </si>
  <si>
    <t>TES.ktoe.FI.Res.HH.Thermal.SH.Solids.WH.Elc.NoSolar.Elec</t>
  </si>
  <si>
    <t>TES.ktoe.FI.Res.HH.Thermal.SH.Solids.WH.Elc.Solar</t>
  </si>
  <si>
    <t>TES.ktoe.FI.Res.HH.Thermal.SH.Solids.WH.Elc.Solar.Elec</t>
  </si>
  <si>
    <t>TES.ktoe.FI.Res.HH.Thermal.SH.Solids.WH.Elc.Solar.Solar</t>
  </si>
  <si>
    <t>TES.ktoe.FI.Res.HH.Thermal.SH.Solids.CO</t>
  </si>
  <si>
    <t>TES.ktoe.FI.Res.HH.Thermal.SH.Solids.CO.Solids.Solids</t>
  </si>
  <si>
    <t>TES.ktoe.FI.Res.HH.Thermal.SH.Solids.CO.LPG.LPG</t>
  </si>
  <si>
    <t>TES.ktoe.FI.Res.HH.Thermal.SH.Solids.CO.Elc.Elec</t>
  </si>
  <si>
    <t>TES.ktoe.FI.Res.HH.Thermal.SH.LPG</t>
  </si>
  <si>
    <t>TES.ktoe.FI.Res.HH.Thermal.SH.LPG.SH</t>
  </si>
  <si>
    <t>TES.ktoe.FI.Res.HH.Thermal.SH.LPG.SH.LPG</t>
  </si>
  <si>
    <t>TES.ktoe.FI.Res.HH.Thermal.SH.LPG.SH.Elec</t>
  </si>
  <si>
    <t>TES.ktoe.FI.Res.HH.Thermal.SH.LPG.SC</t>
  </si>
  <si>
    <t>TES.ktoe.FI.Res.HH.Thermal.SH.LPG.SC.AC.Elec</t>
  </si>
  <si>
    <t>TES.ktoe.FI.Res.HH.Thermal.SH.LPG.WH</t>
  </si>
  <si>
    <t>TES.ktoe.FI.Res.HH.Thermal.SH.LPG.WH.LPG.NoSolar.LPG</t>
  </si>
  <si>
    <t>TES.ktoe.FI.Res.HH.Thermal.SH.LPG.WH.LPG.Solar</t>
  </si>
  <si>
    <t>TES.ktoe.FI.Res.HH.Thermal.SH.LPG.WH.LPG.Solar.LPG</t>
  </si>
  <si>
    <t>TES.ktoe.FI.Res.HH.Thermal.SH.LPG.WH.LPG.Solar.Solar</t>
  </si>
  <si>
    <t>TES.ktoe.FI.Res.HH.Thermal.SH.LPG.WH.Elc.NoSolar.Elec</t>
  </si>
  <si>
    <t>TES.ktoe.FI.Res.HH.Thermal.SH.LPG.WH.Elc.Solar</t>
  </si>
  <si>
    <t>TES.ktoe.FI.Res.HH.Thermal.SH.LPG.WH.Elc.Solar.Elec</t>
  </si>
  <si>
    <t>TES.ktoe.FI.Res.HH.Thermal.SH.LPG.WH.Elc.Solar.Solar</t>
  </si>
  <si>
    <t>TES.ktoe.FI.Res.HH.Thermal.SH.LPG.CO</t>
  </si>
  <si>
    <t>TES.ktoe.FI.Res.HH.Thermal.SH.LPG.CO.LPG.LPG</t>
  </si>
  <si>
    <t>TES.ktoe.FI.Res.HH.Thermal.SH.LPG.CO.Elc.Elec</t>
  </si>
  <si>
    <t>TES.ktoe.FI.Res.HH.Thermal.SH.Oil</t>
  </si>
  <si>
    <t>TES.ktoe.FI.Res.HH.Thermal.SH.Oil.SH</t>
  </si>
  <si>
    <t>TES.ktoe.FI.Res.HH.Thermal.SH.Oil.SH.Oil</t>
  </si>
  <si>
    <t>TES.ktoe.FI.Res.HH.Thermal.SH.Oil.SH.Elec</t>
  </si>
  <si>
    <t>TES.ktoe.FI.Res.HH.Thermal.SH.Oil.SC</t>
  </si>
  <si>
    <t>TES.ktoe.FI.Res.HH.Thermal.SH.Oil.SC.AC.Elec</t>
  </si>
  <si>
    <t>TES.ktoe.FI.Res.HH.Thermal.SH.Oil.WH</t>
  </si>
  <si>
    <t>TES.ktoe.FI.Res.HH.Thermal.SH.Oil.WH.Oil.NoSolar.Oil</t>
  </si>
  <si>
    <t>TES.ktoe.FI.Res.HH.Thermal.SH.Oil.WH.Oil.Solar</t>
  </si>
  <si>
    <t>TES.ktoe.FI.Res.HH.Thermal.SH.Oil.WH.Oil.Solar.Oil</t>
  </si>
  <si>
    <t>TES.ktoe.FI.Res.HH.Thermal.SH.Oil.WH.Oil.Solar.Solar</t>
  </si>
  <si>
    <t>TES.ktoe.FI.Res.HH.Thermal.SH.Oil.WH.Elc.NoSolar.Elec</t>
  </si>
  <si>
    <t>TES.ktoe.FI.Res.HH.Thermal.SH.Oil.WH.Elc.Solar</t>
  </si>
  <si>
    <t>TES.ktoe.FI.Res.HH.Thermal.SH.Oil.WH.Elc.Solar.Elec</t>
  </si>
  <si>
    <t>TES.ktoe.FI.Res.HH.Thermal.SH.Oil.WH.Elc.Solar.Solar</t>
  </si>
  <si>
    <t>TES.ktoe.FI.Res.HH.Thermal.SH.Oil.CO</t>
  </si>
  <si>
    <t>TES.ktoe.FI.Res.HH.Thermal.SH.Oil.CO.LPG.LPG</t>
  </si>
  <si>
    <t>TES.ktoe.FI.Res.HH.Thermal.SH.Oil.CO.Elc.Elec</t>
  </si>
  <si>
    <t>TES.ktoe.FI.Res.HH.Thermal.SH.Gas</t>
  </si>
  <si>
    <t>TES.ktoe.FI.Res.HH.Thermal.SH.Gas.SH</t>
  </si>
  <si>
    <t>TES.ktoe.FI.Res.HH.Thermal.SH.Gas.SH.Gas</t>
  </si>
  <si>
    <t>TES.ktoe.FI.Res.HH.Thermal.SH.Gas.SH.Elec</t>
  </si>
  <si>
    <t>TES.ktoe.FI.Res.HH.Thermal.SH.Gas.SC</t>
  </si>
  <si>
    <t>TES.ktoe.FI.Res.HH.Thermal.SH.Gas.SC.AC.Elec</t>
  </si>
  <si>
    <t>TES.ktoe.FI.Res.HH.Thermal.SH.Gas.WH</t>
  </si>
  <si>
    <t>TES.ktoe.FI.Res.HH.Thermal.SH.Gas.WH.Gas.NoSolar.Gas</t>
  </si>
  <si>
    <t>TES.ktoe.FI.Res.HH.Thermal.SH.Gas.WH.Gas.Solar</t>
  </si>
  <si>
    <t>TES.ktoe.FI.Res.HH.Thermal.SH.Gas.WH.Gas.Solar.Gas</t>
  </si>
  <si>
    <t>TES.ktoe.FI.Res.HH.Thermal.SH.Gas.WH.Gas.Solar.Solar</t>
  </si>
  <si>
    <t>TES.ktoe.FI.Res.HH.Thermal.SH.Gas.WH.Elc.NoSolar.Elec</t>
  </si>
  <si>
    <t>TES.ktoe.FI.Res.HH.Thermal.SH.Gas.WH.Elc.Solar</t>
  </si>
  <si>
    <t>TES.ktoe.FI.Res.HH.Thermal.SH.Gas.WH.Elc.Solar.Elec</t>
  </si>
  <si>
    <t>TES.ktoe.FI.Res.HH.Thermal.SH.Gas.WH.Elc.Solar.Solar</t>
  </si>
  <si>
    <t>TES.ktoe.FI.Res.HH.Thermal.SH.Gas.CO</t>
  </si>
  <si>
    <t>TES.ktoe.FI.Res.HH.Thermal.SH.Gas.CO.Gas.Gas</t>
  </si>
  <si>
    <t>TES.ktoe.FI.Res.HH.Thermal.SH.Gas.CO.Elc.Elec</t>
  </si>
  <si>
    <t>TES.ktoe.FI.Res.HH.Thermal.SH.Biomass</t>
  </si>
  <si>
    <t>TES.ktoe.FI.Res.HH.Thermal.SH.Biomass.SH</t>
  </si>
  <si>
    <t>TES.ktoe.FI.Res.HH.Thermal.SH.Biomass.SH.Biomass</t>
  </si>
  <si>
    <t>TES.ktoe.FI.Res.HH.Thermal.SH.Biomass.SH.Elec</t>
  </si>
  <si>
    <t>TES.ktoe.FI.Res.HH.Thermal.SH.Biomass.SC</t>
  </si>
  <si>
    <t>TES.ktoe.FI.Res.HH.Thermal.SH.Biomass.SC.AC.Elec</t>
  </si>
  <si>
    <t>TES.ktoe.FI.Res.HH.Thermal.SH.Biomass.WH</t>
  </si>
  <si>
    <t>TES.ktoe.FI.Res.HH.Thermal.SH.Biomass.WH.Biomass.NoSolar.Biomass</t>
  </si>
  <si>
    <t>TES.ktoe.FI.Res.HH.Thermal.SH.Biomass.WH.Biomass.Solar</t>
  </si>
  <si>
    <t>TES.ktoe.FI.Res.HH.Thermal.SH.Biomass.WH.Biomass.Solar.Biomass</t>
  </si>
  <si>
    <t>TES.ktoe.FI.Res.HH.Thermal.SH.Biomass.WH.Biomass.Solar.Solar</t>
  </si>
  <si>
    <t>TES.ktoe.FI.Res.HH.Thermal.SH.Biomass.WH.LPG.NoSolar.LPG</t>
  </si>
  <si>
    <t>TES.ktoe.FI.Res.HH.Thermal.SH.Biomass.WH.LPG.Solar</t>
  </si>
  <si>
    <t>TES.ktoe.FI.Res.HH.Thermal.SH.Biomass.WH.LPG.Solar.LPG</t>
  </si>
  <si>
    <t>TES.ktoe.FI.Res.HH.Thermal.SH.Biomass.WH.LPG.Solar.Solar</t>
  </si>
  <si>
    <t>TES.ktoe.FI.Res.HH.Thermal.SH.Biomass.WH.Elc.NoSolar.Elec</t>
  </si>
  <si>
    <t>TES.ktoe.FI.Res.HH.Thermal.SH.Biomass.WH.Elc.Solar</t>
  </si>
  <si>
    <t>TES.ktoe.FI.Res.HH.Thermal.SH.Biomass.WH.Elc.Solar.Elec</t>
  </si>
  <si>
    <t>TES.ktoe.FI.Res.HH.Thermal.SH.Biomass.WH.Elc.Solar.Solar</t>
  </si>
  <si>
    <t>TES.ktoe.FI.Res.HH.Thermal.SH.Biomass.CO</t>
  </si>
  <si>
    <t>TES.ktoe.FI.Res.HH.Thermal.SH.Biomass.CO.Biomass.Biomass</t>
  </si>
  <si>
    <t>TES.ktoe.FI.Res.HH.Thermal.SH.Biomass.CO.LPG.LPG</t>
  </si>
  <si>
    <t>TES.ktoe.FI.Res.HH.Thermal.SH.Biomass.CO.Elc.Elec</t>
  </si>
  <si>
    <t>TES.ktoe.FI.Res.HH.Thermal.SH.Geo</t>
  </si>
  <si>
    <t>TES.ktoe.FI.Res.HH.Thermal.SH.Geo.SH</t>
  </si>
  <si>
    <t>TES.ktoe.FI.Res.HH.Thermal.SH.Geo.SH.Geo</t>
  </si>
  <si>
    <t>TES.ktoe.FI.Res.HH.Thermal.SH.Geo.SH.Elec</t>
  </si>
  <si>
    <t>TES.ktoe.FI.Res.HH.Thermal.SH.Geo.SC</t>
  </si>
  <si>
    <t>TES.ktoe.FI.Res.HH.Thermal.SH.Geo.SC.AC.Elec</t>
  </si>
  <si>
    <t>TES.ktoe.FI.Res.HH.Thermal.SH.Geo.WH</t>
  </si>
  <si>
    <t>TES.ktoe.FI.Res.HH.Thermal.SH.Geo.WH.Geo.NoSolar.Geo</t>
  </si>
  <si>
    <t>TES.ktoe.FI.Res.HH.Thermal.SH.Geo.WH.Geo.Solar</t>
  </si>
  <si>
    <t>TES.ktoe.FI.Res.HH.Thermal.SH.Geo.WH.Geo.Solar.Geo</t>
  </si>
  <si>
    <t>TES.ktoe.FI.Res.HH.Thermal.SH.Geo.WH.Geo.Solar.Solar</t>
  </si>
  <si>
    <t>TES.ktoe.FI.Res.HH.Thermal.SH.Geo.WH.Elc.NoSolar.Elec</t>
  </si>
  <si>
    <t>TES.ktoe.FI.Res.HH.Thermal.SH.Geo.WH.Elc.Solar</t>
  </si>
  <si>
    <t>TES.ktoe.FI.Res.HH.Thermal.SH.Geo.WH.Elc.Solar.Elec</t>
  </si>
  <si>
    <t>TES.ktoe.FI.Res.HH.Thermal.SH.Geo.WH.Elc.Solar.Solar</t>
  </si>
  <si>
    <t>TES.ktoe.FI.Res.HH.Thermal.SH.Geo.CO</t>
  </si>
  <si>
    <t>TES.ktoe.FI.Res.HH.Thermal.SH.Geo.CO.LPG.LPG</t>
  </si>
  <si>
    <t>TES.ktoe.FI.Res.HH.Thermal.SH.Geo.CO.Elc.Elec</t>
  </si>
  <si>
    <t>TES.ktoe.FI.Res.HH.Thermal.SH.DistrHeat</t>
  </si>
  <si>
    <t>TES.ktoe.FI.Res.HH.Thermal.SH.DistrHeat.SH</t>
  </si>
  <si>
    <t>TES.ktoe.FI.Res.HH.Thermal.SH.DistrHeat.SH.Steam_Distr</t>
  </si>
  <si>
    <t>TES.ktoe.FI.Res.HH.Thermal.SH.DistrHeat.SH.Elec</t>
  </si>
  <si>
    <t>TES.ktoe.FI.Res.HH.Thermal.SH.DistrHeat.SC</t>
  </si>
  <si>
    <t>TES.ktoe.FI.Res.HH.Thermal.SH.DistrHeat.SC.AC.Elec</t>
  </si>
  <si>
    <t>TES.ktoe.FI.Res.HH.Thermal.SH.DistrHeat.WH</t>
  </si>
  <si>
    <t>TES.ktoe.FI.Res.HH.Thermal.SH.DistrHeat.WH.DistrHeat.NoSolar.Steam_Distr</t>
  </si>
  <si>
    <t>TES.ktoe.FI.Res.HH.Thermal.SH.DistrHeat.WH.DistrHeat.Solar</t>
  </si>
  <si>
    <t>TES.ktoe.FI.Res.HH.Thermal.SH.DistrHeat.WH.DistrHeat.Solar.Steam_Distr</t>
  </si>
  <si>
    <t>TES.ktoe.FI.Res.HH.Thermal.SH.DistrHeat.WH.DistrHeat.Solar.Solar</t>
  </si>
  <si>
    <t>TES.ktoe.FI.Res.HH.Thermal.SH.DistrHeat.WH.Elc.NoSolar.Elec</t>
  </si>
  <si>
    <t>TES.ktoe.FI.Res.HH.Thermal.SH.DistrHeat.WH.Elc.Solar</t>
  </si>
  <si>
    <t>TES.ktoe.FI.Res.HH.Thermal.SH.DistrHeat.WH.Elc.Solar.Elec</t>
  </si>
  <si>
    <t>TES.ktoe.FI.Res.HH.Thermal.SH.DistrHeat.WH.Elc.Solar.Solar</t>
  </si>
  <si>
    <t>TES.ktoe.FI.Res.HH.Thermal.SH.DistrHeat.CO</t>
  </si>
  <si>
    <t>TES.ktoe.FI.Res.HH.Thermal.SH.DistrHeat.CO.LPG.LPG</t>
  </si>
  <si>
    <t>TES.ktoe.FI.Res.HH.Thermal.SH.DistrHeat.CO.Elc.Elec</t>
  </si>
  <si>
    <t>TES.ktoe.FI.Res.HH.Thermal.SH.AdvElc</t>
  </si>
  <si>
    <t>TES.ktoe.FI.Res.HH.Thermal.SH.AdvElc.SH</t>
  </si>
  <si>
    <t>TES.ktoe.FI.Res.HH.Thermal.SH.AdvElc.SH.Elec</t>
  </si>
  <si>
    <t>TES.ktoe.FI.Res.HH.Thermal.SH.AdvElc.SC</t>
  </si>
  <si>
    <t>TES.ktoe.FI.Res.HH.Thermal.SH.AdvElc.SC.AC.Elec</t>
  </si>
  <si>
    <t>TES.ktoe.FI.Res.HH.Thermal.SH.AdvElc.WH</t>
  </si>
  <si>
    <t>TES.ktoe.FI.Res.HH.Thermal.SH.AdvElc.WH.LPG.NoSolar.LPG</t>
  </si>
  <si>
    <t>TES.ktoe.FI.Res.HH.Thermal.SH.AdvElc.WH.LPG.Solar</t>
  </si>
  <si>
    <t>TES.ktoe.FI.Res.HH.Thermal.SH.AdvElc.WH.LPG.Solar.LPG</t>
  </si>
  <si>
    <t>TES.ktoe.FI.Res.HH.Thermal.SH.AdvElc.WH.LPG.Solar.Solar</t>
  </si>
  <si>
    <t>TES.ktoe.FI.Res.HH.Thermal.SH.AdvElc.WH.Elc.NoSolar.Elec</t>
  </si>
  <si>
    <t>TES.ktoe.FI.Res.HH.Thermal.SH.AdvElc.WH.Elc.Solar</t>
  </si>
  <si>
    <t>TES.ktoe.FI.Res.HH.Thermal.SH.AdvElc.WH.Elc.Solar.Elec</t>
  </si>
  <si>
    <t>TES.ktoe.FI.Res.HH.Thermal.SH.AdvElc.WH.Elc.Solar.Solar</t>
  </si>
  <si>
    <t>TES.ktoe.FI.Res.HH.Thermal.SH.AdvElc.CO</t>
  </si>
  <si>
    <t>TES.ktoe.FI.Res.HH.Thermal.SH.AdvElc.CO.LPG.LPG</t>
  </si>
  <si>
    <t>TES.ktoe.FI.Res.HH.Thermal.SH.AdvElc.CO.Elc.Elec</t>
  </si>
  <si>
    <t>TES.ktoe.FI.Res.HH.Thermal.SH.ConvElc</t>
  </si>
  <si>
    <t>TES.ktoe.FI.Res.HH.Thermal.SH.ConvElc.SH</t>
  </si>
  <si>
    <t>TES.ktoe.FI.Res.HH.Thermal.SH.ConvElc.SH.Elec</t>
  </si>
  <si>
    <t>TES.ktoe.FI.Res.HH.Thermal.SH.ConvElc.SC</t>
  </si>
  <si>
    <t>TES.ktoe.FI.Res.HH.Thermal.SH.ConvElc.SC.AC.Elec</t>
  </si>
  <si>
    <t>TES.ktoe.FI.Res.HH.Thermal.SH.ConvElc.WH</t>
  </si>
  <si>
    <t>TES.ktoe.FI.Res.HH.Thermal.SH.ConvElc.WH.LPG.NoSolar.LPG</t>
  </si>
  <si>
    <t>TES.ktoe.FI.Res.HH.Thermal.SH.ConvElc.WH.LPG.Solar</t>
  </si>
  <si>
    <t>TES.ktoe.FI.Res.HH.Thermal.SH.ConvElc.WH.LPG.Solar.LPG</t>
  </si>
  <si>
    <t>TES.ktoe.FI.Res.HH.Thermal.SH.ConvElc.WH.LPG.Solar.Solar</t>
  </si>
  <si>
    <t>TES.ktoe.FI.Res.HH.Thermal.SH.ConvElc.WH.Elc.NoSolar.Elec</t>
  </si>
  <si>
    <t>TES.ktoe.FI.Res.HH.Thermal.SH.ConvElc.WH.Elc.Solar</t>
  </si>
  <si>
    <t>TES.ktoe.FI.Res.HH.Thermal.SH.ConvElc.WH.Elc.Solar.Elec</t>
  </si>
  <si>
    <t>TES.ktoe.FI.Res.HH.Thermal.SH.ConvElc.WH.Elc.Solar.Solar</t>
  </si>
  <si>
    <t>TES.ktoe.FI.Res.HH.Thermal.SH.ConvElc.CO</t>
  </si>
  <si>
    <t>TES.ktoe.FI.Res.HH.Thermal.SH.ConvElc.CO.LPG.LPG</t>
  </si>
  <si>
    <t>TES.ktoe.FI.Res.HH.Thermal.SH.ConvElc.CO.Elc.Elec</t>
  </si>
  <si>
    <t>FI - System efficiency indicator (detailed structure)</t>
  </si>
  <si>
    <t>Eff.ratio.FI.Res.HH.Thermal.SH.Solids</t>
  </si>
  <si>
    <t>Eff.ratio.FI.Res.HH.Thermal.SH.Solids.SH</t>
  </si>
  <si>
    <t>Eff.ratio.FI.Res.HH.Thermal.SH.Solids.SH.Solids</t>
  </si>
  <si>
    <t>Eff.ratio.FI.Res.HH.Thermal.SH.Solids.SH.Elec</t>
  </si>
  <si>
    <t>Eff.ratio.FI.Res.HH.Thermal.SH.Solids.SC</t>
  </si>
  <si>
    <t>Eff.ratio.FI.Res.HH.Thermal.SH.Solids.SC.AC.Elec</t>
  </si>
  <si>
    <t>Eff.ratio.FI.Res.HH.Thermal.SH.Solids.WH</t>
  </si>
  <si>
    <t>Eff.ratio.FI.Res.HH.Thermal.SH.Solids.WH.Solids.NoSolar.Solids</t>
  </si>
  <si>
    <t>Eff.ratio.FI.Res.HH.Thermal.SH.Solids.WH.LPG.NoSolar.LPG</t>
  </si>
  <si>
    <t>Eff.ratio.FI.Res.HH.Thermal.SH.Solids.WH.LPG.Solar</t>
  </si>
  <si>
    <t>Eff.ratio.FI.Res.HH.Thermal.SH.Solids.WH.LPG.Solar.LPG</t>
  </si>
  <si>
    <t>Eff.ratio.FI.Res.HH.Thermal.SH.Solids.WH.LPG.Solar.Solar</t>
  </si>
  <si>
    <t>Eff.ratio.FI.Res.HH.Thermal.SH.Solids.WH.Elc.NoSolar.Elec</t>
  </si>
  <si>
    <t>Eff.ratio.FI.Res.HH.Thermal.SH.Solids.WH.Elc.Solar</t>
  </si>
  <si>
    <t>Eff.ratio.FI.Res.HH.Thermal.SH.Solids.WH.Elc.Solar.Elec</t>
  </si>
  <si>
    <t>Eff.ratio.FI.Res.HH.Thermal.SH.Solids.WH.Elc.Solar.Solar</t>
  </si>
  <si>
    <t>Eff.ratio.FI.Res.HH.Thermal.SH.Solids.CO</t>
  </si>
  <si>
    <t>Eff.ratio.FI.Res.HH.Thermal.SH.Solids.CO.Solids.Solids</t>
  </si>
  <si>
    <t>Eff.ratio.FI.Res.HH.Thermal.SH.Solids.CO.LPG.LPG</t>
  </si>
  <si>
    <t>Eff.ratio.FI.Res.HH.Thermal.SH.Solids.CO.Elc.Elec</t>
  </si>
  <si>
    <t>Eff.ratio.FI.Res.HH.Thermal.SH.LPG</t>
  </si>
  <si>
    <t>Eff.ratio.FI.Res.HH.Thermal.SH.LPG.SH</t>
  </si>
  <si>
    <t>Eff.ratio.FI.Res.HH.Thermal.SH.LPG.SH.LPG</t>
  </si>
  <si>
    <t>Eff.ratio.FI.Res.HH.Thermal.SH.LPG.SH.Elec</t>
  </si>
  <si>
    <t>Eff.ratio.FI.Res.HH.Thermal.SH.LPG.SC</t>
  </si>
  <si>
    <t>Eff.ratio.FI.Res.HH.Thermal.SH.LPG.SC.AC.Elec</t>
  </si>
  <si>
    <t>Eff.ratio.FI.Res.HH.Thermal.SH.LPG.WH</t>
  </si>
  <si>
    <t>Eff.ratio.FI.Res.HH.Thermal.SH.LPG.WH.LPG.NoSolar.LPG</t>
  </si>
  <si>
    <t>Eff.ratio.FI.Res.HH.Thermal.SH.LPG.WH.LPG.Solar</t>
  </si>
  <si>
    <t>Eff.ratio.FI.Res.HH.Thermal.SH.LPG.WH.LPG.Solar.LPG</t>
  </si>
  <si>
    <t>Eff.ratio.FI.Res.HH.Thermal.SH.LPG.WH.LPG.Solar.Solar</t>
  </si>
  <si>
    <t>Eff.ratio.FI.Res.HH.Thermal.SH.LPG.WH.Elc.NoSolar.Elec</t>
  </si>
  <si>
    <t>Eff.ratio.FI.Res.HH.Thermal.SH.LPG.WH.Elc.Solar</t>
  </si>
  <si>
    <t>Eff.ratio.FI.Res.HH.Thermal.SH.LPG.WH.Elc.Solar.Elec</t>
  </si>
  <si>
    <t>Eff.ratio.FI.Res.HH.Thermal.SH.LPG.WH.Elc.Solar.Solar</t>
  </si>
  <si>
    <t>Eff.ratio.FI.Res.HH.Thermal.SH.LPG.CO</t>
  </si>
  <si>
    <t>Eff.ratio.FI.Res.HH.Thermal.SH.LPG.CO.LPG.LPG</t>
  </si>
  <si>
    <t>Eff.ratio.FI.Res.HH.Thermal.SH.LPG.CO.Elc.Elec</t>
  </si>
  <si>
    <t>Eff.ratio.FI.Res.HH.Thermal.SH.Oil</t>
  </si>
  <si>
    <t>Eff.ratio.FI.Res.HH.Thermal.SH.Oil.SH</t>
  </si>
  <si>
    <t>Eff.ratio.FI.Res.HH.Thermal.SH.Oil.SH.Oil</t>
  </si>
  <si>
    <t>Eff.ratio.FI.Res.HH.Thermal.SH.Oil.SH.Elec</t>
  </si>
  <si>
    <t>Eff.ratio.FI.Res.HH.Thermal.SH.Oil.SC</t>
  </si>
  <si>
    <t>Eff.ratio.FI.Res.HH.Thermal.SH.Oil.SC.AC.Elec</t>
  </si>
  <si>
    <t>Eff.ratio.FI.Res.HH.Thermal.SH.Oil.WH</t>
  </si>
  <si>
    <t>Eff.ratio.FI.Res.HH.Thermal.SH.Oil.WH.Oil.NoSolar.Oil</t>
  </si>
  <si>
    <t>Eff.ratio.FI.Res.HH.Thermal.SH.Oil.WH.Oil.Solar</t>
  </si>
  <si>
    <t>Eff.ratio.FI.Res.HH.Thermal.SH.Oil.WH.Oil.Solar.Oil</t>
  </si>
  <si>
    <t>Eff.ratio.FI.Res.HH.Thermal.SH.Oil.WH.Oil.Solar.Solar</t>
  </si>
  <si>
    <t>Eff.ratio.FI.Res.HH.Thermal.SH.Oil.WH.Elc.NoSolar.Elec</t>
  </si>
  <si>
    <t>Eff.ratio.FI.Res.HH.Thermal.SH.Oil.WH.Elc.Solar</t>
  </si>
  <si>
    <t>Eff.ratio.FI.Res.HH.Thermal.SH.Oil.WH.Elc.Solar.Elec</t>
  </si>
  <si>
    <t>Eff.ratio.FI.Res.HH.Thermal.SH.Oil.WH.Elc.Solar.Solar</t>
  </si>
  <si>
    <t>Eff.ratio.FI.Res.HH.Thermal.SH.Oil.CO</t>
  </si>
  <si>
    <t>Eff.ratio.FI.Res.HH.Thermal.SH.Oil.CO.LPG.LPG</t>
  </si>
  <si>
    <t>Eff.ratio.FI.Res.HH.Thermal.SH.Oil.CO.Elc.Elec</t>
  </si>
  <si>
    <t>Eff.ratio.FI.Res.HH.Thermal.SH.Gas</t>
  </si>
  <si>
    <t>Eff.ratio.FI.Res.HH.Thermal.SH.Gas.SH</t>
  </si>
  <si>
    <t>Eff.ratio.FI.Res.HH.Thermal.SH.Gas.SH.Gas</t>
  </si>
  <si>
    <t>Eff.ratio.FI.Res.HH.Thermal.SH.Gas.SH.Elec</t>
  </si>
  <si>
    <t>Eff.ratio.FI.Res.HH.Thermal.SH.Gas.SC</t>
  </si>
  <si>
    <t>Eff.ratio.FI.Res.HH.Thermal.SH.Gas.SC.AC.Elec</t>
  </si>
  <si>
    <t>Eff.ratio.FI.Res.HH.Thermal.SH.Gas.WH</t>
  </si>
  <si>
    <t>Eff.ratio.FI.Res.HH.Thermal.SH.Gas.WH.Gas.NoSolar.Gas</t>
  </si>
  <si>
    <t>Eff.ratio.FI.Res.HH.Thermal.SH.Gas.WH.Gas.Solar</t>
  </si>
  <si>
    <t>Eff.ratio.FI.Res.HH.Thermal.SH.Gas.WH.Gas.Solar.Gas</t>
  </si>
  <si>
    <t>Eff.ratio.FI.Res.HH.Thermal.SH.Gas.WH.Gas.Solar.Solar</t>
  </si>
  <si>
    <t>Eff.ratio.FI.Res.HH.Thermal.SH.Gas.WH.Elc.NoSolar.Elec</t>
  </si>
  <si>
    <t>Eff.ratio.FI.Res.HH.Thermal.SH.Gas.WH.Elc.Solar</t>
  </si>
  <si>
    <t>Eff.ratio.FI.Res.HH.Thermal.SH.Gas.WH.Elc.Solar.Elec</t>
  </si>
  <si>
    <t>Eff.ratio.FI.Res.HH.Thermal.SH.Gas.WH.Elc.Solar.Solar</t>
  </si>
  <si>
    <t>Eff.ratio.FI.Res.HH.Thermal.SH.Gas.CO</t>
  </si>
  <si>
    <t>Eff.ratio.FI.Res.HH.Thermal.SH.Gas.CO.Gas.Gas</t>
  </si>
  <si>
    <t>Eff.ratio.FI.Res.HH.Thermal.SH.Gas.CO.Elc.Elec</t>
  </si>
  <si>
    <t>Eff.ratio.FI.Res.HH.Thermal.SH.Biomass</t>
  </si>
  <si>
    <t>Eff.ratio.FI.Res.HH.Thermal.SH.Biomass.SH</t>
  </si>
  <si>
    <t>Eff.ratio.FI.Res.HH.Thermal.SH.Biomass.SH.Biomass</t>
  </si>
  <si>
    <t>Eff.ratio.FI.Res.HH.Thermal.SH.Biomass.SH.Elec</t>
  </si>
  <si>
    <t>Eff.ratio.FI.Res.HH.Thermal.SH.Biomass.SC</t>
  </si>
  <si>
    <t>Eff.ratio.FI.Res.HH.Thermal.SH.Biomass.SC.AC.Elec</t>
  </si>
  <si>
    <t>Eff.ratio.FI.Res.HH.Thermal.SH.Biomass.WH</t>
  </si>
  <si>
    <t>Eff.ratio.FI.Res.HH.Thermal.SH.Biomass.WH.Biomass.NoSolar.Biomass</t>
  </si>
  <si>
    <t>Eff.ratio.FI.Res.HH.Thermal.SH.Biomass.WH.Biomass.Solar</t>
  </si>
  <si>
    <t>Eff.ratio.FI.Res.HH.Thermal.SH.Biomass.WH.Biomass.Solar.Biomass</t>
  </si>
  <si>
    <t>Eff.ratio.FI.Res.HH.Thermal.SH.Biomass.WH.Biomass.Solar.Solar</t>
  </si>
  <si>
    <t>Eff.ratio.FI.Res.HH.Thermal.SH.Biomass.WH.LPG.NoSolar.LPG</t>
  </si>
  <si>
    <t>Eff.ratio.FI.Res.HH.Thermal.SH.Biomass.WH.LPG.Solar</t>
  </si>
  <si>
    <t>Eff.ratio.FI.Res.HH.Thermal.SH.Biomass.WH.LPG.Solar.LPG</t>
  </si>
  <si>
    <t>Eff.ratio.FI.Res.HH.Thermal.SH.Biomass.WH.LPG.Solar.Solar</t>
  </si>
  <si>
    <t>Eff.ratio.FI.Res.HH.Thermal.SH.Biomass.WH.Elc.NoSolar.Elec</t>
  </si>
  <si>
    <t>Eff.ratio.FI.Res.HH.Thermal.SH.Biomass.WH.Elc.Solar</t>
  </si>
  <si>
    <t>Eff.ratio.FI.Res.HH.Thermal.SH.Biomass.WH.Elc.Solar.Elec</t>
  </si>
  <si>
    <t>Eff.ratio.FI.Res.HH.Thermal.SH.Biomass.WH.Elc.Solar.Solar</t>
  </si>
  <si>
    <t>Eff.ratio.FI.Res.HH.Thermal.SH.Biomass.CO</t>
  </si>
  <si>
    <t>Eff.ratio.FI.Res.HH.Thermal.SH.Biomass.CO.Biomass.Biomass</t>
  </si>
  <si>
    <t>Eff.ratio.FI.Res.HH.Thermal.SH.Biomass.CO.LPG.LPG</t>
  </si>
  <si>
    <t>Eff.ratio.FI.Res.HH.Thermal.SH.Biomass.CO.Elc.Elec</t>
  </si>
  <si>
    <t>Eff.ratio.FI.Res.HH.Thermal.SH.Geo</t>
  </si>
  <si>
    <t>Eff.ratio.FI.Res.HH.Thermal.SH.Geo.SH</t>
  </si>
  <si>
    <t>Eff.ratio.FI.Res.HH.Thermal.SH.Geo.SH.Geo</t>
  </si>
  <si>
    <t>Eff.ratio.FI.Res.HH.Thermal.SH.Geo.SH.Elec</t>
  </si>
  <si>
    <t>Eff.ratio.FI.Res.HH.Thermal.SH.Geo.SC</t>
  </si>
  <si>
    <t>Eff.ratio.FI.Res.HH.Thermal.SH.Geo.SC.AC.Elec</t>
  </si>
  <si>
    <t>Eff.ratio.FI.Res.HH.Thermal.SH.Geo.WH</t>
  </si>
  <si>
    <t>Eff.ratio.FI.Res.HH.Thermal.SH.Geo.WH.Geo.NoSolar.Geo</t>
  </si>
  <si>
    <t>Eff.ratio.FI.Res.HH.Thermal.SH.Geo.WH.Geo.Solar</t>
  </si>
  <si>
    <t>Eff.ratio.FI.Res.HH.Thermal.SH.Geo.WH.Geo.Solar.Geo</t>
  </si>
  <si>
    <t>Eff.ratio.FI.Res.HH.Thermal.SH.Geo.WH.Geo.Solar.Solar</t>
  </si>
  <si>
    <t>Eff.ratio.FI.Res.HH.Thermal.SH.Geo.WH.Elc.NoSolar.Elec</t>
  </si>
  <si>
    <t>Eff.ratio.FI.Res.HH.Thermal.SH.Geo.WH.Elc.Solar</t>
  </si>
  <si>
    <t>Eff.ratio.FI.Res.HH.Thermal.SH.Geo.WH.Elc.Solar.Elec</t>
  </si>
  <si>
    <t>Eff.ratio.FI.Res.HH.Thermal.SH.Geo.WH.Elc.Solar.Solar</t>
  </si>
  <si>
    <t>Eff.ratio.FI.Res.HH.Thermal.SH.Geo.CO</t>
  </si>
  <si>
    <t>Eff.ratio.FI.Res.HH.Thermal.SH.Geo.CO.LPG.LPG</t>
  </si>
  <si>
    <t>Eff.ratio.FI.Res.HH.Thermal.SH.Geo.CO.Elc.Elec</t>
  </si>
  <si>
    <t>Eff.ratio.FI.Res.HH.Thermal.SH.DistrHeat</t>
  </si>
  <si>
    <t>Eff.ratio.FI.Res.HH.Thermal.SH.DistrHeat.SH</t>
  </si>
  <si>
    <t>Eff.ratio.FI.Res.HH.Thermal.SH.DistrHeat.SH.Steam_Distr</t>
  </si>
  <si>
    <t>Eff.ratio.FI.Res.HH.Thermal.SH.DistrHeat.SH.Elec</t>
  </si>
  <si>
    <t>Eff.ratio.FI.Res.HH.Thermal.SH.DistrHeat.SC</t>
  </si>
  <si>
    <t>Eff.ratio.FI.Res.HH.Thermal.SH.DistrHeat.SC.AC.Elec</t>
  </si>
  <si>
    <t>Eff.ratio.FI.Res.HH.Thermal.SH.DistrHeat.WH</t>
  </si>
  <si>
    <t>Eff.ratio.FI.Res.HH.Thermal.SH.DistrHeat.WH.DistrHeat.NoSolar.Steam_Distr</t>
  </si>
  <si>
    <t>Eff.ratio.FI.Res.HH.Thermal.SH.DistrHeat.WH.DistrHeat.Solar</t>
  </si>
  <si>
    <t>Eff.ratio.FI.Res.HH.Thermal.SH.DistrHeat.WH.DistrHeat.Solar.Steam_Distr</t>
  </si>
  <si>
    <t>Eff.ratio.FI.Res.HH.Thermal.SH.DistrHeat.WH.DistrHeat.Solar.Solar</t>
  </si>
  <si>
    <t>Eff.ratio.FI.Res.HH.Thermal.SH.DistrHeat.WH.Elc.NoSolar.Elec</t>
  </si>
  <si>
    <t>Eff.ratio.FI.Res.HH.Thermal.SH.DistrHeat.WH.Elc.Solar</t>
  </si>
  <si>
    <t>Eff.ratio.FI.Res.HH.Thermal.SH.DistrHeat.WH.Elc.Solar.Elec</t>
  </si>
  <si>
    <t>Eff.ratio.FI.Res.HH.Thermal.SH.DistrHeat.WH.Elc.Solar.Solar</t>
  </si>
  <si>
    <t>Eff.ratio.FI.Res.HH.Thermal.SH.DistrHeat.CO</t>
  </si>
  <si>
    <t>Eff.ratio.FI.Res.HH.Thermal.SH.DistrHeat.CO.LPG.LPG</t>
  </si>
  <si>
    <t>Eff.ratio.FI.Res.HH.Thermal.SH.DistrHeat.CO.Elc.Elec</t>
  </si>
  <si>
    <t>Eff.ratio.FI.Res.HH.Thermal.SH.AdvElc</t>
  </si>
  <si>
    <t>Eff.ratio.FI.Res.HH.Thermal.SH.AdvElc.SH</t>
  </si>
  <si>
    <t>Eff.ratio.FI.Res.HH.Thermal.SH.AdvElc.SH.Elec</t>
  </si>
  <si>
    <t>Eff.ratio.FI.Res.HH.Thermal.SH.AdvElc.SC</t>
  </si>
  <si>
    <t>Eff.ratio.FI.Res.HH.Thermal.SH.AdvElc.SC.AC.Elec</t>
  </si>
  <si>
    <t>Eff.ratio.FI.Res.HH.Thermal.SH.AdvElc.WH</t>
  </si>
  <si>
    <t>Eff.ratio.FI.Res.HH.Thermal.SH.AdvElc.WH.LPG.NoSolar.LPG</t>
  </si>
  <si>
    <t>Eff.ratio.FI.Res.HH.Thermal.SH.AdvElc.WH.LPG.Solar</t>
  </si>
  <si>
    <t>Eff.ratio.FI.Res.HH.Thermal.SH.AdvElc.WH.LPG.Solar.LPG</t>
  </si>
  <si>
    <t>Eff.ratio.FI.Res.HH.Thermal.SH.AdvElc.WH.LPG.Solar.Solar</t>
  </si>
  <si>
    <t>Eff.ratio.FI.Res.HH.Thermal.SH.AdvElc.WH.Elc.NoSolar.Elec</t>
  </si>
  <si>
    <t>Eff.ratio.FI.Res.HH.Thermal.SH.AdvElc.WH.Elc.Solar</t>
  </si>
  <si>
    <t>Eff.ratio.FI.Res.HH.Thermal.SH.AdvElc.WH.Elc.Solar.Elec</t>
  </si>
  <si>
    <t>Eff.ratio.FI.Res.HH.Thermal.SH.AdvElc.WH.Elc.Solar.Solar</t>
  </si>
  <si>
    <t>Eff.ratio.FI.Res.HH.Thermal.SH.AdvElc.CO</t>
  </si>
  <si>
    <t>Eff.ratio.FI.Res.HH.Thermal.SH.AdvElc.CO.LPG.LPG</t>
  </si>
  <si>
    <t>Eff.ratio.FI.Res.HH.Thermal.SH.AdvElc.CO.Elc.Elec</t>
  </si>
  <si>
    <t>Eff.ratio.FI.Res.HH.Thermal.SH.ConvElc</t>
  </si>
  <si>
    <t>Eff.ratio.FI.Res.HH.Thermal.SH.ConvElc.SH</t>
  </si>
  <si>
    <t>Eff.ratio.FI.Res.HH.Thermal.SH.ConvElc.SH.Elec</t>
  </si>
  <si>
    <t>Eff.ratio.FI.Res.HH.Thermal.SH.ConvElc.SC</t>
  </si>
  <si>
    <t>Eff.ratio.FI.Res.HH.Thermal.SH.ConvElc.SC.AC.Elec</t>
  </si>
  <si>
    <t>Eff.ratio.FI.Res.HH.Thermal.SH.ConvElc.WH</t>
  </si>
  <si>
    <t>Eff.ratio.FI.Res.HH.Thermal.SH.ConvElc.WH.LPG.NoSolar.LPG</t>
  </si>
  <si>
    <t>Eff.ratio.FI.Res.HH.Thermal.SH.ConvElc.WH.LPG.Solar</t>
  </si>
  <si>
    <t>Eff.ratio.FI.Res.HH.Thermal.SH.ConvElc.WH.LPG.Solar.LPG</t>
  </si>
  <si>
    <t>Eff.ratio.FI.Res.HH.Thermal.SH.ConvElc.WH.LPG.Solar.Solar</t>
  </si>
  <si>
    <t>Eff.ratio.FI.Res.HH.Thermal.SH.ConvElc.WH.Elc.NoSolar.Elec</t>
  </si>
  <si>
    <t>Eff.ratio.FI.Res.HH.Thermal.SH.ConvElc.WH.Elc.Solar</t>
  </si>
  <si>
    <t>Eff.ratio.FI.Res.HH.Thermal.SH.ConvElc.WH.Elc.Solar.Elec</t>
  </si>
  <si>
    <t>Eff.ratio.FI.Res.HH.Thermal.SH.ConvElc.WH.Elc.Solar.Solar</t>
  </si>
  <si>
    <t>Eff.ratio.FI.Res.HH.Thermal.SH.ConvElc.CO</t>
  </si>
  <si>
    <t>Eff.ratio.FI.Res.HH.Thermal.SH.ConvElc.CO.LPG.LPG</t>
  </si>
  <si>
    <t>Eff.ratio.FI.Res.HH.Thermal.SH.ConvElc.CO.Elc.Elec</t>
  </si>
  <si>
    <t>FI - CO2 emissions (detailed structure)</t>
  </si>
  <si>
    <t>EMI.ktCO2.FI.Res.HH.Thermal.SH.Solids</t>
  </si>
  <si>
    <t>EMI.ktCO2.FI.Res.HH.Thermal.SH.Solids.SH</t>
  </si>
  <si>
    <t>EMI.ktCO2.FI.Res.HH.Thermal.SH.Solids.SH.Solids</t>
  </si>
  <si>
    <t>EMI.ktCO2.FI.Res.HH.Thermal.SH.Solids.SH.Elec</t>
  </si>
  <si>
    <t>EMI.ktCO2.FI.Res.HH.Thermal.SH.Solids.SC</t>
  </si>
  <si>
    <t>EMI.ktCO2.FI.Res.HH.Thermal.SH.Solids.SC.AC.Elec</t>
  </si>
  <si>
    <t>EMI.ktCO2.FI.Res.HH.Thermal.SH.Solids.WH</t>
  </si>
  <si>
    <t>EMI.ktCO2.FI.Res.HH.Thermal.SH.Solids.WH.Solids.NoSolar.Solids</t>
  </si>
  <si>
    <t>EMI.ktCO2.FI.Res.HH.Thermal.SH.Solids.WH.LPG.NoSolar.LPG</t>
  </si>
  <si>
    <t>EMI.ktCO2.FI.Res.HH.Thermal.SH.Solids.WH.LPG.Solar</t>
  </si>
  <si>
    <t>EMI.ktCO2.FI.Res.HH.Thermal.SH.Solids.WH.LPG.Solar.LPG</t>
  </si>
  <si>
    <t>EMI.ktCO2.FI.Res.HH.Thermal.SH.Solids.WH.LPG.Solar.Solar</t>
  </si>
  <si>
    <t>EMI.ktCO2.FI.Res.HH.Thermal.SH.Solids.WH.Elc.NoSolar.Elec</t>
  </si>
  <si>
    <t>EMI.ktCO2.FI.Res.HH.Thermal.SH.Solids.WH.Elc.Solar</t>
  </si>
  <si>
    <t>EMI.ktCO2.FI.Res.HH.Thermal.SH.Solids.WH.Elc.Solar.Elec</t>
  </si>
  <si>
    <t>EMI.ktCO2.FI.Res.HH.Thermal.SH.Solids.WH.Elc.Solar.Solar</t>
  </si>
  <si>
    <t>EMI.ktCO2.FI.Res.HH.Thermal.SH.Solids.CO</t>
  </si>
  <si>
    <t>EMI.ktCO2.FI.Res.HH.Thermal.SH.Solids.CO.Solids.Solids</t>
  </si>
  <si>
    <t>EMI.ktCO2.FI.Res.HH.Thermal.SH.Solids.CO.LPG.LPG</t>
  </si>
  <si>
    <t>EMI.ktCO2.FI.Res.HH.Thermal.SH.Solids.CO.Elc.Elec</t>
  </si>
  <si>
    <t>EMI.ktCO2.FI.Res.HH.Thermal.SH.LPG</t>
  </si>
  <si>
    <t>EMI.ktCO2.FI.Res.HH.Thermal.SH.LPG.SH</t>
  </si>
  <si>
    <t>EMI.ktCO2.FI.Res.HH.Thermal.SH.LPG.SH.LPG</t>
  </si>
  <si>
    <t>EMI.ktCO2.FI.Res.HH.Thermal.SH.LPG.SH.Elec</t>
  </si>
  <si>
    <t>EMI.ktCO2.FI.Res.HH.Thermal.SH.LPG.SC</t>
  </si>
  <si>
    <t>EMI.ktCO2.FI.Res.HH.Thermal.SH.LPG.SC.AC.Elec</t>
  </si>
  <si>
    <t>EMI.ktCO2.FI.Res.HH.Thermal.SH.LPG.WH</t>
  </si>
  <si>
    <t>EMI.ktCO2.FI.Res.HH.Thermal.SH.LPG.WH.LPG.NoSolar.LPG</t>
  </si>
  <si>
    <t>EMI.ktCO2.FI.Res.HH.Thermal.SH.LPG.WH.LPG.Solar</t>
  </si>
  <si>
    <t>EMI.ktCO2.FI.Res.HH.Thermal.SH.LPG.WH.LPG.Solar.LPG</t>
  </si>
  <si>
    <t>EMI.ktCO2.FI.Res.HH.Thermal.SH.LPG.WH.LPG.Solar.Solar</t>
  </si>
  <si>
    <t>EMI.ktCO2.FI.Res.HH.Thermal.SH.LPG.WH.Elc.NoSolar.Elec</t>
  </si>
  <si>
    <t>EMI.ktCO2.FI.Res.HH.Thermal.SH.LPG.WH.Elc.Solar</t>
  </si>
  <si>
    <t>EMI.ktCO2.FI.Res.HH.Thermal.SH.LPG.WH.Elc.Solar.Elec</t>
  </si>
  <si>
    <t>EMI.ktCO2.FI.Res.HH.Thermal.SH.LPG.WH.Elc.Solar.Solar</t>
  </si>
  <si>
    <t>EMI.ktCO2.FI.Res.HH.Thermal.SH.LPG.CO</t>
  </si>
  <si>
    <t>EMI.ktCO2.FI.Res.HH.Thermal.SH.LPG.CO.LPG.LPG</t>
  </si>
  <si>
    <t>EMI.ktCO2.FI.Res.HH.Thermal.SH.LPG.CO.Elc.Elec</t>
  </si>
  <si>
    <t>EMI.ktCO2.FI.Res.HH.Thermal.SH.Oil</t>
  </si>
  <si>
    <t>EMI.ktCO2.FI.Res.HH.Thermal.SH.Oil.SH</t>
  </si>
  <si>
    <t>EMI.ktCO2.FI.Res.HH.Thermal.SH.Oil.SH.Oil</t>
  </si>
  <si>
    <t>EMI.ktCO2.FI.Res.HH.Thermal.SH.Oil.SH.Elec</t>
  </si>
  <si>
    <t>EMI.ktCO2.FI.Res.HH.Thermal.SH.Oil.SC</t>
  </si>
  <si>
    <t>EMI.ktCO2.FI.Res.HH.Thermal.SH.Oil.SC.AC.Elec</t>
  </si>
  <si>
    <t>EMI.ktCO2.FI.Res.HH.Thermal.SH.Oil.WH</t>
  </si>
  <si>
    <t>EMI.ktCO2.FI.Res.HH.Thermal.SH.Oil.WH.Oil.NoSolar.Oil</t>
  </si>
  <si>
    <t>EMI.ktCO2.FI.Res.HH.Thermal.SH.Oil.WH.Oil.Solar</t>
  </si>
  <si>
    <t>EMI.ktCO2.FI.Res.HH.Thermal.SH.Oil.WH.Oil.Solar.Oil</t>
  </si>
  <si>
    <t>EMI.ktCO2.FI.Res.HH.Thermal.SH.Oil.WH.Oil.Solar.Solar</t>
  </si>
  <si>
    <t>EMI.ktCO2.FI.Res.HH.Thermal.SH.Oil.WH.Elc.NoSolar.Elec</t>
  </si>
  <si>
    <t>EMI.ktCO2.FI.Res.HH.Thermal.SH.Oil.WH.Elc.Solar</t>
  </si>
  <si>
    <t>EMI.ktCO2.FI.Res.HH.Thermal.SH.Oil.WH.Elc.Solar.Elec</t>
  </si>
  <si>
    <t>EMI.ktCO2.FI.Res.HH.Thermal.SH.Oil.WH.Elc.Solar.Solar</t>
  </si>
  <si>
    <t>EMI.ktCO2.FI.Res.HH.Thermal.SH.Oil.CO</t>
  </si>
  <si>
    <t>EMI.ktCO2.FI.Res.HH.Thermal.SH.Oil.CO.LPG.LPG</t>
  </si>
  <si>
    <t>EMI.ktCO2.FI.Res.HH.Thermal.SH.Oil.CO.Elc.Elec</t>
  </si>
  <si>
    <t>EMI.ktCO2.FI.Res.HH.Thermal.SH.Gas</t>
  </si>
  <si>
    <t>EMI.ktCO2.FI.Res.HH.Thermal.SH.Gas.SH</t>
  </si>
  <si>
    <t>EMI.ktCO2.FI.Res.HH.Thermal.SH.Gas.SH.Gas</t>
  </si>
  <si>
    <t>EMI.ktCO2.FI.Res.HH.Thermal.SH.Gas.SH.Elec</t>
  </si>
  <si>
    <t>EMI.ktCO2.FI.Res.HH.Thermal.SH.Gas.SC</t>
  </si>
  <si>
    <t>EMI.ktCO2.FI.Res.HH.Thermal.SH.Gas.SC.AC.Elec</t>
  </si>
  <si>
    <t>EMI.ktCO2.FI.Res.HH.Thermal.SH.Gas.WH</t>
  </si>
  <si>
    <t>EMI.ktCO2.FI.Res.HH.Thermal.SH.Gas.WH.Gas.NoSolar.Gas</t>
  </si>
  <si>
    <t>EMI.ktCO2.FI.Res.HH.Thermal.SH.Gas.WH.Gas.Solar</t>
  </si>
  <si>
    <t>EMI.ktCO2.FI.Res.HH.Thermal.SH.Gas.WH.Gas.Solar.Gas</t>
  </si>
  <si>
    <t>EMI.ktCO2.FI.Res.HH.Thermal.SH.Gas.WH.Gas.Solar.Solar</t>
  </si>
  <si>
    <t>EMI.ktCO2.FI.Res.HH.Thermal.SH.Gas.WH.Elc.NoSolar.Elec</t>
  </si>
  <si>
    <t>EMI.ktCO2.FI.Res.HH.Thermal.SH.Gas.WH.Elc.Solar</t>
  </si>
  <si>
    <t>EMI.ktCO2.FI.Res.HH.Thermal.SH.Gas.WH.Elc.Solar.Elec</t>
  </si>
  <si>
    <t>EMI.ktCO2.FI.Res.HH.Thermal.SH.Gas.WH.Elc.Solar.Solar</t>
  </si>
  <si>
    <t>EMI.ktCO2.FI.Res.HH.Thermal.SH.Gas.CO</t>
  </si>
  <si>
    <t>EMI.ktCO2.FI.Res.HH.Thermal.SH.Gas.CO.Gas.Gas</t>
  </si>
  <si>
    <t>EMI.ktCO2.FI.Res.HH.Thermal.SH.Gas.CO.Elc.Elec</t>
  </si>
  <si>
    <t>EMI.ktCO2.FI.Res.HH.Thermal.SH.Biomass</t>
  </si>
  <si>
    <t>EMI.ktCO2.FI.Res.HH.Thermal.SH.Biomass.SH</t>
  </si>
  <si>
    <t>EMI.ktCO2.FI.Res.HH.Thermal.SH.Biomass.SH.Biomass</t>
  </si>
  <si>
    <t>EMI.ktCO2.FI.Res.HH.Thermal.SH.Biomass.SH.Elec</t>
  </si>
  <si>
    <t>EMI.ktCO2.FI.Res.HH.Thermal.SH.Biomass.SC</t>
  </si>
  <si>
    <t>EMI.ktCO2.FI.Res.HH.Thermal.SH.Biomass.SC.AC.Elec</t>
  </si>
  <si>
    <t>EMI.ktCO2.FI.Res.HH.Thermal.SH.Biomass.WH</t>
  </si>
  <si>
    <t>EMI.ktCO2.FI.Res.HH.Thermal.SH.Biomass.WH.Biomass.NoSolar.Biomass</t>
  </si>
  <si>
    <t>EMI.ktCO2.FI.Res.HH.Thermal.SH.Biomass.WH.Biomass.Solar</t>
  </si>
  <si>
    <t>EMI.ktCO2.FI.Res.HH.Thermal.SH.Biomass.WH.Biomass.Solar.Biomass</t>
  </si>
  <si>
    <t>EMI.ktCO2.FI.Res.HH.Thermal.SH.Biomass.WH.Biomass.Solar.Solar</t>
  </si>
  <si>
    <t>EMI.ktCO2.FI.Res.HH.Thermal.SH.Biomass.WH.LPG.NoSolar.LPG</t>
  </si>
  <si>
    <t>EMI.ktCO2.FI.Res.HH.Thermal.SH.Biomass.WH.LPG.Solar</t>
  </si>
  <si>
    <t>EMI.ktCO2.FI.Res.HH.Thermal.SH.Biomass.WH.LPG.Solar.LPG</t>
  </si>
  <si>
    <t>EMI.ktCO2.FI.Res.HH.Thermal.SH.Biomass.WH.LPG.Solar.Solar</t>
  </si>
  <si>
    <t>EMI.ktCO2.FI.Res.HH.Thermal.SH.Biomass.WH.Elc.NoSolar.Elec</t>
  </si>
  <si>
    <t>EMI.ktCO2.FI.Res.HH.Thermal.SH.Biomass.WH.Elc.Solar</t>
  </si>
  <si>
    <t>EMI.ktCO2.FI.Res.HH.Thermal.SH.Biomass.WH.Elc.Solar.Elec</t>
  </si>
  <si>
    <t>EMI.ktCO2.FI.Res.HH.Thermal.SH.Biomass.WH.Elc.Solar.Solar</t>
  </si>
  <si>
    <t>EMI.ktCO2.FI.Res.HH.Thermal.SH.Biomass.CO</t>
  </si>
  <si>
    <t>EMI.ktCO2.FI.Res.HH.Thermal.SH.Biomass.CO.Biomass.Biomass</t>
  </si>
  <si>
    <t>EMI.ktCO2.FI.Res.HH.Thermal.SH.Biomass.CO.LPG.LPG</t>
  </si>
  <si>
    <t>EMI.ktCO2.FI.Res.HH.Thermal.SH.Biomass.CO.Elc.Elec</t>
  </si>
  <si>
    <t>EMI.ktCO2.FI.Res.HH.Thermal.SH.Geo</t>
  </si>
  <si>
    <t>EMI.ktCO2.FI.Res.HH.Thermal.SH.Geo.SH</t>
  </si>
  <si>
    <t>EMI.ktCO2.FI.Res.HH.Thermal.SH.Geo.SH.Geo</t>
  </si>
  <si>
    <t>EMI.ktCO2.FI.Res.HH.Thermal.SH.Geo.SH.Elec</t>
  </si>
  <si>
    <t>EMI.ktCO2.FI.Res.HH.Thermal.SH.Geo.SC</t>
  </si>
  <si>
    <t>EMI.ktCO2.FI.Res.HH.Thermal.SH.Geo.SC.AC.Elec</t>
  </si>
  <si>
    <t>EMI.ktCO2.FI.Res.HH.Thermal.SH.Geo.WH</t>
  </si>
  <si>
    <t>EMI.ktCO2.FI.Res.HH.Thermal.SH.Geo.WH.Geo.NoSolar.Geo</t>
  </si>
  <si>
    <t>EMI.ktCO2.FI.Res.HH.Thermal.SH.Geo.WH.Geo.Solar</t>
  </si>
  <si>
    <t>EMI.ktCO2.FI.Res.HH.Thermal.SH.Geo.WH.Geo.Solar.Geo</t>
  </si>
  <si>
    <t>EMI.ktCO2.FI.Res.HH.Thermal.SH.Geo.WH.Geo.Solar.Solar</t>
  </si>
  <si>
    <t>EMI.ktCO2.FI.Res.HH.Thermal.SH.Geo.WH.Elc.NoSolar.Elec</t>
  </si>
  <si>
    <t>EMI.ktCO2.FI.Res.HH.Thermal.SH.Geo.WH.Elc.Solar</t>
  </si>
  <si>
    <t>EMI.ktCO2.FI.Res.HH.Thermal.SH.Geo.WH.Elc.Solar.Elec</t>
  </si>
  <si>
    <t>EMI.ktCO2.FI.Res.HH.Thermal.SH.Geo.WH.Elc.Solar.Solar</t>
  </si>
  <si>
    <t>EMI.ktCO2.FI.Res.HH.Thermal.SH.Geo.CO</t>
  </si>
  <si>
    <t>EMI.ktCO2.FI.Res.HH.Thermal.SH.Geo.CO.LPG.LPG</t>
  </si>
  <si>
    <t>EMI.ktCO2.FI.Res.HH.Thermal.SH.Geo.CO.Elc.Elec</t>
  </si>
  <si>
    <t>EMI.ktCO2.FI.Res.HH.Thermal.SH.DistrHeat</t>
  </si>
  <si>
    <t>EMI.ktCO2.FI.Res.HH.Thermal.SH.DistrHeat.SH</t>
  </si>
  <si>
    <t>EMI.ktCO2.FI.Res.HH.Thermal.SH.DistrHeat.SH.Steam_Distr</t>
  </si>
  <si>
    <t>EMI.ktCO2.FI.Res.HH.Thermal.SH.DistrHeat.SH.Elec</t>
  </si>
  <si>
    <t>EMI.ktCO2.FI.Res.HH.Thermal.SH.DistrHeat.SC</t>
  </si>
  <si>
    <t>EMI.ktCO2.FI.Res.HH.Thermal.SH.DistrHeat.SC.AC.Elec</t>
  </si>
  <si>
    <t>EMI.ktCO2.FI.Res.HH.Thermal.SH.DistrHeat.WH</t>
  </si>
  <si>
    <t>EMI.ktCO2.FI.Res.HH.Thermal.SH.DistrHeat.WH.DistrHeat.NoSolar.Steam_Distr</t>
  </si>
  <si>
    <t>EMI.ktCO2.FI.Res.HH.Thermal.SH.DistrHeat.WH.DistrHeat.Solar</t>
  </si>
  <si>
    <t>EMI.ktCO2.FI.Res.HH.Thermal.SH.DistrHeat.WH.DistrHeat.Solar.Steam_Distr</t>
  </si>
  <si>
    <t>EMI.ktCO2.FI.Res.HH.Thermal.SH.DistrHeat.WH.DistrHeat.Solar.Solar</t>
  </si>
  <si>
    <t>EMI.ktCO2.FI.Res.HH.Thermal.SH.DistrHeat.WH.Elc.NoSolar.Elec</t>
  </si>
  <si>
    <t>EMI.ktCO2.FI.Res.HH.Thermal.SH.DistrHeat.WH.Elc.Solar</t>
  </si>
  <si>
    <t>EMI.ktCO2.FI.Res.HH.Thermal.SH.DistrHeat.WH.Elc.Solar.Elec</t>
  </si>
  <si>
    <t>EMI.ktCO2.FI.Res.HH.Thermal.SH.DistrHeat.WH.Elc.Solar.Solar</t>
  </si>
  <si>
    <t>EMI.ktCO2.FI.Res.HH.Thermal.SH.DistrHeat.CO</t>
  </si>
  <si>
    <t>EMI.ktCO2.FI.Res.HH.Thermal.SH.DistrHeat.CO.LPG.LPG</t>
  </si>
  <si>
    <t>EMI.ktCO2.FI.Res.HH.Thermal.SH.DistrHeat.CO.Elc.Elec</t>
  </si>
  <si>
    <t>EMI.ktCO2.FI.Res.HH.Thermal.SH.AdvElc</t>
  </si>
  <si>
    <t>EMI.ktCO2.FI.Res.HH.Thermal.SH.AdvElc.SH</t>
  </si>
  <si>
    <t>EMI.ktCO2.FI.Res.HH.Thermal.SH.AdvElc.SH.Elec</t>
  </si>
  <si>
    <t>EMI.ktCO2.FI.Res.HH.Thermal.SH.AdvElc.SC</t>
  </si>
  <si>
    <t>EMI.ktCO2.FI.Res.HH.Thermal.SH.AdvElc.SC.AC.Elec</t>
  </si>
  <si>
    <t>EMI.ktCO2.FI.Res.HH.Thermal.SH.AdvElc.WH</t>
  </si>
  <si>
    <t>EMI.ktCO2.FI.Res.HH.Thermal.SH.AdvElc.WH.LPG.NoSolar.LPG</t>
  </si>
  <si>
    <t>EMI.ktCO2.FI.Res.HH.Thermal.SH.AdvElc.WH.LPG.Solar</t>
  </si>
  <si>
    <t>EMI.ktCO2.FI.Res.HH.Thermal.SH.AdvElc.WH.LPG.Solar.LPG</t>
  </si>
  <si>
    <t>EMI.ktCO2.FI.Res.HH.Thermal.SH.AdvElc.WH.LPG.Solar.Solar</t>
  </si>
  <si>
    <t>EMI.ktCO2.FI.Res.HH.Thermal.SH.AdvElc.WH.Elc.NoSolar.Elec</t>
  </si>
  <si>
    <t>EMI.ktCO2.FI.Res.HH.Thermal.SH.AdvElc.WH.Elc.Solar</t>
  </si>
  <si>
    <t>EMI.ktCO2.FI.Res.HH.Thermal.SH.AdvElc.WH.Elc.Solar.Elec</t>
  </si>
  <si>
    <t>EMI.ktCO2.FI.Res.HH.Thermal.SH.AdvElc.WH.Elc.Solar.Solar</t>
  </si>
  <si>
    <t>EMI.ktCO2.FI.Res.HH.Thermal.SH.AdvElc.CO</t>
  </si>
  <si>
    <t>EMI.ktCO2.FI.Res.HH.Thermal.SH.AdvElc.CO.LPG.LPG</t>
  </si>
  <si>
    <t>EMI.ktCO2.FI.Res.HH.Thermal.SH.AdvElc.CO.Elc.Elec</t>
  </si>
  <si>
    <t>EMI.ktCO2.FI.Res.HH.Thermal.SH.ConvElc</t>
  </si>
  <si>
    <t>EMI.ktCO2.FI.Res.HH.Thermal.SH.ConvElc.SH</t>
  </si>
  <si>
    <t>EMI.ktCO2.FI.Res.HH.Thermal.SH.ConvElc.SH.Elec</t>
  </si>
  <si>
    <t>EMI.ktCO2.FI.Res.HH.Thermal.SH.ConvElc.SC</t>
  </si>
  <si>
    <t>EMI.ktCO2.FI.Res.HH.Thermal.SH.ConvElc.SC.AC.Elec</t>
  </si>
  <si>
    <t>EMI.ktCO2.FI.Res.HH.Thermal.SH.ConvElc.WH</t>
  </si>
  <si>
    <t>EMI.ktCO2.FI.Res.HH.Thermal.SH.ConvElc.WH.LPG.NoSolar.LPG</t>
  </si>
  <si>
    <t>EMI.ktCO2.FI.Res.HH.Thermal.SH.ConvElc.WH.LPG.Solar</t>
  </si>
  <si>
    <t>EMI.ktCO2.FI.Res.HH.Thermal.SH.ConvElc.WH.LPG.Solar.LPG</t>
  </si>
  <si>
    <t>EMI.ktCO2.FI.Res.HH.Thermal.SH.ConvElc.WH.LPG.Solar.Solar</t>
  </si>
  <si>
    <t>EMI.ktCO2.FI.Res.HH.Thermal.SH.ConvElc.WH.Elc.NoSolar.Elec</t>
  </si>
  <si>
    <t>EMI.ktCO2.FI.Res.HH.Thermal.SH.ConvElc.WH.Elc.Solar</t>
  </si>
  <si>
    <t>EMI.ktCO2.FI.Res.HH.Thermal.SH.ConvElc.WH.Elc.Solar.Elec</t>
  </si>
  <si>
    <t>EMI.ktCO2.FI.Res.HH.Thermal.SH.ConvElc.WH.Elc.Solar.Solar</t>
  </si>
  <si>
    <t>EMI.ktCO2.FI.Res.HH.Thermal.SH.ConvElc.CO</t>
  </si>
  <si>
    <t>EMI.ktCO2.FI.Res.HH.Thermal.SH.ConvElc.CO.LPG.LPG</t>
  </si>
  <si>
    <t>EMI.ktCO2.FI.Res.HH.Thermal.SH.ConvElc.CO.Elc.Elec</t>
  </si>
  <si>
    <t>FI - Final energy consumption per household (detailed structure)</t>
  </si>
  <si>
    <t>FEC_per_household.kWh.FI.Res.HH.Thermal.SH.Solids</t>
  </si>
  <si>
    <t>FEC_per_household.kWh.FI.Res.HH.Thermal.SH.Solids.SH</t>
  </si>
  <si>
    <t>FEC_per_household.kWh.FI.Res.HH.Thermal.SH.Solids.SH.Solids</t>
  </si>
  <si>
    <t>FEC_per_household.kWh.FI.Res.HH.Thermal.SH.Solids.SH.Elec</t>
  </si>
  <si>
    <t>FEC_per_household.kWh.FI.Res.HH.Thermal.SH.Solids.SC</t>
  </si>
  <si>
    <t>FEC_per_household.kWh.FI.Res.HH.Thermal.SH.Solids.SC.AC.Elec</t>
  </si>
  <si>
    <t>FEC_per_household.kWh.FI.Res.HH.Thermal.SH.Solids.WH</t>
  </si>
  <si>
    <t>FEC_per_household.kWh.FI.Res.HH.Thermal.SH.Solids.WH.Solids.NoSolar.Solids</t>
  </si>
  <si>
    <t>FEC_per_household.kWh.FI.Res.HH.Thermal.SH.Solids.WH.LPG.NoSolar.LPG</t>
  </si>
  <si>
    <t>FEC_per_household.kWh.FI.Res.HH.Thermal.SH.Solids.WH.LPG.Solar</t>
  </si>
  <si>
    <t>FEC_per_household.kWh.FI.Res.HH.Thermal.SH.Solids.WH.LPG.Solar.LPG</t>
  </si>
  <si>
    <t>FEC_per_household.kWh.FI.Res.HH.Thermal.SH.Solids.WH.LPG.Solar.Solar</t>
  </si>
  <si>
    <t>FEC_per_household.kWh.FI.Res.HH.Thermal.SH.Solids.WH.Elc.NoSolar.Elec</t>
  </si>
  <si>
    <t>FEC_per_household.kWh.FI.Res.HH.Thermal.SH.Solids.WH.Elc.Solar</t>
  </si>
  <si>
    <t>FEC_per_household.kWh.FI.Res.HH.Thermal.SH.Solids.WH.Elc.Solar.Elec</t>
  </si>
  <si>
    <t>FEC_per_household.kWh.FI.Res.HH.Thermal.SH.Solids.WH.Elc.Solar.Solar</t>
  </si>
  <si>
    <t>FEC_per_household.kWh.FI.Res.HH.Thermal.SH.Solids.CO</t>
  </si>
  <si>
    <t>FEC_per_household.kWh.FI.Res.HH.Thermal.SH.Solids.CO.Solids.Solids</t>
  </si>
  <si>
    <t>FEC_per_household.kWh.FI.Res.HH.Thermal.SH.Solids.CO.LPG.LPG</t>
  </si>
  <si>
    <t>FEC_per_household.kWh.FI.Res.HH.Thermal.SH.Solids.CO.Elc.Elec</t>
  </si>
  <si>
    <t>FEC_per_household.kWh.FI.Res.HH.Thermal.SH.LPG</t>
  </si>
  <si>
    <t>FEC_per_household.kWh.FI.Res.HH.Thermal.SH.LPG.SH</t>
  </si>
  <si>
    <t>FEC_per_household.kWh.FI.Res.HH.Thermal.SH.LPG.SH.LPG</t>
  </si>
  <si>
    <t>FEC_per_household.kWh.FI.Res.HH.Thermal.SH.LPG.SH.Elec</t>
  </si>
  <si>
    <t>FEC_per_household.kWh.FI.Res.HH.Thermal.SH.LPG.SC</t>
  </si>
  <si>
    <t>FEC_per_household.kWh.FI.Res.HH.Thermal.SH.LPG.SC.AC.Elec</t>
  </si>
  <si>
    <t>FEC_per_household.kWh.FI.Res.HH.Thermal.SH.LPG.WH</t>
  </si>
  <si>
    <t>FEC_per_household.kWh.FI.Res.HH.Thermal.SH.LPG.WH.LPG.NoSolar.LPG</t>
  </si>
  <si>
    <t>FEC_per_household.kWh.FI.Res.HH.Thermal.SH.LPG.WH.LPG.Solar</t>
  </si>
  <si>
    <t>FEC_per_household.kWh.FI.Res.HH.Thermal.SH.LPG.WH.LPG.Solar.LPG</t>
  </si>
  <si>
    <t>FEC_per_household.kWh.FI.Res.HH.Thermal.SH.LPG.WH.LPG.Solar.Solar</t>
  </si>
  <si>
    <t>FEC_per_household.kWh.FI.Res.HH.Thermal.SH.LPG.WH.Elc.NoSolar.Elec</t>
  </si>
  <si>
    <t>FEC_per_household.kWh.FI.Res.HH.Thermal.SH.LPG.WH.Elc.Solar</t>
  </si>
  <si>
    <t>FEC_per_household.kWh.FI.Res.HH.Thermal.SH.LPG.WH.Elc.Solar.Elec</t>
  </si>
  <si>
    <t>FEC_per_household.kWh.FI.Res.HH.Thermal.SH.LPG.WH.Elc.Solar.Solar</t>
  </si>
  <si>
    <t>FEC_per_household.kWh.FI.Res.HH.Thermal.SH.LPG.CO</t>
  </si>
  <si>
    <t>FEC_per_household.kWh.FI.Res.HH.Thermal.SH.LPG.CO.LPG.LPG</t>
  </si>
  <si>
    <t>FEC_per_household.kWh.FI.Res.HH.Thermal.SH.LPG.CO.Elc.Elec</t>
  </si>
  <si>
    <t>FEC_per_household.kWh.FI.Res.HH.Thermal.SH.Oil</t>
  </si>
  <si>
    <t>FEC_per_household.kWh.FI.Res.HH.Thermal.SH.Oil.SH</t>
  </si>
  <si>
    <t>FEC_per_household.kWh.FI.Res.HH.Thermal.SH.Oil.SH.Oil</t>
  </si>
  <si>
    <t>FEC_per_household.kWh.FI.Res.HH.Thermal.SH.Oil.SH.Elec</t>
  </si>
  <si>
    <t>FEC_per_household.kWh.FI.Res.HH.Thermal.SH.Oil.SC</t>
  </si>
  <si>
    <t>FEC_per_household.kWh.FI.Res.HH.Thermal.SH.Oil.SC.AC.Elec</t>
  </si>
  <si>
    <t>FEC_per_household.kWh.FI.Res.HH.Thermal.SH.Oil.WH</t>
  </si>
  <si>
    <t>FEC_per_household.kWh.FI.Res.HH.Thermal.SH.Oil.WH.Oil.NoSolar.Oil</t>
  </si>
  <si>
    <t>FEC_per_household.kWh.FI.Res.HH.Thermal.SH.Oil.WH.Oil.Solar</t>
  </si>
  <si>
    <t>FEC_per_household.kWh.FI.Res.HH.Thermal.SH.Oil.WH.Oil.Solar.Oil</t>
  </si>
  <si>
    <t>FEC_per_household.kWh.FI.Res.HH.Thermal.SH.Oil.WH.Oil.Solar.Solar</t>
  </si>
  <si>
    <t>FEC_per_household.kWh.FI.Res.HH.Thermal.SH.Oil.WH.Elc.NoSolar.Elec</t>
  </si>
  <si>
    <t>FEC_per_household.kWh.FI.Res.HH.Thermal.SH.Oil.WH.Elc.Solar</t>
  </si>
  <si>
    <t>FEC_per_household.kWh.FI.Res.HH.Thermal.SH.Oil.WH.Elc.Solar.Elec</t>
  </si>
  <si>
    <t>FEC_per_household.kWh.FI.Res.HH.Thermal.SH.Oil.WH.Elc.Solar.Solar</t>
  </si>
  <si>
    <t>FEC_per_household.kWh.FI.Res.HH.Thermal.SH.Oil.CO</t>
  </si>
  <si>
    <t>FEC_per_household.kWh.FI.Res.HH.Thermal.SH.Oil.CO.LPG.LPG</t>
  </si>
  <si>
    <t>FEC_per_household.kWh.FI.Res.HH.Thermal.SH.Oil.CO.Elc.Elec</t>
  </si>
  <si>
    <t>FEC_per_household.kWh.FI.Res.HH.Thermal.SH.Gas</t>
  </si>
  <si>
    <t>FEC_per_household.kWh.FI.Res.HH.Thermal.SH.Gas.SH</t>
  </si>
  <si>
    <t>FEC_per_household.kWh.FI.Res.HH.Thermal.SH.Gas.SH.Gas</t>
  </si>
  <si>
    <t>FEC_per_household.kWh.FI.Res.HH.Thermal.SH.Gas.SH.Elec</t>
  </si>
  <si>
    <t>FEC_per_household.kWh.FI.Res.HH.Thermal.SH.Gas.SC</t>
  </si>
  <si>
    <t>FEC_per_household.kWh.FI.Res.HH.Thermal.SH.Gas.SC.AC.Elec</t>
  </si>
  <si>
    <t>FEC_per_household.kWh.FI.Res.HH.Thermal.SH.Gas.WH</t>
  </si>
  <si>
    <t>FEC_per_household.kWh.FI.Res.HH.Thermal.SH.Gas.WH.Gas.NoSolar.Gas</t>
  </si>
  <si>
    <t>FEC_per_household.kWh.FI.Res.HH.Thermal.SH.Gas.WH.Gas.Solar</t>
  </si>
  <si>
    <t>FEC_per_household.kWh.FI.Res.HH.Thermal.SH.Gas.WH.Gas.Solar.Gas</t>
  </si>
  <si>
    <t>FEC_per_household.kWh.FI.Res.HH.Thermal.SH.Gas.WH.Gas.Solar.Solar</t>
  </si>
  <si>
    <t>FEC_per_household.kWh.FI.Res.HH.Thermal.SH.Gas.WH.Elc.NoSolar.Elec</t>
  </si>
  <si>
    <t>FEC_per_household.kWh.FI.Res.HH.Thermal.SH.Gas.WH.Elc.Solar</t>
  </si>
  <si>
    <t>FEC_per_household.kWh.FI.Res.HH.Thermal.SH.Gas.WH.Elc.Solar.Elec</t>
  </si>
  <si>
    <t>FEC_per_household.kWh.FI.Res.HH.Thermal.SH.Gas.WH.Elc.Solar.Solar</t>
  </si>
  <si>
    <t>FEC_per_household.kWh.FI.Res.HH.Thermal.SH.Gas.CO</t>
  </si>
  <si>
    <t>FEC_per_household.kWh.FI.Res.HH.Thermal.SH.Gas.CO.Gas.Gas</t>
  </si>
  <si>
    <t>FEC_per_household.kWh.FI.Res.HH.Thermal.SH.Gas.CO.Elc.Elec</t>
  </si>
  <si>
    <t>FEC_per_household.kWh.FI.Res.HH.Thermal.SH.Biomass</t>
  </si>
  <si>
    <t>FEC_per_household.kWh.FI.Res.HH.Thermal.SH.Biomass.SH</t>
  </si>
  <si>
    <t>FEC_per_household.kWh.FI.Res.HH.Thermal.SH.Biomass.SH.Biomass</t>
  </si>
  <si>
    <t>FEC_per_household.kWh.FI.Res.HH.Thermal.SH.Biomass.SH.Elec</t>
  </si>
  <si>
    <t>FEC_per_household.kWh.FI.Res.HH.Thermal.SH.Biomass.SC</t>
  </si>
  <si>
    <t>FEC_per_household.kWh.FI.Res.HH.Thermal.SH.Biomass.SC.AC.Elec</t>
  </si>
  <si>
    <t>FEC_per_household.kWh.FI.Res.HH.Thermal.SH.Biomass.WH</t>
  </si>
  <si>
    <t>FEC_per_household.kWh.FI.Res.HH.Thermal.SH.Biomass.WH.Biomass.NoSolar.Biomass</t>
  </si>
  <si>
    <t>FEC_per_household.kWh.FI.Res.HH.Thermal.SH.Biomass.WH.Biomass.Solar</t>
  </si>
  <si>
    <t>FEC_per_household.kWh.FI.Res.HH.Thermal.SH.Biomass.WH.Biomass.Solar.Biomass</t>
  </si>
  <si>
    <t>FEC_per_household.kWh.FI.Res.HH.Thermal.SH.Biomass.WH.Biomass.Solar.Solar</t>
  </si>
  <si>
    <t>FEC_per_household.kWh.FI.Res.HH.Thermal.SH.Biomass.WH.LPG.NoSolar.LPG</t>
  </si>
  <si>
    <t>FEC_per_household.kWh.FI.Res.HH.Thermal.SH.Biomass.WH.LPG.Solar</t>
  </si>
  <si>
    <t>FEC_per_household.kWh.FI.Res.HH.Thermal.SH.Biomass.WH.LPG.Solar.LPG</t>
  </si>
  <si>
    <t>FEC_per_household.kWh.FI.Res.HH.Thermal.SH.Biomass.WH.LPG.Solar.Solar</t>
  </si>
  <si>
    <t>FEC_per_household.kWh.FI.Res.HH.Thermal.SH.Biomass.WH.Elc.NoSolar.Elec</t>
  </si>
  <si>
    <t>FEC_per_household.kWh.FI.Res.HH.Thermal.SH.Biomass.WH.Elc.Solar</t>
  </si>
  <si>
    <t>FEC_per_household.kWh.FI.Res.HH.Thermal.SH.Biomass.WH.Elc.Solar.Elec</t>
  </si>
  <si>
    <t>FEC_per_household.kWh.FI.Res.HH.Thermal.SH.Biomass.WH.Elc.Solar.Solar</t>
  </si>
  <si>
    <t>FEC_per_household.kWh.FI.Res.HH.Thermal.SH.Biomass.CO</t>
  </si>
  <si>
    <t>FEC_per_household.kWh.FI.Res.HH.Thermal.SH.Biomass.CO.Biomass.Biomass</t>
  </si>
  <si>
    <t>FEC_per_household.kWh.FI.Res.HH.Thermal.SH.Biomass.CO.LPG.LPG</t>
  </si>
  <si>
    <t>FEC_per_household.kWh.FI.Res.HH.Thermal.SH.Biomass.CO.Elc.Elec</t>
  </si>
  <si>
    <t>FEC_per_household.kWh.FI.Res.HH.Thermal.SH.Geo</t>
  </si>
  <si>
    <t>FEC_per_household.kWh.FI.Res.HH.Thermal.SH.Geo.SH</t>
  </si>
  <si>
    <t>FEC_per_household.kWh.FI.Res.HH.Thermal.SH.Geo.SH.Geo</t>
  </si>
  <si>
    <t>FEC_per_household.kWh.FI.Res.HH.Thermal.SH.Geo.SH.Elec</t>
  </si>
  <si>
    <t>FEC_per_household.kWh.FI.Res.HH.Thermal.SH.Geo.SC</t>
  </si>
  <si>
    <t>FEC_per_household.kWh.FI.Res.HH.Thermal.SH.Geo.SC.AC.Elec</t>
  </si>
  <si>
    <t>FEC_per_household.kWh.FI.Res.HH.Thermal.SH.Geo.WH</t>
  </si>
  <si>
    <t>FEC_per_household.kWh.FI.Res.HH.Thermal.SH.Geo.WH.Geo.NoSolar.Geo</t>
  </si>
  <si>
    <t>FEC_per_household.kWh.FI.Res.HH.Thermal.SH.Geo.WH.Geo.Solar</t>
  </si>
  <si>
    <t>FEC_per_household.kWh.FI.Res.HH.Thermal.SH.Geo.WH.Geo.Solar.Geo</t>
  </si>
  <si>
    <t>FEC_per_household.kWh.FI.Res.HH.Thermal.SH.Geo.WH.Geo.Solar.Solar</t>
  </si>
  <si>
    <t>FEC_per_household.kWh.FI.Res.HH.Thermal.SH.Geo.WH.Elc.NoSolar.Elec</t>
  </si>
  <si>
    <t>FEC_per_household.kWh.FI.Res.HH.Thermal.SH.Geo.WH.Elc.Solar</t>
  </si>
  <si>
    <t>FEC_per_household.kWh.FI.Res.HH.Thermal.SH.Geo.WH.Elc.Solar.Elec</t>
  </si>
  <si>
    <t>FEC_per_household.kWh.FI.Res.HH.Thermal.SH.Geo.WH.Elc.Solar.Solar</t>
  </si>
  <si>
    <t>FEC_per_household.kWh.FI.Res.HH.Thermal.SH.Geo.CO</t>
  </si>
  <si>
    <t>FEC_per_household.kWh.FI.Res.HH.Thermal.SH.Geo.CO.LPG.LPG</t>
  </si>
  <si>
    <t>FEC_per_household.kWh.FI.Res.HH.Thermal.SH.Geo.CO.Elc.Elec</t>
  </si>
  <si>
    <t>FEC_per_household.kWh.FI.Res.HH.Thermal.SH.DistrHeat</t>
  </si>
  <si>
    <t>FEC_per_household.kWh.FI.Res.HH.Thermal.SH.DistrHeat.SH</t>
  </si>
  <si>
    <t>FEC_per_household.kWh.FI.Res.HH.Thermal.SH.DistrHeat.SH.Steam_Distr</t>
  </si>
  <si>
    <t>FEC_per_household.kWh.FI.Res.HH.Thermal.SH.DistrHeat.SH.Elec</t>
  </si>
  <si>
    <t>FEC_per_household.kWh.FI.Res.HH.Thermal.SH.DistrHeat.SC</t>
  </si>
  <si>
    <t>FEC_per_household.kWh.FI.Res.HH.Thermal.SH.DistrHeat.SC.AC.Elec</t>
  </si>
  <si>
    <t>FEC_per_household.kWh.FI.Res.HH.Thermal.SH.DistrHeat.WH</t>
  </si>
  <si>
    <t>FEC_per_household.kWh.FI.Res.HH.Thermal.SH.DistrHeat.WH.DistrHeat.NoSolar.Steam_Distr</t>
  </si>
  <si>
    <t>FEC_per_household.kWh.FI.Res.HH.Thermal.SH.DistrHeat.WH.DistrHeat.Solar</t>
  </si>
  <si>
    <t>FEC_per_household.kWh.FI.Res.HH.Thermal.SH.DistrHeat.WH.DistrHeat.Solar.Steam_Distr</t>
  </si>
  <si>
    <t>FEC_per_household.kWh.FI.Res.HH.Thermal.SH.DistrHeat.WH.DistrHeat.Solar.Solar</t>
  </si>
  <si>
    <t>FEC_per_household.kWh.FI.Res.HH.Thermal.SH.DistrHeat.WH.Elc.NoSolar.Elec</t>
  </si>
  <si>
    <t>FEC_per_household.kWh.FI.Res.HH.Thermal.SH.DistrHeat.WH.Elc.Solar</t>
  </si>
  <si>
    <t>FEC_per_household.kWh.FI.Res.HH.Thermal.SH.DistrHeat.WH.Elc.Solar.Elec</t>
  </si>
  <si>
    <t>FEC_per_household.kWh.FI.Res.HH.Thermal.SH.DistrHeat.WH.Elc.Solar.Solar</t>
  </si>
  <si>
    <t>FEC_per_household.kWh.FI.Res.HH.Thermal.SH.DistrHeat.CO</t>
  </si>
  <si>
    <t>FEC_per_household.kWh.FI.Res.HH.Thermal.SH.DistrHeat.CO.LPG.LPG</t>
  </si>
  <si>
    <t>FEC_per_household.kWh.FI.Res.HH.Thermal.SH.DistrHeat.CO.Elc.Elec</t>
  </si>
  <si>
    <t>FEC_per_household.kWh.FI.Res.HH.Thermal.SH.AdvElc</t>
  </si>
  <si>
    <t>FEC_per_household.kWh.FI.Res.HH.Thermal.SH.AdvElc.SH</t>
  </si>
  <si>
    <t>FEC_per_household.kWh.FI.Res.HH.Thermal.SH.AdvElc.SH.Elec</t>
  </si>
  <si>
    <t>FEC_per_household.kWh.FI.Res.HH.Thermal.SH.AdvElc.SC</t>
  </si>
  <si>
    <t>FEC_per_household.kWh.FI.Res.HH.Thermal.SH.AdvElc.SC.AC.Elec</t>
  </si>
  <si>
    <t>FEC_per_household.kWh.FI.Res.HH.Thermal.SH.AdvElc.WH</t>
  </si>
  <si>
    <t>FEC_per_household.kWh.FI.Res.HH.Thermal.SH.AdvElc.WH.LPG.NoSolar.LPG</t>
  </si>
  <si>
    <t>FEC_per_household.kWh.FI.Res.HH.Thermal.SH.AdvElc.WH.LPG.Solar</t>
  </si>
  <si>
    <t>FEC_per_household.kWh.FI.Res.HH.Thermal.SH.AdvElc.WH.LPG.Solar.LPG</t>
  </si>
  <si>
    <t>FEC_per_household.kWh.FI.Res.HH.Thermal.SH.AdvElc.WH.LPG.Solar.Solar</t>
  </si>
  <si>
    <t>FEC_per_household.kWh.FI.Res.HH.Thermal.SH.AdvElc.WH.Elc.NoSolar.Elec</t>
  </si>
  <si>
    <t>FEC_per_household.kWh.FI.Res.HH.Thermal.SH.AdvElc.WH.Elc.Solar</t>
  </si>
  <si>
    <t>FEC_per_household.kWh.FI.Res.HH.Thermal.SH.AdvElc.WH.Elc.Solar.Elec</t>
  </si>
  <si>
    <t>FEC_per_household.kWh.FI.Res.HH.Thermal.SH.AdvElc.WH.Elc.Solar.Solar</t>
  </si>
  <si>
    <t>FEC_per_household.kWh.FI.Res.HH.Thermal.SH.AdvElc.CO</t>
  </si>
  <si>
    <t>FEC_per_household.kWh.FI.Res.HH.Thermal.SH.AdvElc.CO.LPG.LPG</t>
  </si>
  <si>
    <t>FEC_per_household.kWh.FI.Res.HH.Thermal.SH.AdvElc.CO.Elc.Elec</t>
  </si>
  <si>
    <t>FEC_per_household.kWh.FI.Res.HH.Thermal.SH.ConvElc</t>
  </si>
  <si>
    <t>FEC_per_household.kWh.FI.Res.HH.Thermal.SH.ConvElc.SH</t>
  </si>
  <si>
    <t>FEC_per_household.kWh.FI.Res.HH.Thermal.SH.ConvElc.SH.Elec</t>
  </si>
  <si>
    <t>FEC_per_household.kWh.FI.Res.HH.Thermal.SH.ConvElc.SC</t>
  </si>
  <si>
    <t>FEC_per_household.kWh.FI.Res.HH.Thermal.SH.ConvElc.SC.AC.Elec</t>
  </si>
  <si>
    <t>FEC_per_household.kWh.FI.Res.HH.Thermal.SH.ConvElc.WH</t>
  </si>
  <si>
    <t>FEC_per_household.kWh.FI.Res.HH.Thermal.SH.ConvElc.WH.LPG.NoSolar.LPG</t>
  </si>
  <si>
    <t>FEC_per_household.kWh.FI.Res.HH.Thermal.SH.ConvElc.WH.LPG.Solar</t>
  </si>
  <si>
    <t>FEC_per_household.kWh.FI.Res.HH.Thermal.SH.ConvElc.WH.LPG.Solar.LPG</t>
  </si>
  <si>
    <t>FEC_per_household.kWh.FI.Res.HH.Thermal.SH.ConvElc.WH.LPG.Solar.Solar</t>
  </si>
  <si>
    <t>FEC_per_household.kWh.FI.Res.HH.Thermal.SH.ConvElc.WH.Elc.NoSolar.Elec</t>
  </si>
  <si>
    <t>FEC_per_household.kWh.FI.Res.HH.Thermal.SH.ConvElc.WH.Elc.Solar</t>
  </si>
  <si>
    <t>FEC_per_household.kWh.FI.Res.HH.Thermal.SH.ConvElc.WH.Elc.Solar.Elec</t>
  </si>
  <si>
    <t>FEC_per_household.kWh.FI.Res.HH.Thermal.SH.ConvElc.WH.Elc.Solar.Solar</t>
  </si>
  <si>
    <t>FEC_per_household.kWh.FI.Res.HH.Thermal.SH.ConvElc.CO</t>
  </si>
  <si>
    <t>FEC_per_household.kWh.FI.Res.HH.Thermal.SH.ConvElc.CO.LPG.LPG</t>
  </si>
  <si>
    <t>FEC_per_household.kWh.FI.Res.HH.Thermal.SH.ConvElc.CO.Elc.Elec</t>
  </si>
  <si>
    <t>FI - Thermal energy service per household (detailed structure)</t>
  </si>
  <si>
    <t>TES_per_household.kWh.FI.Res.HH.Thermal.SH.Solids</t>
  </si>
  <si>
    <t>TES_per_household.kWh.FI.Res.HH.Thermal.SH.Solids.SH</t>
  </si>
  <si>
    <t>TES_per_household.kWh.FI.Res.HH.Thermal.SH.Solids.SH.Solids</t>
  </si>
  <si>
    <t>TES_per_household.kWh.FI.Res.HH.Thermal.SH.Solids.SH.Elec</t>
  </si>
  <si>
    <t>TES_per_household.kWh.FI.Res.HH.Thermal.SH.Solids.SC</t>
  </si>
  <si>
    <t>TES_per_household.kWh.FI.Res.HH.Thermal.SH.Solids.SC.AC.Elec</t>
  </si>
  <si>
    <t>TES_per_household.kWh.FI.Res.HH.Thermal.SH.Solids.WH</t>
  </si>
  <si>
    <t>TES_per_household.kWh.FI.Res.HH.Thermal.SH.Solids.WH.Solids.NoSolar.Solids</t>
  </si>
  <si>
    <t>TES_per_household.kWh.FI.Res.HH.Thermal.SH.Solids.WH.LPG.NoSolar.LPG</t>
  </si>
  <si>
    <t>TES_per_household.kWh.FI.Res.HH.Thermal.SH.Solids.WH.LPG.Solar</t>
  </si>
  <si>
    <t>TES_per_household.kWh.FI.Res.HH.Thermal.SH.Solids.WH.LPG.Solar.LPG</t>
  </si>
  <si>
    <t>TES_per_household.kWh.FI.Res.HH.Thermal.SH.Solids.WH.LPG.Solar.Solar</t>
  </si>
  <si>
    <t>TES_per_household.kWh.FI.Res.HH.Thermal.SH.Solids.WH.Elc.NoSolar.Elec</t>
  </si>
  <si>
    <t>TES_per_household.kWh.FI.Res.HH.Thermal.SH.Solids.WH.Elc.Solar</t>
  </si>
  <si>
    <t>TES_per_household.kWh.FI.Res.HH.Thermal.SH.Solids.WH.Elc.Solar.Elec</t>
  </si>
  <si>
    <t>TES_per_household.kWh.FI.Res.HH.Thermal.SH.Solids.WH.Elc.Solar.Solar</t>
  </si>
  <si>
    <t>TES_per_household.kWh.FI.Res.HH.Thermal.SH.Solids.CO</t>
  </si>
  <si>
    <t>TES_per_household.kWh.FI.Res.HH.Thermal.SH.Solids.CO.Solids.Solids</t>
  </si>
  <si>
    <t>TES_per_household.kWh.FI.Res.HH.Thermal.SH.Solids.CO.LPG.LPG</t>
  </si>
  <si>
    <t>TES_per_household.kWh.FI.Res.HH.Thermal.SH.Solids.CO.Elc.Elec</t>
  </si>
  <si>
    <t>TES_per_household.kWh.FI.Res.HH.Thermal.SH.LPG</t>
  </si>
  <si>
    <t>TES_per_household.kWh.FI.Res.HH.Thermal.SH.LPG.SH</t>
  </si>
  <si>
    <t>TES_per_household.kWh.FI.Res.HH.Thermal.SH.LPG.SH.LPG</t>
  </si>
  <si>
    <t>TES_per_household.kWh.FI.Res.HH.Thermal.SH.LPG.SH.Elec</t>
  </si>
  <si>
    <t>TES_per_household.kWh.FI.Res.HH.Thermal.SH.LPG.SC</t>
  </si>
  <si>
    <t>TES_per_household.kWh.FI.Res.HH.Thermal.SH.LPG.SC.AC.Elec</t>
  </si>
  <si>
    <t>TES_per_household.kWh.FI.Res.HH.Thermal.SH.LPG.WH</t>
  </si>
  <si>
    <t>TES_per_household.kWh.FI.Res.HH.Thermal.SH.LPG.WH.LPG.NoSolar.LPG</t>
  </si>
  <si>
    <t>TES_per_household.kWh.FI.Res.HH.Thermal.SH.LPG.WH.LPG.Solar</t>
  </si>
  <si>
    <t>TES_per_household.kWh.FI.Res.HH.Thermal.SH.LPG.WH.LPG.Solar.LPG</t>
  </si>
  <si>
    <t>TES_per_household.kWh.FI.Res.HH.Thermal.SH.LPG.WH.LPG.Solar.Solar</t>
  </si>
  <si>
    <t>TES_per_household.kWh.FI.Res.HH.Thermal.SH.LPG.WH.Elc.NoSolar.Elec</t>
  </si>
  <si>
    <t>TES_per_household.kWh.FI.Res.HH.Thermal.SH.LPG.WH.Elc.Solar</t>
  </si>
  <si>
    <t>TES_per_household.kWh.FI.Res.HH.Thermal.SH.LPG.WH.Elc.Solar.Elec</t>
  </si>
  <si>
    <t>TES_per_household.kWh.FI.Res.HH.Thermal.SH.LPG.WH.Elc.Solar.Solar</t>
  </si>
  <si>
    <t>TES_per_household.kWh.FI.Res.HH.Thermal.SH.LPG.CO</t>
  </si>
  <si>
    <t>TES_per_household.kWh.FI.Res.HH.Thermal.SH.LPG.CO.LPG.LPG</t>
  </si>
  <si>
    <t>TES_per_household.kWh.FI.Res.HH.Thermal.SH.LPG.CO.Elc.Elec</t>
  </si>
  <si>
    <t>TES_per_household.kWh.FI.Res.HH.Thermal.SH.Oil</t>
  </si>
  <si>
    <t>TES_per_household.kWh.FI.Res.HH.Thermal.SH.Oil.SH</t>
  </si>
  <si>
    <t>TES_per_household.kWh.FI.Res.HH.Thermal.SH.Oil.SH.Oil</t>
  </si>
  <si>
    <t>TES_per_household.kWh.FI.Res.HH.Thermal.SH.Oil.SH.Elec</t>
  </si>
  <si>
    <t>TES_per_household.kWh.FI.Res.HH.Thermal.SH.Oil.SC</t>
  </si>
  <si>
    <t>TES_per_household.kWh.FI.Res.HH.Thermal.SH.Oil.SC.AC.Elec</t>
  </si>
  <si>
    <t>TES_per_household.kWh.FI.Res.HH.Thermal.SH.Oil.WH</t>
  </si>
  <si>
    <t>TES_per_household.kWh.FI.Res.HH.Thermal.SH.Oil.WH.Oil.NoSolar.Oil</t>
  </si>
  <si>
    <t>TES_per_household.kWh.FI.Res.HH.Thermal.SH.Oil.WH.Oil.Solar</t>
  </si>
  <si>
    <t>TES_per_household.kWh.FI.Res.HH.Thermal.SH.Oil.WH.Oil.Solar.Oil</t>
  </si>
  <si>
    <t>TES_per_household.kWh.FI.Res.HH.Thermal.SH.Oil.WH.Oil.Solar.Solar</t>
  </si>
  <si>
    <t>TES_per_household.kWh.FI.Res.HH.Thermal.SH.Oil.WH.Elc.NoSolar.Elec</t>
  </si>
  <si>
    <t>TES_per_household.kWh.FI.Res.HH.Thermal.SH.Oil.WH.Elc.Solar</t>
  </si>
  <si>
    <t>TES_per_household.kWh.FI.Res.HH.Thermal.SH.Oil.WH.Elc.Solar.Elec</t>
  </si>
  <si>
    <t>TES_per_household.kWh.FI.Res.HH.Thermal.SH.Oil.WH.Elc.Solar.Solar</t>
  </si>
  <si>
    <t>TES_per_household.kWh.FI.Res.HH.Thermal.SH.Oil.CO</t>
  </si>
  <si>
    <t>TES_per_household.kWh.FI.Res.HH.Thermal.SH.Oil.CO.LPG.LPG</t>
  </si>
  <si>
    <t>TES_per_household.kWh.FI.Res.HH.Thermal.SH.Oil.CO.Elc.Elec</t>
  </si>
  <si>
    <t>TES_per_household.kWh.FI.Res.HH.Thermal.SH.Gas</t>
  </si>
  <si>
    <t>TES_per_household.kWh.FI.Res.HH.Thermal.SH.Gas.SH</t>
  </si>
  <si>
    <t>TES_per_household.kWh.FI.Res.HH.Thermal.SH.Gas.SH.Gas</t>
  </si>
  <si>
    <t>TES_per_household.kWh.FI.Res.HH.Thermal.SH.Gas.SH.Elec</t>
  </si>
  <si>
    <t>TES_per_household.kWh.FI.Res.HH.Thermal.SH.Gas.SC</t>
  </si>
  <si>
    <t>TES_per_household.kWh.FI.Res.HH.Thermal.SH.Gas.SC.AC.Elec</t>
  </si>
  <si>
    <t>TES_per_household.kWh.FI.Res.HH.Thermal.SH.Gas.WH</t>
  </si>
  <si>
    <t>TES_per_household.kWh.FI.Res.HH.Thermal.SH.Gas.WH.Gas.NoSolar.Gas</t>
  </si>
  <si>
    <t>TES_per_household.kWh.FI.Res.HH.Thermal.SH.Gas.WH.Gas.Solar</t>
  </si>
  <si>
    <t>TES_per_household.kWh.FI.Res.HH.Thermal.SH.Gas.WH.Gas.Solar.Gas</t>
  </si>
  <si>
    <t>TES_per_household.kWh.FI.Res.HH.Thermal.SH.Gas.WH.Gas.Solar.Solar</t>
  </si>
  <si>
    <t>TES_per_household.kWh.FI.Res.HH.Thermal.SH.Gas.WH.Elc.NoSolar.Elec</t>
  </si>
  <si>
    <t>TES_per_household.kWh.FI.Res.HH.Thermal.SH.Gas.WH.Elc.Solar</t>
  </si>
  <si>
    <t>TES_per_household.kWh.FI.Res.HH.Thermal.SH.Gas.WH.Elc.Solar.Elec</t>
  </si>
  <si>
    <t>TES_per_household.kWh.FI.Res.HH.Thermal.SH.Gas.WH.Elc.Solar.Solar</t>
  </si>
  <si>
    <t>TES_per_household.kWh.FI.Res.HH.Thermal.SH.Gas.CO</t>
  </si>
  <si>
    <t>TES_per_household.kWh.FI.Res.HH.Thermal.SH.Gas.CO.Gas.Gas</t>
  </si>
  <si>
    <t>TES_per_household.kWh.FI.Res.HH.Thermal.SH.Gas.CO.Elc.Elec</t>
  </si>
  <si>
    <t>TES_per_household.kWh.FI.Res.HH.Thermal.SH.Biomass</t>
  </si>
  <si>
    <t>TES_per_household.kWh.FI.Res.HH.Thermal.SH.Biomass.SH</t>
  </si>
  <si>
    <t>TES_per_household.kWh.FI.Res.HH.Thermal.SH.Biomass.SH.Biomass</t>
  </si>
  <si>
    <t>TES_per_household.kWh.FI.Res.HH.Thermal.SH.Biomass.SH.Elec</t>
  </si>
  <si>
    <t>TES_per_household.kWh.FI.Res.HH.Thermal.SH.Biomass.SC</t>
  </si>
  <si>
    <t>TES_per_household.kWh.FI.Res.HH.Thermal.SH.Biomass.SC.AC.Elec</t>
  </si>
  <si>
    <t>TES_per_household.kWh.FI.Res.HH.Thermal.SH.Biomass.WH</t>
  </si>
  <si>
    <t>TES_per_household.kWh.FI.Res.HH.Thermal.SH.Biomass.WH.Biomass.NoSolar.Biomass</t>
  </si>
  <si>
    <t>TES_per_household.kWh.FI.Res.HH.Thermal.SH.Biomass.WH.Biomass.Solar</t>
  </si>
  <si>
    <t>TES_per_household.kWh.FI.Res.HH.Thermal.SH.Biomass.WH.Biomass.Solar.Biomass</t>
  </si>
  <si>
    <t>TES_per_household.kWh.FI.Res.HH.Thermal.SH.Biomass.WH.Biomass.Solar.Solar</t>
  </si>
  <si>
    <t>TES_per_household.kWh.FI.Res.HH.Thermal.SH.Biomass.WH.LPG.NoSolar.LPG</t>
  </si>
  <si>
    <t>TES_per_household.kWh.FI.Res.HH.Thermal.SH.Biomass.WH.LPG.Solar</t>
  </si>
  <si>
    <t>TES_per_household.kWh.FI.Res.HH.Thermal.SH.Biomass.WH.LPG.Solar.LPG</t>
  </si>
  <si>
    <t>TES_per_household.kWh.FI.Res.HH.Thermal.SH.Biomass.WH.LPG.Solar.Solar</t>
  </si>
  <si>
    <t>TES_per_household.kWh.FI.Res.HH.Thermal.SH.Biomass.WH.Elc.NoSolar.Elec</t>
  </si>
  <si>
    <t>TES_per_household.kWh.FI.Res.HH.Thermal.SH.Biomass.WH.Elc.Solar</t>
  </si>
  <si>
    <t>TES_per_household.kWh.FI.Res.HH.Thermal.SH.Biomass.WH.Elc.Solar.Elec</t>
  </si>
  <si>
    <t>TES_per_household.kWh.FI.Res.HH.Thermal.SH.Biomass.WH.Elc.Solar.Solar</t>
  </si>
  <si>
    <t>TES_per_household.kWh.FI.Res.HH.Thermal.SH.Biomass.CO</t>
  </si>
  <si>
    <t>TES_per_household.kWh.FI.Res.HH.Thermal.SH.Biomass.CO.Biomass.Biomass</t>
  </si>
  <si>
    <t>TES_per_household.kWh.FI.Res.HH.Thermal.SH.Biomass.CO.LPG.LPG</t>
  </si>
  <si>
    <t>TES_per_household.kWh.FI.Res.HH.Thermal.SH.Biomass.CO.Elc.Elec</t>
  </si>
  <si>
    <t>TES_per_household.kWh.FI.Res.HH.Thermal.SH.Geo</t>
  </si>
  <si>
    <t>TES_per_household.kWh.FI.Res.HH.Thermal.SH.Geo.SH</t>
  </si>
  <si>
    <t>TES_per_household.kWh.FI.Res.HH.Thermal.SH.Geo.SH.Geo</t>
  </si>
  <si>
    <t>TES_per_household.kWh.FI.Res.HH.Thermal.SH.Geo.SH.Elec</t>
  </si>
  <si>
    <t>TES_per_household.kWh.FI.Res.HH.Thermal.SH.Geo.SC</t>
  </si>
  <si>
    <t>TES_per_household.kWh.FI.Res.HH.Thermal.SH.Geo.SC.AC.Elec</t>
  </si>
  <si>
    <t>TES_per_household.kWh.FI.Res.HH.Thermal.SH.Geo.WH</t>
  </si>
  <si>
    <t>TES_per_household.kWh.FI.Res.HH.Thermal.SH.Geo.WH.Geo.NoSolar.Geo</t>
  </si>
  <si>
    <t>TES_per_household.kWh.FI.Res.HH.Thermal.SH.Geo.WH.Geo.Solar</t>
  </si>
  <si>
    <t>TES_per_household.kWh.FI.Res.HH.Thermal.SH.Geo.WH.Geo.Solar.Geo</t>
  </si>
  <si>
    <t>TES_per_household.kWh.FI.Res.HH.Thermal.SH.Geo.WH.Geo.Solar.Solar</t>
  </si>
  <si>
    <t>TES_per_household.kWh.FI.Res.HH.Thermal.SH.Geo.WH.Elc.NoSolar.Elec</t>
  </si>
  <si>
    <t>TES_per_household.kWh.FI.Res.HH.Thermal.SH.Geo.WH.Elc.Solar</t>
  </si>
  <si>
    <t>TES_per_household.kWh.FI.Res.HH.Thermal.SH.Geo.WH.Elc.Solar.Elec</t>
  </si>
  <si>
    <t>TES_per_household.kWh.FI.Res.HH.Thermal.SH.Geo.WH.Elc.Solar.Solar</t>
  </si>
  <si>
    <t>TES_per_household.kWh.FI.Res.HH.Thermal.SH.Geo.CO</t>
  </si>
  <si>
    <t>TES_per_household.kWh.FI.Res.HH.Thermal.SH.Geo.CO.LPG.LPG</t>
  </si>
  <si>
    <t>TES_per_household.kWh.FI.Res.HH.Thermal.SH.Geo.CO.Elc.Elec</t>
  </si>
  <si>
    <t>TES_per_household.kWh.FI.Res.HH.Thermal.SH.DistrHeat</t>
  </si>
  <si>
    <t>TES_per_household.kWh.FI.Res.HH.Thermal.SH.DistrHeat.SH</t>
  </si>
  <si>
    <t>TES_per_household.kWh.FI.Res.HH.Thermal.SH.DistrHeat.SH.Steam_Distr</t>
  </si>
  <si>
    <t>TES_per_household.kWh.FI.Res.HH.Thermal.SH.DistrHeat.SH.Elec</t>
  </si>
  <si>
    <t>TES_per_household.kWh.FI.Res.HH.Thermal.SH.DistrHeat.SC</t>
  </si>
  <si>
    <t>TES_per_household.kWh.FI.Res.HH.Thermal.SH.DistrHeat.SC.AC.Elec</t>
  </si>
  <si>
    <t>TES_per_household.kWh.FI.Res.HH.Thermal.SH.DistrHeat.WH</t>
  </si>
  <si>
    <t>TES_per_household.kWh.FI.Res.HH.Thermal.SH.DistrHeat.WH.DistrHeat.NoSolar.Steam_Distr</t>
  </si>
  <si>
    <t>TES_per_household.kWh.FI.Res.HH.Thermal.SH.DistrHeat.WH.DistrHeat.Solar</t>
  </si>
  <si>
    <t>TES_per_household.kWh.FI.Res.HH.Thermal.SH.DistrHeat.WH.DistrHeat.Solar.Steam_Distr</t>
  </si>
  <si>
    <t>TES_per_household.kWh.FI.Res.HH.Thermal.SH.DistrHeat.WH.DistrHeat.Solar.Solar</t>
  </si>
  <si>
    <t>TES_per_household.kWh.FI.Res.HH.Thermal.SH.DistrHeat.WH.Elc.NoSolar.Elec</t>
  </si>
  <si>
    <t>TES_per_household.kWh.FI.Res.HH.Thermal.SH.DistrHeat.WH.Elc.Solar</t>
  </si>
  <si>
    <t>TES_per_household.kWh.FI.Res.HH.Thermal.SH.DistrHeat.WH.Elc.Solar.Elec</t>
  </si>
  <si>
    <t>TES_per_household.kWh.FI.Res.HH.Thermal.SH.DistrHeat.WH.Elc.Solar.Solar</t>
  </si>
  <si>
    <t>TES_per_household.kWh.FI.Res.HH.Thermal.SH.DistrHeat.CO</t>
  </si>
  <si>
    <t>TES_per_household.kWh.FI.Res.HH.Thermal.SH.DistrHeat.CO.LPG.LPG</t>
  </si>
  <si>
    <t>TES_per_household.kWh.FI.Res.HH.Thermal.SH.DistrHeat.CO.Elc.Elec</t>
  </si>
  <si>
    <t>TES_per_household.kWh.FI.Res.HH.Thermal.SH.AdvElc</t>
  </si>
  <si>
    <t>TES_per_household.kWh.FI.Res.HH.Thermal.SH.AdvElc.SH</t>
  </si>
  <si>
    <t>TES_per_household.kWh.FI.Res.HH.Thermal.SH.AdvElc.SH.Elec</t>
  </si>
  <si>
    <t>TES_per_household.kWh.FI.Res.HH.Thermal.SH.AdvElc.SC</t>
  </si>
  <si>
    <t>TES_per_household.kWh.FI.Res.HH.Thermal.SH.AdvElc.SC.AC.Elec</t>
  </si>
  <si>
    <t>TES_per_household.kWh.FI.Res.HH.Thermal.SH.AdvElc.WH</t>
  </si>
  <si>
    <t>TES_per_household.kWh.FI.Res.HH.Thermal.SH.AdvElc.WH.LPG.NoSolar.LPG</t>
  </si>
  <si>
    <t>TES_per_household.kWh.FI.Res.HH.Thermal.SH.AdvElc.WH.LPG.Solar</t>
  </si>
  <si>
    <t>TES_per_household.kWh.FI.Res.HH.Thermal.SH.AdvElc.WH.LPG.Solar.LPG</t>
  </si>
  <si>
    <t>TES_per_household.kWh.FI.Res.HH.Thermal.SH.AdvElc.WH.LPG.Solar.Solar</t>
  </si>
  <si>
    <t>TES_per_household.kWh.FI.Res.HH.Thermal.SH.AdvElc.WH.Elc.NoSolar.Elec</t>
  </si>
  <si>
    <t>TES_per_household.kWh.FI.Res.HH.Thermal.SH.AdvElc.WH.Elc.Solar</t>
  </si>
  <si>
    <t>TES_per_household.kWh.FI.Res.HH.Thermal.SH.AdvElc.WH.Elc.Solar.Elec</t>
  </si>
  <si>
    <t>TES_per_household.kWh.FI.Res.HH.Thermal.SH.AdvElc.WH.Elc.Solar.Solar</t>
  </si>
  <si>
    <t>TES_per_household.kWh.FI.Res.HH.Thermal.SH.AdvElc.CO</t>
  </si>
  <si>
    <t>TES_per_household.kWh.FI.Res.HH.Thermal.SH.AdvElc.CO.LPG.LPG</t>
  </si>
  <si>
    <t>TES_per_household.kWh.FI.Res.HH.Thermal.SH.AdvElc.CO.Elc.Elec</t>
  </si>
  <si>
    <t>TES_per_household.kWh.FI.Res.HH.Thermal.SH.ConvElc</t>
  </si>
  <si>
    <t>TES_per_household.kWh.FI.Res.HH.Thermal.SH.ConvElc.SH</t>
  </si>
  <si>
    <t>TES_per_household.kWh.FI.Res.HH.Thermal.SH.ConvElc.SH.Elec</t>
  </si>
  <si>
    <t>TES_per_household.kWh.FI.Res.HH.Thermal.SH.ConvElc.SC</t>
  </si>
  <si>
    <t>TES_per_household.kWh.FI.Res.HH.Thermal.SH.ConvElc.SC.AC.Elec</t>
  </si>
  <si>
    <t>TES_per_household.kWh.FI.Res.HH.Thermal.SH.ConvElc.WH</t>
  </si>
  <si>
    <t>TES_per_household.kWh.FI.Res.HH.Thermal.SH.ConvElc.WH.LPG.NoSolar.LPG</t>
  </si>
  <si>
    <t>TES_per_household.kWh.FI.Res.HH.Thermal.SH.ConvElc.WH.LPG.Solar</t>
  </si>
  <si>
    <t>TES_per_household.kWh.FI.Res.HH.Thermal.SH.ConvElc.WH.LPG.Solar.LPG</t>
  </si>
  <si>
    <t>TES_per_household.kWh.FI.Res.HH.Thermal.SH.ConvElc.WH.LPG.Solar.Solar</t>
  </si>
  <si>
    <t>TES_per_household.kWh.FI.Res.HH.Thermal.SH.ConvElc.WH.Elc.NoSolar.Elec</t>
  </si>
  <si>
    <t>TES_per_household.kWh.FI.Res.HH.Thermal.SH.ConvElc.WH.Elc.Solar</t>
  </si>
  <si>
    <t>TES_per_household.kWh.FI.Res.HH.Thermal.SH.ConvElc.WH.Elc.Solar.Elec</t>
  </si>
  <si>
    <t>TES_per_household.kWh.FI.Res.HH.Thermal.SH.ConvElc.WH.Elc.Solar.Solar</t>
  </si>
  <si>
    <t>TES_per_household.kWh.FI.Res.HH.Thermal.SH.ConvElc.CO</t>
  </si>
  <si>
    <t>TES_per_household.kWh.FI.Res.HH.Thermal.SH.ConvElc.CO.LPG.LPG</t>
  </si>
  <si>
    <t>TES_per_household.kWh.FI.Res.HH.Thermal.SH.ConvElc.CO.Elc.Elec</t>
  </si>
  <si>
    <t>FI - CO2 emissions per household (detailed structure)</t>
  </si>
  <si>
    <t>EMI_per_household.kgCO2.FI.Res.HH.Thermal.SH.Solids</t>
  </si>
  <si>
    <t>EMI_per_household.kgCO2.FI.Res.HH.Thermal.SH.Solids.SH</t>
  </si>
  <si>
    <t>EMI_per_household.kgCO2.FI.Res.HH.Thermal.SH.Solids.SH.Solids</t>
  </si>
  <si>
    <t>EMI_per_household.kgCO2.FI.Res.HH.Thermal.SH.Solids.SH.Elec</t>
  </si>
  <si>
    <t>EMI_per_household.kgCO2.FI.Res.HH.Thermal.SH.Solids.SC</t>
  </si>
  <si>
    <t>EMI_per_household.kgCO2.FI.Res.HH.Thermal.SH.Solids.SC.AC.Elec</t>
  </si>
  <si>
    <t>EMI_per_household.kgCO2.FI.Res.HH.Thermal.SH.Solids.WH</t>
  </si>
  <si>
    <t>EMI_per_household.kgCO2.FI.Res.HH.Thermal.SH.Solids.WH.Solids.NoSolar.Solids</t>
  </si>
  <si>
    <t>EMI_per_household.kgCO2.FI.Res.HH.Thermal.SH.Solids.WH.LPG.NoSolar.LPG</t>
  </si>
  <si>
    <t>EMI_per_household.kgCO2.FI.Res.HH.Thermal.SH.Solids.WH.LPG.Solar</t>
  </si>
  <si>
    <t>EMI_per_household.kgCO2.FI.Res.HH.Thermal.SH.Solids.WH.LPG.Solar.LPG</t>
  </si>
  <si>
    <t>EMI_per_household.kgCO2.FI.Res.HH.Thermal.SH.Solids.WH.LPG.Solar.Solar</t>
  </si>
  <si>
    <t>EMI_per_household.kgCO2.FI.Res.HH.Thermal.SH.Solids.WH.Elc.NoSolar.Elec</t>
  </si>
  <si>
    <t>EMI_per_household.kgCO2.FI.Res.HH.Thermal.SH.Solids.WH.Elc.Solar</t>
  </si>
  <si>
    <t>EMI_per_household.kgCO2.FI.Res.HH.Thermal.SH.Solids.WH.Elc.Solar.Elec</t>
  </si>
  <si>
    <t>EMI_per_household.kgCO2.FI.Res.HH.Thermal.SH.Solids.WH.Elc.Solar.Solar</t>
  </si>
  <si>
    <t>EMI_per_household.kgCO2.FI.Res.HH.Thermal.SH.Solids.CO</t>
  </si>
  <si>
    <t>EMI_per_household.kgCO2.FI.Res.HH.Thermal.SH.Solids.CO.Solids.Solids</t>
  </si>
  <si>
    <t>EMI_per_household.kgCO2.FI.Res.HH.Thermal.SH.Solids.CO.LPG.LPG</t>
  </si>
  <si>
    <t>EMI_per_household.kgCO2.FI.Res.HH.Thermal.SH.Solids.CO.Elc.Elec</t>
  </si>
  <si>
    <t>EMI_per_household.kgCO2.FI.Res.HH.Thermal.SH.LPG</t>
  </si>
  <si>
    <t>EMI_per_household.kgCO2.FI.Res.HH.Thermal.SH.LPG.SH</t>
  </si>
  <si>
    <t>EMI_per_household.kgCO2.FI.Res.HH.Thermal.SH.LPG.SH.LPG</t>
  </si>
  <si>
    <t>EMI_per_household.kgCO2.FI.Res.HH.Thermal.SH.LPG.SH.Elec</t>
  </si>
  <si>
    <t>EMI_per_household.kgCO2.FI.Res.HH.Thermal.SH.LPG.SC</t>
  </si>
  <si>
    <t>EMI_per_household.kgCO2.FI.Res.HH.Thermal.SH.LPG.SC.AC.Elec</t>
  </si>
  <si>
    <t>EMI_per_household.kgCO2.FI.Res.HH.Thermal.SH.LPG.WH</t>
  </si>
  <si>
    <t>EMI_per_household.kgCO2.FI.Res.HH.Thermal.SH.LPG.WH.LPG.NoSolar.LPG</t>
  </si>
  <si>
    <t>EMI_per_household.kgCO2.FI.Res.HH.Thermal.SH.LPG.WH.LPG.Solar</t>
  </si>
  <si>
    <t>EMI_per_household.kgCO2.FI.Res.HH.Thermal.SH.LPG.WH.LPG.Solar.LPG</t>
  </si>
  <si>
    <t>EMI_per_household.kgCO2.FI.Res.HH.Thermal.SH.LPG.WH.LPG.Solar.Solar</t>
  </si>
  <si>
    <t>EMI_per_household.kgCO2.FI.Res.HH.Thermal.SH.LPG.WH.Elc.NoSolar.Elec</t>
  </si>
  <si>
    <t>EMI_per_household.kgCO2.FI.Res.HH.Thermal.SH.LPG.WH.Elc.Solar</t>
  </si>
  <si>
    <t>EMI_per_household.kgCO2.FI.Res.HH.Thermal.SH.LPG.WH.Elc.Solar.Elec</t>
  </si>
  <si>
    <t>EMI_per_household.kgCO2.FI.Res.HH.Thermal.SH.LPG.WH.Elc.Solar.Solar</t>
  </si>
  <si>
    <t>EMI_per_household.kgCO2.FI.Res.HH.Thermal.SH.LPG.CO</t>
  </si>
  <si>
    <t>EMI_per_household.kgCO2.FI.Res.HH.Thermal.SH.LPG.CO.LPG.LPG</t>
  </si>
  <si>
    <t>EMI_per_household.kgCO2.FI.Res.HH.Thermal.SH.LPG.CO.Elc.Elec</t>
  </si>
  <si>
    <t>EMI_per_household.kgCO2.FI.Res.HH.Thermal.SH.Oil</t>
  </si>
  <si>
    <t>EMI_per_household.kgCO2.FI.Res.HH.Thermal.SH.Oil.SH</t>
  </si>
  <si>
    <t>EMI_per_household.kgCO2.FI.Res.HH.Thermal.SH.Oil.SH.Oil</t>
  </si>
  <si>
    <t>EMI_per_household.kgCO2.FI.Res.HH.Thermal.SH.Oil.SH.Elec</t>
  </si>
  <si>
    <t>EMI_per_household.kgCO2.FI.Res.HH.Thermal.SH.Oil.SC</t>
  </si>
  <si>
    <t>EMI_per_household.kgCO2.FI.Res.HH.Thermal.SH.Oil.SC.AC.Elec</t>
  </si>
  <si>
    <t>EMI_per_household.kgCO2.FI.Res.HH.Thermal.SH.Oil.WH</t>
  </si>
  <si>
    <t>EMI_per_household.kgCO2.FI.Res.HH.Thermal.SH.Oil.WH.Oil.NoSolar.Oil</t>
  </si>
  <si>
    <t>EMI_per_household.kgCO2.FI.Res.HH.Thermal.SH.Oil.WH.Oil.Solar</t>
  </si>
  <si>
    <t>EMI_per_household.kgCO2.FI.Res.HH.Thermal.SH.Oil.WH.Oil.Solar.Oil</t>
  </si>
  <si>
    <t>EMI_per_household.kgCO2.FI.Res.HH.Thermal.SH.Oil.WH.Oil.Solar.Solar</t>
  </si>
  <si>
    <t>EMI_per_household.kgCO2.FI.Res.HH.Thermal.SH.Oil.WH.Elc.NoSolar.Elec</t>
  </si>
  <si>
    <t>EMI_per_household.kgCO2.FI.Res.HH.Thermal.SH.Oil.WH.Elc.Solar</t>
  </si>
  <si>
    <t>EMI_per_household.kgCO2.FI.Res.HH.Thermal.SH.Oil.WH.Elc.Solar.Elec</t>
  </si>
  <si>
    <t>EMI_per_household.kgCO2.FI.Res.HH.Thermal.SH.Oil.WH.Elc.Solar.Solar</t>
  </si>
  <si>
    <t>EMI_per_household.kgCO2.FI.Res.HH.Thermal.SH.Oil.CO</t>
  </si>
  <si>
    <t>EMI_per_household.kgCO2.FI.Res.HH.Thermal.SH.Oil.CO.LPG.LPG</t>
  </si>
  <si>
    <t>EMI_per_household.kgCO2.FI.Res.HH.Thermal.SH.Oil.CO.Elc.Elec</t>
  </si>
  <si>
    <t>EMI_per_household.kgCO2.FI.Res.HH.Thermal.SH.Gas</t>
  </si>
  <si>
    <t>EMI_per_household.kgCO2.FI.Res.HH.Thermal.SH.Gas.SH</t>
  </si>
  <si>
    <t>EMI_per_household.kgCO2.FI.Res.HH.Thermal.SH.Gas.SH.Gas</t>
  </si>
  <si>
    <t>EMI_per_household.kgCO2.FI.Res.HH.Thermal.SH.Gas.SH.Elec</t>
  </si>
  <si>
    <t>EMI_per_household.kgCO2.FI.Res.HH.Thermal.SH.Gas.SC</t>
  </si>
  <si>
    <t>EMI_per_household.kgCO2.FI.Res.HH.Thermal.SH.Gas.SC.AC.Elec</t>
  </si>
  <si>
    <t>EMI_per_household.kgCO2.FI.Res.HH.Thermal.SH.Gas.WH</t>
  </si>
  <si>
    <t>EMI_per_household.kgCO2.FI.Res.HH.Thermal.SH.Gas.WH.Gas.NoSolar.Gas</t>
  </si>
  <si>
    <t>EMI_per_household.kgCO2.FI.Res.HH.Thermal.SH.Gas.WH.Gas.Solar</t>
  </si>
  <si>
    <t>EMI_per_household.kgCO2.FI.Res.HH.Thermal.SH.Gas.WH.Gas.Solar.Gas</t>
  </si>
  <si>
    <t>EMI_per_household.kgCO2.FI.Res.HH.Thermal.SH.Gas.WH.Gas.Solar.Solar</t>
  </si>
  <si>
    <t>EMI_per_household.kgCO2.FI.Res.HH.Thermal.SH.Gas.WH.Elc.NoSolar.Elec</t>
  </si>
  <si>
    <t>EMI_per_household.kgCO2.FI.Res.HH.Thermal.SH.Gas.WH.Elc.Solar</t>
  </si>
  <si>
    <t>EMI_per_household.kgCO2.FI.Res.HH.Thermal.SH.Gas.WH.Elc.Solar.Elec</t>
  </si>
  <si>
    <t>EMI_per_household.kgCO2.FI.Res.HH.Thermal.SH.Gas.WH.Elc.Solar.Solar</t>
  </si>
  <si>
    <t>EMI_per_household.kgCO2.FI.Res.HH.Thermal.SH.Gas.CO</t>
  </si>
  <si>
    <t>EMI_per_household.kgCO2.FI.Res.HH.Thermal.SH.Gas.CO.Gas.Gas</t>
  </si>
  <si>
    <t>EMI_per_household.kgCO2.FI.Res.HH.Thermal.SH.Gas.CO.Elc.Elec</t>
  </si>
  <si>
    <t>EMI_per_household.kgCO2.FI.Res.HH.Thermal.SH.Biomass</t>
  </si>
  <si>
    <t>EMI_per_household.kgCO2.FI.Res.HH.Thermal.SH.Biomass.SH</t>
  </si>
  <si>
    <t>EMI_per_household.kgCO2.FI.Res.HH.Thermal.SH.Biomass.SH.Biomass</t>
  </si>
  <si>
    <t>EMI_per_household.kgCO2.FI.Res.HH.Thermal.SH.Biomass.SH.Elec</t>
  </si>
  <si>
    <t>EMI_per_household.kgCO2.FI.Res.HH.Thermal.SH.Biomass.SC</t>
  </si>
  <si>
    <t>EMI_per_household.kgCO2.FI.Res.HH.Thermal.SH.Biomass.SC.AC.Elec</t>
  </si>
  <si>
    <t>EMI_per_household.kgCO2.FI.Res.HH.Thermal.SH.Biomass.WH</t>
  </si>
  <si>
    <t>EMI_per_household.kgCO2.FI.Res.HH.Thermal.SH.Biomass.WH.Biomass.NoSolar.Biomass</t>
  </si>
  <si>
    <t>EMI_per_household.kgCO2.FI.Res.HH.Thermal.SH.Biomass.WH.Biomass.Solar</t>
  </si>
  <si>
    <t>EMI_per_household.kgCO2.FI.Res.HH.Thermal.SH.Biomass.WH.Biomass.Solar.Biomass</t>
  </si>
  <si>
    <t>EMI_per_household.kgCO2.FI.Res.HH.Thermal.SH.Biomass.WH.Biomass.Solar.Solar</t>
  </si>
  <si>
    <t>EMI_per_household.kgCO2.FI.Res.HH.Thermal.SH.Biomass.WH.LPG.NoSolar.LPG</t>
  </si>
  <si>
    <t>EMI_per_household.kgCO2.FI.Res.HH.Thermal.SH.Biomass.WH.LPG.Solar</t>
  </si>
  <si>
    <t>EMI_per_household.kgCO2.FI.Res.HH.Thermal.SH.Biomass.WH.LPG.Solar.LPG</t>
  </si>
  <si>
    <t>EMI_per_household.kgCO2.FI.Res.HH.Thermal.SH.Biomass.WH.LPG.Solar.Solar</t>
  </si>
  <si>
    <t>EMI_per_household.kgCO2.FI.Res.HH.Thermal.SH.Biomass.WH.Elc.NoSolar.Elec</t>
  </si>
  <si>
    <t>EMI_per_household.kgCO2.FI.Res.HH.Thermal.SH.Biomass.WH.Elc.Solar</t>
  </si>
  <si>
    <t>EMI_per_household.kgCO2.FI.Res.HH.Thermal.SH.Biomass.WH.Elc.Solar.Elec</t>
  </si>
  <si>
    <t>EMI_per_household.kgCO2.FI.Res.HH.Thermal.SH.Biomass.WH.Elc.Solar.Solar</t>
  </si>
  <si>
    <t>EMI_per_household.kgCO2.FI.Res.HH.Thermal.SH.Biomass.CO</t>
  </si>
  <si>
    <t>EMI_per_household.kgCO2.FI.Res.HH.Thermal.SH.Biomass.CO.Biomass.Biomass</t>
  </si>
  <si>
    <t>EMI_per_household.kgCO2.FI.Res.HH.Thermal.SH.Biomass.CO.LPG.LPG</t>
  </si>
  <si>
    <t>EMI_per_household.kgCO2.FI.Res.HH.Thermal.SH.Biomass.CO.Elc.Elec</t>
  </si>
  <si>
    <t>EMI_per_household.kgCO2.FI.Res.HH.Thermal.SH.Geo</t>
  </si>
  <si>
    <t>EMI_per_household.kgCO2.FI.Res.HH.Thermal.SH.Geo.SH</t>
  </si>
  <si>
    <t>EMI_per_household.kgCO2.FI.Res.HH.Thermal.SH.Geo.SH.Geo</t>
  </si>
  <si>
    <t>EMI_per_household.kgCO2.FI.Res.HH.Thermal.SH.Geo.SH.Elec</t>
  </si>
  <si>
    <t>EMI_per_household.kgCO2.FI.Res.HH.Thermal.SH.Geo.SC</t>
  </si>
  <si>
    <t>EMI_per_household.kgCO2.FI.Res.HH.Thermal.SH.Geo.SC.AC.Elec</t>
  </si>
  <si>
    <t>EMI_per_household.kgCO2.FI.Res.HH.Thermal.SH.Geo.WH</t>
  </si>
  <si>
    <t>EMI_per_household.kgCO2.FI.Res.HH.Thermal.SH.Geo.WH.Geo.NoSolar.Geo</t>
  </si>
  <si>
    <t>EMI_per_household.kgCO2.FI.Res.HH.Thermal.SH.Geo.WH.Geo.Solar</t>
  </si>
  <si>
    <t>EMI_per_household.kgCO2.FI.Res.HH.Thermal.SH.Geo.WH.Geo.Solar.Geo</t>
  </si>
  <si>
    <t>EMI_per_household.kgCO2.FI.Res.HH.Thermal.SH.Geo.WH.Geo.Solar.Solar</t>
  </si>
  <si>
    <t>EMI_per_household.kgCO2.FI.Res.HH.Thermal.SH.Geo.WH.Elc.NoSolar.Elec</t>
  </si>
  <si>
    <t>EMI_per_household.kgCO2.FI.Res.HH.Thermal.SH.Geo.WH.Elc.Solar</t>
  </si>
  <si>
    <t>EMI_per_household.kgCO2.FI.Res.HH.Thermal.SH.Geo.WH.Elc.Solar.Elec</t>
  </si>
  <si>
    <t>EMI_per_household.kgCO2.FI.Res.HH.Thermal.SH.Geo.WH.Elc.Solar.Solar</t>
  </si>
  <si>
    <t>EMI_per_household.kgCO2.FI.Res.HH.Thermal.SH.Geo.CO</t>
  </si>
  <si>
    <t>EMI_per_household.kgCO2.FI.Res.HH.Thermal.SH.Geo.CO.LPG.LPG</t>
  </si>
  <si>
    <t>EMI_per_household.kgCO2.FI.Res.HH.Thermal.SH.Geo.CO.Elc.Elec</t>
  </si>
  <si>
    <t>EMI_per_household.kgCO2.FI.Res.HH.Thermal.SH.DistrHeat</t>
  </si>
  <si>
    <t>EMI_per_household.kgCO2.FI.Res.HH.Thermal.SH.DistrHeat.SH</t>
  </si>
  <si>
    <t>EMI_per_household.kgCO2.FI.Res.HH.Thermal.SH.DistrHeat.SH.Steam_Distr</t>
  </si>
  <si>
    <t>EMI_per_household.kgCO2.FI.Res.HH.Thermal.SH.DistrHeat.SH.Elec</t>
  </si>
  <si>
    <t>EMI_per_household.kgCO2.FI.Res.HH.Thermal.SH.DistrHeat.SC</t>
  </si>
  <si>
    <t>EMI_per_household.kgCO2.FI.Res.HH.Thermal.SH.DistrHeat.SC.AC.Elec</t>
  </si>
  <si>
    <t>EMI_per_household.kgCO2.FI.Res.HH.Thermal.SH.DistrHeat.WH</t>
  </si>
  <si>
    <t>EMI_per_household.kgCO2.FI.Res.HH.Thermal.SH.DistrHeat.WH.DistrHeat.NoSolar.Steam_Distr</t>
  </si>
  <si>
    <t>EMI_per_household.kgCO2.FI.Res.HH.Thermal.SH.DistrHeat.WH.DistrHeat.Solar</t>
  </si>
  <si>
    <t>EMI_per_household.kgCO2.FI.Res.HH.Thermal.SH.DistrHeat.WH.DistrHeat.Solar.Steam_Distr</t>
  </si>
  <si>
    <t>EMI_per_household.kgCO2.FI.Res.HH.Thermal.SH.DistrHeat.WH.DistrHeat.Solar.Solar</t>
  </si>
  <si>
    <t>EMI_per_household.kgCO2.FI.Res.HH.Thermal.SH.DistrHeat.WH.Elc.NoSolar.Elec</t>
  </si>
  <si>
    <t>EMI_per_household.kgCO2.FI.Res.HH.Thermal.SH.DistrHeat.WH.Elc.Solar</t>
  </si>
  <si>
    <t>EMI_per_household.kgCO2.FI.Res.HH.Thermal.SH.DistrHeat.WH.Elc.Solar.Elec</t>
  </si>
  <si>
    <t>EMI_per_household.kgCO2.FI.Res.HH.Thermal.SH.DistrHeat.WH.Elc.Solar.Solar</t>
  </si>
  <si>
    <t>EMI_per_household.kgCO2.FI.Res.HH.Thermal.SH.DistrHeat.CO</t>
  </si>
  <si>
    <t>EMI_per_household.kgCO2.FI.Res.HH.Thermal.SH.DistrHeat.CO.LPG.LPG</t>
  </si>
  <si>
    <t>EMI_per_household.kgCO2.FI.Res.HH.Thermal.SH.DistrHeat.CO.Elc.Elec</t>
  </si>
  <si>
    <t>EMI_per_household.kgCO2.FI.Res.HH.Thermal.SH.AdvElc</t>
  </si>
  <si>
    <t>EMI_per_household.kgCO2.FI.Res.HH.Thermal.SH.AdvElc.SH</t>
  </si>
  <si>
    <t>EMI_per_household.kgCO2.FI.Res.HH.Thermal.SH.AdvElc.SH.Elec</t>
  </si>
  <si>
    <t>EMI_per_household.kgCO2.FI.Res.HH.Thermal.SH.AdvElc.SC</t>
  </si>
  <si>
    <t>EMI_per_household.kgCO2.FI.Res.HH.Thermal.SH.AdvElc.SC.AC.Elec</t>
  </si>
  <si>
    <t>EMI_per_household.kgCO2.FI.Res.HH.Thermal.SH.AdvElc.WH</t>
  </si>
  <si>
    <t>EMI_per_household.kgCO2.FI.Res.HH.Thermal.SH.AdvElc.WH.LPG.NoSolar.LPG</t>
  </si>
  <si>
    <t>EMI_per_household.kgCO2.FI.Res.HH.Thermal.SH.AdvElc.WH.LPG.Solar</t>
  </si>
  <si>
    <t>EMI_per_household.kgCO2.FI.Res.HH.Thermal.SH.AdvElc.WH.LPG.Solar.LPG</t>
  </si>
  <si>
    <t>EMI_per_household.kgCO2.FI.Res.HH.Thermal.SH.AdvElc.WH.LPG.Solar.Solar</t>
  </si>
  <si>
    <t>EMI_per_household.kgCO2.FI.Res.HH.Thermal.SH.AdvElc.WH.Elc.NoSolar.Elec</t>
  </si>
  <si>
    <t>EMI_per_household.kgCO2.FI.Res.HH.Thermal.SH.AdvElc.WH.Elc.Solar</t>
  </si>
  <si>
    <t>EMI_per_household.kgCO2.FI.Res.HH.Thermal.SH.AdvElc.WH.Elc.Solar.Elec</t>
  </si>
  <si>
    <t>EMI_per_household.kgCO2.FI.Res.HH.Thermal.SH.AdvElc.WH.Elc.Solar.Solar</t>
  </si>
  <si>
    <t>EMI_per_household.kgCO2.FI.Res.HH.Thermal.SH.AdvElc.CO</t>
  </si>
  <si>
    <t>EMI_per_household.kgCO2.FI.Res.HH.Thermal.SH.AdvElc.CO.LPG.LPG</t>
  </si>
  <si>
    <t>EMI_per_household.kgCO2.FI.Res.HH.Thermal.SH.AdvElc.CO.Elc.Elec</t>
  </si>
  <si>
    <t>EMI_per_household.kgCO2.FI.Res.HH.Thermal.SH.ConvElc</t>
  </si>
  <si>
    <t>EMI_per_household.kgCO2.FI.Res.HH.Thermal.SH.ConvElc.SH</t>
  </si>
  <si>
    <t>EMI_per_household.kgCO2.FI.Res.HH.Thermal.SH.ConvElc.SH.Elec</t>
  </si>
  <si>
    <t>EMI_per_household.kgCO2.FI.Res.HH.Thermal.SH.ConvElc.SC</t>
  </si>
  <si>
    <t>EMI_per_household.kgCO2.FI.Res.HH.Thermal.SH.ConvElc.SC.AC.Elec</t>
  </si>
  <si>
    <t>EMI_per_household.kgCO2.FI.Res.HH.Thermal.SH.ConvElc.WH</t>
  </si>
  <si>
    <t>EMI_per_household.kgCO2.FI.Res.HH.Thermal.SH.ConvElc.WH.LPG.NoSolar.LPG</t>
  </si>
  <si>
    <t>EMI_per_household.kgCO2.FI.Res.HH.Thermal.SH.ConvElc.WH.LPG.Solar</t>
  </si>
  <si>
    <t>EMI_per_household.kgCO2.FI.Res.HH.Thermal.SH.ConvElc.WH.LPG.Solar.LPG</t>
  </si>
  <si>
    <t>EMI_per_household.kgCO2.FI.Res.HH.Thermal.SH.ConvElc.WH.LPG.Solar.Solar</t>
  </si>
  <si>
    <t>EMI_per_household.kgCO2.FI.Res.HH.Thermal.SH.ConvElc.WH.Elc.NoSolar.Elec</t>
  </si>
  <si>
    <t>EMI_per_household.kgCO2.FI.Res.HH.Thermal.SH.ConvElc.WH.Elc.Solar</t>
  </si>
  <si>
    <t>EMI_per_household.kgCO2.FI.Res.HH.Thermal.SH.ConvElc.WH.Elc.Solar.Elec</t>
  </si>
  <si>
    <t>EMI_per_household.kgCO2.FI.Res.HH.Thermal.SH.ConvElc.WH.Elc.Solar.Solar</t>
  </si>
  <si>
    <t>EMI_per_household.kgCO2.FI.Res.HH.Thermal.SH.ConvElc.CO</t>
  </si>
  <si>
    <t>EMI_per_household.kgCO2.FI.Res.HH.Thermal.SH.ConvElc.CO.LPG.LPG</t>
  </si>
  <si>
    <t>EMI_per_household.kgCO2.FI.Res.HH.Thermal.SH.ConvElc.CO.Elc.Elec</t>
  </si>
  <si>
    <t>FI - Final energy consumption per surface area (detailed structure)</t>
  </si>
  <si>
    <t>FEC_per_sqm.kWh.FI.Res.HH.Thermal.SH.Solids</t>
  </si>
  <si>
    <t>FEC_per_sqm.kWh.FI.Res.HH.Thermal.SH.Solids.SH</t>
  </si>
  <si>
    <t>FEC_per_sqm.kWh.FI.Res.HH.Thermal.SH.Solids.SH.Solids</t>
  </si>
  <si>
    <t>FEC_per_sqm.kWh.FI.Res.HH.Thermal.SH.Solids.SH.Elec</t>
  </si>
  <si>
    <t>FEC_per_sqm.kWh.FI.Res.HH.Thermal.SH.Solids.SC</t>
  </si>
  <si>
    <t>FEC_per_sqm.kWh.FI.Res.HH.Thermal.SH.Solids.SC.AC.Elec</t>
  </si>
  <si>
    <t>FEC_per_sqm.kWh.FI.Res.HH.Thermal.SH.Solids.WH</t>
  </si>
  <si>
    <t>FEC_per_sqm.kWh.FI.Res.HH.Thermal.SH.Solids.WH.Solids.NoSolar.Solids</t>
  </si>
  <si>
    <t>FEC_per_sqm.kWh.FI.Res.HH.Thermal.SH.Solids.WH.LPG.NoSolar.LPG</t>
  </si>
  <si>
    <t>FEC_per_sqm.kWh.FI.Res.HH.Thermal.SH.Solids.WH.LPG.Solar</t>
  </si>
  <si>
    <t>FEC_per_sqm.kWh.FI.Res.HH.Thermal.SH.Solids.WH.LPG.Solar.LPG</t>
  </si>
  <si>
    <t>FEC_per_sqm.kWh.FI.Res.HH.Thermal.SH.Solids.WH.LPG.Solar.Solar</t>
  </si>
  <si>
    <t>FEC_per_sqm.kWh.FI.Res.HH.Thermal.SH.Solids.WH.Elc.NoSolar.Elec</t>
  </si>
  <si>
    <t>FEC_per_sqm.kWh.FI.Res.HH.Thermal.SH.Solids.WH.Elc.Solar</t>
  </si>
  <si>
    <t>FEC_per_sqm.kWh.FI.Res.HH.Thermal.SH.Solids.WH.Elc.Solar.Elec</t>
  </si>
  <si>
    <t>FEC_per_sqm.kWh.FI.Res.HH.Thermal.SH.Solids.WH.Elc.Solar.Solar</t>
  </si>
  <si>
    <t>FEC_per_sqm.kWh.FI.Res.HH.Thermal.SH.Solids.CO</t>
  </si>
  <si>
    <t>FEC_per_sqm.kWh.FI.Res.HH.Thermal.SH.Solids.CO.Solids.Solids</t>
  </si>
  <si>
    <t>FEC_per_sqm.kWh.FI.Res.HH.Thermal.SH.Solids.CO.LPG.LPG</t>
  </si>
  <si>
    <t>FEC_per_sqm.kWh.FI.Res.HH.Thermal.SH.Solids.CO.Elc.Elec</t>
  </si>
  <si>
    <t>FEC_per_sqm.kWh.FI.Res.HH.Thermal.SH.LPG</t>
  </si>
  <si>
    <t>FEC_per_sqm.kWh.FI.Res.HH.Thermal.SH.LPG.SH</t>
  </si>
  <si>
    <t>FEC_per_sqm.kWh.FI.Res.HH.Thermal.SH.LPG.SH.LPG</t>
  </si>
  <si>
    <t>FEC_per_sqm.kWh.FI.Res.HH.Thermal.SH.LPG.SH.Elec</t>
  </si>
  <si>
    <t>FEC_per_sqm.kWh.FI.Res.HH.Thermal.SH.LPG.SC</t>
  </si>
  <si>
    <t>FEC_per_sqm.kWh.FI.Res.HH.Thermal.SH.LPG.SC.AC.Elec</t>
  </si>
  <si>
    <t>FEC_per_sqm.kWh.FI.Res.HH.Thermal.SH.LPG.WH</t>
  </si>
  <si>
    <t>FEC_per_sqm.kWh.FI.Res.HH.Thermal.SH.LPG.WH.LPG.NoSolar.LPG</t>
  </si>
  <si>
    <t>FEC_per_sqm.kWh.FI.Res.HH.Thermal.SH.LPG.WH.LPG.Solar</t>
  </si>
  <si>
    <t>FEC_per_sqm.kWh.FI.Res.HH.Thermal.SH.LPG.WH.LPG.Solar.LPG</t>
  </si>
  <si>
    <t>FEC_per_sqm.kWh.FI.Res.HH.Thermal.SH.LPG.WH.LPG.Solar.Solar</t>
  </si>
  <si>
    <t>FEC_per_sqm.kWh.FI.Res.HH.Thermal.SH.LPG.WH.Elc.NoSolar.Elec</t>
  </si>
  <si>
    <t>FEC_per_sqm.kWh.FI.Res.HH.Thermal.SH.LPG.WH.Elc.Solar</t>
  </si>
  <si>
    <t>FEC_per_sqm.kWh.FI.Res.HH.Thermal.SH.LPG.WH.Elc.Solar.Elec</t>
  </si>
  <si>
    <t>FEC_per_sqm.kWh.FI.Res.HH.Thermal.SH.LPG.WH.Elc.Solar.Solar</t>
  </si>
  <si>
    <t>FEC_per_sqm.kWh.FI.Res.HH.Thermal.SH.LPG.CO</t>
  </si>
  <si>
    <t>FEC_per_sqm.kWh.FI.Res.HH.Thermal.SH.LPG.CO.LPG.LPG</t>
  </si>
  <si>
    <t>FEC_per_sqm.kWh.FI.Res.HH.Thermal.SH.LPG.CO.Elc.Elec</t>
  </si>
  <si>
    <t>FEC_per_sqm.kWh.FI.Res.HH.Thermal.SH.Oil</t>
  </si>
  <si>
    <t>FEC_per_sqm.kWh.FI.Res.HH.Thermal.SH.Oil.SH</t>
  </si>
  <si>
    <t>FEC_per_sqm.kWh.FI.Res.HH.Thermal.SH.Oil.SH.Oil</t>
  </si>
  <si>
    <t>FEC_per_sqm.kWh.FI.Res.HH.Thermal.SH.Oil.SH.Elec</t>
  </si>
  <si>
    <t>FEC_per_sqm.kWh.FI.Res.HH.Thermal.SH.Oil.SC</t>
  </si>
  <si>
    <t>FEC_per_sqm.kWh.FI.Res.HH.Thermal.SH.Oil.SC.AC.Elec</t>
  </si>
  <si>
    <t>FEC_per_sqm.kWh.FI.Res.HH.Thermal.SH.Oil.WH</t>
  </si>
  <si>
    <t>FEC_per_sqm.kWh.FI.Res.HH.Thermal.SH.Oil.WH.Oil.NoSolar.Oil</t>
  </si>
  <si>
    <t>FEC_per_sqm.kWh.FI.Res.HH.Thermal.SH.Oil.WH.Oil.Solar</t>
  </si>
  <si>
    <t>FEC_per_sqm.kWh.FI.Res.HH.Thermal.SH.Oil.WH.Oil.Solar.Oil</t>
  </si>
  <si>
    <t>FEC_per_sqm.kWh.FI.Res.HH.Thermal.SH.Oil.WH.Oil.Solar.Solar</t>
  </si>
  <si>
    <t>FEC_per_sqm.kWh.FI.Res.HH.Thermal.SH.Oil.WH.Elc.NoSolar.Elec</t>
  </si>
  <si>
    <t>FEC_per_sqm.kWh.FI.Res.HH.Thermal.SH.Oil.WH.Elc.Solar</t>
  </si>
  <si>
    <t>FEC_per_sqm.kWh.FI.Res.HH.Thermal.SH.Oil.WH.Elc.Solar.Elec</t>
  </si>
  <si>
    <t>FEC_per_sqm.kWh.FI.Res.HH.Thermal.SH.Oil.WH.Elc.Solar.Solar</t>
  </si>
  <si>
    <t>FEC_per_sqm.kWh.FI.Res.HH.Thermal.SH.Oil.CO</t>
  </si>
  <si>
    <t>FEC_per_sqm.kWh.FI.Res.HH.Thermal.SH.Oil.CO.LPG.LPG</t>
  </si>
  <si>
    <t>FEC_per_sqm.kWh.FI.Res.HH.Thermal.SH.Oil.CO.Elc.Elec</t>
  </si>
  <si>
    <t>FEC_per_sqm.kWh.FI.Res.HH.Thermal.SH.Gas</t>
  </si>
  <si>
    <t>FEC_per_sqm.kWh.FI.Res.HH.Thermal.SH.Gas.SH</t>
  </si>
  <si>
    <t>FEC_per_sqm.kWh.FI.Res.HH.Thermal.SH.Gas.SH.Gas</t>
  </si>
  <si>
    <t>FEC_per_sqm.kWh.FI.Res.HH.Thermal.SH.Gas.SH.Elec</t>
  </si>
  <si>
    <t>FEC_per_sqm.kWh.FI.Res.HH.Thermal.SH.Gas.SC</t>
  </si>
  <si>
    <t>FEC_per_sqm.kWh.FI.Res.HH.Thermal.SH.Gas.SC.AC.Elec</t>
  </si>
  <si>
    <t>FEC_per_sqm.kWh.FI.Res.HH.Thermal.SH.Gas.WH</t>
  </si>
  <si>
    <t>FEC_per_sqm.kWh.FI.Res.HH.Thermal.SH.Gas.WH.Gas.NoSolar.Gas</t>
  </si>
  <si>
    <t>FEC_per_sqm.kWh.FI.Res.HH.Thermal.SH.Gas.WH.Gas.Solar</t>
  </si>
  <si>
    <t>FEC_per_sqm.kWh.FI.Res.HH.Thermal.SH.Gas.WH.Gas.Solar.Gas</t>
  </si>
  <si>
    <t>FEC_per_sqm.kWh.FI.Res.HH.Thermal.SH.Gas.WH.Gas.Solar.Solar</t>
  </si>
  <si>
    <t>FEC_per_sqm.kWh.FI.Res.HH.Thermal.SH.Gas.WH.Elc.NoSolar.Elec</t>
  </si>
  <si>
    <t>FEC_per_sqm.kWh.FI.Res.HH.Thermal.SH.Gas.WH.Elc.Solar</t>
  </si>
  <si>
    <t>FEC_per_sqm.kWh.FI.Res.HH.Thermal.SH.Gas.WH.Elc.Solar.Elec</t>
  </si>
  <si>
    <t>FEC_per_sqm.kWh.FI.Res.HH.Thermal.SH.Gas.WH.Elc.Solar.Solar</t>
  </si>
  <si>
    <t>FEC_per_sqm.kWh.FI.Res.HH.Thermal.SH.Gas.CO</t>
  </si>
  <si>
    <t>FEC_per_sqm.kWh.FI.Res.HH.Thermal.SH.Gas.CO.Gas.Gas</t>
  </si>
  <si>
    <t>FEC_per_sqm.kWh.FI.Res.HH.Thermal.SH.Gas.CO.Elc.Elec</t>
  </si>
  <si>
    <t>FEC_per_sqm.kWh.FI.Res.HH.Thermal.SH.Biomass</t>
  </si>
  <si>
    <t>FEC_per_sqm.kWh.FI.Res.HH.Thermal.SH.Biomass.SH</t>
  </si>
  <si>
    <t>FEC_per_sqm.kWh.FI.Res.HH.Thermal.SH.Biomass.SH.Biomass</t>
  </si>
  <si>
    <t>FEC_per_sqm.kWh.FI.Res.HH.Thermal.SH.Biomass.SH.Elec</t>
  </si>
  <si>
    <t>FEC_per_sqm.kWh.FI.Res.HH.Thermal.SH.Biomass.SC</t>
  </si>
  <si>
    <t>FEC_per_sqm.kWh.FI.Res.HH.Thermal.SH.Biomass.SC.AC.Elec</t>
  </si>
  <si>
    <t>FEC_per_sqm.kWh.FI.Res.HH.Thermal.SH.Biomass.WH</t>
  </si>
  <si>
    <t>FEC_per_sqm.kWh.FI.Res.HH.Thermal.SH.Biomass.WH.Biomass.NoSolar.Biomass</t>
  </si>
  <si>
    <t>FEC_per_sqm.kWh.FI.Res.HH.Thermal.SH.Biomass.WH.Biomass.Solar</t>
  </si>
  <si>
    <t>FEC_per_sqm.kWh.FI.Res.HH.Thermal.SH.Biomass.WH.Biomass.Solar.Biomass</t>
  </si>
  <si>
    <t>FEC_per_sqm.kWh.FI.Res.HH.Thermal.SH.Biomass.WH.Biomass.Solar.Solar</t>
  </si>
  <si>
    <t>FEC_per_sqm.kWh.FI.Res.HH.Thermal.SH.Biomass.WH.LPG.NoSolar.LPG</t>
  </si>
  <si>
    <t>FEC_per_sqm.kWh.FI.Res.HH.Thermal.SH.Biomass.WH.LPG.Solar</t>
  </si>
  <si>
    <t>FEC_per_sqm.kWh.FI.Res.HH.Thermal.SH.Biomass.WH.LPG.Solar.LPG</t>
  </si>
  <si>
    <t>FEC_per_sqm.kWh.FI.Res.HH.Thermal.SH.Biomass.WH.LPG.Solar.Solar</t>
  </si>
  <si>
    <t>FEC_per_sqm.kWh.FI.Res.HH.Thermal.SH.Biomass.WH.Elc.NoSolar.Elec</t>
  </si>
  <si>
    <t>FEC_per_sqm.kWh.FI.Res.HH.Thermal.SH.Biomass.WH.Elc.Solar</t>
  </si>
  <si>
    <t>FEC_per_sqm.kWh.FI.Res.HH.Thermal.SH.Biomass.WH.Elc.Solar.Elec</t>
  </si>
  <si>
    <t>FEC_per_sqm.kWh.FI.Res.HH.Thermal.SH.Biomass.WH.Elc.Solar.Solar</t>
  </si>
  <si>
    <t>FEC_per_sqm.kWh.FI.Res.HH.Thermal.SH.Biomass.CO</t>
  </si>
  <si>
    <t>FEC_per_sqm.kWh.FI.Res.HH.Thermal.SH.Biomass.CO.Biomass.Biomass</t>
  </si>
  <si>
    <t>FEC_per_sqm.kWh.FI.Res.HH.Thermal.SH.Biomass.CO.LPG.LPG</t>
  </si>
  <si>
    <t>FEC_per_sqm.kWh.FI.Res.HH.Thermal.SH.Biomass.CO.Elc.Elec</t>
  </si>
  <si>
    <t>FEC_per_sqm.kWh.FI.Res.HH.Thermal.SH.Geo</t>
  </si>
  <si>
    <t>FEC_per_sqm.kWh.FI.Res.HH.Thermal.SH.Geo.SH</t>
  </si>
  <si>
    <t>FEC_per_sqm.kWh.FI.Res.HH.Thermal.SH.Geo.SH.Geo</t>
  </si>
  <si>
    <t>FEC_per_sqm.kWh.FI.Res.HH.Thermal.SH.Geo.SH.Elec</t>
  </si>
  <si>
    <t>FEC_per_sqm.kWh.FI.Res.HH.Thermal.SH.Geo.SC</t>
  </si>
  <si>
    <t>FEC_per_sqm.kWh.FI.Res.HH.Thermal.SH.Geo.SC.AC.Elec</t>
  </si>
  <si>
    <t>FEC_per_sqm.kWh.FI.Res.HH.Thermal.SH.Geo.WH</t>
  </si>
  <si>
    <t>FEC_per_sqm.kWh.FI.Res.HH.Thermal.SH.Geo.WH.Geo.NoSolar.Geo</t>
  </si>
  <si>
    <t>FEC_per_sqm.kWh.FI.Res.HH.Thermal.SH.Geo.WH.Geo.Solar</t>
  </si>
  <si>
    <t>FEC_per_sqm.kWh.FI.Res.HH.Thermal.SH.Geo.WH.Geo.Solar.Geo</t>
  </si>
  <si>
    <t>FEC_per_sqm.kWh.FI.Res.HH.Thermal.SH.Geo.WH.Geo.Solar.Solar</t>
  </si>
  <si>
    <t>FEC_per_sqm.kWh.FI.Res.HH.Thermal.SH.Geo.WH.Elc.NoSolar.Elec</t>
  </si>
  <si>
    <t>FEC_per_sqm.kWh.FI.Res.HH.Thermal.SH.Geo.WH.Elc.Solar</t>
  </si>
  <si>
    <t>FEC_per_sqm.kWh.FI.Res.HH.Thermal.SH.Geo.WH.Elc.Solar.Elec</t>
  </si>
  <si>
    <t>FEC_per_sqm.kWh.FI.Res.HH.Thermal.SH.Geo.WH.Elc.Solar.Solar</t>
  </si>
  <si>
    <t>FEC_per_sqm.kWh.FI.Res.HH.Thermal.SH.Geo.CO</t>
  </si>
  <si>
    <t>FEC_per_sqm.kWh.FI.Res.HH.Thermal.SH.Geo.CO.LPG.LPG</t>
  </si>
  <si>
    <t>FEC_per_sqm.kWh.FI.Res.HH.Thermal.SH.Geo.CO.Elc.Elec</t>
  </si>
  <si>
    <t>FEC_per_sqm.kWh.FI.Res.HH.Thermal.SH.DistrHeat</t>
  </si>
  <si>
    <t>FEC_per_sqm.kWh.FI.Res.HH.Thermal.SH.DistrHeat.SH</t>
  </si>
  <si>
    <t>FEC_per_sqm.kWh.FI.Res.HH.Thermal.SH.DistrHeat.SH.Steam_Distr</t>
  </si>
  <si>
    <t>FEC_per_sqm.kWh.FI.Res.HH.Thermal.SH.DistrHeat.SH.Elec</t>
  </si>
  <si>
    <t>FEC_per_sqm.kWh.FI.Res.HH.Thermal.SH.DistrHeat.SC</t>
  </si>
  <si>
    <t>FEC_per_sqm.kWh.FI.Res.HH.Thermal.SH.DistrHeat.SC.AC.Elec</t>
  </si>
  <si>
    <t>FEC_per_sqm.kWh.FI.Res.HH.Thermal.SH.DistrHeat.WH</t>
  </si>
  <si>
    <t>FEC_per_sqm.kWh.FI.Res.HH.Thermal.SH.DistrHeat.WH.DistrHeat.NoSolar.Steam_Distr</t>
  </si>
  <si>
    <t>FEC_per_sqm.kWh.FI.Res.HH.Thermal.SH.DistrHeat.WH.DistrHeat.Solar</t>
  </si>
  <si>
    <t>FEC_per_sqm.kWh.FI.Res.HH.Thermal.SH.DistrHeat.WH.DistrHeat.Solar.Steam_Distr</t>
  </si>
  <si>
    <t>FEC_per_sqm.kWh.FI.Res.HH.Thermal.SH.DistrHeat.WH.DistrHeat.Solar.Solar</t>
  </si>
  <si>
    <t>FEC_per_sqm.kWh.FI.Res.HH.Thermal.SH.DistrHeat.WH.Elc.NoSolar.Elec</t>
  </si>
  <si>
    <t>FEC_per_sqm.kWh.FI.Res.HH.Thermal.SH.DistrHeat.WH.Elc.Solar</t>
  </si>
  <si>
    <t>FEC_per_sqm.kWh.FI.Res.HH.Thermal.SH.DistrHeat.WH.Elc.Solar.Elec</t>
  </si>
  <si>
    <t>FEC_per_sqm.kWh.FI.Res.HH.Thermal.SH.DistrHeat.WH.Elc.Solar.Solar</t>
  </si>
  <si>
    <t>FEC_per_sqm.kWh.FI.Res.HH.Thermal.SH.DistrHeat.CO</t>
  </si>
  <si>
    <t>FEC_per_sqm.kWh.FI.Res.HH.Thermal.SH.DistrHeat.CO.LPG.LPG</t>
  </si>
  <si>
    <t>FEC_per_sqm.kWh.FI.Res.HH.Thermal.SH.DistrHeat.CO.Elc.Elec</t>
  </si>
  <si>
    <t>FEC_per_sqm.kWh.FI.Res.HH.Thermal.SH.AdvElc</t>
  </si>
  <si>
    <t>FEC_per_sqm.kWh.FI.Res.HH.Thermal.SH.AdvElc.SH</t>
  </si>
  <si>
    <t>FEC_per_sqm.kWh.FI.Res.HH.Thermal.SH.AdvElc.SH.Elec</t>
  </si>
  <si>
    <t>FEC_per_sqm.kWh.FI.Res.HH.Thermal.SH.AdvElc.SC</t>
  </si>
  <si>
    <t>FEC_per_sqm.kWh.FI.Res.HH.Thermal.SH.AdvElc.SC.AC.Elec</t>
  </si>
  <si>
    <t>FEC_per_sqm.kWh.FI.Res.HH.Thermal.SH.AdvElc.WH</t>
  </si>
  <si>
    <t>FEC_per_sqm.kWh.FI.Res.HH.Thermal.SH.AdvElc.WH.LPG.NoSolar.LPG</t>
  </si>
  <si>
    <t>FEC_per_sqm.kWh.FI.Res.HH.Thermal.SH.AdvElc.WH.LPG.Solar</t>
  </si>
  <si>
    <t>FEC_per_sqm.kWh.FI.Res.HH.Thermal.SH.AdvElc.WH.LPG.Solar.LPG</t>
  </si>
  <si>
    <t>FEC_per_sqm.kWh.FI.Res.HH.Thermal.SH.AdvElc.WH.LPG.Solar.Solar</t>
  </si>
  <si>
    <t>FEC_per_sqm.kWh.FI.Res.HH.Thermal.SH.AdvElc.WH.Elc.NoSolar.Elec</t>
  </si>
  <si>
    <t>FEC_per_sqm.kWh.FI.Res.HH.Thermal.SH.AdvElc.WH.Elc.Solar</t>
  </si>
  <si>
    <t>FEC_per_sqm.kWh.FI.Res.HH.Thermal.SH.AdvElc.WH.Elc.Solar.Elec</t>
  </si>
  <si>
    <t>FEC_per_sqm.kWh.FI.Res.HH.Thermal.SH.AdvElc.WH.Elc.Solar.Solar</t>
  </si>
  <si>
    <t>FEC_per_sqm.kWh.FI.Res.HH.Thermal.SH.AdvElc.CO</t>
  </si>
  <si>
    <t>FEC_per_sqm.kWh.FI.Res.HH.Thermal.SH.AdvElc.CO.LPG.LPG</t>
  </si>
  <si>
    <t>FEC_per_sqm.kWh.FI.Res.HH.Thermal.SH.AdvElc.CO.Elc.Elec</t>
  </si>
  <si>
    <t>FEC_per_sqm.kWh.FI.Res.HH.Thermal.SH.ConvElc</t>
  </si>
  <si>
    <t>FEC_per_sqm.kWh.FI.Res.HH.Thermal.SH.ConvElc.SH</t>
  </si>
  <si>
    <t>FEC_per_sqm.kWh.FI.Res.HH.Thermal.SH.ConvElc.SH.Elec</t>
  </si>
  <si>
    <t>FEC_per_sqm.kWh.FI.Res.HH.Thermal.SH.ConvElc.SC</t>
  </si>
  <si>
    <t>FEC_per_sqm.kWh.FI.Res.HH.Thermal.SH.ConvElc.SC.AC.Elec</t>
  </si>
  <si>
    <t>FEC_per_sqm.kWh.FI.Res.HH.Thermal.SH.ConvElc.WH</t>
  </si>
  <si>
    <t>FEC_per_sqm.kWh.FI.Res.HH.Thermal.SH.ConvElc.WH.LPG.NoSolar.LPG</t>
  </si>
  <si>
    <t>FEC_per_sqm.kWh.FI.Res.HH.Thermal.SH.ConvElc.WH.LPG.Solar</t>
  </si>
  <si>
    <t>FEC_per_sqm.kWh.FI.Res.HH.Thermal.SH.ConvElc.WH.LPG.Solar.LPG</t>
  </si>
  <si>
    <t>FEC_per_sqm.kWh.FI.Res.HH.Thermal.SH.ConvElc.WH.LPG.Solar.Solar</t>
  </si>
  <si>
    <t>FEC_per_sqm.kWh.FI.Res.HH.Thermal.SH.ConvElc.WH.Elc.NoSolar.Elec</t>
  </si>
  <si>
    <t>FEC_per_sqm.kWh.FI.Res.HH.Thermal.SH.ConvElc.WH.Elc.Solar</t>
  </si>
  <si>
    <t>FEC_per_sqm.kWh.FI.Res.HH.Thermal.SH.ConvElc.WH.Elc.Solar.Elec</t>
  </si>
  <si>
    <t>FEC_per_sqm.kWh.FI.Res.HH.Thermal.SH.ConvElc.WH.Elc.Solar.Solar</t>
  </si>
  <si>
    <t>FEC_per_sqm.kWh.FI.Res.HH.Thermal.SH.ConvElc.CO</t>
  </si>
  <si>
    <t>FEC_per_sqm.kWh.FI.Res.HH.Thermal.SH.ConvElc.CO.LPG.LPG</t>
  </si>
  <si>
    <t>FEC_per_sqm.kWh.FI.Res.HH.Thermal.SH.ConvElc.CO.Elc.Elec</t>
  </si>
  <si>
    <t>FI - Thermal energy service per surface area (detailed structure)</t>
  </si>
  <si>
    <t>TES_per_sqm.kWh.FI.Res.HH.Thermal.SH.Solids</t>
  </si>
  <si>
    <t>TES_per_sqm.kWh.FI.Res.HH.Thermal.SH.Solids.SH</t>
  </si>
  <si>
    <t>TES_per_sqm.kWh.FI.Res.HH.Thermal.SH.Solids.SH.Solids</t>
  </si>
  <si>
    <t>TES_per_sqm.kWh.FI.Res.HH.Thermal.SH.Solids.SH.Elec</t>
  </si>
  <si>
    <t>TES_per_sqm.kWh.FI.Res.HH.Thermal.SH.Solids.SC</t>
  </si>
  <si>
    <t>TES_per_sqm.kWh.FI.Res.HH.Thermal.SH.Solids.SC.AC.Elec</t>
  </si>
  <si>
    <t>TES_per_sqm.kWh.FI.Res.HH.Thermal.SH.Solids.WH</t>
  </si>
  <si>
    <t>TES_per_sqm.kWh.FI.Res.HH.Thermal.SH.Solids.WH.Solids.NoSolar.Solids</t>
  </si>
  <si>
    <t>TES_per_sqm.kWh.FI.Res.HH.Thermal.SH.Solids.WH.LPG.NoSolar.LPG</t>
  </si>
  <si>
    <t>TES_per_sqm.kWh.FI.Res.HH.Thermal.SH.Solids.WH.LPG.Solar</t>
  </si>
  <si>
    <t>TES_per_sqm.kWh.FI.Res.HH.Thermal.SH.Solids.WH.LPG.Solar.LPG</t>
  </si>
  <si>
    <t>TES_per_sqm.kWh.FI.Res.HH.Thermal.SH.Solids.WH.LPG.Solar.Solar</t>
  </si>
  <si>
    <t>TES_per_sqm.kWh.FI.Res.HH.Thermal.SH.Solids.WH.Elc.NoSolar.Elec</t>
  </si>
  <si>
    <t>TES_per_sqm.kWh.FI.Res.HH.Thermal.SH.Solids.WH.Elc.Solar</t>
  </si>
  <si>
    <t>TES_per_sqm.kWh.FI.Res.HH.Thermal.SH.Solids.WH.Elc.Solar.Elec</t>
  </si>
  <si>
    <t>TES_per_sqm.kWh.FI.Res.HH.Thermal.SH.Solids.WH.Elc.Solar.Solar</t>
  </si>
  <si>
    <t>TES_per_sqm.kWh.FI.Res.HH.Thermal.SH.Solids.CO</t>
  </si>
  <si>
    <t>TES_per_sqm.kWh.FI.Res.HH.Thermal.SH.Solids.CO.Solids.Solids</t>
  </si>
  <si>
    <t>TES_per_sqm.kWh.FI.Res.HH.Thermal.SH.Solids.CO.LPG.LPG</t>
  </si>
  <si>
    <t>TES_per_sqm.kWh.FI.Res.HH.Thermal.SH.Solids.CO.Elc.Elec</t>
  </si>
  <si>
    <t>TES_per_sqm.kWh.FI.Res.HH.Thermal.SH.LPG</t>
  </si>
  <si>
    <t>TES_per_sqm.kWh.FI.Res.HH.Thermal.SH.LPG.SH</t>
  </si>
  <si>
    <t>TES_per_sqm.kWh.FI.Res.HH.Thermal.SH.LPG.SH.LPG</t>
  </si>
  <si>
    <t>TES_per_sqm.kWh.FI.Res.HH.Thermal.SH.LPG.SH.Elec</t>
  </si>
  <si>
    <t>TES_per_sqm.kWh.FI.Res.HH.Thermal.SH.LPG.SC</t>
  </si>
  <si>
    <t>TES_per_sqm.kWh.FI.Res.HH.Thermal.SH.LPG.SC.AC.Elec</t>
  </si>
  <si>
    <t>TES_per_sqm.kWh.FI.Res.HH.Thermal.SH.LPG.WH</t>
  </si>
  <si>
    <t>TES_per_sqm.kWh.FI.Res.HH.Thermal.SH.LPG.WH.LPG.NoSolar.LPG</t>
  </si>
  <si>
    <t>TES_per_sqm.kWh.FI.Res.HH.Thermal.SH.LPG.WH.LPG.Solar</t>
  </si>
  <si>
    <t>TES_per_sqm.kWh.FI.Res.HH.Thermal.SH.LPG.WH.LPG.Solar.LPG</t>
  </si>
  <si>
    <t>TES_per_sqm.kWh.FI.Res.HH.Thermal.SH.LPG.WH.LPG.Solar.Solar</t>
  </si>
  <si>
    <t>TES_per_sqm.kWh.FI.Res.HH.Thermal.SH.LPG.WH.Elc.NoSolar.Elec</t>
  </si>
  <si>
    <t>TES_per_sqm.kWh.FI.Res.HH.Thermal.SH.LPG.WH.Elc.Solar</t>
  </si>
  <si>
    <t>TES_per_sqm.kWh.FI.Res.HH.Thermal.SH.LPG.WH.Elc.Solar.Elec</t>
  </si>
  <si>
    <t>TES_per_sqm.kWh.FI.Res.HH.Thermal.SH.LPG.WH.Elc.Solar.Solar</t>
  </si>
  <si>
    <t>TES_per_sqm.kWh.FI.Res.HH.Thermal.SH.LPG.CO</t>
  </si>
  <si>
    <t>TES_per_sqm.kWh.FI.Res.HH.Thermal.SH.LPG.CO.LPG.LPG</t>
  </si>
  <si>
    <t>TES_per_sqm.kWh.FI.Res.HH.Thermal.SH.LPG.CO.Elc.Elec</t>
  </si>
  <si>
    <t>TES_per_sqm.kWh.FI.Res.HH.Thermal.SH.Oil</t>
  </si>
  <si>
    <t>TES_per_sqm.kWh.FI.Res.HH.Thermal.SH.Oil.SH</t>
  </si>
  <si>
    <t>TES_per_sqm.kWh.FI.Res.HH.Thermal.SH.Oil.SH.Oil</t>
  </si>
  <si>
    <t>TES_per_sqm.kWh.FI.Res.HH.Thermal.SH.Oil.SH.Elec</t>
  </si>
  <si>
    <t>TES_per_sqm.kWh.FI.Res.HH.Thermal.SH.Oil.SC</t>
  </si>
  <si>
    <t>TES_per_sqm.kWh.FI.Res.HH.Thermal.SH.Oil.SC.AC.Elec</t>
  </si>
  <si>
    <t>TES_per_sqm.kWh.FI.Res.HH.Thermal.SH.Oil.WH</t>
  </si>
  <si>
    <t>TES_per_sqm.kWh.FI.Res.HH.Thermal.SH.Oil.WH.Oil.NoSolar.Oil</t>
  </si>
  <si>
    <t>TES_per_sqm.kWh.FI.Res.HH.Thermal.SH.Oil.WH.Oil.Solar</t>
  </si>
  <si>
    <t>TES_per_sqm.kWh.FI.Res.HH.Thermal.SH.Oil.WH.Oil.Solar.Oil</t>
  </si>
  <si>
    <t>TES_per_sqm.kWh.FI.Res.HH.Thermal.SH.Oil.WH.Oil.Solar.Solar</t>
  </si>
  <si>
    <t>TES_per_sqm.kWh.FI.Res.HH.Thermal.SH.Oil.WH.Elc.NoSolar.Elec</t>
  </si>
  <si>
    <t>TES_per_sqm.kWh.FI.Res.HH.Thermal.SH.Oil.WH.Elc.Solar</t>
  </si>
  <si>
    <t>TES_per_sqm.kWh.FI.Res.HH.Thermal.SH.Oil.WH.Elc.Solar.Elec</t>
  </si>
  <si>
    <t>TES_per_sqm.kWh.FI.Res.HH.Thermal.SH.Oil.WH.Elc.Solar.Solar</t>
  </si>
  <si>
    <t>TES_per_sqm.kWh.FI.Res.HH.Thermal.SH.Oil.CO</t>
  </si>
  <si>
    <t>TES_per_sqm.kWh.FI.Res.HH.Thermal.SH.Oil.CO.LPG.LPG</t>
  </si>
  <si>
    <t>TES_per_sqm.kWh.FI.Res.HH.Thermal.SH.Oil.CO.Elc.Elec</t>
  </si>
  <si>
    <t>TES_per_sqm.kWh.FI.Res.HH.Thermal.SH.Gas</t>
  </si>
  <si>
    <t>TES_per_sqm.kWh.FI.Res.HH.Thermal.SH.Gas.SH</t>
  </si>
  <si>
    <t>TES_per_sqm.kWh.FI.Res.HH.Thermal.SH.Gas.SH.Gas</t>
  </si>
  <si>
    <t>TES_per_sqm.kWh.FI.Res.HH.Thermal.SH.Gas.SH.Elec</t>
  </si>
  <si>
    <t>TES_per_sqm.kWh.FI.Res.HH.Thermal.SH.Gas.SC</t>
  </si>
  <si>
    <t>TES_per_sqm.kWh.FI.Res.HH.Thermal.SH.Gas.SC.AC.Elec</t>
  </si>
  <si>
    <t>TES_per_sqm.kWh.FI.Res.HH.Thermal.SH.Gas.WH</t>
  </si>
  <si>
    <t>TES_per_sqm.kWh.FI.Res.HH.Thermal.SH.Gas.WH.Gas.NoSolar.Gas</t>
  </si>
  <si>
    <t>TES_per_sqm.kWh.FI.Res.HH.Thermal.SH.Gas.WH.Gas.Solar</t>
  </si>
  <si>
    <t>TES_per_sqm.kWh.FI.Res.HH.Thermal.SH.Gas.WH.Gas.Solar.Gas</t>
  </si>
  <si>
    <t>TES_per_sqm.kWh.FI.Res.HH.Thermal.SH.Gas.WH.Gas.Solar.Solar</t>
  </si>
  <si>
    <t>TES_per_sqm.kWh.FI.Res.HH.Thermal.SH.Gas.WH.Elc.NoSolar.Elec</t>
  </si>
  <si>
    <t>TES_per_sqm.kWh.FI.Res.HH.Thermal.SH.Gas.WH.Elc.Solar</t>
  </si>
  <si>
    <t>TES_per_sqm.kWh.FI.Res.HH.Thermal.SH.Gas.WH.Elc.Solar.Elec</t>
  </si>
  <si>
    <t>TES_per_sqm.kWh.FI.Res.HH.Thermal.SH.Gas.WH.Elc.Solar.Solar</t>
  </si>
  <si>
    <t>TES_per_sqm.kWh.FI.Res.HH.Thermal.SH.Gas.CO</t>
  </si>
  <si>
    <t>TES_per_sqm.kWh.FI.Res.HH.Thermal.SH.Gas.CO.Gas.Gas</t>
  </si>
  <si>
    <t>TES_per_sqm.kWh.FI.Res.HH.Thermal.SH.Gas.CO.Elc.Elec</t>
  </si>
  <si>
    <t>TES_per_sqm.kWh.FI.Res.HH.Thermal.SH.Biomass</t>
  </si>
  <si>
    <t>TES_per_sqm.kWh.FI.Res.HH.Thermal.SH.Biomass.SH</t>
  </si>
  <si>
    <t>TES_per_sqm.kWh.FI.Res.HH.Thermal.SH.Biomass.SH.Biomass</t>
  </si>
  <si>
    <t>TES_per_sqm.kWh.FI.Res.HH.Thermal.SH.Biomass.SH.Elec</t>
  </si>
  <si>
    <t>TES_per_sqm.kWh.FI.Res.HH.Thermal.SH.Biomass.SC</t>
  </si>
  <si>
    <t>TES_per_sqm.kWh.FI.Res.HH.Thermal.SH.Biomass.SC.AC.Elec</t>
  </si>
  <si>
    <t>TES_per_sqm.kWh.FI.Res.HH.Thermal.SH.Biomass.WH</t>
  </si>
  <si>
    <t>TES_per_sqm.kWh.FI.Res.HH.Thermal.SH.Biomass.WH.Biomass.NoSolar.Biomass</t>
  </si>
  <si>
    <t>TES_per_sqm.kWh.FI.Res.HH.Thermal.SH.Biomass.WH.Biomass.Solar</t>
  </si>
  <si>
    <t>TES_per_sqm.kWh.FI.Res.HH.Thermal.SH.Biomass.WH.Biomass.Solar.Biomass</t>
  </si>
  <si>
    <t>TES_per_sqm.kWh.FI.Res.HH.Thermal.SH.Biomass.WH.Biomass.Solar.Solar</t>
  </si>
  <si>
    <t>TES_per_sqm.kWh.FI.Res.HH.Thermal.SH.Biomass.WH.LPG.NoSolar.LPG</t>
  </si>
  <si>
    <t>TES_per_sqm.kWh.FI.Res.HH.Thermal.SH.Biomass.WH.LPG.Solar</t>
  </si>
  <si>
    <t>TES_per_sqm.kWh.FI.Res.HH.Thermal.SH.Biomass.WH.LPG.Solar.LPG</t>
  </si>
  <si>
    <t>TES_per_sqm.kWh.FI.Res.HH.Thermal.SH.Biomass.WH.LPG.Solar.Solar</t>
  </si>
  <si>
    <t>TES_per_sqm.kWh.FI.Res.HH.Thermal.SH.Biomass.WH.Elc.NoSolar.Elec</t>
  </si>
  <si>
    <t>TES_per_sqm.kWh.FI.Res.HH.Thermal.SH.Biomass.WH.Elc.Solar</t>
  </si>
  <si>
    <t>TES_per_sqm.kWh.FI.Res.HH.Thermal.SH.Biomass.WH.Elc.Solar.Elec</t>
  </si>
  <si>
    <t>TES_per_sqm.kWh.FI.Res.HH.Thermal.SH.Biomass.WH.Elc.Solar.Solar</t>
  </si>
  <si>
    <t>TES_per_sqm.kWh.FI.Res.HH.Thermal.SH.Biomass.CO</t>
  </si>
  <si>
    <t>TES_per_sqm.kWh.FI.Res.HH.Thermal.SH.Biomass.CO.Biomass.Biomass</t>
  </si>
  <si>
    <t>TES_per_sqm.kWh.FI.Res.HH.Thermal.SH.Biomass.CO.LPG.LPG</t>
  </si>
  <si>
    <t>TES_per_sqm.kWh.FI.Res.HH.Thermal.SH.Biomass.CO.Elc.Elec</t>
  </si>
  <si>
    <t>TES_per_sqm.kWh.FI.Res.HH.Thermal.SH.Geo</t>
  </si>
  <si>
    <t>TES_per_sqm.kWh.FI.Res.HH.Thermal.SH.Geo.SH</t>
  </si>
  <si>
    <t>TES_per_sqm.kWh.FI.Res.HH.Thermal.SH.Geo.SH.Geo</t>
  </si>
  <si>
    <t>TES_per_sqm.kWh.FI.Res.HH.Thermal.SH.Geo.SH.Elec</t>
  </si>
  <si>
    <t>TES_per_sqm.kWh.FI.Res.HH.Thermal.SH.Geo.SC</t>
  </si>
  <si>
    <t>TES_per_sqm.kWh.FI.Res.HH.Thermal.SH.Geo.SC.AC.Elec</t>
  </si>
  <si>
    <t>TES_per_sqm.kWh.FI.Res.HH.Thermal.SH.Geo.WH</t>
  </si>
  <si>
    <t>TES_per_sqm.kWh.FI.Res.HH.Thermal.SH.Geo.WH.Geo.NoSolar.Geo</t>
  </si>
  <si>
    <t>TES_per_sqm.kWh.FI.Res.HH.Thermal.SH.Geo.WH.Geo.Solar</t>
  </si>
  <si>
    <t>TES_per_sqm.kWh.FI.Res.HH.Thermal.SH.Geo.WH.Geo.Solar.Geo</t>
  </si>
  <si>
    <t>TES_per_sqm.kWh.FI.Res.HH.Thermal.SH.Geo.WH.Geo.Solar.Solar</t>
  </si>
  <si>
    <t>TES_per_sqm.kWh.FI.Res.HH.Thermal.SH.Geo.WH.Elc.NoSolar.Elec</t>
  </si>
  <si>
    <t>TES_per_sqm.kWh.FI.Res.HH.Thermal.SH.Geo.WH.Elc.Solar</t>
  </si>
  <si>
    <t>TES_per_sqm.kWh.FI.Res.HH.Thermal.SH.Geo.WH.Elc.Solar.Elec</t>
  </si>
  <si>
    <t>TES_per_sqm.kWh.FI.Res.HH.Thermal.SH.Geo.WH.Elc.Solar.Solar</t>
  </si>
  <si>
    <t>TES_per_sqm.kWh.FI.Res.HH.Thermal.SH.Geo.CO</t>
  </si>
  <si>
    <t>TES_per_sqm.kWh.FI.Res.HH.Thermal.SH.Geo.CO.LPG.LPG</t>
  </si>
  <si>
    <t>TES_per_sqm.kWh.FI.Res.HH.Thermal.SH.Geo.CO.Elc.Elec</t>
  </si>
  <si>
    <t>TES_per_sqm.kWh.FI.Res.HH.Thermal.SH.DistrHeat</t>
  </si>
  <si>
    <t>TES_per_sqm.kWh.FI.Res.HH.Thermal.SH.DistrHeat.SH</t>
  </si>
  <si>
    <t>TES_per_sqm.kWh.FI.Res.HH.Thermal.SH.DistrHeat.SH.Steam_Distr</t>
  </si>
  <si>
    <t>TES_per_sqm.kWh.FI.Res.HH.Thermal.SH.DistrHeat.SH.Elec</t>
  </si>
  <si>
    <t>TES_per_sqm.kWh.FI.Res.HH.Thermal.SH.DistrHeat.SC</t>
  </si>
  <si>
    <t>TES_per_sqm.kWh.FI.Res.HH.Thermal.SH.DistrHeat.SC.AC.Elec</t>
  </si>
  <si>
    <t>TES_per_sqm.kWh.FI.Res.HH.Thermal.SH.DistrHeat.WH</t>
  </si>
  <si>
    <t>TES_per_sqm.kWh.FI.Res.HH.Thermal.SH.DistrHeat.WH.DistrHeat.NoSolar.Steam_Distr</t>
  </si>
  <si>
    <t>TES_per_sqm.kWh.FI.Res.HH.Thermal.SH.DistrHeat.WH.DistrHeat.Solar</t>
  </si>
  <si>
    <t>TES_per_sqm.kWh.FI.Res.HH.Thermal.SH.DistrHeat.WH.DistrHeat.Solar.Steam_Distr</t>
  </si>
  <si>
    <t>TES_per_sqm.kWh.FI.Res.HH.Thermal.SH.DistrHeat.WH.DistrHeat.Solar.Solar</t>
  </si>
  <si>
    <t>TES_per_sqm.kWh.FI.Res.HH.Thermal.SH.DistrHeat.WH.Elc.NoSolar.Elec</t>
  </si>
  <si>
    <t>TES_per_sqm.kWh.FI.Res.HH.Thermal.SH.DistrHeat.WH.Elc.Solar</t>
  </si>
  <si>
    <t>TES_per_sqm.kWh.FI.Res.HH.Thermal.SH.DistrHeat.WH.Elc.Solar.Elec</t>
  </si>
  <si>
    <t>TES_per_sqm.kWh.FI.Res.HH.Thermal.SH.DistrHeat.WH.Elc.Solar.Solar</t>
  </si>
  <si>
    <t>TES_per_sqm.kWh.FI.Res.HH.Thermal.SH.DistrHeat.CO</t>
  </si>
  <si>
    <t>TES_per_sqm.kWh.FI.Res.HH.Thermal.SH.DistrHeat.CO.LPG.LPG</t>
  </si>
  <si>
    <t>TES_per_sqm.kWh.FI.Res.HH.Thermal.SH.DistrHeat.CO.Elc.Elec</t>
  </si>
  <si>
    <t>TES_per_sqm.kWh.FI.Res.HH.Thermal.SH.AdvElc</t>
  </si>
  <si>
    <t>TES_per_sqm.kWh.FI.Res.HH.Thermal.SH.AdvElc.SH</t>
  </si>
  <si>
    <t>TES_per_sqm.kWh.FI.Res.HH.Thermal.SH.AdvElc.SH.Elec</t>
  </si>
  <si>
    <t>TES_per_sqm.kWh.FI.Res.HH.Thermal.SH.AdvElc.SC</t>
  </si>
  <si>
    <t>TES_per_sqm.kWh.FI.Res.HH.Thermal.SH.AdvElc.SC.AC.Elec</t>
  </si>
  <si>
    <t>TES_per_sqm.kWh.FI.Res.HH.Thermal.SH.AdvElc.WH</t>
  </si>
  <si>
    <t>TES_per_sqm.kWh.FI.Res.HH.Thermal.SH.AdvElc.WH.LPG.NoSolar.LPG</t>
  </si>
  <si>
    <t>TES_per_sqm.kWh.FI.Res.HH.Thermal.SH.AdvElc.WH.LPG.Solar</t>
  </si>
  <si>
    <t>TES_per_sqm.kWh.FI.Res.HH.Thermal.SH.AdvElc.WH.LPG.Solar.LPG</t>
  </si>
  <si>
    <t>TES_per_sqm.kWh.FI.Res.HH.Thermal.SH.AdvElc.WH.LPG.Solar.Solar</t>
  </si>
  <si>
    <t>TES_per_sqm.kWh.FI.Res.HH.Thermal.SH.AdvElc.WH.Elc.NoSolar.Elec</t>
  </si>
  <si>
    <t>TES_per_sqm.kWh.FI.Res.HH.Thermal.SH.AdvElc.WH.Elc.Solar</t>
  </si>
  <si>
    <t>TES_per_sqm.kWh.FI.Res.HH.Thermal.SH.AdvElc.WH.Elc.Solar.Elec</t>
  </si>
  <si>
    <t>TES_per_sqm.kWh.FI.Res.HH.Thermal.SH.AdvElc.WH.Elc.Solar.Solar</t>
  </si>
  <si>
    <t>TES_per_sqm.kWh.FI.Res.HH.Thermal.SH.AdvElc.CO</t>
  </si>
  <si>
    <t>TES_per_sqm.kWh.FI.Res.HH.Thermal.SH.AdvElc.CO.LPG.LPG</t>
  </si>
  <si>
    <t>TES_per_sqm.kWh.FI.Res.HH.Thermal.SH.AdvElc.CO.Elc.Elec</t>
  </si>
  <si>
    <t>TES_per_sqm.kWh.FI.Res.HH.Thermal.SH.ConvElc</t>
  </si>
  <si>
    <t>TES_per_sqm.kWh.FI.Res.HH.Thermal.SH.ConvElc.SH</t>
  </si>
  <si>
    <t>TES_per_sqm.kWh.FI.Res.HH.Thermal.SH.ConvElc.SH.Elec</t>
  </si>
  <si>
    <t>TES_per_sqm.kWh.FI.Res.HH.Thermal.SH.ConvElc.SC</t>
  </si>
  <si>
    <t>TES_per_sqm.kWh.FI.Res.HH.Thermal.SH.ConvElc.SC.AC.Elec</t>
  </si>
  <si>
    <t>TES_per_sqm.kWh.FI.Res.HH.Thermal.SH.ConvElc.WH</t>
  </si>
  <si>
    <t>TES_per_sqm.kWh.FI.Res.HH.Thermal.SH.ConvElc.WH.LPG.NoSolar.LPG</t>
  </si>
  <si>
    <t>TES_per_sqm.kWh.FI.Res.HH.Thermal.SH.ConvElc.WH.LPG.Solar</t>
  </si>
  <si>
    <t>TES_per_sqm.kWh.FI.Res.HH.Thermal.SH.ConvElc.WH.LPG.Solar.LPG</t>
  </si>
  <si>
    <t>TES_per_sqm.kWh.FI.Res.HH.Thermal.SH.ConvElc.WH.LPG.Solar.Solar</t>
  </si>
  <si>
    <t>TES_per_sqm.kWh.FI.Res.HH.Thermal.SH.ConvElc.WH.Elc.NoSolar.Elec</t>
  </si>
  <si>
    <t>TES_per_sqm.kWh.FI.Res.HH.Thermal.SH.ConvElc.WH.Elc.Solar</t>
  </si>
  <si>
    <t>TES_per_sqm.kWh.FI.Res.HH.Thermal.SH.ConvElc.WH.Elc.Solar.Elec</t>
  </si>
  <si>
    <t>TES_per_sqm.kWh.FI.Res.HH.Thermal.SH.ConvElc.WH.Elc.Solar.Solar</t>
  </si>
  <si>
    <t>TES_per_sqm.kWh.FI.Res.HH.Thermal.SH.ConvElc.CO</t>
  </si>
  <si>
    <t>TES_per_sqm.kWh.FI.Res.HH.Thermal.SH.ConvElc.CO.LPG.LPG</t>
  </si>
  <si>
    <t>TES_per_sqm.kWh.FI.Res.HH.Thermal.SH.ConvElc.CO.Elc.Elec</t>
  </si>
  <si>
    <t>FI - CO2 emissions per surface area (detailed structure)</t>
  </si>
  <si>
    <t>EMI_per_sqm.kgCO2.FI.Res.HH.Thermal.SH.Solids</t>
  </si>
  <si>
    <t>EMI_per_sqm.kgCO2.FI.Res.HH.Thermal.SH.Solids.SH</t>
  </si>
  <si>
    <t>EMI_per_sqm.kgCO2.FI.Res.HH.Thermal.SH.Solids.SH.Solids</t>
  </si>
  <si>
    <t>EMI_per_sqm.kgCO2.FI.Res.HH.Thermal.SH.Solids.SH.Elec</t>
  </si>
  <si>
    <t>EMI_per_sqm.kgCO2.FI.Res.HH.Thermal.SH.Solids.SC</t>
  </si>
  <si>
    <t>EMI_per_sqm.kgCO2.FI.Res.HH.Thermal.SH.Solids.SC.AC.Elec</t>
  </si>
  <si>
    <t>EMI_per_sqm.kgCO2.FI.Res.HH.Thermal.SH.Solids.WH</t>
  </si>
  <si>
    <t>EMI_per_sqm.kgCO2.FI.Res.HH.Thermal.SH.Solids.WH.Solids.NoSolar.Solids</t>
  </si>
  <si>
    <t>EMI_per_sqm.kgCO2.FI.Res.HH.Thermal.SH.Solids.WH.LPG.NoSolar.LPG</t>
  </si>
  <si>
    <t>EMI_per_sqm.kgCO2.FI.Res.HH.Thermal.SH.Solids.WH.LPG.Solar</t>
  </si>
  <si>
    <t>EMI_per_sqm.kgCO2.FI.Res.HH.Thermal.SH.Solids.WH.LPG.Solar.LPG</t>
  </si>
  <si>
    <t>EMI_per_sqm.kgCO2.FI.Res.HH.Thermal.SH.Solids.WH.LPG.Solar.Solar</t>
  </si>
  <si>
    <t>EMI_per_sqm.kgCO2.FI.Res.HH.Thermal.SH.Solids.WH.Elc.NoSolar.Elec</t>
  </si>
  <si>
    <t>EMI_per_sqm.kgCO2.FI.Res.HH.Thermal.SH.Solids.WH.Elc.Solar</t>
  </si>
  <si>
    <t>EMI_per_sqm.kgCO2.FI.Res.HH.Thermal.SH.Solids.WH.Elc.Solar.Elec</t>
  </si>
  <si>
    <t>EMI_per_sqm.kgCO2.FI.Res.HH.Thermal.SH.Solids.WH.Elc.Solar.Solar</t>
  </si>
  <si>
    <t>EMI_per_sqm.kgCO2.FI.Res.HH.Thermal.SH.Solids.CO</t>
  </si>
  <si>
    <t>EMI_per_sqm.kgCO2.FI.Res.HH.Thermal.SH.Solids.CO.Solids.Solids</t>
  </si>
  <si>
    <t>EMI_per_sqm.kgCO2.FI.Res.HH.Thermal.SH.Solids.CO.LPG.LPG</t>
  </si>
  <si>
    <t>EMI_per_sqm.kgCO2.FI.Res.HH.Thermal.SH.Solids.CO.Elc.Elec</t>
  </si>
  <si>
    <t>EMI_per_sqm.kgCO2.FI.Res.HH.Thermal.SH.LPG</t>
  </si>
  <si>
    <t>EMI_per_sqm.kgCO2.FI.Res.HH.Thermal.SH.LPG.SH</t>
  </si>
  <si>
    <t>EMI_per_sqm.kgCO2.FI.Res.HH.Thermal.SH.LPG.SH.LPG</t>
  </si>
  <si>
    <t>EMI_per_sqm.kgCO2.FI.Res.HH.Thermal.SH.LPG.SH.Elec</t>
  </si>
  <si>
    <t>EMI_per_sqm.kgCO2.FI.Res.HH.Thermal.SH.LPG.SC</t>
  </si>
  <si>
    <t>EMI_per_sqm.kgCO2.FI.Res.HH.Thermal.SH.LPG.SC.AC.Elec</t>
  </si>
  <si>
    <t>EMI_per_sqm.kgCO2.FI.Res.HH.Thermal.SH.LPG.WH</t>
  </si>
  <si>
    <t>EMI_per_sqm.kgCO2.FI.Res.HH.Thermal.SH.LPG.WH.LPG.NoSolar.LPG</t>
  </si>
  <si>
    <t>EMI_per_sqm.kgCO2.FI.Res.HH.Thermal.SH.LPG.WH.LPG.Solar</t>
  </si>
  <si>
    <t>EMI_per_sqm.kgCO2.FI.Res.HH.Thermal.SH.LPG.WH.LPG.Solar.LPG</t>
  </si>
  <si>
    <t>EMI_per_sqm.kgCO2.FI.Res.HH.Thermal.SH.LPG.WH.LPG.Solar.Solar</t>
  </si>
  <si>
    <t>EMI_per_sqm.kgCO2.FI.Res.HH.Thermal.SH.LPG.WH.Elc.NoSolar.Elec</t>
  </si>
  <si>
    <t>EMI_per_sqm.kgCO2.FI.Res.HH.Thermal.SH.LPG.WH.Elc.Solar</t>
  </si>
  <si>
    <t>EMI_per_sqm.kgCO2.FI.Res.HH.Thermal.SH.LPG.WH.Elc.Solar.Elec</t>
  </si>
  <si>
    <t>EMI_per_sqm.kgCO2.FI.Res.HH.Thermal.SH.LPG.WH.Elc.Solar.Solar</t>
  </si>
  <si>
    <t>EMI_per_sqm.kgCO2.FI.Res.HH.Thermal.SH.LPG.CO</t>
  </si>
  <si>
    <t>EMI_per_sqm.kgCO2.FI.Res.HH.Thermal.SH.LPG.CO.LPG.LPG</t>
  </si>
  <si>
    <t>EMI_per_sqm.kgCO2.FI.Res.HH.Thermal.SH.LPG.CO.Elc.Elec</t>
  </si>
  <si>
    <t>EMI_per_sqm.kgCO2.FI.Res.HH.Thermal.SH.Oil</t>
  </si>
  <si>
    <t>EMI_per_sqm.kgCO2.FI.Res.HH.Thermal.SH.Oil.SH</t>
  </si>
  <si>
    <t>EMI_per_sqm.kgCO2.FI.Res.HH.Thermal.SH.Oil.SH.Oil</t>
  </si>
  <si>
    <t>EMI_per_sqm.kgCO2.FI.Res.HH.Thermal.SH.Oil.SH.Elec</t>
  </si>
  <si>
    <t>EMI_per_sqm.kgCO2.FI.Res.HH.Thermal.SH.Oil.SC</t>
  </si>
  <si>
    <t>EMI_per_sqm.kgCO2.FI.Res.HH.Thermal.SH.Oil.SC.AC.Elec</t>
  </si>
  <si>
    <t>EMI_per_sqm.kgCO2.FI.Res.HH.Thermal.SH.Oil.WH</t>
  </si>
  <si>
    <t>EMI_per_sqm.kgCO2.FI.Res.HH.Thermal.SH.Oil.WH.Oil.NoSolar.Oil</t>
  </si>
  <si>
    <t>EMI_per_sqm.kgCO2.FI.Res.HH.Thermal.SH.Oil.WH.Oil.Solar</t>
  </si>
  <si>
    <t>EMI_per_sqm.kgCO2.FI.Res.HH.Thermal.SH.Oil.WH.Oil.Solar.Oil</t>
  </si>
  <si>
    <t>EMI_per_sqm.kgCO2.FI.Res.HH.Thermal.SH.Oil.WH.Oil.Solar.Solar</t>
  </si>
  <si>
    <t>EMI_per_sqm.kgCO2.FI.Res.HH.Thermal.SH.Oil.WH.Elc.NoSolar.Elec</t>
  </si>
  <si>
    <t>EMI_per_sqm.kgCO2.FI.Res.HH.Thermal.SH.Oil.WH.Elc.Solar</t>
  </si>
  <si>
    <t>EMI_per_sqm.kgCO2.FI.Res.HH.Thermal.SH.Oil.WH.Elc.Solar.Elec</t>
  </si>
  <si>
    <t>EMI_per_sqm.kgCO2.FI.Res.HH.Thermal.SH.Oil.WH.Elc.Solar.Solar</t>
  </si>
  <si>
    <t>EMI_per_sqm.kgCO2.FI.Res.HH.Thermal.SH.Oil.CO</t>
  </si>
  <si>
    <t>EMI_per_sqm.kgCO2.FI.Res.HH.Thermal.SH.Oil.CO.LPG.LPG</t>
  </si>
  <si>
    <t>EMI_per_sqm.kgCO2.FI.Res.HH.Thermal.SH.Oil.CO.Elc.Elec</t>
  </si>
  <si>
    <t>EMI_per_sqm.kgCO2.FI.Res.HH.Thermal.SH.Gas</t>
  </si>
  <si>
    <t>EMI_per_sqm.kgCO2.FI.Res.HH.Thermal.SH.Gas.SH</t>
  </si>
  <si>
    <t>EMI_per_sqm.kgCO2.FI.Res.HH.Thermal.SH.Gas.SH.Gas</t>
  </si>
  <si>
    <t>EMI_per_sqm.kgCO2.FI.Res.HH.Thermal.SH.Gas.SH.Elec</t>
  </si>
  <si>
    <t>EMI_per_sqm.kgCO2.FI.Res.HH.Thermal.SH.Gas.SC</t>
  </si>
  <si>
    <t>EMI_per_sqm.kgCO2.FI.Res.HH.Thermal.SH.Gas.SC.AC.Elec</t>
  </si>
  <si>
    <t>EMI_per_sqm.kgCO2.FI.Res.HH.Thermal.SH.Gas.WH</t>
  </si>
  <si>
    <t>EMI_per_sqm.kgCO2.FI.Res.HH.Thermal.SH.Gas.WH.Gas.NoSolar.Gas</t>
  </si>
  <si>
    <t>EMI_per_sqm.kgCO2.FI.Res.HH.Thermal.SH.Gas.WH.Gas.Solar</t>
  </si>
  <si>
    <t>EMI_per_sqm.kgCO2.FI.Res.HH.Thermal.SH.Gas.WH.Gas.Solar.Gas</t>
  </si>
  <si>
    <t>EMI_per_sqm.kgCO2.FI.Res.HH.Thermal.SH.Gas.WH.Gas.Solar.Solar</t>
  </si>
  <si>
    <t>EMI_per_sqm.kgCO2.FI.Res.HH.Thermal.SH.Gas.WH.Elc.NoSolar.Elec</t>
  </si>
  <si>
    <t>EMI_per_sqm.kgCO2.FI.Res.HH.Thermal.SH.Gas.WH.Elc.Solar</t>
  </si>
  <si>
    <t>EMI_per_sqm.kgCO2.FI.Res.HH.Thermal.SH.Gas.WH.Elc.Solar.Elec</t>
  </si>
  <si>
    <t>EMI_per_sqm.kgCO2.FI.Res.HH.Thermal.SH.Gas.WH.Elc.Solar.Solar</t>
  </si>
  <si>
    <t>EMI_per_sqm.kgCO2.FI.Res.HH.Thermal.SH.Gas.CO</t>
  </si>
  <si>
    <t>EMI_per_sqm.kgCO2.FI.Res.HH.Thermal.SH.Gas.CO.Gas.Gas</t>
  </si>
  <si>
    <t>EMI_per_sqm.kgCO2.FI.Res.HH.Thermal.SH.Gas.CO.Elc.Elec</t>
  </si>
  <si>
    <t>EMI_per_sqm.kgCO2.FI.Res.HH.Thermal.SH.Biomass</t>
  </si>
  <si>
    <t>EMI_per_sqm.kgCO2.FI.Res.HH.Thermal.SH.Biomass.SH</t>
  </si>
  <si>
    <t>EMI_per_sqm.kgCO2.FI.Res.HH.Thermal.SH.Biomass.SH.Biomass</t>
  </si>
  <si>
    <t>EMI_per_sqm.kgCO2.FI.Res.HH.Thermal.SH.Biomass.SH.Elec</t>
  </si>
  <si>
    <t>EMI_per_sqm.kgCO2.FI.Res.HH.Thermal.SH.Biomass.SC</t>
  </si>
  <si>
    <t>EMI_per_sqm.kgCO2.FI.Res.HH.Thermal.SH.Biomass.SC.AC.Elec</t>
  </si>
  <si>
    <t>EMI_per_sqm.kgCO2.FI.Res.HH.Thermal.SH.Biomass.WH</t>
  </si>
  <si>
    <t>EMI_per_sqm.kgCO2.FI.Res.HH.Thermal.SH.Biomass.WH.Biomass.NoSolar.Biomass</t>
  </si>
  <si>
    <t>EMI_per_sqm.kgCO2.FI.Res.HH.Thermal.SH.Biomass.WH.Biomass.Solar</t>
  </si>
  <si>
    <t>EMI_per_sqm.kgCO2.FI.Res.HH.Thermal.SH.Biomass.WH.Biomass.Solar.Biomass</t>
  </si>
  <si>
    <t>EMI_per_sqm.kgCO2.FI.Res.HH.Thermal.SH.Biomass.WH.Biomass.Solar.Solar</t>
  </si>
  <si>
    <t>EMI_per_sqm.kgCO2.FI.Res.HH.Thermal.SH.Biomass.WH.LPG.NoSolar.LPG</t>
  </si>
  <si>
    <t>EMI_per_sqm.kgCO2.FI.Res.HH.Thermal.SH.Biomass.WH.LPG.Solar</t>
  </si>
  <si>
    <t>EMI_per_sqm.kgCO2.FI.Res.HH.Thermal.SH.Biomass.WH.LPG.Solar.LPG</t>
  </si>
  <si>
    <t>EMI_per_sqm.kgCO2.FI.Res.HH.Thermal.SH.Biomass.WH.LPG.Solar.Solar</t>
  </si>
  <si>
    <t>EMI_per_sqm.kgCO2.FI.Res.HH.Thermal.SH.Biomass.WH.Elc.NoSolar.Elec</t>
  </si>
  <si>
    <t>EMI_per_sqm.kgCO2.FI.Res.HH.Thermal.SH.Biomass.WH.Elc.Solar</t>
  </si>
  <si>
    <t>EMI_per_sqm.kgCO2.FI.Res.HH.Thermal.SH.Biomass.WH.Elc.Solar.Elec</t>
  </si>
  <si>
    <t>EMI_per_sqm.kgCO2.FI.Res.HH.Thermal.SH.Biomass.WH.Elc.Solar.Solar</t>
  </si>
  <si>
    <t>EMI_per_sqm.kgCO2.FI.Res.HH.Thermal.SH.Biomass.CO</t>
  </si>
  <si>
    <t>EMI_per_sqm.kgCO2.FI.Res.HH.Thermal.SH.Biomass.CO.Biomass.Biomass</t>
  </si>
  <si>
    <t>EMI_per_sqm.kgCO2.FI.Res.HH.Thermal.SH.Biomass.CO.LPG.LPG</t>
  </si>
  <si>
    <t>EMI_per_sqm.kgCO2.FI.Res.HH.Thermal.SH.Biomass.CO.Elc.Elec</t>
  </si>
  <si>
    <t>EMI_per_sqm.kgCO2.FI.Res.HH.Thermal.SH.Geo</t>
  </si>
  <si>
    <t>EMI_per_sqm.kgCO2.FI.Res.HH.Thermal.SH.Geo.SH</t>
  </si>
  <si>
    <t>EMI_per_sqm.kgCO2.FI.Res.HH.Thermal.SH.Geo.SH.Geo</t>
  </si>
  <si>
    <t>EMI_per_sqm.kgCO2.FI.Res.HH.Thermal.SH.Geo.SH.Elec</t>
  </si>
  <si>
    <t>EMI_per_sqm.kgCO2.FI.Res.HH.Thermal.SH.Geo.SC</t>
  </si>
  <si>
    <t>EMI_per_sqm.kgCO2.FI.Res.HH.Thermal.SH.Geo.SC.AC.Elec</t>
  </si>
  <si>
    <t>EMI_per_sqm.kgCO2.FI.Res.HH.Thermal.SH.Geo.WH</t>
  </si>
  <si>
    <t>EMI_per_sqm.kgCO2.FI.Res.HH.Thermal.SH.Geo.WH.Geo.NoSolar.Geo</t>
  </si>
  <si>
    <t>EMI_per_sqm.kgCO2.FI.Res.HH.Thermal.SH.Geo.WH.Geo.Solar</t>
  </si>
  <si>
    <t>EMI_per_sqm.kgCO2.FI.Res.HH.Thermal.SH.Geo.WH.Geo.Solar.Geo</t>
  </si>
  <si>
    <t>EMI_per_sqm.kgCO2.FI.Res.HH.Thermal.SH.Geo.WH.Geo.Solar.Solar</t>
  </si>
  <si>
    <t>EMI_per_sqm.kgCO2.FI.Res.HH.Thermal.SH.Geo.WH.Elc.NoSolar.Elec</t>
  </si>
  <si>
    <t>EMI_per_sqm.kgCO2.FI.Res.HH.Thermal.SH.Geo.WH.Elc.Solar</t>
  </si>
  <si>
    <t>EMI_per_sqm.kgCO2.FI.Res.HH.Thermal.SH.Geo.WH.Elc.Solar.Elec</t>
  </si>
  <si>
    <t>EMI_per_sqm.kgCO2.FI.Res.HH.Thermal.SH.Geo.WH.Elc.Solar.Solar</t>
  </si>
  <si>
    <t>EMI_per_sqm.kgCO2.FI.Res.HH.Thermal.SH.Geo.CO</t>
  </si>
  <si>
    <t>EMI_per_sqm.kgCO2.FI.Res.HH.Thermal.SH.Geo.CO.LPG.LPG</t>
  </si>
  <si>
    <t>EMI_per_sqm.kgCO2.FI.Res.HH.Thermal.SH.Geo.CO.Elc.Elec</t>
  </si>
  <si>
    <t>EMI_per_sqm.kgCO2.FI.Res.HH.Thermal.SH.DistrHeat</t>
  </si>
  <si>
    <t>EMI_per_sqm.kgCO2.FI.Res.HH.Thermal.SH.DistrHeat.SH</t>
  </si>
  <si>
    <t>EMI_per_sqm.kgCO2.FI.Res.HH.Thermal.SH.DistrHeat.SH.Steam_Distr</t>
  </si>
  <si>
    <t>EMI_per_sqm.kgCO2.FI.Res.HH.Thermal.SH.DistrHeat.SH.Elec</t>
  </si>
  <si>
    <t>EMI_per_sqm.kgCO2.FI.Res.HH.Thermal.SH.DistrHeat.SC</t>
  </si>
  <si>
    <t>EMI_per_sqm.kgCO2.FI.Res.HH.Thermal.SH.DistrHeat.SC.AC.Elec</t>
  </si>
  <si>
    <t>EMI_per_sqm.kgCO2.FI.Res.HH.Thermal.SH.DistrHeat.WH</t>
  </si>
  <si>
    <t>EMI_per_sqm.kgCO2.FI.Res.HH.Thermal.SH.DistrHeat.WH.DistrHeat.NoSolar.Steam_Distr</t>
  </si>
  <si>
    <t>EMI_per_sqm.kgCO2.FI.Res.HH.Thermal.SH.DistrHeat.WH.DistrHeat.Solar</t>
  </si>
  <si>
    <t>EMI_per_sqm.kgCO2.FI.Res.HH.Thermal.SH.DistrHeat.WH.DistrHeat.Solar.Steam_Distr</t>
  </si>
  <si>
    <t>EMI_per_sqm.kgCO2.FI.Res.HH.Thermal.SH.DistrHeat.WH.DistrHeat.Solar.Solar</t>
  </si>
  <si>
    <t>EMI_per_sqm.kgCO2.FI.Res.HH.Thermal.SH.DistrHeat.WH.Elc.NoSolar.Elec</t>
  </si>
  <si>
    <t>EMI_per_sqm.kgCO2.FI.Res.HH.Thermal.SH.DistrHeat.WH.Elc.Solar</t>
  </si>
  <si>
    <t>EMI_per_sqm.kgCO2.FI.Res.HH.Thermal.SH.DistrHeat.WH.Elc.Solar.Elec</t>
  </si>
  <si>
    <t>EMI_per_sqm.kgCO2.FI.Res.HH.Thermal.SH.DistrHeat.WH.Elc.Solar.Solar</t>
  </si>
  <si>
    <t>EMI_per_sqm.kgCO2.FI.Res.HH.Thermal.SH.DistrHeat.CO</t>
  </si>
  <si>
    <t>EMI_per_sqm.kgCO2.FI.Res.HH.Thermal.SH.DistrHeat.CO.LPG.LPG</t>
  </si>
  <si>
    <t>EMI_per_sqm.kgCO2.FI.Res.HH.Thermal.SH.DistrHeat.CO.Elc.Elec</t>
  </si>
  <si>
    <t>EMI_per_sqm.kgCO2.FI.Res.HH.Thermal.SH.AdvElc</t>
  </si>
  <si>
    <t>EMI_per_sqm.kgCO2.FI.Res.HH.Thermal.SH.AdvElc.SH</t>
  </si>
  <si>
    <t>EMI_per_sqm.kgCO2.FI.Res.HH.Thermal.SH.AdvElc.SH.Elec</t>
  </si>
  <si>
    <t>EMI_per_sqm.kgCO2.FI.Res.HH.Thermal.SH.AdvElc.SC</t>
  </si>
  <si>
    <t>EMI_per_sqm.kgCO2.FI.Res.HH.Thermal.SH.AdvElc.SC.AC.Elec</t>
  </si>
  <si>
    <t>EMI_per_sqm.kgCO2.FI.Res.HH.Thermal.SH.AdvElc.WH</t>
  </si>
  <si>
    <t>EMI_per_sqm.kgCO2.FI.Res.HH.Thermal.SH.AdvElc.WH.LPG.NoSolar.LPG</t>
  </si>
  <si>
    <t>EMI_per_sqm.kgCO2.FI.Res.HH.Thermal.SH.AdvElc.WH.LPG.Solar</t>
  </si>
  <si>
    <t>EMI_per_sqm.kgCO2.FI.Res.HH.Thermal.SH.AdvElc.WH.LPG.Solar.LPG</t>
  </si>
  <si>
    <t>EMI_per_sqm.kgCO2.FI.Res.HH.Thermal.SH.AdvElc.WH.LPG.Solar.Solar</t>
  </si>
  <si>
    <t>EMI_per_sqm.kgCO2.FI.Res.HH.Thermal.SH.AdvElc.WH.Elc.NoSolar.Elec</t>
  </si>
  <si>
    <t>EMI_per_sqm.kgCO2.FI.Res.HH.Thermal.SH.AdvElc.WH.Elc.Solar</t>
  </si>
  <si>
    <t>EMI_per_sqm.kgCO2.FI.Res.HH.Thermal.SH.AdvElc.WH.Elc.Solar.Elec</t>
  </si>
  <si>
    <t>EMI_per_sqm.kgCO2.FI.Res.HH.Thermal.SH.AdvElc.WH.Elc.Solar.Solar</t>
  </si>
  <si>
    <t>EMI_per_sqm.kgCO2.FI.Res.HH.Thermal.SH.AdvElc.CO</t>
  </si>
  <si>
    <t>EMI_per_sqm.kgCO2.FI.Res.HH.Thermal.SH.AdvElc.CO.LPG.LPG</t>
  </si>
  <si>
    <t>EMI_per_sqm.kgCO2.FI.Res.HH.Thermal.SH.AdvElc.CO.Elc.Elec</t>
  </si>
  <si>
    <t>EMI_per_sqm.kgCO2.FI.Res.HH.Thermal.SH.ConvElc</t>
  </si>
  <si>
    <t>EMI_per_sqm.kgCO2.FI.Res.HH.Thermal.SH.ConvElc.SH</t>
  </si>
  <si>
    <t>EMI_per_sqm.kgCO2.FI.Res.HH.Thermal.SH.ConvElc.SH.Elec</t>
  </si>
  <si>
    <t>EMI_per_sqm.kgCO2.FI.Res.HH.Thermal.SH.ConvElc.SC</t>
  </si>
  <si>
    <t>EMI_per_sqm.kgCO2.FI.Res.HH.Thermal.SH.ConvElc.SC.AC.Elec</t>
  </si>
  <si>
    <t>EMI_per_sqm.kgCO2.FI.Res.HH.Thermal.SH.ConvElc.WH</t>
  </si>
  <si>
    <t>EMI_per_sqm.kgCO2.FI.Res.HH.Thermal.SH.ConvElc.WH.LPG.NoSolar.LPG</t>
  </si>
  <si>
    <t>EMI_per_sqm.kgCO2.FI.Res.HH.Thermal.SH.ConvElc.WH.LPG.Solar</t>
  </si>
  <si>
    <t>EMI_per_sqm.kgCO2.FI.Res.HH.Thermal.SH.ConvElc.WH.LPG.Solar.LPG</t>
  </si>
  <si>
    <t>EMI_per_sqm.kgCO2.FI.Res.HH.Thermal.SH.ConvElc.WH.LPG.Solar.Solar</t>
  </si>
  <si>
    <t>EMI_per_sqm.kgCO2.FI.Res.HH.Thermal.SH.ConvElc.WH.Elc.NoSolar.Elec</t>
  </si>
  <si>
    <t>EMI_per_sqm.kgCO2.FI.Res.HH.Thermal.SH.ConvElc.WH.Elc.Solar</t>
  </si>
  <si>
    <t>EMI_per_sqm.kgCO2.FI.Res.HH.Thermal.SH.ConvElc.WH.Elc.Solar.Elec</t>
  </si>
  <si>
    <t>EMI_per_sqm.kgCO2.FI.Res.HH.Thermal.SH.ConvElc.WH.Elc.Solar.Solar</t>
  </si>
  <si>
    <t>EMI_per_sqm.kgCO2.FI.Res.HH.Thermal.SH.ConvElc.CO</t>
  </si>
  <si>
    <t>EMI_per_sqm.kgCO2.FI.Res.HH.Thermal.SH.ConvElc.CO.LPG.LPG</t>
  </si>
  <si>
    <t>EMI_per_sqm.kgCO2.FI.Res.HH.Thermal.SH.ConvElc.CO.Elc.Elec</t>
  </si>
  <si>
    <t>FI - Final energy consumption in new and renovated households (detailed structure)</t>
  </si>
  <si>
    <t>FEC.ktoe.FI.Res.HHnew.Thermal.SH.Solids</t>
  </si>
  <si>
    <t>FEC.ktoe.FI.Res.HHnew.Thermal.SH.Solids.SH</t>
  </si>
  <si>
    <t>FEC.ktoe.FI.Res.HHnew.Thermal.SH.Solids.SH.Solids</t>
  </si>
  <si>
    <t>FEC.ktoe.FI.Res.HHnew.Thermal.SH.Solids.SH.Elec</t>
  </si>
  <si>
    <t>FEC.ktoe.FI.Res.HHnew.Thermal.SH.Solids.SC</t>
  </si>
  <si>
    <t>FEC.ktoe.FI.Res.HHnew.Thermal.SH.Solids.SC.AC.Elec</t>
  </si>
  <si>
    <t>FEC.ktoe.FI.Res.HHnew.Thermal.SH.Solids.WH</t>
  </si>
  <si>
    <t>FEC.ktoe.FI.Res.HHnew.Thermal.SH.Solids.WH.Solids.NoSolar.Solids</t>
  </si>
  <si>
    <t>FEC.ktoe.FI.Res.HHnew.Thermal.SH.Solids.WH.LPG.NoSolar.LPG</t>
  </si>
  <si>
    <t>FEC.ktoe.FI.Res.HHnew.Thermal.SH.Solids.WH.LPG.Solar</t>
  </si>
  <si>
    <t>FEC.ktoe.FI.Res.HHnew.Thermal.SH.Solids.WH.LPG.Solar.LPG</t>
  </si>
  <si>
    <t>FEC.ktoe.FI.Res.HHnew.Thermal.SH.Solids.WH.LPG.Solar.Solar</t>
  </si>
  <si>
    <t>FEC.ktoe.FI.Res.HHnew.Thermal.SH.Solids.WH.Elc.NoSolar.Elec</t>
  </si>
  <si>
    <t>FEC.ktoe.FI.Res.HHnew.Thermal.SH.Solids.WH.Elc.Solar</t>
  </si>
  <si>
    <t>FEC.ktoe.FI.Res.HHnew.Thermal.SH.Solids.WH.Elc.Solar.Elec</t>
  </si>
  <si>
    <t>FEC.ktoe.FI.Res.HHnew.Thermal.SH.Solids.WH.Elc.Solar.Solar</t>
  </si>
  <si>
    <t>FEC.ktoe.FI.Res.HHnew.Thermal.SH.Solids.CO</t>
  </si>
  <si>
    <t>FEC.ktoe.FI.Res.HHnew.Thermal.SH.Solids.CO.Solids.Solids</t>
  </si>
  <si>
    <t>FEC.ktoe.FI.Res.HHnew.Thermal.SH.Solids.CO.LPG.LPG</t>
  </si>
  <si>
    <t>FEC.ktoe.FI.Res.HHnew.Thermal.SH.Solids.CO.Elc.Elec</t>
  </si>
  <si>
    <t>FEC.ktoe.FI.Res.HHnew.Thermal.SH.LPG</t>
  </si>
  <si>
    <t>FEC.ktoe.FI.Res.HHnew.Thermal.SH.LPG.SH</t>
  </si>
  <si>
    <t>FEC.ktoe.FI.Res.HHnew.Thermal.SH.LPG.SH.LPG</t>
  </si>
  <si>
    <t>FEC.ktoe.FI.Res.HHnew.Thermal.SH.LPG.SH.Elec</t>
  </si>
  <si>
    <t>FEC.ktoe.FI.Res.HHnew.Thermal.SH.LPG.SC</t>
  </si>
  <si>
    <t>FEC.ktoe.FI.Res.HHnew.Thermal.SH.LPG.SC.AC.Elec</t>
  </si>
  <si>
    <t>FEC.ktoe.FI.Res.HHnew.Thermal.SH.LPG.WH</t>
  </si>
  <si>
    <t>FEC.ktoe.FI.Res.HHnew.Thermal.SH.LPG.WH.LPG.NoSolar.LPG</t>
  </si>
  <si>
    <t>FEC.ktoe.FI.Res.HHnew.Thermal.SH.LPG.WH.LPG.Solar</t>
  </si>
  <si>
    <t>FEC.ktoe.FI.Res.HHnew.Thermal.SH.LPG.WH.LPG.Solar.LPG</t>
  </si>
  <si>
    <t>FEC.ktoe.FI.Res.HHnew.Thermal.SH.LPG.WH.LPG.Solar.Solar</t>
  </si>
  <si>
    <t>FEC.ktoe.FI.Res.HHnew.Thermal.SH.LPG.WH.Elc.NoSolar.Elec</t>
  </si>
  <si>
    <t>FEC.ktoe.FI.Res.HHnew.Thermal.SH.LPG.WH.Elc.Solar</t>
  </si>
  <si>
    <t>FEC.ktoe.FI.Res.HHnew.Thermal.SH.LPG.WH.Elc.Solar.Elec</t>
  </si>
  <si>
    <t>FEC.ktoe.FI.Res.HHnew.Thermal.SH.LPG.WH.Elc.Solar.Solar</t>
  </si>
  <si>
    <t>FEC.ktoe.FI.Res.HHnew.Thermal.SH.LPG.CO</t>
  </si>
  <si>
    <t>FEC.ktoe.FI.Res.HHnew.Thermal.SH.LPG.CO.LPG.LPG</t>
  </si>
  <si>
    <t>FEC.ktoe.FI.Res.HHnew.Thermal.SH.LPG.CO.Elc.Elec</t>
  </si>
  <si>
    <t>FEC.ktoe.FI.Res.HHnew.Thermal.SH.Oil</t>
  </si>
  <si>
    <t>FEC.ktoe.FI.Res.HHnew.Thermal.SH.Oil.SH</t>
  </si>
  <si>
    <t>FEC.ktoe.FI.Res.HHnew.Thermal.SH.Oil.SH.Oil</t>
  </si>
  <si>
    <t>FEC.ktoe.FI.Res.HHnew.Thermal.SH.Oil.SH.Elec</t>
  </si>
  <si>
    <t>FEC.ktoe.FI.Res.HHnew.Thermal.SH.Oil.SC</t>
  </si>
  <si>
    <t>FEC.ktoe.FI.Res.HHnew.Thermal.SH.Oil.SC.AC.Elec</t>
  </si>
  <si>
    <t>FEC.ktoe.FI.Res.HHnew.Thermal.SH.Oil.WH</t>
  </si>
  <si>
    <t>FEC.ktoe.FI.Res.HHnew.Thermal.SH.Oil.WH.Oil.NoSolar.Oil</t>
  </si>
  <si>
    <t>FEC.ktoe.FI.Res.HHnew.Thermal.SH.Oil.WH.Oil.Solar</t>
  </si>
  <si>
    <t>FEC.ktoe.FI.Res.HHnew.Thermal.SH.Oil.WH.Oil.Solar.Oil</t>
  </si>
  <si>
    <t>FEC.ktoe.FI.Res.HHnew.Thermal.SH.Oil.WH.Oil.Solar.Solar</t>
  </si>
  <si>
    <t>FEC.ktoe.FI.Res.HHnew.Thermal.SH.Oil.WH.Elc.NoSolar.Elec</t>
  </si>
  <si>
    <t>FEC.ktoe.FI.Res.HHnew.Thermal.SH.Oil.WH.Elc.Solar</t>
  </si>
  <si>
    <t>FEC.ktoe.FI.Res.HHnew.Thermal.SH.Oil.WH.Elc.Solar.Elec</t>
  </si>
  <si>
    <t>FEC.ktoe.FI.Res.HHnew.Thermal.SH.Oil.WH.Elc.Solar.Solar</t>
  </si>
  <si>
    <t>FEC.ktoe.FI.Res.HHnew.Thermal.SH.Oil.CO</t>
  </si>
  <si>
    <t>FEC.ktoe.FI.Res.HHnew.Thermal.SH.Oil.CO.LPG.LPG</t>
  </si>
  <si>
    <t>FEC.ktoe.FI.Res.HHnew.Thermal.SH.Oil.CO.Elc.Elec</t>
  </si>
  <si>
    <t>FEC.ktoe.FI.Res.HHnew.Thermal.SH.Gas</t>
  </si>
  <si>
    <t>FEC.ktoe.FI.Res.HHnew.Thermal.SH.Gas.SH</t>
  </si>
  <si>
    <t>FEC.ktoe.FI.Res.HHnew.Thermal.SH.Gas.SH.Gas</t>
  </si>
  <si>
    <t>FEC.ktoe.FI.Res.HHnew.Thermal.SH.Gas.SH.Elec</t>
  </si>
  <si>
    <t>FEC.ktoe.FI.Res.HHnew.Thermal.SH.Gas.SC</t>
  </si>
  <si>
    <t>FEC.ktoe.FI.Res.HHnew.Thermal.SH.Gas.SC.AC.Elec</t>
  </si>
  <si>
    <t>FEC.ktoe.FI.Res.HHnew.Thermal.SH.Gas.WH</t>
  </si>
  <si>
    <t>FEC.ktoe.FI.Res.HHnew.Thermal.SH.Gas.WH.Gas.NoSolar.Gas</t>
  </si>
  <si>
    <t>FEC.ktoe.FI.Res.HHnew.Thermal.SH.Gas.WH.Gas.Solar</t>
  </si>
  <si>
    <t>FEC.ktoe.FI.Res.HHnew.Thermal.SH.Gas.WH.Gas.Solar.Gas</t>
  </si>
  <si>
    <t>FEC.ktoe.FI.Res.HHnew.Thermal.SH.Gas.WH.Gas.Solar.Solar</t>
  </si>
  <si>
    <t>FEC.ktoe.FI.Res.HHnew.Thermal.SH.Gas.WH.Elc.NoSolar.Elec</t>
  </si>
  <si>
    <t>FEC.ktoe.FI.Res.HHnew.Thermal.SH.Gas.WH.Elc.Solar</t>
  </si>
  <si>
    <t>FEC.ktoe.FI.Res.HHnew.Thermal.SH.Gas.WH.Elc.Solar.Elec</t>
  </si>
  <si>
    <t>FEC.ktoe.FI.Res.HHnew.Thermal.SH.Gas.WH.Elc.Solar.Solar</t>
  </si>
  <si>
    <t>FEC.ktoe.FI.Res.HHnew.Thermal.SH.Gas.CO</t>
  </si>
  <si>
    <t>FEC.ktoe.FI.Res.HHnew.Thermal.SH.Gas.CO.Gas.Gas</t>
  </si>
  <si>
    <t>FEC.ktoe.FI.Res.HHnew.Thermal.SH.Gas.CO.Elc.Elec</t>
  </si>
  <si>
    <t>FEC.ktoe.FI.Res.HHnew.Thermal.SH.Biomass</t>
  </si>
  <si>
    <t>FEC.ktoe.FI.Res.HHnew.Thermal.SH.Biomass.SH</t>
  </si>
  <si>
    <t>FEC.ktoe.FI.Res.HHnew.Thermal.SH.Biomass.SH.Biomass</t>
  </si>
  <si>
    <t>FEC.ktoe.FI.Res.HHnew.Thermal.SH.Biomass.SH.Elec</t>
  </si>
  <si>
    <t>FEC.ktoe.FI.Res.HHnew.Thermal.SH.Biomass.SC</t>
  </si>
  <si>
    <t>FEC.ktoe.FI.Res.HHnew.Thermal.SH.Biomass.SC.AC.Elec</t>
  </si>
  <si>
    <t>FEC.ktoe.FI.Res.HHnew.Thermal.SH.Biomass.WH</t>
  </si>
  <si>
    <t>FEC.ktoe.FI.Res.HHnew.Thermal.SH.Biomass.WH.Biomass.NoSolar.Biomass</t>
  </si>
  <si>
    <t>FEC.ktoe.FI.Res.HHnew.Thermal.SH.Biomass.WH.Biomass.Solar</t>
  </si>
  <si>
    <t>FEC.ktoe.FI.Res.HHnew.Thermal.SH.Biomass.WH.Biomass.Solar.Biomass</t>
  </si>
  <si>
    <t>FEC.ktoe.FI.Res.HHnew.Thermal.SH.Biomass.WH.Biomass.Solar.Solar</t>
  </si>
  <si>
    <t>FEC.ktoe.FI.Res.HHnew.Thermal.SH.Biomass.WH.LPG.NoSolar.LPG</t>
  </si>
  <si>
    <t>FEC.ktoe.FI.Res.HHnew.Thermal.SH.Biomass.WH.LPG.Solar</t>
  </si>
  <si>
    <t>FEC.ktoe.FI.Res.HHnew.Thermal.SH.Biomass.WH.LPG.Solar.LPG</t>
  </si>
  <si>
    <t>FEC.ktoe.FI.Res.HHnew.Thermal.SH.Biomass.WH.LPG.Solar.Solar</t>
  </si>
  <si>
    <t>FEC.ktoe.FI.Res.HHnew.Thermal.SH.Biomass.WH.Elc.NoSolar.Elec</t>
  </si>
  <si>
    <t>FEC.ktoe.FI.Res.HHnew.Thermal.SH.Biomass.WH.Elc.Solar</t>
  </si>
  <si>
    <t>FEC.ktoe.FI.Res.HHnew.Thermal.SH.Biomass.WH.Elc.Solar.Elec</t>
  </si>
  <si>
    <t>FEC.ktoe.FI.Res.HHnew.Thermal.SH.Biomass.WH.Elc.Solar.Solar</t>
  </si>
  <si>
    <t>FEC.ktoe.FI.Res.HHnew.Thermal.SH.Biomass.CO</t>
  </si>
  <si>
    <t>FEC.ktoe.FI.Res.HHnew.Thermal.SH.Biomass.CO.Biomass.Biomass</t>
  </si>
  <si>
    <t>FEC.ktoe.FI.Res.HHnew.Thermal.SH.Biomass.CO.LPG.LPG</t>
  </si>
  <si>
    <t>FEC.ktoe.FI.Res.HHnew.Thermal.SH.Biomass.CO.Elc.Elec</t>
  </si>
  <si>
    <t>FEC.ktoe.FI.Res.HHnew.Thermal.SH.Geo</t>
  </si>
  <si>
    <t>FEC.ktoe.FI.Res.HHnew.Thermal.SH.Geo.SH</t>
  </si>
  <si>
    <t>FEC.ktoe.FI.Res.HHnew.Thermal.SH.Geo.SH.Geo</t>
  </si>
  <si>
    <t>FEC.ktoe.FI.Res.HHnew.Thermal.SH.Geo.SH.Elec</t>
  </si>
  <si>
    <t>FEC.ktoe.FI.Res.HHnew.Thermal.SH.Geo.SC</t>
  </si>
  <si>
    <t>FEC.ktoe.FI.Res.HHnew.Thermal.SH.Geo.SC.AC.Elec</t>
  </si>
  <si>
    <t>FEC.ktoe.FI.Res.HHnew.Thermal.SH.Geo.WH</t>
  </si>
  <si>
    <t>FEC.ktoe.FI.Res.HHnew.Thermal.SH.Geo.WH.Geo.NoSolar.Geo</t>
  </si>
  <si>
    <t>FEC.ktoe.FI.Res.HHnew.Thermal.SH.Geo.WH.Geo.Solar</t>
  </si>
  <si>
    <t>FEC.ktoe.FI.Res.HHnew.Thermal.SH.Geo.WH.Geo.Solar.Geo</t>
  </si>
  <si>
    <t>FEC.ktoe.FI.Res.HHnew.Thermal.SH.Geo.WH.Geo.Solar.Solar</t>
  </si>
  <si>
    <t>FEC.ktoe.FI.Res.HHnew.Thermal.SH.Geo.WH.Elc.NoSolar.Elec</t>
  </si>
  <si>
    <t>FEC.ktoe.FI.Res.HHnew.Thermal.SH.Geo.WH.Elc.Solar</t>
  </si>
  <si>
    <t>FEC.ktoe.FI.Res.HHnew.Thermal.SH.Geo.WH.Elc.Solar.Elec</t>
  </si>
  <si>
    <t>FEC.ktoe.FI.Res.HHnew.Thermal.SH.Geo.WH.Elc.Solar.Solar</t>
  </si>
  <si>
    <t>FEC.ktoe.FI.Res.HHnew.Thermal.SH.Geo.CO</t>
  </si>
  <si>
    <t>FEC.ktoe.FI.Res.HHnew.Thermal.SH.Geo.CO.LPG.LPG</t>
  </si>
  <si>
    <t>FEC.ktoe.FI.Res.HHnew.Thermal.SH.Geo.CO.Elc.Elec</t>
  </si>
  <si>
    <t>FEC.ktoe.FI.Res.HHnew.Thermal.SH.DistrHeat</t>
  </si>
  <si>
    <t>FEC.ktoe.FI.Res.HHnew.Thermal.SH.DistrHeat.SH</t>
  </si>
  <si>
    <t>FEC.ktoe.FI.Res.HHnew.Thermal.SH.DistrHeat.SH.Steam_Distr</t>
  </si>
  <si>
    <t>FEC.ktoe.FI.Res.HHnew.Thermal.SH.DistrHeat.SH.Elec</t>
  </si>
  <si>
    <t>FEC.ktoe.FI.Res.HHnew.Thermal.SH.DistrHeat.SC</t>
  </si>
  <si>
    <t>FEC.ktoe.FI.Res.HHnew.Thermal.SH.DistrHeat.SC.AC.Elec</t>
  </si>
  <si>
    <t>FEC.ktoe.FI.Res.HHnew.Thermal.SH.DistrHeat.WH</t>
  </si>
  <si>
    <t>FEC.ktoe.FI.Res.HHnew.Thermal.SH.DistrHeat.WH.DistrHeat.NoSolar.Steam_Distr</t>
  </si>
  <si>
    <t>FEC.ktoe.FI.Res.HHnew.Thermal.SH.DistrHeat.WH.DistrHeat.Solar</t>
  </si>
  <si>
    <t>FEC.ktoe.FI.Res.HHnew.Thermal.SH.DistrHeat.WH.DistrHeat.Solar.Steam_Distr</t>
  </si>
  <si>
    <t>FEC.ktoe.FI.Res.HHnew.Thermal.SH.DistrHeat.WH.DistrHeat.Solar.Solar</t>
  </si>
  <si>
    <t>FEC.ktoe.FI.Res.HHnew.Thermal.SH.DistrHeat.WH.Elc.NoSolar.Elec</t>
  </si>
  <si>
    <t>FEC.ktoe.FI.Res.HHnew.Thermal.SH.DistrHeat.WH.Elc.Solar</t>
  </si>
  <si>
    <t>FEC.ktoe.FI.Res.HHnew.Thermal.SH.DistrHeat.WH.Elc.Solar.Elec</t>
  </si>
  <si>
    <t>FEC.ktoe.FI.Res.HHnew.Thermal.SH.DistrHeat.WH.Elc.Solar.Solar</t>
  </si>
  <si>
    <t>FEC.ktoe.FI.Res.HHnew.Thermal.SH.DistrHeat.CO</t>
  </si>
  <si>
    <t>FEC.ktoe.FI.Res.HHnew.Thermal.SH.DistrHeat.CO.LPG.LPG</t>
  </si>
  <si>
    <t>FEC.ktoe.FI.Res.HHnew.Thermal.SH.DistrHeat.CO.Elc.Elec</t>
  </si>
  <si>
    <t>FEC.ktoe.FI.Res.HHnew.Thermal.SH.AdvElc</t>
  </si>
  <si>
    <t>FEC.ktoe.FI.Res.HHnew.Thermal.SH.AdvElc.SH</t>
  </si>
  <si>
    <t>FEC.ktoe.FI.Res.HHnew.Thermal.SH.AdvElc.SH.Elec</t>
  </si>
  <si>
    <t>FEC.ktoe.FI.Res.HHnew.Thermal.SH.AdvElc.SC</t>
  </si>
  <si>
    <t>FEC.ktoe.FI.Res.HHnew.Thermal.SH.AdvElc.SC.AC.Elec</t>
  </si>
  <si>
    <t>FEC.ktoe.FI.Res.HHnew.Thermal.SH.AdvElc.WH</t>
  </si>
  <si>
    <t>FEC.ktoe.FI.Res.HHnew.Thermal.SH.AdvElc.WH.LPG.NoSolar.LPG</t>
  </si>
  <si>
    <t>FEC.ktoe.FI.Res.HHnew.Thermal.SH.AdvElc.WH.LPG.Solar</t>
  </si>
  <si>
    <t>FEC.ktoe.FI.Res.HHnew.Thermal.SH.AdvElc.WH.LPG.Solar.LPG</t>
  </si>
  <si>
    <t>FEC.ktoe.FI.Res.HHnew.Thermal.SH.AdvElc.WH.LPG.Solar.Solar</t>
  </si>
  <si>
    <t>FEC.ktoe.FI.Res.HHnew.Thermal.SH.AdvElc.WH.Elc.NoSolar.Elec</t>
  </si>
  <si>
    <t>FEC.ktoe.FI.Res.HHnew.Thermal.SH.AdvElc.WH.Elc.Solar</t>
  </si>
  <si>
    <t>FEC.ktoe.FI.Res.HHnew.Thermal.SH.AdvElc.WH.Elc.Solar.Elec</t>
  </si>
  <si>
    <t>FEC.ktoe.FI.Res.HHnew.Thermal.SH.AdvElc.WH.Elc.Solar.Solar</t>
  </si>
  <si>
    <t>FEC.ktoe.FI.Res.HHnew.Thermal.SH.AdvElc.CO</t>
  </si>
  <si>
    <t>FEC.ktoe.FI.Res.HHnew.Thermal.SH.AdvElc.CO.LPG.LPG</t>
  </si>
  <si>
    <t>FEC.ktoe.FI.Res.HHnew.Thermal.SH.AdvElc.CO.Elc.Elec</t>
  </si>
  <si>
    <t>FEC.ktoe.FI.Res.HHnew.Thermal.SH.ConvElc</t>
  </si>
  <si>
    <t>FEC.ktoe.FI.Res.HHnew.Thermal.SH.ConvElc.SH</t>
  </si>
  <si>
    <t>FEC.ktoe.FI.Res.HHnew.Thermal.SH.ConvElc.SH.Elec</t>
  </si>
  <si>
    <t>FEC.ktoe.FI.Res.HHnew.Thermal.SH.ConvElc.SC</t>
  </si>
  <si>
    <t>FEC.ktoe.FI.Res.HHnew.Thermal.SH.ConvElc.SC.AC.Elec</t>
  </si>
  <si>
    <t>FEC.ktoe.FI.Res.HHnew.Thermal.SH.ConvElc.WH</t>
  </si>
  <si>
    <t>FEC.ktoe.FI.Res.HHnew.Thermal.SH.ConvElc.WH.LPG.NoSolar.LPG</t>
  </si>
  <si>
    <t>FEC.ktoe.FI.Res.HHnew.Thermal.SH.ConvElc.WH.LPG.Solar</t>
  </si>
  <si>
    <t>FEC.ktoe.FI.Res.HHnew.Thermal.SH.ConvElc.WH.LPG.Solar.LPG</t>
  </si>
  <si>
    <t>FEC.ktoe.FI.Res.HHnew.Thermal.SH.ConvElc.WH.LPG.Solar.Solar</t>
  </si>
  <si>
    <t>FEC.ktoe.FI.Res.HHnew.Thermal.SH.ConvElc.WH.Elc.NoSolar.Elec</t>
  </si>
  <si>
    <t>FEC.ktoe.FI.Res.HHnew.Thermal.SH.ConvElc.WH.Elc.Solar</t>
  </si>
  <si>
    <t>FEC.ktoe.FI.Res.HHnew.Thermal.SH.ConvElc.WH.Elc.Solar.Elec</t>
  </si>
  <si>
    <t>FEC.ktoe.FI.Res.HHnew.Thermal.SH.ConvElc.WH.Elc.Solar.Solar</t>
  </si>
  <si>
    <t>FEC.ktoe.FI.Res.HHnew.Thermal.SH.ConvElc.CO</t>
  </si>
  <si>
    <t>FEC.ktoe.FI.Res.HHnew.Thermal.SH.ConvElc.CO.LPG.LPG</t>
  </si>
  <si>
    <t>FEC.ktoe.FI.Res.HHnew.Thermal.SH.ConvElc.CO.Elc.Elec</t>
  </si>
  <si>
    <t>FI - Thermal energy service in new and renovated households (detailed structure)</t>
  </si>
  <si>
    <t>TES.ktoe.FI.Res.HHnew.Thermal.SH.Solids</t>
  </si>
  <si>
    <t>TES.ktoe.FI.Res.HHnew.Thermal.SH.Solids.SH</t>
  </si>
  <si>
    <t>TES.ktoe.FI.Res.HHnew.Thermal.SH.Solids.SH.Solids</t>
  </si>
  <si>
    <t>TES.ktoe.FI.Res.HHnew.Thermal.SH.Solids.SH.Elec</t>
  </si>
  <si>
    <t>TES.ktoe.FI.Res.HHnew.Thermal.SH.Solids.SC</t>
  </si>
  <si>
    <t>TES.ktoe.FI.Res.HHnew.Thermal.SH.Solids.SC.AC.Elec</t>
  </si>
  <si>
    <t>TES.ktoe.FI.Res.HHnew.Thermal.SH.Solids.WH</t>
  </si>
  <si>
    <t>TES.ktoe.FI.Res.HHnew.Thermal.SH.Solids.WH.Solids.NoSolar.Solids</t>
  </si>
  <si>
    <t>TES.ktoe.FI.Res.HHnew.Thermal.SH.Solids.WH.LPG.NoSolar.LPG</t>
  </si>
  <si>
    <t>TES.ktoe.FI.Res.HHnew.Thermal.SH.Solids.WH.LPG.Solar</t>
  </si>
  <si>
    <t>TES.ktoe.FI.Res.HHnew.Thermal.SH.Solids.WH.LPG.Solar.LPG</t>
  </si>
  <si>
    <t>TES.ktoe.FI.Res.HHnew.Thermal.SH.Solids.WH.LPG.Solar.Solar</t>
  </si>
  <si>
    <t>TES.ktoe.FI.Res.HHnew.Thermal.SH.Solids.WH.Elc.NoSolar.Elec</t>
  </si>
  <si>
    <t>TES.ktoe.FI.Res.HHnew.Thermal.SH.Solids.WH.Elc.Solar</t>
  </si>
  <si>
    <t>TES.ktoe.FI.Res.HHnew.Thermal.SH.Solids.WH.Elc.Solar.Elec</t>
  </si>
  <si>
    <t>TES.ktoe.FI.Res.HHnew.Thermal.SH.Solids.WH.Elc.Solar.Solar</t>
  </si>
  <si>
    <t>TES.ktoe.FI.Res.HHnew.Thermal.SH.Solids.CO</t>
  </si>
  <si>
    <t>TES.ktoe.FI.Res.HHnew.Thermal.SH.Solids.CO.Solids.Solids</t>
  </si>
  <si>
    <t>TES.ktoe.FI.Res.HHnew.Thermal.SH.Solids.CO.LPG.LPG</t>
  </si>
  <si>
    <t>TES.ktoe.FI.Res.HHnew.Thermal.SH.Solids.CO.Elc.Elec</t>
  </si>
  <si>
    <t>TES.ktoe.FI.Res.HHnew.Thermal.SH.LPG</t>
  </si>
  <si>
    <t>TES.ktoe.FI.Res.HHnew.Thermal.SH.LPG.SH</t>
  </si>
  <si>
    <t>TES.ktoe.FI.Res.HHnew.Thermal.SH.LPG.SH.LPG</t>
  </si>
  <si>
    <t>TES.ktoe.FI.Res.HHnew.Thermal.SH.LPG.SH.Elec</t>
  </si>
  <si>
    <t>TES.ktoe.FI.Res.HHnew.Thermal.SH.LPG.SC</t>
  </si>
  <si>
    <t>TES.ktoe.FI.Res.HHnew.Thermal.SH.LPG.SC.AC.Elec</t>
  </si>
  <si>
    <t>TES.ktoe.FI.Res.HHnew.Thermal.SH.LPG.WH</t>
  </si>
  <si>
    <t>TES.ktoe.FI.Res.HHnew.Thermal.SH.LPG.WH.LPG.NoSolar.LPG</t>
  </si>
  <si>
    <t>TES.ktoe.FI.Res.HHnew.Thermal.SH.LPG.WH.LPG.Solar</t>
  </si>
  <si>
    <t>TES.ktoe.FI.Res.HHnew.Thermal.SH.LPG.WH.LPG.Solar.LPG</t>
  </si>
  <si>
    <t>TES.ktoe.FI.Res.HHnew.Thermal.SH.LPG.WH.LPG.Solar.Solar</t>
  </si>
  <si>
    <t>TES.ktoe.FI.Res.HHnew.Thermal.SH.LPG.WH.Elc.NoSolar.Elec</t>
  </si>
  <si>
    <t>TES.ktoe.FI.Res.HHnew.Thermal.SH.LPG.WH.Elc.Solar</t>
  </si>
  <si>
    <t>TES.ktoe.FI.Res.HHnew.Thermal.SH.LPG.WH.Elc.Solar.Elec</t>
  </si>
  <si>
    <t>TES.ktoe.FI.Res.HHnew.Thermal.SH.LPG.WH.Elc.Solar.Solar</t>
  </si>
  <si>
    <t>TES.ktoe.FI.Res.HHnew.Thermal.SH.LPG.CO</t>
  </si>
  <si>
    <t>TES.ktoe.FI.Res.HHnew.Thermal.SH.LPG.CO.LPG.LPG</t>
  </si>
  <si>
    <t>TES.ktoe.FI.Res.HHnew.Thermal.SH.LPG.CO.Elc.Elec</t>
  </si>
  <si>
    <t>TES.ktoe.FI.Res.HHnew.Thermal.SH.Oil</t>
  </si>
  <si>
    <t>TES.ktoe.FI.Res.HHnew.Thermal.SH.Oil.SH</t>
  </si>
  <si>
    <t>TES.ktoe.FI.Res.HHnew.Thermal.SH.Oil.SH.Oil</t>
  </si>
  <si>
    <t>TES.ktoe.FI.Res.HHnew.Thermal.SH.Oil.SH.Elec</t>
  </si>
  <si>
    <t>TES.ktoe.FI.Res.HHnew.Thermal.SH.Oil.SC</t>
  </si>
  <si>
    <t>TES.ktoe.FI.Res.HHnew.Thermal.SH.Oil.SC.AC.Elec</t>
  </si>
  <si>
    <t>TES.ktoe.FI.Res.HHnew.Thermal.SH.Oil.WH</t>
  </si>
  <si>
    <t>TES.ktoe.FI.Res.HHnew.Thermal.SH.Oil.WH.Oil.NoSolar.Oil</t>
  </si>
  <si>
    <t>TES.ktoe.FI.Res.HHnew.Thermal.SH.Oil.WH.Oil.Solar</t>
  </si>
  <si>
    <t>TES.ktoe.FI.Res.HHnew.Thermal.SH.Oil.WH.Oil.Solar.Oil</t>
  </si>
  <si>
    <t>TES.ktoe.FI.Res.HHnew.Thermal.SH.Oil.WH.Oil.Solar.Solar</t>
  </si>
  <si>
    <t>TES.ktoe.FI.Res.HHnew.Thermal.SH.Oil.WH.Elc.NoSolar.Elec</t>
  </si>
  <si>
    <t>TES.ktoe.FI.Res.HHnew.Thermal.SH.Oil.WH.Elc.Solar</t>
  </si>
  <si>
    <t>TES.ktoe.FI.Res.HHnew.Thermal.SH.Oil.WH.Elc.Solar.Elec</t>
  </si>
  <si>
    <t>TES.ktoe.FI.Res.HHnew.Thermal.SH.Oil.WH.Elc.Solar.Solar</t>
  </si>
  <si>
    <t>TES.ktoe.FI.Res.HHnew.Thermal.SH.Oil.CO</t>
  </si>
  <si>
    <t>TES.ktoe.FI.Res.HHnew.Thermal.SH.Oil.CO.LPG.LPG</t>
  </si>
  <si>
    <t>TES.ktoe.FI.Res.HHnew.Thermal.SH.Oil.CO.Elc.Elec</t>
  </si>
  <si>
    <t>TES.ktoe.FI.Res.HHnew.Thermal.SH.Gas</t>
  </si>
  <si>
    <t>TES.ktoe.FI.Res.HHnew.Thermal.SH.Gas.SH</t>
  </si>
  <si>
    <t>TES.ktoe.FI.Res.HHnew.Thermal.SH.Gas.SH.Gas</t>
  </si>
  <si>
    <t>TES.ktoe.FI.Res.HHnew.Thermal.SH.Gas.SH.Elec</t>
  </si>
  <si>
    <t>TES.ktoe.FI.Res.HHnew.Thermal.SH.Gas.SC</t>
  </si>
  <si>
    <t>TES.ktoe.FI.Res.HHnew.Thermal.SH.Gas.SC.AC.Elec</t>
  </si>
  <si>
    <t>TES.ktoe.FI.Res.HHnew.Thermal.SH.Gas.WH</t>
  </si>
  <si>
    <t>TES.ktoe.FI.Res.HHnew.Thermal.SH.Gas.WH.Gas.NoSolar.Gas</t>
  </si>
  <si>
    <t>TES.ktoe.FI.Res.HHnew.Thermal.SH.Gas.WH.Gas.Solar</t>
  </si>
  <si>
    <t>TES.ktoe.FI.Res.HHnew.Thermal.SH.Gas.WH.Gas.Solar.Gas</t>
  </si>
  <si>
    <t>TES.ktoe.FI.Res.HHnew.Thermal.SH.Gas.WH.Gas.Solar.Solar</t>
  </si>
  <si>
    <t>TES.ktoe.FI.Res.HHnew.Thermal.SH.Gas.WH.Elc.NoSolar.Elec</t>
  </si>
  <si>
    <t>TES.ktoe.FI.Res.HHnew.Thermal.SH.Gas.WH.Elc.Solar</t>
  </si>
  <si>
    <t>TES.ktoe.FI.Res.HHnew.Thermal.SH.Gas.WH.Elc.Solar.Elec</t>
  </si>
  <si>
    <t>TES.ktoe.FI.Res.HHnew.Thermal.SH.Gas.WH.Elc.Solar.Solar</t>
  </si>
  <si>
    <t>TES.ktoe.FI.Res.HHnew.Thermal.SH.Gas.CO</t>
  </si>
  <si>
    <t>TES.ktoe.FI.Res.HHnew.Thermal.SH.Gas.CO.Gas.Gas</t>
  </si>
  <si>
    <t>TES.ktoe.FI.Res.HHnew.Thermal.SH.Gas.CO.Elc.Elec</t>
  </si>
  <si>
    <t>TES.ktoe.FI.Res.HHnew.Thermal.SH.Biomass</t>
  </si>
  <si>
    <t>TES.ktoe.FI.Res.HHnew.Thermal.SH.Biomass.SH</t>
  </si>
  <si>
    <t>TES.ktoe.FI.Res.HHnew.Thermal.SH.Biomass.SH.Biomass</t>
  </si>
  <si>
    <t>TES.ktoe.FI.Res.HHnew.Thermal.SH.Biomass.SH.Elec</t>
  </si>
  <si>
    <t>TES.ktoe.FI.Res.HHnew.Thermal.SH.Biomass.SC</t>
  </si>
  <si>
    <t>TES.ktoe.FI.Res.HHnew.Thermal.SH.Biomass.SC.AC.Elec</t>
  </si>
  <si>
    <t>TES.ktoe.FI.Res.HHnew.Thermal.SH.Biomass.WH</t>
  </si>
  <si>
    <t>TES.ktoe.FI.Res.HHnew.Thermal.SH.Biomass.WH.Biomass.NoSolar.Biomass</t>
  </si>
  <si>
    <t>TES.ktoe.FI.Res.HHnew.Thermal.SH.Biomass.WH.Biomass.Solar</t>
  </si>
  <si>
    <t>TES.ktoe.FI.Res.HHnew.Thermal.SH.Biomass.WH.Biomass.Solar.Biomass</t>
  </si>
  <si>
    <t>TES.ktoe.FI.Res.HHnew.Thermal.SH.Biomass.WH.Biomass.Solar.Solar</t>
  </si>
  <si>
    <t>TES.ktoe.FI.Res.HHnew.Thermal.SH.Biomass.WH.LPG.NoSolar.LPG</t>
  </si>
  <si>
    <t>TES.ktoe.FI.Res.HHnew.Thermal.SH.Biomass.WH.LPG.Solar</t>
  </si>
  <si>
    <t>TES.ktoe.FI.Res.HHnew.Thermal.SH.Biomass.WH.LPG.Solar.LPG</t>
  </si>
  <si>
    <t>TES.ktoe.FI.Res.HHnew.Thermal.SH.Biomass.WH.LPG.Solar.Solar</t>
  </si>
  <si>
    <t>TES.ktoe.FI.Res.HHnew.Thermal.SH.Biomass.WH.Elc.NoSolar.Elec</t>
  </si>
  <si>
    <t>TES.ktoe.FI.Res.HHnew.Thermal.SH.Biomass.WH.Elc.Solar</t>
  </si>
  <si>
    <t>TES.ktoe.FI.Res.HHnew.Thermal.SH.Biomass.WH.Elc.Solar.Elec</t>
  </si>
  <si>
    <t>TES.ktoe.FI.Res.HHnew.Thermal.SH.Biomass.WH.Elc.Solar.Solar</t>
  </si>
  <si>
    <t>TES.ktoe.FI.Res.HHnew.Thermal.SH.Biomass.CO</t>
  </si>
  <si>
    <t>TES.ktoe.FI.Res.HHnew.Thermal.SH.Biomass.CO.Biomass.Biomass</t>
  </si>
  <si>
    <t>TES.ktoe.FI.Res.HHnew.Thermal.SH.Biomass.CO.LPG.LPG</t>
  </si>
  <si>
    <t>TES.ktoe.FI.Res.HHnew.Thermal.SH.Biomass.CO.Elc.Elec</t>
  </si>
  <si>
    <t>TES.ktoe.FI.Res.HHnew.Thermal.SH.Geo</t>
  </si>
  <si>
    <t>TES.ktoe.FI.Res.HHnew.Thermal.SH.Geo.SH</t>
  </si>
  <si>
    <t>TES.ktoe.FI.Res.HHnew.Thermal.SH.Geo.SH.Geo</t>
  </si>
  <si>
    <t>TES.ktoe.FI.Res.HHnew.Thermal.SH.Geo.SH.Elec</t>
  </si>
  <si>
    <t>TES.ktoe.FI.Res.HHnew.Thermal.SH.Geo.SC</t>
  </si>
  <si>
    <t>TES.ktoe.FI.Res.HHnew.Thermal.SH.Geo.SC.AC.Elec</t>
  </si>
  <si>
    <t>TES.ktoe.FI.Res.HHnew.Thermal.SH.Geo.WH</t>
  </si>
  <si>
    <t>TES.ktoe.FI.Res.HHnew.Thermal.SH.Geo.WH.Geo.NoSolar.Geo</t>
  </si>
  <si>
    <t>TES.ktoe.FI.Res.HHnew.Thermal.SH.Geo.WH.Geo.Solar</t>
  </si>
  <si>
    <t>TES.ktoe.FI.Res.HHnew.Thermal.SH.Geo.WH.Geo.Solar.Geo</t>
  </si>
  <si>
    <t>TES.ktoe.FI.Res.HHnew.Thermal.SH.Geo.WH.Geo.Solar.Solar</t>
  </si>
  <si>
    <t>TES.ktoe.FI.Res.HHnew.Thermal.SH.Geo.WH.Elc.NoSolar.Elec</t>
  </si>
  <si>
    <t>TES.ktoe.FI.Res.HHnew.Thermal.SH.Geo.WH.Elc.Solar</t>
  </si>
  <si>
    <t>TES.ktoe.FI.Res.HHnew.Thermal.SH.Geo.WH.Elc.Solar.Elec</t>
  </si>
  <si>
    <t>TES.ktoe.FI.Res.HHnew.Thermal.SH.Geo.WH.Elc.Solar.Solar</t>
  </si>
  <si>
    <t>TES.ktoe.FI.Res.HHnew.Thermal.SH.Geo.CO</t>
  </si>
  <si>
    <t>TES.ktoe.FI.Res.HHnew.Thermal.SH.Geo.CO.LPG.LPG</t>
  </si>
  <si>
    <t>TES.ktoe.FI.Res.HHnew.Thermal.SH.Geo.CO.Elc.Elec</t>
  </si>
  <si>
    <t>TES.ktoe.FI.Res.HHnew.Thermal.SH.DistrHeat</t>
  </si>
  <si>
    <t>TES.ktoe.FI.Res.HHnew.Thermal.SH.DistrHeat.SH</t>
  </si>
  <si>
    <t>TES.ktoe.FI.Res.HHnew.Thermal.SH.DistrHeat.SH.Steam_Distr</t>
  </si>
  <si>
    <t>TES.ktoe.FI.Res.HHnew.Thermal.SH.DistrHeat.SH.Elec</t>
  </si>
  <si>
    <t>TES.ktoe.FI.Res.HHnew.Thermal.SH.DistrHeat.SC</t>
  </si>
  <si>
    <t>TES.ktoe.FI.Res.HHnew.Thermal.SH.DistrHeat.SC.AC.Elec</t>
  </si>
  <si>
    <t>TES.ktoe.FI.Res.HHnew.Thermal.SH.DistrHeat.WH</t>
  </si>
  <si>
    <t>TES.ktoe.FI.Res.HHnew.Thermal.SH.DistrHeat.WH.DistrHeat.NoSolar.Steam_Distr</t>
  </si>
  <si>
    <t>TES.ktoe.FI.Res.HHnew.Thermal.SH.DistrHeat.WH.DistrHeat.Solar</t>
  </si>
  <si>
    <t>TES.ktoe.FI.Res.HHnew.Thermal.SH.DistrHeat.WH.DistrHeat.Solar.Steam_Distr</t>
  </si>
  <si>
    <t>TES.ktoe.FI.Res.HHnew.Thermal.SH.DistrHeat.WH.DistrHeat.Solar.Solar</t>
  </si>
  <si>
    <t>TES.ktoe.FI.Res.HHnew.Thermal.SH.DistrHeat.WH.Elc.NoSolar.Elec</t>
  </si>
  <si>
    <t>TES.ktoe.FI.Res.HHnew.Thermal.SH.DistrHeat.WH.Elc.Solar</t>
  </si>
  <si>
    <t>TES.ktoe.FI.Res.HHnew.Thermal.SH.DistrHeat.WH.Elc.Solar.Elec</t>
  </si>
  <si>
    <t>TES.ktoe.FI.Res.HHnew.Thermal.SH.DistrHeat.WH.Elc.Solar.Solar</t>
  </si>
  <si>
    <t>TES.ktoe.FI.Res.HHnew.Thermal.SH.DistrHeat.CO</t>
  </si>
  <si>
    <t>TES.ktoe.FI.Res.HHnew.Thermal.SH.DistrHeat.CO.LPG.LPG</t>
  </si>
  <si>
    <t>TES.ktoe.FI.Res.HHnew.Thermal.SH.DistrHeat.CO.Elc.Elec</t>
  </si>
  <si>
    <t>TES.ktoe.FI.Res.HHnew.Thermal.SH.AdvElc</t>
  </si>
  <si>
    <t>TES.ktoe.FI.Res.HHnew.Thermal.SH.AdvElc.SH</t>
  </si>
  <si>
    <t>TES.ktoe.FI.Res.HHnew.Thermal.SH.AdvElc.SH.Elec</t>
  </si>
  <si>
    <t>TES.ktoe.FI.Res.HHnew.Thermal.SH.AdvElc.SC</t>
  </si>
  <si>
    <t>TES.ktoe.FI.Res.HHnew.Thermal.SH.AdvElc.SC.AC.Elec</t>
  </si>
  <si>
    <t>TES.ktoe.FI.Res.HHnew.Thermal.SH.AdvElc.WH</t>
  </si>
  <si>
    <t>TES.ktoe.FI.Res.HHnew.Thermal.SH.AdvElc.WH.LPG.NoSolar.LPG</t>
  </si>
  <si>
    <t>TES.ktoe.FI.Res.HHnew.Thermal.SH.AdvElc.WH.LPG.Solar</t>
  </si>
  <si>
    <t>TES.ktoe.FI.Res.HHnew.Thermal.SH.AdvElc.WH.LPG.Solar.LPG</t>
  </si>
  <si>
    <t>TES.ktoe.FI.Res.HHnew.Thermal.SH.AdvElc.WH.LPG.Solar.Solar</t>
  </si>
  <si>
    <t>TES.ktoe.FI.Res.HHnew.Thermal.SH.AdvElc.WH.Elc.NoSolar.Elec</t>
  </si>
  <si>
    <t>TES.ktoe.FI.Res.HHnew.Thermal.SH.AdvElc.WH.Elc.Solar</t>
  </si>
  <si>
    <t>TES.ktoe.FI.Res.HHnew.Thermal.SH.AdvElc.WH.Elc.Solar.Elec</t>
  </si>
  <si>
    <t>TES.ktoe.FI.Res.HHnew.Thermal.SH.AdvElc.WH.Elc.Solar.Solar</t>
  </si>
  <si>
    <t>TES.ktoe.FI.Res.HHnew.Thermal.SH.AdvElc.CO</t>
  </si>
  <si>
    <t>TES.ktoe.FI.Res.HHnew.Thermal.SH.AdvElc.CO.LPG.LPG</t>
  </si>
  <si>
    <t>TES.ktoe.FI.Res.HHnew.Thermal.SH.AdvElc.CO.Elc.Elec</t>
  </si>
  <si>
    <t>TES.ktoe.FI.Res.HHnew.Thermal.SH.ConvElc</t>
  </si>
  <si>
    <t>TES.ktoe.FI.Res.HHnew.Thermal.SH.ConvElc.SH</t>
  </si>
  <si>
    <t>TES.ktoe.FI.Res.HHnew.Thermal.SH.ConvElc.SH.Elec</t>
  </si>
  <si>
    <t>TES.ktoe.FI.Res.HHnew.Thermal.SH.ConvElc.SC</t>
  </si>
  <si>
    <t>TES.ktoe.FI.Res.HHnew.Thermal.SH.ConvElc.SC.AC.Elec</t>
  </si>
  <si>
    <t>TES.ktoe.FI.Res.HHnew.Thermal.SH.ConvElc.WH</t>
  </si>
  <si>
    <t>TES.ktoe.FI.Res.HHnew.Thermal.SH.ConvElc.WH.LPG.NoSolar.LPG</t>
  </si>
  <si>
    <t>TES.ktoe.FI.Res.HHnew.Thermal.SH.ConvElc.WH.LPG.Solar</t>
  </si>
  <si>
    <t>TES.ktoe.FI.Res.HHnew.Thermal.SH.ConvElc.WH.LPG.Solar.LPG</t>
  </si>
  <si>
    <t>TES.ktoe.FI.Res.HHnew.Thermal.SH.ConvElc.WH.LPG.Solar.Solar</t>
  </si>
  <si>
    <t>TES.ktoe.FI.Res.HHnew.Thermal.SH.ConvElc.WH.Elc.NoSolar.Elec</t>
  </si>
  <si>
    <t>TES.ktoe.FI.Res.HHnew.Thermal.SH.ConvElc.WH.Elc.Solar</t>
  </si>
  <si>
    <t>TES.ktoe.FI.Res.HHnew.Thermal.SH.ConvElc.WH.Elc.Solar.Elec</t>
  </si>
  <si>
    <t>TES.ktoe.FI.Res.HHnew.Thermal.SH.ConvElc.WH.Elc.Solar.Solar</t>
  </si>
  <si>
    <t>TES.ktoe.FI.Res.HHnew.Thermal.SH.ConvElc.CO</t>
  </si>
  <si>
    <t>TES.ktoe.FI.Res.HHnew.Thermal.SH.ConvElc.CO.LPG.LPG</t>
  </si>
  <si>
    <t>TES.ktoe.FI.Res.HHnew.Thermal.SH.ConvElc.CO.Elc.Elec</t>
  </si>
  <si>
    <t>FI - System efficiency indicator of new and renovated households (detailed structure)</t>
  </si>
  <si>
    <t>Eff.ratio.FI.Res.HHnew.Thermal.SH.Solids</t>
  </si>
  <si>
    <t>Eff.ratio.FI.Res.HHnew.Thermal.SH.Solids.SH</t>
  </si>
  <si>
    <t>Eff.ratio.FI.Res.HHnew.Thermal.SH.Solids.SH.Solids</t>
  </si>
  <si>
    <t>Eff.ratio.FI.Res.HHnew.Thermal.SH.Solids.SH.Elec</t>
  </si>
  <si>
    <t>Eff.ratio.FI.Res.HHnew.Thermal.SH.Solids.SC</t>
  </si>
  <si>
    <t>Eff.ratio.FI.Res.HHnew.Thermal.SH.Solids.SC.AC.Elec</t>
  </si>
  <si>
    <t>Eff.ratio.FI.Res.HHnew.Thermal.SH.Solids.WH</t>
  </si>
  <si>
    <t>Eff.ratio.FI.Res.HHnew.Thermal.SH.Solids.WH.Solids.NoSolar.Solids</t>
  </si>
  <si>
    <t>Eff.ratio.FI.Res.HHnew.Thermal.SH.Solids.WH.LPG.NoSolar.LPG</t>
  </si>
  <si>
    <t>Eff.ratio.FI.Res.HHnew.Thermal.SH.Solids.WH.LPG.Solar</t>
  </si>
  <si>
    <t>Eff.ratio.FI.Res.HHnew.Thermal.SH.Solids.WH.LPG.Solar.LPG</t>
  </si>
  <si>
    <t>Eff.ratio.FI.Res.HHnew.Thermal.SH.Solids.WH.LPG.Solar.Solar</t>
  </si>
  <si>
    <t>Eff.ratio.FI.Res.HHnew.Thermal.SH.Solids.WH.Elc.NoSolar.Elec</t>
  </si>
  <si>
    <t>Eff.ratio.FI.Res.HHnew.Thermal.SH.Solids.WH.Elc.Solar</t>
  </si>
  <si>
    <t>Eff.ratio.FI.Res.HHnew.Thermal.SH.Solids.WH.Elc.Solar.Elec</t>
  </si>
  <si>
    <t>Eff.ratio.FI.Res.HHnew.Thermal.SH.Solids.WH.Elc.Solar.Solar</t>
  </si>
  <si>
    <t>Eff.ratio.FI.Res.HHnew.Thermal.SH.Solids.CO</t>
  </si>
  <si>
    <t>Eff.ratio.FI.Res.HHnew.Thermal.SH.Solids.CO.Solids.Solids</t>
  </si>
  <si>
    <t>Eff.ratio.FI.Res.HHnew.Thermal.SH.Solids.CO.LPG.LPG</t>
  </si>
  <si>
    <t>Eff.ratio.FI.Res.HHnew.Thermal.SH.Solids.CO.Elc.Elec</t>
  </si>
  <si>
    <t>Eff.ratio.FI.Res.HHnew.Thermal.SH.LPG</t>
  </si>
  <si>
    <t>Eff.ratio.FI.Res.HHnew.Thermal.SH.LPG.SH</t>
  </si>
  <si>
    <t>Eff.ratio.FI.Res.HHnew.Thermal.SH.LPG.SH.LPG</t>
  </si>
  <si>
    <t>Eff.ratio.FI.Res.HHnew.Thermal.SH.LPG.SH.Elec</t>
  </si>
  <si>
    <t>Eff.ratio.FI.Res.HHnew.Thermal.SH.LPG.SC</t>
  </si>
  <si>
    <t>Eff.ratio.FI.Res.HHnew.Thermal.SH.LPG.SC.AC.Elec</t>
  </si>
  <si>
    <t>Eff.ratio.FI.Res.HHnew.Thermal.SH.LPG.WH</t>
  </si>
  <si>
    <t>Eff.ratio.FI.Res.HHnew.Thermal.SH.LPG.WH.LPG.NoSolar.LPG</t>
  </si>
  <si>
    <t>Eff.ratio.FI.Res.HHnew.Thermal.SH.LPG.WH.LPG.Solar</t>
  </si>
  <si>
    <t>Eff.ratio.FI.Res.HHnew.Thermal.SH.LPG.WH.LPG.Solar.LPG</t>
  </si>
  <si>
    <t>Eff.ratio.FI.Res.HHnew.Thermal.SH.LPG.WH.LPG.Solar.Solar</t>
  </si>
  <si>
    <t>Eff.ratio.FI.Res.HHnew.Thermal.SH.LPG.WH.Elc.NoSolar.Elec</t>
  </si>
  <si>
    <t>Eff.ratio.FI.Res.HHnew.Thermal.SH.LPG.WH.Elc.Solar</t>
  </si>
  <si>
    <t>Eff.ratio.FI.Res.HHnew.Thermal.SH.LPG.WH.Elc.Solar.Elec</t>
  </si>
  <si>
    <t>Eff.ratio.FI.Res.HHnew.Thermal.SH.LPG.WH.Elc.Solar.Solar</t>
  </si>
  <si>
    <t>Eff.ratio.FI.Res.HHnew.Thermal.SH.LPG.CO</t>
  </si>
  <si>
    <t>Eff.ratio.FI.Res.HHnew.Thermal.SH.LPG.CO.LPG.LPG</t>
  </si>
  <si>
    <t>Eff.ratio.FI.Res.HHnew.Thermal.SH.LPG.CO.Elc.Elec</t>
  </si>
  <si>
    <t>Eff.ratio.FI.Res.HHnew.Thermal.SH.Oil</t>
  </si>
  <si>
    <t>Eff.ratio.FI.Res.HHnew.Thermal.SH.Oil.SH</t>
  </si>
  <si>
    <t>Eff.ratio.FI.Res.HHnew.Thermal.SH.Oil.SH.Oil</t>
  </si>
  <si>
    <t>Eff.ratio.FI.Res.HHnew.Thermal.SH.Oil.SH.Elec</t>
  </si>
  <si>
    <t>Eff.ratio.FI.Res.HHnew.Thermal.SH.Oil.SC</t>
  </si>
  <si>
    <t>Eff.ratio.FI.Res.HHnew.Thermal.SH.Oil.SC.AC.Elec</t>
  </si>
  <si>
    <t>Eff.ratio.FI.Res.HHnew.Thermal.SH.Oil.WH</t>
  </si>
  <si>
    <t>Eff.ratio.FI.Res.HHnew.Thermal.SH.Oil.WH.Oil.NoSolar.Oil</t>
  </si>
  <si>
    <t>Eff.ratio.FI.Res.HHnew.Thermal.SH.Oil.WH.Oil.Solar</t>
  </si>
  <si>
    <t>Eff.ratio.FI.Res.HHnew.Thermal.SH.Oil.WH.Oil.Solar.Oil</t>
  </si>
  <si>
    <t>Eff.ratio.FI.Res.HHnew.Thermal.SH.Oil.WH.Oil.Solar.Solar</t>
  </si>
  <si>
    <t>Eff.ratio.FI.Res.HHnew.Thermal.SH.Oil.WH.Elc.NoSolar.Elec</t>
  </si>
  <si>
    <t>Eff.ratio.FI.Res.HHnew.Thermal.SH.Oil.WH.Elc.Solar</t>
  </si>
  <si>
    <t>Eff.ratio.FI.Res.HHnew.Thermal.SH.Oil.WH.Elc.Solar.Elec</t>
  </si>
  <si>
    <t>Eff.ratio.FI.Res.HHnew.Thermal.SH.Oil.WH.Elc.Solar.Solar</t>
  </si>
  <si>
    <t>Eff.ratio.FI.Res.HHnew.Thermal.SH.Oil.CO</t>
  </si>
  <si>
    <t>Eff.ratio.FI.Res.HHnew.Thermal.SH.Oil.CO.LPG.LPG</t>
  </si>
  <si>
    <t>Eff.ratio.FI.Res.HHnew.Thermal.SH.Oil.CO.Elc.Elec</t>
  </si>
  <si>
    <t>Eff.ratio.FI.Res.HHnew.Thermal.SH.Gas</t>
  </si>
  <si>
    <t>Eff.ratio.FI.Res.HHnew.Thermal.SH.Gas.SH</t>
  </si>
  <si>
    <t>Eff.ratio.FI.Res.HHnew.Thermal.SH.Gas.SH.Gas</t>
  </si>
  <si>
    <t>Eff.ratio.FI.Res.HHnew.Thermal.SH.Gas.SH.Elec</t>
  </si>
  <si>
    <t>Eff.ratio.FI.Res.HHnew.Thermal.SH.Gas.SC</t>
  </si>
  <si>
    <t>Eff.ratio.FI.Res.HHnew.Thermal.SH.Gas.SC.AC.Elec</t>
  </si>
  <si>
    <t>Eff.ratio.FI.Res.HHnew.Thermal.SH.Gas.WH</t>
  </si>
  <si>
    <t>Eff.ratio.FI.Res.HHnew.Thermal.SH.Gas.WH.Gas.NoSolar.Gas</t>
  </si>
  <si>
    <t>Eff.ratio.FI.Res.HHnew.Thermal.SH.Gas.WH.Gas.Solar</t>
  </si>
  <si>
    <t>Eff.ratio.FI.Res.HHnew.Thermal.SH.Gas.WH.Gas.Solar.Gas</t>
  </si>
  <si>
    <t>Eff.ratio.FI.Res.HHnew.Thermal.SH.Gas.WH.Gas.Solar.Solar</t>
  </si>
  <si>
    <t>Eff.ratio.FI.Res.HHnew.Thermal.SH.Gas.WH.Elc.NoSolar.Elec</t>
  </si>
  <si>
    <t>Eff.ratio.FI.Res.HHnew.Thermal.SH.Gas.WH.Elc.Solar</t>
  </si>
  <si>
    <t>Eff.ratio.FI.Res.HHnew.Thermal.SH.Gas.WH.Elc.Solar.Elec</t>
  </si>
  <si>
    <t>Eff.ratio.FI.Res.HHnew.Thermal.SH.Gas.WH.Elc.Solar.Solar</t>
  </si>
  <si>
    <t>Eff.ratio.FI.Res.HHnew.Thermal.SH.Gas.CO</t>
  </si>
  <si>
    <t>Eff.ratio.FI.Res.HHnew.Thermal.SH.Gas.CO.Gas.Gas</t>
  </si>
  <si>
    <t>Eff.ratio.FI.Res.HHnew.Thermal.SH.Gas.CO.Elc.Elec</t>
  </si>
  <si>
    <t>Eff.ratio.FI.Res.HHnew.Thermal.SH.Biomass</t>
  </si>
  <si>
    <t>Eff.ratio.FI.Res.HHnew.Thermal.SH.Biomass.SH</t>
  </si>
  <si>
    <t>Eff.ratio.FI.Res.HHnew.Thermal.SH.Biomass.SH.Biomass</t>
  </si>
  <si>
    <t>Eff.ratio.FI.Res.HHnew.Thermal.SH.Biomass.SH.Elec</t>
  </si>
  <si>
    <t>Eff.ratio.FI.Res.HHnew.Thermal.SH.Biomass.SC</t>
  </si>
  <si>
    <t>Eff.ratio.FI.Res.HHnew.Thermal.SH.Biomass.SC.AC.Elec</t>
  </si>
  <si>
    <t>Eff.ratio.FI.Res.HHnew.Thermal.SH.Biomass.WH</t>
  </si>
  <si>
    <t>Eff.ratio.FI.Res.HHnew.Thermal.SH.Biomass.WH.Biomass.NoSolar.Biomass</t>
  </si>
  <si>
    <t>Eff.ratio.FI.Res.HHnew.Thermal.SH.Biomass.WH.Biomass.Solar</t>
  </si>
  <si>
    <t>Eff.ratio.FI.Res.HHnew.Thermal.SH.Biomass.WH.Biomass.Solar.Biomass</t>
  </si>
  <si>
    <t>Eff.ratio.FI.Res.HHnew.Thermal.SH.Biomass.WH.Biomass.Solar.Solar</t>
  </si>
  <si>
    <t>Eff.ratio.FI.Res.HHnew.Thermal.SH.Biomass.WH.LPG.NoSolar.LPG</t>
  </si>
  <si>
    <t>Eff.ratio.FI.Res.HHnew.Thermal.SH.Biomass.WH.LPG.Solar</t>
  </si>
  <si>
    <t>Eff.ratio.FI.Res.HHnew.Thermal.SH.Biomass.WH.LPG.Solar.LPG</t>
  </si>
  <si>
    <t>Eff.ratio.FI.Res.HHnew.Thermal.SH.Biomass.WH.LPG.Solar.Solar</t>
  </si>
  <si>
    <t>Eff.ratio.FI.Res.HHnew.Thermal.SH.Biomass.WH.Elc.NoSolar.Elec</t>
  </si>
  <si>
    <t>Eff.ratio.FI.Res.HHnew.Thermal.SH.Biomass.WH.Elc.Solar</t>
  </si>
  <si>
    <t>Eff.ratio.FI.Res.HHnew.Thermal.SH.Biomass.WH.Elc.Solar.Elec</t>
  </si>
  <si>
    <t>Eff.ratio.FI.Res.HHnew.Thermal.SH.Biomass.WH.Elc.Solar.Solar</t>
  </si>
  <si>
    <t>Eff.ratio.FI.Res.HHnew.Thermal.SH.Biomass.CO</t>
  </si>
  <si>
    <t>Eff.ratio.FI.Res.HHnew.Thermal.SH.Biomass.CO.Biomass.Biomass</t>
  </si>
  <si>
    <t>Eff.ratio.FI.Res.HHnew.Thermal.SH.Biomass.CO.LPG.LPG</t>
  </si>
  <si>
    <t>Eff.ratio.FI.Res.HHnew.Thermal.SH.Biomass.CO.Elc.Elec</t>
  </si>
  <si>
    <t>Eff.ratio.FI.Res.HHnew.Thermal.SH.Geo</t>
  </si>
  <si>
    <t>Eff.ratio.FI.Res.HHnew.Thermal.SH.Geo.SH</t>
  </si>
  <si>
    <t>Eff.ratio.FI.Res.HHnew.Thermal.SH.Geo.SH.Geo</t>
  </si>
  <si>
    <t>Eff.ratio.FI.Res.HHnew.Thermal.SH.Geo.SH.Elec</t>
  </si>
  <si>
    <t>Eff.ratio.FI.Res.HHnew.Thermal.SH.Geo.SC</t>
  </si>
  <si>
    <t>Eff.ratio.FI.Res.HHnew.Thermal.SH.Geo.SC.AC.Elec</t>
  </si>
  <si>
    <t>Eff.ratio.FI.Res.HHnew.Thermal.SH.Geo.WH</t>
  </si>
  <si>
    <t>Eff.ratio.FI.Res.HHnew.Thermal.SH.Geo.WH.Geo.NoSolar.Geo</t>
  </si>
  <si>
    <t>Eff.ratio.FI.Res.HHnew.Thermal.SH.Geo.WH.Geo.Solar</t>
  </si>
  <si>
    <t>Eff.ratio.FI.Res.HHnew.Thermal.SH.Geo.WH.Geo.Solar.Geo</t>
  </si>
  <si>
    <t>Eff.ratio.FI.Res.HHnew.Thermal.SH.Geo.WH.Geo.Solar.Solar</t>
  </si>
  <si>
    <t>Eff.ratio.FI.Res.HHnew.Thermal.SH.Geo.WH.Elc.NoSolar.Elec</t>
  </si>
  <si>
    <t>Eff.ratio.FI.Res.HHnew.Thermal.SH.Geo.WH.Elc.Solar</t>
  </si>
  <si>
    <t>Eff.ratio.FI.Res.HHnew.Thermal.SH.Geo.WH.Elc.Solar.Elec</t>
  </si>
  <si>
    <t>Eff.ratio.FI.Res.HHnew.Thermal.SH.Geo.WH.Elc.Solar.Solar</t>
  </si>
  <si>
    <t>Eff.ratio.FI.Res.HHnew.Thermal.SH.Geo.CO</t>
  </si>
  <si>
    <t>Eff.ratio.FI.Res.HHnew.Thermal.SH.Geo.CO.LPG.LPG</t>
  </si>
  <si>
    <t>Eff.ratio.FI.Res.HHnew.Thermal.SH.Geo.CO.Elc.Elec</t>
  </si>
  <si>
    <t>Eff.ratio.FI.Res.HHnew.Thermal.SH.DistrHeat</t>
  </si>
  <si>
    <t>Eff.ratio.FI.Res.HHnew.Thermal.SH.DistrHeat.SH</t>
  </si>
  <si>
    <t>Eff.ratio.FI.Res.HHnew.Thermal.SH.DistrHeat.SH.Steam_Distr</t>
  </si>
  <si>
    <t>Eff.ratio.FI.Res.HHnew.Thermal.SH.DistrHeat.SH.Elec</t>
  </si>
  <si>
    <t>Eff.ratio.FI.Res.HHnew.Thermal.SH.DistrHeat.SC</t>
  </si>
  <si>
    <t>Eff.ratio.FI.Res.HHnew.Thermal.SH.DistrHeat.SC.AC.Elec</t>
  </si>
  <si>
    <t>Eff.ratio.FI.Res.HHnew.Thermal.SH.DistrHeat.WH</t>
  </si>
  <si>
    <t>Eff.ratio.FI.Res.HHnew.Thermal.SH.DistrHeat.WH.DistrHeat.NoSolar.Steam_Distr</t>
  </si>
  <si>
    <t>Eff.ratio.FI.Res.HHnew.Thermal.SH.DistrHeat.WH.DistrHeat.Solar</t>
  </si>
  <si>
    <t>Eff.ratio.FI.Res.HHnew.Thermal.SH.DistrHeat.WH.DistrHeat.Solar.Steam_Distr</t>
  </si>
  <si>
    <t>Eff.ratio.FI.Res.HHnew.Thermal.SH.DistrHeat.WH.DistrHeat.Solar.Solar</t>
  </si>
  <si>
    <t>Eff.ratio.FI.Res.HHnew.Thermal.SH.DistrHeat.WH.Elc.NoSolar.Elec</t>
  </si>
  <si>
    <t>Eff.ratio.FI.Res.HHnew.Thermal.SH.DistrHeat.WH.Elc.Solar</t>
  </si>
  <si>
    <t>Eff.ratio.FI.Res.HHnew.Thermal.SH.DistrHeat.WH.Elc.Solar.Elec</t>
  </si>
  <si>
    <t>Eff.ratio.FI.Res.HHnew.Thermal.SH.DistrHeat.WH.Elc.Solar.Solar</t>
  </si>
  <si>
    <t>Eff.ratio.FI.Res.HHnew.Thermal.SH.DistrHeat.CO</t>
  </si>
  <si>
    <t>Eff.ratio.FI.Res.HHnew.Thermal.SH.DistrHeat.CO.LPG.LPG</t>
  </si>
  <si>
    <t>Eff.ratio.FI.Res.HHnew.Thermal.SH.DistrHeat.CO.Elc.Elec</t>
  </si>
  <si>
    <t>Eff.ratio.FI.Res.HHnew.Thermal.SH.AdvElc</t>
  </si>
  <si>
    <t>Eff.ratio.FI.Res.HHnew.Thermal.SH.AdvElc.SH</t>
  </si>
  <si>
    <t>Eff.ratio.FI.Res.HHnew.Thermal.SH.AdvElc.SH.Elec</t>
  </si>
  <si>
    <t>Eff.ratio.FI.Res.HHnew.Thermal.SH.AdvElc.SC</t>
  </si>
  <si>
    <t>Eff.ratio.FI.Res.HHnew.Thermal.SH.AdvElc.SC.AC.Elec</t>
  </si>
  <si>
    <t>Eff.ratio.FI.Res.HHnew.Thermal.SH.AdvElc.WH</t>
  </si>
  <si>
    <t>Eff.ratio.FI.Res.HHnew.Thermal.SH.AdvElc.WH.LPG.NoSolar.LPG</t>
  </si>
  <si>
    <t>Eff.ratio.FI.Res.HHnew.Thermal.SH.AdvElc.WH.LPG.Solar</t>
  </si>
  <si>
    <t>Eff.ratio.FI.Res.HHnew.Thermal.SH.AdvElc.WH.LPG.Solar.LPG</t>
  </si>
  <si>
    <t>Eff.ratio.FI.Res.HHnew.Thermal.SH.AdvElc.WH.LPG.Solar.Solar</t>
  </si>
  <si>
    <t>Eff.ratio.FI.Res.HHnew.Thermal.SH.AdvElc.WH.Elc.NoSolar.Elec</t>
  </si>
  <si>
    <t>Eff.ratio.FI.Res.HHnew.Thermal.SH.AdvElc.WH.Elc.Solar</t>
  </si>
  <si>
    <t>Eff.ratio.FI.Res.HHnew.Thermal.SH.AdvElc.WH.Elc.Solar.Elec</t>
  </si>
  <si>
    <t>Eff.ratio.FI.Res.HHnew.Thermal.SH.AdvElc.WH.Elc.Solar.Solar</t>
  </si>
  <si>
    <t>Eff.ratio.FI.Res.HHnew.Thermal.SH.AdvElc.CO</t>
  </si>
  <si>
    <t>Eff.ratio.FI.Res.HHnew.Thermal.SH.AdvElc.CO.LPG.LPG</t>
  </si>
  <si>
    <t>Eff.ratio.FI.Res.HHnew.Thermal.SH.AdvElc.CO.Elc.Elec</t>
  </si>
  <si>
    <t>Eff.ratio.FI.Res.HHnew.Thermal.SH.ConvElc</t>
  </si>
  <si>
    <t>Eff.ratio.FI.Res.HHnew.Thermal.SH.ConvElc.SH</t>
  </si>
  <si>
    <t>Eff.ratio.FI.Res.HHnew.Thermal.SH.ConvElc.SH.Elec</t>
  </si>
  <si>
    <t>Eff.ratio.FI.Res.HHnew.Thermal.SH.ConvElc.SC</t>
  </si>
  <si>
    <t>Eff.ratio.FI.Res.HHnew.Thermal.SH.ConvElc.SC.AC.Elec</t>
  </si>
  <si>
    <t>Eff.ratio.FI.Res.HHnew.Thermal.SH.ConvElc.WH</t>
  </si>
  <si>
    <t>Eff.ratio.FI.Res.HHnew.Thermal.SH.ConvElc.WH.LPG.NoSolar.LPG</t>
  </si>
  <si>
    <t>Eff.ratio.FI.Res.HHnew.Thermal.SH.ConvElc.WH.LPG.Solar</t>
  </si>
  <si>
    <t>Eff.ratio.FI.Res.HHnew.Thermal.SH.ConvElc.WH.LPG.Solar.LPG</t>
  </si>
  <si>
    <t>Eff.ratio.FI.Res.HHnew.Thermal.SH.ConvElc.WH.LPG.Solar.Solar</t>
  </si>
  <si>
    <t>Eff.ratio.FI.Res.HHnew.Thermal.SH.ConvElc.WH.Elc.NoSolar.Elec</t>
  </si>
  <si>
    <t>Eff.ratio.FI.Res.HHnew.Thermal.SH.ConvElc.WH.Elc.Solar</t>
  </si>
  <si>
    <t>Eff.ratio.FI.Res.HHnew.Thermal.SH.ConvElc.WH.Elc.Solar.Elec</t>
  </si>
  <si>
    <t>Eff.ratio.FI.Res.HHnew.Thermal.SH.ConvElc.WH.Elc.Solar.Solar</t>
  </si>
  <si>
    <t>Eff.ratio.FI.Res.HHnew.Thermal.SH.ConvElc.CO</t>
  </si>
  <si>
    <t>Eff.ratio.FI.Res.HHnew.Thermal.SH.ConvElc.CO.LPG.LPG</t>
  </si>
  <si>
    <t>Eff.ratio.FI.Res.HHnew.Thermal.SH.ConvElc.CO.Elc.Elec</t>
  </si>
  <si>
    <t>FI - CO2 emissions in new and renovated households (detailed structure)</t>
  </si>
  <si>
    <t>EMI.ktCO2.FI.Res.HHnew.Thermal.SH.Solids</t>
  </si>
  <si>
    <t>EMI.ktCO2.FI.Res.HHnew.Thermal.SH.Solids.SH</t>
  </si>
  <si>
    <t>EMI.ktCO2.FI.Res.HHnew.Thermal.SH.Solids.SH.Solids</t>
  </si>
  <si>
    <t>EMI.ktCO2.FI.Res.HHnew.Thermal.SH.Solids.SH.Elec</t>
  </si>
  <si>
    <t>EMI.ktCO2.FI.Res.HHnew.Thermal.SH.Solids.SC</t>
  </si>
  <si>
    <t>EMI.ktCO2.FI.Res.HHnew.Thermal.SH.Solids.SC.AC.Elec</t>
  </si>
  <si>
    <t>EMI.ktCO2.FI.Res.HHnew.Thermal.SH.Solids.WH</t>
  </si>
  <si>
    <t>EMI.ktCO2.FI.Res.HHnew.Thermal.SH.Solids.WH.Solids.NoSolar.Solids</t>
  </si>
  <si>
    <t>EMI.ktCO2.FI.Res.HHnew.Thermal.SH.Solids.WH.LPG.NoSolar.LPG</t>
  </si>
  <si>
    <t>EMI.ktCO2.FI.Res.HHnew.Thermal.SH.Solids.WH.LPG.Solar</t>
  </si>
  <si>
    <t>EMI.ktCO2.FI.Res.HHnew.Thermal.SH.Solids.WH.LPG.Solar.LPG</t>
  </si>
  <si>
    <t>EMI.ktCO2.FI.Res.HHnew.Thermal.SH.Solids.WH.LPG.Solar.Solar</t>
  </si>
  <si>
    <t>EMI.ktCO2.FI.Res.HHnew.Thermal.SH.Solids.WH.Elc.NoSolar.Elec</t>
  </si>
  <si>
    <t>EMI.ktCO2.FI.Res.HHnew.Thermal.SH.Solids.WH.Elc.Solar</t>
  </si>
  <si>
    <t>EMI.ktCO2.FI.Res.HHnew.Thermal.SH.Solids.WH.Elc.Solar.Elec</t>
  </si>
  <si>
    <t>EMI.ktCO2.FI.Res.HHnew.Thermal.SH.Solids.WH.Elc.Solar.Solar</t>
  </si>
  <si>
    <t>EMI.ktCO2.FI.Res.HHnew.Thermal.SH.Solids.CO</t>
  </si>
  <si>
    <t>EMI.ktCO2.FI.Res.HHnew.Thermal.SH.Solids.CO.Solids.Solids</t>
  </si>
  <si>
    <t>EMI.ktCO2.FI.Res.HHnew.Thermal.SH.Solids.CO.LPG.LPG</t>
  </si>
  <si>
    <t>EMI.ktCO2.FI.Res.HHnew.Thermal.SH.Solids.CO.Elc.Elec</t>
  </si>
  <si>
    <t>EMI.ktCO2.FI.Res.HHnew.Thermal.SH.LPG</t>
  </si>
  <si>
    <t>EMI.ktCO2.FI.Res.HHnew.Thermal.SH.LPG.SH</t>
  </si>
  <si>
    <t>EMI.ktCO2.FI.Res.HHnew.Thermal.SH.LPG.SH.LPG</t>
  </si>
  <si>
    <t>EMI.ktCO2.FI.Res.HHnew.Thermal.SH.LPG.SH.Elec</t>
  </si>
  <si>
    <t>EMI.ktCO2.FI.Res.HHnew.Thermal.SH.LPG.SC</t>
  </si>
  <si>
    <t>EMI.ktCO2.FI.Res.HHnew.Thermal.SH.LPG.SC.AC.Elec</t>
  </si>
  <si>
    <t>EMI.ktCO2.FI.Res.HHnew.Thermal.SH.LPG.WH</t>
  </si>
  <si>
    <t>EMI.ktCO2.FI.Res.HHnew.Thermal.SH.LPG.WH.LPG.NoSolar.LPG</t>
  </si>
  <si>
    <t>EMI.ktCO2.FI.Res.HHnew.Thermal.SH.LPG.WH.LPG.Solar</t>
  </si>
  <si>
    <t>EMI.ktCO2.FI.Res.HHnew.Thermal.SH.LPG.WH.LPG.Solar.LPG</t>
  </si>
  <si>
    <t>EMI.ktCO2.FI.Res.HHnew.Thermal.SH.LPG.WH.LPG.Solar.Solar</t>
  </si>
  <si>
    <t>EMI.ktCO2.FI.Res.HHnew.Thermal.SH.LPG.WH.Elc.NoSolar.Elec</t>
  </si>
  <si>
    <t>EMI.ktCO2.FI.Res.HHnew.Thermal.SH.LPG.WH.Elc.Solar</t>
  </si>
  <si>
    <t>EMI.ktCO2.FI.Res.HHnew.Thermal.SH.LPG.WH.Elc.Solar.Elec</t>
  </si>
  <si>
    <t>EMI.ktCO2.FI.Res.HHnew.Thermal.SH.LPG.WH.Elc.Solar.Solar</t>
  </si>
  <si>
    <t>EMI.ktCO2.FI.Res.HHnew.Thermal.SH.LPG.CO</t>
  </si>
  <si>
    <t>EMI.ktCO2.FI.Res.HHnew.Thermal.SH.LPG.CO.LPG.LPG</t>
  </si>
  <si>
    <t>EMI.ktCO2.FI.Res.HHnew.Thermal.SH.LPG.CO.Elc.Elec</t>
  </si>
  <si>
    <t>EMI.ktCO2.FI.Res.HHnew.Thermal.SH.Oil</t>
  </si>
  <si>
    <t>EMI.ktCO2.FI.Res.HHnew.Thermal.SH.Oil.SH</t>
  </si>
  <si>
    <t>EMI.ktCO2.FI.Res.HHnew.Thermal.SH.Oil.SH.Oil</t>
  </si>
  <si>
    <t>EMI.ktCO2.FI.Res.HHnew.Thermal.SH.Oil.SH.Elec</t>
  </si>
  <si>
    <t>EMI.ktCO2.FI.Res.HHnew.Thermal.SH.Oil.SC</t>
  </si>
  <si>
    <t>EMI.ktCO2.FI.Res.HHnew.Thermal.SH.Oil.SC.AC.Elec</t>
  </si>
  <si>
    <t>EMI.ktCO2.FI.Res.HHnew.Thermal.SH.Oil.WH</t>
  </si>
  <si>
    <t>EMI.ktCO2.FI.Res.HHnew.Thermal.SH.Oil.WH.Oil.NoSolar.Oil</t>
  </si>
  <si>
    <t>EMI.ktCO2.FI.Res.HHnew.Thermal.SH.Oil.WH.Oil.Solar</t>
  </si>
  <si>
    <t>EMI.ktCO2.FI.Res.HHnew.Thermal.SH.Oil.WH.Oil.Solar.Oil</t>
  </si>
  <si>
    <t>EMI.ktCO2.FI.Res.HHnew.Thermal.SH.Oil.WH.Oil.Solar.Solar</t>
  </si>
  <si>
    <t>EMI.ktCO2.FI.Res.HHnew.Thermal.SH.Oil.WH.Elc.NoSolar.Elec</t>
  </si>
  <si>
    <t>EMI.ktCO2.FI.Res.HHnew.Thermal.SH.Oil.WH.Elc.Solar</t>
  </si>
  <si>
    <t>EMI.ktCO2.FI.Res.HHnew.Thermal.SH.Oil.WH.Elc.Solar.Elec</t>
  </si>
  <si>
    <t>EMI.ktCO2.FI.Res.HHnew.Thermal.SH.Oil.WH.Elc.Solar.Solar</t>
  </si>
  <si>
    <t>EMI.ktCO2.FI.Res.HHnew.Thermal.SH.Oil.CO</t>
  </si>
  <si>
    <t>EMI.ktCO2.FI.Res.HHnew.Thermal.SH.Oil.CO.LPG.LPG</t>
  </si>
  <si>
    <t>EMI.ktCO2.FI.Res.HHnew.Thermal.SH.Oil.CO.Elc.Elec</t>
  </si>
  <si>
    <t>EMI.ktCO2.FI.Res.HHnew.Thermal.SH.Gas</t>
  </si>
  <si>
    <t>EMI.ktCO2.FI.Res.HHnew.Thermal.SH.Gas.SH</t>
  </si>
  <si>
    <t>EMI.ktCO2.FI.Res.HHnew.Thermal.SH.Gas.SH.Gas</t>
  </si>
  <si>
    <t>EMI.ktCO2.FI.Res.HHnew.Thermal.SH.Gas.SH.Elec</t>
  </si>
  <si>
    <t>EMI.ktCO2.FI.Res.HHnew.Thermal.SH.Gas.SC</t>
  </si>
  <si>
    <t>EMI.ktCO2.FI.Res.HHnew.Thermal.SH.Gas.SC.AC.Elec</t>
  </si>
  <si>
    <t>EMI.ktCO2.FI.Res.HHnew.Thermal.SH.Gas.WH</t>
  </si>
  <si>
    <t>EMI.ktCO2.FI.Res.HHnew.Thermal.SH.Gas.WH.Gas.NoSolar.Gas</t>
  </si>
  <si>
    <t>EMI.ktCO2.FI.Res.HHnew.Thermal.SH.Gas.WH.Gas.Solar</t>
  </si>
  <si>
    <t>EMI.ktCO2.FI.Res.HHnew.Thermal.SH.Gas.WH.Gas.Solar.Gas</t>
  </si>
  <si>
    <t>EMI.ktCO2.FI.Res.HHnew.Thermal.SH.Gas.WH.Gas.Solar.Solar</t>
  </si>
  <si>
    <t>EMI.ktCO2.FI.Res.HHnew.Thermal.SH.Gas.WH.Elc.NoSolar.Elec</t>
  </si>
  <si>
    <t>EMI.ktCO2.FI.Res.HHnew.Thermal.SH.Gas.WH.Elc.Solar</t>
  </si>
  <si>
    <t>EMI.ktCO2.FI.Res.HHnew.Thermal.SH.Gas.WH.Elc.Solar.Elec</t>
  </si>
  <si>
    <t>EMI.ktCO2.FI.Res.HHnew.Thermal.SH.Gas.WH.Elc.Solar.Solar</t>
  </si>
  <si>
    <t>EMI.ktCO2.FI.Res.HHnew.Thermal.SH.Gas.CO</t>
  </si>
  <si>
    <t>EMI.ktCO2.FI.Res.HHnew.Thermal.SH.Gas.CO.Gas.Gas</t>
  </si>
  <si>
    <t>EMI.ktCO2.FI.Res.HHnew.Thermal.SH.Gas.CO.Elc.Elec</t>
  </si>
  <si>
    <t>EMI.ktCO2.FI.Res.HHnew.Thermal.SH.Biomass</t>
  </si>
  <si>
    <t>EMI.ktCO2.FI.Res.HHnew.Thermal.SH.Biomass.SH</t>
  </si>
  <si>
    <t>EMI.ktCO2.FI.Res.HHnew.Thermal.SH.Biomass.SH.Biomass</t>
  </si>
  <si>
    <t>EMI.ktCO2.FI.Res.HHnew.Thermal.SH.Biomass.SH.Elec</t>
  </si>
  <si>
    <t>EMI.ktCO2.FI.Res.HHnew.Thermal.SH.Biomass.SC</t>
  </si>
  <si>
    <t>EMI.ktCO2.FI.Res.HHnew.Thermal.SH.Biomass.SC.AC.Elec</t>
  </si>
  <si>
    <t>EMI.ktCO2.FI.Res.HHnew.Thermal.SH.Biomass.WH</t>
  </si>
  <si>
    <t>EMI.ktCO2.FI.Res.HHnew.Thermal.SH.Biomass.WH.Biomass.NoSolar.Biomass</t>
  </si>
  <si>
    <t>EMI.ktCO2.FI.Res.HHnew.Thermal.SH.Biomass.WH.Biomass.Solar</t>
  </si>
  <si>
    <t>EMI.ktCO2.FI.Res.HHnew.Thermal.SH.Biomass.WH.Biomass.Solar.Biomass</t>
  </si>
  <si>
    <t>EMI.ktCO2.FI.Res.HHnew.Thermal.SH.Biomass.WH.Biomass.Solar.Solar</t>
  </si>
  <si>
    <t>EMI.ktCO2.FI.Res.HHnew.Thermal.SH.Biomass.WH.LPG.NoSolar.LPG</t>
  </si>
  <si>
    <t>EMI.ktCO2.FI.Res.HHnew.Thermal.SH.Biomass.WH.LPG.Solar</t>
  </si>
  <si>
    <t>EMI.ktCO2.FI.Res.HHnew.Thermal.SH.Biomass.WH.LPG.Solar.LPG</t>
  </si>
  <si>
    <t>EMI.ktCO2.FI.Res.HHnew.Thermal.SH.Biomass.WH.LPG.Solar.Solar</t>
  </si>
  <si>
    <t>EMI.ktCO2.FI.Res.HHnew.Thermal.SH.Biomass.WH.Elc.NoSolar.Elec</t>
  </si>
  <si>
    <t>EMI.ktCO2.FI.Res.HHnew.Thermal.SH.Biomass.WH.Elc.Solar</t>
  </si>
  <si>
    <t>EMI.ktCO2.FI.Res.HHnew.Thermal.SH.Biomass.WH.Elc.Solar.Elec</t>
  </si>
  <si>
    <t>EMI.ktCO2.FI.Res.HHnew.Thermal.SH.Biomass.WH.Elc.Solar.Solar</t>
  </si>
  <si>
    <t>EMI.ktCO2.FI.Res.HHnew.Thermal.SH.Biomass.CO</t>
  </si>
  <si>
    <t>EMI.ktCO2.FI.Res.HHnew.Thermal.SH.Biomass.CO.Biomass.Biomass</t>
  </si>
  <si>
    <t>EMI.ktCO2.FI.Res.HHnew.Thermal.SH.Biomass.CO.LPG.LPG</t>
  </si>
  <si>
    <t>EMI.ktCO2.FI.Res.HHnew.Thermal.SH.Biomass.CO.Elc.Elec</t>
  </si>
  <si>
    <t>EMI.ktCO2.FI.Res.HHnew.Thermal.SH.Geo</t>
  </si>
  <si>
    <t>EMI.ktCO2.FI.Res.HHnew.Thermal.SH.Geo.SH</t>
  </si>
  <si>
    <t>EMI.ktCO2.FI.Res.HHnew.Thermal.SH.Geo.SH.Geo</t>
  </si>
  <si>
    <t>EMI.ktCO2.FI.Res.HHnew.Thermal.SH.Geo.SH.Elec</t>
  </si>
  <si>
    <t>EMI.ktCO2.FI.Res.HHnew.Thermal.SH.Geo.SC</t>
  </si>
  <si>
    <t>EMI.ktCO2.FI.Res.HHnew.Thermal.SH.Geo.SC.AC.Elec</t>
  </si>
  <si>
    <t>EMI.ktCO2.FI.Res.HHnew.Thermal.SH.Geo.WH</t>
  </si>
  <si>
    <t>EMI.ktCO2.FI.Res.HHnew.Thermal.SH.Geo.WH.Geo.NoSolar.Geo</t>
  </si>
  <si>
    <t>EMI.ktCO2.FI.Res.HHnew.Thermal.SH.Geo.WH.Geo.Solar</t>
  </si>
  <si>
    <t>EMI.ktCO2.FI.Res.HHnew.Thermal.SH.Geo.WH.Geo.Solar.Geo</t>
  </si>
  <si>
    <t>EMI.ktCO2.FI.Res.HHnew.Thermal.SH.Geo.WH.Geo.Solar.Solar</t>
  </si>
  <si>
    <t>EMI.ktCO2.FI.Res.HHnew.Thermal.SH.Geo.WH.Elc.NoSolar.Elec</t>
  </si>
  <si>
    <t>EMI.ktCO2.FI.Res.HHnew.Thermal.SH.Geo.WH.Elc.Solar</t>
  </si>
  <si>
    <t>EMI.ktCO2.FI.Res.HHnew.Thermal.SH.Geo.WH.Elc.Solar.Elec</t>
  </si>
  <si>
    <t>EMI.ktCO2.FI.Res.HHnew.Thermal.SH.Geo.WH.Elc.Solar.Solar</t>
  </si>
  <si>
    <t>EMI.ktCO2.FI.Res.HHnew.Thermal.SH.Geo.CO</t>
  </si>
  <si>
    <t>EMI.ktCO2.FI.Res.HHnew.Thermal.SH.Geo.CO.LPG.LPG</t>
  </si>
  <si>
    <t>EMI.ktCO2.FI.Res.HHnew.Thermal.SH.Geo.CO.Elc.Elec</t>
  </si>
  <si>
    <t>EMI.ktCO2.FI.Res.HHnew.Thermal.SH.DistrHeat</t>
  </si>
  <si>
    <t>EMI.ktCO2.FI.Res.HHnew.Thermal.SH.DistrHeat.SH</t>
  </si>
  <si>
    <t>EMI.ktCO2.FI.Res.HHnew.Thermal.SH.DistrHeat.SH.Steam_Distr</t>
  </si>
  <si>
    <t>EMI.ktCO2.FI.Res.HHnew.Thermal.SH.DistrHeat.SH.Elec</t>
  </si>
  <si>
    <t>EMI.ktCO2.FI.Res.HHnew.Thermal.SH.DistrHeat.SC</t>
  </si>
  <si>
    <t>EMI.ktCO2.FI.Res.HHnew.Thermal.SH.DistrHeat.SC.AC.Elec</t>
  </si>
  <si>
    <t>EMI.ktCO2.FI.Res.HHnew.Thermal.SH.DistrHeat.WH</t>
  </si>
  <si>
    <t>EMI.ktCO2.FI.Res.HHnew.Thermal.SH.DistrHeat.WH.DistrHeat.NoSolar.Steam_Distr</t>
  </si>
  <si>
    <t>EMI.ktCO2.FI.Res.HHnew.Thermal.SH.DistrHeat.WH.DistrHeat.Solar</t>
  </si>
  <si>
    <t>EMI.ktCO2.FI.Res.HHnew.Thermal.SH.DistrHeat.WH.DistrHeat.Solar.Steam_Distr</t>
  </si>
  <si>
    <t>EMI.ktCO2.FI.Res.HHnew.Thermal.SH.DistrHeat.WH.DistrHeat.Solar.Solar</t>
  </si>
  <si>
    <t>EMI.ktCO2.FI.Res.HHnew.Thermal.SH.DistrHeat.WH.Elc.NoSolar.Elec</t>
  </si>
  <si>
    <t>EMI.ktCO2.FI.Res.HHnew.Thermal.SH.DistrHeat.WH.Elc.Solar</t>
  </si>
  <si>
    <t>EMI.ktCO2.FI.Res.HHnew.Thermal.SH.DistrHeat.WH.Elc.Solar.Elec</t>
  </si>
  <si>
    <t>EMI.ktCO2.FI.Res.HHnew.Thermal.SH.DistrHeat.WH.Elc.Solar.Solar</t>
  </si>
  <si>
    <t>EMI.ktCO2.FI.Res.HHnew.Thermal.SH.DistrHeat.CO</t>
  </si>
  <si>
    <t>EMI.ktCO2.FI.Res.HHnew.Thermal.SH.DistrHeat.CO.LPG.LPG</t>
  </si>
  <si>
    <t>EMI.ktCO2.FI.Res.HHnew.Thermal.SH.DistrHeat.CO.Elc.Elec</t>
  </si>
  <si>
    <t>EMI.ktCO2.FI.Res.HHnew.Thermal.SH.AdvElc</t>
  </si>
  <si>
    <t>EMI.ktCO2.FI.Res.HHnew.Thermal.SH.AdvElc.SH</t>
  </si>
  <si>
    <t>EMI.ktCO2.FI.Res.HHnew.Thermal.SH.AdvElc.SH.Elec</t>
  </si>
  <si>
    <t>EMI.ktCO2.FI.Res.HHnew.Thermal.SH.AdvElc.SC</t>
  </si>
  <si>
    <t>EMI.ktCO2.FI.Res.HHnew.Thermal.SH.AdvElc.SC.AC.Elec</t>
  </si>
  <si>
    <t>EMI.ktCO2.FI.Res.HHnew.Thermal.SH.AdvElc.WH</t>
  </si>
  <si>
    <t>EMI.ktCO2.FI.Res.HHnew.Thermal.SH.AdvElc.WH.LPG.NoSolar.LPG</t>
  </si>
  <si>
    <t>EMI.ktCO2.FI.Res.HHnew.Thermal.SH.AdvElc.WH.LPG.Solar</t>
  </si>
  <si>
    <t>EMI.ktCO2.FI.Res.HHnew.Thermal.SH.AdvElc.WH.LPG.Solar.LPG</t>
  </si>
  <si>
    <t>EMI.ktCO2.FI.Res.HHnew.Thermal.SH.AdvElc.WH.LPG.Solar.Solar</t>
  </si>
  <si>
    <t>EMI.ktCO2.FI.Res.HHnew.Thermal.SH.AdvElc.WH.Elc.NoSolar.Elec</t>
  </si>
  <si>
    <t>EMI.ktCO2.FI.Res.HHnew.Thermal.SH.AdvElc.WH.Elc.Solar</t>
  </si>
  <si>
    <t>EMI.ktCO2.FI.Res.HHnew.Thermal.SH.AdvElc.WH.Elc.Solar.Elec</t>
  </si>
  <si>
    <t>EMI.ktCO2.FI.Res.HHnew.Thermal.SH.AdvElc.WH.Elc.Solar.Solar</t>
  </si>
  <si>
    <t>EMI.ktCO2.FI.Res.HHnew.Thermal.SH.AdvElc.CO</t>
  </si>
  <si>
    <t>EMI.ktCO2.FI.Res.HHnew.Thermal.SH.AdvElc.CO.LPG.LPG</t>
  </si>
  <si>
    <t>EMI.ktCO2.FI.Res.HHnew.Thermal.SH.AdvElc.CO.Elc.Elec</t>
  </si>
  <si>
    <t>EMI.ktCO2.FI.Res.HHnew.Thermal.SH.ConvElc</t>
  </si>
  <si>
    <t>EMI.ktCO2.FI.Res.HHnew.Thermal.SH.ConvElc.SH</t>
  </si>
  <si>
    <t>EMI.ktCO2.FI.Res.HHnew.Thermal.SH.ConvElc.SH.Elec</t>
  </si>
  <si>
    <t>EMI.ktCO2.FI.Res.HHnew.Thermal.SH.ConvElc.SC</t>
  </si>
  <si>
    <t>EMI.ktCO2.FI.Res.HHnew.Thermal.SH.ConvElc.SC.AC.Elec</t>
  </si>
  <si>
    <t>EMI.ktCO2.FI.Res.HHnew.Thermal.SH.ConvElc.WH</t>
  </si>
  <si>
    <t>EMI.ktCO2.FI.Res.HHnew.Thermal.SH.ConvElc.WH.LPG.NoSolar.LPG</t>
  </si>
  <si>
    <t>EMI.ktCO2.FI.Res.HHnew.Thermal.SH.ConvElc.WH.LPG.Solar</t>
  </si>
  <si>
    <t>EMI.ktCO2.FI.Res.HHnew.Thermal.SH.ConvElc.WH.LPG.Solar.LPG</t>
  </si>
  <si>
    <t>EMI.ktCO2.FI.Res.HHnew.Thermal.SH.ConvElc.WH.LPG.Solar.Solar</t>
  </si>
  <si>
    <t>EMI.ktCO2.FI.Res.HHnew.Thermal.SH.ConvElc.WH.Elc.NoSolar.Elec</t>
  </si>
  <si>
    <t>EMI.ktCO2.FI.Res.HHnew.Thermal.SH.ConvElc.WH.Elc.Solar</t>
  </si>
  <si>
    <t>EMI.ktCO2.FI.Res.HHnew.Thermal.SH.ConvElc.WH.Elc.Solar.Elec</t>
  </si>
  <si>
    <t>EMI.ktCO2.FI.Res.HHnew.Thermal.SH.ConvElc.WH.Elc.Solar.Solar</t>
  </si>
  <si>
    <t>EMI.ktCO2.FI.Res.HHnew.Thermal.SH.ConvElc.CO</t>
  </si>
  <si>
    <t>EMI.ktCO2.FI.Res.HHnew.Thermal.SH.ConvElc.CO.LPG.LPG</t>
  </si>
  <si>
    <t>EMI.ktCO2.FI.Res.HHnew.Thermal.SH.ConvElc.CO.Elc.Elec</t>
  </si>
  <si>
    <t>FI - Final energy consumption of new and renovated households (detailed structure)</t>
  </si>
  <si>
    <t>FEC_per_household.kWh.FI.Res.HHnew.Thermal.SH.Solids</t>
  </si>
  <si>
    <t>FEC_per_household.kWh.FI.Res.HHnew.Thermal.SH.Solids.SH</t>
  </si>
  <si>
    <t>FEC_per_household.kWh.FI.Res.HHnew.Thermal.SH.Solids.SH.Solids</t>
  </si>
  <si>
    <t>FEC_per_household.kWh.FI.Res.HHnew.Thermal.SH.Solids.SH.Elec</t>
  </si>
  <si>
    <t>FEC_per_household.kWh.FI.Res.HHnew.Thermal.SH.Solids.SC</t>
  </si>
  <si>
    <t>FEC_per_household.kWh.FI.Res.HHnew.Thermal.SH.Solids.SC.AC.Elec</t>
  </si>
  <si>
    <t>FEC_per_household.kWh.FI.Res.HHnew.Thermal.SH.Solids.WH</t>
  </si>
  <si>
    <t>FEC_per_household.kWh.FI.Res.HHnew.Thermal.SH.Solids.WH.Solids.NoSolar.Solids</t>
  </si>
  <si>
    <t>FEC_per_household.kWh.FI.Res.HHnew.Thermal.SH.Solids.WH.LPG.NoSolar.LPG</t>
  </si>
  <si>
    <t>FEC_per_household.kWh.FI.Res.HHnew.Thermal.SH.Solids.WH.LPG.Solar</t>
  </si>
  <si>
    <t>FEC_per_household.kWh.FI.Res.HHnew.Thermal.SH.Solids.WH.LPG.Solar.LPG</t>
  </si>
  <si>
    <t>FEC_per_household.kWh.FI.Res.HHnew.Thermal.SH.Solids.WH.LPG.Solar.Solar</t>
  </si>
  <si>
    <t>FEC_per_household.kWh.FI.Res.HHnew.Thermal.SH.Solids.WH.Elc.NoSolar.Elec</t>
  </si>
  <si>
    <t>FEC_per_household.kWh.FI.Res.HHnew.Thermal.SH.Solids.WH.Elc.Solar</t>
  </si>
  <si>
    <t>FEC_per_household.kWh.FI.Res.HHnew.Thermal.SH.Solids.WH.Elc.Solar.Elec</t>
  </si>
  <si>
    <t>FEC_per_household.kWh.FI.Res.HHnew.Thermal.SH.Solids.WH.Elc.Solar.Solar</t>
  </si>
  <si>
    <t>FEC_per_household.kWh.FI.Res.HHnew.Thermal.SH.Solids.CO</t>
  </si>
  <si>
    <t>FEC_per_household.kWh.FI.Res.HHnew.Thermal.SH.Solids.CO.Solids.Solids</t>
  </si>
  <si>
    <t>FEC_per_household.kWh.FI.Res.HHnew.Thermal.SH.Solids.CO.LPG.LPG</t>
  </si>
  <si>
    <t>FEC_per_household.kWh.FI.Res.HHnew.Thermal.SH.Solids.CO.Elc.Elec</t>
  </si>
  <si>
    <t>FEC_per_household.kWh.FI.Res.HHnew.Thermal.SH.LPG</t>
  </si>
  <si>
    <t>FEC_per_household.kWh.FI.Res.HHnew.Thermal.SH.LPG.SH</t>
  </si>
  <si>
    <t>FEC_per_household.kWh.FI.Res.HHnew.Thermal.SH.LPG.SH.LPG</t>
  </si>
  <si>
    <t>FEC_per_household.kWh.FI.Res.HHnew.Thermal.SH.LPG.SH.Elec</t>
  </si>
  <si>
    <t>FEC_per_household.kWh.FI.Res.HHnew.Thermal.SH.LPG.SC</t>
  </si>
  <si>
    <t>FEC_per_household.kWh.FI.Res.HHnew.Thermal.SH.LPG.SC.AC.Elec</t>
  </si>
  <si>
    <t>FEC_per_household.kWh.FI.Res.HHnew.Thermal.SH.LPG.WH</t>
  </si>
  <si>
    <t>FEC_per_household.kWh.FI.Res.HHnew.Thermal.SH.LPG.WH.LPG.NoSolar.LPG</t>
  </si>
  <si>
    <t>FEC_per_household.kWh.FI.Res.HHnew.Thermal.SH.LPG.WH.LPG.Solar</t>
  </si>
  <si>
    <t>FEC_per_household.kWh.FI.Res.HHnew.Thermal.SH.LPG.WH.LPG.Solar.LPG</t>
  </si>
  <si>
    <t>FEC_per_household.kWh.FI.Res.HHnew.Thermal.SH.LPG.WH.LPG.Solar.Solar</t>
  </si>
  <si>
    <t>FEC_per_household.kWh.FI.Res.HHnew.Thermal.SH.LPG.WH.Elc.NoSolar.Elec</t>
  </si>
  <si>
    <t>FEC_per_household.kWh.FI.Res.HHnew.Thermal.SH.LPG.WH.Elc.Solar</t>
  </si>
  <si>
    <t>FEC_per_household.kWh.FI.Res.HHnew.Thermal.SH.LPG.WH.Elc.Solar.Elec</t>
  </si>
  <si>
    <t>FEC_per_household.kWh.FI.Res.HHnew.Thermal.SH.LPG.WH.Elc.Solar.Solar</t>
  </si>
  <si>
    <t>FEC_per_household.kWh.FI.Res.HHnew.Thermal.SH.LPG.CO</t>
  </si>
  <si>
    <t>FEC_per_household.kWh.FI.Res.HHnew.Thermal.SH.LPG.CO.LPG.LPG</t>
  </si>
  <si>
    <t>FEC_per_household.kWh.FI.Res.HHnew.Thermal.SH.LPG.CO.Elc.Elec</t>
  </si>
  <si>
    <t>FEC_per_household.kWh.FI.Res.HHnew.Thermal.SH.Oil</t>
  </si>
  <si>
    <t>FEC_per_household.kWh.FI.Res.HHnew.Thermal.SH.Oil.SH</t>
  </si>
  <si>
    <t>FEC_per_household.kWh.FI.Res.HHnew.Thermal.SH.Oil.SH.Oil</t>
  </si>
  <si>
    <t>FEC_per_household.kWh.FI.Res.HHnew.Thermal.SH.Oil.SH.Elec</t>
  </si>
  <si>
    <t>FEC_per_household.kWh.FI.Res.HHnew.Thermal.SH.Oil.SC</t>
  </si>
  <si>
    <t>FEC_per_household.kWh.FI.Res.HHnew.Thermal.SH.Oil.SC.AC.Elec</t>
  </si>
  <si>
    <t>FEC_per_household.kWh.FI.Res.HHnew.Thermal.SH.Oil.WH</t>
  </si>
  <si>
    <t>FEC_per_household.kWh.FI.Res.HHnew.Thermal.SH.Oil.WH.Oil.NoSolar.Oil</t>
  </si>
  <si>
    <t>FEC_per_household.kWh.FI.Res.HHnew.Thermal.SH.Oil.WH.Oil.Solar</t>
  </si>
  <si>
    <t>FEC_per_household.kWh.FI.Res.HHnew.Thermal.SH.Oil.WH.Oil.Solar.Oil</t>
  </si>
  <si>
    <t>FEC_per_household.kWh.FI.Res.HHnew.Thermal.SH.Oil.WH.Oil.Solar.Solar</t>
  </si>
  <si>
    <t>FEC_per_household.kWh.FI.Res.HHnew.Thermal.SH.Oil.WH.Elc.NoSolar.Elec</t>
  </si>
  <si>
    <t>FEC_per_household.kWh.FI.Res.HHnew.Thermal.SH.Oil.WH.Elc.Solar</t>
  </si>
  <si>
    <t>FEC_per_household.kWh.FI.Res.HHnew.Thermal.SH.Oil.WH.Elc.Solar.Elec</t>
  </si>
  <si>
    <t>FEC_per_household.kWh.FI.Res.HHnew.Thermal.SH.Oil.WH.Elc.Solar.Solar</t>
  </si>
  <si>
    <t>FEC_per_household.kWh.FI.Res.HHnew.Thermal.SH.Oil.CO</t>
  </si>
  <si>
    <t>FEC_per_household.kWh.FI.Res.HHnew.Thermal.SH.Oil.CO.LPG.LPG</t>
  </si>
  <si>
    <t>FEC_per_household.kWh.FI.Res.HHnew.Thermal.SH.Oil.CO.Elc.Elec</t>
  </si>
  <si>
    <t>FEC_per_household.kWh.FI.Res.HHnew.Thermal.SH.Gas</t>
  </si>
  <si>
    <t>FEC_per_household.kWh.FI.Res.HHnew.Thermal.SH.Gas.SH</t>
  </si>
  <si>
    <t>FEC_per_household.kWh.FI.Res.HHnew.Thermal.SH.Gas.SH.Gas</t>
  </si>
  <si>
    <t>FEC_per_household.kWh.FI.Res.HHnew.Thermal.SH.Gas.SH.Elec</t>
  </si>
  <si>
    <t>FEC_per_household.kWh.FI.Res.HHnew.Thermal.SH.Gas.SC</t>
  </si>
  <si>
    <t>FEC_per_household.kWh.FI.Res.HHnew.Thermal.SH.Gas.SC.AC.Elec</t>
  </si>
  <si>
    <t>FEC_per_household.kWh.FI.Res.HHnew.Thermal.SH.Gas.WH</t>
  </si>
  <si>
    <t>FEC_per_household.kWh.FI.Res.HHnew.Thermal.SH.Gas.WH.Gas.NoSolar.Gas</t>
  </si>
  <si>
    <t>FEC_per_household.kWh.FI.Res.HHnew.Thermal.SH.Gas.WH.Gas.Solar</t>
  </si>
  <si>
    <t>FEC_per_household.kWh.FI.Res.HHnew.Thermal.SH.Gas.WH.Gas.Solar.Gas</t>
  </si>
  <si>
    <t>FEC_per_household.kWh.FI.Res.HHnew.Thermal.SH.Gas.WH.Gas.Solar.Solar</t>
  </si>
  <si>
    <t>FEC_per_household.kWh.FI.Res.HHnew.Thermal.SH.Gas.WH.Elc.NoSolar.Elec</t>
  </si>
  <si>
    <t>FEC_per_household.kWh.FI.Res.HHnew.Thermal.SH.Gas.WH.Elc.Solar</t>
  </si>
  <si>
    <t>FEC_per_household.kWh.FI.Res.HHnew.Thermal.SH.Gas.WH.Elc.Solar.Elec</t>
  </si>
  <si>
    <t>FEC_per_household.kWh.FI.Res.HHnew.Thermal.SH.Gas.WH.Elc.Solar.Solar</t>
  </si>
  <si>
    <t>FEC_per_household.kWh.FI.Res.HHnew.Thermal.SH.Gas.CO</t>
  </si>
  <si>
    <t>FEC_per_household.kWh.FI.Res.HHnew.Thermal.SH.Gas.CO.Gas.Gas</t>
  </si>
  <si>
    <t>FEC_per_household.kWh.FI.Res.HHnew.Thermal.SH.Gas.CO.Elc.Elec</t>
  </si>
  <si>
    <t>FEC_per_household.kWh.FI.Res.HHnew.Thermal.SH.Biomass</t>
  </si>
  <si>
    <t>FEC_per_household.kWh.FI.Res.HHnew.Thermal.SH.Biomass.SH</t>
  </si>
  <si>
    <t>FEC_per_household.kWh.FI.Res.HHnew.Thermal.SH.Biomass.SH.Biomass</t>
  </si>
  <si>
    <t>FEC_per_household.kWh.FI.Res.HHnew.Thermal.SH.Biomass.SH.Elec</t>
  </si>
  <si>
    <t>FEC_per_household.kWh.FI.Res.HHnew.Thermal.SH.Biomass.SC</t>
  </si>
  <si>
    <t>FEC_per_household.kWh.FI.Res.HHnew.Thermal.SH.Biomass.SC.AC.Elec</t>
  </si>
  <si>
    <t>FEC_per_household.kWh.FI.Res.HHnew.Thermal.SH.Biomass.WH</t>
  </si>
  <si>
    <t>FEC_per_household.kWh.FI.Res.HHnew.Thermal.SH.Biomass.WH.Biomass.NoSolar.Biomass</t>
  </si>
  <si>
    <t>FEC_per_household.kWh.FI.Res.HHnew.Thermal.SH.Biomass.WH.Biomass.Solar</t>
  </si>
  <si>
    <t>FEC_per_household.kWh.FI.Res.HHnew.Thermal.SH.Biomass.WH.Biomass.Solar.Biomass</t>
  </si>
  <si>
    <t>FEC_per_household.kWh.FI.Res.HHnew.Thermal.SH.Biomass.WH.Biomass.Solar.Solar</t>
  </si>
  <si>
    <t>FEC_per_household.kWh.FI.Res.HHnew.Thermal.SH.Biomass.WH.LPG.NoSolar.LPG</t>
  </si>
  <si>
    <t>FEC_per_household.kWh.FI.Res.HHnew.Thermal.SH.Biomass.WH.LPG.Solar</t>
  </si>
  <si>
    <t>FEC_per_household.kWh.FI.Res.HHnew.Thermal.SH.Biomass.WH.LPG.Solar.LPG</t>
  </si>
  <si>
    <t>FEC_per_household.kWh.FI.Res.HHnew.Thermal.SH.Biomass.WH.LPG.Solar.Solar</t>
  </si>
  <si>
    <t>FEC_per_household.kWh.FI.Res.HHnew.Thermal.SH.Biomass.WH.Elc.NoSolar.Elec</t>
  </si>
  <si>
    <t>FEC_per_household.kWh.FI.Res.HHnew.Thermal.SH.Biomass.WH.Elc.Solar</t>
  </si>
  <si>
    <t>FEC_per_household.kWh.FI.Res.HHnew.Thermal.SH.Biomass.WH.Elc.Solar.Elec</t>
  </si>
  <si>
    <t>FEC_per_household.kWh.FI.Res.HHnew.Thermal.SH.Biomass.WH.Elc.Solar.Solar</t>
  </si>
  <si>
    <t>FEC_per_household.kWh.FI.Res.HHnew.Thermal.SH.Biomass.CO</t>
  </si>
  <si>
    <t>FEC_per_household.kWh.FI.Res.HHnew.Thermal.SH.Biomass.CO.Biomass.Biomass</t>
  </si>
  <si>
    <t>FEC_per_household.kWh.FI.Res.HHnew.Thermal.SH.Biomass.CO.LPG.LPG</t>
  </si>
  <si>
    <t>FEC_per_household.kWh.FI.Res.HHnew.Thermal.SH.Biomass.CO.Elc.Elec</t>
  </si>
  <si>
    <t>FEC_per_household.kWh.FI.Res.HHnew.Thermal.SH.Geo</t>
  </si>
  <si>
    <t>FEC_per_household.kWh.FI.Res.HHnew.Thermal.SH.Geo.SH</t>
  </si>
  <si>
    <t>FEC_per_household.kWh.FI.Res.HHnew.Thermal.SH.Geo.SH.Geo</t>
  </si>
  <si>
    <t>FEC_per_household.kWh.FI.Res.HHnew.Thermal.SH.Geo.SH.Elec</t>
  </si>
  <si>
    <t>FEC_per_household.kWh.FI.Res.HHnew.Thermal.SH.Geo.SC</t>
  </si>
  <si>
    <t>FEC_per_household.kWh.FI.Res.HHnew.Thermal.SH.Geo.SC.AC.Elec</t>
  </si>
  <si>
    <t>FEC_per_household.kWh.FI.Res.HHnew.Thermal.SH.Geo.WH</t>
  </si>
  <si>
    <t>FEC_per_household.kWh.FI.Res.HHnew.Thermal.SH.Geo.WH.Geo.NoSolar.Geo</t>
  </si>
  <si>
    <t>FEC_per_household.kWh.FI.Res.HHnew.Thermal.SH.Geo.WH.Geo.Solar</t>
  </si>
  <si>
    <t>FEC_per_household.kWh.FI.Res.HHnew.Thermal.SH.Geo.WH.Geo.Solar.Geo</t>
  </si>
  <si>
    <t>FEC_per_household.kWh.FI.Res.HHnew.Thermal.SH.Geo.WH.Geo.Solar.Solar</t>
  </si>
  <si>
    <t>FEC_per_household.kWh.FI.Res.HHnew.Thermal.SH.Geo.WH.Elc.NoSolar.Elec</t>
  </si>
  <si>
    <t>FEC_per_household.kWh.FI.Res.HHnew.Thermal.SH.Geo.WH.Elc.Solar</t>
  </si>
  <si>
    <t>FEC_per_household.kWh.FI.Res.HHnew.Thermal.SH.Geo.WH.Elc.Solar.Elec</t>
  </si>
  <si>
    <t>FEC_per_household.kWh.FI.Res.HHnew.Thermal.SH.Geo.WH.Elc.Solar.Solar</t>
  </si>
  <si>
    <t>FEC_per_household.kWh.FI.Res.HHnew.Thermal.SH.Geo.CO</t>
  </si>
  <si>
    <t>FEC_per_household.kWh.FI.Res.HHnew.Thermal.SH.Geo.CO.LPG.LPG</t>
  </si>
  <si>
    <t>FEC_per_household.kWh.FI.Res.HHnew.Thermal.SH.Geo.CO.Elc.Elec</t>
  </si>
  <si>
    <t>FEC_per_household.kWh.FI.Res.HHnew.Thermal.SH.DistrHeat</t>
  </si>
  <si>
    <t>FEC_per_household.kWh.FI.Res.HHnew.Thermal.SH.DistrHeat.SH</t>
  </si>
  <si>
    <t>FEC_per_household.kWh.FI.Res.HHnew.Thermal.SH.DistrHeat.SH.Steam_Distr</t>
  </si>
  <si>
    <t>FEC_per_household.kWh.FI.Res.HHnew.Thermal.SH.DistrHeat.SH.Elec</t>
  </si>
  <si>
    <t>FEC_per_household.kWh.FI.Res.HHnew.Thermal.SH.DistrHeat.SC</t>
  </si>
  <si>
    <t>FEC_per_household.kWh.FI.Res.HHnew.Thermal.SH.DistrHeat.SC.AC.Elec</t>
  </si>
  <si>
    <t>FEC_per_household.kWh.FI.Res.HHnew.Thermal.SH.DistrHeat.WH</t>
  </si>
  <si>
    <t>FEC_per_household.kWh.FI.Res.HHnew.Thermal.SH.DistrHeat.WH.DistrHeat.NoSolar.Steam_Distr</t>
  </si>
  <si>
    <t>FEC_per_household.kWh.FI.Res.HHnew.Thermal.SH.DistrHeat.WH.DistrHeat.Solar</t>
  </si>
  <si>
    <t>FEC_per_household.kWh.FI.Res.HHnew.Thermal.SH.DistrHeat.WH.DistrHeat.Solar.Steam_Distr</t>
  </si>
  <si>
    <t>FEC_per_household.kWh.FI.Res.HHnew.Thermal.SH.DistrHeat.WH.DistrHeat.Solar.Solar</t>
  </si>
  <si>
    <t>FEC_per_household.kWh.FI.Res.HHnew.Thermal.SH.DistrHeat.WH.Elc.NoSolar.Elec</t>
  </si>
  <si>
    <t>FEC_per_household.kWh.FI.Res.HHnew.Thermal.SH.DistrHeat.WH.Elc.Solar</t>
  </si>
  <si>
    <t>FEC_per_household.kWh.FI.Res.HHnew.Thermal.SH.DistrHeat.WH.Elc.Solar.Elec</t>
  </si>
  <si>
    <t>FEC_per_household.kWh.FI.Res.HHnew.Thermal.SH.DistrHeat.WH.Elc.Solar.Solar</t>
  </si>
  <si>
    <t>FEC_per_household.kWh.FI.Res.HHnew.Thermal.SH.DistrHeat.CO</t>
  </si>
  <si>
    <t>FEC_per_household.kWh.FI.Res.HHnew.Thermal.SH.DistrHeat.CO.LPG.LPG</t>
  </si>
  <si>
    <t>FEC_per_household.kWh.FI.Res.HHnew.Thermal.SH.DistrHeat.CO.Elc.Elec</t>
  </si>
  <si>
    <t>FEC_per_household.kWh.FI.Res.HHnew.Thermal.SH.AdvElc</t>
  </si>
  <si>
    <t>FEC_per_household.kWh.FI.Res.HHnew.Thermal.SH.AdvElc.SH</t>
  </si>
  <si>
    <t>FEC_per_household.kWh.FI.Res.HHnew.Thermal.SH.AdvElc.SH.Elec</t>
  </si>
  <si>
    <t>FEC_per_household.kWh.FI.Res.HHnew.Thermal.SH.AdvElc.SC</t>
  </si>
  <si>
    <t>FEC_per_household.kWh.FI.Res.HHnew.Thermal.SH.AdvElc.SC.AC.Elec</t>
  </si>
  <si>
    <t>FEC_per_household.kWh.FI.Res.HHnew.Thermal.SH.AdvElc.WH</t>
  </si>
  <si>
    <t>FEC_per_household.kWh.FI.Res.HHnew.Thermal.SH.AdvElc.WH.LPG.NoSolar.LPG</t>
  </si>
  <si>
    <t>FEC_per_household.kWh.FI.Res.HHnew.Thermal.SH.AdvElc.WH.LPG.Solar</t>
  </si>
  <si>
    <t>FEC_per_household.kWh.FI.Res.HHnew.Thermal.SH.AdvElc.WH.LPG.Solar.LPG</t>
  </si>
  <si>
    <t>FEC_per_household.kWh.FI.Res.HHnew.Thermal.SH.AdvElc.WH.LPG.Solar.Solar</t>
  </si>
  <si>
    <t>FEC_per_household.kWh.FI.Res.HHnew.Thermal.SH.AdvElc.WH.Elc.NoSolar.Elec</t>
  </si>
  <si>
    <t>FEC_per_household.kWh.FI.Res.HHnew.Thermal.SH.AdvElc.WH.Elc.Solar</t>
  </si>
  <si>
    <t>FEC_per_household.kWh.FI.Res.HHnew.Thermal.SH.AdvElc.WH.Elc.Solar.Elec</t>
  </si>
  <si>
    <t>FEC_per_household.kWh.FI.Res.HHnew.Thermal.SH.AdvElc.WH.Elc.Solar.Solar</t>
  </si>
  <si>
    <t>FEC_per_household.kWh.FI.Res.HHnew.Thermal.SH.AdvElc.CO</t>
  </si>
  <si>
    <t>FEC_per_household.kWh.FI.Res.HHnew.Thermal.SH.AdvElc.CO.LPG.LPG</t>
  </si>
  <si>
    <t>FEC_per_household.kWh.FI.Res.HHnew.Thermal.SH.AdvElc.CO.Elc.Elec</t>
  </si>
  <si>
    <t>FEC_per_household.kWh.FI.Res.HHnew.Thermal.SH.ConvElc</t>
  </si>
  <si>
    <t>FEC_per_household.kWh.FI.Res.HHnew.Thermal.SH.ConvElc.SH</t>
  </si>
  <si>
    <t>FEC_per_household.kWh.FI.Res.HHnew.Thermal.SH.ConvElc.SH.Elec</t>
  </si>
  <si>
    <t>FEC_per_household.kWh.FI.Res.HHnew.Thermal.SH.ConvElc.SC</t>
  </si>
  <si>
    <t>FEC_per_household.kWh.FI.Res.HHnew.Thermal.SH.ConvElc.SC.AC.Elec</t>
  </si>
  <si>
    <t>FEC_per_household.kWh.FI.Res.HHnew.Thermal.SH.ConvElc.WH</t>
  </si>
  <si>
    <t>FEC_per_household.kWh.FI.Res.HHnew.Thermal.SH.ConvElc.WH.LPG.NoSolar.LPG</t>
  </si>
  <si>
    <t>FEC_per_household.kWh.FI.Res.HHnew.Thermal.SH.ConvElc.WH.LPG.Solar</t>
  </si>
  <si>
    <t>FEC_per_household.kWh.FI.Res.HHnew.Thermal.SH.ConvElc.WH.LPG.Solar.LPG</t>
  </si>
  <si>
    <t>FEC_per_household.kWh.FI.Res.HHnew.Thermal.SH.ConvElc.WH.LPG.Solar.Solar</t>
  </si>
  <si>
    <t>FEC_per_household.kWh.FI.Res.HHnew.Thermal.SH.ConvElc.WH.Elc.NoSolar.Elec</t>
  </si>
  <si>
    <t>FEC_per_household.kWh.FI.Res.HHnew.Thermal.SH.ConvElc.WH.Elc.Solar</t>
  </si>
  <si>
    <t>FEC_per_household.kWh.FI.Res.HHnew.Thermal.SH.ConvElc.WH.Elc.Solar.Elec</t>
  </si>
  <si>
    <t>FEC_per_household.kWh.FI.Res.HHnew.Thermal.SH.ConvElc.WH.Elc.Solar.Solar</t>
  </si>
  <si>
    <t>FEC_per_household.kWh.FI.Res.HHnew.Thermal.SH.ConvElc.CO</t>
  </si>
  <si>
    <t>FEC_per_household.kWh.FI.Res.HHnew.Thermal.SH.ConvElc.CO.LPG.LPG</t>
  </si>
  <si>
    <t>FEC_per_household.kWh.FI.Res.HHnew.Thermal.SH.ConvElc.CO.Elc.Elec</t>
  </si>
  <si>
    <t>FI - Thermal energy service of new and renovated households (detailed structure)</t>
  </si>
  <si>
    <t>TES_per_household.kWh.FI.Res.HHnew.Thermal.SH.Solids</t>
  </si>
  <si>
    <t>TES_per_household.kWh.FI.Res.HHnew.Thermal.SH.Solids.SH</t>
  </si>
  <si>
    <t>TES_per_household.kWh.FI.Res.HHnew.Thermal.SH.Solids.SH.Solids</t>
  </si>
  <si>
    <t>TES_per_household.kWh.FI.Res.HHnew.Thermal.SH.Solids.SH.Elec</t>
  </si>
  <si>
    <t>TES_per_household.kWh.FI.Res.HHnew.Thermal.SH.Solids.SC</t>
  </si>
  <si>
    <t>TES_per_household.kWh.FI.Res.HHnew.Thermal.SH.Solids.SC.AC.Elec</t>
  </si>
  <si>
    <t>TES_per_household.kWh.FI.Res.HHnew.Thermal.SH.Solids.WH</t>
  </si>
  <si>
    <t>TES_per_household.kWh.FI.Res.HHnew.Thermal.SH.Solids.WH.Solids.NoSolar.Solids</t>
  </si>
  <si>
    <t>TES_per_household.kWh.FI.Res.HHnew.Thermal.SH.Solids.WH.LPG.NoSolar.LPG</t>
  </si>
  <si>
    <t>TES_per_household.kWh.FI.Res.HHnew.Thermal.SH.Solids.WH.LPG.Solar</t>
  </si>
  <si>
    <t>TES_per_household.kWh.FI.Res.HHnew.Thermal.SH.Solids.WH.LPG.Solar.LPG</t>
  </si>
  <si>
    <t>TES_per_household.kWh.FI.Res.HHnew.Thermal.SH.Solids.WH.LPG.Solar.Solar</t>
  </si>
  <si>
    <t>TES_per_household.kWh.FI.Res.HHnew.Thermal.SH.Solids.WH.Elc.NoSolar.Elec</t>
  </si>
  <si>
    <t>TES_per_household.kWh.FI.Res.HHnew.Thermal.SH.Solids.WH.Elc.Solar</t>
  </si>
  <si>
    <t>TES_per_household.kWh.FI.Res.HHnew.Thermal.SH.Solids.WH.Elc.Solar.Elec</t>
  </si>
  <si>
    <t>TES_per_household.kWh.FI.Res.HHnew.Thermal.SH.Solids.WH.Elc.Solar.Solar</t>
  </si>
  <si>
    <t>TES_per_household.kWh.FI.Res.HHnew.Thermal.SH.Solids.CO</t>
  </si>
  <si>
    <t>TES_per_household.kWh.FI.Res.HHnew.Thermal.SH.Solids.CO.Solids.Solids</t>
  </si>
  <si>
    <t>TES_per_household.kWh.FI.Res.HHnew.Thermal.SH.Solids.CO.LPG.LPG</t>
  </si>
  <si>
    <t>TES_per_household.kWh.FI.Res.HHnew.Thermal.SH.Solids.CO.Elc.Elec</t>
  </si>
  <si>
    <t>TES_per_household.kWh.FI.Res.HHnew.Thermal.SH.LPG</t>
  </si>
  <si>
    <t>TES_per_household.kWh.FI.Res.HHnew.Thermal.SH.LPG.SH</t>
  </si>
  <si>
    <t>TES_per_household.kWh.FI.Res.HHnew.Thermal.SH.LPG.SH.LPG</t>
  </si>
  <si>
    <t>TES_per_household.kWh.FI.Res.HHnew.Thermal.SH.LPG.SH.Elec</t>
  </si>
  <si>
    <t>TES_per_household.kWh.FI.Res.HHnew.Thermal.SH.LPG.SC</t>
  </si>
  <si>
    <t>TES_per_household.kWh.FI.Res.HHnew.Thermal.SH.LPG.SC.AC.Elec</t>
  </si>
  <si>
    <t>TES_per_household.kWh.FI.Res.HHnew.Thermal.SH.LPG.WH</t>
  </si>
  <si>
    <t>TES_per_household.kWh.FI.Res.HHnew.Thermal.SH.LPG.WH.LPG.NoSolar.LPG</t>
  </si>
  <si>
    <t>TES_per_household.kWh.FI.Res.HHnew.Thermal.SH.LPG.WH.LPG.Solar</t>
  </si>
  <si>
    <t>TES_per_household.kWh.FI.Res.HHnew.Thermal.SH.LPG.WH.LPG.Solar.LPG</t>
  </si>
  <si>
    <t>TES_per_household.kWh.FI.Res.HHnew.Thermal.SH.LPG.WH.LPG.Solar.Solar</t>
  </si>
  <si>
    <t>TES_per_household.kWh.FI.Res.HHnew.Thermal.SH.LPG.WH.Elc.NoSolar.Elec</t>
  </si>
  <si>
    <t>TES_per_household.kWh.FI.Res.HHnew.Thermal.SH.LPG.WH.Elc.Solar</t>
  </si>
  <si>
    <t>TES_per_household.kWh.FI.Res.HHnew.Thermal.SH.LPG.WH.Elc.Solar.Elec</t>
  </si>
  <si>
    <t>TES_per_household.kWh.FI.Res.HHnew.Thermal.SH.LPG.WH.Elc.Solar.Solar</t>
  </si>
  <si>
    <t>TES_per_household.kWh.FI.Res.HHnew.Thermal.SH.LPG.CO</t>
  </si>
  <si>
    <t>TES_per_household.kWh.FI.Res.HHnew.Thermal.SH.LPG.CO.LPG.LPG</t>
  </si>
  <si>
    <t>TES_per_household.kWh.FI.Res.HHnew.Thermal.SH.LPG.CO.Elc.Elec</t>
  </si>
  <si>
    <t>TES_per_household.kWh.FI.Res.HHnew.Thermal.SH.Oil</t>
  </si>
  <si>
    <t>TES_per_household.kWh.FI.Res.HHnew.Thermal.SH.Oil.SH</t>
  </si>
  <si>
    <t>TES_per_household.kWh.FI.Res.HHnew.Thermal.SH.Oil.SH.Oil</t>
  </si>
  <si>
    <t>TES_per_household.kWh.FI.Res.HHnew.Thermal.SH.Oil.SH.Elec</t>
  </si>
  <si>
    <t>TES_per_household.kWh.FI.Res.HHnew.Thermal.SH.Oil.SC</t>
  </si>
  <si>
    <t>TES_per_household.kWh.FI.Res.HHnew.Thermal.SH.Oil.SC.AC.Elec</t>
  </si>
  <si>
    <t>TES_per_household.kWh.FI.Res.HHnew.Thermal.SH.Oil.WH</t>
  </si>
  <si>
    <t>TES_per_household.kWh.FI.Res.HHnew.Thermal.SH.Oil.WH.Oil.NoSolar.Oil</t>
  </si>
  <si>
    <t>TES_per_household.kWh.FI.Res.HHnew.Thermal.SH.Oil.WH.Oil.Solar</t>
  </si>
  <si>
    <t>TES_per_household.kWh.FI.Res.HHnew.Thermal.SH.Oil.WH.Oil.Solar.Oil</t>
  </si>
  <si>
    <t>TES_per_household.kWh.FI.Res.HHnew.Thermal.SH.Oil.WH.Oil.Solar.Solar</t>
  </si>
  <si>
    <t>TES_per_household.kWh.FI.Res.HHnew.Thermal.SH.Oil.WH.Elc.NoSolar.Elec</t>
  </si>
  <si>
    <t>TES_per_household.kWh.FI.Res.HHnew.Thermal.SH.Oil.WH.Elc.Solar</t>
  </si>
  <si>
    <t>TES_per_household.kWh.FI.Res.HHnew.Thermal.SH.Oil.WH.Elc.Solar.Elec</t>
  </si>
  <si>
    <t>TES_per_household.kWh.FI.Res.HHnew.Thermal.SH.Oil.WH.Elc.Solar.Solar</t>
  </si>
  <si>
    <t>TES_per_household.kWh.FI.Res.HHnew.Thermal.SH.Oil.CO</t>
  </si>
  <si>
    <t>TES_per_household.kWh.FI.Res.HHnew.Thermal.SH.Oil.CO.LPG.LPG</t>
  </si>
  <si>
    <t>TES_per_household.kWh.FI.Res.HHnew.Thermal.SH.Oil.CO.Elc.Elec</t>
  </si>
  <si>
    <t>TES_per_household.kWh.FI.Res.HHnew.Thermal.SH.Gas</t>
  </si>
  <si>
    <t>TES_per_household.kWh.FI.Res.HHnew.Thermal.SH.Gas.SH</t>
  </si>
  <si>
    <t>TES_per_household.kWh.FI.Res.HHnew.Thermal.SH.Gas.SH.Gas</t>
  </si>
  <si>
    <t>TES_per_household.kWh.FI.Res.HHnew.Thermal.SH.Gas.SH.Elec</t>
  </si>
  <si>
    <t>TES_per_household.kWh.FI.Res.HHnew.Thermal.SH.Gas.SC</t>
  </si>
  <si>
    <t>TES_per_household.kWh.FI.Res.HHnew.Thermal.SH.Gas.SC.AC.Elec</t>
  </si>
  <si>
    <t>TES_per_household.kWh.FI.Res.HHnew.Thermal.SH.Gas.WH</t>
  </si>
  <si>
    <t>TES_per_household.kWh.FI.Res.HHnew.Thermal.SH.Gas.WH.Gas.NoSolar.Gas</t>
  </si>
  <si>
    <t>TES_per_household.kWh.FI.Res.HHnew.Thermal.SH.Gas.WH.Gas.Solar</t>
  </si>
  <si>
    <t>TES_per_household.kWh.FI.Res.HHnew.Thermal.SH.Gas.WH.Gas.Solar.Gas</t>
  </si>
  <si>
    <t>TES_per_household.kWh.FI.Res.HHnew.Thermal.SH.Gas.WH.Gas.Solar.Solar</t>
  </si>
  <si>
    <t>TES_per_household.kWh.FI.Res.HHnew.Thermal.SH.Gas.WH.Elc.NoSolar.Elec</t>
  </si>
  <si>
    <t>TES_per_household.kWh.FI.Res.HHnew.Thermal.SH.Gas.WH.Elc.Solar</t>
  </si>
  <si>
    <t>TES_per_household.kWh.FI.Res.HHnew.Thermal.SH.Gas.WH.Elc.Solar.Elec</t>
  </si>
  <si>
    <t>TES_per_household.kWh.FI.Res.HHnew.Thermal.SH.Gas.WH.Elc.Solar.Solar</t>
  </si>
  <si>
    <t>TES_per_household.kWh.FI.Res.HHnew.Thermal.SH.Gas.CO</t>
  </si>
  <si>
    <t>TES_per_household.kWh.FI.Res.HHnew.Thermal.SH.Gas.CO.Gas.Gas</t>
  </si>
  <si>
    <t>TES_per_household.kWh.FI.Res.HHnew.Thermal.SH.Gas.CO.Elc.Elec</t>
  </si>
  <si>
    <t>TES_per_household.kWh.FI.Res.HHnew.Thermal.SH.Biomass</t>
  </si>
  <si>
    <t>TES_per_household.kWh.FI.Res.HHnew.Thermal.SH.Biomass.SH</t>
  </si>
  <si>
    <t>TES_per_household.kWh.FI.Res.HHnew.Thermal.SH.Biomass.SH.Biomass</t>
  </si>
  <si>
    <t>TES_per_household.kWh.FI.Res.HHnew.Thermal.SH.Biomass.SH.Elec</t>
  </si>
  <si>
    <t>TES_per_household.kWh.FI.Res.HHnew.Thermal.SH.Biomass.SC</t>
  </si>
  <si>
    <t>TES_per_household.kWh.FI.Res.HHnew.Thermal.SH.Biomass.SC.AC.Elec</t>
  </si>
  <si>
    <t>TES_per_household.kWh.FI.Res.HHnew.Thermal.SH.Biomass.WH</t>
  </si>
  <si>
    <t>TES_per_household.kWh.FI.Res.HHnew.Thermal.SH.Biomass.WH.Biomass.NoSolar.Biomass</t>
  </si>
  <si>
    <t>TES_per_household.kWh.FI.Res.HHnew.Thermal.SH.Biomass.WH.Biomass.Solar</t>
  </si>
  <si>
    <t>TES_per_household.kWh.FI.Res.HHnew.Thermal.SH.Biomass.WH.Biomass.Solar.Biomass</t>
  </si>
  <si>
    <t>TES_per_household.kWh.FI.Res.HHnew.Thermal.SH.Biomass.WH.Biomass.Solar.Solar</t>
  </si>
  <si>
    <t>TES_per_household.kWh.FI.Res.HHnew.Thermal.SH.Biomass.WH.LPG.NoSolar.LPG</t>
  </si>
  <si>
    <t>TES_per_household.kWh.FI.Res.HHnew.Thermal.SH.Biomass.WH.LPG.Solar</t>
  </si>
  <si>
    <t>TES_per_household.kWh.FI.Res.HHnew.Thermal.SH.Biomass.WH.LPG.Solar.LPG</t>
  </si>
  <si>
    <t>TES_per_household.kWh.FI.Res.HHnew.Thermal.SH.Biomass.WH.LPG.Solar.Solar</t>
  </si>
  <si>
    <t>TES_per_household.kWh.FI.Res.HHnew.Thermal.SH.Biomass.WH.Elc.NoSolar.Elec</t>
  </si>
  <si>
    <t>TES_per_household.kWh.FI.Res.HHnew.Thermal.SH.Biomass.WH.Elc.Solar</t>
  </si>
  <si>
    <t>TES_per_household.kWh.FI.Res.HHnew.Thermal.SH.Biomass.WH.Elc.Solar.Elec</t>
  </si>
  <si>
    <t>TES_per_household.kWh.FI.Res.HHnew.Thermal.SH.Biomass.WH.Elc.Solar.Solar</t>
  </si>
  <si>
    <t>TES_per_household.kWh.FI.Res.HHnew.Thermal.SH.Biomass.CO</t>
  </si>
  <si>
    <t>TES_per_household.kWh.FI.Res.HHnew.Thermal.SH.Biomass.CO.Biomass.Biomass</t>
  </si>
  <si>
    <t>TES_per_household.kWh.FI.Res.HHnew.Thermal.SH.Biomass.CO.LPG.LPG</t>
  </si>
  <si>
    <t>TES_per_household.kWh.FI.Res.HHnew.Thermal.SH.Biomass.CO.Elc.Elec</t>
  </si>
  <si>
    <t>TES_per_household.kWh.FI.Res.HHnew.Thermal.SH.Geo</t>
  </si>
  <si>
    <t>TES_per_household.kWh.FI.Res.HHnew.Thermal.SH.Geo.SH</t>
  </si>
  <si>
    <t>TES_per_household.kWh.FI.Res.HHnew.Thermal.SH.Geo.SH.Geo</t>
  </si>
  <si>
    <t>TES_per_household.kWh.FI.Res.HHnew.Thermal.SH.Geo.SH.Elec</t>
  </si>
  <si>
    <t>TES_per_household.kWh.FI.Res.HHnew.Thermal.SH.Geo.SC</t>
  </si>
  <si>
    <t>TES_per_household.kWh.FI.Res.HHnew.Thermal.SH.Geo.SC.AC.Elec</t>
  </si>
  <si>
    <t>TES_per_household.kWh.FI.Res.HHnew.Thermal.SH.Geo.WH</t>
  </si>
  <si>
    <t>TES_per_household.kWh.FI.Res.HHnew.Thermal.SH.Geo.WH.Geo.NoSolar.Geo</t>
  </si>
  <si>
    <t>TES_per_household.kWh.FI.Res.HHnew.Thermal.SH.Geo.WH.Geo.Solar</t>
  </si>
  <si>
    <t>TES_per_household.kWh.FI.Res.HHnew.Thermal.SH.Geo.WH.Geo.Solar.Geo</t>
  </si>
  <si>
    <t>TES_per_household.kWh.FI.Res.HHnew.Thermal.SH.Geo.WH.Geo.Solar.Solar</t>
  </si>
  <si>
    <t>TES_per_household.kWh.FI.Res.HHnew.Thermal.SH.Geo.WH.Elc.NoSolar.Elec</t>
  </si>
  <si>
    <t>TES_per_household.kWh.FI.Res.HHnew.Thermal.SH.Geo.WH.Elc.Solar</t>
  </si>
  <si>
    <t>TES_per_household.kWh.FI.Res.HHnew.Thermal.SH.Geo.WH.Elc.Solar.Elec</t>
  </si>
  <si>
    <t>TES_per_household.kWh.FI.Res.HHnew.Thermal.SH.Geo.WH.Elc.Solar.Solar</t>
  </si>
  <si>
    <t>TES_per_household.kWh.FI.Res.HHnew.Thermal.SH.Geo.CO</t>
  </si>
  <si>
    <t>TES_per_household.kWh.FI.Res.HHnew.Thermal.SH.Geo.CO.LPG.LPG</t>
  </si>
  <si>
    <t>TES_per_household.kWh.FI.Res.HHnew.Thermal.SH.Geo.CO.Elc.Elec</t>
  </si>
  <si>
    <t>TES_per_household.kWh.FI.Res.HHnew.Thermal.SH.DistrHeat</t>
  </si>
  <si>
    <t>TES_per_household.kWh.FI.Res.HHnew.Thermal.SH.DistrHeat.SH</t>
  </si>
  <si>
    <t>TES_per_household.kWh.FI.Res.HHnew.Thermal.SH.DistrHeat.SH.Steam_Distr</t>
  </si>
  <si>
    <t>TES_per_household.kWh.FI.Res.HHnew.Thermal.SH.DistrHeat.SH.Elec</t>
  </si>
  <si>
    <t>TES_per_household.kWh.FI.Res.HHnew.Thermal.SH.DistrHeat.SC</t>
  </si>
  <si>
    <t>TES_per_household.kWh.FI.Res.HHnew.Thermal.SH.DistrHeat.SC.AC.Elec</t>
  </si>
  <si>
    <t>TES_per_household.kWh.FI.Res.HHnew.Thermal.SH.DistrHeat.WH</t>
  </si>
  <si>
    <t>TES_per_household.kWh.FI.Res.HHnew.Thermal.SH.DistrHeat.WH.DistrHeat.NoSolar.Steam_Distr</t>
  </si>
  <si>
    <t>TES_per_household.kWh.FI.Res.HHnew.Thermal.SH.DistrHeat.WH.DistrHeat.Solar</t>
  </si>
  <si>
    <t>TES_per_household.kWh.FI.Res.HHnew.Thermal.SH.DistrHeat.WH.DistrHeat.Solar.Steam_Distr</t>
  </si>
  <si>
    <t>TES_per_household.kWh.FI.Res.HHnew.Thermal.SH.DistrHeat.WH.DistrHeat.Solar.Solar</t>
  </si>
  <si>
    <t>TES_per_household.kWh.FI.Res.HHnew.Thermal.SH.DistrHeat.WH.Elc.NoSolar.Elec</t>
  </si>
  <si>
    <t>TES_per_household.kWh.FI.Res.HHnew.Thermal.SH.DistrHeat.WH.Elc.Solar</t>
  </si>
  <si>
    <t>TES_per_household.kWh.FI.Res.HHnew.Thermal.SH.DistrHeat.WH.Elc.Solar.Elec</t>
  </si>
  <si>
    <t>TES_per_household.kWh.FI.Res.HHnew.Thermal.SH.DistrHeat.WH.Elc.Solar.Solar</t>
  </si>
  <si>
    <t>TES_per_household.kWh.FI.Res.HHnew.Thermal.SH.DistrHeat.CO</t>
  </si>
  <si>
    <t>TES_per_household.kWh.FI.Res.HHnew.Thermal.SH.DistrHeat.CO.LPG.LPG</t>
  </si>
  <si>
    <t>TES_per_household.kWh.FI.Res.HHnew.Thermal.SH.DistrHeat.CO.Elc.Elec</t>
  </si>
  <si>
    <t>TES_per_household.kWh.FI.Res.HHnew.Thermal.SH.AdvElc</t>
  </si>
  <si>
    <t>TES_per_household.kWh.FI.Res.HHnew.Thermal.SH.AdvElc.SH</t>
  </si>
  <si>
    <t>TES_per_household.kWh.FI.Res.HHnew.Thermal.SH.AdvElc.SH.Elec</t>
  </si>
  <si>
    <t>TES_per_household.kWh.FI.Res.HHnew.Thermal.SH.AdvElc.SC</t>
  </si>
  <si>
    <t>TES_per_household.kWh.FI.Res.HHnew.Thermal.SH.AdvElc.SC.AC.Elec</t>
  </si>
  <si>
    <t>TES_per_household.kWh.FI.Res.HHnew.Thermal.SH.AdvElc.WH</t>
  </si>
  <si>
    <t>TES_per_household.kWh.FI.Res.HHnew.Thermal.SH.AdvElc.WH.LPG.NoSolar.LPG</t>
  </si>
  <si>
    <t>TES_per_household.kWh.FI.Res.HHnew.Thermal.SH.AdvElc.WH.LPG.Solar</t>
  </si>
  <si>
    <t>TES_per_household.kWh.FI.Res.HHnew.Thermal.SH.AdvElc.WH.LPG.Solar.LPG</t>
  </si>
  <si>
    <t>TES_per_household.kWh.FI.Res.HHnew.Thermal.SH.AdvElc.WH.LPG.Solar.Solar</t>
  </si>
  <si>
    <t>TES_per_household.kWh.FI.Res.HHnew.Thermal.SH.AdvElc.WH.Elc.NoSolar.Elec</t>
  </si>
  <si>
    <t>TES_per_household.kWh.FI.Res.HHnew.Thermal.SH.AdvElc.WH.Elc.Solar</t>
  </si>
  <si>
    <t>TES_per_household.kWh.FI.Res.HHnew.Thermal.SH.AdvElc.WH.Elc.Solar.Elec</t>
  </si>
  <si>
    <t>TES_per_household.kWh.FI.Res.HHnew.Thermal.SH.AdvElc.WH.Elc.Solar.Solar</t>
  </si>
  <si>
    <t>TES_per_household.kWh.FI.Res.HHnew.Thermal.SH.AdvElc.CO</t>
  </si>
  <si>
    <t>TES_per_household.kWh.FI.Res.HHnew.Thermal.SH.AdvElc.CO.LPG.LPG</t>
  </si>
  <si>
    <t>TES_per_household.kWh.FI.Res.HHnew.Thermal.SH.AdvElc.CO.Elc.Elec</t>
  </si>
  <si>
    <t>TES_per_household.kWh.FI.Res.HHnew.Thermal.SH.ConvElc</t>
  </si>
  <si>
    <t>TES_per_household.kWh.FI.Res.HHnew.Thermal.SH.ConvElc.SH</t>
  </si>
  <si>
    <t>TES_per_household.kWh.FI.Res.HHnew.Thermal.SH.ConvElc.SH.Elec</t>
  </si>
  <si>
    <t>TES_per_household.kWh.FI.Res.HHnew.Thermal.SH.ConvElc.SC</t>
  </si>
  <si>
    <t>TES_per_household.kWh.FI.Res.HHnew.Thermal.SH.ConvElc.SC.AC.Elec</t>
  </si>
  <si>
    <t>TES_per_household.kWh.FI.Res.HHnew.Thermal.SH.ConvElc.WH</t>
  </si>
  <si>
    <t>TES_per_household.kWh.FI.Res.HHnew.Thermal.SH.ConvElc.WH.LPG.NoSolar.LPG</t>
  </si>
  <si>
    <t>TES_per_household.kWh.FI.Res.HHnew.Thermal.SH.ConvElc.WH.LPG.Solar</t>
  </si>
  <si>
    <t>TES_per_household.kWh.FI.Res.HHnew.Thermal.SH.ConvElc.WH.LPG.Solar.LPG</t>
  </si>
  <si>
    <t>TES_per_household.kWh.FI.Res.HHnew.Thermal.SH.ConvElc.WH.LPG.Solar.Solar</t>
  </si>
  <si>
    <t>TES_per_household.kWh.FI.Res.HHnew.Thermal.SH.ConvElc.WH.Elc.NoSolar.Elec</t>
  </si>
  <si>
    <t>TES_per_household.kWh.FI.Res.HHnew.Thermal.SH.ConvElc.WH.Elc.Solar</t>
  </si>
  <si>
    <t>TES_per_household.kWh.FI.Res.HHnew.Thermal.SH.ConvElc.WH.Elc.Solar.Elec</t>
  </si>
  <si>
    <t>TES_per_household.kWh.FI.Res.HHnew.Thermal.SH.ConvElc.WH.Elc.Solar.Solar</t>
  </si>
  <si>
    <t>TES_per_household.kWh.FI.Res.HHnew.Thermal.SH.ConvElc.CO</t>
  </si>
  <si>
    <t>TES_per_household.kWh.FI.Res.HHnew.Thermal.SH.ConvElc.CO.LPG.LPG</t>
  </si>
  <si>
    <t>TES_per_household.kWh.FI.Res.HHnew.Thermal.SH.ConvElc.CO.Elc.Elec</t>
  </si>
  <si>
    <t>EMI_per_household.kgCO2.FI.Res.HHnew.Thermal.SH.Solids</t>
  </si>
  <si>
    <t>EMI_per_household.kgCO2.FI.Res.HHnew.Thermal.SH.Solids.SH</t>
  </si>
  <si>
    <t>EMI_per_household.kgCO2.FI.Res.HHnew.Thermal.SH.Solids.SH.Solids</t>
  </si>
  <si>
    <t>EMI_per_household.kgCO2.FI.Res.HHnew.Thermal.SH.Solids.SH.Elec</t>
  </si>
  <si>
    <t>EMI_per_household.kgCO2.FI.Res.HHnew.Thermal.SH.Solids.SC</t>
  </si>
  <si>
    <t>EMI_per_household.kgCO2.FI.Res.HHnew.Thermal.SH.Solids.SC.AC.Elec</t>
  </si>
  <si>
    <t>EMI_per_household.kgCO2.FI.Res.HHnew.Thermal.SH.Solids.WH</t>
  </si>
  <si>
    <t>EMI_per_household.kgCO2.FI.Res.HHnew.Thermal.SH.Solids.WH.Solids.NoSolar.Solids</t>
  </si>
  <si>
    <t>EMI_per_household.kgCO2.FI.Res.HHnew.Thermal.SH.Solids.WH.LPG.NoSolar.LPG</t>
  </si>
  <si>
    <t>EMI_per_household.kgCO2.FI.Res.HHnew.Thermal.SH.Solids.WH.LPG.Solar</t>
  </si>
  <si>
    <t>EMI_per_household.kgCO2.FI.Res.HHnew.Thermal.SH.Solids.WH.LPG.Solar.LPG</t>
  </si>
  <si>
    <t>EMI_per_household.kgCO2.FI.Res.HHnew.Thermal.SH.Solids.WH.LPG.Solar.Solar</t>
  </si>
  <si>
    <t>EMI_per_household.kgCO2.FI.Res.HHnew.Thermal.SH.Solids.WH.Elc.NoSolar.Elec</t>
  </si>
  <si>
    <t>EMI_per_household.kgCO2.FI.Res.HHnew.Thermal.SH.Solids.WH.Elc.Solar</t>
  </si>
  <si>
    <t>EMI_per_household.kgCO2.FI.Res.HHnew.Thermal.SH.Solids.WH.Elc.Solar.Elec</t>
  </si>
  <si>
    <t>EMI_per_household.kgCO2.FI.Res.HHnew.Thermal.SH.Solids.WH.Elc.Solar.Solar</t>
  </si>
  <si>
    <t>EMI_per_household.kgCO2.FI.Res.HHnew.Thermal.SH.Solids.CO</t>
  </si>
  <si>
    <t>EMI_per_household.kgCO2.FI.Res.HHnew.Thermal.SH.Solids.CO.Solids.Solids</t>
  </si>
  <si>
    <t>EMI_per_household.kgCO2.FI.Res.HHnew.Thermal.SH.Solids.CO.LPG.LPG</t>
  </si>
  <si>
    <t>EMI_per_household.kgCO2.FI.Res.HHnew.Thermal.SH.Solids.CO.Elc.Elec</t>
  </si>
  <si>
    <t>EMI_per_household.kgCO2.FI.Res.HHnew.Thermal.SH.LPG</t>
  </si>
  <si>
    <t>EMI_per_household.kgCO2.FI.Res.HHnew.Thermal.SH.LPG.SH</t>
  </si>
  <si>
    <t>EMI_per_household.kgCO2.FI.Res.HHnew.Thermal.SH.LPG.SH.LPG</t>
  </si>
  <si>
    <t>EMI_per_household.kgCO2.FI.Res.HHnew.Thermal.SH.LPG.SH.Elec</t>
  </si>
  <si>
    <t>EMI_per_household.kgCO2.FI.Res.HHnew.Thermal.SH.LPG.SC</t>
  </si>
  <si>
    <t>EMI_per_household.kgCO2.FI.Res.HHnew.Thermal.SH.LPG.SC.AC.Elec</t>
  </si>
  <si>
    <t>EMI_per_household.kgCO2.FI.Res.HHnew.Thermal.SH.LPG.WH</t>
  </si>
  <si>
    <t>EMI_per_household.kgCO2.FI.Res.HHnew.Thermal.SH.LPG.WH.LPG.NoSolar.LPG</t>
  </si>
  <si>
    <t>EMI_per_household.kgCO2.FI.Res.HHnew.Thermal.SH.LPG.WH.LPG.Solar</t>
  </si>
  <si>
    <t>EMI_per_household.kgCO2.FI.Res.HHnew.Thermal.SH.LPG.WH.LPG.Solar.LPG</t>
  </si>
  <si>
    <t>EMI_per_household.kgCO2.FI.Res.HHnew.Thermal.SH.LPG.WH.LPG.Solar.Solar</t>
  </si>
  <si>
    <t>EMI_per_household.kgCO2.FI.Res.HHnew.Thermal.SH.LPG.WH.Elc.NoSolar.Elec</t>
  </si>
  <si>
    <t>EMI_per_household.kgCO2.FI.Res.HHnew.Thermal.SH.LPG.WH.Elc.Solar</t>
  </si>
  <si>
    <t>EMI_per_household.kgCO2.FI.Res.HHnew.Thermal.SH.LPG.WH.Elc.Solar.Elec</t>
  </si>
  <si>
    <t>EMI_per_household.kgCO2.FI.Res.HHnew.Thermal.SH.LPG.WH.Elc.Solar.Solar</t>
  </si>
  <si>
    <t>EMI_per_household.kgCO2.FI.Res.HHnew.Thermal.SH.LPG.CO</t>
  </si>
  <si>
    <t>EMI_per_household.kgCO2.FI.Res.HHnew.Thermal.SH.LPG.CO.LPG.LPG</t>
  </si>
  <si>
    <t>EMI_per_household.kgCO2.FI.Res.HHnew.Thermal.SH.LPG.CO.Elc.Elec</t>
  </si>
  <si>
    <t>EMI_per_household.kgCO2.FI.Res.HHnew.Thermal.SH.Oil</t>
  </si>
  <si>
    <t>EMI_per_household.kgCO2.FI.Res.HHnew.Thermal.SH.Oil.SH</t>
  </si>
  <si>
    <t>EMI_per_household.kgCO2.FI.Res.HHnew.Thermal.SH.Oil.SH.Oil</t>
  </si>
  <si>
    <t>EMI_per_household.kgCO2.FI.Res.HHnew.Thermal.SH.Oil.SH.Elec</t>
  </si>
  <si>
    <t>EMI_per_household.kgCO2.FI.Res.HHnew.Thermal.SH.Oil.SC</t>
  </si>
  <si>
    <t>EMI_per_household.kgCO2.FI.Res.HHnew.Thermal.SH.Oil.SC.AC.Elec</t>
  </si>
  <si>
    <t>EMI_per_household.kgCO2.FI.Res.HHnew.Thermal.SH.Oil.WH</t>
  </si>
  <si>
    <t>EMI_per_household.kgCO2.FI.Res.HHnew.Thermal.SH.Oil.WH.Oil.NoSolar.Oil</t>
  </si>
  <si>
    <t>EMI_per_household.kgCO2.FI.Res.HHnew.Thermal.SH.Oil.WH.Oil.Solar</t>
  </si>
  <si>
    <t>EMI_per_household.kgCO2.FI.Res.HHnew.Thermal.SH.Oil.WH.Oil.Solar.Oil</t>
  </si>
  <si>
    <t>EMI_per_household.kgCO2.FI.Res.HHnew.Thermal.SH.Oil.WH.Oil.Solar.Solar</t>
  </si>
  <si>
    <t>EMI_per_household.kgCO2.FI.Res.HHnew.Thermal.SH.Oil.WH.Elc.NoSolar.Elec</t>
  </si>
  <si>
    <t>EMI_per_household.kgCO2.FI.Res.HHnew.Thermal.SH.Oil.WH.Elc.Solar</t>
  </si>
  <si>
    <t>EMI_per_household.kgCO2.FI.Res.HHnew.Thermal.SH.Oil.WH.Elc.Solar.Elec</t>
  </si>
  <si>
    <t>EMI_per_household.kgCO2.FI.Res.HHnew.Thermal.SH.Oil.WH.Elc.Solar.Solar</t>
  </si>
  <si>
    <t>EMI_per_household.kgCO2.FI.Res.HHnew.Thermal.SH.Oil.CO</t>
  </si>
  <si>
    <t>EMI_per_household.kgCO2.FI.Res.HHnew.Thermal.SH.Oil.CO.LPG.LPG</t>
  </si>
  <si>
    <t>EMI_per_household.kgCO2.FI.Res.HHnew.Thermal.SH.Oil.CO.Elc.Elec</t>
  </si>
  <si>
    <t>EMI_per_household.kgCO2.FI.Res.HHnew.Thermal.SH.Gas</t>
  </si>
  <si>
    <t>EMI_per_household.kgCO2.FI.Res.HHnew.Thermal.SH.Gas.SH</t>
  </si>
  <si>
    <t>EMI_per_household.kgCO2.FI.Res.HHnew.Thermal.SH.Gas.SH.Gas</t>
  </si>
  <si>
    <t>EMI_per_household.kgCO2.FI.Res.HHnew.Thermal.SH.Gas.SH.Elec</t>
  </si>
  <si>
    <t>EMI_per_household.kgCO2.FI.Res.HHnew.Thermal.SH.Gas.SC</t>
  </si>
  <si>
    <t>EMI_per_household.kgCO2.FI.Res.HHnew.Thermal.SH.Gas.SC.AC.Elec</t>
  </si>
  <si>
    <t>EMI_per_household.kgCO2.FI.Res.HHnew.Thermal.SH.Gas.WH</t>
  </si>
  <si>
    <t>EMI_per_household.kgCO2.FI.Res.HHnew.Thermal.SH.Gas.WH.Gas.NoSolar.Gas</t>
  </si>
  <si>
    <t>EMI_per_household.kgCO2.FI.Res.HHnew.Thermal.SH.Gas.WH.Gas.Solar</t>
  </si>
  <si>
    <t>EMI_per_household.kgCO2.FI.Res.HHnew.Thermal.SH.Gas.WH.Gas.Solar.Gas</t>
  </si>
  <si>
    <t>EMI_per_household.kgCO2.FI.Res.HHnew.Thermal.SH.Gas.WH.Gas.Solar.Solar</t>
  </si>
  <si>
    <t>EMI_per_household.kgCO2.FI.Res.HHnew.Thermal.SH.Gas.WH.Elc.NoSolar.Elec</t>
  </si>
  <si>
    <t>EMI_per_household.kgCO2.FI.Res.HHnew.Thermal.SH.Gas.WH.Elc.Solar</t>
  </si>
  <si>
    <t>EMI_per_household.kgCO2.FI.Res.HHnew.Thermal.SH.Gas.WH.Elc.Solar.Elec</t>
  </si>
  <si>
    <t>EMI_per_household.kgCO2.FI.Res.HHnew.Thermal.SH.Gas.WH.Elc.Solar.Solar</t>
  </si>
  <si>
    <t>EMI_per_household.kgCO2.FI.Res.HHnew.Thermal.SH.Gas.CO</t>
  </si>
  <si>
    <t>EMI_per_household.kgCO2.FI.Res.HHnew.Thermal.SH.Gas.CO.Gas.Gas</t>
  </si>
  <si>
    <t>EMI_per_household.kgCO2.FI.Res.HHnew.Thermal.SH.Gas.CO.Elc.Elec</t>
  </si>
  <si>
    <t>EMI_per_household.kgCO2.FI.Res.HHnew.Thermal.SH.Biomass</t>
  </si>
  <si>
    <t>EMI_per_household.kgCO2.FI.Res.HHnew.Thermal.SH.Biomass.SH</t>
  </si>
  <si>
    <t>EMI_per_household.kgCO2.FI.Res.HHnew.Thermal.SH.Biomass.SH.Biomass</t>
  </si>
  <si>
    <t>EMI_per_household.kgCO2.FI.Res.HHnew.Thermal.SH.Biomass.SH.Elec</t>
  </si>
  <si>
    <t>EMI_per_household.kgCO2.FI.Res.HHnew.Thermal.SH.Biomass.SC</t>
  </si>
  <si>
    <t>EMI_per_household.kgCO2.FI.Res.HHnew.Thermal.SH.Biomass.SC.AC.Elec</t>
  </si>
  <si>
    <t>EMI_per_household.kgCO2.FI.Res.HHnew.Thermal.SH.Biomass.WH</t>
  </si>
  <si>
    <t>EMI_per_household.kgCO2.FI.Res.HHnew.Thermal.SH.Biomass.WH.Biomass.NoSolar.Biomass</t>
  </si>
  <si>
    <t>EMI_per_household.kgCO2.FI.Res.HHnew.Thermal.SH.Biomass.WH.Biomass.Solar</t>
  </si>
  <si>
    <t>EMI_per_household.kgCO2.FI.Res.HHnew.Thermal.SH.Biomass.WH.Biomass.Solar.Biomass</t>
  </si>
  <si>
    <t>EMI_per_household.kgCO2.FI.Res.HHnew.Thermal.SH.Biomass.WH.Biomass.Solar.Solar</t>
  </si>
  <si>
    <t>EMI_per_household.kgCO2.FI.Res.HHnew.Thermal.SH.Biomass.WH.LPG.NoSolar.LPG</t>
  </si>
  <si>
    <t>EMI_per_household.kgCO2.FI.Res.HHnew.Thermal.SH.Biomass.WH.LPG.Solar</t>
  </si>
  <si>
    <t>EMI_per_household.kgCO2.FI.Res.HHnew.Thermal.SH.Biomass.WH.LPG.Solar.LPG</t>
  </si>
  <si>
    <t>EMI_per_household.kgCO2.FI.Res.HHnew.Thermal.SH.Biomass.WH.LPG.Solar.Solar</t>
  </si>
  <si>
    <t>EMI_per_household.kgCO2.FI.Res.HHnew.Thermal.SH.Biomass.WH.Elc.NoSolar.Elec</t>
  </si>
  <si>
    <t>EMI_per_household.kgCO2.FI.Res.HHnew.Thermal.SH.Biomass.WH.Elc.Solar</t>
  </si>
  <si>
    <t>EMI_per_household.kgCO2.FI.Res.HHnew.Thermal.SH.Biomass.WH.Elc.Solar.Elec</t>
  </si>
  <si>
    <t>EMI_per_household.kgCO2.FI.Res.HHnew.Thermal.SH.Biomass.WH.Elc.Solar.Solar</t>
  </si>
  <si>
    <t>EMI_per_household.kgCO2.FI.Res.HHnew.Thermal.SH.Biomass.CO</t>
  </si>
  <si>
    <t>EMI_per_household.kgCO2.FI.Res.HHnew.Thermal.SH.Biomass.CO.Biomass.Biomass</t>
  </si>
  <si>
    <t>EMI_per_household.kgCO2.FI.Res.HHnew.Thermal.SH.Biomass.CO.LPG.LPG</t>
  </si>
  <si>
    <t>EMI_per_household.kgCO2.FI.Res.HHnew.Thermal.SH.Biomass.CO.Elc.Elec</t>
  </si>
  <si>
    <t>EMI_per_household.kgCO2.FI.Res.HHnew.Thermal.SH.Geo</t>
  </si>
  <si>
    <t>EMI_per_household.kgCO2.FI.Res.HHnew.Thermal.SH.Geo.SH</t>
  </si>
  <si>
    <t>EMI_per_household.kgCO2.FI.Res.HHnew.Thermal.SH.Geo.SH.Geo</t>
  </si>
  <si>
    <t>EMI_per_household.kgCO2.FI.Res.HHnew.Thermal.SH.Geo.SH.Elec</t>
  </si>
  <si>
    <t>EMI_per_household.kgCO2.FI.Res.HHnew.Thermal.SH.Geo.SC</t>
  </si>
  <si>
    <t>EMI_per_household.kgCO2.FI.Res.HHnew.Thermal.SH.Geo.SC.AC.Elec</t>
  </si>
  <si>
    <t>EMI_per_household.kgCO2.FI.Res.HHnew.Thermal.SH.Geo.WH</t>
  </si>
  <si>
    <t>EMI_per_household.kgCO2.FI.Res.HHnew.Thermal.SH.Geo.WH.Geo.NoSolar.Geo</t>
  </si>
  <si>
    <t>EMI_per_household.kgCO2.FI.Res.HHnew.Thermal.SH.Geo.WH.Geo.Solar</t>
  </si>
  <si>
    <t>EMI_per_household.kgCO2.FI.Res.HHnew.Thermal.SH.Geo.WH.Geo.Solar.Geo</t>
  </si>
  <si>
    <t>EMI_per_household.kgCO2.FI.Res.HHnew.Thermal.SH.Geo.WH.Geo.Solar.Solar</t>
  </si>
  <si>
    <t>EMI_per_household.kgCO2.FI.Res.HHnew.Thermal.SH.Geo.WH.Elc.NoSolar.Elec</t>
  </si>
  <si>
    <t>EMI_per_household.kgCO2.FI.Res.HHnew.Thermal.SH.Geo.WH.Elc.Solar</t>
  </si>
  <si>
    <t>EMI_per_household.kgCO2.FI.Res.HHnew.Thermal.SH.Geo.WH.Elc.Solar.Elec</t>
  </si>
  <si>
    <t>EMI_per_household.kgCO2.FI.Res.HHnew.Thermal.SH.Geo.WH.Elc.Solar.Solar</t>
  </si>
  <si>
    <t>EMI_per_household.kgCO2.FI.Res.HHnew.Thermal.SH.Geo.CO</t>
  </si>
  <si>
    <t>EMI_per_household.kgCO2.FI.Res.HHnew.Thermal.SH.Geo.CO.LPG.LPG</t>
  </si>
  <si>
    <t>EMI_per_household.kgCO2.FI.Res.HHnew.Thermal.SH.Geo.CO.Elc.Elec</t>
  </si>
  <si>
    <t>EMI_per_household.kgCO2.FI.Res.HHnew.Thermal.SH.DistrHeat</t>
  </si>
  <si>
    <t>EMI_per_household.kgCO2.FI.Res.HHnew.Thermal.SH.DistrHeat.SH</t>
  </si>
  <si>
    <t>EMI_per_household.kgCO2.FI.Res.HHnew.Thermal.SH.DistrHeat.SH.Steam_Distr</t>
  </si>
  <si>
    <t>EMI_per_household.kgCO2.FI.Res.HHnew.Thermal.SH.DistrHeat.SH.Elec</t>
  </si>
  <si>
    <t>EMI_per_household.kgCO2.FI.Res.HHnew.Thermal.SH.DistrHeat.SC</t>
  </si>
  <si>
    <t>EMI_per_household.kgCO2.FI.Res.HHnew.Thermal.SH.DistrHeat.SC.AC.Elec</t>
  </si>
  <si>
    <t>EMI_per_household.kgCO2.FI.Res.HHnew.Thermal.SH.DistrHeat.WH</t>
  </si>
  <si>
    <t>EMI_per_household.kgCO2.FI.Res.HHnew.Thermal.SH.DistrHeat.WH.DistrHeat.NoSolar.Steam_Distr</t>
  </si>
  <si>
    <t>EMI_per_household.kgCO2.FI.Res.HHnew.Thermal.SH.DistrHeat.WH.DistrHeat.Solar</t>
  </si>
  <si>
    <t>EMI_per_household.kgCO2.FI.Res.HHnew.Thermal.SH.DistrHeat.WH.DistrHeat.Solar.Steam_Distr</t>
  </si>
  <si>
    <t>EMI_per_household.kgCO2.FI.Res.HHnew.Thermal.SH.DistrHeat.WH.DistrHeat.Solar.Solar</t>
  </si>
  <si>
    <t>EMI_per_household.kgCO2.FI.Res.HHnew.Thermal.SH.DistrHeat.WH.Elc.NoSolar.Elec</t>
  </si>
  <si>
    <t>EMI_per_household.kgCO2.FI.Res.HHnew.Thermal.SH.DistrHeat.WH.Elc.Solar</t>
  </si>
  <si>
    <t>EMI_per_household.kgCO2.FI.Res.HHnew.Thermal.SH.DistrHeat.WH.Elc.Solar.Elec</t>
  </si>
  <si>
    <t>EMI_per_household.kgCO2.FI.Res.HHnew.Thermal.SH.DistrHeat.WH.Elc.Solar.Solar</t>
  </si>
  <si>
    <t>EMI_per_household.kgCO2.FI.Res.HHnew.Thermal.SH.DistrHeat.CO</t>
  </si>
  <si>
    <t>EMI_per_household.kgCO2.FI.Res.HHnew.Thermal.SH.DistrHeat.CO.LPG.LPG</t>
  </si>
  <si>
    <t>EMI_per_household.kgCO2.FI.Res.HHnew.Thermal.SH.DistrHeat.CO.Elc.Elec</t>
  </si>
  <si>
    <t>EMI_per_household.kgCO2.FI.Res.HHnew.Thermal.SH.AdvElc</t>
  </si>
  <si>
    <t>EMI_per_household.kgCO2.FI.Res.HHnew.Thermal.SH.AdvElc.SH</t>
  </si>
  <si>
    <t>EMI_per_household.kgCO2.FI.Res.HHnew.Thermal.SH.AdvElc.SH.Elec</t>
  </si>
  <si>
    <t>EMI_per_household.kgCO2.FI.Res.HHnew.Thermal.SH.AdvElc.SC</t>
  </si>
  <si>
    <t>EMI_per_household.kgCO2.FI.Res.HHnew.Thermal.SH.AdvElc.SC.AC.Elec</t>
  </si>
  <si>
    <t>EMI_per_household.kgCO2.FI.Res.HHnew.Thermal.SH.AdvElc.WH</t>
  </si>
  <si>
    <t>EMI_per_household.kgCO2.FI.Res.HHnew.Thermal.SH.AdvElc.WH.LPG.NoSolar.LPG</t>
  </si>
  <si>
    <t>EMI_per_household.kgCO2.FI.Res.HHnew.Thermal.SH.AdvElc.WH.LPG.Solar</t>
  </si>
  <si>
    <t>EMI_per_household.kgCO2.FI.Res.HHnew.Thermal.SH.AdvElc.WH.LPG.Solar.LPG</t>
  </si>
  <si>
    <t>EMI_per_household.kgCO2.FI.Res.HHnew.Thermal.SH.AdvElc.WH.LPG.Solar.Solar</t>
  </si>
  <si>
    <t>EMI_per_household.kgCO2.FI.Res.HHnew.Thermal.SH.AdvElc.WH.Elc.NoSolar.Elec</t>
  </si>
  <si>
    <t>EMI_per_household.kgCO2.FI.Res.HHnew.Thermal.SH.AdvElc.WH.Elc.Solar</t>
  </si>
  <si>
    <t>EMI_per_household.kgCO2.FI.Res.HHnew.Thermal.SH.AdvElc.WH.Elc.Solar.Elec</t>
  </si>
  <si>
    <t>EMI_per_household.kgCO2.FI.Res.HHnew.Thermal.SH.AdvElc.WH.Elc.Solar.Solar</t>
  </si>
  <si>
    <t>EMI_per_household.kgCO2.FI.Res.HHnew.Thermal.SH.AdvElc.CO</t>
  </si>
  <si>
    <t>EMI_per_household.kgCO2.FI.Res.HHnew.Thermal.SH.AdvElc.CO.LPG.LPG</t>
  </si>
  <si>
    <t>EMI_per_household.kgCO2.FI.Res.HHnew.Thermal.SH.AdvElc.CO.Elc.Elec</t>
  </si>
  <si>
    <t>EMI_per_household.kgCO2.FI.Res.HHnew.Thermal.SH.ConvElc</t>
  </si>
  <si>
    <t>EMI_per_household.kgCO2.FI.Res.HHnew.Thermal.SH.ConvElc.SH</t>
  </si>
  <si>
    <t>EMI_per_household.kgCO2.FI.Res.HHnew.Thermal.SH.ConvElc.SH.Elec</t>
  </si>
  <si>
    <t>EMI_per_household.kgCO2.FI.Res.HHnew.Thermal.SH.ConvElc.SC</t>
  </si>
  <si>
    <t>EMI_per_household.kgCO2.FI.Res.HHnew.Thermal.SH.ConvElc.SC.AC.Elec</t>
  </si>
  <si>
    <t>EMI_per_household.kgCO2.FI.Res.HHnew.Thermal.SH.ConvElc.WH</t>
  </si>
  <si>
    <t>EMI_per_household.kgCO2.FI.Res.HHnew.Thermal.SH.ConvElc.WH.LPG.NoSolar.LPG</t>
  </si>
  <si>
    <t>EMI_per_household.kgCO2.FI.Res.HHnew.Thermal.SH.ConvElc.WH.LPG.Solar</t>
  </si>
  <si>
    <t>EMI_per_household.kgCO2.FI.Res.HHnew.Thermal.SH.ConvElc.WH.LPG.Solar.LPG</t>
  </si>
  <si>
    <t>EMI_per_household.kgCO2.FI.Res.HHnew.Thermal.SH.ConvElc.WH.LPG.Solar.Solar</t>
  </si>
  <si>
    <t>EMI_per_household.kgCO2.FI.Res.HHnew.Thermal.SH.ConvElc.WH.Elc.NoSolar.Elec</t>
  </si>
  <si>
    <t>EMI_per_household.kgCO2.FI.Res.HHnew.Thermal.SH.ConvElc.WH.Elc.Solar</t>
  </si>
  <si>
    <t>EMI_per_household.kgCO2.FI.Res.HHnew.Thermal.SH.ConvElc.WH.Elc.Solar.Elec</t>
  </si>
  <si>
    <t>EMI_per_household.kgCO2.FI.Res.HHnew.Thermal.SH.ConvElc.WH.Elc.Solar.Solar</t>
  </si>
  <si>
    <t>EMI_per_household.kgCO2.FI.Res.HHnew.Thermal.SH.ConvElc.CO</t>
  </si>
  <si>
    <t>EMI_per_household.kgCO2.FI.Res.HHnew.Thermal.SH.ConvElc.CO.LPG.LPG</t>
  </si>
  <si>
    <t>EMI_per_household.kgCO2.FI.Res.HHnew.Thermal.SH.ConvElc.CO.Elc.Elec</t>
  </si>
  <si>
    <t>FI - Final energy consumption of new and renovated households per surface area (detailed structure)</t>
  </si>
  <si>
    <t>FEC_per_sqm.kWh.FI.Res.HHnew.Thermal.SH.Solids</t>
  </si>
  <si>
    <t>FEC_per_sqm.kWh.FI.Res.HHnew.Thermal.SH.Solids.SH</t>
  </si>
  <si>
    <t>FEC_per_sqm.kWh.FI.Res.HHnew.Thermal.SH.Solids.SH.Solids</t>
  </si>
  <si>
    <t>FEC_per_sqm.kWh.FI.Res.HHnew.Thermal.SH.Solids.SH.Elec</t>
  </si>
  <si>
    <t>FEC_per_sqm.kWh.FI.Res.HHnew.Thermal.SH.Solids.SC</t>
  </si>
  <si>
    <t>FEC_per_sqm.kWh.FI.Res.HHnew.Thermal.SH.Solids.SC.AC.Elec</t>
  </si>
  <si>
    <t>FEC_per_sqm.kWh.FI.Res.HHnew.Thermal.SH.Solids.WH</t>
  </si>
  <si>
    <t>FEC_per_sqm.kWh.FI.Res.HHnew.Thermal.SH.Solids.WH.Solids.NoSolar.Solids</t>
  </si>
  <si>
    <t>FEC_per_sqm.kWh.FI.Res.HHnew.Thermal.SH.Solids.WH.LPG.NoSolar.LPG</t>
  </si>
  <si>
    <t>FEC_per_sqm.kWh.FI.Res.HHnew.Thermal.SH.Solids.WH.LPG.Solar</t>
  </si>
  <si>
    <t>FEC_per_sqm.kWh.FI.Res.HHnew.Thermal.SH.Solids.WH.LPG.Solar.LPG</t>
  </si>
  <si>
    <t>FEC_per_sqm.kWh.FI.Res.HHnew.Thermal.SH.Solids.WH.LPG.Solar.Solar</t>
  </si>
  <si>
    <t>FEC_per_sqm.kWh.FI.Res.HHnew.Thermal.SH.Solids.WH.Elc.NoSolar.Elec</t>
  </si>
  <si>
    <t>FEC_per_sqm.kWh.FI.Res.HHnew.Thermal.SH.Solids.WH.Elc.Solar</t>
  </si>
  <si>
    <t>FEC_per_sqm.kWh.FI.Res.HHnew.Thermal.SH.Solids.WH.Elc.Solar.Elec</t>
  </si>
  <si>
    <t>FEC_per_sqm.kWh.FI.Res.HHnew.Thermal.SH.Solids.WH.Elc.Solar.Solar</t>
  </si>
  <si>
    <t>FEC_per_sqm.kWh.FI.Res.HHnew.Thermal.SH.Solids.CO</t>
  </si>
  <si>
    <t>FEC_per_sqm.kWh.FI.Res.HHnew.Thermal.SH.Solids.CO.Solids.Solids</t>
  </si>
  <si>
    <t>FEC_per_sqm.kWh.FI.Res.HHnew.Thermal.SH.Solids.CO.LPG.LPG</t>
  </si>
  <si>
    <t>FEC_per_sqm.kWh.FI.Res.HHnew.Thermal.SH.Solids.CO.Elc.Elec</t>
  </si>
  <si>
    <t>FEC_per_sqm.kWh.FI.Res.HHnew.Thermal.SH.LPG</t>
  </si>
  <si>
    <t>FEC_per_sqm.kWh.FI.Res.HHnew.Thermal.SH.LPG.SH</t>
  </si>
  <si>
    <t>FEC_per_sqm.kWh.FI.Res.HHnew.Thermal.SH.LPG.SH.LPG</t>
  </si>
  <si>
    <t>FEC_per_sqm.kWh.FI.Res.HHnew.Thermal.SH.LPG.SH.Elec</t>
  </si>
  <si>
    <t>FEC_per_sqm.kWh.FI.Res.HHnew.Thermal.SH.LPG.SC</t>
  </si>
  <si>
    <t>FEC_per_sqm.kWh.FI.Res.HHnew.Thermal.SH.LPG.SC.AC.Elec</t>
  </si>
  <si>
    <t>FEC_per_sqm.kWh.FI.Res.HHnew.Thermal.SH.LPG.WH</t>
  </si>
  <si>
    <t>FEC_per_sqm.kWh.FI.Res.HHnew.Thermal.SH.LPG.WH.LPG.NoSolar.LPG</t>
  </si>
  <si>
    <t>FEC_per_sqm.kWh.FI.Res.HHnew.Thermal.SH.LPG.WH.LPG.Solar</t>
  </si>
  <si>
    <t>FEC_per_sqm.kWh.FI.Res.HHnew.Thermal.SH.LPG.WH.LPG.Solar.LPG</t>
  </si>
  <si>
    <t>FEC_per_sqm.kWh.FI.Res.HHnew.Thermal.SH.LPG.WH.LPG.Solar.Solar</t>
  </si>
  <si>
    <t>FEC_per_sqm.kWh.FI.Res.HHnew.Thermal.SH.LPG.WH.Elc.NoSolar.Elec</t>
  </si>
  <si>
    <t>FEC_per_sqm.kWh.FI.Res.HHnew.Thermal.SH.LPG.WH.Elc.Solar</t>
  </si>
  <si>
    <t>FEC_per_sqm.kWh.FI.Res.HHnew.Thermal.SH.LPG.WH.Elc.Solar.Elec</t>
  </si>
  <si>
    <t>FEC_per_sqm.kWh.FI.Res.HHnew.Thermal.SH.LPG.WH.Elc.Solar.Solar</t>
  </si>
  <si>
    <t>FEC_per_sqm.kWh.FI.Res.HHnew.Thermal.SH.LPG.CO</t>
  </si>
  <si>
    <t>FEC_per_sqm.kWh.FI.Res.HHnew.Thermal.SH.LPG.CO.LPG.LPG</t>
  </si>
  <si>
    <t>FEC_per_sqm.kWh.FI.Res.HHnew.Thermal.SH.LPG.CO.Elc.Elec</t>
  </si>
  <si>
    <t>FEC_per_sqm.kWh.FI.Res.HHnew.Thermal.SH.Oil</t>
  </si>
  <si>
    <t>FEC_per_sqm.kWh.FI.Res.HHnew.Thermal.SH.Oil.SH</t>
  </si>
  <si>
    <t>FEC_per_sqm.kWh.FI.Res.HHnew.Thermal.SH.Oil.SH.Oil</t>
  </si>
  <si>
    <t>FEC_per_sqm.kWh.FI.Res.HHnew.Thermal.SH.Oil.SH.Elec</t>
  </si>
  <si>
    <t>FEC_per_sqm.kWh.FI.Res.HHnew.Thermal.SH.Oil.SC</t>
  </si>
  <si>
    <t>FEC_per_sqm.kWh.FI.Res.HHnew.Thermal.SH.Oil.SC.AC.Elec</t>
  </si>
  <si>
    <t>FEC_per_sqm.kWh.FI.Res.HHnew.Thermal.SH.Oil.WH</t>
  </si>
  <si>
    <t>FEC_per_sqm.kWh.FI.Res.HHnew.Thermal.SH.Oil.WH.Oil.NoSolar.Oil</t>
  </si>
  <si>
    <t>FEC_per_sqm.kWh.FI.Res.HHnew.Thermal.SH.Oil.WH.Oil.Solar</t>
  </si>
  <si>
    <t>FEC_per_sqm.kWh.FI.Res.HHnew.Thermal.SH.Oil.WH.Oil.Solar.Oil</t>
  </si>
  <si>
    <t>FEC_per_sqm.kWh.FI.Res.HHnew.Thermal.SH.Oil.WH.Oil.Solar.Solar</t>
  </si>
  <si>
    <t>FEC_per_sqm.kWh.FI.Res.HHnew.Thermal.SH.Oil.WH.Elc.NoSolar.Elec</t>
  </si>
  <si>
    <t>FEC_per_sqm.kWh.FI.Res.HHnew.Thermal.SH.Oil.WH.Elc.Solar</t>
  </si>
  <si>
    <t>FEC_per_sqm.kWh.FI.Res.HHnew.Thermal.SH.Oil.WH.Elc.Solar.Elec</t>
  </si>
  <si>
    <t>FEC_per_sqm.kWh.FI.Res.HHnew.Thermal.SH.Oil.WH.Elc.Solar.Solar</t>
  </si>
  <si>
    <t>FEC_per_sqm.kWh.FI.Res.HHnew.Thermal.SH.Oil.CO</t>
  </si>
  <si>
    <t>FEC_per_sqm.kWh.FI.Res.HHnew.Thermal.SH.Oil.CO.LPG.LPG</t>
  </si>
  <si>
    <t>FEC_per_sqm.kWh.FI.Res.HHnew.Thermal.SH.Oil.CO.Elc.Elec</t>
  </si>
  <si>
    <t>FEC_per_sqm.kWh.FI.Res.HHnew.Thermal.SH.Gas</t>
  </si>
  <si>
    <t>FEC_per_sqm.kWh.FI.Res.HHnew.Thermal.SH.Gas.SH</t>
  </si>
  <si>
    <t>FEC_per_sqm.kWh.FI.Res.HHnew.Thermal.SH.Gas.SH.Gas</t>
  </si>
  <si>
    <t>FEC_per_sqm.kWh.FI.Res.HHnew.Thermal.SH.Gas.SH.Elec</t>
  </si>
  <si>
    <t>FEC_per_sqm.kWh.FI.Res.HHnew.Thermal.SH.Gas.SC</t>
  </si>
  <si>
    <t>FEC_per_sqm.kWh.FI.Res.HHnew.Thermal.SH.Gas.SC.AC.Elec</t>
  </si>
  <si>
    <t>FEC_per_sqm.kWh.FI.Res.HHnew.Thermal.SH.Gas.WH</t>
  </si>
  <si>
    <t>FEC_per_sqm.kWh.FI.Res.HHnew.Thermal.SH.Gas.WH.Gas.NoSolar.Gas</t>
  </si>
  <si>
    <t>FEC_per_sqm.kWh.FI.Res.HHnew.Thermal.SH.Gas.WH.Gas.Solar</t>
  </si>
  <si>
    <t>FEC_per_sqm.kWh.FI.Res.HHnew.Thermal.SH.Gas.WH.Gas.Solar.Gas</t>
  </si>
  <si>
    <t>FEC_per_sqm.kWh.FI.Res.HHnew.Thermal.SH.Gas.WH.Gas.Solar.Solar</t>
  </si>
  <si>
    <t>FEC_per_sqm.kWh.FI.Res.HHnew.Thermal.SH.Gas.WH.Elc.NoSolar.Elec</t>
  </si>
  <si>
    <t>FEC_per_sqm.kWh.FI.Res.HHnew.Thermal.SH.Gas.WH.Elc.Solar</t>
  </si>
  <si>
    <t>FEC_per_sqm.kWh.FI.Res.HHnew.Thermal.SH.Gas.WH.Elc.Solar.Elec</t>
  </si>
  <si>
    <t>FEC_per_sqm.kWh.FI.Res.HHnew.Thermal.SH.Gas.WH.Elc.Solar.Solar</t>
  </si>
  <si>
    <t>FEC_per_sqm.kWh.FI.Res.HHnew.Thermal.SH.Gas.CO</t>
  </si>
  <si>
    <t>FEC_per_sqm.kWh.FI.Res.HHnew.Thermal.SH.Gas.CO.Gas.Gas</t>
  </si>
  <si>
    <t>FEC_per_sqm.kWh.FI.Res.HHnew.Thermal.SH.Gas.CO.Elc.Elec</t>
  </si>
  <si>
    <t>FEC_per_sqm.kWh.FI.Res.HHnew.Thermal.SH.Biomass</t>
  </si>
  <si>
    <t>FEC_per_sqm.kWh.FI.Res.HHnew.Thermal.SH.Biomass.SH</t>
  </si>
  <si>
    <t>FEC_per_sqm.kWh.FI.Res.HHnew.Thermal.SH.Biomass.SH.Biomass</t>
  </si>
  <si>
    <t>FEC_per_sqm.kWh.FI.Res.HHnew.Thermal.SH.Biomass.SH.Elec</t>
  </si>
  <si>
    <t>FEC_per_sqm.kWh.FI.Res.HHnew.Thermal.SH.Biomass.SC</t>
  </si>
  <si>
    <t>FEC_per_sqm.kWh.FI.Res.HHnew.Thermal.SH.Biomass.SC.AC.Elec</t>
  </si>
  <si>
    <t>FEC_per_sqm.kWh.FI.Res.HHnew.Thermal.SH.Biomass.WH</t>
  </si>
  <si>
    <t>FEC_per_sqm.kWh.FI.Res.HHnew.Thermal.SH.Biomass.WH.Biomass.NoSolar.Biomass</t>
  </si>
  <si>
    <t>FEC_per_sqm.kWh.FI.Res.HHnew.Thermal.SH.Biomass.WH.Biomass.Solar</t>
  </si>
  <si>
    <t>FEC_per_sqm.kWh.FI.Res.HHnew.Thermal.SH.Biomass.WH.Biomass.Solar.Biomass</t>
  </si>
  <si>
    <t>FEC_per_sqm.kWh.FI.Res.HHnew.Thermal.SH.Biomass.WH.Biomass.Solar.Solar</t>
  </si>
  <si>
    <t>FEC_per_sqm.kWh.FI.Res.HHnew.Thermal.SH.Biomass.WH.LPG.NoSolar.LPG</t>
  </si>
  <si>
    <t>FEC_per_sqm.kWh.FI.Res.HHnew.Thermal.SH.Biomass.WH.LPG.Solar</t>
  </si>
  <si>
    <t>FEC_per_sqm.kWh.FI.Res.HHnew.Thermal.SH.Biomass.WH.LPG.Solar.LPG</t>
  </si>
  <si>
    <t>FEC_per_sqm.kWh.FI.Res.HHnew.Thermal.SH.Biomass.WH.LPG.Solar.Solar</t>
  </si>
  <si>
    <t>FEC_per_sqm.kWh.FI.Res.HHnew.Thermal.SH.Biomass.WH.Elc.NoSolar.Elec</t>
  </si>
  <si>
    <t>FEC_per_sqm.kWh.FI.Res.HHnew.Thermal.SH.Biomass.WH.Elc.Solar</t>
  </si>
  <si>
    <t>FEC_per_sqm.kWh.FI.Res.HHnew.Thermal.SH.Biomass.WH.Elc.Solar.Elec</t>
  </si>
  <si>
    <t>FEC_per_sqm.kWh.FI.Res.HHnew.Thermal.SH.Biomass.WH.Elc.Solar.Solar</t>
  </si>
  <si>
    <t>FEC_per_sqm.kWh.FI.Res.HHnew.Thermal.SH.Biomass.CO</t>
  </si>
  <si>
    <t>FEC_per_sqm.kWh.FI.Res.HHnew.Thermal.SH.Biomass.CO.Biomass.Biomass</t>
  </si>
  <si>
    <t>FEC_per_sqm.kWh.FI.Res.HHnew.Thermal.SH.Biomass.CO.LPG.LPG</t>
  </si>
  <si>
    <t>FEC_per_sqm.kWh.FI.Res.HHnew.Thermal.SH.Biomass.CO.Elc.Elec</t>
  </si>
  <si>
    <t>FEC_per_sqm.kWh.FI.Res.HHnew.Thermal.SH.Geo</t>
  </si>
  <si>
    <t>FEC_per_sqm.kWh.FI.Res.HHnew.Thermal.SH.Geo.SH</t>
  </si>
  <si>
    <t>FEC_per_sqm.kWh.FI.Res.HHnew.Thermal.SH.Geo.SH.Geo</t>
  </si>
  <si>
    <t>FEC_per_sqm.kWh.FI.Res.HHnew.Thermal.SH.Geo.SH.Elec</t>
  </si>
  <si>
    <t>FEC_per_sqm.kWh.FI.Res.HHnew.Thermal.SH.Geo.SC</t>
  </si>
  <si>
    <t>FEC_per_sqm.kWh.FI.Res.HHnew.Thermal.SH.Geo.SC.AC.Elec</t>
  </si>
  <si>
    <t>FEC_per_sqm.kWh.FI.Res.HHnew.Thermal.SH.Geo.WH</t>
  </si>
  <si>
    <t>FEC_per_sqm.kWh.FI.Res.HHnew.Thermal.SH.Geo.WH.Geo.NoSolar.Geo</t>
  </si>
  <si>
    <t>FEC_per_sqm.kWh.FI.Res.HHnew.Thermal.SH.Geo.WH.Geo.Solar</t>
  </si>
  <si>
    <t>FEC_per_sqm.kWh.FI.Res.HHnew.Thermal.SH.Geo.WH.Geo.Solar.Geo</t>
  </si>
  <si>
    <t>FEC_per_sqm.kWh.FI.Res.HHnew.Thermal.SH.Geo.WH.Geo.Solar.Solar</t>
  </si>
  <si>
    <t>FEC_per_sqm.kWh.FI.Res.HHnew.Thermal.SH.Geo.WH.Elc.NoSolar.Elec</t>
  </si>
  <si>
    <t>FEC_per_sqm.kWh.FI.Res.HHnew.Thermal.SH.Geo.WH.Elc.Solar</t>
  </si>
  <si>
    <t>FEC_per_sqm.kWh.FI.Res.HHnew.Thermal.SH.Geo.WH.Elc.Solar.Elec</t>
  </si>
  <si>
    <t>FEC_per_sqm.kWh.FI.Res.HHnew.Thermal.SH.Geo.WH.Elc.Solar.Solar</t>
  </si>
  <si>
    <t>FEC_per_sqm.kWh.FI.Res.HHnew.Thermal.SH.Geo.CO</t>
  </si>
  <si>
    <t>FEC_per_sqm.kWh.FI.Res.HHnew.Thermal.SH.Geo.CO.LPG.LPG</t>
  </si>
  <si>
    <t>FEC_per_sqm.kWh.FI.Res.HHnew.Thermal.SH.Geo.CO.Elc.Elec</t>
  </si>
  <si>
    <t>FEC_per_sqm.kWh.FI.Res.HHnew.Thermal.SH.DistrHeat</t>
  </si>
  <si>
    <t>FEC_per_sqm.kWh.FI.Res.HHnew.Thermal.SH.DistrHeat.SH</t>
  </si>
  <si>
    <t>FEC_per_sqm.kWh.FI.Res.HHnew.Thermal.SH.DistrHeat.SH.Steam_Distr</t>
  </si>
  <si>
    <t>FEC_per_sqm.kWh.FI.Res.HHnew.Thermal.SH.DistrHeat.SH.Elec</t>
  </si>
  <si>
    <t>FEC_per_sqm.kWh.FI.Res.HHnew.Thermal.SH.DistrHeat.SC</t>
  </si>
  <si>
    <t>FEC_per_sqm.kWh.FI.Res.HHnew.Thermal.SH.DistrHeat.SC.AC.Elec</t>
  </si>
  <si>
    <t>FEC_per_sqm.kWh.FI.Res.HHnew.Thermal.SH.DistrHeat.WH</t>
  </si>
  <si>
    <t>FEC_per_sqm.kWh.FI.Res.HHnew.Thermal.SH.DistrHeat.WH.DistrHeat.NoSolar.Steam_Distr</t>
  </si>
  <si>
    <t>FEC_per_sqm.kWh.FI.Res.HHnew.Thermal.SH.DistrHeat.WH.DistrHeat.Solar</t>
  </si>
  <si>
    <t>FEC_per_sqm.kWh.FI.Res.HHnew.Thermal.SH.DistrHeat.WH.DistrHeat.Solar.Steam_Distr</t>
  </si>
  <si>
    <t>FEC_per_sqm.kWh.FI.Res.HHnew.Thermal.SH.DistrHeat.WH.DistrHeat.Solar.Solar</t>
  </si>
  <si>
    <t>FEC_per_sqm.kWh.FI.Res.HHnew.Thermal.SH.DistrHeat.WH.Elc.NoSolar.Elec</t>
  </si>
  <si>
    <t>FEC_per_sqm.kWh.FI.Res.HHnew.Thermal.SH.DistrHeat.WH.Elc.Solar</t>
  </si>
  <si>
    <t>FEC_per_sqm.kWh.FI.Res.HHnew.Thermal.SH.DistrHeat.WH.Elc.Solar.Elec</t>
  </si>
  <si>
    <t>FEC_per_sqm.kWh.FI.Res.HHnew.Thermal.SH.DistrHeat.WH.Elc.Solar.Solar</t>
  </si>
  <si>
    <t>FEC_per_sqm.kWh.FI.Res.HHnew.Thermal.SH.DistrHeat.CO</t>
  </si>
  <si>
    <t>FEC_per_sqm.kWh.FI.Res.HHnew.Thermal.SH.DistrHeat.CO.LPG.LPG</t>
  </si>
  <si>
    <t>FEC_per_sqm.kWh.FI.Res.HHnew.Thermal.SH.DistrHeat.CO.Elc.Elec</t>
  </si>
  <si>
    <t>FEC_per_sqm.kWh.FI.Res.HHnew.Thermal.SH.AdvElc</t>
  </si>
  <si>
    <t>FEC_per_sqm.kWh.FI.Res.HHnew.Thermal.SH.AdvElc.SH</t>
  </si>
  <si>
    <t>FEC_per_sqm.kWh.FI.Res.HHnew.Thermal.SH.AdvElc.SH.Elec</t>
  </si>
  <si>
    <t>FEC_per_sqm.kWh.FI.Res.HHnew.Thermal.SH.AdvElc.SC</t>
  </si>
  <si>
    <t>FEC_per_sqm.kWh.FI.Res.HHnew.Thermal.SH.AdvElc.SC.AC.Elec</t>
  </si>
  <si>
    <t>FEC_per_sqm.kWh.FI.Res.HHnew.Thermal.SH.AdvElc.WH</t>
  </si>
  <si>
    <t>FEC_per_sqm.kWh.FI.Res.HHnew.Thermal.SH.AdvElc.WH.LPG.NoSolar.LPG</t>
  </si>
  <si>
    <t>FEC_per_sqm.kWh.FI.Res.HHnew.Thermal.SH.AdvElc.WH.LPG.Solar</t>
  </si>
  <si>
    <t>FEC_per_sqm.kWh.FI.Res.HHnew.Thermal.SH.AdvElc.WH.LPG.Solar.LPG</t>
  </si>
  <si>
    <t>FEC_per_sqm.kWh.FI.Res.HHnew.Thermal.SH.AdvElc.WH.LPG.Solar.Solar</t>
  </si>
  <si>
    <t>FEC_per_sqm.kWh.FI.Res.HHnew.Thermal.SH.AdvElc.WH.Elc.NoSolar.Elec</t>
  </si>
  <si>
    <t>FEC_per_sqm.kWh.FI.Res.HHnew.Thermal.SH.AdvElc.WH.Elc.Solar</t>
  </si>
  <si>
    <t>FEC_per_sqm.kWh.FI.Res.HHnew.Thermal.SH.AdvElc.WH.Elc.Solar.Elec</t>
  </si>
  <si>
    <t>FEC_per_sqm.kWh.FI.Res.HHnew.Thermal.SH.AdvElc.WH.Elc.Solar.Solar</t>
  </si>
  <si>
    <t>FEC_per_sqm.kWh.FI.Res.HHnew.Thermal.SH.AdvElc.CO</t>
  </si>
  <si>
    <t>FEC_per_sqm.kWh.FI.Res.HHnew.Thermal.SH.AdvElc.CO.LPG.LPG</t>
  </si>
  <si>
    <t>FEC_per_sqm.kWh.FI.Res.HHnew.Thermal.SH.AdvElc.CO.Elc.Elec</t>
  </si>
  <si>
    <t>FEC_per_sqm.kWh.FI.Res.HHnew.Thermal.SH.ConvElc</t>
  </si>
  <si>
    <t>FEC_per_sqm.kWh.FI.Res.HHnew.Thermal.SH.ConvElc.SH</t>
  </si>
  <si>
    <t>FEC_per_sqm.kWh.FI.Res.HHnew.Thermal.SH.ConvElc.SH.Elec</t>
  </si>
  <si>
    <t>FEC_per_sqm.kWh.FI.Res.HHnew.Thermal.SH.ConvElc.SC</t>
  </si>
  <si>
    <t>FEC_per_sqm.kWh.FI.Res.HHnew.Thermal.SH.ConvElc.SC.AC.Elec</t>
  </si>
  <si>
    <t>FEC_per_sqm.kWh.FI.Res.HHnew.Thermal.SH.ConvElc.WH</t>
  </si>
  <si>
    <t>FEC_per_sqm.kWh.FI.Res.HHnew.Thermal.SH.ConvElc.WH.LPG.NoSolar.LPG</t>
  </si>
  <si>
    <t>FEC_per_sqm.kWh.FI.Res.HHnew.Thermal.SH.ConvElc.WH.LPG.Solar</t>
  </si>
  <si>
    <t>FEC_per_sqm.kWh.FI.Res.HHnew.Thermal.SH.ConvElc.WH.LPG.Solar.LPG</t>
  </si>
  <si>
    <t>FEC_per_sqm.kWh.FI.Res.HHnew.Thermal.SH.ConvElc.WH.LPG.Solar.Solar</t>
  </si>
  <si>
    <t>FEC_per_sqm.kWh.FI.Res.HHnew.Thermal.SH.ConvElc.WH.Elc.NoSolar.Elec</t>
  </si>
  <si>
    <t>FEC_per_sqm.kWh.FI.Res.HHnew.Thermal.SH.ConvElc.WH.Elc.Solar</t>
  </si>
  <si>
    <t>FEC_per_sqm.kWh.FI.Res.HHnew.Thermal.SH.ConvElc.WH.Elc.Solar.Elec</t>
  </si>
  <si>
    <t>FEC_per_sqm.kWh.FI.Res.HHnew.Thermal.SH.ConvElc.WH.Elc.Solar.Solar</t>
  </si>
  <si>
    <t>FEC_per_sqm.kWh.FI.Res.HHnew.Thermal.SH.ConvElc.CO</t>
  </si>
  <si>
    <t>FEC_per_sqm.kWh.FI.Res.HHnew.Thermal.SH.ConvElc.CO.LPG.LPG</t>
  </si>
  <si>
    <t>FEC_per_sqm.kWh.FI.Res.HHnew.Thermal.SH.ConvElc.CO.Elc.Elec</t>
  </si>
  <si>
    <t>FI - Thermal energy service of new and renovated households per surface area (detailed structure)</t>
  </si>
  <si>
    <t>TES_per_sqm.kWh.FI.Res.HHnew.Thermal.SH.Solids</t>
  </si>
  <si>
    <t>TES_per_sqm.kWh.FI.Res.HHnew.Thermal.SH.Solids.SH</t>
  </si>
  <si>
    <t>TES_per_sqm.kWh.FI.Res.HHnew.Thermal.SH.Solids.SH.Solids</t>
  </si>
  <si>
    <t>TES_per_sqm.kWh.FI.Res.HHnew.Thermal.SH.Solids.SH.Elec</t>
  </si>
  <si>
    <t>TES_per_sqm.kWh.FI.Res.HHnew.Thermal.SH.Solids.SC</t>
  </si>
  <si>
    <t>TES_per_sqm.kWh.FI.Res.HHnew.Thermal.SH.Solids.SC.AC.Elec</t>
  </si>
  <si>
    <t>TES_per_sqm.kWh.FI.Res.HHnew.Thermal.SH.Solids.WH</t>
  </si>
  <si>
    <t>TES_per_sqm.kWh.FI.Res.HHnew.Thermal.SH.Solids.WH.Solids.NoSolar.Solids</t>
  </si>
  <si>
    <t>TES_per_sqm.kWh.FI.Res.HHnew.Thermal.SH.Solids.WH.LPG.NoSolar.LPG</t>
  </si>
  <si>
    <t>TES_per_sqm.kWh.FI.Res.HHnew.Thermal.SH.Solids.WH.LPG.Solar</t>
  </si>
  <si>
    <t>TES_per_sqm.kWh.FI.Res.HHnew.Thermal.SH.Solids.WH.LPG.Solar.LPG</t>
  </si>
  <si>
    <t>TES_per_sqm.kWh.FI.Res.HHnew.Thermal.SH.Solids.WH.LPG.Solar.Solar</t>
  </si>
  <si>
    <t>TES_per_sqm.kWh.FI.Res.HHnew.Thermal.SH.Solids.WH.Elc.NoSolar.Elec</t>
  </si>
  <si>
    <t>TES_per_sqm.kWh.FI.Res.HHnew.Thermal.SH.Solids.WH.Elc.Solar</t>
  </si>
  <si>
    <t>TES_per_sqm.kWh.FI.Res.HHnew.Thermal.SH.Solids.WH.Elc.Solar.Elec</t>
  </si>
  <si>
    <t>TES_per_sqm.kWh.FI.Res.HHnew.Thermal.SH.Solids.WH.Elc.Solar.Solar</t>
  </si>
  <si>
    <t>TES_per_sqm.kWh.FI.Res.HHnew.Thermal.SH.Solids.CO</t>
  </si>
  <si>
    <t>TES_per_sqm.kWh.FI.Res.HHnew.Thermal.SH.Solids.CO.Solids.Solids</t>
  </si>
  <si>
    <t>TES_per_sqm.kWh.FI.Res.HHnew.Thermal.SH.Solids.CO.LPG.LPG</t>
  </si>
  <si>
    <t>TES_per_sqm.kWh.FI.Res.HHnew.Thermal.SH.Solids.CO.Elc.Elec</t>
  </si>
  <si>
    <t>TES_per_sqm.kWh.FI.Res.HHnew.Thermal.SH.LPG</t>
  </si>
  <si>
    <t>TES_per_sqm.kWh.FI.Res.HHnew.Thermal.SH.LPG.SH</t>
  </si>
  <si>
    <t>TES_per_sqm.kWh.FI.Res.HHnew.Thermal.SH.LPG.SH.LPG</t>
  </si>
  <si>
    <t>TES_per_sqm.kWh.FI.Res.HHnew.Thermal.SH.LPG.SH.Elec</t>
  </si>
  <si>
    <t>TES_per_sqm.kWh.FI.Res.HHnew.Thermal.SH.LPG.SC</t>
  </si>
  <si>
    <t>TES_per_sqm.kWh.FI.Res.HHnew.Thermal.SH.LPG.SC.AC.Elec</t>
  </si>
  <si>
    <t>TES_per_sqm.kWh.FI.Res.HHnew.Thermal.SH.LPG.WH</t>
  </si>
  <si>
    <t>TES_per_sqm.kWh.FI.Res.HHnew.Thermal.SH.LPG.WH.LPG.NoSolar.LPG</t>
  </si>
  <si>
    <t>TES_per_sqm.kWh.FI.Res.HHnew.Thermal.SH.LPG.WH.LPG.Solar</t>
  </si>
  <si>
    <t>TES_per_sqm.kWh.FI.Res.HHnew.Thermal.SH.LPG.WH.LPG.Solar.LPG</t>
  </si>
  <si>
    <t>TES_per_sqm.kWh.FI.Res.HHnew.Thermal.SH.LPG.WH.LPG.Solar.Solar</t>
  </si>
  <si>
    <t>TES_per_sqm.kWh.FI.Res.HHnew.Thermal.SH.LPG.WH.Elc.NoSolar.Elec</t>
  </si>
  <si>
    <t>TES_per_sqm.kWh.FI.Res.HHnew.Thermal.SH.LPG.WH.Elc.Solar</t>
  </si>
  <si>
    <t>TES_per_sqm.kWh.FI.Res.HHnew.Thermal.SH.LPG.WH.Elc.Solar.Elec</t>
  </si>
  <si>
    <t>TES_per_sqm.kWh.FI.Res.HHnew.Thermal.SH.LPG.WH.Elc.Solar.Solar</t>
  </si>
  <si>
    <t>TES_per_sqm.kWh.FI.Res.HHnew.Thermal.SH.LPG.CO</t>
  </si>
  <si>
    <t>TES_per_sqm.kWh.FI.Res.HHnew.Thermal.SH.LPG.CO.LPG.LPG</t>
  </si>
  <si>
    <t>TES_per_sqm.kWh.FI.Res.HHnew.Thermal.SH.LPG.CO.Elc.Elec</t>
  </si>
  <si>
    <t>TES_per_sqm.kWh.FI.Res.HHnew.Thermal.SH.Oil</t>
  </si>
  <si>
    <t>TES_per_sqm.kWh.FI.Res.HHnew.Thermal.SH.Oil.SH</t>
  </si>
  <si>
    <t>TES_per_sqm.kWh.FI.Res.HHnew.Thermal.SH.Oil.SH.Oil</t>
  </si>
  <si>
    <t>TES_per_sqm.kWh.FI.Res.HHnew.Thermal.SH.Oil.SH.Elec</t>
  </si>
  <si>
    <t>TES_per_sqm.kWh.FI.Res.HHnew.Thermal.SH.Oil.SC</t>
  </si>
  <si>
    <t>TES_per_sqm.kWh.FI.Res.HHnew.Thermal.SH.Oil.SC.AC.Elec</t>
  </si>
  <si>
    <t>TES_per_sqm.kWh.FI.Res.HHnew.Thermal.SH.Oil.WH</t>
  </si>
  <si>
    <t>TES_per_sqm.kWh.FI.Res.HHnew.Thermal.SH.Oil.WH.Oil.NoSolar.Oil</t>
  </si>
  <si>
    <t>TES_per_sqm.kWh.FI.Res.HHnew.Thermal.SH.Oil.WH.Oil.Solar</t>
  </si>
  <si>
    <t>TES_per_sqm.kWh.FI.Res.HHnew.Thermal.SH.Oil.WH.Oil.Solar.Oil</t>
  </si>
  <si>
    <t>TES_per_sqm.kWh.FI.Res.HHnew.Thermal.SH.Oil.WH.Oil.Solar.Solar</t>
  </si>
  <si>
    <t>TES_per_sqm.kWh.FI.Res.HHnew.Thermal.SH.Oil.WH.Elc.NoSolar.Elec</t>
  </si>
  <si>
    <t>TES_per_sqm.kWh.FI.Res.HHnew.Thermal.SH.Oil.WH.Elc.Solar</t>
  </si>
  <si>
    <t>TES_per_sqm.kWh.FI.Res.HHnew.Thermal.SH.Oil.WH.Elc.Solar.Elec</t>
  </si>
  <si>
    <t>TES_per_sqm.kWh.FI.Res.HHnew.Thermal.SH.Oil.WH.Elc.Solar.Solar</t>
  </si>
  <si>
    <t>TES_per_sqm.kWh.FI.Res.HHnew.Thermal.SH.Oil.CO</t>
  </si>
  <si>
    <t>TES_per_sqm.kWh.FI.Res.HHnew.Thermal.SH.Oil.CO.LPG.LPG</t>
  </si>
  <si>
    <t>TES_per_sqm.kWh.FI.Res.HHnew.Thermal.SH.Oil.CO.Elc.Elec</t>
  </si>
  <si>
    <t>TES_per_sqm.kWh.FI.Res.HHnew.Thermal.SH.Gas</t>
  </si>
  <si>
    <t>TES_per_sqm.kWh.FI.Res.HHnew.Thermal.SH.Gas.SH</t>
  </si>
  <si>
    <t>TES_per_sqm.kWh.FI.Res.HHnew.Thermal.SH.Gas.SH.Gas</t>
  </si>
  <si>
    <t>TES_per_sqm.kWh.FI.Res.HHnew.Thermal.SH.Gas.SH.Elec</t>
  </si>
  <si>
    <t>TES_per_sqm.kWh.FI.Res.HHnew.Thermal.SH.Gas.SC</t>
  </si>
  <si>
    <t>TES_per_sqm.kWh.FI.Res.HHnew.Thermal.SH.Gas.SC.AC.Elec</t>
  </si>
  <si>
    <t>TES_per_sqm.kWh.FI.Res.HHnew.Thermal.SH.Gas.WH</t>
  </si>
  <si>
    <t>TES_per_sqm.kWh.FI.Res.HHnew.Thermal.SH.Gas.WH.Gas.NoSolar.Gas</t>
  </si>
  <si>
    <t>TES_per_sqm.kWh.FI.Res.HHnew.Thermal.SH.Gas.WH.Gas.Solar</t>
  </si>
  <si>
    <t>TES_per_sqm.kWh.FI.Res.HHnew.Thermal.SH.Gas.WH.Gas.Solar.Gas</t>
  </si>
  <si>
    <t>TES_per_sqm.kWh.FI.Res.HHnew.Thermal.SH.Gas.WH.Gas.Solar.Solar</t>
  </si>
  <si>
    <t>TES_per_sqm.kWh.FI.Res.HHnew.Thermal.SH.Gas.WH.Elc.NoSolar.Elec</t>
  </si>
  <si>
    <t>TES_per_sqm.kWh.FI.Res.HHnew.Thermal.SH.Gas.WH.Elc.Solar</t>
  </si>
  <si>
    <t>TES_per_sqm.kWh.FI.Res.HHnew.Thermal.SH.Gas.WH.Elc.Solar.Elec</t>
  </si>
  <si>
    <t>TES_per_sqm.kWh.FI.Res.HHnew.Thermal.SH.Gas.WH.Elc.Solar.Solar</t>
  </si>
  <si>
    <t>TES_per_sqm.kWh.FI.Res.HHnew.Thermal.SH.Gas.CO</t>
  </si>
  <si>
    <t>TES_per_sqm.kWh.FI.Res.HHnew.Thermal.SH.Gas.CO.Gas.Gas</t>
  </si>
  <si>
    <t>TES_per_sqm.kWh.FI.Res.HHnew.Thermal.SH.Gas.CO.Elc.Elec</t>
  </si>
  <si>
    <t>TES_per_sqm.kWh.FI.Res.HHnew.Thermal.SH.Biomass</t>
  </si>
  <si>
    <t>TES_per_sqm.kWh.FI.Res.HHnew.Thermal.SH.Biomass.SH</t>
  </si>
  <si>
    <t>TES_per_sqm.kWh.FI.Res.HHnew.Thermal.SH.Biomass.SH.Biomass</t>
  </si>
  <si>
    <t>TES_per_sqm.kWh.FI.Res.HHnew.Thermal.SH.Biomass.SH.Elec</t>
  </si>
  <si>
    <t>TES_per_sqm.kWh.FI.Res.HHnew.Thermal.SH.Biomass.SC</t>
  </si>
  <si>
    <t>TES_per_sqm.kWh.FI.Res.HHnew.Thermal.SH.Biomass.SC.AC.Elec</t>
  </si>
  <si>
    <t>TES_per_sqm.kWh.FI.Res.HHnew.Thermal.SH.Biomass.WH</t>
  </si>
  <si>
    <t>TES_per_sqm.kWh.FI.Res.HHnew.Thermal.SH.Biomass.WH.Biomass.NoSolar.Biomass</t>
  </si>
  <si>
    <t>TES_per_sqm.kWh.FI.Res.HHnew.Thermal.SH.Biomass.WH.Biomass.Solar</t>
  </si>
  <si>
    <t>TES_per_sqm.kWh.FI.Res.HHnew.Thermal.SH.Biomass.WH.Biomass.Solar.Biomass</t>
  </si>
  <si>
    <t>TES_per_sqm.kWh.FI.Res.HHnew.Thermal.SH.Biomass.WH.Biomass.Solar.Solar</t>
  </si>
  <si>
    <t>TES_per_sqm.kWh.FI.Res.HHnew.Thermal.SH.Biomass.WH.LPG.NoSolar.LPG</t>
  </si>
  <si>
    <t>TES_per_sqm.kWh.FI.Res.HHnew.Thermal.SH.Biomass.WH.LPG.Solar</t>
  </si>
  <si>
    <t>TES_per_sqm.kWh.FI.Res.HHnew.Thermal.SH.Biomass.WH.LPG.Solar.LPG</t>
  </si>
  <si>
    <t>TES_per_sqm.kWh.FI.Res.HHnew.Thermal.SH.Biomass.WH.LPG.Solar.Solar</t>
  </si>
  <si>
    <t>TES_per_sqm.kWh.FI.Res.HHnew.Thermal.SH.Biomass.WH.Elc.NoSolar.Elec</t>
  </si>
  <si>
    <t>TES_per_sqm.kWh.FI.Res.HHnew.Thermal.SH.Biomass.WH.Elc.Solar</t>
  </si>
  <si>
    <t>TES_per_sqm.kWh.FI.Res.HHnew.Thermal.SH.Biomass.WH.Elc.Solar.Elec</t>
  </si>
  <si>
    <t>TES_per_sqm.kWh.FI.Res.HHnew.Thermal.SH.Biomass.WH.Elc.Solar.Solar</t>
  </si>
  <si>
    <t>TES_per_sqm.kWh.FI.Res.HHnew.Thermal.SH.Biomass.CO</t>
  </si>
  <si>
    <t>TES_per_sqm.kWh.FI.Res.HHnew.Thermal.SH.Biomass.CO.Biomass.Biomass</t>
  </si>
  <si>
    <t>TES_per_sqm.kWh.FI.Res.HHnew.Thermal.SH.Biomass.CO.LPG.LPG</t>
  </si>
  <si>
    <t>TES_per_sqm.kWh.FI.Res.HHnew.Thermal.SH.Biomass.CO.Elc.Elec</t>
  </si>
  <si>
    <t>TES_per_sqm.kWh.FI.Res.HHnew.Thermal.SH.Geo</t>
  </si>
  <si>
    <t>TES_per_sqm.kWh.FI.Res.HHnew.Thermal.SH.Geo.SH</t>
  </si>
  <si>
    <t>TES_per_sqm.kWh.FI.Res.HHnew.Thermal.SH.Geo.SH.Geo</t>
  </si>
  <si>
    <t>TES_per_sqm.kWh.FI.Res.HHnew.Thermal.SH.Geo.SH.Elec</t>
  </si>
  <si>
    <t>TES_per_sqm.kWh.FI.Res.HHnew.Thermal.SH.Geo.SC</t>
  </si>
  <si>
    <t>TES_per_sqm.kWh.FI.Res.HHnew.Thermal.SH.Geo.SC.AC.Elec</t>
  </si>
  <si>
    <t>TES_per_sqm.kWh.FI.Res.HHnew.Thermal.SH.Geo.WH</t>
  </si>
  <si>
    <t>TES_per_sqm.kWh.FI.Res.HHnew.Thermal.SH.Geo.WH.Geo.NoSolar.Geo</t>
  </si>
  <si>
    <t>TES_per_sqm.kWh.FI.Res.HHnew.Thermal.SH.Geo.WH.Geo.Solar</t>
  </si>
  <si>
    <t>TES_per_sqm.kWh.FI.Res.HHnew.Thermal.SH.Geo.WH.Geo.Solar.Geo</t>
  </si>
  <si>
    <t>TES_per_sqm.kWh.FI.Res.HHnew.Thermal.SH.Geo.WH.Geo.Solar.Solar</t>
  </si>
  <si>
    <t>TES_per_sqm.kWh.FI.Res.HHnew.Thermal.SH.Geo.WH.Elc.NoSolar.Elec</t>
  </si>
  <si>
    <t>TES_per_sqm.kWh.FI.Res.HHnew.Thermal.SH.Geo.WH.Elc.Solar</t>
  </si>
  <si>
    <t>TES_per_sqm.kWh.FI.Res.HHnew.Thermal.SH.Geo.WH.Elc.Solar.Elec</t>
  </si>
  <si>
    <t>TES_per_sqm.kWh.FI.Res.HHnew.Thermal.SH.Geo.WH.Elc.Solar.Solar</t>
  </si>
  <si>
    <t>TES_per_sqm.kWh.FI.Res.HHnew.Thermal.SH.Geo.CO</t>
  </si>
  <si>
    <t>TES_per_sqm.kWh.FI.Res.HHnew.Thermal.SH.Geo.CO.LPG.LPG</t>
  </si>
  <si>
    <t>TES_per_sqm.kWh.FI.Res.HHnew.Thermal.SH.Geo.CO.Elc.Elec</t>
  </si>
  <si>
    <t>TES_per_sqm.kWh.FI.Res.HHnew.Thermal.SH.DistrHeat</t>
  </si>
  <si>
    <t>TES_per_sqm.kWh.FI.Res.HHnew.Thermal.SH.DistrHeat.SH</t>
  </si>
  <si>
    <t>TES_per_sqm.kWh.FI.Res.HHnew.Thermal.SH.DistrHeat.SH.Steam_Distr</t>
  </si>
  <si>
    <t>TES_per_sqm.kWh.FI.Res.HHnew.Thermal.SH.DistrHeat.SH.Elec</t>
  </si>
  <si>
    <t>TES_per_sqm.kWh.FI.Res.HHnew.Thermal.SH.DistrHeat.SC</t>
  </si>
  <si>
    <t>TES_per_sqm.kWh.FI.Res.HHnew.Thermal.SH.DistrHeat.SC.AC.Elec</t>
  </si>
  <si>
    <t>TES_per_sqm.kWh.FI.Res.HHnew.Thermal.SH.DistrHeat.WH</t>
  </si>
  <si>
    <t>TES_per_sqm.kWh.FI.Res.HHnew.Thermal.SH.DistrHeat.WH.DistrHeat.NoSolar.Steam_Distr</t>
  </si>
  <si>
    <t>TES_per_sqm.kWh.FI.Res.HHnew.Thermal.SH.DistrHeat.WH.DistrHeat.Solar</t>
  </si>
  <si>
    <t>TES_per_sqm.kWh.FI.Res.HHnew.Thermal.SH.DistrHeat.WH.DistrHeat.Solar.Steam_Distr</t>
  </si>
  <si>
    <t>TES_per_sqm.kWh.FI.Res.HHnew.Thermal.SH.DistrHeat.WH.DistrHeat.Solar.Solar</t>
  </si>
  <si>
    <t>TES_per_sqm.kWh.FI.Res.HHnew.Thermal.SH.DistrHeat.WH.Elc.NoSolar.Elec</t>
  </si>
  <si>
    <t>TES_per_sqm.kWh.FI.Res.HHnew.Thermal.SH.DistrHeat.WH.Elc.Solar</t>
  </si>
  <si>
    <t>TES_per_sqm.kWh.FI.Res.HHnew.Thermal.SH.DistrHeat.WH.Elc.Solar.Elec</t>
  </si>
  <si>
    <t>TES_per_sqm.kWh.FI.Res.HHnew.Thermal.SH.DistrHeat.WH.Elc.Solar.Solar</t>
  </si>
  <si>
    <t>TES_per_sqm.kWh.FI.Res.HHnew.Thermal.SH.DistrHeat.CO</t>
  </si>
  <si>
    <t>TES_per_sqm.kWh.FI.Res.HHnew.Thermal.SH.DistrHeat.CO.LPG.LPG</t>
  </si>
  <si>
    <t>TES_per_sqm.kWh.FI.Res.HHnew.Thermal.SH.DistrHeat.CO.Elc.Elec</t>
  </si>
  <si>
    <t>TES_per_sqm.kWh.FI.Res.HHnew.Thermal.SH.AdvElc</t>
  </si>
  <si>
    <t>TES_per_sqm.kWh.FI.Res.HHnew.Thermal.SH.AdvElc.SH</t>
  </si>
  <si>
    <t>TES_per_sqm.kWh.FI.Res.HHnew.Thermal.SH.AdvElc.SH.Elec</t>
  </si>
  <si>
    <t>TES_per_sqm.kWh.FI.Res.HHnew.Thermal.SH.AdvElc.SC</t>
  </si>
  <si>
    <t>TES_per_sqm.kWh.FI.Res.HHnew.Thermal.SH.AdvElc.SC.AC.Elec</t>
  </si>
  <si>
    <t>TES_per_sqm.kWh.FI.Res.HHnew.Thermal.SH.AdvElc.WH</t>
  </si>
  <si>
    <t>TES_per_sqm.kWh.FI.Res.HHnew.Thermal.SH.AdvElc.WH.LPG.NoSolar.LPG</t>
  </si>
  <si>
    <t>TES_per_sqm.kWh.FI.Res.HHnew.Thermal.SH.AdvElc.WH.LPG.Solar</t>
  </si>
  <si>
    <t>TES_per_sqm.kWh.FI.Res.HHnew.Thermal.SH.AdvElc.WH.LPG.Solar.LPG</t>
  </si>
  <si>
    <t>TES_per_sqm.kWh.FI.Res.HHnew.Thermal.SH.AdvElc.WH.LPG.Solar.Solar</t>
  </si>
  <si>
    <t>TES_per_sqm.kWh.FI.Res.HHnew.Thermal.SH.AdvElc.WH.Elc.NoSolar.Elec</t>
  </si>
  <si>
    <t>TES_per_sqm.kWh.FI.Res.HHnew.Thermal.SH.AdvElc.WH.Elc.Solar</t>
  </si>
  <si>
    <t>TES_per_sqm.kWh.FI.Res.HHnew.Thermal.SH.AdvElc.WH.Elc.Solar.Elec</t>
  </si>
  <si>
    <t>TES_per_sqm.kWh.FI.Res.HHnew.Thermal.SH.AdvElc.WH.Elc.Solar.Solar</t>
  </si>
  <si>
    <t>TES_per_sqm.kWh.FI.Res.HHnew.Thermal.SH.AdvElc.CO</t>
  </si>
  <si>
    <t>TES_per_sqm.kWh.FI.Res.HHnew.Thermal.SH.AdvElc.CO.LPG.LPG</t>
  </si>
  <si>
    <t>TES_per_sqm.kWh.FI.Res.HHnew.Thermal.SH.AdvElc.CO.Elc.Elec</t>
  </si>
  <si>
    <t>TES_per_sqm.kWh.FI.Res.HHnew.Thermal.SH.ConvElc</t>
  </si>
  <si>
    <t>TES_per_sqm.kWh.FI.Res.HHnew.Thermal.SH.ConvElc.SH</t>
  </si>
  <si>
    <t>TES_per_sqm.kWh.FI.Res.HHnew.Thermal.SH.ConvElc.SH.Elec</t>
  </si>
  <si>
    <t>TES_per_sqm.kWh.FI.Res.HHnew.Thermal.SH.ConvElc.SC</t>
  </si>
  <si>
    <t>TES_per_sqm.kWh.FI.Res.HHnew.Thermal.SH.ConvElc.SC.AC.Elec</t>
  </si>
  <si>
    <t>TES_per_sqm.kWh.FI.Res.HHnew.Thermal.SH.ConvElc.WH</t>
  </si>
  <si>
    <t>TES_per_sqm.kWh.FI.Res.HHnew.Thermal.SH.ConvElc.WH.LPG.NoSolar.LPG</t>
  </si>
  <si>
    <t>TES_per_sqm.kWh.FI.Res.HHnew.Thermal.SH.ConvElc.WH.LPG.Solar</t>
  </si>
  <si>
    <t>TES_per_sqm.kWh.FI.Res.HHnew.Thermal.SH.ConvElc.WH.LPG.Solar.LPG</t>
  </si>
  <si>
    <t>TES_per_sqm.kWh.FI.Res.HHnew.Thermal.SH.ConvElc.WH.LPG.Solar.Solar</t>
  </si>
  <si>
    <t>TES_per_sqm.kWh.FI.Res.HHnew.Thermal.SH.ConvElc.WH.Elc.NoSolar.Elec</t>
  </si>
  <si>
    <t>TES_per_sqm.kWh.FI.Res.HHnew.Thermal.SH.ConvElc.WH.Elc.Solar</t>
  </si>
  <si>
    <t>TES_per_sqm.kWh.FI.Res.HHnew.Thermal.SH.ConvElc.WH.Elc.Solar.Elec</t>
  </si>
  <si>
    <t>TES_per_sqm.kWh.FI.Res.HHnew.Thermal.SH.ConvElc.WH.Elc.Solar.Solar</t>
  </si>
  <si>
    <t>TES_per_sqm.kWh.FI.Res.HHnew.Thermal.SH.ConvElc.CO</t>
  </si>
  <si>
    <t>TES_per_sqm.kWh.FI.Res.HHnew.Thermal.SH.ConvElc.CO.LPG.LPG</t>
  </si>
  <si>
    <t>TES_per_sqm.kWh.FI.Res.HHnew.Thermal.SH.ConvElc.CO.Elc.Elec</t>
  </si>
  <si>
    <t>FI - CO2 emissions in new and renovated households per surface area (detailed structure)</t>
  </si>
  <si>
    <t>EMI_per_sqm.kgCO2.FI.Res.HHnew.Thermal.SH.Solids</t>
  </si>
  <si>
    <t>EMI_per_sqm.kgCO2.FI.Res.HHnew.Thermal.SH.Solids.SH</t>
  </si>
  <si>
    <t>EMI_per_sqm.kgCO2.FI.Res.HHnew.Thermal.SH.Solids.SH.Solids</t>
  </si>
  <si>
    <t>EMI_per_sqm.kgCO2.FI.Res.HHnew.Thermal.SH.Solids.SH.Elec</t>
  </si>
  <si>
    <t>EMI_per_sqm.kgCO2.FI.Res.HHnew.Thermal.SH.Solids.SC</t>
  </si>
  <si>
    <t>EMI_per_sqm.kgCO2.FI.Res.HHnew.Thermal.SH.Solids.SC.AC.Elec</t>
  </si>
  <si>
    <t>EMI_per_sqm.kgCO2.FI.Res.HHnew.Thermal.SH.Solids.WH</t>
  </si>
  <si>
    <t>EMI_per_sqm.kgCO2.FI.Res.HHnew.Thermal.SH.Solids.WH.Solids.NoSolar.Solids</t>
  </si>
  <si>
    <t>EMI_per_sqm.kgCO2.FI.Res.HHnew.Thermal.SH.Solids.WH.LPG.NoSolar.LPG</t>
  </si>
  <si>
    <t>EMI_per_sqm.kgCO2.FI.Res.HHnew.Thermal.SH.Solids.WH.LPG.Solar</t>
  </si>
  <si>
    <t>EMI_per_sqm.kgCO2.FI.Res.HHnew.Thermal.SH.Solids.WH.LPG.Solar.LPG</t>
  </si>
  <si>
    <t>EMI_per_sqm.kgCO2.FI.Res.HHnew.Thermal.SH.Solids.WH.LPG.Solar.Solar</t>
  </si>
  <si>
    <t>EMI_per_sqm.kgCO2.FI.Res.HHnew.Thermal.SH.Solids.WH.Elc.NoSolar.Elec</t>
  </si>
  <si>
    <t>EMI_per_sqm.kgCO2.FI.Res.HHnew.Thermal.SH.Solids.WH.Elc.Solar</t>
  </si>
  <si>
    <t>EMI_per_sqm.kgCO2.FI.Res.HHnew.Thermal.SH.Solids.WH.Elc.Solar.Elec</t>
  </si>
  <si>
    <t>EMI_per_sqm.kgCO2.FI.Res.HHnew.Thermal.SH.Solids.WH.Elc.Solar.Solar</t>
  </si>
  <si>
    <t>EMI_per_sqm.kgCO2.FI.Res.HHnew.Thermal.SH.Solids.CO</t>
  </si>
  <si>
    <t>EMI_per_sqm.kgCO2.FI.Res.HHnew.Thermal.SH.Solids.CO.Solids.Solids</t>
  </si>
  <si>
    <t>EMI_per_sqm.kgCO2.FI.Res.HHnew.Thermal.SH.Solids.CO.LPG.LPG</t>
  </si>
  <si>
    <t>EMI_per_sqm.kgCO2.FI.Res.HHnew.Thermal.SH.Solids.CO.Elc.Elec</t>
  </si>
  <si>
    <t>EMI_per_sqm.kgCO2.FI.Res.HHnew.Thermal.SH.LPG</t>
  </si>
  <si>
    <t>EMI_per_sqm.kgCO2.FI.Res.HHnew.Thermal.SH.LPG.SH</t>
  </si>
  <si>
    <t>EMI_per_sqm.kgCO2.FI.Res.HHnew.Thermal.SH.LPG.SH.LPG</t>
  </si>
  <si>
    <t>EMI_per_sqm.kgCO2.FI.Res.HHnew.Thermal.SH.LPG.SH.Elec</t>
  </si>
  <si>
    <t>EMI_per_sqm.kgCO2.FI.Res.HHnew.Thermal.SH.LPG.SC</t>
  </si>
  <si>
    <t>EMI_per_sqm.kgCO2.FI.Res.HHnew.Thermal.SH.LPG.SC.AC.Elec</t>
  </si>
  <si>
    <t>EMI_per_sqm.kgCO2.FI.Res.HHnew.Thermal.SH.LPG.WH</t>
  </si>
  <si>
    <t>EMI_per_sqm.kgCO2.FI.Res.HHnew.Thermal.SH.LPG.WH.LPG.NoSolar.LPG</t>
  </si>
  <si>
    <t>EMI_per_sqm.kgCO2.FI.Res.HHnew.Thermal.SH.LPG.WH.LPG.Solar</t>
  </si>
  <si>
    <t>EMI_per_sqm.kgCO2.FI.Res.HHnew.Thermal.SH.LPG.WH.LPG.Solar.LPG</t>
  </si>
  <si>
    <t>EMI_per_sqm.kgCO2.FI.Res.HHnew.Thermal.SH.LPG.WH.LPG.Solar.Solar</t>
  </si>
  <si>
    <t>EMI_per_sqm.kgCO2.FI.Res.HHnew.Thermal.SH.LPG.WH.Elc.NoSolar.Elec</t>
  </si>
  <si>
    <t>EMI_per_sqm.kgCO2.FI.Res.HHnew.Thermal.SH.LPG.WH.Elc.Solar</t>
  </si>
  <si>
    <t>EMI_per_sqm.kgCO2.FI.Res.HHnew.Thermal.SH.LPG.WH.Elc.Solar.Elec</t>
  </si>
  <si>
    <t>EMI_per_sqm.kgCO2.FI.Res.HHnew.Thermal.SH.LPG.WH.Elc.Solar.Solar</t>
  </si>
  <si>
    <t>EMI_per_sqm.kgCO2.FI.Res.HHnew.Thermal.SH.LPG.CO</t>
  </si>
  <si>
    <t>EMI_per_sqm.kgCO2.FI.Res.HHnew.Thermal.SH.LPG.CO.LPG.LPG</t>
  </si>
  <si>
    <t>EMI_per_sqm.kgCO2.FI.Res.HHnew.Thermal.SH.LPG.CO.Elc.Elec</t>
  </si>
  <si>
    <t>EMI_per_sqm.kgCO2.FI.Res.HHnew.Thermal.SH.Oil</t>
  </si>
  <si>
    <t>EMI_per_sqm.kgCO2.FI.Res.HHnew.Thermal.SH.Oil.SH</t>
  </si>
  <si>
    <t>EMI_per_sqm.kgCO2.FI.Res.HHnew.Thermal.SH.Oil.SH.Oil</t>
  </si>
  <si>
    <t>EMI_per_sqm.kgCO2.FI.Res.HHnew.Thermal.SH.Oil.SH.Elec</t>
  </si>
  <si>
    <t>EMI_per_sqm.kgCO2.FI.Res.HHnew.Thermal.SH.Oil.SC</t>
  </si>
  <si>
    <t>EMI_per_sqm.kgCO2.FI.Res.HHnew.Thermal.SH.Oil.SC.AC.Elec</t>
  </si>
  <si>
    <t>EMI_per_sqm.kgCO2.FI.Res.HHnew.Thermal.SH.Oil.WH</t>
  </si>
  <si>
    <t>EMI_per_sqm.kgCO2.FI.Res.HHnew.Thermal.SH.Oil.WH.Oil.NoSolar.Oil</t>
  </si>
  <si>
    <t>EMI_per_sqm.kgCO2.FI.Res.HHnew.Thermal.SH.Oil.WH.Oil.Solar</t>
  </si>
  <si>
    <t>EMI_per_sqm.kgCO2.FI.Res.HHnew.Thermal.SH.Oil.WH.Oil.Solar.Oil</t>
  </si>
  <si>
    <t>EMI_per_sqm.kgCO2.FI.Res.HHnew.Thermal.SH.Oil.WH.Oil.Solar.Solar</t>
  </si>
  <si>
    <t>EMI_per_sqm.kgCO2.FI.Res.HHnew.Thermal.SH.Oil.WH.Elc.NoSolar.Elec</t>
  </si>
  <si>
    <t>EMI_per_sqm.kgCO2.FI.Res.HHnew.Thermal.SH.Oil.WH.Elc.Solar</t>
  </si>
  <si>
    <t>EMI_per_sqm.kgCO2.FI.Res.HHnew.Thermal.SH.Oil.WH.Elc.Solar.Elec</t>
  </si>
  <si>
    <t>EMI_per_sqm.kgCO2.FI.Res.HHnew.Thermal.SH.Oil.WH.Elc.Solar.Solar</t>
  </si>
  <si>
    <t>EMI_per_sqm.kgCO2.FI.Res.HHnew.Thermal.SH.Oil.CO</t>
  </si>
  <si>
    <t>EMI_per_sqm.kgCO2.FI.Res.HHnew.Thermal.SH.Oil.CO.LPG.LPG</t>
  </si>
  <si>
    <t>EMI_per_sqm.kgCO2.FI.Res.HHnew.Thermal.SH.Oil.CO.Elc.Elec</t>
  </si>
  <si>
    <t>EMI_per_sqm.kgCO2.FI.Res.HHnew.Thermal.SH.Gas</t>
  </si>
  <si>
    <t>EMI_per_sqm.kgCO2.FI.Res.HHnew.Thermal.SH.Gas.SH</t>
  </si>
  <si>
    <t>EMI_per_sqm.kgCO2.FI.Res.HHnew.Thermal.SH.Gas.SH.Gas</t>
  </si>
  <si>
    <t>EMI_per_sqm.kgCO2.FI.Res.HHnew.Thermal.SH.Gas.SH.Elec</t>
  </si>
  <si>
    <t>EMI_per_sqm.kgCO2.FI.Res.HHnew.Thermal.SH.Gas.SC</t>
  </si>
  <si>
    <t>EMI_per_sqm.kgCO2.FI.Res.HHnew.Thermal.SH.Gas.SC.AC.Elec</t>
  </si>
  <si>
    <t>EMI_per_sqm.kgCO2.FI.Res.HHnew.Thermal.SH.Gas.WH</t>
  </si>
  <si>
    <t>EMI_per_sqm.kgCO2.FI.Res.HHnew.Thermal.SH.Gas.WH.Gas.NoSolar.Gas</t>
  </si>
  <si>
    <t>EMI_per_sqm.kgCO2.FI.Res.HHnew.Thermal.SH.Gas.WH.Gas.Solar</t>
  </si>
  <si>
    <t>EMI_per_sqm.kgCO2.FI.Res.HHnew.Thermal.SH.Gas.WH.Gas.Solar.Gas</t>
  </si>
  <si>
    <t>EMI_per_sqm.kgCO2.FI.Res.HHnew.Thermal.SH.Gas.WH.Gas.Solar.Solar</t>
  </si>
  <si>
    <t>EMI_per_sqm.kgCO2.FI.Res.HHnew.Thermal.SH.Gas.WH.Elc.NoSolar.Elec</t>
  </si>
  <si>
    <t>EMI_per_sqm.kgCO2.FI.Res.HHnew.Thermal.SH.Gas.WH.Elc.Solar</t>
  </si>
  <si>
    <t>EMI_per_sqm.kgCO2.FI.Res.HHnew.Thermal.SH.Gas.WH.Elc.Solar.Elec</t>
  </si>
  <si>
    <t>EMI_per_sqm.kgCO2.FI.Res.HHnew.Thermal.SH.Gas.WH.Elc.Solar.Solar</t>
  </si>
  <si>
    <t>EMI_per_sqm.kgCO2.FI.Res.HHnew.Thermal.SH.Gas.CO</t>
  </si>
  <si>
    <t>EMI_per_sqm.kgCO2.FI.Res.HHnew.Thermal.SH.Gas.CO.Gas.Gas</t>
  </si>
  <si>
    <t>EMI_per_sqm.kgCO2.FI.Res.HHnew.Thermal.SH.Gas.CO.Elc.Elec</t>
  </si>
  <si>
    <t>EMI_per_sqm.kgCO2.FI.Res.HHnew.Thermal.SH.Biomass</t>
  </si>
  <si>
    <t>EMI_per_sqm.kgCO2.FI.Res.HHnew.Thermal.SH.Biomass.SH</t>
  </si>
  <si>
    <t>EMI_per_sqm.kgCO2.FI.Res.HHnew.Thermal.SH.Biomass.SH.Biomass</t>
  </si>
  <si>
    <t>EMI_per_sqm.kgCO2.FI.Res.HHnew.Thermal.SH.Biomass.SH.Elec</t>
  </si>
  <si>
    <t>EMI_per_sqm.kgCO2.FI.Res.HHnew.Thermal.SH.Biomass.SC</t>
  </si>
  <si>
    <t>EMI_per_sqm.kgCO2.FI.Res.HHnew.Thermal.SH.Biomass.SC.AC.Elec</t>
  </si>
  <si>
    <t>EMI_per_sqm.kgCO2.FI.Res.HHnew.Thermal.SH.Biomass.WH</t>
  </si>
  <si>
    <t>EMI_per_sqm.kgCO2.FI.Res.HHnew.Thermal.SH.Biomass.WH.Biomass.NoSolar.Biomass</t>
  </si>
  <si>
    <t>EMI_per_sqm.kgCO2.FI.Res.HHnew.Thermal.SH.Biomass.WH.Biomass.Solar</t>
  </si>
  <si>
    <t>EMI_per_sqm.kgCO2.FI.Res.HHnew.Thermal.SH.Biomass.WH.Biomass.Solar.Biomass</t>
  </si>
  <si>
    <t>EMI_per_sqm.kgCO2.FI.Res.HHnew.Thermal.SH.Biomass.WH.Biomass.Solar.Solar</t>
  </si>
  <si>
    <t>EMI_per_sqm.kgCO2.FI.Res.HHnew.Thermal.SH.Biomass.WH.LPG.NoSolar.LPG</t>
  </si>
  <si>
    <t>EMI_per_sqm.kgCO2.FI.Res.HHnew.Thermal.SH.Biomass.WH.LPG.Solar</t>
  </si>
  <si>
    <t>EMI_per_sqm.kgCO2.FI.Res.HHnew.Thermal.SH.Biomass.WH.LPG.Solar.LPG</t>
  </si>
  <si>
    <t>EMI_per_sqm.kgCO2.FI.Res.HHnew.Thermal.SH.Biomass.WH.LPG.Solar.Solar</t>
  </si>
  <si>
    <t>EMI_per_sqm.kgCO2.FI.Res.HHnew.Thermal.SH.Biomass.WH.Elc.NoSolar.Elec</t>
  </si>
  <si>
    <t>EMI_per_sqm.kgCO2.FI.Res.HHnew.Thermal.SH.Biomass.WH.Elc.Solar</t>
  </si>
  <si>
    <t>EMI_per_sqm.kgCO2.FI.Res.HHnew.Thermal.SH.Biomass.WH.Elc.Solar.Elec</t>
  </si>
  <si>
    <t>EMI_per_sqm.kgCO2.FI.Res.HHnew.Thermal.SH.Biomass.WH.Elc.Solar.Solar</t>
  </si>
  <si>
    <t>EMI_per_sqm.kgCO2.FI.Res.HHnew.Thermal.SH.Biomass.CO</t>
  </si>
  <si>
    <t>EMI_per_sqm.kgCO2.FI.Res.HHnew.Thermal.SH.Biomass.CO.Biomass.Biomass</t>
  </si>
  <si>
    <t>EMI_per_sqm.kgCO2.FI.Res.HHnew.Thermal.SH.Biomass.CO.LPG.LPG</t>
  </si>
  <si>
    <t>EMI_per_sqm.kgCO2.FI.Res.HHnew.Thermal.SH.Biomass.CO.Elc.Elec</t>
  </si>
  <si>
    <t>EMI_per_sqm.kgCO2.FI.Res.HHnew.Thermal.SH.Geo</t>
  </si>
  <si>
    <t>EMI_per_sqm.kgCO2.FI.Res.HHnew.Thermal.SH.Geo.SH</t>
  </si>
  <si>
    <t>EMI_per_sqm.kgCO2.FI.Res.HHnew.Thermal.SH.Geo.SH.Geo</t>
  </si>
  <si>
    <t>EMI_per_sqm.kgCO2.FI.Res.HHnew.Thermal.SH.Geo.SH.Elec</t>
  </si>
  <si>
    <t>EMI_per_sqm.kgCO2.FI.Res.HHnew.Thermal.SH.Geo.SC</t>
  </si>
  <si>
    <t>EMI_per_sqm.kgCO2.FI.Res.HHnew.Thermal.SH.Geo.SC.AC.Elec</t>
  </si>
  <si>
    <t>EMI_per_sqm.kgCO2.FI.Res.HHnew.Thermal.SH.Geo.WH</t>
  </si>
  <si>
    <t>EMI_per_sqm.kgCO2.FI.Res.HHnew.Thermal.SH.Geo.WH.Geo.NoSolar.Geo</t>
  </si>
  <si>
    <t>EMI_per_sqm.kgCO2.FI.Res.HHnew.Thermal.SH.Geo.WH.Geo.Solar</t>
  </si>
  <si>
    <t>EMI_per_sqm.kgCO2.FI.Res.HHnew.Thermal.SH.Geo.WH.Geo.Solar.Geo</t>
  </si>
  <si>
    <t>EMI_per_sqm.kgCO2.FI.Res.HHnew.Thermal.SH.Geo.WH.Geo.Solar.Solar</t>
  </si>
  <si>
    <t>EMI_per_sqm.kgCO2.FI.Res.HHnew.Thermal.SH.Geo.WH.Elc.NoSolar.Elec</t>
  </si>
  <si>
    <t>EMI_per_sqm.kgCO2.FI.Res.HHnew.Thermal.SH.Geo.WH.Elc.Solar</t>
  </si>
  <si>
    <t>EMI_per_sqm.kgCO2.FI.Res.HHnew.Thermal.SH.Geo.WH.Elc.Solar.Elec</t>
  </si>
  <si>
    <t>EMI_per_sqm.kgCO2.FI.Res.HHnew.Thermal.SH.Geo.WH.Elc.Solar.Solar</t>
  </si>
  <si>
    <t>EMI_per_sqm.kgCO2.FI.Res.HHnew.Thermal.SH.Geo.CO</t>
  </si>
  <si>
    <t>EMI_per_sqm.kgCO2.FI.Res.HHnew.Thermal.SH.Geo.CO.LPG.LPG</t>
  </si>
  <si>
    <t>EMI_per_sqm.kgCO2.FI.Res.HHnew.Thermal.SH.Geo.CO.Elc.Elec</t>
  </si>
  <si>
    <t>EMI_per_sqm.kgCO2.FI.Res.HHnew.Thermal.SH.DistrHeat</t>
  </si>
  <si>
    <t>EMI_per_sqm.kgCO2.FI.Res.HHnew.Thermal.SH.DistrHeat.SH</t>
  </si>
  <si>
    <t>EMI_per_sqm.kgCO2.FI.Res.HHnew.Thermal.SH.DistrHeat.SH.Steam_Distr</t>
  </si>
  <si>
    <t>EMI_per_sqm.kgCO2.FI.Res.HHnew.Thermal.SH.DistrHeat.SH.Elec</t>
  </si>
  <si>
    <t>EMI_per_sqm.kgCO2.FI.Res.HHnew.Thermal.SH.DistrHeat.SC</t>
  </si>
  <si>
    <t>EMI_per_sqm.kgCO2.FI.Res.HHnew.Thermal.SH.DistrHeat.SC.AC.Elec</t>
  </si>
  <si>
    <t>EMI_per_sqm.kgCO2.FI.Res.HHnew.Thermal.SH.DistrHeat.WH</t>
  </si>
  <si>
    <t>EMI_per_sqm.kgCO2.FI.Res.HHnew.Thermal.SH.DistrHeat.WH.DistrHeat.NoSolar.Steam_Distr</t>
  </si>
  <si>
    <t>EMI_per_sqm.kgCO2.FI.Res.HHnew.Thermal.SH.DistrHeat.WH.DistrHeat.Solar</t>
  </si>
  <si>
    <t>EMI_per_sqm.kgCO2.FI.Res.HHnew.Thermal.SH.DistrHeat.WH.DistrHeat.Solar.Steam_Distr</t>
  </si>
  <si>
    <t>EMI_per_sqm.kgCO2.FI.Res.HHnew.Thermal.SH.DistrHeat.WH.DistrHeat.Solar.Solar</t>
  </si>
  <si>
    <t>EMI_per_sqm.kgCO2.FI.Res.HHnew.Thermal.SH.DistrHeat.WH.Elc.NoSolar.Elec</t>
  </si>
  <si>
    <t>EMI_per_sqm.kgCO2.FI.Res.HHnew.Thermal.SH.DistrHeat.WH.Elc.Solar</t>
  </si>
  <si>
    <t>EMI_per_sqm.kgCO2.FI.Res.HHnew.Thermal.SH.DistrHeat.WH.Elc.Solar.Elec</t>
  </si>
  <si>
    <t>EMI_per_sqm.kgCO2.FI.Res.HHnew.Thermal.SH.DistrHeat.WH.Elc.Solar.Solar</t>
  </si>
  <si>
    <t>EMI_per_sqm.kgCO2.FI.Res.HHnew.Thermal.SH.DistrHeat.CO</t>
  </si>
  <si>
    <t>EMI_per_sqm.kgCO2.FI.Res.HHnew.Thermal.SH.DistrHeat.CO.LPG.LPG</t>
  </si>
  <si>
    <t>EMI_per_sqm.kgCO2.FI.Res.HHnew.Thermal.SH.DistrHeat.CO.Elc.Elec</t>
  </si>
  <si>
    <t>EMI_per_sqm.kgCO2.FI.Res.HHnew.Thermal.SH.AdvElc</t>
  </si>
  <si>
    <t>EMI_per_sqm.kgCO2.FI.Res.HHnew.Thermal.SH.AdvElc.SH</t>
  </si>
  <si>
    <t>EMI_per_sqm.kgCO2.FI.Res.HHnew.Thermal.SH.AdvElc.SH.Elec</t>
  </si>
  <si>
    <t>EMI_per_sqm.kgCO2.FI.Res.HHnew.Thermal.SH.AdvElc.SC</t>
  </si>
  <si>
    <t>EMI_per_sqm.kgCO2.FI.Res.HHnew.Thermal.SH.AdvElc.SC.AC.Elec</t>
  </si>
  <si>
    <t>EMI_per_sqm.kgCO2.FI.Res.HHnew.Thermal.SH.AdvElc.WH</t>
  </si>
  <si>
    <t>EMI_per_sqm.kgCO2.FI.Res.HHnew.Thermal.SH.AdvElc.WH.LPG.NoSolar.LPG</t>
  </si>
  <si>
    <t>EMI_per_sqm.kgCO2.FI.Res.HHnew.Thermal.SH.AdvElc.WH.LPG.Solar</t>
  </si>
  <si>
    <t>EMI_per_sqm.kgCO2.FI.Res.HHnew.Thermal.SH.AdvElc.WH.LPG.Solar.LPG</t>
  </si>
  <si>
    <t>EMI_per_sqm.kgCO2.FI.Res.HHnew.Thermal.SH.AdvElc.WH.LPG.Solar.Solar</t>
  </si>
  <si>
    <t>EMI_per_sqm.kgCO2.FI.Res.HHnew.Thermal.SH.AdvElc.WH.Elc.NoSolar.Elec</t>
  </si>
  <si>
    <t>EMI_per_sqm.kgCO2.FI.Res.HHnew.Thermal.SH.AdvElc.WH.Elc.Solar</t>
  </si>
  <si>
    <t>EMI_per_sqm.kgCO2.FI.Res.HHnew.Thermal.SH.AdvElc.WH.Elc.Solar.Elec</t>
  </si>
  <si>
    <t>EMI_per_sqm.kgCO2.FI.Res.HHnew.Thermal.SH.AdvElc.WH.Elc.Solar.Solar</t>
  </si>
  <si>
    <t>EMI_per_sqm.kgCO2.FI.Res.HHnew.Thermal.SH.AdvElc.CO</t>
  </si>
  <si>
    <t>EMI_per_sqm.kgCO2.FI.Res.HHnew.Thermal.SH.AdvElc.CO.LPG.LPG</t>
  </si>
  <si>
    <t>EMI_per_sqm.kgCO2.FI.Res.HHnew.Thermal.SH.AdvElc.CO.Elc.Elec</t>
  </si>
  <si>
    <t>EMI_per_sqm.kgCO2.FI.Res.HHnew.Thermal.SH.ConvElc</t>
  </si>
  <si>
    <t>EMI_per_sqm.kgCO2.FI.Res.HHnew.Thermal.SH.ConvElc.SH</t>
  </si>
  <si>
    <t>EMI_per_sqm.kgCO2.FI.Res.HHnew.Thermal.SH.ConvElc.SH.Elec</t>
  </si>
  <si>
    <t>EMI_per_sqm.kgCO2.FI.Res.HHnew.Thermal.SH.ConvElc.SC</t>
  </si>
  <si>
    <t>EMI_per_sqm.kgCO2.FI.Res.HHnew.Thermal.SH.ConvElc.SC.AC.Elec</t>
  </si>
  <si>
    <t>EMI_per_sqm.kgCO2.FI.Res.HHnew.Thermal.SH.ConvElc.WH</t>
  </si>
  <si>
    <t>EMI_per_sqm.kgCO2.FI.Res.HHnew.Thermal.SH.ConvElc.WH.LPG.NoSolar.LPG</t>
  </si>
  <si>
    <t>EMI_per_sqm.kgCO2.FI.Res.HHnew.Thermal.SH.ConvElc.WH.LPG.Solar</t>
  </si>
  <si>
    <t>EMI_per_sqm.kgCO2.FI.Res.HHnew.Thermal.SH.ConvElc.WH.LPG.Solar.LPG</t>
  </si>
  <si>
    <t>EMI_per_sqm.kgCO2.FI.Res.HHnew.Thermal.SH.ConvElc.WH.LPG.Solar.Solar</t>
  </si>
  <si>
    <t>EMI_per_sqm.kgCO2.FI.Res.HHnew.Thermal.SH.ConvElc.WH.Elc.NoSolar.Elec</t>
  </si>
  <si>
    <t>EMI_per_sqm.kgCO2.FI.Res.HHnew.Thermal.SH.ConvElc.WH.Elc.Solar</t>
  </si>
  <si>
    <t>EMI_per_sqm.kgCO2.FI.Res.HHnew.Thermal.SH.ConvElc.WH.Elc.Solar.Elec</t>
  </si>
  <si>
    <t>EMI_per_sqm.kgCO2.FI.Res.HHnew.Thermal.SH.ConvElc.WH.Elc.Solar.Solar</t>
  </si>
  <si>
    <t>EMI_per_sqm.kgCO2.FI.Res.HHnew.Thermal.SH.ConvElc.CO</t>
  </si>
  <si>
    <t>EMI_per_sqm.kgCO2.FI.Res.HHnew.Thermal.SH.ConvElc.CO.LPG.LPG</t>
  </si>
  <si>
    <t>EMI_per_sqm.kgCO2.FI.Res.HHnew.Thermal.SH.ConvElc.CO.Elc.Elec</t>
  </si>
  <si>
    <t>FI - Household type: Solids</t>
  </si>
  <si>
    <t>FI - Household type: LPG</t>
  </si>
  <si>
    <t>FI - Household type: Diesel oil</t>
  </si>
  <si>
    <t>FI - Household type: Gas</t>
  </si>
  <si>
    <t>FI - Household type: Biomass</t>
  </si>
  <si>
    <t>FI - Household type: Geothermal</t>
  </si>
  <si>
    <t>FI - Household type: Distributed heat</t>
  </si>
  <si>
    <t>FI - Household type: Advanced electric heating</t>
  </si>
  <si>
    <t>FI - Household type: Conventional electric heating</t>
  </si>
  <si>
    <t>FI - Residential / specific electric uses</t>
  </si>
  <si>
    <t>FI - Refrigerators and freezers</t>
  </si>
  <si>
    <t>FI - Washing machines</t>
  </si>
  <si>
    <t>FI - Clothes dryers</t>
  </si>
  <si>
    <t>FI - Dishwashers</t>
  </si>
  <si>
    <t>FI - TV and multimedia</t>
  </si>
  <si>
    <t>FI - ICT equipment</t>
  </si>
  <si>
    <t>FI - Lighting</t>
  </si>
  <si>
    <t>FI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</si>
</sst>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8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  <xf numFmtId="0" fontId="41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  <c r="B2" s="237"/>
      <c r="C2" s="237"/>
      <c r="D2" s="237"/>
      <c r="E2" s="237"/>
      <c r="F2" s="237"/>
      <c r="G2" s="237"/>
      <c r="H2" s="237"/>
      <c r="I2" s="237"/>
      <c r="J2" s="237"/>
      <c r="K2" s="237"/>
    </row>
    <row r="3" spans="1:23" ht="15" customHeight="1" x14ac:dyDescent="0.25">
      <c r="B3" s="237"/>
      <c r="C3" s="237"/>
      <c r="D3" s="237"/>
      <c r="E3" s="237"/>
      <c r="F3" s="237"/>
      <c r="G3" s="237"/>
      <c r="H3" s="237"/>
      <c r="I3" s="237"/>
      <c r="J3" s="237"/>
      <c r="K3" s="237"/>
    </row>
    <row r="6" spans="1:23" ht="31.5" x14ac:dyDescent="0.25">
      <c r="A6" s="222"/>
      <c r="B6" s="223" t="s">
        <v>213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217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45967.474907407406</v>
      </c>
      <c r="M30" s="236"/>
      <c r="N30" s="236"/>
      <c r="O30" s="236"/>
      <c r="V30" s="220"/>
    </row>
    <row r="31" spans="12:32" ht="15" customHeight="1" x14ac:dyDescent="0.25">
      <c r="L31" s="226" t="s">
        <v>214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216</v>
      </c>
      <c r="B1" s="160" t="s">
        <v>217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192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193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194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192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193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194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207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218</v>
      </c>
      <c r="B3" s="182">
        <v>100448.66241772019</v>
      </c>
      <c r="C3" s="182">
        <v>103145.81175363404</v>
      </c>
      <c r="D3" s="182">
        <v>105728.0092593751</v>
      </c>
      <c r="E3" s="182">
        <v>110096.19848349688</v>
      </c>
      <c r="F3" s="182">
        <v>114229.01738389116</v>
      </c>
      <c r="G3" s="182">
        <v>117855.71907433894</v>
      </c>
      <c r="H3" s="182">
        <v>122480.24991861488</v>
      </c>
      <c r="I3" s="182">
        <v>126771.07963094392</v>
      </c>
      <c r="J3" s="182">
        <v>129268.13681392846</v>
      </c>
      <c r="K3" s="182">
        <v>125490.73950825194</v>
      </c>
      <c r="L3" s="182">
        <v>128255.09934244025</v>
      </c>
      <c r="M3" s="182">
        <v>131964.96473689287</v>
      </c>
      <c r="N3" s="182">
        <v>132482.2263167768</v>
      </c>
      <c r="O3" s="182">
        <v>131835.74328394659</v>
      </c>
      <c r="P3" s="182">
        <v>132539.96937760586</v>
      </c>
      <c r="Q3" s="182">
        <v>134340.41303999998</v>
      </c>
      <c r="R3" s="182">
        <v>136823.82542709654</v>
      </c>
      <c r="S3" s="182">
        <v>137433.47960151802</v>
      </c>
      <c r="T3" s="182">
        <v>139001.92284275845</v>
      </c>
      <c r="U3" s="182">
        <v>139575.21878260869</v>
      </c>
      <c r="V3" s="182">
        <v>134794.63256485536</v>
      </c>
      <c r="W3" s="182">
        <v>139109.1836953758</v>
      </c>
      <c r="X3" s="182">
        <v>140305.25452808829</v>
      </c>
      <c r="Y3" s="182">
        <v>140246</v>
      </c>
      <c r="DA3" s="210" t="s">
        <v>222</v>
      </c>
    </row>
    <row r="4" spans="1:105" ht="12" customHeight="1" x14ac:dyDescent="0.25">
      <c r="A4" s="183" t="s">
        <v>90</v>
      </c>
      <c r="B4" s="36">
        <v>5171302</v>
      </c>
      <c r="C4" s="36">
        <v>5181115</v>
      </c>
      <c r="D4" s="36">
        <v>5194901</v>
      </c>
      <c r="E4" s="36">
        <v>5206295</v>
      </c>
      <c r="F4" s="36">
        <v>5219732</v>
      </c>
      <c r="G4" s="36">
        <v>5236611</v>
      </c>
      <c r="H4" s="36">
        <v>5255580</v>
      </c>
      <c r="I4" s="36">
        <v>5276955</v>
      </c>
      <c r="J4" s="36">
        <v>5300484</v>
      </c>
      <c r="K4" s="36">
        <v>5326314</v>
      </c>
      <c r="L4" s="36">
        <v>5351427</v>
      </c>
      <c r="M4" s="36">
        <v>5375276</v>
      </c>
      <c r="N4" s="36">
        <v>5401267</v>
      </c>
      <c r="O4" s="36">
        <v>5426674</v>
      </c>
      <c r="P4" s="36">
        <v>5451270</v>
      </c>
      <c r="Q4" s="36">
        <v>5471753</v>
      </c>
      <c r="R4" s="36">
        <v>5487308</v>
      </c>
      <c r="S4" s="36">
        <v>5503297</v>
      </c>
      <c r="T4" s="36">
        <v>5513130</v>
      </c>
      <c r="U4" s="36">
        <v>5517919</v>
      </c>
      <c r="V4" s="36">
        <v>5525292</v>
      </c>
      <c r="W4" s="36">
        <v>5533793</v>
      </c>
      <c r="X4" s="36">
        <v>5548241</v>
      </c>
      <c r="Y4" s="36">
        <v>5563970</v>
      </c>
      <c r="DA4" s="60" t="s">
        <v>223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2275572</v>
      </c>
      <c r="C6" s="35">
        <v>2316466</v>
      </c>
      <c r="D6" s="35">
        <v>2360499</v>
      </c>
      <c r="E6" s="35">
        <v>2404886</v>
      </c>
      <c r="F6" s="35">
        <v>2451729</v>
      </c>
      <c r="G6" s="35">
        <v>2465448</v>
      </c>
      <c r="H6" s="35">
        <v>2484908</v>
      </c>
      <c r="I6" s="35">
        <v>2506867</v>
      </c>
      <c r="J6" s="35">
        <v>2536117</v>
      </c>
      <c r="K6" s="35">
        <v>2558268</v>
      </c>
      <c r="L6" s="35">
        <v>2582735</v>
      </c>
      <c r="M6" s="35">
        <v>2601779</v>
      </c>
      <c r="N6" s="35">
        <v>2625798</v>
      </c>
      <c r="O6" s="35">
        <v>2648450</v>
      </c>
      <c r="P6" s="35">
        <v>2666962</v>
      </c>
      <c r="Q6" s="35">
        <v>2699434</v>
      </c>
      <c r="R6" s="35">
        <v>2707108</v>
      </c>
      <c r="S6" s="35">
        <v>2737959</v>
      </c>
      <c r="T6" s="35">
        <v>2764860</v>
      </c>
      <c r="U6" s="35">
        <v>2818140</v>
      </c>
      <c r="V6" s="35">
        <v>2839307</v>
      </c>
      <c r="W6" s="35">
        <v>2889709</v>
      </c>
      <c r="X6" s="35">
        <v>2948056</v>
      </c>
      <c r="Y6" s="35">
        <v>2983362</v>
      </c>
      <c r="DA6" s="59" t="s">
        <v>224</v>
      </c>
    </row>
    <row r="7" spans="1:105" ht="12" customHeight="1" x14ac:dyDescent="0.25">
      <c r="A7" s="185" t="s">
        <v>186</v>
      </c>
      <c r="B7" s="114">
        <v>234653.62942545596</v>
      </c>
      <c r="C7" s="114">
        <v>239309.35514444884</v>
      </c>
      <c r="D7" s="114">
        <v>244429.71590196955</v>
      </c>
      <c r="E7" s="114">
        <v>249793.30237367851</v>
      </c>
      <c r="F7" s="114">
        <v>255556.66638456582</v>
      </c>
      <c r="G7" s="114">
        <v>258668.448588</v>
      </c>
      <c r="H7" s="114">
        <v>262543.03899999999</v>
      </c>
      <c r="I7" s="114">
        <v>266870.14799999999</v>
      </c>
      <c r="J7" s="114">
        <v>270815.59254799999</v>
      </c>
      <c r="K7" s="114">
        <v>273614.21999999997</v>
      </c>
      <c r="L7" s="114">
        <v>276973.85600000003</v>
      </c>
      <c r="M7" s="114">
        <v>281202.45</v>
      </c>
      <c r="N7" s="114">
        <v>285264.46799999999</v>
      </c>
      <c r="O7" s="114">
        <v>288721.38500000001</v>
      </c>
      <c r="P7" s="114">
        <v>292538.08799999999</v>
      </c>
      <c r="Q7" s="114">
        <v>297655.21069499996</v>
      </c>
      <c r="R7" s="114">
        <v>299676.16700000002</v>
      </c>
      <c r="S7" s="114">
        <v>303506.16499999998</v>
      </c>
      <c r="T7" s="114">
        <v>307416.87900000002</v>
      </c>
      <c r="U7" s="114">
        <v>311498</v>
      </c>
      <c r="V7" s="114">
        <v>315159.28101999999</v>
      </c>
      <c r="W7" s="114">
        <v>320738.41891000001</v>
      </c>
      <c r="X7" s="114">
        <v>322516.72555199999</v>
      </c>
      <c r="Y7" s="114">
        <v>322532.98499999999</v>
      </c>
      <c r="DA7" s="132" t="s">
        <v>225</v>
      </c>
    </row>
    <row r="8" spans="1:105" ht="12" customHeight="1" x14ac:dyDescent="0.25">
      <c r="A8" s="186" t="s">
        <v>37</v>
      </c>
      <c r="B8" s="138">
        <v>0</v>
      </c>
      <c r="C8" s="138">
        <v>87334</v>
      </c>
      <c r="D8" s="138">
        <v>91308</v>
      </c>
      <c r="E8" s="138">
        <v>92560</v>
      </c>
      <c r="F8" s="138">
        <v>95922</v>
      </c>
      <c r="G8" s="138">
        <v>63754</v>
      </c>
      <c r="H8" s="138">
        <v>69775</v>
      </c>
      <c r="I8" s="138">
        <v>72671</v>
      </c>
      <c r="J8" s="138">
        <v>80411</v>
      </c>
      <c r="K8" s="138">
        <v>73908</v>
      </c>
      <c r="L8" s="138">
        <v>76677</v>
      </c>
      <c r="M8" s="138">
        <v>71753</v>
      </c>
      <c r="N8" s="138">
        <v>77117</v>
      </c>
      <c r="O8" s="138">
        <v>76240</v>
      </c>
      <c r="P8" s="138">
        <v>72562</v>
      </c>
      <c r="Q8" s="138">
        <v>86900</v>
      </c>
      <c r="R8" s="138">
        <v>62764</v>
      </c>
      <c r="S8" s="138">
        <v>86098</v>
      </c>
      <c r="T8" s="138">
        <v>82778</v>
      </c>
      <c r="U8" s="138">
        <v>109706</v>
      </c>
      <c r="V8" s="138">
        <v>78680</v>
      </c>
      <c r="W8" s="138">
        <v>108347</v>
      </c>
      <c r="X8" s="138">
        <v>117321</v>
      </c>
      <c r="Y8" s="138">
        <v>95470</v>
      </c>
      <c r="DA8" s="63" t="s">
        <v>226</v>
      </c>
    </row>
    <row r="9" spans="1:105" ht="12" customHeight="1" x14ac:dyDescent="0.25">
      <c r="A9" s="183" t="s">
        <v>187</v>
      </c>
      <c r="B9" s="39">
        <v>0</v>
      </c>
      <c r="C9" s="39">
        <v>9444.5500455877627</v>
      </c>
      <c r="D9" s="39">
        <v>9995.2890529507986</v>
      </c>
      <c r="E9" s="39">
        <v>10331.115203083958</v>
      </c>
      <c r="F9" s="39">
        <v>10824.318126411643</v>
      </c>
      <c r="G9" s="39">
        <v>8271.3176293854194</v>
      </c>
      <c r="H9" s="39">
        <v>9062.9990251055278</v>
      </c>
      <c r="I9" s="39">
        <v>9556.4556677493383</v>
      </c>
      <c r="J9" s="39">
        <v>9221.0914337217982</v>
      </c>
      <c r="K9" s="39">
        <v>8135.7329789502546</v>
      </c>
      <c r="L9" s="39">
        <v>8743.4542190250359</v>
      </c>
      <c r="M9" s="39">
        <v>9663.8683632749598</v>
      </c>
      <c r="N9" s="39">
        <v>9537.4054697143729</v>
      </c>
      <c r="O9" s="39">
        <v>8982.8325472344295</v>
      </c>
      <c r="P9" s="39">
        <v>9390.2593060390209</v>
      </c>
      <c r="Q9" s="39">
        <v>10729.657803697337</v>
      </c>
      <c r="R9" s="39">
        <v>7701.7558776122751</v>
      </c>
      <c r="S9" s="39">
        <v>9526.9871811237535</v>
      </c>
      <c r="T9" s="39">
        <v>9672.6678522209986</v>
      </c>
      <c r="U9" s="39">
        <v>9899.6869227485149</v>
      </c>
      <c r="V9" s="39">
        <v>9591.9367800226319</v>
      </c>
      <c r="W9" s="39">
        <v>11554.34085306077</v>
      </c>
      <c r="X9" s="39">
        <v>7859.6185678528282</v>
      </c>
      <c r="Y9" s="39">
        <v>6220.2824192587286</v>
      </c>
      <c r="DA9" s="60" t="s">
        <v>227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5211.6899999999996</v>
      </c>
      <c r="C11" s="41">
        <v>5766.64</v>
      </c>
      <c r="D11" s="41">
        <v>5736.48</v>
      </c>
      <c r="E11" s="41">
        <v>5665.7</v>
      </c>
      <c r="F11" s="41">
        <v>5561.61</v>
      </c>
      <c r="G11" s="41">
        <v>5295.38</v>
      </c>
      <c r="H11" s="41">
        <v>5442.56</v>
      </c>
      <c r="I11" s="41">
        <v>5321.96</v>
      </c>
      <c r="J11" s="41">
        <v>5332.63</v>
      </c>
      <c r="K11" s="41">
        <v>5608.3</v>
      </c>
      <c r="L11" s="41">
        <v>6179.75</v>
      </c>
      <c r="M11" s="41">
        <v>5239.13</v>
      </c>
      <c r="N11" s="41">
        <v>5839.92</v>
      </c>
      <c r="O11" s="41">
        <v>5238.58</v>
      </c>
      <c r="P11" s="41">
        <v>5237.1400000000003</v>
      </c>
      <c r="Q11" s="41">
        <v>5014.74</v>
      </c>
      <c r="R11" s="41">
        <v>5325.9</v>
      </c>
      <c r="S11" s="41">
        <v>5508.23</v>
      </c>
      <c r="T11" s="41">
        <v>5349.59</v>
      </c>
      <c r="U11" s="41">
        <v>5482.97</v>
      </c>
      <c r="V11" s="41">
        <v>4873.47</v>
      </c>
      <c r="W11" s="41">
        <v>5623.37</v>
      </c>
      <c r="X11" s="41">
        <v>5277.38</v>
      </c>
      <c r="Y11" s="41">
        <v>5437.01</v>
      </c>
      <c r="DA11" s="59" t="s">
        <v>228</v>
      </c>
    </row>
    <row r="12" spans="1:105" ht="12" customHeight="1" x14ac:dyDescent="0.25">
      <c r="A12" s="186" t="s">
        <v>185</v>
      </c>
      <c r="B12" s="187">
        <f>AVERAGE($B11:$V11)</f>
        <v>5439.6366666666663</v>
      </c>
      <c r="C12" s="187">
        <f t="shared" ref="C12:W12" si="0">AVERAGE($B11:$V11)</f>
        <v>5439.6366666666663</v>
      </c>
      <c r="D12" s="187">
        <f t="shared" si="0"/>
        <v>5439.6366666666663</v>
      </c>
      <c r="E12" s="187">
        <f t="shared" si="0"/>
        <v>5439.6366666666663</v>
      </c>
      <c r="F12" s="187">
        <f t="shared" si="0"/>
        <v>5439.6366666666663</v>
      </c>
      <c r="G12" s="187">
        <f t="shared" si="0"/>
        <v>5439.6366666666663</v>
      </c>
      <c r="H12" s="187">
        <f t="shared" si="0"/>
        <v>5439.6366666666663</v>
      </c>
      <c r="I12" s="187">
        <f t="shared" si="0"/>
        <v>5439.6366666666663</v>
      </c>
      <c r="J12" s="187">
        <f t="shared" si="0"/>
        <v>5439.6366666666663</v>
      </c>
      <c r="K12" s="187">
        <f t="shared" si="0"/>
        <v>5439.6366666666663</v>
      </c>
      <c r="L12" s="187">
        <f t="shared" si="0"/>
        <v>5439.6366666666663</v>
      </c>
      <c r="M12" s="187">
        <f t="shared" si="0"/>
        <v>5439.6366666666663</v>
      </c>
      <c r="N12" s="187">
        <f t="shared" si="0"/>
        <v>5439.6366666666663</v>
      </c>
      <c r="O12" s="187">
        <f t="shared" si="0"/>
        <v>5439.6366666666663</v>
      </c>
      <c r="P12" s="187">
        <f t="shared" si="0"/>
        <v>5439.6366666666663</v>
      </c>
      <c r="Q12" s="187">
        <f t="shared" si="0"/>
        <v>5439.6366666666663</v>
      </c>
      <c r="R12" s="187">
        <f t="shared" si="0"/>
        <v>5439.6366666666663</v>
      </c>
      <c r="S12" s="187">
        <f t="shared" si="0"/>
        <v>5439.6366666666663</v>
      </c>
      <c r="T12" s="187">
        <f t="shared" si="0"/>
        <v>5439.6366666666663</v>
      </c>
      <c r="U12" s="187">
        <f t="shared" si="0"/>
        <v>5439.6366666666663</v>
      </c>
      <c r="V12" s="187">
        <f t="shared" si="0"/>
        <v>5439.6366666666663</v>
      </c>
      <c r="W12" s="187">
        <f t="shared" si="0"/>
        <v>5439.6366666666663</v>
      </c>
      <c r="X12" s="187">
        <f t="shared" ref="X12:Y12" si="1">AVERAGE($B11:$V11)</f>
        <v>5439.6366666666663</v>
      </c>
      <c r="Y12" s="187">
        <f t="shared" si="1"/>
        <v>5439.6366666666663</v>
      </c>
      <c r="DA12" s="63" t="s">
        <v>229</v>
      </c>
    </row>
    <row r="13" spans="1:105" ht="12" customHeight="1" x14ac:dyDescent="0.25">
      <c r="A13" s="188" t="s">
        <v>88</v>
      </c>
      <c r="B13" s="189">
        <f t="shared" ref="B13:Q13" si="2">B11/B12</f>
        <v>0.95809524042966099</v>
      </c>
      <c r="C13" s="189">
        <f t="shared" si="2"/>
        <v>1.0601149218912294</v>
      </c>
      <c r="D13" s="189">
        <f t="shared" si="2"/>
        <v>1.0545704339321682</v>
      </c>
      <c r="E13" s="189">
        <f t="shared" si="2"/>
        <v>1.0415585354659105</v>
      </c>
      <c r="F13" s="189">
        <f t="shared" si="2"/>
        <v>1.0224230662464588</v>
      </c>
      <c r="G13" s="189">
        <f t="shared" si="2"/>
        <v>0.97348045917282477</v>
      </c>
      <c r="H13" s="189">
        <f t="shared" si="2"/>
        <v>1.0005374133443963</v>
      </c>
      <c r="I13" s="189">
        <f t="shared" si="2"/>
        <v>0.97836681494045874</v>
      </c>
      <c r="J13" s="189">
        <f t="shared" si="2"/>
        <v>0.98032834300820348</v>
      </c>
      <c r="K13" s="189">
        <f t="shared" si="2"/>
        <v>1.0310063601061592</v>
      </c>
      <c r="L13" s="189">
        <f t="shared" si="2"/>
        <v>1.1360593323941366</v>
      </c>
      <c r="M13" s="189">
        <f t="shared" si="2"/>
        <v>0.96313969499188368</v>
      </c>
      <c r="N13" s="189">
        <f t="shared" si="2"/>
        <v>1.0735864098766401</v>
      </c>
      <c r="O13" s="189">
        <f t="shared" si="2"/>
        <v>0.96303858529767006</v>
      </c>
      <c r="P13" s="189">
        <f t="shared" si="2"/>
        <v>0.96277386173463808</v>
      </c>
      <c r="Q13" s="189">
        <f t="shared" si="2"/>
        <v>0.92188877811079295</v>
      </c>
      <c r="R13" s="189">
        <f t="shared" ref="R13:V13" si="3">R11/R12</f>
        <v>0.97909112802264364</v>
      </c>
      <c r="S13" s="189">
        <f t="shared" si="3"/>
        <v>1.0126099108335054</v>
      </c>
      <c r="T13" s="189">
        <f t="shared" si="3"/>
        <v>0.983446198306137</v>
      </c>
      <c r="U13" s="189">
        <f t="shared" si="3"/>
        <v>1.0079662183319842</v>
      </c>
      <c r="V13" s="189">
        <f t="shared" si="3"/>
        <v>0.89591829356249908</v>
      </c>
      <c r="W13" s="189">
        <f t="shared" ref="W13:Y13" si="4">W11/W12</f>
        <v>1.0337767657276129</v>
      </c>
      <c r="X13" s="189">
        <f t="shared" si="4"/>
        <v>0.97017141463492362</v>
      </c>
      <c r="Y13" s="189">
        <f t="shared" si="4"/>
        <v>0.99951712461187681</v>
      </c>
      <c r="DA13" s="60" t="s">
        <v>230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5">B4/B6</f>
        <v>2.2725284016502223</v>
      </c>
      <c r="C17" s="14">
        <f t="shared" si="5"/>
        <v>2.2366462533877036</v>
      </c>
      <c r="D17" s="14">
        <f t="shared" si="5"/>
        <v>2.2007639062757494</v>
      </c>
      <c r="E17" s="14">
        <f t="shared" si="5"/>
        <v>2.1648822438984632</v>
      </c>
      <c r="F17" s="14">
        <f t="shared" si="5"/>
        <v>2.1290003911525295</v>
      </c>
      <c r="G17" s="14">
        <f t="shared" si="5"/>
        <v>2.1239997761056002</v>
      </c>
      <c r="H17" s="14">
        <f t="shared" si="5"/>
        <v>2.114999830979658</v>
      </c>
      <c r="I17" s="14">
        <f t="shared" si="5"/>
        <v>2.1049999860383499</v>
      </c>
      <c r="J17" s="14">
        <f t="shared" si="5"/>
        <v>2.089999791019105</v>
      </c>
      <c r="K17" s="14">
        <f t="shared" si="5"/>
        <v>2.0820000093813471</v>
      </c>
      <c r="L17" s="14">
        <f t="shared" si="5"/>
        <v>2.072000030974916</v>
      </c>
      <c r="M17" s="14">
        <f t="shared" si="5"/>
        <v>2.0660002252305056</v>
      </c>
      <c r="N17" s="14">
        <f t="shared" si="5"/>
        <v>2.0570001957500157</v>
      </c>
      <c r="O17" s="14">
        <f t="shared" si="5"/>
        <v>2.0489999811210331</v>
      </c>
      <c r="P17" s="14">
        <f t="shared" si="5"/>
        <v>2.0439998770136207</v>
      </c>
      <c r="Q17" s="14">
        <f t="shared" si="5"/>
        <v>2.0270001044663437</v>
      </c>
      <c r="R17" s="14">
        <f t="shared" ref="R17:V17" si="6">R4/R6</f>
        <v>2.0270000310294232</v>
      </c>
      <c r="S17" s="14">
        <f t="shared" si="6"/>
        <v>2.0099997845110171</v>
      </c>
      <c r="T17" s="14">
        <f t="shared" si="6"/>
        <v>1.9939996961871487</v>
      </c>
      <c r="U17" s="14">
        <f t="shared" si="6"/>
        <v>1.9580003122626981</v>
      </c>
      <c r="V17" s="14">
        <f t="shared" si="6"/>
        <v>1.9460002035708008</v>
      </c>
      <c r="W17" s="14">
        <f t="shared" ref="W17:Y17" si="7">W4/W6</f>
        <v>1.9150000917047356</v>
      </c>
      <c r="X17" s="14">
        <f t="shared" si="7"/>
        <v>1.8819998670310198</v>
      </c>
      <c r="Y17" s="14">
        <f t="shared" si="7"/>
        <v>1.8649999564249997</v>
      </c>
      <c r="DA17" s="10"/>
    </row>
    <row r="18" spans="1:105" ht="12" customHeight="1" x14ac:dyDescent="0.25">
      <c r="A18" s="179" t="s">
        <v>85</v>
      </c>
      <c r="B18" s="94">
        <f t="shared" ref="B18:Q18" si="8">B7*1000/B4</f>
        <v>45.376121801715691</v>
      </c>
      <c r="C18" s="94">
        <f t="shared" si="8"/>
        <v>46.188775030943887</v>
      </c>
      <c r="D18" s="94">
        <f t="shared" si="8"/>
        <v>47.05185255733835</v>
      </c>
      <c r="E18" s="94">
        <f t="shared" si="8"/>
        <v>47.979091152859858</v>
      </c>
      <c r="F18" s="94">
        <f t="shared" si="8"/>
        <v>48.959729423764635</v>
      </c>
      <c r="G18" s="94">
        <f t="shared" si="8"/>
        <v>49.396154991844917</v>
      </c>
      <c r="H18" s="94">
        <f t="shared" si="8"/>
        <v>49.955102766963876</v>
      </c>
      <c r="I18" s="94">
        <f t="shared" si="8"/>
        <v>50.572754173571688</v>
      </c>
      <c r="J18" s="94">
        <f t="shared" si="8"/>
        <v>51.092615796595176</v>
      </c>
      <c r="K18" s="94">
        <f t="shared" si="8"/>
        <v>51.370275954440537</v>
      </c>
      <c r="L18" s="94">
        <f t="shared" si="8"/>
        <v>51.757009111775233</v>
      </c>
      <c r="M18" s="94">
        <f t="shared" si="8"/>
        <v>52.314048618154679</v>
      </c>
      <c r="N18" s="94">
        <f t="shared" si="8"/>
        <v>52.814361519250944</v>
      </c>
      <c r="O18" s="94">
        <f t="shared" si="8"/>
        <v>53.204114527609363</v>
      </c>
      <c r="P18" s="94">
        <f t="shared" si="8"/>
        <v>53.664208156998278</v>
      </c>
      <c r="Q18" s="94">
        <f t="shared" si="8"/>
        <v>54.398510074376517</v>
      </c>
      <c r="R18" s="94">
        <f t="shared" ref="R18:V18" si="9">R7*1000/R4</f>
        <v>54.612601844110081</v>
      </c>
      <c r="S18" s="94">
        <f t="shared" si="9"/>
        <v>55.149879245114334</v>
      </c>
      <c r="T18" s="94">
        <f t="shared" si="9"/>
        <v>55.760861615815337</v>
      </c>
      <c r="U18" s="94">
        <f t="shared" si="9"/>
        <v>56.452079126206819</v>
      </c>
      <c r="V18" s="94">
        <f t="shared" si="9"/>
        <v>57.039389234089342</v>
      </c>
      <c r="W18" s="94">
        <f t="shared" ref="W18:Y18" si="10">W7*1000/W4</f>
        <v>57.959959635280903</v>
      </c>
      <c r="X18" s="94">
        <f t="shared" si="10"/>
        <v>58.129545121057284</v>
      </c>
      <c r="Y18" s="94">
        <f t="shared" si="10"/>
        <v>57.968138757038588</v>
      </c>
      <c r="DA18" s="11"/>
    </row>
    <row r="19" spans="1:105" ht="12" customHeight="1" x14ac:dyDescent="0.25">
      <c r="A19" s="180" t="s">
        <v>84</v>
      </c>
      <c r="B19" s="15">
        <f t="shared" ref="B19:Q19" si="11">B7*1000/B6</f>
        <v>103.11852555113877</v>
      </c>
      <c r="C19" s="15">
        <f t="shared" si="11"/>
        <v>103.30795062152816</v>
      </c>
      <c r="D19" s="15">
        <f t="shared" si="11"/>
        <v>103.55001883159855</v>
      </c>
      <c r="E19" s="15">
        <f t="shared" si="11"/>
        <v>103.86908251521216</v>
      </c>
      <c r="F19" s="15">
        <f t="shared" si="11"/>
        <v>104.23528309391692</v>
      </c>
      <c r="G19" s="15">
        <f t="shared" si="11"/>
        <v>104.91742214315613</v>
      </c>
      <c r="H19" s="15">
        <f t="shared" si="11"/>
        <v>105.65503390870003</v>
      </c>
      <c r="I19" s="15">
        <f t="shared" si="11"/>
        <v>106.45564682928931</v>
      </c>
      <c r="J19" s="15">
        <f t="shared" si="11"/>
        <v>106.78355633750334</v>
      </c>
      <c r="K19" s="15">
        <f t="shared" si="11"/>
        <v>106.95291501906759</v>
      </c>
      <c r="L19" s="15">
        <f t="shared" si="11"/>
        <v>107.2405244827673</v>
      </c>
      <c r="M19" s="15">
        <f t="shared" si="11"/>
        <v>108.08083622782719</v>
      </c>
      <c r="N19" s="15">
        <f t="shared" si="11"/>
        <v>108.6391519835113</v>
      </c>
      <c r="O19" s="15">
        <f t="shared" si="11"/>
        <v>109.01522966263286</v>
      </c>
      <c r="P19" s="15">
        <f t="shared" si="11"/>
        <v>109.68963487293782</v>
      </c>
      <c r="Q19" s="15">
        <f t="shared" si="11"/>
        <v>110.26578560357466</v>
      </c>
      <c r="R19" s="15">
        <f t="shared" ref="R19:V19" si="12">R7*1000/R6</f>
        <v>110.69974563260867</v>
      </c>
      <c r="S19" s="15">
        <f t="shared" si="12"/>
        <v>110.85124539848843</v>
      </c>
      <c r="T19" s="15">
        <f t="shared" si="12"/>
        <v>111.18714112106942</v>
      </c>
      <c r="U19" s="15">
        <f t="shared" si="12"/>
        <v>110.53318855699149</v>
      </c>
      <c r="V19" s="15">
        <f t="shared" si="12"/>
        <v>110.99866306109202</v>
      </c>
      <c r="W19" s="15">
        <f t="shared" ref="W19:Y19" si="13">W7*1000/W6</f>
        <v>110.99332801676572</v>
      </c>
      <c r="X19" s="15">
        <f t="shared" si="13"/>
        <v>109.39979618840347</v>
      </c>
      <c r="Y19" s="15">
        <f t="shared" si="13"/>
        <v>108.1105762559153</v>
      </c>
      <c r="DA19" s="12"/>
    </row>
    <row r="20" spans="1:105" ht="12" customHeight="1" x14ac:dyDescent="0.25">
      <c r="A20" s="179" t="s">
        <v>83</v>
      </c>
      <c r="B20" s="4" t="str">
        <f t="shared" ref="B20:Q20" si="14">IF(SUM(B21)=0,"",B21/B17)</f>
        <v/>
      </c>
      <c r="C20" s="4">
        <f t="shared" si="14"/>
        <v>48.350460932357684</v>
      </c>
      <c r="D20" s="4">
        <f t="shared" si="14"/>
        <v>49.740835176154164</v>
      </c>
      <c r="E20" s="4">
        <f t="shared" si="14"/>
        <v>51.5572304706306</v>
      </c>
      <c r="F20" s="4">
        <f t="shared" si="14"/>
        <v>53.00374807282585</v>
      </c>
      <c r="G20" s="4">
        <f t="shared" si="14"/>
        <v>61.08193603744612</v>
      </c>
      <c r="H20" s="4">
        <f t="shared" si="14"/>
        <v>61.41320336051902</v>
      </c>
      <c r="I20" s="4">
        <f t="shared" si="14"/>
        <v>62.471741929837037</v>
      </c>
      <c r="J20" s="4">
        <f t="shared" si="14"/>
        <v>54.868188579181279</v>
      </c>
      <c r="K20" s="4">
        <f t="shared" si="14"/>
        <v>52.871850273775529</v>
      </c>
      <c r="L20" s="4">
        <f t="shared" si="14"/>
        <v>55.033631326050539</v>
      </c>
      <c r="M20" s="4">
        <f t="shared" si="14"/>
        <v>65.189939403842132</v>
      </c>
      <c r="N20" s="4">
        <f t="shared" si="14"/>
        <v>60.123712179640364</v>
      </c>
      <c r="O20" s="4">
        <f t="shared" si="14"/>
        <v>57.502729750186369</v>
      </c>
      <c r="P20" s="4">
        <f t="shared" si="14"/>
        <v>63.312210279112278</v>
      </c>
      <c r="Q20" s="4">
        <f t="shared" si="14"/>
        <v>60.913327448368314</v>
      </c>
      <c r="R20" s="4">
        <f t="shared" ref="R20:V20" si="15">IF(SUM(R21)=0,"",R21/R17)</f>
        <v>60.537625112675642</v>
      </c>
      <c r="S20" s="4">
        <f t="shared" si="15"/>
        <v>55.051164087674387</v>
      </c>
      <c r="T20" s="4">
        <f t="shared" si="15"/>
        <v>58.601166070288642</v>
      </c>
      <c r="U20" s="4">
        <f t="shared" si="15"/>
        <v>46.086987698881956</v>
      </c>
      <c r="V20" s="4">
        <f t="shared" si="15"/>
        <v>62.646826390658539</v>
      </c>
      <c r="W20" s="4">
        <f t="shared" ref="W20:Y20" si="16">IF(SUM(W21)=0,"",W21/W17)</f>
        <v>55.687726173823222</v>
      </c>
      <c r="X20" s="4">
        <f t="shared" si="16"/>
        <v>35.596403864153515</v>
      </c>
      <c r="Y20" s="4">
        <f t="shared" si="16"/>
        <v>34.935290170701762</v>
      </c>
      <c r="DA20" s="11"/>
    </row>
    <row r="21" spans="1:105" ht="12" customHeight="1" x14ac:dyDescent="0.25">
      <c r="A21" s="180" t="s">
        <v>82</v>
      </c>
      <c r="B21" s="3" t="str">
        <f t="shared" ref="B21:Q21" si="17">IF(SUM(B9)=0,"",B9*1000/B8)</f>
        <v/>
      </c>
      <c r="C21" s="3">
        <f t="shared" si="17"/>
        <v>108.14287729392635</v>
      </c>
      <c r="D21" s="3">
        <f t="shared" si="17"/>
        <v>109.46783472369124</v>
      </c>
      <c r="E21" s="3">
        <f t="shared" si="17"/>
        <v>111.61533279044899</v>
      </c>
      <c r="F21" s="3">
        <f t="shared" si="17"/>
        <v>112.84500037959637</v>
      </c>
      <c r="G21" s="3">
        <f t="shared" si="17"/>
        <v>129.73801846763214</v>
      </c>
      <c r="H21" s="3">
        <f t="shared" si="17"/>
        <v>129.8889147274171</v>
      </c>
      <c r="I21" s="3">
        <f t="shared" si="17"/>
        <v>131.50301589009837</v>
      </c>
      <c r="J21" s="3">
        <f t="shared" si="17"/>
        <v>114.67450266408572</v>
      </c>
      <c r="K21" s="3">
        <f t="shared" si="17"/>
        <v>110.07919276600983</v>
      </c>
      <c r="L21" s="3">
        <f t="shared" si="17"/>
        <v>114.02968581223882</v>
      </c>
      <c r="M21" s="3">
        <f t="shared" si="17"/>
        <v>134.68242949110086</v>
      </c>
      <c r="N21" s="3">
        <f t="shared" si="17"/>
        <v>123.67448772273784</v>
      </c>
      <c r="O21" s="3">
        <f t="shared" si="17"/>
        <v>117.82309217253973</v>
      </c>
      <c r="P21" s="3">
        <f t="shared" si="17"/>
        <v>129.410150023966</v>
      </c>
      <c r="Q21" s="3">
        <f t="shared" si="17"/>
        <v>123.47132110123518</v>
      </c>
      <c r="R21" s="3">
        <f t="shared" ref="R21:V21" si="18">IF(SUM(R9)=0,"",R9*1000/R8)</f>
        <v>122.70976798184111</v>
      </c>
      <c r="S21" s="3">
        <f t="shared" si="18"/>
        <v>110.65282795330616</v>
      </c>
      <c r="T21" s="3">
        <f t="shared" si="18"/>
        <v>116.8507073403682</v>
      </c>
      <c r="U21" s="3">
        <f t="shared" si="18"/>
        <v>90.238336305657995</v>
      </c>
      <c r="V21" s="3">
        <f t="shared" si="18"/>
        <v>121.91073690928613</v>
      </c>
      <c r="W21" s="3">
        <f t="shared" ref="W21:Y21" si="19">IF(SUM(W9)=0,"",W9*1000/W8)</f>
        <v>106.64200072969967</v>
      </c>
      <c r="X21" s="3">
        <f t="shared" si="19"/>
        <v>66.992427339119402</v>
      </c>
      <c r="Y21" s="3">
        <f t="shared" si="19"/>
        <v>65.154314646053507</v>
      </c>
      <c r="DA21" s="12"/>
    </row>
    <row r="22" spans="1:105" ht="12" customHeight="1" x14ac:dyDescent="0.25">
      <c r="A22" s="178" t="s">
        <v>219</v>
      </c>
      <c r="B22" s="13">
        <f t="shared" ref="B22:Q22" si="20">B3*1000000/B4</f>
        <v>19424.249911863626</v>
      </c>
      <c r="C22" s="13">
        <f t="shared" si="20"/>
        <v>19908.033647898967</v>
      </c>
      <c r="D22" s="13">
        <f t="shared" si="20"/>
        <v>20352.266435755966</v>
      </c>
      <c r="E22" s="13">
        <f t="shared" si="20"/>
        <v>21146.746099384854</v>
      </c>
      <c r="F22" s="13">
        <f t="shared" si="20"/>
        <v>21884.077072135344</v>
      </c>
      <c r="G22" s="13">
        <f t="shared" si="20"/>
        <v>22506.105394183174</v>
      </c>
      <c r="H22" s="13">
        <f t="shared" si="20"/>
        <v>23304.801738079314</v>
      </c>
      <c r="I22" s="13">
        <f t="shared" si="20"/>
        <v>24023.528650697972</v>
      </c>
      <c r="J22" s="13">
        <f t="shared" si="20"/>
        <v>24387.987363781962</v>
      </c>
      <c r="K22" s="13">
        <f t="shared" si="20"/>
        <v>23560.522250143709</v>
      </c>
      <c r="L22" s="13">
        <f t="shared" si="20"/>
        <v>23966.523198847757</v>
      </c>
      <c r="M22" s="13">
        <f t="shared" si="20"/>
        <v>24550.360713922943</v>
      </c>
      <c r="N22" s="13">
        <f t="shared" si="20"/>
        <v>24527.990620862995</v>
      </c>
      <c r="O22" s="13">
        <f t="shared" si="20"/>
        <v>24294.023057944258</v>
      </c>
      <c r="P22" s="13">
        <f t="shared" si="20"/>
        <v>24313.594699511461</v>
      </c>
      <c r="Q22" s="13">
        <f t="shared" si="20"/>
        <v>24551.622311898944</v>
      </c>
      <c r="R22" s="13">
        <f t="shared" ref="R22:V22" si="21">R3*1000000/R4</f>
        <v>24934.599156288758</v>
      </c>
      <c r="S22" s="13">
        <f t="shared" si="21"/>
        <v>24972.935242549698</v>
      </c>
      <c r="T22" s="13">
        <f t="shared" si="21"/>
        <v>25212.886843364558</v>
      </c>
      <c r="U22" s="13">
        <f t="shared" si="21"/>
        <v>25294.901716137672</v>
      </c>
      <c r="V22" s="13">
        <f t="shared" si="21"/>
        <v>24395.929222357001</v>
      </c>
      <c r="W22" s="13">
        <f t="shared" ref="W22:Y22" si="22">W3*1000000/W4</f>
        <v>25138.125639209091</v>
      </c>
      <c r="X22" s="13">
        <f t="shared" si="22"/>
        <v>25288.240818682585</v>
      </c>
      <c r="Y22" s="13">
        <f t="shared" si="22"/>
        <v>25206.102836643619</v>
      </c>
      <c r="DA22" s="10"/>
    </row>
    <row r="23" spans="1:105" ht="12" customHeight="1" x14ac:dyDescent="0.25">
      <c r="A23" s="179" t="s">
        <v>220</v>
      </c>
      <c r="B23" s="46">
        <f t="shared" ref="B23:Q23" si="23">B3*1000000/B6</f>
        <v>44142.159605461915</v>
      </c>
      <c r="C23" s="46">
        <f t="shared" si="23"/>
        <v>44527.228870889558</v>
      </c>
      <c r="D23" s="46">
        <f t="shared" si="23"/>
        <v>44790.533382719121</v>
      </c>
      <c r="E23" s="46">
        <f t="shared" si="23"/>
        <v>45780.215146787363</v>
      </c>
      <c r="F23" s="46">
        <f t="shared" si="23"/>
        <v>46591.208646588246</v>
      </c>
      <c r="G23" s="46">
        <f t="shared" si="23"/>
        <v>47802.962818254106</v>
      </c>
      <c r="H23" s="46">
        <f t="shared" si="23"/>
        <v>49289.651737052191</v>
      </c>
      <c r="I23" s="46">
        <f t="shared" si="23"/>
        <v>50569.527474311129</v>
      </c>
      <c r="J23" s="46">
        <f t="shared" si="23"/>
        <v>50970.888493680875</v>
      </c>
      <c r="K23" s="46">
        <f t="shared" si="23"/>
        <v>49053.007545828637</v>
      </c>
      <c r="L23" s="46">
        <f t="shared" si="23"/>
        <v>49658.636810373602</v>
      </c>
      <c r="M23" s="46">
        <f t="shared" si="23"/>
        <v>50721.050764454965</v>
      </c>
      <c r="N23" s="46">
        <f t="shared" si="23"/>
        <v>50454.081508469724</v>
      </c>
      <c r="O23" s="46">
        <f t="shared" si="23"/>
        <v>49778.452787081726</v>
      </c>
      <c r="P23" s="46">
        <f t="shared" si="23"/>
        <v>49696.984575560447</v>
      </c>
      <c r="Q23" s="46">
        <f t="shared" si="23"/>
        <v>49766.140991037377</v>
      </c>
      <c r="R23" s="46">
        <f t="shared" ref="R23:V23" si="24">R3*1000000/R6</f>
        <v>50542.433263503539</v>
      </c>
      <c r="S23" s="46">
        <f t="shared" si="24"/>
        <v>50195.59445613248</v>
      </c>
      <c r="T23" s="46">
        <f t="shared" si="24"/>
        <v>50274.488705669894</v>
      </c>
      <c r="U23" s="46">
        <f t="shared" si="24"/>
        <v>49527.425458851823</v>
      </c>
      <c r="V23" s="46">
        <f t="shared" si="24"/>
        <v>47474.483233005572</v>
      </c>
      <c r="W23" s="46">
        <f t="shared" ref="W23:Y23" si="25">W3*1000000/W6</f>
        <v>48139.512904370575</v>
      </c>
      <c r="X23" s="46">
        <f t="shared" si="25"/>
        <v>47592.465858209034</v>
      </c>
      <c r="Y23" s="46">
        <f t="shared" si="25"/>
        <v>47009.380691984414</v>
      </c>
      <c r="DA23" s="11"/>
    </row>
    <row r="24" spans="1:105" ht="12" customHeight="1" x14ac:dyDescent="0.25">
      <c r="A24" s="180" t="s">
        <v>188</v>
      </c>
      <c r="B24" s="15">
        <v>1.0960392714227125</v>
      </c>
      <c r="C24" s="15">
        <v>1.091779689112385</v>
      </c>
      <c r="D24" s="15">
        <v>1.0907924237451054</v>
      </c>
      <c r="E24" s="15">
        <v>1.1076027565628186</v>
      </c>
      <c r="F24" s="15">
        <v>1.1136788663560331</v>
      </c>
      <c r="G24" s="15">
        <v>1.1246777284485008</v>
      </c>
      <c r="H24" s="15">
        <v>1.142168982769753</v>
      </c>
      <c r="I24" s="15">
        <v>1.1555690554719769</v>
      </c>
      <c r="J24" s="15">
        <v>1.172039203943422</v>
      </c>
      <c r="K24" s="15">
        <v>1.1483703650844432</v>
      </c>
      <c r="L24" s="15">
        <v>1.1594658121521972</v>
      </c>
      <c r="M24" s="15">
        <v>1.1832193683138561</v>
      </c>
      <c r="N24" s="15">
        <v>1.196412600390639</v>
      </c>
      <c r="O24" s="15">
        <v>1.1929017291817516</v>
      </c>
      <c r="P24" s="15">
        <v>1.1859828574446742</v>
      </c>
      <c r="Q24" s="15">
        <v>1.1686103563295063</v>
      </c>
      <c r="R24" s="15">
        <v>1.1673533151151436</v>
      </c>
      <c r="S24" s="15">
        <v>1.1387457317586092</v>
      </c>
      <c r="T24" s="15">
        <v>1.1244581968941818</v>
      </c>
      <c r="U24" s="15">
        <v>1.0967066975211435</v>
      </c>
      <c r="V24" s="15">
        <v>1.1347126973408119</v>
      </c>
      <c r="W24" s="15">
        <v>1.0993016494684815</v>
      </c>
      <c r="X24" s="15">
        <v>1.0425362618641651</v>
      </c>
      <c r="Y24" s="15">
        <v>1.0349994727224259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f>SUM(B29:B30,B33:B34,B41:B42)</f>
        <v>4724.2178840994638</v>
      </c>
      <c r="C28" s="22">
        <f t="shared" ref="C28:W28" si="26">SUM(C29:C30,C33:C34,C41:C42)</f>
        <v>5286.5020329844019</v>
      </c>
      <c r="D28" s="22">
        <f t="shared" si="26"/>
        <v>5329.8128636629508</v>
      </c>
      <c r="E28" s="22">
        <f t="shared" si="26"/>
        <v>5608.1382904397706</v>
      </c>
      <c r="F28" s="22">
        <f t="shared" si="26"/>
        <v>5391.4709401700366</v>
      </c>
      <c r="G28" s="22">
        <f t="shared" si="26"/>
        <v>5359.8646269237934</v>
      </c>
      <c r="H28" s="22">
        <f t="shared" si="26"/>
        <v>5434.3700800229426</v>
      </c>
      <c r="I28" s="22">
        <f t="shared" si="26"/>
        <v>5491.0925282500439</v>
      </c>
      <c r="J28" s="22">
        <f t="shared" si="26"/>
        <v>5369.8980598675353</v>
      </c>
      <c r="K28" s="22">
        <f t="shared" si="26"/>
        <v>5630.5426197793822</v>
      </c>
      <c r="L28" s="22">
        <f t="shared" si="26"/>
        <v>6250.6855035036369</v>
      </c>
      <c r="M28" s="22">
        <f t="shared" si="26"/>
        <v>5498.1660890133135</v>
      </c>
      <c r="N28" s="22">
        <f t="shared" si="26"/>
        <v>5933.6043692244357</v>
      </c>
      <c r="O28" s="22">
        <f t="shared" si="26"/>
        <v>5658.4146576568855</v>
      </c>
      <c r="P28" s="22">
        <f t="shared" si="26"/>
        <v>5649.3181234789035</v>
      </c>
      <c r="Q28" s="22">
        <f t="shared" si="26"/>
        <v>5505.7613735527093</v>
      </c>
      <c r="R28" s="22">
        <f t="shared" si="26"/>
        <v>5960.5138799661527</v>
      </c>
      <c r="S28" s="22">
        <f t="shared" si="26"/>
        <v>5896.7624247635431</v>
      </c>
      <c r="T28" s="22">
        <f t="shared" si="26"/>
        <v>5824.1181427343072</v>
      </c>
      <c r="U28" s="22">
        <f t="shared" si="26"/>
        <v>5764.3929492691313</v>
      </c>
      <c r="V28" s="22">
        <f t="shared" si="26"/>
        <v>5466.2114359415318</v>
      </c>
      <c r="W28" s="22">
        <f t="shared" si="26"/>
        <v>6098.4754944110055</v>
      </c>
      <c r="X28" s="22">
        <f t="shared" ref="X28:Y28" si="27">SUM(X29:X30,X33:X34,X41:X42)</f>
        <v>5785.9656921754085</v>
      </c>
      <c r="Y28" s="22">
        <f t="shared" si="27"/>
        <v>5655.8484952708504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231</v>
      </c>
    </row>
    <row r="29" spans="1:105" ht="12.95" customHeight="1" x14ac:dyDescent="0.25">
      <c r="A29" s="30" t="s">
        <v>51</v>
      </c>
      <c r="B29" s="31">
        <v>11.317712811693895</v>
      </c>
      <c r="C29" s="31">
        <v>12.561908856405843</v>
      </c>
      <c r="D29" s="31">
        <v>12.127944969905414</v>
      </c>
      <c r="E29" s="31">
        <v>11.918400687876186</v>
      </c>
      <c r="F29" s="31">
        <v>11.881685296646598</v>
      </c>
      <c r="G29" s="31">
        <v>11.844368013757522</v>
      </c>
      <c r="H29" s="31">
        <v>11.997420464316418</v>
      </c>
      <c r="I29" s="31">
        <v>11.261564918314701</v>
      </c>
      <c r="J29" s="31">
        <v>7.3323301805674976</v>
      </c>
      <c r="K29" s="31">
        <v>7.2172828890799652</v>
      </c>
      <c r="L29" s="31">
        <v>8.0815133276010318</v>
      </c>
      <c r="M29" s="31">
        <v>5.619862424763542</v>
      </c>
      <c r="N29" s="31">
        <v>5.6303525365434215</v>
      </c>
      <c r="O29" s="31">
        <v>4.7378331900257944</v>
      </c>
      <c r="P29" s="31">
        <v>4.4084264832330167</v>
      </c>
      <c r="Q29" s="31">
        <v>3.6006018916595011</v>
      </c>
      <c r="R29" s="31">
        <v>3.8024075666380051</v>
      </c>
      <c r="S29" s="31">
        <v>3.553998280309544</v>
      </c>
      <c r="T29" s="31">
        <v>3.64359415305245</v>
      </c>
      <c r="U29" s="31">
        <v>3.7403267411865859</v>
      </c>
      <c r="V29" s="31">
        <v>3.4809114359415299</v>
      </c>
      <c r="W29" s="31">
        <v>3.9896818572656918</v>
      </c>
      <c r="X29" s="31">
        <v>3.450816852966466</v>
      </c>
      <c r="Y29" s="31">
        <v>3.430782459157351</v>
      </c>
      <c r="DA29" s="59" t="s">
        <v>232</v>
      </c>
    </row>
    <row r="30" spans="1:105" ht="12" customHeight="1" x14ac:dyDescent="0.25">
      <c r="A30" s="73" t="s">
        <v>75</v>
      </c>
      <c r="B30" s="98">
        <f>SUM(B31:B32)</f>
        <v>883.25442820292335</v>
      </c>
      <c r="C30" s="98">
        <f t="shared" ref="C30:W30" si="28">SUM(C31:C32)</f>
        <v>1083.6343078245914</v>
      </c>
      <c r="D30" s="98">
        <f t="shared" si="28"/>
        <v>1003.525365434222</v>
      </c>
      <c r="E30" s="98">
        <f t="shared" si="28"/>
        <v>1083.7106620808254</v>
      </c>
      <c r="F30" s="98">
        <f t="shared" si="28"/>
        <v>908.9519346517626</v>
      </c>
      <c r="G30" s="98">
        <f t="shared" si="28"/>
        <v>841.56397248495261</v>
      </c>
      <c r="H30" s="98">
        <f t="shared" si="28"/>
        <v>783.58495270851245</v>
      </c>
      <c r="I30" s="98">
        <f t="shared" si="28"/>
        <v>792.91616509028358</v>
      </c>
      <c r="J30" s="98">
        <f t="shared" si="28"/>
        <v>638.70808254514179</v>
      </c>
      <c r="K30" s="98">
        <f t="shared" si="28"/>
        <v>621.47738607050724</v>
      </c>
      <c r="L30" s="98">
        <f t="shared" si="28"/>
        <v>723.7993121238178</v>
      </c>
      <c r="M30" s="98">
        <f t="shared" si="28"/>
        <v>582.55262252794489</v>
      </c>
      <c r="N30" s="98">
        <f t="shared" si="28"/>
        <v>613.18624247635421</v>
      </c>
      <c r="O30" s="98">
        <f t="shared" si="28"/>
        <v>551.88202923473773</v>
      </c>
      <c r="P30" s="98">
        <f t="shared" si="28"/>
        <v>548.9255374032673</v>
      </c>
      <c r="Q30" s="98">
        <f t="shared" si="28"/>
        <v>516.47944969905404</v>
      </c>
      <c r="R30" s="98">
        <f t="shared" si="28"/>
        <v>515.89441100601891</v>
      </c>
      <c r="S30" s="98">
        <f t="shared" si="28"/>
        <v>481.62141014617367</v>
      </c>
      <c r="T30" s="98">
        <f t="shared" si="28"/>
        <v>448.97085124677551</v>
      </c>
      <c r="U30" s="98">
        <f t="shared" si="28"/>
        <v>417.35606190885636</v>
      </c>
      <c r="V30" s="98">
        <f t="shared" si="28"/>
        <v>430.73516766981936</v>
      </c>
      <c r="W30" s="98">
        <f t="shared" si="28"/>
        <v>348.82854686156492</v>
      </c>
      <c r="X30" s="98">
        <f t="shared" ref="X30:Y30" si="29">SUM(X31:X32)</f>
        <v>331.97833190025796</v>
      </c>
      <c r="Y30" s="98">
        <f t="shared" si="29"/>
        <v>244.99286328460869</v>
      </c>
      <c r="DA30" s="63"/>
    </row>
    <row r="31" spans="1:105" ht="12" customHeight="1" x14ac:dyDescent="0.25">
      <c r="A31" s="97" t="s">
        <v>74</v>
      </c>
      <c r="B31" s="98">
        <v>3.310404127257093</v>
      </c>
      <c r="C31" s="98">
        <v>5.5173688736027513</v>
      </c>
      <c r="D31" s="98">
        <v>5.5173688736027513</v>
      </c>
      <c r="E31" s="98">
        <v>6.6208082545141869</v>
      </c>
      <c r="F31" s="98">
        <v>5.5173688736027513</v>
      </c>
      <c r="G31" s="98">
        <v>6.6208082545141869</v>
      </c>
      <c r="H31" s="98">
        <v>3.310404127257093</v>
      </c>
      <c r="I31" s="98">
        <v>4.4138435081685294</v>
      </c>
      <c r="J31" s="98">
        <v>6.6208082545141869</v>
      </c>
      <c r="K31" s="98">
        <v>7.7242476354256224</v>
      </c>
      <c r="L31" s="98">
        <v>5.5173688736027513</v>
      </c>
      <c r="M31" s="98">
        <v>4.4138435081685294</v>
      </c>
      <c r="N31" s="98">
        <v>3.310404127257093</v>
      </c>
      <c r="O31" s="98">
        <v>4.4233877901977641</v>
      </c>
      <c r="P31" s="98">
        <v>4.4233877901977641</v>
      </c>
      <c r="Q31" s="98">
        <v>5.5293207222699907</v>
      </c>
      <c r="R31" s="98">
        <v>4.4233877901977641</v>
      </c>
      <c r="S31" s="98">
        <v>4.4233877901977641</v>
      </c>
      <c r="T31" s="98">
        <v>4.4233877901977641</v>
      </c>
      <c r="U31" s="98">
        <v>4.4233877901977641</v>
      </c>
      <c r="V31" s="98">
        <v>5.5293207222699907</v>
      </c>
      <c r="W31" s="98">
        <v>5.5293207222699907</v>
      </c>
      <c r="X31" s="98">
        <v>4.4233877901977641</v>
      </c>
      <c r="Y31" s="98">
        <v>3.3175408426483228</v>
      </c>
      <c r="DA31" s="63" t="s">
        <v>233</v>
      </c>
    </row>
    <row r="32" spans="1:105" ht="12" customHeight="1" x14ac:dyDescent="0.25">
      <c r="A32" s="97" t="s">
        <v>196</v>
      </c>
      <c r="B32" s="98">
        <v>879.94402407566622</v>
      </c>
      <c r="C32" s="98">
        <v>1078.1169389509887</v>
      </c>
      <c r="D32" s="98">
        <v>998.00799656061918</v>
      </c>
      <c r="E32" s="98">
        <v>1077.0898538263111</v>
      </c>
      <c r="F32" s="98">
        <v>903.43456577815982</v>
      </c>
      <c r="G32" s="98">
        <v>834.94316423043847</v>
      </c>
      <c r="H32" s="98">
        <v>780.27454858125532</v>
      </c>
      <c r="I32" s="98">
        <v>788.50232158211509</v>
      </c>
      <c r="J32" s="98">
        <v>632.08727429062765</v>
      </c>
      <c r="K32" s="98">
        <v>613.75313843508161</v>
      </c>
      <c r="L32" s="98">
        <v>718.28194325021502</v>
      </c>
      <c r="M32" s="98">
        <v>578.13877901977639</v>
      </c>
      <c r="N32" s="98">
        <v>609.87583834909708</v>
      </c>
      <c r="O32" s="98">
        <v>547.45864144453992</v>
      </c>
      <c r="P32" s="98">
        <v>544.50214961306949</v>
      </c>
      <c r="Q32" s="98">
        <v>510.95012897678407</v>
      </c>
      <c r="R32" s="98">
        <v>511.47102321582116</v>
      </c>
      <c r="S32" s="98">
        <v>477.19802235597592</v>
      </c>
      <c r="T32" s="98">
        <v>444.54746345657776</v>
      </c>
      <c r="U32" s="98">
        <v>412.93267411865861</v>
      </c>
      <c r="V32" s="98">
        <v>425.20584694754939</v>
      </c>
      <c r="W32" s="98">
        <v>343.29922613929494</v>
      </c>
      <c r="X32" s="98">
        <v>327.55494411006021</v>
      </c>
      <c r="Y32" s="98">
        <v>241.67532244196036</v>
      </c>
      <c r="DA32" s="63" t="s">
        <v>234</v>
      </c>
    </row>
    <row r="33" spans="1:105" ht="12" customHeight="1" x14ac:dyDescent="0.25">
      <c r="A33" s="73" t="s">
        <v>189</v>
      </c>
      <c r="B33" s="98">
        <v>22.42046431642304</v>
      </c>
      <c r="C33" s="98">
        <v>26.074806534823729</v>
      </c>
      <c r="D33" s="98">
        <v>28.783319002579539</v>
      </c>
      <c r="E33" s="98">
        <v>28.503869303525359</v>
      </c>
      <c r="F33" s="98">
        <v>29.578675838349099</v>
      </c>
      <c r="G33" s="98">
        <v>30.28804815133276</v>
      </c>
      <c r="H33" s="98">
        <v>35.877042132416157</v>
      </c>
      <c r="I33" s="98">
        <v>38.907566638005157</v>
      </c>
      <c r="J33" s="98">
        <v>38.456147893379189</v>
      </c>
      <c r="K33" s="98">
        <v>41.100687876182278</v>
      </c>
      <c r="L33" s="98">
        <v>46.044453998280297</v>
      </c>
      <c r="M33" s="98">
        <v>30.932640492386788</v>
      </c>
      <c r="N33" s="98">
        <v>33.314061154366478</v>
      </c>
      <c r="O33" s="98">
        <v>29.419131870454805</v>
      </c>
      <c r="P33" s="98">
        <v>28.640909297870103</v>
      </c>
      <c r="Q33" s="98">
        <v>25.285676179932675</v>
      </c>
      <c r="R33" s="98">
        <v>26.125957584295094</v>
      </c>
      <c r="S33" s="98">
        <v>25.773957382731417</v>
      </c>
      <c r="T33" s="98">
        <v>24.397593021948733</v>
      </c>
      <c r="U33" s="98">
        <v>26.54160593677031</v>
      </c>
      <c r="V33" s="98">
        <v>23.841430979089665</v>
      </c>
      <c r="W33" s="98">
        <v>27.895455318497657</v>
      </c>
      <c r="X33" s="98">
        <v>18.847829505154738</v>
      </c>
      <c r="Y33" s="98">
        <v>8.7421936215966287</v>
      </c>
      <c r="DA33" s="63" t="s">
        <v>235</v>
      </c>
    </row>
    <row r="34" spans="1:105" ht="12" customHeight="1" x14ac:dyDescent="0.25">
      <c r="A34" s="73" t="s">
        <v>73</v>
      </c>
      <c r="B34" s="98">
        <f>SUM(B35:B40)</f>
        <v>1028.9793630332567</v>
      </c>
      <c r="C34" s="98">
        <f>SUM(C35:C40)</f>
        <v>1166.9825144977297</v>
      </c>
      <c r="D34" s="98">
        <f>SUM(D35:D40)</f>
        <v>1216.2446779363806</v>
      </c>
      <c r="E34" s="98">
        <f t="shared" ref="E34:G34" si="30">SUM(E35:E40)</f>
        <v>1255.0285741886967</v>
      </c>
      <c r="F34" s="98">
        <f t="shared" si="30"/>
        <v>1274.5926082697792</v>
      </c>
      <c r="G34" s="98">
        <f t="shared" si="30"/>
        <v>1302.3935177234503</v>
      </c>
      <c r="H34" s="98">
        <f t="shared" ref="H34" si="31">SUM(H35:H40)</f>
        <v>1355.6191771854537</v>
      </c>
      <c r="I34" s="98">
        <f t="shared" ref="I34" si="32">SUM(I35:I40)</f>
        <v>1382.6589942861576</v>
      </c>
      <c r="J34" s="98">
        <f t="shared" ref="J34" si="33">SUM(J35:J40)</f>
        <v>1454.9629781822387</v>
      </c>
      <c r="K34" s="98">
        <f t="shared" ref="K34" si="34">SUM(K35:K40)</f>
        <v>1559.2090858154954</v>
      </c>
      <c r="L34" s="98">
        <f t="shared" ref="L34" si="35">SUM(L35:L40)</f>
        <v>1762.6140503652014</v>
      </c>
      <c r="M34" s="98">
        <f t="shared" ref="M34" si="36">SUM(M35:M40)</f>
        <v>1526.9638870419935</v>
      </c>
      <c r="N34" s="98">
        <f t="shared" ref="N34" si="37">SUM(N35:N40)</f>
        <v>1696.4398351551936</v>
      </c>
      <c r="O34" s="98">
        <f t="shared" ref="O34" si="38">SUM(O35:O40)</f>
        <v>1624.5634535594327</v>
      </c>
      <c r="P34" s="98">
        <f t="shared" ref="P34" si="39">SUM(P35:P40)</f>
        <v>1666.4785899333995</v>
      </c>
      <c r="Q34" s="98">
        <f t="shared" ref="Q34" si="40">SUM(Q35:Q40)</f>
        <v>1616.0801685679619</v>
      </c>
      <c r="R34" s="98">
        <f t="shared" ref="R34" si="41">SUM(R35:R40)</f>
        <v>1793.6965208341367</v>
      </c>
      <c r="S34" s="98">
        <f t="shared" ref="S34" si="42">SUM(S35:S40)</f>
        <v>1789.7683470024795</v>
      </c>
      <c r="T34" s="98">
        <f t="shared" ref="T34" si="43">SUM(T35:T40)</f>
        <v>1782.4361988955065</v>
      </c>
      <c r="U34" s="98">
        <f t="shared" ref="U34" si="44">SUM(U35:U40)</f>
        <v>1786.0011283710539</v>
      </c>
      <c r="V34" s="98">
        <f t="shared" ref="V34" si="45">SUM(V35:V40)</f>
        <v>1652.8706928386237</v>
      </c>
      <c r="W34" s="98">
        <f t="shared" ref="W34:Y34" si="46">SUM(W35:W40)</f>
        <v>1938.8232033229474</v>
      </c>
      <c r="X34" s="98">
        <f t="shared" si="46"/>
        <v>1897.801267657356</v>
      </c>
      <c r="Y34" s="98">
        <f t="shared" si="46"/>
        <v>1901.0854074102172</v>
      </c>
      <c r="DA34" s="63"/>
    </row>
    <row r="35" spans="1:105" ht="12" customHeight="1" x14ac:dyDescent="0.25">
      <c r="A35" s="97" t="s">
        <v>199</v>
      </c>
      <c r="B35" s="98">
        <v>935.72656921754083</v>
      </c>
      <c r="C35" s="98">
        <v>1051.3996560619089</v>
      </c>
      <c r="D35" s="98">
        <v>1082.4973344797941</v>
      </c>
      <c r="E35" s="98">
        <v>1093.4842648323299</v>
      </c>
      <c r="F35" s="98">
        <v>1101.4856405846949</v>
      </c>
      <c r="G35" s="98">
        <v>1106.2864144453999</v>
      </c>
      <c r="H35" s="98">
        <v>1139.7248495270851</v>
      </c>
      <c r="I35" s="98">
        <v>1149.875838349097</v>
      </c>
      <c r="J35" s="98">
        <v>1213.743164230438</v>
      </c>
      <c r="K35" s="98">
        <v>1279.9751504729149</v>
      </c>
      <c r="L35" s="98">
        <v>1421.8974204643159</v>
      </c>
      <c r="M35" s="98">
        <v>1217.4930352536539</v>
      </c>
      <c r="N35" s="98">
        <v>1329.5595872742911</v>
      </c>
      <c r="O35" s="98">
        <v>1251.4331040412719</v>
      </c>
      <c r="P35" s="98">
        <v>1267.26852966466</v>
      </c>
      <c r="Q35" s="98">
        <v>1195.113241616509</v>
      </c>
      <c r="R35" s="98">
        <v>1300.3964746345659</v>
      </c>
      <c r="S35" s="98">
        <v>1273.526311263973</v>
      </c>
      <c r="T35" s="98">
        <v>1251.385296646604</v>
      </c>
      <c r="U35" s="98">
        <v>1229.960791057609</v>
      </c>
      <c r="V35" s="98">
        <v>1131.0785898538261</v>
      </c>
      <c r="W35" s="98">
        <v>1268.5344797936368</v>
      </c>
      <c r="X35" s="98">
        <v>1166.0456577815989</v>
      </c>
      <c r="Y35" s="98">
        <v>1126.9226999140158</v>
      </c>
      <c r="DA35" s="63" t="s">
        <v>236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4.6354888578148211E-4</v>
      </c>
      <c r="N36" s="98">
        <v>4.7694561236319823E-3</v>
      </c>
      <c r="O36" s="98">
        <v>3.0223245624294914E-2</v>
      </c>
      <c r="P36" s="98">
        <v>3.5187004795419169E-2</v>
      </c>
      <c r="Q36" s="98">
        <v>7.9758041907394453E-2</v>
      </c>
      <c r="R36" s="98">
        <v>9.9665803495105634E-2</v>
      </c>
      <c r="S36" s="98">
        <v>0.12638655535972404</v>
      </c>
      <c r="T36" s="98">
        <v>0.1104895231931384</v>
      </c>
      <c r="U36" s="98">
        <v>0.11626164706460053</v>
      </c>
      <c r="V36" s="98">
        <v>0.10766618342108394</v>
      </c>
      <c r="W36" s="98">
        <v>0.17230048545763457</v>
      </c>
      <c r="X36" s="98">
        <v>0.23738115692609094</v>
      </c>
      <c r="Y36" s="98">
        <v>8.9534667311367638E-2</v>
      </c>
      <c r="DA36" s="63" t="s">
        <v>237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8.0249355116079091</v>
      </c>
      <c r="L37" s="98">
        <v>15.925537403267409</v>
      </c>
      <c r="M37" s="98">
        <v>13.711607910576095</v>
      </c>
      <c r="N37" s="98">
        <v>7.2537403267411857</v>
      </c>
      <c r="O37" s="98">
        <v>2.6243336199484091</v>
      </c>
      <c r="P37" s="98">
        <v>2.6398108340498712</v>
      </c>
      <c r="Q37" s="98">
        <v>2.7042992261392951</v>
      </c>
      <c r="R37" s="98">
        <v>2.8474634565778159</v>
      </c>
      <c r="S37" s="98">
        <v>2.6686156491831472</v>
      </c>
      <c r="T37" s="98">
        <v>2.6371453138435079</v>
      </c>
      <c r="U37" s="98">
        <v>2.6613929492691319</v>
      </c>
      <c r="V37" s="98">
        <v>3.4365434221840059</v>
      </c>
      <c r="W37" s="98">
        <v>13.767841788478073</v>
      </c>
      <c r="X37" s="98">
        <v>15.195442820292346</v>
      </c>
      <c r="Y37" s="98">
        <v>13.492261392949269</v>
      </c>
      <c r="DA37" s="63" t="s">
        <v>238</v>
      </c>
    </row>
    <row r="38" spans="1:105" ht="12" customHeight="1" x14ac:dyDescent="0.25">
      <c r="A38" s="97" t="s">
        <v>52</v>
      </c>
      <c r="B38" s="98">
        <v>0.3821152192605331</v>
      </c>
      <c r="C38" s="98">
        <v>0.40601891659501288</v>
      </c>
      <c r="D38" s="98">
        <v>0.40601891659501288</v>
      </c>
      <c r="E38" s="98">
        <v>0.40601891659501288</v>
      </c>
      <c r="F38" s="98">
        <v>0.42992261392949271</v>
      </c>
      <c r="G38" s="98">
        <v>0.47773000859845233</v>
      </c>
      <c r="H38" s="98">
        <v>0.62098022355975924</v>
      </c>
      <c r="I38" s="98">
        <v>0.62098022355975924</v>
      </c>
      <c r="J38" s="98">
        <v>0.76431642304385194</v>
      </c>
      <c r="K38" s="98">
        <v>0.83594153052450548</v>
      </c>
      <c r="L38" s="98">
        <v>0.93147033533963886</v>
      </c>
      <c r="M38" s="98">
        <v>1.026999140154772</v>
      </c>
      <c r="N38" s="98">
        <v>1.1226139294926909</v>
      </c>
      <c r="O38" s="98">
        <v>1.241960447119518</v>
      </c>
      <c r="P38" s="98">
        <v>1.361392949269131</v>
      </c>
      <c r="Q38" s="98">
        <v>1.4808254514187451</v>
      </c>
      <c r="R38" s="98">
        <v>1.6480653482373171</v>
      </c>
      <c r="S38" s="98">
        <v>1.791315563198624</v>
      </c>
      <c r="T38" s="98">
        <v>1.982459157351677</v>
      </c>
      <c r="U38" s="98">
        <v>2.1735167669819431</v>
      </c>
      <c r="V38" s="98">
        <v>2.3884780739466889</v>
      </c>
      <c r="W38" s="98">
        <v>2.6273430782459162</v>
      </c>
      <c r="X38" s="98">
        <v>2.6273430782459162</v>
      </c>
      <c r="Y38" s="98">
        <v>2.6273430782459162</v>
      </c>
      <c r="DA38" s="63" t="s">
        <v>239</v>
      </c>
    </row>
    <row r="39" spans="1:105" ht="12" customHeight="1" x14ac:dyDescent="0.25">
      <c r="A39" s="97" t="s">
        <v>197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X39" s="98">
        <v>0</v>
      </c>
      <c r="Y39" s="98">
        <v>0</v>
      </c>
      <c r="DA39" s="63" t="s">
        <v>240</v>
      </c>
    </row>
    <row r="40" spans="1:105" ht="12" customHeight="1" x14ac:dyDescent="0.25">
      <c r="A40" s="97" t="s">
        <v>191</v>
      </c>
      <c r="B40" s="98">
        <v>92.870678596455321</v>
      </c>
      <c r="C40" s="98">
        <v>115.17683951922575</v>
      </c>
      <c r="D40" s="98">
        <v>133.3413245399916</v>
      </c>
      <c r="E40" s="98">
        <v>161.13829043977171</v>
      </c>
      <c r="F40" s="98">
        <v>172.67704507115494</v>
      </c>
      <c r="G40" s="98">
        <v>195.62937326945186</v>
      </c>
      <c r="H40" s="98">
        <v>215.27334743480867</v>
      </c>
      <c r="I40" s="98">
        <v>232.16217571350074</v>
      </c>
      <c r="J40" s="98">
        <v>240.45549752875661</v>
      </c>
      <c r="K40" s="98">
        <v>270.37305830044812</v>
      </c>
      <c r="L40" s="98">
        <v>323.8596221622787</v>
      </c>
      <c r="M40" s="98">
        <v>294.73178118872295</v>
      </c>
      <c r="N40" s="98">
        <v>358.49912416854528</v>
      </c>
      <c r="O40" s="98">
        <v>369.23383220546867</v>
      </c>
      <c r="P40" s="98">
        <v>395.17366948062471</v>
      </c>
      <c r="Q40" s="98">
        <v>416.70204423198766</v>
      </c>
      <c r="R40" s="98">
        <v>488.70485159126042</v>
      </c>
      <c r="S40" s="98">
        <v>511.65571797076524</v>
      </c>
      <c r="T40" s="98">
        <v>526.32080825451408</v>
      </c>
      <c r="U40" s="98">
        <v>551.0891659501292</v>
      </c>
      <c r="V40" s="98">
        <v>515.85941530524565</v>
      </c>
      <c r="W40" s="98">
        <v>653.72123817712895</v>
      </c>
      <c r="X40" s="98">
        <v>713.69544282029256</v>
      </c>
      <c r="Y40" s="98">
        <v>757.95356835769462</v>
      </c>
      <c r="DA40" s="63" t="s">
        <v>241</v>
      </c>
    </row>
    <row r="41" spans="1:105" ht="12" customHeight="1" x14ac:dyDescent="0.25">
      <c r="A41" s="73" t="s">
        <v>198</v>
      </c>
      <c r="B41" s="98">
        <v>1278.5898538263109</v>
      </c>
      <c r="C41" s="98">
        <v>1393.8091143594149</v>
      </c>
      <c r="D41" s="98">
        <v>1427.3430782459161</v>
      </c>
      <c r="E41" s="98">
        <v>1516.7669819432499</v>
      </c>
      <c r="F41" s="98">
        <v>1465.176268271711</v>
      </c>
      <c r="G41" s="98">
        <v>1430.782459157351</v>
      </c>
      <c r="H41" s="98">
        <v>1469.4754944110059</v>
      </c>
      <c r="I41" s="98">
        <v>1488.3920894239041</v>
      </c>
      <c r="J41" s="98">
        <v>1476.784178847807</v>
      </c>
      <c r="K41" s="98">
        <v>1566.112553740327</v>
      </c>
      <c r="L41" s="98">
        <v>1740.756663800516</v>
      </c>
      <c r="M41" s="98">
        <v>1509.7926913155629</v>
      </c>
      <c r="N41" s="98">
        <v>1660.528288907997</v>
      </c>
      <c r="O41" s="98">
        <v>1598.2851246775581</v>
      </c>
      <c r="P41" s="98">
        <v>1572.4897678417881</v>
      </c>
      <c r="Q41" s="98">
        <v>1545.691229578676</v>
      </c>
      <c r="R41" s="98">
        <v>1684.795098882201</v>
      </c>
      <c r="S41" s="98">
        <v>1660.3611349957009</v>
      </c>
      <c r="T41" s="98">
        <v>1610.155717970765</v>
      </c>
      <c r="U41" s="98">
        <v>1592.146775580396</v>
      </c>
      <c r="V41" s="98">
        <v>1460.1843508168531</v>
      </c>
      <c r="W41" s="98">
        <v>1692.8680997420461</v>
      </c>
      <c r="X41" s="98">
        <v>1580.92098022356</v>
      </c>
      <c r="Y41" s="98">
        <v>1598.2851246775581</v>
      </c>
      <c r="DA41" s="63" t="s">
        <v>242</v>
      </c>
    </row>
    <row r="42" spans="1:105" ht="12" customHeight="1" x14ac:dyDescent="0.25">
      <c r="A42" s="32" t="s">
        <v>53</v>
      </c>
      <c r="B42" s="33">
        <v>1499.6560619088559</v>
      </c>
      <c r="C42" s="33">
        <v>1603.439380911436</v>
      </c>
      <c r="D42" s="33">
        <v>1641.7884780739471</v>
      </c>
      <c r="E42" s="33">
        <v>1712.209802235597</v>
      </c>
      <c r="F42" s="33">
        <v>1701.289767841788</v>
      </c>
      <c r="G42" s="33">
        <v>1742.9922613929491</v>
      </c>
      <c r="H42" s="33">
        <v>1777.8159931212381</v>
      </c>
      <c r="I42" s="33">
        <v>1776.956147893379</v>
      </c>
      <c r="J42" s="33">
        <v>1753.6543422184011</v>
      </c>
      <c r="K42" s="33">
        <v>1835.42562338779</v>
      </c>
      <c r="L42" s="33">
        <v>1969.3895098882199</v>
      </c>
      <c r="M42" s="33">
        <v>1842.3043852106621</v>
      </c>
      <c r="N42" s="33">
        <v>1924.5055889939811</v>
      </c>
      <c r="O42" s="33">
        <v>1849.5270851246769</v>
      </c>
      <c r="P42" s="33">
        <v>1828.3748925193461</v>
      </c>
      <c r="Q42" s="33">
        <v>1798.624247635425</v>
      </c>
      <c r="R42" s="33">
        <v>1936.199484092863</v>
      </c>
      <c r="S42" s="33">
        <v>1935.683576956148</v>
      </c>
      <c r="T42" s="33">
        <v>1954.514187446259</v>
      </c>
      <c r="U42" s="33">
        <v>1938.607050730868</v>
      </c>
      <c r="V42" s="33">
        <v>1895.0988822012041</v>
      </c>
      <c r="W42" s="33">
        <v>2086.0705073086838</v>
      </c>
      <c r="X42" s="33">
        <v>1952.9664660361129</v>
      </c>
      <c r="Y42" s="33">
        <v>1899.312123817713</v>
      </c>
      <c r="DA42" s="60" t="s">
        <v>243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DA43" s="9"/>
    </row>
    <row r="44" spans="1:105" ht="12.95" customHeight="1" x14ac:dyDescent="0.25">
      <c r="A44" s="204" t="s">
        <v>79</v>
      </c>
      <c r="B44" s="205">
        <f t="shared" ref="B44:Q44" si="47">SUM(B45,B50)</f>
        <v>4631.3472055030079</v>
      </c>
      <c r="C44" s="205">
        <f t="shared" si="47"/>
        <v>5171.3251934651753</v>
      </c>
      <c r="D44" s="205">
        <f t="shared" si="47"/>
        <v>5196.4715391229593</v>
      </c>
      <c r="E44" s="205">
        <f t="shared" si="47"/>
        <v>5447</v>
      </c>
      <c r="F44" s="205">
        <f t="shared" si="47"/>
        <v>5218.793895098881</v>
      </c>
      <c r="G44" s="205">
        <f t="shared" si="47"/>
        <v>5164.2352536543412</v>
      </c>
      <c r="H44" s="205">
        <f t="shared" si="47"/>
        <v>5219.096732588132</v>
      </c>
      <c r="I44" s="205">
        <f t="shared" si="47"/>
        <v>5258.930352536544</v>
      </c>
      <c r="J44" s="205">
        <f t="shared" si="47"/>
        <v>5129.4425623387779</v>
      </c>
      <c r="K44" s="205">
        <f t="shared" si="47"/>
        <v>5360.169561478936</v>
      </c>
      <c r="L44" s="205">
        <f t="shared" si="47"/>
        <v>5926.8258813413586</v>
      </c>
      <c r="M44" s="205">
        <f t="shared" si="47"/>
        <v>5203.4343078245893</v>
      </c>
      <c r="N44" s="205">
        <f t="shared" si="47"/>
        <v>5575.1052450558909</v>
      </c>
      <c r="O44" s="205">
        <f t="shared" si="47"/>
        <v>5289.1808254514181</v>
      </c>
      <c r="P44" s="205">
        <f t="shared" si="47"/>
        <v>5254.1444539982785</v>
      </c>
      <c r="Q44" s="205">
        <f t="shared" si="47"/>
        <v>5089.0593293207203</v>
      </c>
      <c r="R44" s="205">
        <f t="shared" ref="R44:V44" si="48">SUM(R45,R50)</f>
        <v>5471.8090283748916</v>
      </c>
      <c r="S44" s="205">
        <f t="shared" si="48"/>
        <v>5385.106706792777</v>
      </c>
      <c r="T44" s="205">
        <f t="shared" si="48"/>
        <v>5297.797334479792</v>
      </c>
      <c r="U44" s="205">
        <f t="shared" si="48"/>
        <v>5213.3037833190028</v>
      </c>
      <c r="V44" s="205">
        <f t="shared" si="48"/>
        <v>4950.3520206362873</v>
      </c>
      <c r="W44" s="205">
        <f t="shared" ref="W44:Y44" si="49">SUM(W45,W50)</f>
        <v>5444.7542562338767</v>
      </c>
      <c r="X44" s="205">
        <f t="shared" si="49"/>
        <v>5072.2702493551151</v>
      </c>
      <c r="Y44" s="205">
        <f t="shared" si="49"/>
        <v>4897.8949269131563</v>
      </c>
      <c r="DA44" s="212" t="s">
        <v>244</v>
      </c>
    </row>
    <row r="45" spans="1:105" ht="12" customHeight="1" x14ac:dyDescent="0.25">
      <c r="A45" s="208" t="s">
        <v>39</v>
      </c>
      <c r="B45" s="192">
        <f t="shared" ref="B45:Q45" si="50">SUM(B46:B49)</f>
        <v>4200.9654018065712</v>
      </c>
      <c r="C45" s="192">
        <f t="shared" si="50"/>
        <v>4715.2211634778032</v>
      </c>
      <c r="D45" s="192">
        <f t="shared" si="50"/>
        <v>4718.6114611434568</v>
      </c>
      <c r="E45" s="192">
        <f t="shared" si="50"/>
        <v>4949.3225750939719</v>
      </c>
      <c r="F45" s="192">
        <f t="shared" si="50"/>
        <v>4698.6380665742017</v>
      </c>
      <c r="G45" s="192">
        <f t="shared" si="50"/>
        <v>4631.3547298717485</v>
      </c>
      <c r="H45" s="192">
        <f t="shared" si="50"/>
        <v>4669.8539847250686</v>
      </c>
      <c r="I45" s="192">
        <f t="shared" si="50"/>
        <v>4692.5423639491582</v>
      </c>
      <c r="J45" s="192">
        <f t="shared" si="50"/>
        <v>4547.6501767862583</v>
      </c>
      <c r="K45" s="192">
        <f t="shared" si="50"/>
        <v>4772.8406965989107</v>
      </c>
      <c r="L45" s="192">
        <f t="shared" si="50"/>
        <v>5331.2242445784459</v>
      </c>
      <c r="M45" s="192">
        <f t="shared" si="50"/>
        <v>4606.7060025931078</v>
      </c>
      <c r="N45" s="192">
        <f t="shared" si="50"/>
        <v>4977.5341201428673</v>
      </c>
      <c r="O45" s="192">
        <f t="shared" si="50"/>
        <v>4686.2408724317538</v>
      </c>
      <c r="P45" s="192">
        <f t="shared" si="50"/>
        <v>4646.5059773799139</v>
      </c>
      <c r="Q45" s="192">
        <f t="shared" si="50"/>
        <v>4482.6042774875023</v>
      </c>
      <c r="R45" s="192">
        <f t="shared" ref="R45:V45" si="51">SUM(R46:R49)</f>
        <v>4870.3490287775903</v>
      </c>
      <c r="S45" s="192">
        <f t="shared" si="51"/>
        <v>4795.1574839298619</v>
      </c>
      <c r="T45" s="192">
        <f t="shared" si="51"/>
        <v>4719.3081751170375</v>
      </c>
      <c r="U45" s="192">
        <f t="shared" si="51"/>
        <v>4643.552934682868</v>
      </c>
      <c r="V45" s="192">
        <f t="shared" si="51"/>
        <v>4373.835557859953</v>
      </c>
      <c r="W45" s="192">
        <f t="shared" ref="W45:Y45" si="52">SUM(W46:W49)</f>
        <v>4852.67754650604</v>
      </c>
      <c r="X45" s="192">
        <f t="shared" si="52"/>
        <v>4505.7042430588053</v>
      </c>
      <c r="Y45" s="192">
        <f t="shared" si="52"/>
        <v>4346.7176611639443</v>
      </c>
      <c r="DA45" s="213" t="s">
        <v>245</v>
      </c>
    </row>
    <row r="46" spans="1:105" ht="12" customHeight="1" x14ac:dyDescent="0.25">
      <c r="A46" s="97" t="s">
        <v>215</v>
      </c>
      <c r="B46" s="74">
        <v>3765.6112872763888</v>
      </c>
      <c r="C46" s="74">
        <v>4263.2691956125636</v>
      </c>
      <c r="D46" s="74">
        <v>4264.1453845500819</v>
      </c>
      <c r="E46" s="74">
        <v>4486.2820021621174</v>
      </c>
      <c r="F46" s="74">
        <v>4235.3469023918151</v>
      </c>
      <c r="G46" s="74">
        <v>4158.6957664406664</v>
      </c>
      <c r="H46" s="74">
        <v>4197.8165842096587</v>
      </c>
      <c r="I46" s="74">
        <v>4222.3242159707897</v>
      </c>
      <c r="J46" s="74">
        <v>4082.2686369203852</v>
      </c>
      <c r="K46" s="74">
        <v>4291.3431170970271</v>
      </c>
      <c r="L46" s="74">
        <v>4838.048411379651</v>
      </c>
      <c r="M46" s="74">
        <v>4099.8698872783016</v>
      </c>
      <c r="N46" s="74">
        <v>4466.8901069023941</v>
      </c>
      <c r="O46" s="74">
        <v>4173.8835624773992</v>
      </c>
      <c r="P46" s="74">
        <v>4142.3614278527521</v>
      </c>
      <c r="Q46" s="74">
        <v>3977.5981780036091</v>
      </c>
      <c r="R46" s="74">
        <v>4373.8522078623237</v>
      </c>
      <c r="S46" s="74">
        <v>4311.4295862762319</v>
      </c>
      <c r="T46" s="74">
        <v>4247.2079511443008</v>
      </c>
      <c r="U46" s="74">
        <v>4176.2873062392555</v>
      </c>
      <c r="V46" s="74">
        <v>3887.1093648801448</v>
      </c>
      <c r="W46" s="74">
        <v>4375.8742148019073</v>
      </c>
      <c r="X46" s="74">
        <v>4058.9867897619929</v>
      </c>
      <c r="Y46" s="74">
        <v>3914.1383980240203</v>
      </c>
      <c r="DA46" s="90" t="s">
        <v>246</v>
      </c>
    </row>
    <row r="47" spans="1:105" ht="12" customHeight="1" x14ac:dyDescent="0.25">
      <c r="A47" s="97" t="s">
        <v>56</v>
      </c>
      <c r="B47" s="74">
        <v>5.0746606441088149</v>
      </c>
      <c r="C47" s="74">
        <v>5.3071190823607086</v>
      </c>
      <c r="D47" s="74">
        <v>5.5405949891064328</v>
      </c>
      <c r="E47" s="74">
        <v>6.8340995087431766</v>
      </c>
      <c r="F47" s="74">
        <v>5.8457346702480093</v>
      </c>
      <c r="G47" s="74">
        <v>6.0308864154015325</v>
      </c>
      <c r="H47" s="74">
        <v>6.148315325758956</v>
      </c>
      <c r="I47" s="74">
        <v>6.2053446803352568</v>
      </c>
      <c r="J47" s="74">
        <v>6.7048031934995915</v>
      </c>
      <c r="K47" s="74">
        <v>6.7941198432771648</v>
      </c>
      <c r="L47" s="74">
        <v>9.0787820096853817</v>
      </c>
      <c r="M47" s="74">
        <v>7.2649439294348932</v>
      </c>
      <c r="N47" s="74">
        <v>7.10134493689465</v>
      </c>
      <c r="O47" s="74">
        <v>7.1804629016881369</v>
      </c>
      <c r="P47" s="74">
        <v>7.6256502146555256</v>
      </c>
      <c r="Q47" s="74">
        <v>7.4806534823731692</v>
      </c>
      <c r="R47" s="74">
        <v>7.7386070507308622</v>
      </c>
      <c r="S47" s="74">
        <v>7.5666380051590698</v>
      </c>
      <c r="T47" s="74">
        <v>7.9105760963026537</v>
      </c>
      <c r="U47" s="74">
        <v>8.9423903697334417</v>
      </c>
      <c r="V47" s="74">
        <v>10.060189165950124</v>
      </c>
      <c r="W47" s="74">
        <v>12.295786758383496</v>
      </c>
      <c r="X47" s="74">
        <v>10.748065348237311</v>
      </c>
      <c r="Y47" s="74">
        <v>11.607910576096302</v>
      </c>
      <c r="DA47" s="90" t="s">
        <v>247</v>
      </c>
    </row>
    <row r="48" spans="1:105" ht="12" customHeight="1" x14ac:dyDescent="0.25">
      <c r="A48" s="97" t="s">
        <v>55</v>
      </c>
      <c r="B48" s="74">
        <v>392.87060955668346</v>
      </c>
      <c r="C48" s="74">
        <v>407.09763203968907</v>
      </c>
      <c r="D48" s="74">
        <v>408.64659975833757</v>
      </c>
      <c r="E48" s="74">
        <v>414.50381094718227</v>
      </c>
      <c r="F48" s="74">
        <v>415.67597118926938</v>
      </c>
      <c r="G48" s="74">
        <v>422.93314468065125</v>
      </c>
      <c r="H48" s="74">
        <v>423.90848182587348</v>
      </c>
      <c r="I48" s="74">
        <v>420.78222617895136</v>
      </c>
      <c r="J48" s="74">
        <v>412.34578328854582</v>
      </c>
      <c r="K48" s="74">
        <v>424.26333148705504</v>
      </c>
      <c r="L48" s="74">
        <v>433.07198586016909</v>
      </c>
      <c r="M48" s="74">
        <v>448.18226004583835</v>
      </c>
      <c r="N48" s="74">
        <v>450.19028463836264</v>
      </c>
      <c r="O48" s="74">
        <v>450.6742210702019</v>
      </c>
      <c r="P48" s="74">
        <v>442.03191083005441</v>
      </c>
      <c r="Q48" s="74">
        <v>442.01474374506762</v>
      </c>
      <c r="R48" s="74">
        <v>433.81819034949262</v>
      </c>
      <c r="S48" s="74">
        <v>421.19547797076018</v>
      </c>
      <c r="T48" s="74">
        <v>408.12150801285566</v>
      </c>
      <c r="U48" s="74">
        <v>401.71709899664489</v>
      </c>
      <c r="V48" s="74">
        <v>401.82190836792222</v>
      </c>
      <c r="W48" s="74">
        <v>390.25088839338326</v>
      </c>
      <c r="X48" s="74">
        <v>367.5090842418798</v>
      </c>
      <c r="Y48" s="74">
        <v>358.16833870576755</v>
      </c>
      <c r="DA48" s="90" t="s">
        <v>248</v>
      </c>
    </row>
    <row r="49" spans="1:105" ht="12" customHeight="1" x14ac:dyDescent="0.25">
      <c r="A49" s="107" t="s">
        <v>54</v>
      </c>
      <c r="B49" s="193">
        <v>37.408844329390739</v>
      </c>
      <c r="C49" s="193">
        <v>39.547216743190297</v>
      </c>
      <c r="D49" s="193">
        <v>40.278881845930933</v>
      </c>
      <c r="E49" s="193">
        <v>41.702662475929216</v>
      </c>
      <c r="F49" s="193">
        <v>41.76945832286912</v>
      </c>
      <c r="G49" s="193">
        <v>43.694932335029925</v>
      </c>
      <c r="H49" s="193">
        <v>41.980603363778108</v>
      </c>
      <c r="I49" s="193">
        <v>43.230577119081602</v>
      </c>
      <c r="J49" s="193">
        <v>46.33095338382762</v>
      </c>
      <c r="K49" s="193">
        <v>50.440128171550725</v>
      </c>
      <c r="L49" s="193">
        <v>51.025065328940372</v>
      </c>
      <c r="M49" s="193">
        <v>51.388911339533408</v>
      </c>
      <c r="N49" s="193">
        <v>53.35238366521564</v>
      </c>
      <c r="O49" s="193">
        <v>54.502625982464451</v>
      </c>
      <c r="P49" s="193">
        <v>54.486988482451913</v>
      </c>
      <c r="Q49" s="193">
        <v>55.510702256452241</v>
      </c>
      <c r="R49" s="193">
        <v>54.940023515043137</v>
      </c>
      <c r="S49" s="193">
        <v>54.965781677710339</v>
      </c>
      <c r="T49" s="193">
        <v>56.068139863577549</v>
      </c>
      <c r="U49" s="193">
        <v>56.606139077234005</v>
      </c>
      <c r="V49" s="193">
        <v>74.844095445935821</v>
      </c>
      <c r="W49" s="193">
        <v>74.256656552365442</v>
      </c>
      <c r="X49" s="193">
        <v>68.460303706695228</v>
      </c>
      <c r="Y49" s="193">
        <v>62.803013858059529</v>
      </c>
      <c r="DA49" s="214" t="s">
        <v>249</v>
      </c>
    </row>
    <row r="50" spans="1:105" ht="12" customHeight="1" x14ac:dyDescent="0.25">
      <c r="A50" s="209" t="s">
        <v>58</v>
      </c>
      <c r="B50" s="77">
        <v>430.38180369643692</v>
      </c>
      <c r="C50" s="77">
        <v>456.1040299873722</v>
      </c>
      <c r="D50" s="77">
        <v>477.86007797950248</v>
      </c>
      <c r="E50" s="77">
        <v>497.67742490602785</v>
      </c>
      <c r="F50" s="77">
        <v>520.15582852467924</v>
      </c>
      <c r="G50" s="77">
        <v>532.88052378259295</v>
      </c>
      <c r="H50" s="77">
        <v>549.24274786306364</v>
      </c>
      <c r="I50" s="77">
        <v>566.38798858738573</v>
      </c>
      <c r="J50" s="77">
        <v>581.79238555252005</v>
      </c>
      <c r="K50" s="77">
        <v>587.32886488002532</v>
      </c>
      <c r="L50" s="77">
        <v>595.60163676291245</v>
      </c>
      <c r="M50" s="77">
        <v>596.72830523148173</v>
      </c>
      <c r="N50" s="77">
        <v>597.57112491302394</v>
      </c>
      <c r="O50" s="77">
        <v>602.93995301966424</v>
      </c>
      <c r="P50" s="77">
        <v>607.63847661836462</v>
      </c>
      <c r="Q50" s="77">
        <v>606.45505183321802</v>
      </c>
      <c r="R50" s="77">
        <v>601.4599995973017</v>
      </c>
      <c r="S50" s="77">
        <v>589.94922286291489</v>
      </c>
      <c r="T50" s="77">
        <v>578.48915936275398</v>
      </c>
      <c r="U50" s="77">
        <v>569.75084863613461</v>
      </c>
      <c r="V50" s="77">
        <v>576.51646277633427</v>
      </c>
      <c r="W50" s="77">
        <v>592.07670972783671</v>
      </c>
      <c r="X50" s="77">
        <v>566.56600629631021</v>
      </c>
      <c r="Y50" s="77">
        <v>551.17726574921221</v>
      </c>
      <c r="DA50" s="92" t="s">
        <v>250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53">IF(B44=0,0,B44/B$44)</f>
        <v>1</v>
      </c>
      <c r="C52" s="207">
        <f t="shared" si="53"/>
        <v>1</v>
      </c>
      <c r="D52" s="207">
        <f t="shared" si="53"/>
        <v>1</v>
      </c>
      <c r="E52" s="207">
        <f t="shared" si="53"/>
        <v>1</v>
      </c>
      <c r="F52" s="207">
        <f t="shared" si="53"/>
        <v>1</v>
      </c>
      <c r="G52" s="207">
        <f t="shared" si="53"/>
        <v>1</v>
      </c>
      <c r="H52" s="207">
        <f t="shared" si="53"/>
        <v>1</v>
      </c>
      <c r="I52" s="207">
        <f t="shared" si="53"/>
        <v>1</v>
      </c>
      <c r="J52" s="207">
        <f t="shared" si="53"/>
        <v>1</v>
      </c>
      <c r="K52" s="207">
        <f t="shared" si="53"/>
        <v>1</v>
      </c>
      <c r="L52" s="207">
        <f t="shared" si="53"/>
        <v>1</v>
      </c>
      <c r="M52" s="207">
        <f t="shared" si="53"/>
        <v>1</v>
      </c>
      <c r="N52" s="207">
        <f t="shared" si="53"/>
        <v>1</v>
      </c>
      <c r="O52" s="207">
        <f t="shared" si="53"/>
        <v>1</v>
      </c>
      <c r="P52" s="207">
        <f t="shared" si="53"/>
        <v>1</v>
      </c>
      <c r="Q52" s="207">
        <f t="shared" si="53"/>
        <v>1</v>
      </c>
      <c r="R52" s="207">
        <f t="shared" ref="R52:V52" si="54">IF(R44=0,0,R44/R$44)</f>
        <v>1</v>
      </c>
      <c r="S52" s="207">
        <f t="shared" si="54"/>
        <v>1</v>
      </c>
      <c r="T52" s="207">
        <f t="shared" si="54"/>
        <v>1</v>
      </c>
      <c r="U52" s="207">
        <f t="shared" si="54"/>
        <v>1</v>
      </c>
      <c r="V52" s="207">
        <f t="shared" si="54"/>
        <v>1</v>
      </c>
      <c r="W52" s="207">
        <f t="shared" ref="W52:Y52" si="55">IF(W44=0,0,W44/W$44)</f>
        <v>1</v>
      </c>
      <c r="X52" s="207">
        <f t="shared" si="55"/>
        <v>1</v>
      </c>
      <c r="Y52" s="207">
        <f t="shared" si="55"/>
        <v>1</v>
      </c>
      <c r="DA52" s="215"/>
    </row>
    <row r="53" spans="1:105" ht="12" customHeight="1" x14ac:dyDescent="0.25">
      <c r="A53" s="194" t="s">
        <v>39</v>
      </c>
      <c r="B53" s="195">
        <f t="shared" ref="B53:Q53" si="56">IF(B45=0,0,B45/B$44)</f>
        <v>0.90707200635161767</v>
      </c>
      <c r="C53" s="195">
        <f t="shared" si="56"/>
        <v>0.91180132501360867</v>
      </c>
      <c r="D53" s="195">
        <f t="shared" si="56"/>
        <v>0.90804143265640713</v>
      </c>
      <c r="E53" s="195">
        <f t="shared" si="56"/>
        <v>0.90863274740113309</v>
      </c>
      <c r="F53" s="195">
        <f t="shared" si="56"/>
        <v>0.900330260404962</v>
      </c>
      <c r="G53" s="195">
        <f t="shared" si="56"/>
        <v>0.89681327483957796</v>
      </c>
      <c r="H53" s="195">
        <f t="shared" si="56"/>
        <v>0.89476287258031029</v>
      </c>
      <c r="I53" s="195">
        <f t="shared" si="56"/>
        <v>0.89229977379065317</v>
      </c>
      <c r="J53" s="195">
        <f t="shared" si="56"/>
        <v>0.88657785354218877</v>
      </c>
      <c r="K53" s="195">
        <f t="shared" si="56"/>
        <v>0.89042718553142675</v>
      </c>
      <c r="L53" s="195">
        <f t="shared" si="56"/>
        <v>0.89950748534085223</v>
      </c>
      <c r="M53" s="195">
        <f t="shared" si="56"/>
        <v>0.88532029618704711</v>
      </c>
      <c r="N53" s="195">
        <f t="shared" si="56"/>
        <v>0.89281437772982652</v>
      </c>
      <c r="O53" s="195">
        <f t="shared" si="56"/>
        <v>0.88600504068260799</v>
      </c>
      <c r="P53" s="195">
        <f t="shared" si="56"/>
        <v>0.88435063368766609</v>
      </c>
      <c r="Q53" s="195">
        <f t="shared" si="56"/>
        <v>0.88083160116858639</v>
      </c>
      <c r="R53" s="195">
        <f t="shared" ref="R53:V53" si="57">IF(R45=0,0,R45/R$44)</f>
        <v>0.89008022822464383</v>
      </c>
      <c r="S53" s="195">
        <f t="shared" si="57"/>
        <v>0.89044799760072479</v>
      </c>
      <c r="T53" s="195">
        <f t="shared" si="57"/>
        <v>0.89080572116306556</v>
      </c>
      <c r="U53" s="195">
        <f t="shared" si="57"/>
        <v>0.89071213335789767</v>
      </c>
      <c r="V53" s="195">
        <f t="shared" si="57"/>
        <v>0.88354030978543774</v>
      </c>
      <c r="W53" s="195">
        <f t="shared" ref="W53:Y53" si="58">IF(W45=0,0,W45/W$44)</f>
        <v>0.89125740449168134</v>
      </c>
      <c r="X53" s="195">
        <f t="shared" si="58"/>
        <v>0.88830129735923624</v>
      </c>
      <c r="Y53" s="195">
        <f t="shared" si="58"/>
        <v>0.88746649857256421</v>
      </c>
      <c r="DA53" s="62"/>
    </row>
    <row r="54" spans="1:105" ht="12" customHeight="1" x14ac:dyDescent="0.25">
      <c r="A54" s="97" t="s">
        <v>57</v>
      </c>
      <c r="B54" s="196">
        <f t="shared" ref="B54:Q54" si="59">IF(B46=0,0,B46/B$44)</f>
        <v>0.81307039187259722</v>
      </c>
      <c r="C54" s="196">
        <f t="shared" si="59"/>
        <v>0.82440555101812385</v>
      </c>
      <c r="D54" s="196">
        <f t="shared" si="59"/>
        <v>0.82058476649903256</v>
      </c>
      <c r="E54" s="196">
        <f t="shared" si="59"/>
        <v>0.82362438078981404</v>
      </c>
      <c r="F54" s="196">
        <f t="shared" si="59"/>
        <v>0.81155665226966534</v>
      </c>
      <c r="G54" s="196">
        <f t="shared" si="59"/>
        <v>0.80528782330314441</v>
      </c>
      <c r="H54" s="196">
        <f t="shared" si="59"/>
        <v>0.80431860133927346</v>
      </c>
      <c r="I54" s="196">
        <f t="shared" si="59"/>
        <v>0.80288650598581002</v>
      </c>
      <c r="J54" s="196">
        <f t="shared" si="59"/>
        <v>0.79585034578476066</v>
      </c>
      <c r="K54" s="196">
        <f t="shared" si="59"/>
        <v>0.80059838926308025</v>
      </c>
      <c r="L54" s="196">
        <f t="shared" si="59"/>
        <v>0.81629670050045477</v>
      </c>
      <c r="M54" s="196">
        <f t="shared" si="59"/>
        <v>0.78791614244330543</v>
      </c>
      <c r="N54" s="196">
        <f t="shared" si="59"/>
        <v>0.80122076813952825</v>
      </c>
      <c r="O54" s="196">
        <f t="shared" si="59"/>
        <v>0.78913610636882869</v>
      </c>
      <c r="P54" s="196">
        <f t="shared" si="59"/>
        <v>0.78839884668578419</v>
      </c>
      <c r="Q54" s="196">
        <f t="shared" si="59"/>
        <v>0.78159791831991332</v>
      </c>
      <c r="R54" s="196">
        <f t="shared" ref="R54:V54" si="60">IF(R46=0,0,R46/R$44)</f>
        <v>0.79934299336490966</v>
      </c>
      <c r="S54" s="196">
        <f t="shared" si="60"/>
        <v>0.80062101292028098</v>
      </c>
      <c r="T54" s="196">
        <f t="shared" si="60"/>
        <v>0.80169317227408587</v>
      </c>
      <c r="U54" s="196">
        <f t="shared" si="60"/>
        <v>0.80108266846104637</v>
      </c>
      <c r="V54" s="196">
        <f t="shared" si="60"/>
        <v>0.78521877811439356</v>
      </c>
      <c r="W54" s="196">
        <f t="shared" ref="W54:Y54" si="61">IF(W46=0,0,W46/W$44)</f>
        <v>0.80368626550809452</v>
      </c>
      <c r="X54" s="196">
        <f t="shared" si="61"/>
        <v>0.8002307823164686</v>
      </c>
      <c r="Y54" s="196">
        <f t="shared" si="61"/>
        <v>0.79914707367780602</v>
      </c>
      <c r="DA54" s="59"/>
    </row>
    <row r="55" spans="1:105" ht="12" customHeight="1" x14ac:dyDescent="0.25">
      <c r="A55" s="97" t="s">
        <v>56</v>
      </c>
      <c r="B55" s="197">
        <f t="shared" ref="B55:Q55" si="62">IF(B47=0,0,B47/B$44)</f>
        <v>1.095720190893712E-3</v>
      </c>
      <c r="C55" s="197">
        <f t="shared" si="62"/>
        <v>1.0262590117262654E-3</v>
      </c>
      <c r="D55" s="197">
        <f t="shared" si="62"/>
        <v>1.0662225218386462E-3</v>
      </c>
      <c r="E55" s="197">
        <f t="shared" si="62"/>
        <v>1.2546538477589823E-3</v>
      </c>
      <c r="F55" s="197">
        <f t="shared" si="62"/>
        <v>1.1201313536711819E-3</v>
      </c>
      <c r="G55" s="197">
        <f t="shared" si="62"/>
        <v>1.1678179089796359E-3</v>
      </c>
      <c r="H55" s="197">
        <f t="shared" si="62"/>
        <v>1.1780420330914287E-3</v>
      </c>
      <c r="I55" s="197">
        <f t="shared" si="62"/>
        <v>1.1799632747260529E-3</v>
      </c>
      <c r="J55" s="197">
        <f t="shared" si="62"/>
        <v>1.3071212148328504E-3</v>
      </c>
      <c r="K55" s="197">
        <f t="shared" si="62"/>
        <v>1.2675195747730383E-3</v>
      </c>
      <c r="L55" s="197">
        <f t="shared" si="62"/>
        <v>1.5318118317372727E-3</v>
      </c>
      <c r="M55" s="197">
        <f t="shared" si="62"/>
        <v>1.3961825017201311E-3</v>
      </c>
      <c r="N55" s="197">
        <f t="shared" si="62"/>
        <v>1.2737597990983682E-3</v>
      </c>
      <c r="O55" s="197">
        <f t="shared" si="62"/>
        <v>1.3575756130582476E-3</v>
      </c>
      <c r="P55" s="197">
        <f t="shared" si="62"/>
        <v>1.4513590711904747E-3</v>
      </c>
      <c r="Q55" s="197">
        <f t="shared" si="62"/>
        <v>1.4699481767235902E-3</v>
      </c>
      <c r="R55" s="197">
        <f t="shared" ref="R55:V55" si="63">IF(R47=0,0,R47/R$44)</f>
        <v>1.4142684824344468E-3</v>
      </c>
      <c r="S55" s="197">
        <f t="shared" si="63"/>
        <v>1.4051045628519316E-3</v>
      </c>
      <c r="T55" s="197">
        <f t="shared" si="63"/>
        <v>1.4931820900014514E-3</v>
      </c>
      <c r="U55" s="197">
        <f t="shared" si="63"/>
        <v>1.715301993017631E-3</v>
      </c>
      <c r="V55" s="197">
        <f t="shared" si="63"/>
        <v>2.0322169259908611E-3</v>
      </c>
      <c r="W55" s="197">
        <f t="shared" ref="W55:Y55" si="64">IF(W47=0,0,W47/W$44)</f>
        <v>2.2582813070591108E-3</v>
      </c>
      <c r="X55" s="197">
        <f t="shared" si="64"/>
        <v>2.118985152576169E-3</v>
      </c>
      <c r="Y55" s="197">
        <f t="shared" si="64"/>
        <v>2.3699795012572999E-3</v>
      </c>
      <c r="DA55" s="63"/>
    </row>
    <row r="56" spans="1:105" ht="12" customHeight="1" x14ac:dyDescent="0.25">
      <c r="A56" s="97" t="s">
        <v>55</v>
      </c>
      <c r="B56" s="197">
        <f t="shared" ref="B56:Q56" si="65">IF(B48=0,0,B48/B$44)</f>
        <v>8.4828580567198913E-2</v>
      </c>
      <c r="C56" s="197">
        <f t="shared" si="65"/>
        <v>7.8722110254084252E-2</v>
      </c>
      <c r="D56" s="197">
        <f t="shared" si="65"/>
        <v>7.8639245242033487E-2</v>
      </c>
      <c r="E56" s="197">
        <f t="shared" si="65"/>
        <v>7.6097633733648293E-2</v>
      </c>
      <c r="F56" s="197">
        <f t="shared" si="65"/>
        <v>7.9649815559806381E-2</v>
      </c>
      <c r="G56" s="197">
        <f t="shared" si="65"/>
        <v>8.1896568205597001E-2</v>
      </c>
      <c r="H56" s="197">
        <f t="shared" si="65"/>
        <v>8.1222576155559917E-2</v>
      </c>
      <c r="I56" s="197">
        <f t="shared" si="65"/>
        <v>8.0012891970701827E-2</v>
      </c>
      <c r="J56" s="197">
        <f t="shared" si="65"/>
        <v>8.0388030137242841E-2</v>
      </c>
      <c r="K56" s="197">
        <f t="shared" si="65"/>
        <v>7.915110270690684E-2</v>
      </c>
      <c r="L56" s="197">
        <f t="shared" si="65"/>
        <v>7.3069800687675393E-2</v>
      </c>
      <c r="M56" s="197">
        <f t="shared" si="65"/>
        <v>8.6132010809070986E-2</v>
      </c>
      <c r="N56" s="197">
        <f t="shared" si="65"/>
        <v>8.0750096159637505E-2</v>
      </c>
      <c r="O56" s="197">
        <f t="shared" si="65"/>
        <v>8.5206809134141859E-2</v>
      </c>
      <c r="P56" s="197">
        <f t="shared" si="65"/>
        <v>8.4130140444402646E-2</v>
      </c>
      <c r="Q56" s="197">
        <f t="shared" si="65"/>
        <v>8.6855883404304321E-2</v>
      </c>
      <c r="R56" s="197">
        <f t="shared" ref="R56:V56" si="66">IF(R48=0,0,R48/R$44)</f>
        <v>7.9282406988230567E-2</v>
      </c>
      <c r="S56" s="197">
        <f t="shared" si="66"/>
        <v>7.8214880577847035E-2</v>
      </c>
      <c r="T56" s="197">
        <f t="shared" si="66"/>
        <v>7.7036074097562746E-2</v>
      </c>
      <c r="U56" s="197">
        <f t="shared" si="66"/>
        <v>7.7056146292878283E-2</v>
      </c>
      <c r="V56" s="197">
        <f t="shared" si="66"/>
        <v>8.117037065098949E-2</v>
      </c>
      <c r="W56" s="197">
        <f t="shared" ref="W56:Y56" si="67">IF(W48=0,0,W48/W$44)</f>
        <v>7.1674656013459612E-2</v>
      </c>
      <c r="X56" s="197">
        <f t="shared" si="67"/>
        <v>7.2454555095640791E-2</v>
      </c>
      <c r="Y56" s="197">
        <f t="shared" si="67"/>
        <v>7.3126995178620369E-2</v>
      </c>
      <c r="DA56" s="63"/>
    </row>
    <row r="57" spans="1:105" ht="12" customHeight="1" x14ac:dyDescent="0.25">
      <c r="A57" s="97" t="s">
        <v>54</v>
      </c>
      <c r="B57" s="198">
        <f t="shared" ref="B57:Q57" si="68">IF(B49=0,0,B49/B$44)</f>
        <v>8.077313720927945E-3</v>
      </c>
      <c r="C57" s="198">
        <f t="shared" si="68"/>
        <v>7.647404729674465E-3</v>
      </c>
      <c r="D57" s="198">
        <f t="shared" si="68"/>
        <v>7.7511983935024207E-3</v>
      </c>
      <c r="E57" s="198">
        <f t="shared" si="68"/>
        <v>7.6560790299117342E-3</v>
      </c>
      <c r="F57" s="198">
        <f t="shared" si="68"/>
        <v>8.0036612218190913E-3</v>
      </c>
      <c r="G57" s="198">
        <f t="shared" si="68"/>
        <v>8.4610654218570513E-3</v>
      </c>
      <c r="H57" s="198">
        <f t="shared" si="68"/>
        <v>8.0436530523855746E-3</v>
      </c>
      <c r="I57" s="198">
        <f t="shared" si="68"/>
        <v>8.2204125594152744E-3</v>
      </c>
      <c r="J57" s="198">
        <f t="shared" si="68"/>
        <v>9.0323564053523472E-3</v>
      </c>
      <c r="K57" s="198">
        <f t="shared" si="68"/>
        <v>9.4101739866665115E-3</v>
      </c>
      <c r="L57" s="198">
        <f t="shared" si="68"/>
        <v>8.6091723209848012E-3</v>
      </c>
      <c r="M57" s="198">
        <f t="shared" si="68"/>
        <v>9.8759604329506142E-3</v>
      </c>
      <c r="N57" s="198">
        <f t="shared" si="68"/>
        <v>9.569753631562301E-3</v>
      </c>
      <c r="O57" s="198">
        <f t="shared" si="68"/>
        <v>1.0304549566579205E-2</v>
      </c>
      <c r="P57" s="198">
        <f t="shared" si="68"/>
        <v>1.0370287486288774E-2</v>
      </c>
      <c r="Q57" s="198">
        <f t="shared" si="68"/>
        <v>1.0907851267645119E-2</v>
      </c>
      <c r="R57" s="198">
        <f t="shared" ref="R57:V57" si="69">IF(R49=0,0,R49/R$44)</f>
        <v>1.00405593890692E-2</v>
      </c>
      <c r="S57" s="198">
        <f t="shared" si="69"/>
        <v>1.0206999539744768E-2</v>
      </c>
      <c r="T57" s="198">
        <f t="shared" si="69"/>
        <v>1.0583292701415326E-2</v>
      </c>
      <c r="U57" s="198">
        <f t="shared" si="69"/>
        <v>1.0858016610955331E-2</v>
      </c>
      <c r="V57" s="198">
        <f t="shared" si="69"/>
        <v>1.5118944094063806E-2</v>
      </c>
      <c r="W57" s="198">
        <f t="shared" ref="W57:Y57" si="70">IF(W49=0,0,W49/W$44)</f>
        <v>1.3638201663068002E-2</v>
      </c>
      <c r="X57" s="198">
        <f t="shared" si="70"/>
        <v>1.349697479455067E-2</v>
      </c>
      <c r="Y57" s="198">
        <f t="shared" si="70"/>
        <v>1.2822450214880463E-2</v>
      </c>
      <c r="DA57" s="60"/>
    </row>
    <row r="58" spans="1:105" ht="12" customHeight="1" x14ac:dyDescent="0.25">
      <c r="A58" s="194" t="s">
        <v>58</v>
      </c>
      <c r="B58" s="195">
        <f t="shared" ref="B58:Q58" si="71">IF(B50=0,0,B50/B$44)</f>
        <v>9.2927993648382362E-2</v>
      </c>
      <c r="C58" s="195">
        <f t="shared" si="71"/>
        <v>8.8198674986391321E-2</v>
      </c>
      <c r="D58" s="195">
        <f t="shared" si="71"/>
        <v>9.1958567343592895E-2</v>
      </c>
      <c r="E58" s="195">
        <f t="shared" si="71"/>
        <v>9.1367252598866869E-2</v>
      </c>
      <c r="F58" s="195">
        <f t="shared" si="71"/>
        <v>9.9669739595037943E-2</v>
      </c>
      <c r="G58" s="195">
        <f t="shared" si="71"/>
        <v>0.10318672516042204</v>
      </c>
      <c r="H58" s="195">
        <f t="shared" si="71"/>
        <v>0.10523712741968974</v>
      </c>
      <c r="I58" s="195">
        <f t="shared" si="71"/>
        <v>0.1077002262093468</v>
      </c>
      <c r="J58" s="195">
        <f t="shared" si="71"/>
        <v>0.11342214645781136</v>
      </c>
      <c r="K58" s="195">
        <f t="shared" si="71"/>
        <v>0.1095728144685733</v>
      </c>
      <c r="L58" s="195">
        <f t="shared" si="71"/>
        <v>0.1004925146591477</v>
      </c>
      <c r="M58" s="195">
        <f t="shared" si="71"/>
        <v>0.11467970381295295</v>
      </c>
      <c r="N58" s="195">
        <f t="shared" si="71"/>
        <v>0.10718562227017353</v>
      </c>
      <c r="O58" s="195">
        <f t="shared" si="71"/>
        <v>0.11399495931739199</v>
      </c>
      <c r="P58" s="195">
        <f t="shared" si="71"/>
        <v>0.11564936631233393</v>
      </c>
      <c r="Q58" s="195">
        <f t="shared" si="71"/>
        <v>0.11916839883141364</v>
      </c>
      <c r="R58" s="195">
        <f t="shared" ref="R58:V58" si="72">IF(R50=0,0,R50/R$44)</f>
        <v>0.10991977177535621</v>
      </c>
      <c r="S58" s="195">
        <f t="shared" si="72"/>
        <v>0.10955200239927512</v>
      </c>
      <c r="T58" s="195">
        <f t="shared" si="72"/>
        <v>0.10919427883693436</v>
      </c>
      <c r="U58" s="195">
        <f t="shared" si="72"/>
        <v>0.10928786664210231</v>
      </c>
      <c r="V58" s="195">
        <f t="shared" si="72"/>
        <v>0.11645969021456225</v>
      </c>
      <c r="W58" s="195">
        <f t="shared" ref="W58:Y58" si="73">IF(W50=0,0,W50/W$44)</f>
        <v>0.10874259550831863</v>
      </c>
      <c r="X58" s="195">
        <f t="shared" si="73"/>
        <v>0.11169870264076387</v>
      </c>
      <c r="Y58" s="195">
        <f t="shared" si="73"/>
        <v>0.11253350142743579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2841.0214721039997</v>
      </c>
      <c r="C62" s="22">
        <v>3475.8326750399992</v>
      </c>
      <c r="D62" s="22">
        <v>3232.0411272072006</v>
      </c>
      <c r="E62" s="22">
        <v>3478.7282664383997</v>
      </c>
      <c r="F62" s="22">
        <v>2939.4252123336</v>
      </c>
      <c r="G62" s="22">
        <v>2731.3354697328004</v>
      </c>
      <c r="H62" s="22">
        <v>2566.7825630831999</v>
      </c>
      <c r="I62" s="22">
        <v>2599.4173131647999</v>
      </c>
      <c r="J62" s="22">
        <v>2101.7057340527999</v>
      </c>
      <c r="K62" s="22">
        <v>2053.4412230783996</v>
      </c>
      <c r="L62" s="22">
        <v>2376.6828861815998</v>
      </c>
      <c r="M62" s="22">
        <v>1892.7817752843875</v>
      </c>
      <c r="N62" s="22">
        <v>1993.5327020858579</v>
      </c>
      <c r="O62" s="22">
        <v>1789.9094077810385</v>
      </c>
      <c r="P62" s="22">
        <v>1777.8548367181088</v>
      </c>
      <c r="Q62" s="22">
        <v>1665.8286476359099</v>
      </c>
      <c r="R62" s="22">
        <v>1667.7015942822131</v>
      </c>
      <c r="S62" s="22">
        <v>1559.609042200781</v>
      </c>
      <c r="T62" s="22">
        <v>1455.8955255324693</v>
      </c>
      <c r="U62" s="22">
        <v>1363.3139923279352</v>
      </c>
      <c r="V62" s="22">
        <v>1397.1802796398449</v>
      </c>
      <c r="W62" s="22">
        <v>1155.3712068757195</v>
      </c>
      <c r="X62" s="22">
        <v>1080.0016655645941</v>
      </c>
      <c r="Y62" s="22">
        <v>787.18579319899902</v>
      </c>
      <c r="DA62" s="57" t="s">
        <v>251</v>
      </c>
    </row>
    <row r="63" spans="1:105" ht="12" customHeight="1" x14ac:dyDescent="0.25">
      <c r="A63" s="30" t="s">
        <v>51</v>
      </c>
      <c r="B63" s="31">
        <v>48.981712823999999</v>
      </c>
      <c r="C63" s="31">
        <v>54.428089319999984</v>
      </c>
      <c r="D63" s="31">
        <v>52.806290407199988</v>
      </c>
      <c r="E63" s="31">
        <v>51.889614638400019</v>
      </c>
      <c r="F63" s="31">
        <v>51.728635173599976</v>
      </c>
      <c r="G63" s="31">
        <v>51.546590092799995</v>
      </c>
      <c r="H63" s="31">
        <v>52.216884403199984</v>
      </c>
      <c r="I63" s="31">
        <v>49.292412364799993</v>
      </c>
      <c r="J63" s="31">
        <v>31.808682892800004</v>
      </c>
      <c r="K63" s="31">
        <v>31.297713638400001</v>
      </c>
      <c r="L63" s="31">
        <v>35.063354541599999</v>
      </c>
      <c r="M63" s="31">
        <v>24.520000665599998</v>
      </c>
      <c r="N63" s="31">
        <v>24.749873319600002</v>
      </c>
      <c r="O63" s="31">
        <v>20.682558943199997</v>
      </c>
      <c r="P63" s="31">
        <v>19.181850731999994</v>
      </c>
      <c r="Q63" s="31">
        <v>15.924174749999999</v>
      </c>
      <c r="R63" s="31">
        <v>16.874478403199998</v>
      </c>
      <c r="S63" s="31">
        <v>15.772077604799998</v>
      </c>
      <c r="T63" s="31">
        <v>16.114314149999998</v>
      </c>
      <c r="U63" s="31">
        <v>16.428436199999997</v>
      </c>
      <c r="V63" s="31">
        <v>15.289020291599996</v>
      </c>
      <c r="W63" s="31">
        <v>17.584300800000001</v>
      </c>
      <c r="X63" s="31">
        <v>15.156837471599999</v>
      </c>
      <c r="Y63" s="31">
        <v>15.016700159999997</v>
      </c>
      <c r="DA63" s="59" t="s">
        <v>252</v>
      </c>
    </row>
    <row r="64" spans="1:105" ht="12" customHeight="1" x14ac:dyDescent="0.25">
      <c r="A64" s="73" t="s">
        <v>75</v>
      </c>
      <c r="B64" s="98">
        <v>2739.3786892799994</v>
      </c>
      <c r="C64" s="98">
        <v>3360.1602157199995</v>
      </c>
      <c r="D64" s="98">
        <v>3111.6287268000005</v>
      </c>
      <c r="E64" s="98">
        <v>3359.8889117999997</v>
      </c>
      <c r="F64" s="98">
        <v>2818.2223371599998</v>
      </c>
      <c r="G64" s="98">
        <v>2608.6484696400003</v>
      </c>
      <c r="H64" s="98">
        <v>2430.2978686800002</v>
      </c>
      <c r="I64" s="98">
        <v>2458.7390105999998</v>
      </c>
      <c r="J64" s="98">
        <v>1979.57145096</v>
      </c>
      <c r="K64" s="98">
        <v>1925.6064274799999</v>
      </c>
      <c r="L64" s="98">
        <v>2233.4705575200001</v>
      </c>
      <c r="M64" s="98">
        <v>1795.60734948</v>
      </c>
      <c r="N64" s="98">
        <v>1890.5349351599998</v>
      </c>
      <c r="O64" s="98">
        <v>1700.1273448799998</v>
      </c>
      <c r="P64" s="98">
        <v>1691.4013671599998</v>
      </c>
      <c r="Q64" s="98">
        <v>1590.5136081600001</v>
      </c>
      <c r="R64" s="98">
        <v>1589.4626025600001</v>
      </c>
      <c r="S64" s="98">
        <v>1483.2992275199999</v>
      </c>
      <c r="T64" s="98">
        <v>1382.4762717599999</v>
      </c>
      <c r="U64" s="98">
        <v>1284.5447701199998</v>
      </c>
      <c r="V64" s="98">
        <v>1325.89263024</v>
      </c>
      <c r="W64" s="98">
        <v>1072.26620568</v>
      </c>
      <c r="X64" s="98">
        <v>1020.5751441600001</v>
      </c>
      <c r="Y64" s="98">
        <v>751.63547411999969</v>
      </c>
      <c r="DA64" s="63"/>
    </row>
    <row r="65" spans="1:105" ht="12" customHeight="1" x14ac:dyDescent="0.25">
      <c r="A65" s="97" t="s">
        <v>74</v>
      </c>
      <c r="B65" s="98">
        <v>8.7456599999999991</v>
      </c>
      <c r="C65" s="98">
        <v>14.576175720000002</v>
      </c>
      <c r="D65" s="98">
        <v>14.576175720000002</v>
      </c>
      <c r="E65" s="98">
        <v>17.491320000000002</v>
      </c>
      <c r="F65" s="98">
        <v>14.576175720000002</v>
      </c>
      <c r="G65" s="98">
        <v>17.491320000000002</v>
      </c>
      <c r="H65" s="98">
        <v>8.7456599999999991</v>
      </c>
      <c r="I65" s="98">
        <v>11.660804280000001</v>
      </c>
      <c r="J65" s="98">
        <v>17.491320000000002</v>
      </c>
      <c r="K65" s="98">
        <v>20.406464280000002</v>
      </c>
      <c r="L65" s="98">
        <v>14.576175720000002</v>
      </c>
      <c r="M65" s="98">
        <v>11.660804280000001</v>
      </c>
      <c r="N65" s="98">
        <v>8.7456599999999991</v>
      </c>
      <c r="O65" s="98">
        <v>11.686019040000001</v>
      </c>
      <c r="P65" s="98">
        <v>11.686019040000001</v>
      </c>
      <c r="Q65" s="98">
        <v>14.607750960000001</v>
      </c>
      <c r="R65" s="98">
        <v>11.686019040000001</v>
      </c>
      <c r="S65" s="98">
        <v>11.686019040000001</v>
      </c>
      <c r="T65" s="98">
        <v>11.686019040000001</v>
      </c>
      <c r="U65" s="98">
        <v>11.686019040000001</v>
      </c>
      <c r="V65" s="98">
        <v>14.607750960000001</v>
      </c>
      <c r="W65" s="98">
        <v>14.607750960000001</v>
      </c>
      <c r="X65" s="98">
        <v>11.686019040000001</v>
      </c>
      <c r="Y65" s="98">
        <v>8.7645142800000002</v>
      </c>
      <c r="DA65" s="63" t="s">
        <v>253</v>
      </c>
    </row>
    <row r="66" spans="1:105" ht="12" customHeight="1" x14ac:dyDescent="0.25">
      <c r="A66" s="97" t="s">
        <v>196</v>
      </c>
      <c r="B66" s="98">
        <v>2730.6330292799994</v>
      </c>
      <c r="C66" s="98">
        <v>3345.5840399999997</v>
      </c>
      <c r="D66" s="98">
        <v>3097.0525510800007</v>
      </c>
      <c r="E66" s="98">
        <v>3342.3975917999996</v>
      </c>
      <c r="F66" s="98">
        <v>2803.64616144</v>
      </c>
      <c r="G66" s="98">
        <v>2591.1571496400002</v>
      </c>
      <c r="H66" s="98">
        <v>2421.5522086800001</v>
      </c>
      <c r="I66" s="98">
        <v>2447.0782063199999</v>
      </c>
      <c r="J66" s="98">
        <v>1962.0801309599999</v>
      </c>
      <c r="K66" s="98">
        <v>1905.1999632</v>
      </c>
      <c r="L66" s="98">
        <v>2218.8943818000002</v>
      </c>
      <c r="M66" s="98">
        <v>1783.9465451999999</v>
      </c>
      <c r="N66" s="98">
        <v>1881.7892751599998</v>
      </c>
      <c r="O66" s="98">
        <v>1688.4413258399998</v>
      </c>
      <c r="P66" s="98">
        <v>1679.7153481199998</v>
      </c>
      <c r="Q66" s="98">
        <v>1575.9058572000001</v>
      </c>
      <c r="R66" s="98">
        <v>1577.77658352</v>
      </c>
      <c r="S66" s="98">
        <v>1471.6132084799999</v>
      </c>
      <c r="T66" s="98">
        <v>1370.7902527199999</v>
      </c>
      <c r="U66" s="98">
        <v>1272.8587510799998</v>
      </c>
      <c r="V66" s="98">
        <v>1311.28487928</v>
      </c>
      <c r="W66" s="98">
        <v>1057.65845472</v>
      </c>
      <c r="X66" s="98">
        <v>1008.8891251200001</v>
      </c>
      <c r="Y66" s="98">
        <v>742.87095983999973</v>
      </c>
      <c r="DA66" s="63" t="s">
        <v>254</v>
      </c>
    </row>
    <row r="67" spans="1:105" ht="12" customHeight="1" x14ac:dyDescent="0.25">
      <c r="A67" s="73" t="s">
        <v>189</v>
      </c>
      <c r="B67" s="98">
        <v>52.661069999999995</v>
      </c>
      <c r="C67" s="98">
        <v>61.244370000000004</v>
      </c>
      <c r="D67" s="98">
        <v>67.606110000000015</v>
      </c>
      <c r="E67" s="98">
        <v>66.949739999999991</v>
      </c>
      <c r="F67" s="98">
        <v>69.474240000000009</v>
      </c>
      <c r="G67" s="98">
        <v>71.140410000000003</v>
      </c>
      <c r="H67" s="98">
        <v>84.267809999999997</v>
      </c>
      <c r="I67" s="98">
        <v>91.385890200000006</v>
      </c>
      <c r="J67" s="98">
        <v>90.325600200000011</v>
      </c>
      <c r="K67" s="98">
        <v>96.537081959999995</v>
      </c>
      <c r="L67" s="98">
        <v>108.14897411999998</v>
      </c>
      <c r="M67" s="98">
        <v>72.654425138787531</v>
      </c>
      <c r="N67" s="98">
        <v>78.247893606257989</v>
      </c>
      <c r="O67" s="98">
        <v>69.099503957838536</v>
      </c>
      <c r="P67" s="98">
        <v>67.271618826108963</v>
      </c>
      <c r="Q67" s="98">
        <v>59.390864725909736</v>
      </c>
      <c r="R67" s="98">
        <v>61.364513319012886</v>
      </c>
      <c r="S67" s="98">
        <v>60.53773707598117</v>
      </c>
      <c r="T67" s="98">
        <v>57.304939622469476</v>
      </c>
      <c r="U67" s="98">
        <v>62.340786007935243</v>
      </c>
      <c r="V67" s="98">
        <v>55.998629108244721</v>
      </c>
      <c r="W67" s="98">
        <v>65.520700395719643</v>
      </c>
      <c r="X67" s="98">
        <v>44.269683932994027</v>
      </c>
      <c r="Y67" s="98">
        <v>20.533618918999331</v>
      </c>
      <c r="DA67" s="63" t="s">
        <v>255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X68" s="98">
        <v>0</v>
      </c>
      <c r="Y68" s="98">
        <v>0</v>
      </c>
      <c r="DA68" s="63"/>
    </row>
    <row r="69" spans="1:105" ht="12" customHeight="1" x14ac:dyDescent="0.25">
      <c r="A69" s="97" t="s">
        <v>199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256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257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X71" s="98">
        <v>0</v>
      </c>
      <c r="Y71" s="98">
        <v>0</v>
      </c>
      <c r="DA71" s="63" t="s">
        <v>258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X72" s="98">
        <v>0</v>
      </c>
      <c r="Y72" s="98">
        <v>0</v>
      </c>
      <c r="DA72" s="63" t="s">
        <v>259</v>
      </c>
    </row>
    <row r="73" spans="1:105" ht="12" customHeight="1" x14ac:dyDescent="0.25">
      <c r="A73" s="97" t="s">
        <v>197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X73" s="98">
        <v>0</v>
      </c>
      <c r="Y73" s="98">
        <v>0</v>
      </c>
      <c r="DA73" s="63" t="s">
        <v>260</v>
      </c>
    </row>
    <row r="74" spans="1:105" ht="12" customHeight="1" x14ac:dyDescent="0.25">
      <c r="A74" s="97" t="s">
        <v>191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X74" s="98">
        <v>0</v>
      </c>
      <c r="Y74" s="98">
        <v>0</v>
      </c>
      <c r="DA74" s="63" t="s">
        <v>261</v>
      </c>
    </row>
    <row r="75" spans="1:105" ht="12" customHeight="1" x14ac:dyDescent="0.25">
      <c r="A75" s="73" t="s">
        <v>198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262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DA76" s="60" t="s">
        <v>263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74">B79+B84</f>
        <v>2841.0214721039997</v>
      </c>
      <c r="C78" s="203">
        <f t="shared" si="74"/>
        <v>3475.8326750400001</v>
      </c>
      <c r="D78" s="203">
        <f t="shared" si="74"/>
        <v>3232.041127207201</v>
      </c>
      <c r="E78" s="203">
        <f t="shared" si="74"/>
        <v>3478.7282664383997</v>
      </c>
      <c r="F78" s="203">
        <f t="shared" si="74"/>
        <v>2939.4252123335996</v>
      </c>
      <c r="G78" s="203">
        <f t="shared" si="74"/>
        <v>2731.3354697328</v>
      </c>
      <c r="H78" s="203">
        <f t="shared" si="74"/>
        <v>2566.7825630831994</v>
      </c>
      <c r="I78" s="203">
        <f t="shared" si="74"/>
        <v>2599.4173131647999</v>
      </c>
      <c r="J78" s="203">
        <f t="shared" si="74"/>
        <v>2101.7057340527999</v>
      </c>
      <c r="K78" s="203">
        <f t="shared" si="74"/>
        <v>2053.4412230784001</v>
      </c>
      <c r="L78" s="203">
        <f t="shared" si="74"/>
        <v>2376.6828861816002</v>
      </c>
      <c r="M78" s="203">
        <f t="shared" si="74"/>
        <v>1892.7817752843875</v>
      </c>
      <c r="N78" s="203">
        <f t="shared" si="74"/>
        <v>1993.5327020858574</v>
      </c>
      <c r="O78" s="203">
        <f t="shared" si="74"/>
        <v>1789.9094077810378</v>
      </c>
      <c r="P78" s="203">
        <f t="shared" si="74"/>
        <v>1777.8548367181097</v>
      </c>
      <c r="Q78" s="203">
        <f t="shared" si="74"/>
        <v>1665.828647635909</v>
      </c>
      <c r="R78" s="203">
        <f t="shared" ref="R78:V78" si="75">R79+R84</f>
        <v>1667.7015942822127</v>
      </c>
      <c r="S78" s="203">
        <f t="shared" si="75"/>
        <v>1559.6090422007808</v>
      </c>
      <c r="T78" s="203">
        <f t="shared" si="75"/>
        <v>1455.8955255324686</v>
      </c>
      <c r="U78" s="203">
        <f t="shared" si="75"/>
        <v>1363.3139923279361</v>
      </c>
      <c r="V78" s="203">
        <f t="shared" si="75"/>
        <v>1397.1802796398435</v>
      </c>
      <c r="W78" s="203">
        <f t="shared" ref="W78:Y78" si="76">W79+W84</f>
        <v>1155.37120687572</v>
      </c>
      <c r="X78" s="203">
        <f t="shared" si="76"/>
        <v>1080.0016655645927</v>
      </c>
      <c r="Y78" s="203">
        <f t="shared" si="76"/>
        <v>787.18579319899891</v>
      </c>
      <c r="DA78" s="216" t="s">
        <v>264</v>
      </c>
    </row>
    <row r="79" spans="1:105" ht="12" customHeight="1" x14ac:dyDescent="0.25">
      <c r="A79" s="208" t="s">
        <v>39</v>
      </c>
      <c r="B79" s="192">
        <f t="shared" ref="B79:Q79" si="77">SUM(B80:B83)</f>
        <v>2841.0214721039997</v>
      </c>
      <c r="C79" s="192">
        <f t="shared" si="77"/>
        <v>3475.8326750400001</v>
      </c>
      <c r="D79" s="192">
        <f t="shared" si="77"/>
        <v>3232.041127207201</v>
      </c>
      <c r="E79" s="192">
        <f t="shared" si="77"/>
        <v>3478.7282664383997</v>
      </c>
      <c r="F79" s="192">
        <f t="shared" si="77"/>
        <v>2939.4252123335996</v>
      </c>
      <c r="G79" s="192">
        <f t="shared" si="77"/>
        <v>2731.3354697328</v>
      </c>
      <c r="H79" s="192">
        <f t="shared" si="77"/>
        <v>2566.7825630831994</v>
      </c>
      <c r="I79" s="192">
        <f t="shared" si="77"/>
        <v>2599.4173131647999</v>
      </c>
      <c r="J79" s="192">
        <f t="shared" si="77"/>
        <v>2101.7057340527999</v>
      </c>
      <c r="K79" s="192">
        <f t="shared" si="77"/>
        <v>2053.4412230784001</v>
      </c>
      <c r="L79" s="192">
        <f t="shared" si="77"/>
        <v>2376.6828861816002</v>
      </c>
      <c r="M79" s="192">
        <f t="shared" si="77"/>
        <v>1892.7817752843875</v>
      </c>
      <c r="N79" s="192">
        <f t="shared" si="77"/>
        <v>1993.5327020858574</v>
      </c>
      <c r="O79" s="192">
        <f t="shared" si="77"/>
        <v>1789.9094077810378</v>
      </c>
      <c r="P79" s="192">
        <f t="shared" si="77"/>
        <v>1777.8548367181097</v>
      </c>
      <c r="Q79" s="192">
        <f t="shared" si="77"/>
        <v>1665.828647635909</v>
      </c>
      <c r="R79" s="192">
        <f t="shared" ref="R79:V79" si="78">SUM(R80:R83)</f>
        <v>1667.7015942822127</v>
      </c>
      <c r="S79" s="192">
        <f t="shared" si="78"/>
        <v>1559.6090422007808</v>
      </c>
      <c r="T79" s="192">
        <f t="shared" si="78"/>
        <v>1455.8955255324686</v>
      </c>
      <c r="U79" s="192">
        <f t="shared" si="78"/>
        <v>1363.3139923279361</v>
      </c>
      <c r="V79" s="192">
        <f t="shared" si="78"/>
        <v>1397.1802796398435</v>
      </c>
      <c r="W79" s="192">
        <f t="shared" ref="W79:Y79" si="79">SUM(W80:W83)</f>
        <v>1155.37120687572</v>
      </c>
      <c r="X79" s="192">
        <f t="shared" si="79"/>
        <v>1080.0016655645927</v>
      </c>
      <c r="Y79" s="192">
        <f t="shared" si="79"/>
        <v>787.18579319899891</v>
      </c>
      <c r="DA79" s="213" t="s">
        <v>265</v>
      </c>
    </row>
    <row r="80" spans="1:105" ht="12" customHeight="1" x14ac:dyDescent="0.25">
      <c r="A80" s="97" t="s">
        <v>57</v>
      </c>
      <c r="B80" s="74">
        <v>2595.612184123991</v>
      </c>
      <c r="C80" s="74">
        <v>3194.0545110405219</v>
      </c>
      <c r="D80" s="74">
        <v>2969.6951813710953</v>
      </c>
      <c r="E80" s="74">
        <v>3205.0740622791577</v>
      </c>
      <c r="F80" s="74">
        <v>2697.8207921387966</v>
      </c>
      <c r="G80" s="74">
        <v>2498.1245648400636</v>
      </c>
      <c r="H80" s="74">
        <v>2356.9938119300409</v>
      </c>
      <c r="I80" s="74">
        <v>2387.3401974546023</v>
      </c>
      <c r="J80" s="74">
        <v>1921.283865739076</v>
      </c>
      <c r="K80" s="74">
        <v>1877.6350707402025</v>
      </c>
      <c r="L80" s="74">
        <v>2197.3448807429377</v>
      </c>
      <c r="M80" s="74">
        <v>1723.8481014520864</v>
      </c>
      <c r="N80" s="74">
        <v>1831.3914987402263</v>
      </c>
      <c r="O80" s="74">
        <v>1632.2678917532348</v>
      </c>
      <c r="P80" s="74">
        <v>1623.5269822070927</v>
      </c>
      <c r="Q80" s="74">
        <v>1514.0129577163018</v>
      </c>
      <c r="R80" s="74">
        <v>1532.7442640984902</v>
      </c>
      <c r="S80" s="74">
        <v>1434.8850072024709</v>
      </c>
      <c r="T80" s="74">
        <v>1340.6021891564355</v>
      </c>
      <c r="U80" s="74">
        <v>1255.0176067840914</v>
      </c>
      <c r="V80" s="74">
        <v>1276.4224597952773</v>
      </c>
      <c r="W80" s="74">
        <v>1065.6465585514673</v>
      </c>
      <c r="X80" s="74">
        <v>1000.901530867402</v>
      </c>
      <c r="Y80" s="74">
        <v>740.91463117042485</v>
      </c>
      <c r="DA80" s="90" t="s">
        <v>266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X81" s="74">
        <v>0</v>
      </c>
      <c r="Y81" s="74">
        <v>0</v>
      </c>
      <c r="DA81" s="90" t="s">
        <v>267</v>
      </c>
    </row>
    <row r="82" spans="1:105" ht="12" customHeight="1" x14ac:dyDescent="0.25">
      <c r="A82" s="97" t="s">
        <v>55</v>
      </c>
      <c r="B82" s="74">
        <v>236.23002173515337</v>
      </c>
      <c r="C82" s="74">
        <v>266.72316525977283</v>
      </c>
      <c r="D82" s="74">
        <v>247.2300903658128</v>
      </c>
      <c r="E82" s="74">
        <v>255.63866688390618</v>
      </c>
      <c r="F82" s="74">
        <v>226.45515392697419</v>
      </c>
      <c r="G82" s="74">
        <v>215.10240432541787</v>
      </c>
      <c r="H82" s="74">
        <v>200.33783988758779</v>
      </c>
      <c r="I82" s="74">
        <v>199.63670333438694</v>
      </c>
      <c r="J82" s="74">
        <v>162.09336000552094</v>
      </c>
      <c r="K82" s="74">
        <v>154.48165610179652</v>
      </c>
      <c r="L82" s="74">
        <v>163.82650953482099</v>
      </c>
      <c r="M82" s="74">
        <v>156.54454514599644</v>
      </c>
      <c r="N82" s="74">
        <v>152.6491883558183</v>
      </c>
      <c r="O82" s="74">
        <v>145.2500740478313</v>
      </c>
      <c r="P82" s="74">
        <v>141.95087660658257</v>
      </c>
      <c r="Q82" s="74">
        <v>136.56797509296527</v>
      </c>
      <c r="R82" s="74">
        <v>122.66165266413566</v>
      </c>
      <c r="S82" s="74">
        <v>112.41095011668345</v>
      </c>
      <c r="T82" s="74">
        <v>102.97893864505124</v>
      </c>
      <c r="U82" s="74">
        <v>95.879250628870494</v>
      </c>
      <c r="V82" s="74">
        <v>105.20242006348617</v>
      </c>
      <c r="W82" s="74">
        <v>74.119363689510962</v>
      </c>
      <c r="X82" s="74">
        <v>66.784148916975369</v>
      </c>
      <c r="Y82" s="74">
        <v>37.203560417007573</v>
      </c>
      <c r="DA82" s="90" t="s">
        <v>268</v>
      </c>
    </row>
    <row r="83" spans="1:105" ht="12" customHeight="1" x14ac:dyDescent="0.25">
      <c r="A83" s="107" t="s">
        <v>54</v>
      </c>
      <c r="B83" s="193">
        <v>9.1792662448550448</v>
      </c>
      <c r="C83" s="193">
        <v>15.054998739705283</v>
      </c>
      <c r="D83" s="193">
        <v>15.115855470292956</v>
      </c>
      <c r="E83" s="193">
        <v>18.015537275335781</v>
      </c>
      <c r="F83" s="193">
        <v>15.149266267828791</v>
      </c>
      <c r="G83" s="193">
        <v>18.108500567318409</v>
      </c>
      <c r="H83" s="193">
        <v>9.4509112655703991</v>
      </c>
      <c r="I83" s="193">
        <v>12.440412375811022</v>
      </c>
      <c r="J83" s="193">
        <v>18.328508308202988</v>
      </c>
      <c r="K83" s="193">
        <v>21.324496236401028</v>
      </c>
      <c r="L83" s="193">
        <v>15.511495903841663</v>
      </c>
      <c r="M83" s="193">
        <v>12.389128686304643</v>
      </c>
      <c r="N83" s="193">
        <v>9.492014989812839</v>
      </c>
      <c r="O83" s="193">
        <v>12.39144197997169</v>
      </c>
      <c r="P83" s="193">
        <v>12.376977904434463</v>
      </c>
      <c r="Q83" s="193">
        <v>15.24771482664179</v>
      </c>
      <c r="R83" s="193">
        <v>12.29567751958675</v>
      </c>
      <c r="S83" s="193">
        <v>12.313084881626608</v>
      </c>
      <c r="T83" s="193">
        <v>12.314397730981989</v>
      </c>
      <c r="U83" s="193">
        <v>12.417134914974254</v>
      </c>
      <c r="V83" s="193">
        <v>15.555399781079997</v>
      </c>
      <c r="W83" s="193">
        <v>15.605284634741873</v>
      </c>
      <c r="X83" s="193">
        <v>12.315985780215112</v>
      </c>
      <c r="Y83" s="193">
        <v>9.0676016115664542</v>
      </c>
      <c r="DA83" s="214" t="s">
        <v>269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DA84" s="92" t="s">
        <v>270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80">IF(B78=0,0,B78/B$78)</f>
        <v>1</v>
      </c>
      <c r="C86" s="207">
        <f t="shared" si="80"/>
        <v>1</v>
      </c>
      <c r="D86" s="207">
        <f t="shared" si="80"/>
        <v>1</v>
      </c>
      <c r="E86" s="207">
        <f t="shared" si="80"/>
        <v>1</v>
      </c>
      <c r="F86" s="207">
        <f t="shared" si="80"/>
        <v>1</v>
      </c>
      <c r="G86" s="207">
        <f t="shared" si="80"/>
        <v>1</v>
      </c>
      <c r="H86" s="207">
        <f t="shared" si="80"/>
        <v>1</v>
      </c>
      <c r="I86" s="207">
        <f t="shared" si="80"/>
        <v>1</v>
      </c>
      <c r="J86" s="207">
        <f t="shared" si="80"/>
        <v>1</v>
      </c>
      <c r="K86" s="207">
        <f t="shared" si="80"/>
        <v>1</v>
      </c>
      <c r="L86" s="207">
        <f t="shared" si="80"/>
        <v>1</v>
      </c>
      <c r="M86" s="207">
        <f t="shared" si="80"/>
        <v>1</v>
      </c>
      <c r="N86" s="207">
        <f t="shared" si="80"/>
        <v>1</v>
      </c>
      <c r="O86" s="207">
        <f t="shared" si="80"/>
        <v>1</v>
      </c>
      <c r="P86" s="207">
        <f t="shared" si="80"/>
        <v>1</v>
      </c>
      <c r="Q86" s="207">
        <f t="shared" si="80"/>
        <v>1</v>
      </c>
      <c r="R86" s="207">
        <f t="shared" ref="R86:V86" si="81">IF(R78=0,0,R78/R$78)</f>
        <v>1</v>
      </c>
      <c r="S86" s="207">
        <f t="shared" si="81"/>
        <v>1</v>
      </c>
      <c r="T86" s="207">
        <f t="shared" si="81"/>
        <v>1</v>
      </c>
      <c r="U86" s="207">
        <f t="shared" si="81"/>
        <v>1</v>
      </c>
      <c r="V86" s="207">
        <f t="shared" si="81"/>
        <v>1</v>
      </c>
      <c r="W86" s="207">
        <f t="shared" ref="W86:Y86" si="82">IF(W78=0,0,W78/W$78)</f>
        <v>1</v>
      </c>
      <c r="X86" s="207">
        <f t="shared" si="82"/>
        <v>1</v>
      </c>
      <c r="Y86" s="207">
        <f t="shared" si="82"/>
        <v>1</v>
      </c>
      <c r="DA86" s="215"/>
    </row>
    <row r="87" spans="1:105" ht="12" customHeight="1" x14ac:dyDescent="0.25">
      <c r="A87" s="194" t="s">
        <v>39</v>
      </c>
      <c r="B87" s="195">
        <f t="shared" ref="B87:Q87" si="83">IF(B79=0,0,B79/B$78)</f>
        <v>1</v>
      </c>
      <c r="C87" s="195">
        <f t="shared" si="83"/>
        <v>1</v>
      </c>
      <c r="D87" s="195">
        <f t="shared" si="83"/>
        <v>1</v>
      </c>
      <c r="E87" s="195">
        <f t="shared" si="83"/>
        <v>1</v>
      </c>
      <c r="F87" s="195">
        <f t="shared" si="83"/>
        <v>1</v>
      </c>
      <c r="G87" s="195">
        <f t="shared" si="83"/>
        <v>1</v>
      </c>
      <c r="H87" s="195">
        <f t="shared" si="83"/>
        <v>1</v>
      </c>
      <c r="I87" s="195">
        <f t="shared" si="83"/>
        <v>1</v>
      </c>
      <c r="J87" s="195">
        <f t="shared" si="83"/>
        <v>1</v>
      </c>
      <c r="K87" s="195">
        <f t="shared" si="83"/>
        <v>1</v>
      </c>
      <c r="L87" s="195">
        <f t="shared" si="83"/>
        <v>1</v>
      </c>
      <c r="M87" s="195">
        <f t="shared" si="83"/>
        <v>1</v>
      </c>
      <c r="N87" s="195">
        <f t="shared" si="83"/>
        <v>1</v>
      </c>
      <c r="O87" s="195">
        <f t="shared" si="83"/>
        <v>1</v>
      </c>
      <c r="P87" s="195">
        <f t="shared" si="83"/>
        <v>1</v>
      </c>
      <c r="Q87" s="195">
        <f t="shared" si="83"/>
        <v>1</v>
      </c>
      <c r="R87" s="195">
        <f t="shared" ref="R87:V87" si="84">IF(R79=0,0,R79/R$78)</f>
        <v>1</v>
      </c>
      <c r="S87" s="195">
        <f t="shared" si="84"/>
        <v>1</v>
      </c>
      <c r="T87" s="195">
        <f t="shared" si="84"/>
        <v>1</v>
      </c>
      <c r="U87" s="195">
        <f t="shared" si="84"/>
        <v>1</v>
      </c>
      <c r="V87" s="195">
        <f t="shared" si="84"/>
        <v>1</v>
      </c>
      <c r="W87" s="195">
        <f t="shared" ref="W87:Y87" si="85">IF(W79=0,0,W79/W$78)</f>
        <v>1</v>
      </c>
      <c r="X87" s="195">
        <f t="shared" si="85"/>
        <v>1</v>
      </c>
      <c r="Y87" s="195">
        <f t="shared" si="85"/>
        <v>1</v>
      </c>
      <c r="DA87" s="62"/>
    </row>
    <row r="88" spans="1:105" ht="12" customHeight="1" x14ac:dyDescent="0.25">
      <c r="A88" s="97" t="s">
        <v>57</v>
      </c>
      <c r="B88" s="196">
        <f t="shared" ref="B88:Q88" si="86">IF(B80=0,0,B80/B$78)</f>
        <v>0.91361934769248199</v>
      </c>
      <c r="C88" s="196">
        <f t="shared" si="86"/>
        <v>0.91893218392734177</v>
      </c>
      <c r="D88" s="196">
        <f t="shared" si="86"/>
        <v>0.91882963876056911</v>
      </c>
      <c r="E88" s="196">
        <f t="shared" si="86"/>
        <v>0.92133498704128003</v>
      </c>
      <c r="F88" s="196">
        <f t="shared" si="86"/>
        <v>0.9178055562764279</v>
      </c>
      <c r="G88" s="196">
        <f t="shared" si="86"/>
        <v>0.91461652825987327</v>
      </c>
      <c r="H88" s="196">
        <f t="shared" si="86"/>
        <v>0.91826781349910613</v>
      </c>
      <c r="I88" s="196">
        <f t="shared" si="86"/>
        <v>0.91841359421739288</v>
      </c>
      <c r="J88" s="196">
        <f t="shared" si="86"/>
        <v>0.9141545529469487</v>
      </c>
      <c r="K88" s="196">
        <f t="shared" si="86"/>
        <v>0.9143846191640006</v>
      </c>
      <c r="L88" s="196">
        <f t="shared" si="86"/>
        <v>0.92454272865708698</v>
      </c>
      <c r="M88" s="196">
        <f t="shared" si="86"/>
        <v>0.91074846765844464</v>
      </c>
      <c r="N88" s="196">
        <f t="shared" si="86"/>
        <v>0.91866639399695782</v>
      </c>
      <c r="O88" s="196">
        <f t="shared" si="86"/>
        <v>0.91192765659395458</v>
      </c>
      <c r="P88" s="196">
        <f t="shared" si="86"/>
        <v>0.91319434448545667</v>
      </c>
      <c r="Q88" s="196">
        <f t="shared" si="86"/>
        <v>0.9088647622100513</v>
      </c>
      <c r="R88" s="196">
        <f t="shared" ref="R88:V88" si="87">IF(R80=0,0,R80/R$78)</f>
        <v>0.91907585227091615</v>
      </c>
      <c r="S88" s="196">
        <f t="shared" si="87"/>
        <v>0.92002865357698205</v>
      </c>
      <c r="T88" s="196">
        <f t="shared" si="87"/>
        <v>0.92080933394319864</v>
      </c>
      <c r="U88" s="196">
        <f t="shared" si="87"/>
        <v>0.92056387145347018</v>
      </c>
      <c r="V88" s="196">
        <f t="shared" si="87"/>
        <v>0.91357033762622641</v>
      </c>
      <c r="W88" s="196">
        <f t="shared" ref="W88:Y88" si="88">IF(W80=0,0,W80/W$78)</f>
        <v>0.92234128062886356</v>
      </c>
      <c r="X88" s="196">
        <f t="shared" si="88"/>
        <v>0.92675924749075322</v>
      </c>
      <c r="Y88" s="196">
        <f t="shared" si="88"/>
        <v>0.94121951586481845</v>
      </c>
      <c r="DA88" s="59"/>
    </row>
    <row r="89" spans="1:105" ht="12" customHeight="1" x14ac:dyDescent="0.25">
      <c r="A89" s="97" t="s">
        <v>56</v>
      </c>
      <c r="B89" s="197">
        <f t="shared" ref="B89:Q89" si="89">IF(B81=0,0,B81/B$78)</f>
        <v>0</v>
      </c>
      <c r="C89" s="197">
        <f t="shared" si="89"/>
        <v>0</v>
      </c>
      <c r="D89" s="197">
        <f t="shared" si="89"/>
        <v>0</v>
      </c>
      <c r="E89" s="197">
        <f t="shared" si="89"/>
        <v>0</v>
      </c>
      <c r="F89" s="197">
        <f t="shared" si="89"/>
        <v>0</v>
      </c>
      <c r="G89" s="197">
        <f t="shared" si="89"/>
        <v>0</v>
      </c>
      <c r="H89" s="197">
        <f t="shared" si="89"/>
        <v>0</v>
      </c>
      <c r="I89" s="197">
        <f t="shared" si="89"/>
        <v>0</v>
      </c>
      <c r="J89" s="197">
        <f t="shared" si="89"/>
        <v>0</v>
      </c>
      <c r="K89" s="197">
        <f t="shared" si="89"/>
        <v>0</v>
      </c>
      <c r="L89" s="197">
        <f t="shared" si="89"/>
        <v>0</v>
      </c>
      <c r="M89" s="197">
        <f t="shared" si="89"/>
        <v>0</v>
      </c>
      <c r="N89" s="197">
        <f t="shared" si="89"/>
        <v>0</v>
      </c>
      <c r="O89" s="197">
        <f t="shared" si="89"/>
        <v>0</v>
      </c>
      <c r="P89" s="197">
        <f t="shared" si="89"/>
        <v>0</v>
      </c>
      <c r="Q89" s="197">
        <f t="shared" si="89"/>
        <v>0</v>
      </c>
      <c r="R89" s="197">
        <f t="shared" ref="R89:V89" si="90">IF(R81=0,0,R81/R$78)</f>
        <v>0</v>
      </c>
      <c r="S89" s="197">
        <f t="shared" si="90"/>
        <v>0</v>
      </c>
      <c r="T89" s="197">
        <f t="shared" si="90"/>
        <v>0</v>
      </c>
      <c r="U89" s="197">
        <f t="shared" si="90"/>
        <v>0</v>
      </c>
      <c r="V89" s="197">
        <f t="shared" si="90"/>
        <v>0</v>
      </c>
      <c r="W89" s="197">
        <f t="shared" ref="W89:Y89" si="91">IF(W81=0,0,W81/W$78)</f>
        <v>0</v>
      </c>
      <c r="X89" s="197">
        <f t="shared" si="91"/>
        <v>0</v>
      </c>
      <c r="Y89" s="197">
        <f t="shared" si="91"/>
        <v>0</v>
      </c>
      <c r="DA89" s="63"/>
    </row>
    <row r="90" spans="1:105" ht="12" customHeight="1" x14ac:dyDescent="0.25">
      <c r="A90" s="97" t="s">
        <v>55</v>
      </c>
      <c r="B90" s="197">
        <f t="shared" ref="B90:Q90" si="92">IF(B82=0,0,B82/B$78)</f>
        <v>8.3149678400778318E-2</v>
      </c>
      <c r="C90" s="197">
        <f t="shared" si="92"/>
        <v>7.6736480203755314E-2</v>
      </c>
      <c r="D90" s="197">
        <f t="shared" si="92"/>
        <v>7.649348527301808E-2</v>
      </c>
      <c r="E90" s="197">
        <f t="shared" si="92"/>
        <v>7.3486241897713619E-2</v>
      </c>
      <c r="F90" s="197">
        <f t="shared" si="92"/>
        <v>7.70406244652138E-2</v>
      </c>
      <c r="G90" s="197">
        <f t="shared" si="92"/>
        <v>7.8753564587385097E-2</v>
      </c>
      <c r="H90" s="197">
        <f t="shared" si="92"/>
        <v>7.805017953953354E-2</v>
      </c>
      <c r="I90" s="197">
        <f t="shared" si="92"/>
        <v>7.6800559234303373E-2</v>
      </c>
      <c r="J90" s="197">
        <f t="shared" si="92"/>
        <v>7.7124669443114705E-2</v>
      </c>
      <c r="K90" s="197">
        <f t="shared" si="92"/>
        <v>7.5230619881199501E-2</v>
      </c>
      <c r="L90" s="197">
        <f t="shared" si="92"/>
        <v>6.8930739766475999E-2</v>
      </c>
      <c r="M90" s="197">
        <f t="shared" si="92"/>
        <v>8.2706071661365121E-2</v>
      </c>
      <c r="N90" s="197">
        <f t="shared" si="92"/>
        <v>7.6572201798395176E-2</v>
      </c>
      <c r="O90" s="197">
        <f t="shared" si="92"/>
        <v>8.1149399749733009E-2</v>
      </c>
      <c r="P90" s="197">
        <f t="shared" si="92"/>
        <v>7.9843907204832046E-2</v>
      </c>
      <c r="Q90" s="197">
        <f t="shared" si="92"/>
        <v>8.1982006544777691E-2</v>
      </c>
      <c r="R90" s="197">
        <f t="shared" ref="R90:V90" si="93">IF(R82=0,0,R82/R$78)</f>
        <v>7.3551319423502654E-2</v>
      </c>
      <c r="S90" s="197">
        <f t="shared" si="93"/>
        <v>7.2076364701027365E-2</v>
      </c>
      <c r="T90" s="197">
        <f t="shared" si="93"/>
        <v>7.073236838707124E-2</v>
      </c>
      <c r="U90" s="197">
        <f t="shared" si="93"/>
        <v>7.0328076414114427E-2</v>
      </c>
      <c r="V90" s="197">
        <f t="shared" si="93"/>
        <v>7.5296238858026679E-2</v>
      </c>
      <c r="W90" s="197">
        <f t="shared" ref="W90:Y90" si="94">IF(W82=0,0,W82/W$78)</f>
        <v>6.4151991367293756E-2</v>
      </c>
      <c r="X90" s="197">
        <f t="shared" si="94"/>
        <v>6.1837079558634385E-2</v>
      </c>
      <c r="Y90" s="197">
        <f t="shared" si="94"/>
        <v>4.7261473388408311E-2</v>
      </c>
      <c r="DA90" s="63"/>
    </row>
    <row r="91" spans="1:105" ht="12" customHeight="1" x14ac:dyDescent="0.25">
      <c r="A91" s="97" t="s">
        <v>54</v>
      </c>
      <c r="B91" s="198">
        <f t="shared" ref="B91:Q91" si="95">IF(B83=0,0,B83/B$78)</f>
        <v>3.2309739067396337E-3</v>
      </c>
      <c r="C91" s="198">
        <f t="shared" si="95"/>
        <v>4.3313358689028459E-3</v>
      </c>
      <c r="D91" s="198">
        <f t="shared" si="95"/>
        <v>4.6768759664127576E-3</v>
      </c>
      <c r="E91" s="198">
        <f t="shared" si="95"/>
        <v>5.178771061006295E-3</v>
      </c>
      <c r="F91" s="198">
        <f t="shared" si="95"/>
        <v>5.1538192583582831E-3</v>
      </c>
      <c r="G91" s="198">
        <f t="shared" si="95"/>
        <v>6.6299071527416292E-3</v>
      </c>
      <c r="H91" s="198">
        <f t="shared" si="95"/>
        <v>3.6820069613602321E-3</v>
      </c>
      <c r="I91" s="198">
        <f t="shared" si="95"/>
        <v>4.7858465483038484E-3</v>
      </c>
      <c r="J91" s="198">
        <f t="shared" si="95"/>
        <v>8.7207776099365829E-3</v>
      </c>
      <c r="K91" s="198">
        <f t="shared" si="95"/>
        <v>1.0384760954799855E-2</v>
      </c>
      <c r="L91" s="198">
        <f t="shared" si="95"/>
        <v>6.5265315764370104E-3</v>
      </c>
      <c r="M91" s="198">
        <f t="shared" si="95"/>
        <v>6.545460680190243E-3</v>
      </c>
      <c r="N91" s="198">
        <f t="shared" si="95"/>
        <v>4.7614042046469707E-3</v>
      </c>
      <c r="O91" s="198">
        <f t="shared" si="95"/>
        <v>6.9229436563124393E-3</v>
      </c>
      <c r="P91" s="198">
        <f t="shared" si="95"/>
        <v>6.9617483097113584E-3</v>
      </c>
      <c r="Q91" s="198">
        <f t="shared" si="95"/>
        <v>9.1532312451709022E-3</v>
      </c>
      <c r="R91" s="198">
        <f t="shared" ref="R91:V91" si="96">IF(R83=0,0,R83/R$78)</f>
        <v>7.3728283055811746E-3</v>
      </c>
      <c r="S91" s="198">
        <f t="shared" si="96"/>
        <v>7.8949817219907143E-3</v>
      </c>
      <c r="T91" s="198">
        <f t="shared" si="96"/>
        <v>8.4582976697302591E-3</v>
      </c>
      <c r="U91" s="198">
        <f t="shared" si="96"/>
        <v>9.1080521324154312E-3</v>
      </c>
      <c r="V91" s="198">
        <f t="shared" si="96"/>
        <v>1.1133423515746851E-2</v>
      </c>
      <c r="W91" s="198">
        <f t="shared" ref="W91:Y91" si="97">IF(W83=0,0,W83/W$78)</f>
        <v>1.3506728003842741E-2</v>
      </c>
      <c r="X91" s="198">
        <f t="shared" si="97"/>
        <v>1.1403672950612238E-2</v>
      </c>
      <c r="Y91" s="198">
        <f t="shared" si="97"/>
        <v>1.15190107467732E-2</v>
      </c>
      <c r="DA91" s="60"/>
    </row>
    <row r="92" spans="1:105" ht="12" customHeight="1" x14ac:dyDescent="0.25">
      <c r="A92" s="194" t="s">
        <v>58</v>
      </c>
      <c r="B92" s="195">
        <f t="shared" ref="B92:Q92" si="98">IF(B84=0,0,B84/B$78)</f>
        <v>0</v>
      </c>
      <c r="C92" s="195">
        <f t="shared" si="98"/>
        <v>0</v>
      </c>
      <c r="D92" s="195">
        <f t="shared" si="98"/>
        <v>0</v>
      </c>
      <c r="E92" s="195">
        <f t="shared" si="98"/>
        <v>0</v>
      </c>
      <c r="F92" s="195">
        <f t="shared" si="98"/>
        <v>0</v>
      </c>
      <c r="G92" s="195">
        <f t="shared" si="98"/>
        <v>0</v>
      </c>
      <c r="H92" s="195">
        <f t="shared" si="98"/>
        <v>0</v>
      </c>
      <c r="I92" s="195">
        <f t="shared" si="98"/>
        <v>0</v>
      </c>
      <c r="J92" s="195">
        <f t="shared" si="98"/>
        <v>0</v>
      </c>
      <c r="K92" s="195">
        <f t="shared" si="98"/>
        <v>0</v>
      </c>
      <c r="L92" s="195">
        <f t="shared" si="98"/>
        <v>0</v>
      </c>
      <c r="M92" s="195">
        <f t="shared" si="98"/>
        <v>0</v>
      </c>
      <c r="N92" s="195">
        <f t="shared" si="98"/>
        <v>0</v>
      </c>
      <c r="O92" s="195">
        <f t="shared" si="98"/>
        <v>0</v>
      </c>
      <c r="P92" s="195">
        <f t="shared" si="98"/>
        <v>0</v>
      </c>
      <c r="Q92" s="195">
        <f t="shared" si="98"/>
        <v>0</v>
      </c>
      <c r="R92" s="195">
        <f t="shared" ref="R92:V92" si="99">IF(R84=0,0,R84/R$78)</f>
        <v>0</v>
      </c>
      <c r="S92" s="195">
        <f t="shared" si="99"/>
        <v>0</v>
      </c>
      <c r="T92" s="195">
        <f t="shared" si="99"/>
        <v>0</v>
      </c>
      <c r="U92" s="195">
        <f t="shared" si="99"/>
        <v>0</v>
      </c>
      <c r="V92" s="195">
        <f t="shared" si="99"/>
        <v>0</v>
      </c>
      <c r="W92" s="195">
        <f t="shared" ref="W92:Y92" si="100">IF(W84=0,0,W84/W$78)</f>
        <v>0</v>
      </c>
      <c r="X92" s="195">
        <f t="shared" si="100"/>
        <v>0</v>
      </c>
      <c r="Y92" s="195">
        <f t="shared" si="100"/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101">B44*11630*1000/B$6</f>
        <v>23669.902776093211</v>
      </c>
      <c r="C96" s="203">
        <f t="shared" si="101"/>
        <v>25963.045432136703</v>
      </c>
      <c r="D96" s="203">
        <f t="shared" si="101"/>
        <v>25602.622157433667</v>
      </c>
      <c r="E96" s="203">
        <f t="shared" si="101"/>
        <v>26341.627004356964</v>
      </c>
      <c r="F96" s="203">
        <f t="shared" si="101"/>
        <v>24755.824562992071</v>
      </c>
      <c r="G96" s="203">
        <f t="shared" si="101"/>
        <v>24360.706857333833</v>
      </c>
      <c r="H96" s="203">
        <f t="shared" si="101"/>
        <v>24426.697084962492</v>
      </c>
      <c r="I96" s="203">
        <f t="shared" si="101"/>
        <v>24397.528867706187</v>
      </c>
      <c r="J96" s="203">
        <f t="shared" si="101"/>
        <v>23522.344197842602</v>
      </c>
      <c r="K96" s="203">
        <f t="shared" si="101"/>
        <v>24367.568995898797</v>
      </c>
      <c r="L96" s="203">
        <f t="shared" si="101"/>
        <v>26688.369112588014</v>
      </c>
      <c r="M96" s="203">
        <f t="shared" si="101"/>
        <v>23259.447093700106</v>
      </c>
      <c r="N96" s="203">
        <f t="shared" si="101"/>
        <v>24692.864416836335</v>
      </c>
      <c r="O96" s="203">
        <f t="shared" si="101"/>
        <v>23226.103192433307</v>
      </c>
      <c r="P96" s="203">
        <f t="shared" si="101"/>
        <v>22912.099984926659</v>
      </c>
      <c r="Q96" s="203">
        <f t="shared" si="101"/>
        <v>21925.248033476641</v>
      </c>
      <c r="R96" s="203">
        <f t="shared" si="101"/>
        <v>23507.425267111616</v>
      </c>
      <c r="S96" s="203">
        <f t="shared" si="101"/>
        <v>22874.261813270397</v>
      </c>
      <c r="T96" s="203">
        <f t="shared" si="101"/>
        <v>22284.449483879827</v>
      </c>
      <c r="U96" s="203">
        <f t="shared" si="101"/>
        <v>21514.446762758416</v>
      </c>
      <c r="V96" s="203">
        <f t="shared" si="101"/>
        <v>20276.988011511268</v>
      </c>
      <c r="W96" s="203">
        <f t="shared" si="101"/>
        <v>21913.103360926649</v>
      </c>
      <c r="X96" s="203">
        <f t="shared" ref="X96:Y96" si="102">X44*11630*1000/X$6</f>
        <v>20009.966907005833</v>
      </c>
      <c r="Y96" s="203">
        <f t="shared" si="102"/>
        <v>19093.397985226067</v>
      </c>
      <c r="DA96" s="216" t="s">
        <v>271</v>
      </c>
    </row>
    <row r="97" spans="1:105" ht="12" customHeight="1" x14ac:dyDescent="0.25">
      <c r="A97" s="208" t="s">
        <v>39</v>
      </c>
      <c r="B97" s="192">
        <f t="shared" ref="B97:W97" si="103">B45*11630*1000/B$6</f>
        <v>21470.306201258598</v>
      </c>
      <c r="C97" s="192">
        <f t="shared" si="103"/>
        <v>23673.139226410771</v>
      </c>
      <c r="D97" s="192">
        <f t="shared" si="103"/>
        <v>23248.241703596741</v>
      </c>
      <c r="E97" s="192">
        <f t="shared" si="103"/>
        <v>23934.864915984745</v>
      </c>
      <c r="F97" s="192">
        <f t="shared" si="103"/>
        <v>22288.417975338205</v>
      </c>
      <c r="G97" s="192">
        <f t="shared" si="103"/>
        <v>21847.005294132519</v>
      </c>
      <c r="H97" s="192">
        <f t="shared" si="103"/>
        <v>21856.10165139013</v>
      </c>
      <c r="I97" s="192">
        <f t="shared" si="103"/>
        <v>21769.909489705162</v>
      </c>
      <c r="J97" s="192">
        <f t="shared" si="103"/>
        <v>20854.389429203853</v>
      </c>
      <c r="K97" s="192">
        <f t="shared" si="103"/>
        <v>21697.545879261019</v>
      </c>
      <c r="L97" s="192">
        <f t="shared" si="103"/>
        <v>24006.387788312517</v>
      </c>
      <c r="M97" s="192">
        <f t="shared" si="103"/>
        <v>20592.060590141533</v>
      </c>
      <c r="N97" s="192">
        <f t="shared" si="103"/>
        <v>22046.144378684705</v>
      </c>
      <c r="O97" s="192">
        <f t="shared" si="103"/>
        <v>20578.444503910327</v>
      </c>
      <c r="P97" s="192">
        <f t="shared" si="103"/>
        <v>20262.330140785056</v>
      </c>
      <c r="Q97" s="192">
        <f t="shared" si="103"/>
        <v>19312.451331345626</v>
      </c>
      <c r="R97" s="192">
        <f t="shared" si="103"/>
        <v>20923.494446724468</v>
      </c>
      <c r="S97" s="192">
        <f t="shared" si="103"/>
        <v>20368.340628221347</v>
      </c>
      <c r="T97" s="192">
        <f t="shared" si="103"/>
        <v>19851.115093209475</v>
      </c>
      <c r="U97" s="192">
        <f t="shared" si="103"/>
        <v>19163.178774071464</v>
      </c>
      <c r="V97" s="192">
        <f t="shared" si="103"/>
        <v>17915.536269206274</v>
      </c>
      <c r="W97" s="192">
        <f t="shared" si="103"/>
        <v>19530.215625817425</v>
      </c>
      <c r="X97" s="192">
        <f t="shared" ref="X97:Y97" si="104">X45*11630*1000/X$6</f>
        <v>17774.879563608665</v>
      </c>
      <c r="Y97" s="192">
        <f t="shared" si="104"/>
        <v>16944.751055801029</v>
      </c>
      <c r="DA97" s="213" t="s">
        <v>272</v>
      </c>
    </row>
    <row r="98" spans="1:105" ht="12" customHeight="1" x14ac:dyDescent="0.25">
      <c r="A98" s="97" t="s">
        <v>57</v>
      </c>
      <c r="B98" s="74">
        <f t="shared" ref="B98:W98" si="105">B46*11630*1000/B$6</f>
        <v>19245.297125744382</v>
      </c>
      <c r="C98" s="74">
        <f t="shared" si="105"/>
        <v>21404.078775589245</v>
      </c>
      <c r="D98" s="74">
        <f t="shared" si="105"/>
        <v>21009.121724820663</v>
      </c>
      <c r="E98" s="74">
        <f t="shared" si="105"/>
        <v>21695.606230459747</v>
      </c>
      <c r="F98" s="74">
        <f t="shared" si="105"/>
        <v>20090.754106516993</v>
      </c>
      <c r="G98" s="74">
        <f t="shared" si="105"/>
        <v>19617.380599268348</v>
      </c>
      <c r="H98" s="74">
        <f t="shared" si="105"/>
        <v>19646.846834715143</v>
      </c>
      <c r="I98" s="74">
        <f t="shared" si="105"/>
        <v>19588.446707280556</v>
      </c>
      <c r="J98" s="74">
        <f t="shared" si="105"/>
        <v>18720.265763521194</v>
      </c>
      <c r="K98" s="74">
        <f t="shared" si="105"/>
        <v>19508.636488373551</v>
      </c>
      <c r="L98" s="74">
        <f t="shared" si="105"/>
        <v>21785.627648343845</v>
      </c>
      <c r="M98" s="74">
        <f t="shared" si="105"/>
        <v>18326.49382943234</v>
      </c>
      <c r="N98" s="74">
        <f t="shared" si="105"/>
        <v>19784.43579562283</v>
      </c>
      <c r="O98" s="74">
        <f t="shared" si="105"/>
        <v>18328.55663939744</v>
      </c>
      <c r="P98" s="74">
        <f t="shared" si="105"/>
        <v>18063.873203265553</v>
      </c>
      <c r="Q98" s="74">
        <f t="shared" si="105"/>
        <v>17136.728221613113</v>
      </c>
      <c r="R98" s="74">
        <f t="shared" si="105"/>
        <v>18790.49567931491</v>
      </c>
      <c r="S98" s="74">
        <f t="shared" si="105"/>
        <v>18313.614662744247</v>
      </c>
      <c r="T98" s="74">
        <f t="shared" si="105"/>
        <v>17865.290999113236</v>
      </c>
      <c r="U98" s="74">
        <f t="shared" si="105"/>
        <v>17234.850423173633</v>
      </c>
      <c r="V98" s="74">
        <f t="shared" si="105"/>
        <v>15921.871750239085</v>
      </c>
      <c r="W98" s="74">
        <f t="shared" si="105"/>
        <v>17611.260205836013</v>
      </c>
      <c r="X98" s="74">
        <f t="shared" ref="X98:Y98" si="106">X46*11630*1000/X$6</f>
        <v>16012.591472119924</v>
      </c>
      <c r="Y98" s="74">
        <f t="shared" si="106"/>
        <v>15258.433126459127</v>
      </c>
      <c r="DA98" s="90" t="s">
        <v>273</v>
      </c>
    </row>
    <row r="99" spans="1:105" ht="12" customHeight="1" x14ac:dyDescent="0.25">
      <c r="A99" s="97" t="s">
        <v>56</v>
      </c>
      <c r="B99" s="74">
        <f t="shared" ref="B99:W99" si="107">B47*11630*1000/B$6</f>
        <v>25.935590388256454</v>
      </c>
      <c r="C99" s="74">
        <f t="shared" si="107"/>
        <v>26.644809346588744</v>
      </c>
      <c r="D99" s="74">
        <f t="shared" si="107"/>
        <v>27.298092362380924</v>
      </c>
      <c r="E99" s="74">
        <f t="shared" si="107"/>
        <v>33.049623677248377</v>
      </c>
      <c r="F99" s="74">
        <f t="shared" si="107"/>
        <v>27.729775278990598</v>
      </c>
      <c r="G99" s="74">
        <f t="shared" si="107"/>
        <v>28.448869743397474</v>
      </c>
      <c r="H99" s="74">
        <f t="shared" si="107"/>
        <v>28.775675895677693</v>
      </c>
      <c r="I99" s="74">
        <f t="shared" si="107"/>
        <v>28.788188057962003</v>
      </c>
      <c r="J99" s="74">
        <f t="shared" si="107"/>
        <v>30.746555123600466</v>
      </c>
      <c r="K99" s="74">
        <f t="shared" si="107"/>
        <v>30.886370691934317</v>
      </c>
      <c r="L99" s="74">
        <f t="shared" si="107"/>
        <v>40.881559576433894</v>
      </c>
      <c r="M99" s="74">
        <f t="shared" si="107"/>
        <v>32.47443303190925</v>
      </c>
      <c r="N99" s="74">
        <f t="shared" si="107"/>
        <v>31.452778018752689</v>
      </c>
      <c r="O99" s="74">
        <f t="shared" si="107"/>
        <v>31.531191280421769</v>
      </c>
      <c r="P99" s="74">
        <f t="shared" si="107"/>
        <v>33.253684153146452</v>
      </c>
      <c r="Q99" s="74">
        <f t="shared" si="107"/>
        <v>32.228978371021462</v>
      </c>
      <c r="R99" s="74">
        <f t="shared" si="107"/>
        <v>33.245810658459114</v>
      </c>
      <c r="S99" s="74">
        <f t="shared" si="107"/>
        <v>32.140729645695934</v>
      </c>
      <c r="T99" s="74">
        <f t="shared" si="107"/>
        <v>33.274740854871446</v>
      </c>
      <c r="U99" s="74">
        <f t="shared" si="107"/>
        <v>36.903773410831228</v>
      </c>
      <c r="V99" s="74">
        <f t="shared" si="107"/>
        <v>41.207238245106971</v>
      </c>
      <c r="W99" s="74">
        <f t="shared" si="107"/>
        <v>49.485951699634825</v>
      </c>
      <c r="X99" s="74">
        <f t="shared" ref="X99:Y99" si="108">X47*11630*1000/X$6</f>
        <v>42.400822779485843</v>
      </c>
      <c r="Y99" s="74">
        <f t="shared" si="108"/>
        <v>45.250961834333211</v>
      </c>
      <c r="DA99" s="90" t="s">
        <v>274</v>
      </c>
    </row>
    <row r="100" spans="1:105" ht="12" customHeight="1" x14ac:dyDescent="0.25">
      <c r="A100" s="97" t="s">
        <v>55</v>
      </c>
      <c r="B100" s="74">
        <f t="shared" ref="B100:W100" si="109">B48*11630*1000/B$6</f>
        <v>2007.8842546595884</v>
      </c>
      <c r="C100" s="74">
        <f t="shared" si="109"/>
        <v>2043.8657250404642</v>
      </c>
      <c r="D100" s="74">
        <f t="shared" si="109"/>
        <v>2013.3708826775464</v>
      </c>
      <c r="E100" s="74">
        <f t="shared" si="109"/>
        <v>2004.5354837259356</v>
      </c>
      <c r="F100" s="74">
        <f t="shared" si="109"/>
        <v>1971.7968604732428</v>
      </c>
      <c r="G100" s="74">
        <f t="shared" si="109"/>
        <v>1995.0582906781947</v>
      </c>
      <c r="H100" s="74">
        <f t="shared" si="109"/>
        <v>1983.9992642121595</v>
      </c>
      <c r="I100" s="74">
        <f t="shared" si="109"/>
        <v>1952.1168416438541</v>
      </c>
      <c r="J100" s="74">
        <f t="shared" si="109"/>
        <v>1890.9149142747706</v>
      </c>
      <c r="K100" s="74">
        <f t="shared" si="109"/>
        <v>1928.7199563120241</v>
      </c>
      <c r="L100" s="74">
        <f t="shared" si="109"/>
        <v>1950.113811735918</v>
      </c>
      <c r="M100" s="74">
        <f t="shared" si="109"/>
        <v>2003.3829484875926</v>
      </c>
      <c r="N100" s="74">
        <f t="shared" si="109"/>
        <v>1993.9511761164256</v>
      </c>
      <c r="O100" s="74">
        <f t="shared" si="109"/>
        <v>1979.0221416475481</v>
      </c>
      <c r="P100" s="74">
        <f t="shared" si="109"/>
        <v>1927.5981896080759</v>
      </c>
      <c r="Q100" s="74">
        <f t="shared" si="109"/>
        <v>1904.3367868060996</v>
      </c>
      <c r="R100" s="74">
        <f t="shared" si="109"/>
        <v>1863.7252572725579</v>
      </c>
      <c r="S100" s="74">
        <f t="shared" si="109"/>
        <v>1789.1076560313506</v>
      </c>
      <c r="T100" s="74">
        <f t="shared" si="109"/>
        <v>1716.7065016635602</v>
      </c>
      <c r="U100" s="74">
        <f t="shared" si="109"/>
        <v>1657.820357161454</v>
      </c>
      <c r="V100" s="74">
        <f t="shared" si="109"/>
        <v>1645.8906325800399</v>
      </c>
      <c r="W100" s="74">
        <f t="shared" si="109"/>
        <v>1570.6141455818035</v>
      </c>
      <c r="X100" s="74">
        <f t="shared" ref="X100:Y100" si="110">X48*11630*1000/X$6</f>
        <v>1449.8132497256029</v>
      </c>
      <c r="Y100" s="74">
        <f t="shared" si="110"/>
        <v>1396.2428224091063</v>
      </c>
      <c r="DA100" s="90" t="s">
        <v>275</v>
      </c>
    </row>
    <row r="101" spans="1:105" ht="12" customHeight="1" x14ac:dyDescent="0.25">
      <c r="A101" s="107" t="s">
        <v>54</v>
      </c>
      <c r="B101" s="193">
        <f t="shared" ref="B101:W101" si="111">B49*11630*1000/B$6</f>
        <v>191.18923046636817</v>
      </c>
      <c r="C101" s="193">
        <f t="shared" si="111"/>
        <v>198.54991643447528</v>
      </c>
      <c r="D101" s="193">
        <f t="shared" si="111"/>
        <v>198.45100373614932</v>
      </c>
      <c r="E101" s="193">
        <f t="shared" si="111"/>
        <v>201.67357812181399</v>
      </c>
      <c r="F101" s="193">
        <f t="shared" si="111"/>
        <v>198.13723306897617</v>
      </c>
      <c r="G101" s="193">
        <f t="shared" si="111"/>
        <v>206.11753444258326</v>
      </c>
      <c r="H101" s="193">
        <f t="shared" si="111"/>
        <v>196.47987656715637</v>
      </c>
      <c r="I101" s="193">
        <f t="shared" si="111"/>
        <v>200.55775272278865</v>
      </c>
      <c r="J101" s="193">
        <f t="shared" si="111"/>
        <v>212.46219628428625</v>
      </c>
      <c r="K101" s="193">
        <f t="shared" si="111"/>
        <v>229.30306388350826</v>
      </c>
      <c r="L101" s="193">
        <f t="shared" si="111"/>
        <v>229.76476865631838</v>
      </c>
      <c r="M101" s="193">
        <f t="shared" si="111"/>
        <v>229.70937918969042</v>
      </c>
      <c r="N101" s="193">
        <f t="shared" si="111"/>
        <v>236.30462892669502</v>
      </c>
      <c r="O101" s="193">
        <f t="shared" si="111"/>
        <v>239.3345315849125</v>
      </c>
      <c r="P101" s="193">
        <f t="shared" si="111"/>
        <v>237.60506375828217</v>
      </c>
      <c r="Q101" s="193">
        <f t="shared" si="111"/>
        <v>239.1573445553918</v>
      </c>
      <c r="R101" s="193">
        <f t="shared" si="111"/>
        <v>236.02769947854011</v>
      </c>
      <c r="S101" s="193">
        <f t="shared" si="111"/>
        <v>233.47757980005227</v>
      </c>
      <c r="T101" s="193">
        <f t="shared" si="111"/>
        <v>235.84285157780391</v>
      </c>
      <c r="U101" s="193">
        <f t="shared" si="111"/>
        <v>233.60422032554507</v>
      </c>
      <c r="V101" s="193">
        <f t="shared" si="111"/>
        <v>306.56664814204089</v>
      </c>
      <c r="W101" s="193">
        <f t="shared" si="111"/>
        <v>298.85532269997083</v>
      </c>
      <c r="X101" s="193">
        <f t="shared" ref="X101:Y101" si="112">X49*11630*1000/X$6</f>
        <v>270.07401898365077</v>
      </c>
      <c r="Y101" s="193">
        <f t="shared" si="112"/>
        <v>244.82414509846018</v>
      </c>
      <c r="DA101" s="214" t="s">
        <v>276</v>
      </c>
    </row>
    <row r="102" spans="1:105" ht="12" customHeight="1" x14ac:dyDescent="0.25">
      <c r="A102" s="209" t="s">
        <v>58</v>
      </c>
      <c r="B102" s="77">
        <f t="shared" ref="B102:W102" si="113">B50*11630*1000/B$6</f>
        <v>2199.596574834618</v>
      </c>
      <c r="C102" s="77">
        <f t="shared" si="113"/>
        <v>2289.9062057259371</v>
      </c>
      <c r="D102" s="77">
        <f t="shared" si="113"/>
        <v>2354.3804538369272</v>
      </c>
      <c r="E102" s="77">
        <f t="shared" si="113"/>
        <v>2406.7620883722157</v>
      </c>
      <c r="F102" s="77">
        <f t="shared" si="113"/>
        <v>2467.4065876538639</v>
      </c>
      <c r="G102" s="77">
        <f t="shared" si="113"/>
        <v>2513.7015632013149</v>
      </c>
      <c r="H102" s="77">
        <f t="shared" si="113"/>
        <v>2570.5954335723618</v>
      </c>
      <c r="I102" s="77">
        <f t="shared" si="113"/>
        <v>2627.6193780010253</v>
      </c>
      <c r="J102" s="77">
        <f t="shared" si="113"/>
        <v>2667.9547686387527</v>
      </c>
      <c r="K102" s="77">
        <f t="shared" si="113"/>
        <v>2670.023116637778</v>
      </c>
      <c r="L102" s="77">
        <f t="shared" si="113"/>
        <v>2681.9813242754958</v>
      </c>
      <c r="M102" s="77">
        <f t="shared" si="113"/>
        <v>2667.3865035585777</v>
      </c>
      <c r="N102" s="77">
        <f t="shared" si="113"/>
        <v>2646.7200381516277</v>
      </c>
      <c r="O102" s="77">
        <f t="shared" si="113"/>
        <v>2647.6586885229835</v>
      </c>
      <c r="P102" s="77">
        <f t="shared" si="113"/>
        <v>2649.7698441416042</v>
      </c>
      <c r="Q102" s="77">
        <f t="shared" si="113"/>
        <v>2612.7967021310119</v>
      </c>
      <c r="R102" s="77">
        <f t="shared" si="113"/>
        <v>2583.9308203871506</v>
      </c>
      <c r="S102" s="77">
        <f t="shared" si="113"/>
        <v>2505.921185049046</v>
      </c>
      <c r="T102" s="77">
        <f t="shared" si="113"/>
        <v>2433.3343906703517</v>
      </c>
      <c r="U102" s="77">
        <f t="shared" si="113"/>
        <v>2351.2679886869514</v>
      </c>
      <c r="V102" s="77">
        <f t="shared" si="113"/>
        <v>2361.4517423049947</v>
      </c>
      <c r="W102" s="77">
        <f t="shared" si="113"/>
        <v>2382.8877351092242</v>
      </c>
      <c r="X102" s="77">
        <f t="shared" ref="X102:Y102" si="114">X50*11630*1000/X$6</f>
        <v>2235.0873433971701</v>
      </c>
      <c r="Y102" s="77">
        <f t="shared" si="114"/>
        <v>2148.6469294250373</v>
      </c>
      <c r="DA102" s="92" t="s">
        <v>277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115">SUM(B105:B108)</f>
        <v>14947.920621377594</v>
      </c>
      <c r="C104" s="153">
        <f t="shared" si="115"/>
        <v>16530.513298539197</v>
      </c>
      <c r="D104" s="153">
        <f t="shared" si="115"/>
        <v>16540.426495853506</v>
      </c>
      <c r="E104" s="153">
        <f t="shared" si="115"/>
        <v>17312.262990556294</v>
      </c>
      <c r="F104" s="153">
        <f t="shared" si="115"/>
        <v>16438.396184662248</v>
      </c>
      <c r="G104" s="153">
        <f t="shared" si="115"/>
        <v>16426.71930427281</v>
      </c>
      <c r="H104" s="153">
        <f t="shared" si="115"/>
        <v>16732.527945194121</v>
      </c>
      <c r="I104" s="153">
        <f t="shared" si="115"/>
        <v>16891.193482968851</v>
      </c>
      <c r="J104" s="153">
        <f t="shared" si="115"/>
        <v>16505.550094391503</v>
      </c>
      <c r="K104" s="153">
        <f t="shared" si="115"/>
        <v>17476.798590884875</v>
      </c>
      <c r="L104" s="153">
        <f t="shared" si="115"/>
        <v>19623.577143314556</v>
      </c>
      <c r="M104" s="153">
        <f t="shared" si="115"/>
        <v>17142.295169553578</v>
      </c>
      <c r="N104" s="153">
        <f t="shared" si="115"/>
        <v>18792.936893289869</v>
      </c>
      <c r="O104" s="153">
        <f t="shared" si="115"/>
        <v>17935.852324049811</v>
      </c>
      <c r="P104" s="153">
        <f t="shared" si="115"/>
        <v>17841.149337677409</v>
      </c>
      <c r="Q104" s="153">
        <f t="shared" si="115"/>
        <v>17272.12177985394</v>
      </c>
      <c r="R104" s="153">
        <f t="shared" ref="R104:V104" si="116">SUM(R105:R108)</f>
        <v>19012.051227792934</v>
      </c>
      <c r="S104" s="153">
        <f t="shared" si="116"/>
        <v>18801.542538910981</v>
      </c>
      <c r="T104" s="153">
        <f t="shared" si="116"/>
        <v>18589.493979843464</v>
      </c>
      <c r="U104" s="153">
        <f t="shared" si="116"/>
        <v>18270.733171932494</v>
      </c>
      <c r="V104" s="153">
        <f t="shared" si="116"/>
        <v>17189.154440681275</v>
      </c>
      <c r="W104" s="153">
        <f t="shared" ref="W104:Y104" si="117">SUM(W105:W108)</f>
        <v>19359.467067880443</v>
      </c>
      <c r="X104" s="153">
        <f t="shared" si="117"/>
        <v>18168.096849634487</v>
      </c>
      <c r="Y104" s="153">
        <f t="shared" si="117"/>
        <v>17814.309183362551</v>
      </c>
      <c r="DA104" s="217" t="s">
        <v>278</v>
      </c>
    </row>
    <row r="105" spans="1:105" ht="12" customHeight="1" x14ac:dyDescent="0.25">
      <c r="A105" s="97" t="s">
        <v>57</v>
      </c>
      <c r="B105" s="74">
        <v>13317.829089537179</v>
      </c>
      <c r="C105" s="74">
        <v>14867.342206836063</v>
      </c>
      <c r="D105" s="74">
        <v>14881.880388212907</v>
      </c>
      <c r="E105" s="74">
        <v>15634.146252430693</v>
      </c>
      <c r="F105" s="74">
        <v>14779.845555457619</v>
      </c>
      <c r="G105" s="74">
        <v>14729.313405863304</v>
      </c>
      <c r="H105" s="74">
        <v>15029.073156631732</v>
      </c>
      <c r="I105" s="74">
        <v>15198.793382303662</v>
      </c>
      <c r="J105" s="74">
        <v>14827.482182290578</v>
      </c>
      <c r="K105" s="74">
        <v>15743.561578017854</v>
      </c>
      <c r="L105" s="74">
        <v>17829.833615044656</v>
      </c>
      <c r="M105" s="74">
        <v>15317.206785770028</v>
      </c>
      <c r="N105" s="74">
        <v>16953.149096268033</v>
      </c>
      <c r="O105" s="74">
        <v>16083.917791183994</v>
      </c>
      <c r="P105" s="74">
        <v>16012.72415816906</v>
      </c>
      <c r="Q105" s="74">
        <v>15448.221366546821</v>
      </c>
      <c r="R105" s="74">
        <v>17198.795485513419</v>
      </c>
      <c r="S105" s="74">
        <v>17033.523780671825</v>
      </c>
      <c r="T105" s="74">
        <v>16852.702852838469</v>
      </c>
      <c r="U105" s="74">
        <v>16546.674598318419</v>
      </c>
      <c r="V105" s="74">
        <v>15378.289308411291</v>
      </c>
      <c r="W105" s="74">
        <v>17556.017815536103</v>
      </c>
      <c r="X105" s="74">
        <v>16506.708119739815</v>
      </c>
      <c r="Y105" s="74">
        <v>16185.893647126435</v>
      </c>
      <c r="DA105" s="90" t="s">
        <v>279</v>
      </c>
    </row>
    <row r="106" spans="1:105" ht="12" customHeight="1" x14ac:dyDescent="0.25">
      <c r="A106" s="97" t="s">
        <v>56</v>
      </c>
      <c r="B106" s="74">
        <v>51.223829594237614</v>
      </c>
      <c r="C106" s="74">
        <v>55.210673937602422</v>
      </c>
      <c r="D106" s="74">
        <v>59.639422123397786</v>
      </c>
      <c r="E106" s="74">
        <v>76.150438076355329</v>
      </c>
      <c r="F106" s="74">
        <v>67.873331570410613</v>
      </c>
      <c r="G106" s="74">
        <v>74.428883959359368</v>
      </c>
      <c r="H106" s="74">
        <v>80.872548575407208</v>
      </c>
      <c r="I106" s="74">
        <v>84.427135809507945</v>
      </c>
      <c r="J106" s="74">
        <v>92.952729706805329</v>
      </c>
      <c r="K106" s="74">
        <v>97.132107596228664</v>
      </c>
      <c r="L106" s="74">
        <v>133.55747012614015</v>
      </c>
      <c r="M106" s="74">
        <v>109.98289719142834</v>
      </c>
      <c r="N106" s="74">
        <v>111.10917718971746</v>
      </c>
      <c r="O106" s="74">
        <v>116.77910177919391</v>
      </c>
      <c r="P106" s="74">
        <v>128.23082410517787</v>
      </c>
      <c r="Q106" s="74">
        <v>129.32607628814461</v>
      </c>
      <c r="R106" s="74">
        <v>137.93776281592676</v>
      </c>
      <c r="S106" s="74">
        <v>137.34041062099683</v>
      </c>
      <c r="T106" s="74">
        <v>145.68146798274574</v>
      </c>
      <c r="U106" s="74">
        <v>164.58396974025422</v>
      </c>
      <c r="V106" s="74">
        <v>186.35916625492445</v>
      </c>
      <c r="W106" s="74">
        <v>226.06310903129261</v>
      </c>
      <c r="X106" s="74">
        <v>194.78977991854291</v>
      </c>
      <c r="Y106" s="74">
        <v>209.39890463762131</v>
      </c>
      <c r="DA106" s="90" t="s">
        <v>280</v>
      </c>
    </row>
    <row r="107" spans="1:105" ht="12" customHeight="1" x14ac:dyDescent="0.25">
      <c r="A107" s="97" t="s">
        <v>55</v>
      </c>
      <c r="B107" s="74">
        <v>1435.9465495869649</v>
      </c>
      <c r="C107" s="74">
        <v>1460.6217762366498</v>
      </c>
      <c r="D107" s="74">
        <v>1451.1555658639054</v>
      </c>
      <c r="E107" s="74">
        <v>1451.9993583769799</v>
      </c>
      <c r="F107" s="74">
        <v>1442.0718798772245</v>
      </c>
      <c r="G107" s="74">
        <v>1468.4744875496838</v>
      </c>
      <c r="H107" s="74">
        <v>1472.5616813644101</v>
      </c>
      <c r="I107" s="74">
        <v>1455.2615713132677</v>
      </c>
      <c r="J107" s="74">
        <v>1424.5151464896101</v>
      </c>
      <c r="K107" s="74">
        <v>1462.8495698108752</v>
      </c>
      <c r="L107" s="74">
        <v>1484.5865610950573</v>
      </c>
      <c r="M107" s="74">
        <v>1538.2404026805123</v>
      </c>
      <c r="N107" s="74">
        <v>1545.2744510922821</v>
      </c>
      <c r="O107" s="74">
        <v>1549.5112532371691</v>
      </c>
      <c r="P107" s="74">
        <v>1515.3095996226004</v>
      </c>
      <c r="Q107" s="74">
        <v>1508.3378179310025</v>
      </c>
      <c r="R107" s="74">
        <v>1489.4668988242399</v>
      </c>
      <c r="S107" s="74">
        <v>1444.9371638855446</v>
      </c>
      <c r="T107" s="74">
        <v>1401.0003231002513</v>
      </c>
      <c r="U107" s="74">
        <v>1368.3730475435566</v>
      </c>
      <c r="V107" s="74">
        <v>1369.7804447447008</v>
      </c>
      <c r="W107" s="74">
        <v>1325.6919154243158</v>
      </c>
      <c r="X107" s="74">
        <v>1235.6066955796482</v>
      </c>
      <c r="Y107" s="74">
        <v>1206.3129173208963</v>
      </c>
      <c r="DA107" s="90" t="s">
        <v>281</v>
      </c>
    </row>
    <row r="108" spans="1:105" ht="12" customHeight="1" x14ac:dyDescent="0.25">
      <c r="A108" s="109" t="s">
        <v>54</v>
      </c>
      <c r="B108" s="77">
        <v>142.92115265921339</v>
      </c>
      <c r="C108" s="77">
        <v>147.33864152888154</v>
      </c>
      <c r="D108" s="77">
        <v>147.75111965329472</v>
      </c>
      <c r="E108" s="77">
        <v>149.96694167226312</v>
      </c>
      <c r="F108" s="77">
        <v>148.60541775699221</v>
      </c>
      <c r="G108" s="77">
        <v>154.50252690046477</v>
      </c>
      <c r="H108" s="77">
        <v>150.02055862257185</v>
      </c>
      <c r="I108" s="77">
        <v>152.71139354241387</v>
      </c>
      <c r="J108" s="77">
        <v>160.60003590451106</v>
      </c>
      <c r="K108" s="77">
        <v>173.25533545992025</v>
      </c>
      <c r="L108" s="77">
        <v>175.59949704870326</v>
      </c>
      <c r="M108" s="77">
        <v>176.86508391161001</v>
      </c>
      <c r="N108" s="77">
        <v>183.40416873983597</v>
      </c>
      <c r="O108" s="77">
        <v>185.64417784945425</v>
      </c>
      <c r="P108" s="77">
        <v>184.88475578057182</v>
      </c>
      <c r="Q108" s="77">
        <v>186.23651908797333</v>
      </c>
      <c r="R108" s="77">
        <v>185.85108063934624</v>
      </c>
      <c r="S108" s="77">
        <v>185.74118373261373</v>
      </c>
      <c r="T108" s="77">
        <v>190.10933592199783</v>
      </c>
      <c r="U108" s="77">
        <v>191.10155633026457</v>
      </c>
      <c r="V108" s="77">
        <v>254.72552127036141</v>
      </c>
      <c r="W108" s="77">
        <v>251.69422788873226</v>
      </c>
      <c r="X108" s="77">
        <v>230.99225439648251</v>
      </c>
      <c r="Y108" s="77">
        <v>212.70371427759446</v>
      </c>
      <c r="DA108" s="92" t="s">
        <v>282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118">B78*1000000/B$6</f>
        <v>1248.4867418407325</v>
      </c>
      <c r="C110" s="203">
        <f t="shared" si="118"/>
        <v>1500.4893985234405</v>
      </c>
      <c r="D110" s="203">
        <f t="shared" si="118"/>
        <v>1369.219443519019</v>
      </c>
      <c r="E110" s="203">
        <f t="shared" si="118"/>
        <v>1446.5252267418912</v>
      </c>
      <c r="F110" s="203">
        <f t="shared" si="118"/>
        <v>1198.9192983129863</v>
      </c>
      <c r="G110" s="203">
        <f t="shared" si="118"/>
        <v>1107.8454989652184</v>
      </c>
      <c r="H110" s="203">
        <f t="shared" si="118"/>
        <v>1032.9487301273123</v>
      </c>
      <c r="I110" s="203">
        <f t="shared" si="118"/>
        <v>1036.9187169342449</v>
      </c>
      <c r="J110" s="203">
        <f t="shared" si="118"/>
        <v>828.71008476848658</v>
      </c>
      <c r="K110" s="203">
        <f t="shared" si="118"/>
        <v>802.66853319448944</v>
      </c>
      <c r="L110" s="203">
        <f t="shared" si="118"/>
        <v>920.2194132118085</v>
      </c>
      <c r="M110" s="203">
        <f t="shared" si="118"/>
        <v>727.49521588282005</v>
      </c>
      <c r="N110" s="203">
        <f t="shared" si="118"/>
        <v>759.21022945628624</v>
      </c>
      <c r="O110" s="203">
        <f t="shared" si="118"/>
        <v>675.83281080671259</v>
      </c>
      <c r="P110" s="203">
        <f t="shared" si="118"/>
        <v>666.62173541209427</v>
      </c>
      <c r="Q110" s="203">
        <f t="shared" si="118"/>
        <v>617.10293625845611</v>
      </c>
      <c r="R110" s="203">
        <f t="shared" ref="R110:V110" si="119">R78*1000000/R$6</f>
        <v>616.04546042574316</v>
      </c>
      <c r="S110" s="203">
        <f t="shared" si="119"/>
        <v>569.62468839043277</v>
      </c>
      <c r="T110" s="203">
        <f t="shared" si="119"/>
        <v>526.57115569412861</v>
      </c>
      <c r="U110" s="203">
        <f t="shared" si="119"/>
        <v>483.76375635274906</v>
      </c>
      <c r="V110" s="203">
        <f t="shared" si="119"/>
        <v>492.08496285883967</v>
      </c>
      <c r="W110" s="203">
        <f t="shared" ref="W110:Y110" si="120">W78*1000000/W$6</f>
        <v>399.82268348671789</v>
      </c>
      <c r="X110" s="203">
        <f t="shared" si="120"/>
        <v>366.34367378523086</v>
      </c>
      <c r="Y110" s="203">
        <f t="shared" si="120"/>
        <v>263.85862433020162</v>
      </c>
      <c r="DA110" s="216" t="s">
        <v>283</v>
      </c>
    </row>
    <row r="111" spans="1:105" ht="12" customHeight="1" x14ac:dyDescent="0.25">
      <c r="A111" s="208" t="s">
        <v>39</v>
      </c>
      <c r="B111" s="192">
        <f t="shared" ref="B111:Q111" si="121">B79*1000000/B$6</f>
        <v>1248.4867418407325</v>
      </c>
      <c r="C111" s="192">
        <f t="shared" si="121"/>
        <v>1500.4893985234405</v>
      </c>
      <c r="D111" s="192">
        <f t="shared" si="121"/>
        <v>1369.219443519019</v>
      </c>
      <c r="E111" s="192">
        <f t="shared" si="121"/>
        <v>1446.5252267418912</v>
      </c>
      <c r="F111" s="192">
        <f t="shared" si="121"/>
        <v>1198.9192983129863</v>
      </c>
      <c r="G111" s="192">
        <f t="shared" si="121"/>
        <v>1107.8454989652184</v>
      </c>
      <c r="H111" s="192">
        <f t="shared" si="121"/>
        <v>1032.9487301273123</v>
      </c>
      <c r="I111" s="192">
        <f t="shared" si="121"/>
        <v>1036.9187169342449</v>
      </c>
      <c r="J111" s="192">
        <f t="shared" si="121"/>
        <v>828.71008476848658</v>
      </c>
      <c r="K111" s="192">
        <f t="shared" si="121"/>
        <v>802.66853319448944</v>
      </c>
      <c r="L111" s="192">
        <f t="shared" si="121"/>
        <v>920.2194132118085</v>
      </c>
      <c r="M111" s="192">
        <f t="shared" si="121"/>
        <v>727.49521588282005</v>
      </c>
      <c r="N111" s="192">
        <f t="shared" si="121"/>
        <v>759.21022945628624</v>
      </c>
      <c r="O111" s="192">
        <f t="shared" si="121"/>
        <v>675.83281080671259</v>
      </c>
      <c r="P111" s="192">
        <f t="shared" si="121"/>
        <v>666.62173541209427</v>
      </c>
      <c r="Q111" s="192">
        <f t="shared" si="121"/>
        <v>617.10293625845611</v>
      </c>
      <c r="R111" s="192">
        <f t="shared" ref="R111:V111" si="122">R79*1000000/R$6</f>
        <v>616.04546042574316</v>
      </c>
      <c r="S111" s="192">
        <f t="shared" si="122"/>
        <v>569.62468839043277</v>
      </c>
      <c r="T111" s="192">
        <f t="shared" si="122"/>
        <v>526.57115569412861</v>
      </c>
      <c r="U111" s="192">
        <f t="shared" si="122"/>
        <v>483.76375635274906</v>
      </c>
      <c r="V111" s="192">
        <f t="shared" si="122"/>
        <v>492.08496285883967</v>
      </c>
      <c r="W111" s="192">
        <f t="shared" ref="W111:Y111" si="123">W79*1000000/W$6</f>
        <v>399.82268348671789</v>
      </c>
      <c r="X111" s="192">
        <f t="shared" si="123"/>
        <v>366.34367378523086</v>
      </c>
      <c r="Y111" s="192">
        <f t="shared" si="123"/>
        <v>263.85862433020162</v>
      </c>
      <c r="DA111" s="213" t="s">
        <v>284</v>
      </c>
    </row>
    <row r="112" spans="1:105" ht="12" customHeight="1" x14ac:dyDescent="0.25">
      <c r="A112" s="97" t="s">
        <v>57</v>
      </c>
      <c r="B112" s="74">
        <f t="shared" ref="B112:Q112" si="124">B80*1000000/B$6</f>
        <v>1140.6416426832423</v>
      </c>
      <c r="C112" s="74">
        <f t="shared" si="124"/>
        <v>1378.8479999449687</v>
      </c>
      <c r="D112" s="74">
        <f t="shared" si="124"/>
        <v>1258.0794066725277</v>
      </c>
      <c r="E112" s="74">
        <f t="shared" si="124"/>
        <v>1332.7343010351251</v>
      </c>
      <c r="F112" s="74">
        <f t="shared" si="124"/>
        <v>1100.374793518695</v>
      </c>
      <c r="G112" s="74">
        <f t="shared" si="124"/>
        <v>1013.2538041118951</v>
      </c>
      <c r="H112" s="74">
        <f t="shared" si="124"/>
        <v>948.52357187068526</v>
      </c>
      <c r="I112" s="74">
        <f t="shared" si="124"/>
        <v>952.32024573086733</v>
      </c>
      <c r="J112" s="74">
        <f t="shared" si="124"/>
        <v>757.56909706416377</v>
      </c>
      <c r="K112" s="74">
        <f t="shared" si="124"/>
        <v>733.94776103997015</v>
      </c>
      <c r="L112" s="74">
        <f t="shared" si="124"/>
        <v>850.7821672540689</v>
      </c>
      <c r="M112" s="74">
        <f t="shared" si="124"/>
        <v>662.56515309412771</v>
      </c>
      <c r="N112" s="74">
        <f t="shared" si="124"/>
        <v>697.46092378020944</v>
      </c>
      <c r="O112" s="74">
        <f t="shared" si="124"/>
        <v>616.31063140827086</v>
      </c>
      <c r="P112" s="74">
        <f t="shared" si="124"/>
        <v>608.75519868940489</v>
      </c>
      <c r="Q112" s="74">
        <f t="shared" si="124"/>
        <v>560.86311342166607</v>
      </c>
      <c r="R112" s="74">
        <f t="shared" ref="R112:V112" si="125">R80*1000000/R$6</f>
        <v>566.19250657841883</v>
      </c>
      <c r="S112" s="74">
        <f t="shared" si="125"/>
        <v>524.07103510405773</v>
      </c>
      <c r="T112" s="74">
        <f t="shared" si="125"/>
        <v>484.87163514841097</v>
      </c>
      <c r="U112" s="74">
        <f t="shared" si="125"/>
        <v>445.33543641695991</v>
      </c>
      <c r="V112" s="74">
        <f t="shared" si="125"/>
        <v>449.5542256597393</v>
      </c>
      <c r="W112" s="74">
        <f t="shared" ref="W112:Y112" si="126">W80*1000000/W$6</f>
        <v>368.77296591160814</v>
      </c>
      <c r="X112" s="74">
        <f t="shared" si="126"/>
        <v>339.51238744019855</v>
      </c>
      <c r="Y112" s="74">
        <f t="shared" si="126"/>
        <v>248.34888664882934</v>
      </c>
      <c r="DA112" s="90" t="s">
        <v>285</v>
      </c>
    </row>
    <row r="113" spans="1:105" ht="12" customHeight="1" x14ac:dyDescent="0.25">
      <c r="A113" s="97" t="s">
        <v>56</v>
      </c>
      <c r="B113" s="74">
        <f t="shared" ref="B113:Q113" si="127">B81*1000000/B$6</f>
        <v>0</v>
      </c>
      <c r="C113" s="74">
        <f t="shared" si="127"/>
        <v>0</v>
      </c>
      <c r="D113" s="74">
        <f t="shared" si="127"/>
        <v>0</v>
      </c>
      <c r="E113" s="74">
        <f t="shared" si="127"/>
        <v>0</v>
      </c>
      <c r="F113" s="74">
        <f t="shared" si="127"/>
        <v>0</v>
      </c>
      <c r="G113" s="74">
        <f t="shared" si="127"/>
        <v>0</v>
      </c>
      <c r="H113" s="74">
        <f t="shared" si="127"/>
        <v>0</v>
      </c>
      <c r="I113" s="74">
        <f t="shared" si="127"/>
        <v>0</v>
      </c>
      <c r="J113" s="74">
        <f t="shared" si="127"/>
        <v>0</v>
      </c>
      <c r="K113" s="74">
        <f t="shared" si="127"/>
        <v>0</v>
      </c>
      <c r="L113" s="74">
        <f t="shared" si="127"/>
        <v>0</v>
      </c>
      <c r="M113" s="74">
        <f t="shared" si="127"/>
        <v>0</v>
      </c>
      <c r="N113" s="74">
        <f t="shared" si="127"/>
        <v>0</v>
      </c>
      <c r="O113" s="74">
        <f t="shared" si="127"/>
        <v>0</v>
      </c>
      <c r="P113" s="74">
        <f t="shared" si="127"/>
        <v>0</v>
      </c>
      <c r="Q113" s="74">
        <f t="shared" si="127"/>
        <v>0</v>
      </c>
      <c r="R113" s="74">
        <f t="shared" ref="R113:V113" si="128">R81*1000000/R$6</f>
        <v>0</v>
      </c>
      <c r="S113" s="74">
        <f t="shared" si="128"/>
        <v>0</v>
      </c>
      <c r="T113" s="74">
        <f t="shared" si="128"/>
        <v>0</v>
      </c>
      <c r="U113" s="74">
        <f t="shared" si="128"/>
        <v>0</v>
      </c>
      <c r="V113" s="74">
        <f t="shared" si="128"/>
        <v>0</v>
      </c>
      <c r="W113" s="74">
        <f t="shared" ref="W113:Y113" si="129">W81*1000000/W$6</f>
        <v>0</v>
      </c>
      <c r="X113" s="74">
        <f t="shared" si="129"/>
        <v>0</v>
      </c>
      <c r="Y113" s="74">
        <f t="shared" si="129"/>
        <v>0</v>
      </c>
      <c r="DA113" s="90" t="s">
        <v>286</v>
      </c>
    </row>
    <row r="114" spans="1:105" ht="12" customHeight="1" x14ac:dyDescent="0.25">
      <c r="A114" s="97" t="s">
        <v>55</v>
      </c>
      <c r="B114" s="74">
        <f t="shared" ref="B114:Q114" si="130">B82*1000000/B$6</f>
        <v>103.81127107169247</v>
      </c>
      <c r="C114" s="74">
        <f t="shared" si="130"/>
        <v>115.14227502573871</v>
      </c>
      <c r="D114" s="74">
        <f t="shared" si="130"/>
        <v>104.73636733835211</v>
      </c>
      <c r="E114" s="74">
        <f t="shared" si="130"/>
        <v>106.29970272349965</v>
      </c>
      <c r="F114" s="74">
        <f t="shared" si="130"/>
        <v>92.365491425428417</v>
      </c>
      <c r="G114" s="74">
        <f t="shared" si="130"/>
        <v>87.246782055601201</v>
      </c>
      <c r="H114" s="74">
        <f t="shared" si="130"/>
        <v>80.621833841569909</v>
      </c>
      <c r="I114" s="74">
        <f t="shared" si="130"/>
        <v>79.635937341066338</v>
      </c>
      <c r="J114" s="74">
        <f t="shared" si="130"/>
        <v>63.913991351945093</v>
      </c>
      <c r="K114" s="74">
        <f t="shared" si="130"/>
        <v>60.385251311354601</v>
      </c>
      <c r="L114" s="74">
        <f t="shared" si="130"/>
        <v>63.431404900162413</v>
      </c>
      <c r="M114" s="74">
        <f t="shared" si="130"/>
        <v>60.168271458104805</v>
      </c>
      <c r="N114" s="74">
        <f t="shared" si="130"/>
        <v>58.134398897332659</v>
      </c>
      <c r="O114" s="74">
        <f t="shared" si="130"/>
        <v>54.843426928139593</v>
      </c>
      <c r="P114" s="74">
        <f t="shared" si="130"/>
        <v>53.225683982967354</v>
      </c>
      <c r="Q114" s="74">
        <f t="shared" si="130"/>
        <v>50.591336959142275</v>
      </c>
      <c r="R114" s="74">
        <f t="shared" ref="R114:V114" si="131">R82*1000000/R$6</f>
        <v>45.3109564391726</v>
      </c>
      <c r="S114" s="74">
        <f t="shared" si="131"/>
        <v>41.056476783137896</v>
      </c>
      <c r="T114" s="74">
        <f t="shared" si="131"/>
        <v>37.24562496656295</v>
      </c>
      <c r="U114" s="74">
        <f t="shared" si="131"/>
        <v>34.022174423155164</v>
      </c>
      <c r="V114" s="74">
        <f t="shared" si="131"/>
        <v>37.052146901862379</v>
      </c>
      <c r="W114" s="74">
        <f t="shared" ref="W114:Y114" si="132">W82*1000000/W$6</f>
        <v>25.649421339488146</v>
      </c>
      <c r="X114" s="74">
        <f t="shared" si="132"/>
        <v>22.653622901659727</v>
      </c>
      <c r="Y114" s="74">
        <f t="shared" si="132"/>
        <v>12.470347352083849</v>
      </c>
      <c r="DA114" s="90" t="s">
        <v>287</v>
      </c>
    </row>
    <row r="115" spans="1:105" ht="12" customHeight="1" x14ac:dyDescent="0.25">
      <c r="A115" s="107" t="s">
        <v>54</v>
      </c>
      <c r="B115" s="193">
        <f t="shared" ref="B115:Q115" si="133">B83*1000000/B$6</f>
        <v>4.0338280857977882</v>
      </c>
      <c r="C115" s="193">
        <f t="shared" si="133"/>
        <v>6.4991235527330353</v>
      </c>
      <c r="D115" s="193">
        <f t="shared" si="133"/>
        <v>6.4036695081391501</v>
      </c>
      <c r="E115" s="193">
        <f t="shared" si="133"/>
        <v>7.4912229832664758</v>
      </c>
      <c r="F115" s="193">
        <f t="shared" si="133"/>
        <v>6.1790133688628677</v>
      </c>
      <c r="G115" s="193">
        <f t="shared" si="133"/>
        <v>7.344912797722122</v>
      </c>
      <c r="H115" s="193">
        <f t="shared" si="133"/>
        <v>3.8033244150569754</v>
      </c>
      <c r="I115" s="193">
        <f t="shared" si="133"/>
        <v>4.9625338623114121</v>
      </c>
      <c r="J115" s="193">
        <f t="shared" si="133"/>
        <v>7.2269963523776664</v>
      </c>
      <c r="K115" s="193">
        <f t="shared" si="133"/>
        <v>8.3355208431646055</v>
      </c>
      <c r="L115" s="193">
        <f t="shared" si="133"/>
        <v>6.0058410575772054</v>
      </c>
      <c r="M115" s="193">
        <f t="shared" si="133"/>
        <v>4.7617913305875099</v>
      </c>
      <c r="N115" s="193">
        <f t="shared" si="133"/>
        <v>3.6149067787441531</v>
      </c>
      <c r="O115" s="193">
        <f t="shared" si="133"/>
        <v>4.6787524703021353</v>
      </c>
      <c r="P115" s="193">
        <f t="shared" si="133"/>
        <v>4.6408527397219999</v>
      </c>
      <c r="Q115" s="193">
        <f t="shared" si="133"/>
        <v>5.648485877647607</v>
      </c>
      <c r="R115" s="193">
        <f t="shared" ref="R115:V115" si="134">R83*1000000/R$6</f>
        <v>4.5419974081517065</v>
      </c>
      <c r="S115" s="193">
        <f t="shared" si="134"/>
        <v>4.4971765032371218</v>
      </c>
      <c r="T115" s="193">
        <f t="shared" si="134"/>
        <v>4.4538955791548176</v>
      </c>
      <c r="U115" s="193">
        <f t="shared" si="134"/>
        <v>4.4061455126339553</v>
      </c>
      <c r="V115" s="193">
        <f t="shared" si="134"/>
        <v>5.4785902972380223</v>
      </c>
      <c r="W115" s="193">
        <f t="shared" ref="W115:Y115" si="135">W83*1000000/W$6</f>
        <v>5.4002962356216049</v>
      </c>
      <c r="X115" s="193">
        <f t="shared" si="135"/>
        <v>4.1776634433725519</v>
      </c>
      <c r="Y115" s="193">
        <f t="shared" si="135"/>
        <v>3.0393903292883846</v>
      </c>
      <c r="DA115" s="214" t="s">
        <v>288</v>
      </c>
    </row>
    <row r="116" spans="1:105" ht="12" customHeight="1" x14ac:dyDescent="0.25">
      <c r="A116" s="209" t="s">
        <v>58</v>
      </c>
      <c r="B116" s="77">
        <f t="shared" ref="B116:Q116" si="136">B84*1000000/B$6</f>
        <v>0</v>
      </c>
      <c r="C116" s="77">
        <f t="shared" si="136"/>
        <v>0</v>
      </c>
      <c r="D116" s="77">
        <f t="shared" si="136"/>
        <v>0</v>
      </c>
      <c r="E116" s="77">
        <f t="shared" si="136"/>
        <v>0</v>
      </c>
      <c r="F116" s="77">
        <f t="shared" si="136"/>
        <v>0</v>
      </c>
      <c r="G116" s="77">
        <f t="shared" si="136"/>
        <v>0</v>
      </c>
      <c r="H116" s="77">
        <f t="shared" si="136"/>
        <v>0</v>
      </c>
      <c r="I116" s="77">
        <f t="shared" si="136"/>
        <v>0</v>
      </c>
      <c r="J116" s="77">
        <f t="shared" si="136"/>
        <v>0</v>
      </c>
      <c r="K116" s="77">
        <f t="shared" si="136"/>
        <v>0</v>
      </c>
      <c r="L116" s="77">
        <f t="shared" si="136"/>
        <v>0</v>
      </c>
      <c r="M116" s="77">
        <f t="shared" si="136"/>
        <v>0</v>
      </c>
      <c r="N116" s="77">
        <f t="shared" si="136"/>
        <v>0</v>
      </c>
      <c r="O116" s="77">
        <f t="shared" si="136"/>
        <v>0</v>
      </c>
      <c r="P116" s="77">
        <f t="shared" si="136"/>
        <v>0</v>
      </c>
      <c r="Q116" s="77">
        <f t="shared" si="136"/>
        <v>0</v>
      </c>
      <c r="R116" s="77">
        <f t="shared" ref="R116:V116" si="137">R84*1000000/R$6</f>
        <v>0</v>
      </c>
      <c r="S116" s="77">
        <f t="shared" si="137"/>
        <v>0</v>
      </c>
      <c r="T116" s="77">
        <f t="shared" si="137"/>
        <v>0</v>
      </c>
      <c r="U116" s="77">
        <f t="shared" si="137"/>
        <v>0</v>
      </c>
      <c r="V116" s="77">
        <f t="shared" si="137"/>
        <v>0</v>
      </c>
      <c r="W116" s="77">
        <f t="shared" ref="W116:Y116" si="138">W84*1000000/W$6</f>
        <v>0</v>
      </c>
      <c r="X116" s="77">
        <f t="shared" si="138"/>
        <v>0</v>
      </c>
      <c r="Y116" s="77">
        <f t="shared" si="138"/>
        <v>0</v>
      </c>
      <c r="DA116" s="92" t="s">
        <v>289</v>
      </c>
    </row>
    <row r="118" spans="1:105" ht="12.95" customHeight="1" x14ac:dyDescent="0.25">
      <c r="A118" s="23" t="s">
        <v>48</v>
      </c>
      <c r="B118" s="206">
        <f t="shared" ref="B118:Q118" si="139">IF(B104=0,"",B104/B97)</f>
        <v>0.69621366743718549</v>
      </c>
      <c r="C118" s="206">
        <f t="shared" si="139"/>
        <v>0.6982814209995879</v>
      </c>
      <c r="D118" s="206">
        <f t="shared" si="139"/>
        <v>0.71146999875240169</v>
      </c>
      <c r="E118" s="206">
        <f t="shared" si="139"/>
        <v>0.72330731973316509</v>
      </c>
      <c r="F118" s="206">
        <f t="shared" si="139"/>
        <v>0.73753086481288543</v>
      </c>
      <c r="G118" s="206">
        <f t="shared" si="139"/>
        <v>0.75189798707489475</v>
      </c>
      <c r="H118" s="206">
        <f t="shared" si="139"/>
        <v>0.76557696391066465</v>
      </c>
      <c r="I118" s="206">
        <f t="shared" si="139"/>
        <v>0.77589635781244648</v>
      </c>
      <c r="J118" s="206">
        <f t="shared" si="139"/>
        <v>0.79146647521972679</v>
      </c>
      <c r="K118" s="206">
        <f t="shared" si="139"/>
        <v>0.8054735170575017</v>
      </c>
      <c r="L118" s="206">
        <f t="shared" si="139"/>
        <v>0.81743148183535852</v>
      </c>
      <c r="M118" s="206">
        <f t="shared" si="139"/>
        <v>0.83247109217231352</v>
      </c>
      <c r="N118" s="206">
        <f t="shared" si="139"/>
        <v>0.85243644287568954</v>
      </c>
      <c r="O118" s="206">
        <f t="shared" si="139"/>
        <v>0.87158445433723775</v>
      </c>
      <c r="P118" s="206">
        <f t="shared" si="139"/>
        <v>0.88050827391099651</v>
      </c>
      <c r="Q118" s="206">
        <f t="shared" si="139"/>
        <v>0.8943516016436468</v>
      </c>
      <c r="R118" s="206">
        <f t="shared" ref="R118:V118" si="140">IF(R104=0,"",R104/R97)</f>
        <v>0.90864608090209487</v>
      </c>
      <c r="S118" s="206">
        <f t="shared" si="140"/>
        <v>0.92307679266029707</v>
      </c>
      <c r="T118" s="206">
        <f t="shared" si="140"/>
        <v>0.93644583150910365</v>
      </c>
      <c r="U118" s="206">
        <f t="shared" si="140"/>
        <v>0.95342914593342498</v>
      </c>
      <c r="V118" s="206">
        <f t="shared" si="140"/>
        <v>0.95945520035738341</v>
      </c>
      <c r="W118" s="206">
        <f t="shared" ref="W118:Y118" si="141">IF(W104=0,"",W104/W97)</f>
        <v>0.99125721081587725</v>
      </c>
      <c r="X118" s="206">
        <f t="shared" si="141"/>
        <v>1.0221220787808247</v>
      </c>
      <c r="Y118" s="206">
        <f t="shared" si="141"/>
        <v>1.0513172559867046</v>
      </c>
      <c r="DA118" s="218" t="s">
        <v>290</v>
      </c>
    </row>
    <row r="119" spans="1:105" ht="12" customHeight="1" x14ac:dyDescent="0.25">
      <c r="A119" s="97" t="s">
        <v>57</v>
      </c>
      <c r="B119" s="199">
        <f t="shared" ref="B119:Q119" si="142">IF(B105=0,"",B105/B98)</f>
        <v>0.69200433760630042</v>
      </c>
      <c r="C119" s="199">
        <f t="shared" si="142"/>
        <v>0.69460322785729289</v>
      </c>
      <c r="D119" s="199">
        <f t="shared" si="142"/>
        <v>0.70835328497483585</v>
      </c>
      <c r="E119" s="199">
        <f t="shared" si="142"/>
        <v>0.72061347751052884</v>
      </c>
      <c r="F119" s="199">
        <f t="shared" si="142"/>
        <v>0.7356540962622885</v>
      </c>
      <c r="G119" s="199">
        <f t="shared" si="142"/>
        <v>0.75082977216706748</v>
      </c>
      <c r="H119" s="199">
        <f t="shared" si="142"/>
        <v>0.76496107915271161</v>
      </c>
      <c r="I119" s="199">
        <f t="shared" si="142"/>
        <v>0.77590600262626408</v>
      </c>
      <c r="J119" s="199">
        <f t="shared" si="142"/>
        <v>0.7920551112679074</v>
      </c>
      <c r="K119" s="199">
        <f t="shared" si="142"/>
        <v>0.80700471236933724</v>
      </c>
      <c r="L119" s="199">
        <f t="shared" si="142"/>
        <v>0.81842184686380104</v>
      </c>
      <c r="M119" s="199">
        <f t="shared" si="142"/>
        <v>0.83579581169915884</v>
      </c>
      <c r="N119" s="199">
        <f t="shared" si="142"/>
        <v>0.85689323018343544</v>
      </c>
      <c r="O119" s="199">
        <f t="shared" si="142"/>
        <v>0.87753324539540833</v>
      </c>
      <c r="P119" s="199">
        <f t="shared" si="142"/>
        <v>0.88645020799162322</v>
      </c>
      <c r="Q119" s="199">
        <f t="shared" si="142"/>
        <v>0.90146853978014774</v>
      </c>
      <c r="R119" s="199">
        <f t="shared" ref="R119:V119" si="143">IF(R105=0,"",R105/R98)</f>
        <v>0.91529227216961195</v>
      </c>
      <c r="S119" s="199">
        <f t="shared" si="143"/>
        <v>0.9301016808726168</v>
      </c>
      <c r="T119" s="199">
        <f t="shared" si="143"/>
        <v>0.94332092624043862</v>
      </c>
      <c r="U119" s="199">
        <f t="shared" si="143"/>
        <v>0.96007068190566325</v>
      </c>
      <c r="V119" s="199">
        <f t="shared" si="143"/>
        <v>0.96585938824562945</v>
      </c>
      <c r="W119" s="199">
        <f t="shared" ref="W119:Y119" si="144">IF(W105=0,"",W105/W98)</f>
        <v>0.99686323467745908</v>
      </c>
      <c r="X119" s="199">
        <f t="shared" si="144"/>
        <v>1.0308580062434125</v>
      </c>
      <c r="Y119" s="199">
        <f t="shared" si="144"/>
        <v>1.0607834705556385</v>
      </c>
      <c r="DA119" s="59" t="s">
        <v>291</v>
      </c>
    </row>
    <row r="120" spans="1:105" ht="12" customHeight="1" x14ac:dyDescent="0.25">
      <c r="A120" s="97" t="s">
        <v>56</v>
      </c>
      <c r="B120" s="200">
        <f t="shared" ref="B120:Q120" si="145">IF(B106=0,"",B106/B99)</f>
        <v>1.9750400444877316</v>
      </c>
      <c r="C120" s="200">
        <f t="shared" si="145"/>
        <v>2.0720986673027513</v>
      </c>
      <c r="D120" s="200">
        <f t="shared" si="145"/>
        <v>2.1847468801734271</v>
      </c>
      <c r="E120" s="200">
        <f t="shared" si="145"/>
        <v>2.3041242109143254</v>
      </c>
      <c r="F120" s="200">
        <f t="shared" si="145"/>
        <v>2.4476697300116488</v>
      </c>
      <c r="G120" s="200">
        <f t="shared" si="145"/>
        <v>2.6162334261674181</v>
      </c>
      <c r="H120" s="200">
        <f t="shared" si="145"/>
        <v>2.810448271262147</v>
      </c>
      <c r="I120" s="200">
        <f t="shared" si="145"/>
        <v>2.9327005798184569</v>
      </c>
      <c r="J120" s="200">
        <f t="shared" si="145"/>
        <v>3.0231916822270799</v>
      </c>
      <c r="K120" s="200">
        <f t="shared" si="145"/>
        <v>3.1448210139365385</v>
      </c>
      <c r="L120" s="200">
        <f t="shared" si="145"/>
        <v>3.2669367683107944</v>
      </c>
      <c r="M120" s="200">
        <f t="shared" si="145"/>
        <v>3.3867534217875206</v>
      </c>
      <c r="N120" s="200">
        <f t="shared" si="145"/>
        <v>3.5325711809453604</v>
      </c>
      <c r="O120" s="200">
        <f t="shared" si="145"/>
        <v>3.7036057642295286</v>
      </c>
      <c r="P120" s="200">
        <f t="shared" si="145"/>
        <v>3.856138872150944</v>
      </c>
      <c r="Q120" s="200">
        <f t="shared" si="145"/>
        <v>4.0127265220553054</v>
      </c>
      <c r="R120" s="200">
        <f t="shared" ref="R120:V120" si="146">IF(R106=0,"",R106/R99)</f>
        <v>4.1490269024566455</v>
      </c>
      <c r="S120" s="200">
        <f t="shared" si="146"/>
        <v>4.27309560594834</v>
      </c>
      <c r="T120" s="200">
        <f t="shared" si="146"/>
        <v>4.3781398213779887</v>
      </c>
      <c r="U120" s="200">
        <f t="shared" si="146"/>
        <v>4.4598141200365422</v>
      </c>
      <c r="V120" s="200">
        <f t="shared" si="146"/>
        <v>4.5224861988185561</v>
      </c>
      <c r="W120" s="200">
        <f t="shared" ref="W120:Y120" si="147">IF(W106=0,"",W106/W99)</f>
        <v>4.5682279771727785</v>
      </c>
      <c r="X120" s="200">
        <f t="shared" si="147"/>
        <v>4.5940094354203227</v>
      </c>
      <c r="Y120" s="200">
        <f t="shared" si="147"/>
        <v>4.6275017402778014</v>
      </c>
      <c r="DA120" s="63" t="s">
        <v>292</v>
      </c>
    </row>
    <row r="121" spans="1:105" ht="12" customHeight="1" x14ac:dyDescent="0.25">
      <c r="A121" s="97" t="s">
        <v>55</v>
      </c>
      <c r="B121" s="200">
        <f t="shared" ref="B121:Q121" si="148">IF(B107=0,"",B107/B100)</f>
        <v>0.71515404648183356</v>
      </c>
      <c r="C121" s="200">
        <f t="shared" si="148"/>
        <v>0.71463685619941231</v>
      </c>
      <c r="D121" s="200">
        <f t="shared" si="148"/>
        <v>0.72075918965016483</v>
      </c>
      <c r="E121" s="200">
        <f t="shared" si="148"/>
        <v>0.7243570244404316</v>
      </c>
      <c r="F121" s="200">
        <f t="shared" si="148"/>
        <v>0.73134911044087925</v>
      </c>
      <c r="G121" s="200">
        <f t="shared" si="148"/>
        <v>0.73605593100264477</v>
      </c>
      <c r="H121" s="200">
        <f t="shared" si="148"/>
        <v>0.74221886465727105</v>
      </c>
      <c r="I121" s="200">
        <f t="shared" si="148"/>
        <v>0.74547872354188061</v>
      </c>
      <c r="J121" s="200">
        <f t="shared" si="148"/>
        <v>0.75334703626046517</v>
      </c>
      <c r="K121" s="200">
        <f t="shared" si="148"/>
        <v>0.7584561797183057</v>
      </c>
      <c r="L121" s="200">
        <f t="shared" si="148"/>
        <v>0.76128200936822965</v>
      </c>
      <c r="M121" s="200">
        <f t="shared" si="148"/>
        <v>0.76782145113183231</v>
      </c>
      <c r="N121" s="200">
        <f t="shared" si="148"/>
        <v>0.77498108760214424</v>
      </c>
      <c r="O121" s="200">
        <f t="shared" si="148"/>
        <v>0.78296812381653869</v>
      </c>
      <c r="P121" s="200">
        <f t="shared" si="148"/>
        <v>0.7861127945605183</v>
      </c>
      <c r="Q121" s="200">
        <f t="shared" si="148"/>
        <v>0.79205413054102924</v>
      </c>
      <c r="R121" s="200">
        <f t="shared" ref="R121:V121" si="149">IF(R107=0,"",R107/R100)</f>
        <v>0.79918802034371683</v>
      </c>
      <c r="S121" s="200">
        <f t="shared" si="149"/>
        <v>0.80763008252434909</v>
      </c>
      <c r="T121" s="200">
        <f t="shared" si="149"/>
        <v>0.81609775564001397</v>
      </c>
      <c r="U121" s="200">
        <f t="shared" si="149"/>
        <v>0.82540490085820051</v>
      </c>
      <c r="V121" s="200">
        <f t="shared" si="149"/>
        <v>0.8322426883233921</v>
      </c>
      <c r="W121" s="200">
        <f t="shared" ref="W121:Y121" si="150">IF(W107=0,"",W107/W100)</f>
        <v>0.84405957959409494</v>
      </c>
      <c r="X121" s="200">
        <f t="shared" si="150"/>
        <v>0.85225231305721882</v>
      </c>
      <c r="Y121" s="200">
        <f t="shared" si="150"/>
        <v>0.86397072053663204</v>
      </c>
      <c r="DA121" s="63" t="s">
        <v>293</v>
      </c>
    </row>
    <row r="122" spans="1:105" ht="12" customHeight="1" x14ac:dyDescent="0.25">
      <c r="A122" s="109" t="s">
        <v>54</v>
      </c>
      <c r="B122" s="201">
        <f t="shared" ref="B122:Q122" si="151">IF(B108=0,"",B108/B101)</f>
        <v>0.74753767411786542</v>
      </c>
      <c r="C122" s="201">
        <f t="shared" si="151"/>
        <v>0.74207355094760619</v>
      </c>
      <c r="D122" s="201">
        <f t="shared" si="151"/>
        <v>0.74452190652427908</v>
      </c>
      <c r="E122" s="201">
        <f t="shared" si="151"/>
        <v>0.74361224246083812</v>
      </c>
      <c r="F122" s="201">
        <f t="shared" si="151"/>
        <v>0.75001258196261988</v>
      </c>
      <c r="G122" s="201">
        <f t="shared" si="151"/>
        <v>0.74958458686348917</v>
      </c>
      <c r="H122" s="201">
        <f t="shared" si="151"/>
        <v>0.76354159644076924</v>
      </c>
      <c r="I122" s="201">
        <f t="shared" si="151"/>
        <v>0.76143350964593171</v>
      </c>
      <c r="J122" s="201">
        <f t="shared" si="151"/>
        <v>0.75589934921702151</v>
      </c>
      <c r="K122" s="201">
        <f t="shared" si="151"/>
        <v>0.75557357379201151</v>
      </c>
      <c r="L122" s="201">
        <f t="shared" si="151"/>
        <v>0.76425771486038652</v>
      </c>
      <c r="M122" s="201">
        <f t="shared" si="151"/>
        <v>0.76995151236535964</v>
      </c>
      <c r="N122" s="201">
        <f t="shared" si="151"/>
        <v>0.77613447342468478</v>
      </c>
      <c r="O122" s="201">
        <f t="shared" si="151"/>
        <v>0.77566816881829825</v>
      </c>
      <c r="P122" s="201">
        <f t="shared" si="151"/>
        <v>0.77811791068837155</v>
      </c>
      <c r="Q122" s="201">
        <f t="shared" si="151"/>
        <v>0.77871963093668928</v>
      </c>
      <c r="R122" s="201">
        <f t="shared" ref="R122:V122" si="152">IF(R108=0,"",R108/R101)</f>
        <v>0.78741215988610702</v>
      </c>
      <c r="S122" s="201">
        <f t="shared" si="152"/>
        <v>0.7955418412837777</v>
      </c>
      <c r="T122" s="201">
        <f t="shared" si="152"/>
        <v>0.80608479184403548</v>
      </c>
      <c r="U122" s="201">
        <f t="shared" si="152"/>
        <v>0.81805695147095447</v>
      </c>
      <c r="V122" s="201">
        <f t="shared" si="152"/>
        <v>0.83089769488669218</v>
      </c>
      <c r="W122" s="201">
        <f t="shared" ref="W122:Y122" si="153">IF(W108=0,"",W108/W101)</f>
        <v>0.84219422834712265</v>
      </c>
      <c r="X122" s="201">
        <f t="shared" si="153"/>
        <v>0.85529239452857508</v>
      </c>
      <c r="Y122" s="201">
        <f t="shared" si="153"/>
        <v>0.86880203009409895</v>
      </c>
      <c r="DA122" s="60" t="s">
        <v>294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54">IF(B96=0,0,B96/B$19)</f>
        <v>229.54074109947177</v>
      </c>
      <c r="C126" s="203">
        <f t="shared" si="154"/>
        <v>251.31701167176487</v>
      </c>
      <c r="D126" s="203">
        <f t="shared" si="154"/>
        <v>247.24884115251325</v>
      </c>
      <c r="E126" s="203">
        <f t="shared" si="154"/>
        <v>253.60411747643096</v>
      </c>
      <c r="F126" s="203">
        <f t="shared" si="154"/>
        <v>237.49947069925307</v>
      </c>
      <c r="G126" s="203">
        <f t="shared" si="154"/>
        <v>232.18933862189738</v>
      </c>
      <c r="H126" s="203">
        <f t="shared" si="154"/>
        <v>231.19293214245144</v>
      </c>
      <c r="I126" s="203">
        <f t="shared" si="154"/>
        <v>229.1802228850265</v>
      </c>
      <c r="J126" s="203">
        <f t="shared" si="154"/>
        <v>220.28058443284252</v>
      </c>
      <c r="K126" s="203">
        <f t="shared" si="154"/>
        <v>227.83454748806557</v>
      </c>
      <c r="L126" s="203">
        <f t="shared" si="154"/>
        <v>248.86458958783462</v>
      </c>
      <c r="M126" s="203">
        <f t="shared" si="154"/>
        <v>215.20417407458564</v>
      </c>
      <c r="N126" s="203">
        <f t="shared" si="154"/>
        <v>227.29249967437241</v>
      </c>
      <c r="O126" s="203">
        <f t="shared" si="154"/>
        <v>213.05374730036016</v>
      </c>
      <c r="P126" s="203">
        <f t="shared" si="154"/>
        <v>208.88117652563579</v>
      </c>
      <c r="Q126" s="203">
        <f t="shared" si="154"/>
        <v>198.83999296301985</v>
      </c>
      <c r="R126" s="203">
        <f t="shared" ref="R126:V126" si="155">IF(R96=0,0,R96/R$19)</f>
        <v>212.35301971811458</v>
      </c>
      <c r="S126" s="203">
        <f t="shared" si="155"/>
        <v>206.35096819203</v>
      </c>
      <c r="T126" s="203">
        <f t="shared" si="155"/>
        <v>200.42290195783292</v>
      </c>
      <c r="U126" s="203">
        <f t="shared" si="155"/>
        <v>194.64241503958294</v>
      </c>
      <c r="V126" s="203">
        <f t="shared" si="155"/>
        <v>182.67776793267424</v>
      </c>
      <c r="W126" s="203">
        <f t="shared" ref="W126:Y126" si="156">IF(W96=0,0,W96/W$19)</f>
        <v>197.42721254034873</v>
      </c>
      <c r="X126" s="203">
        <f t="shared" si="156"/>
        <v>182.90680242717781</v>
      </c>
      <c r="Y126" s="203">
        <f t="shared" si="156"/>
        <v>176.60989929448615</v>
      </c>
      <c r="DA126" s="216" t="s">
        <v>295</v>
      </c>
    </row>
    <row r="127" spans="1:105" ht="12" customHeight="1" x14ac:dyDescent="0.25">
      <c r="A127" s="208" t="s">
        <v>39</v>
      </c>
      <c r="B127" s="192">
        <f t="shared" ref="B127:Q127" si="157">IF(B97=0,0,B97/B$19)</f>
        <v>208.20998056853514</v>
      </c>
      <c r="C127" s="192">
        <f t="shared" si="157"/>
        <v>229.15118424077582</v>
      </c>
      <c r="D127" s="192">
        <f t="shared" si="157"/>
        <v>224.51219194276459</v>
      </c>
      <c r="E127" s="192">
        <f t="shared" si="157"/>
        <v>230.43300601484916</v>
      </c>
      <c r="F127" s="192">
        <f t="shared" si="157"/>
        <v>213.82796030069915</v>
      </c>
      <c r="G127" s="192">
        <f t="shared" si="157"/>
        <v>208.23048115233951</v>
      </c>
      <c r="H127" s="192">
        <f t="shared" si="157"/>
        <v>206.86285208404459</v>
      </c>
      <c r="I127" s="192">
        <f t="shared" si="157"/>
        <v>204.49746103760063</v>
      </c>
      <c r="J127" s="192">
        <f t="shared" si="157"/>
        <v>195.29588772348842</v>
      </c>
      <c r="K127" s="192">
        <f t="shared" si="157"/>
        <v>202.87007488662442</v>
      </c>
      <c r="L127" s="192">
        <f t="shared" si="157"/>
        <v>223.85556117053636</v>
      </c>
      <c r="M127" s="192">
        <f t="shared" si="157"/>
        <v>190.52462313240105</v>
      </c>
      <c r="N127" s="192">
        <f t="shared" si="157"/>
        <v>202.93001165943156</v>
      </c>
      <c r="O127" s="192">
        <f t="shared" si="157"/>
        <v>188.76669404443768</v>
      </c>
      <c r="P127" s="192">
        <f t="shared" si="157"/>
        <v>184.72420082587126</v>
      </c>
      <c r="Q127" s="192">
        <f t="shared" si="157"/>
        <v>175.14454937796719</v>
      </c>
      <c r="R127" s="192">
        <f t="shared" ref="R127:V127" si="158">IF(R97=0,0,R97/R$19)</f>
        <v>189.01122425489172</v>
      </c>
      <c r="S127" s="192">
        <f t="shared" si="158"/>
        <v>183.74480642956394</v>
      </c>
      <c r="T127" s="192">
        <f t="shared" si="158"/>
        <v>178.53786771614173</v>
      </c>
      <c r="U127" s="192">
        <f t="shared" si="158"/>
        <v>173.37036074184027</v>
      </c>
      <c r="V127" s="192">
        <f t="shared" si="158"/>
        <v>161.40317167014732</v>
      </c>
      <c r="W127" s="192">
        <f t="shared" ref="W127:Y127" si="159">IF(W97=0,0,W97/W$19)</f>
        <v>175.95846502473876</v>
      </c>
      <c r="X127" s="192">
        <f t="shared" si="159"/>
        <v>162.47634989189154</v>
      </c>
      <c r="Y127" s="192">
        <f t="shared" si="159"/>
        <v>156.7353689401308</v>
      </c>
      <c r="DA127" s="213" t="s">
        <v>296</v>
      </c>
    </row>
    <row r="128" spans="1:105" ht="12" customHeight="1" x14ac:dyDescent="0.25">
      <c r="A128" s="97" t="s">
        <v>57</v>
      </c>
      <c r="B128" s="74">
        <f t="shared" ref="B128:Q128" si="160">IF(B98=0,0,B98/B$19)</f>
        <v>186.63278031647388</v>
      </c>
      <c r="C128" s="74">
        <f t="shared" si="160"/>
        <v>207.18713948748962</v>
      </c>
      <c r="D128" s="74">
        <f t="shared" si="160"/>
        <v>202.88863258429149</v>
      </c>
      <c r="E128" s="74">
        <f t="shared" si="160"/>
        <v>208.8745342222727</v>
      </c>
      <c r="F128" s="74">
        <f t="shared" si="160"/>
        <v>192.74427535650327</v>
      </c>
      <c r="G128" s="74">
        <f t="shared" si="160"/>
        <v>186.97924709302447</v>
      </c>
      <c r="H128" s="74">
        <f t="shared" si="160"/>
        <v>185.95277582034211</v>
      </c>
      <c r="I128" s="74">
        <f t="shared" si="160"/>
        <v>184.0057083932081</v>
      </c>
      <c r="J128" s="74">
        <f t="shared" si="160"/>
        <v>175.3103792905469</v>
      </c>
      <c r="K128" s="74">
        <f t="shared" si="160"/>
        <v>182.40397173742807</v>
      </c>
      <c r="L128" s="74">
        <f t="shared" si="160"/>
        <v>203.14734335194922</v>
      </c>
      <c r="M128" s="74">
        <f t="shared" si="160"/>
        <v>169.56284267454512</v>
      </c>
      <c r="N128" s="74">
        <f t="shared" si="160"/>
        <v>182.11147118145411</v>
      </c>
      <c r="O128" s="74">
        <f t="shared" si="160"/>
        <v>168.12840459189454</v>
      </c>
      <c r="P128" s="74">
        <f t="shared" si="160"/>
        <v>164.68167866718096</v>
      </c>
      <c r="Q128" s="74">
        <f t="shared" si="160"/>
        <v>155.4129245786425</v>
      </c>
      <c r="R128" s="74">
        <f t="shared" ref="R128:V128" si="161">IF(R98=0,0,R98/R$19)</f>
        <v>169.7428984315554</v>
      </c>
      <c r="S128" s="74">
        <f t="shared" si="161"/>
        <v>165.20892117098373</v>
      </c>
      <c r="T128" s="74">
        <f t="shared" si="161"/>
        <v>160.67767206695319</v>
      </c>
      <c r="U128" s="74">
        <f t="shared" si="161"/>
        <v>155.9246652356116</v>
      </c>
      <c r="V128" s="74">
        <f t="shared" si="161"/>
        <v>143.44201372475922</v>
      </c>
      <c r="W128" s="74">
        <f t="shared" ref="W128:Y128" si="162">IF(W98=0,0,W98/W$19)</f>
        <v>158.66953915622574</v>
      </c>
      <c r="X128" s="74">
        <f t="shared" si="162"/>
        <v>146.36765359730424</v>
      </c>
      <c r="Y128" s="74">
        <f t="shared" si="162"/>
        <v>141.13728420372061</v>
      </c>
      <c r="DA128" s="90" t="s">
        <v>297</v>
      </c>
    </row>
    <row r="129" spans="1:105" ht="12" customHeight="1" x14ac:dyDescent="0.25">
      <c r="A129" s="97" t="s">
        <v>56</v>
      </c>
      <c r="B129" s="74">
        <f t="shared" ref="B129:Q129" si="163">IF(B99=0,0,B99/B$19)</f>
        <v>0.2515124246553973</v>
      </c>
      <c r="C129" s="74">
        <f t="shared" si="163"/>
        <v>0.25791634802826374</v>
      </c>
      <c r="D129" s="74">
        <f t="shared" si="163"/>
        <v>0.26362228293531553</v>
      </c>
      <c r="E129" s="74">
        <f t="shared" si="163"/>
        <v>0.31818538179932504</v>
      </c>
      <c r="F129" s="74">
        <f t="shared" si="163"/>
        <v>0.26603060361054348</v>
      </c>
      <c r="G129" s="74">
        <f t="shared" si="163"/>
        <v>0.27115486791678878</v>
      </c>
      <c r="H129" s="74">
        <f t="shared" si="163"/>
        <v>0.27235499181746226</v>
      </c>
      <c r="I129" s="74">
        <f t="shared" si="163"/>
        <v>0.27042424629786255</v>
      </c>
      <c r="J129" s="74">
        <f t="shared" si="163"/>
        <v>0.28793342512794734</v>
      </c>
      <c r="K129" s="74">
        <f t="shared" si="163"/>
        <v>0.2887847487506805</v>
      </c>
      <c r="L129" s="74">
        <f t="shared" si="163"/>
        <v>0.38121372283108551</v>
      </c>
      <c r="M129" s="74">
        <f t="shared" si="163"/>
        <v>0.30046430214006958</v>
      </c>
      <c r="N129" s="74">
        <f t="shared" si="163"/>
        <v>0.28951604872179443</v>
      </c>
      <c r="O129" s="74">
        <f t="shared" si="163"/>
        <v>0.28923657160564337</v>
      </c>
      <c r="P129" s="74">
        <f t="shared" si="163"/>
        <v>0.30316159035142037</v>
      </c>
      <c r="Q129" s="74">
        <f t="shared" si="163"/>
        <v>0.29228448511572247</v>
      </c>
      <c r="R129" s="74">
        <f t="shared" ref="R129:V129" si="164">IF(R99=0,0,R99/R$19)</f>
        <v>0.30032418293711005</v>
      </c>
      <c r="S129" s="74">
        <f t="shared" si="164"/>
        <v>0.28994468695553516</v>
      </c>
      <c r="T129" s="74">
        <f t="shared" si="164"/>
        <v>0.29926788762955292</v>
      </c>
      <c r="U129" s="74">
        <f t="shared" si="164"/>
        <v>0.33387052244316151</v>
      </c>
      <c r="V129" s="74">
        <f t="shared" si="164"/>
        <v>0.37124085199501111</v>
      </c>
      <c r="W129" s="74">
        <f t="shared" ref="W129:Y129" si="165">IF(W99=0,0,W99/W$19)</f>
        <v>0.44584618358465561</v>
      </c>
      <c r="X129" s="74">
        <f t="shared" si="165"/>
        <v>0.38757679864837252</v>
      </c>
      <c r="Y129" s="74">
        <f t="shared" si="165"/>
        <v>0.41856184104704824</v>
      </c>
      <c r="DA129" s="90" t="s">
        <v>298</v>
      </c>
    </row>
    <row r="130" spans="1:105" ht="12" customHeight="1" x14ac:dyDescent="0.25">
      <c r="A130" s="97" t="s">
        <v>55</v>
      </c>
      <c r="B130" s="74">
        <f t="shared" ref="B130:Q130" si="166">IF(B100=0,0,B100/B$19)</f>
        <v>19.471615249811091</v>
      </c>
      <c r="C130" s="74">
        <f t="shared" si="166"/>
        <v>19.784205501551654</v>
      </c>
      <c r="D130" s="74">
        <f t="shared" si="166"/>
        <v>19.443462255201069</v>
      </c>
      <c r="E130" s="74">
        <f t="shared" si="166"/>
        <v>19.29867324506656</v>
      </c>
      <c r="F130" s="74">
        <f t="shared" si="166"/>
        <v>18.916789036747147</v>
      </c>
      <c r="G130" s="74">
        <f t="shared" si="166"/>
        <v>19.015510007060676</v>
      </c>
      <c r="H130" s="74">
        <f t="shared" si="166"/>
        <v>18.778085537567456</v>
      </c>
      <c r="I130" s="74">
        <f t="shared" si="166"/>
        <v>18.337372415520989</v>
      </c>
      <c r="J130" s="74">
        <f t="shared" si="166"/>
        <v>17.707922260036813</v>
      </c>
      <c r="K130" s="74">
        <f t="shared" si="166"/>
        <v>18.03335566840952</v>
      </c>
      <c r="L130" s="74">
        <f t="shared" si="166"/>
        <v>18.184485959403208</v>
      </c>
      <c r="M130" s="74">
        <f t="shared" si="166"/>
        <v>18.535968247549409</v>
      </c>
      <c r="N130" s="74">
        <f t="shared" si="166"/>
        <v>18.353891205069949</v>
      </c>
      <c r="O130" s="74">
        <f t="shared" si="166"/>
        <v>18.153629981535481</v>
      </c>
      <c r="P130" s="74">
        <f t="shared" si="166"/>
        <v>17.573202717293803</v>
      </c>
      <c r="Q130" s="74">
        <f t="shared" si="166"/>
        <v>17.270423244908741</v>
      </c>
      <c r="R130" s="74">
        <f t="shared" ref="R130:V130" si="167">IF(R100=0,0,R100/R$19)</f>
        <v>16.83585853447131</v>
      </c>
      <c r="S130" s="74">
        <f t="shared" si="167"/>
        <v>16.139716334262737</v>
      </c>
      <c r="T130" s="74">
        <f t="shared" si="167"/>
        <v>15.439793526072169</v>
      </c>
      <c r="U130" s="74">
        <f t="shared" si="167"/>
        <v>14.998394408089233</v>
      </c>
      <c r="V130" s="74">
        <f t="shared" si="167"/>
        <v>14.828022132790609</v>
      </c>
      <c r="W130" s="74">
        <f t="shared" ref="W130:Y130" si="168">IF(W100=0,0,W100/W$19)</f>
        <v>14.150527546525678</v>
      </c>
      <c r="X130" s="74">
        <f t="shared" si="168"/>
        <v>13.252430993827437</v>
      </c>
      <c r="Y130" s="74">
        <f t="shared" si="168"/>
        <v>12.914951254204516</v>
      </c>
      <c r="DA130" s="90" t="s">
        <v>299</v>
      </c>
    </row>
    <row r="131" spans="1:105" ht="12" customHeight="1" x14ac:dyDescent="0.25">
      <c r="A131" s="107" t="s">
        <v>54</v>
      </c>
      <c r="B131" s="193">
        <f t="shared" ref="B131:Q131" si="169">IF(B101=0,0,B101/B$19)</f>
        <v>1.8540725775947327</v>
      </c>
      <c r="C131" s="193">
        <f t="shared" si="169"/>
        <v>1.9219229037063079</v>
      </c>
      <c r="D131" s="193">
        <f t="shared" si="169"/>
        <v>1.9164748203366959</v>
      </c>
      <c r="E131" s="193">
        <f t="shared" si="169"/>
        <v>1.9416131657105749</v>
      </c>
      <c r="F131" s="193">
        <f t="shared" si="169"/>
        <v>1.9008653038381711</v>
      </c>
      <c r="G131" s="193">
        <f t="shared" si="169"/>
        <v>1.9645691843375941</v>
      </c>
      <c r="H131" s="193">
        <f t="shared" si="169"/>
        <v>1.8596357343176004</v>
      </c>
      <c r="I131" s="193">
        <f t="shared" si="169"/>
        <v>1.8839559825736636</v>
      </c>
      <c r="J131" s="193">
        <f t="shared" si="169"/>
        <v>1.9896527477767438</v>
      </c>
      <c r="K131" s="193">
        <f t="shared" si="169"/>
        <v>2.1439627320361305</v>
      </c>
      <c r="L131" s="193">
        <f t="shared" si="169"/>
        <v>2.1425181363528276</v>
      </c>
      <c r="M131" s="193">
        <f t="shared" si="169"/>
        <v>2.1253479081664244</v>
      </c>
      <c r="N131" s="193">
        <f t="shared" si="169"/>
        <v>2.1751332241856982</v>
      </c>
      <c r="O131" s="193">
        <f t="shared" si="169"/>
        <v>2.1954228994020015</v>
      </c>
      <c r="P131" s="193">
        <f t="shared" si="169"/>
        <v>2.1661578510450776</v>
      </c>
      <c r="Q131" s="193">
        <f t="shared" si="169"/>
        <v>2.1689170693002224</v>
      </c>
      <c r="R131" s="193">
        <f t="shared" ref="R131:V131" si="170">IF(R101=0,0,R101/R$19)</f>
        <v>2.1321431059279123</v>
      </c>
      <c r="S131" s="193">
        <f t="shared" si="170"/>
        <v>2.1062242373619373</v>
      </c>
      <c r="T131" s="193">
        <f t="shared" si="170"/>
        <v>2.1211342354868123</v>
      </c>
      <c r="U131" s="193">
        <f t="shared" si="170"/>
        <v>2.1134305756962535</v>
      </c>
      <c r="V131" s="193">
        <f t="shared" si="170"/>
        <v>2.7618949606024636</v>
      </c>
      <c r="W131" s="193">
        <f t="shared" ref="W131:Y131" si="171">IF(W101=0,0,W101/W$19)</f>
        <v>2.6925521384026641</v>
      </c>
      <c r="X131" s="193">
        <f t="shared" si="171"/>
        <v>2.4686885021114784</v>
      </c>
      <c r="Y131" s="193">
        <f t="shared" si="171"/>
        <v>2.2645716411586005</v>
      </c>
      <c r="DA131" s="214" t="s">
        <v>300</v>
      </c>
    </row>
    <row r="132" spans="1:105" ht="12" customHeight="1" x14ac:dyDescent="0.25">
      <c r="A132" s="209" t="s">
        <v>58</v>
      </c>
      <c r="B132" s="77">
        <f t="shared" ref="B132:Q132" si="172">IF(B102=0,0,B102/B$19)</f>
        <v>21.330760530936693</v>
      </c>
      <c r="C132" s="77">
        <f t="shared" si="172"/>
        <v>22.165827430989108</v>
      </c>
      <c r="D132" s="77">
        <f t="shared" si="172"/>
        <v>22.736649209748691</v>
      </c>
      <c r="E132" s="77">
        <f t="shared" si="172"/>
        <v>23.171111461581777</v>
      </c>
      <c r="F132" s="77">
        <f t="shared" si="172"/>
        <v>23.671510398553899</v>
      </c>
      <c r="G132" s="77">
        <f t="shared" si="172"/>
        <v>23.958857469557891</v>
      </c>
      <c r="H132" s="77">
        <f t="shared" si="172"/>
        <v>24.330080058406846</v>
      </c>
      <c r="I132" s="77">
        <f t="shared" si="172"/>
        <v>24.682761847425873</v>
      </c>
      <c r="J132" s="77">
        <f t="shared" si="172"/>
        <v>24.984696709354147</v>
      </c>
      <c r="K132" s="77">
        <f t="shared" si="172"/>
        <v>24.964472601441162</v>
      </c>
      <c r="L132" s="77">
        <f t="shared" si="172"/>
        <v>25.009028417298246</v>
      </c>
      <c r="M132" s="77">
        <f t="shared" si="172"/>
        <v>24.679550942184651</v>
      </c>
      <c r="N132" s="77">
        <f t="shared" si="172"/>
        <v>24.362488014940816</v>
      </c>
      <c r="O132" s="77">
        <f t="shared" si="172"/>
        <v>24.287053255922473</v>
      </c>
      <c r="P132" s="77">
        <f t="shared" si="172"/>
        <v>24.156975699764544</v>
      </c>
      <c r="Q132" s="77">
        <f t="shared" si="172"/>
        <v>23.695443585052633</v>
      </c>
      <c r="R132" s="77">
        <f t="shared" ref="R132:V132" si="173">IF(R102=0,0,R102/R$19)</f>
        <v>23.341795463222869</v>
      </c>
      <c r="S132" s="77">
        <f t="shared" si="173"/>
        <v>22.606161762466016</v>
      </c>
      <c r="T132" s="77">
        <f t="shared" si="173"/>
        <v>21.885034241691162</v>
      </c>
      <c r="U132" s="77">
        <f t="shared" si="173"/>
        <v>21.272054297742667</v>
      </c>
      <c r="V132" s="77">
        <f t="shared" si="173"/>
        <v>21.274596262526934</v>
      </c>
      <c r="W132" s="77">
        <f t="shared" ref="W132:Y132" si="174">IF(W102=0,0,W102/W$19)</f>
        <v>21.468747515609994</v>
      </c>
      <c r="X132" s="77">
        <f t="shared" si="174"/>
        <v>20.430452535286282</v>
      </c>
      <c r="Y132" s="77">
        <f t="shared" si="174"/>
        <v>19.874530354355347</v>
      </c>
      <c r="DA132" s="92" t="s">
        <v>301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75">IF(B104=0,0,B104/B$19)</f>
        <v>144.95863416864498</v>
      </c>
      <c r="C134" s="153">
        <f t="shared" si="175"/>
        <v>160.01201455538731</v>
      </c>
      <c r="D134" s="153">
        <f t="shared" si="175"/>
        <v>159.73368892141769</v>
      </c>
      <c r="E134" s="153">
        <f t="shared" si="175"/>
        <v>166.67387995865684</v>
      </c>
      <c r="F134" s="153">
        <f t="shared" si="175"/>
        <v>157.70472048175</v>
      </c>
      <c r="G134" s="153">
        <f t="shared" si="175"/>
        <v>156.56807962608087</v>
      </c>
      <c r="H134" s="153">
        <f t="shared" si="175"/>
        <v>158.36943424440378</v>
      </c>
      <c r="I134" s="153">
        <f t="shared" si="175"/>
        <v>158.66883520096701</v>
      </c>
      <c r="J134" s="153">
        <f t="shared" si="175"/>
        <v>154.57014788141689</v>
      </c>
      <c r="K134" s="153">
        <f t="shared" si="175"/>
        <v>163.4064727246481</v>
      </c>
      <c r="L134" s="153">
        <f t="shared" si="175"/>
        <v>182.9865830847173</v>
      </c>
      <c r="M134" s="153">
        <f t="shared" si="175"/>
        <v>158.60624110474834</v>
      </c>
      <c r="N134" s="153">
        <f t="shared" si="175"/>
        <v>172.98493729168806</v>
      </c>
      <c r="O134" s="153">
        <f t="shared" si="175"/>
        <v>164.52611602576553</v>
      </c>
      <c r="P134" s="153">
        <f t="shared" si="175"/>
        <v>162.65118721877619</v>
      </c>
      <c r="Q134" s="153">
        <f t="shared" si="175"/>
        <v>156.64080825533975</v>
      </c>
      <c r="R134" s="153">
        <f t="shared" ref="R134:V134" si="176">IF(R104=0,0,R104/R$19)</f>
        <v>171.74430816571436</v>
      </c>
      <c r="S134" s="153">
        <f t="shared" si="176"/>
        <v>169.61056658698899</v>
      </c>
      <c r="T134" s="153">
        <f t="shared" si="176"/>
        <v>167.19104198930469</v>
      </c>
      <c r="U134" s="153">
        <f t="shared" si="176"/>
        <v>165.29635497226255</v>
      </c>
      <c r="V134" s="153">
        <f t="shared" si="176"/>
        <v>154.85911241309833</v>
      </c>
      <c r="W134" s="153">
        <f t="shared" ref="W134:Y134" si="177">IF(W104=0,0,W104/W$19)</f>
        <v>174.42009725986563</v>
      </c>
      <c r="X134" s="153">
        <f t="shared" si="177"/>
        <v>166.07066450422082</v>
      </c>
      <c r="Y134" s="153">
        <f t="shared" si="177"/>
        <v>164.77859799020206</v>
      </c>
      <c r="DA134" s="217" t="s">
        <v>302</v>
      </c>
    </row>
    <row r="135" spans="1:105" ht="12" customHeight="1" x14ac:dyDescent="0.25">
      <c r="A135" s="97" t="s">
        <v>57</v>
      </c>
      <c r="B135" s="74">
        <f t="shared" ref="B135:Q135" si="178">IF(B105=0,0,B105/B$19)</f>
        <v>129.1506935185237</v>
      </c>
      <c r="C135" s="74">
        <f t="shared" si="178"/>
        <v>143.91285585852947</v>
      </c>
      <c r="D135" s="74">
        <f t="shared" si="178"/>
        <v>143.7168293751354</v>
      </c>
      <c r="E135" s="74">
        <f t="shared" si="178"/>
        <v>150.51780446930388</v>
      </c>
      <c r="F135" s="74">
        <f t="shared" si="178"/>
        <v>141.79311569711808</v>
      </c>
      <c r="G135" s="74">
        <f t="shared" si="178"/>
        <v>140.38958549482538</v>
      </c>
      <c r="H135" s="74">
        <f t="shared" si="178"/>
        <v>142.24663606297116</v>
      </c>
      <c r="I135" s="74">
        <f t="shared" si="178"/>
        <v>142.77113365978812</v>
      </c>
      <c r="J135" s="74">
        <f t="shared" si="178"/>
        <v>138.85548197539319</v>
      </c>
      <c r="K135" s="74">
        <f t="shared" si="178"/>
        <v>147.20086474698786</v>
      </c>
      <c r="L135" s="74">
        <f t="shared" si="178"/>
        <v>166.260223931577</v>
      </c>
      <c r="M135" s="74">
        <f t="shared" si="178"/>
        <v>141.71991372718821</v>
      </c>
      <c r="N135" s="74">
        <f t="shared" si="178"/>
        <v>156.05008679413382</v>
      </c>
      <c r="O135" s="74">
        <f t="shared" si="178"/>
        <v>147.53826452467749</v>
      </c>
      <c r="P135" s="74">
        <f t="shared" si="178"/>
        <v>145.98210830693225</v>
      </c>
      <c r="Q135" s="74">
        <f t="shared" si="178"/>
        <v>140.09986218287111</v>
      </c>
      <c r="R135" s="74">
        <f t="shared" ref="R135:V135" si="179">IF(R105=0,0,R105/R$19)</f>
        <v>155.36436319007399</v>
      </c>
      <c r="S135" s="74">
        <f t="shared" si="179"/>
        <v>153.66109527628362</v>
      </c>
      <c r="T135" s="74">
        <f t="shared" si="179"/>
        <v>151.57061044035572</v>
      </c>
      <c r="U135" s="74">
        <f t="shared" si="179"/>
        <v>149.69869967866589</v>
      </c>
      <c r="V135" s="74">
        <f t="shared" si="179"/>
        <v>138.54481562491711</v>
      </c>
      <c r="W135" s="74">
        <f t="shared" ref="W135:Y135" si="180">IF(W105=0,0,W105/W$19)</f>
        <v>158.17183004805693</v>
      </c>
      <c r="X135" s="74">
        <f t="shared" si="180"/>
        <v>150.88426756584349</v>
      </c>
      <c r="Y135" s="74">
        <f t="shared" si="180"/>
        <v>149.71609816242025</v>
      </c>
      <c r="DA135" s="90" t="s">
        <v>303</v>
      </c>
    </row>
    <row r="136" spans="1:105" ht="12" customHeight="1" x14ac:dyDescent="0.25">
      <c r="A136" s="97" t="s">
        <v>56</v>
      </c>
      <c r="B136" s="74">
        <f t="shared" ref="B136:Q136" si="181">IF(B106=0,0,B106/B$19)</f>
        <v>0.4967471103806132</v>
      </c>
      <c r="C136" s="74">
        <f t="shared" si="181"/>
        <v>0.53442812102495785</v>
      </c>
      <c r="D136" s="74">
        <f t="shared" si="181"/>
        <v>0.57594796018712713</v>
      </c>
      <c r="E136" s="74">
        <f t="shared" si="181"/>
        <v>0.73313864176284327</v>
      </c>
      <c r="F136" s="74">
        <f t="shared" si="181"/>
        <v>0.65115505571425503</v>
      </c>
      <c r="G136" s="74">
        <f t="shared" si="181"/>
        <v>0.70940442911191404</v>
      </c>
      <c r="H136" s="74">
        <f t="shared" si="181"/>
        <v>0.76543961592300291</v>
      </c>
      <c r="I136" s="74">
        <f t="shared" si="181"/>
        <v>0.79307334391471074</v>
      </c>
      <c r="J136" s="74">
        <f t="shared" si="181"/>
        <v>0.87047793588196409</v>
      </c>
      <c r="K136" s="74">
        <f t="shared" si="181"/>
        <v>0.90817634637552358</v>
      </c>
      <c r="L136" s="74">
        <f t="shared" si="181"/>
        <v>1.2454011277015133</v>
      </c>
      <c r="M136" s="74">
        <f t="shared" si="181"/>
        <v>1.01759850339788</v>
      </c>
      <c r="N136" s="74">
        <f t="shared" si="181"/>
        <v>1.0227360501357838</v>
      </c>
      <c r="O136" s="74">
        <f t="shared" si="181"/>
        <v>1.0712182338246476</v>
      </c>
      <c r="P136" s="74">
        <f t="shared" si="181"/>
        <v>1.1690331930972127</v>
      </c>
      <c r="Q136" s="74">
        <f t="shared" si="181"/>
        <v>1.1728577054091387</v>
      </c>
      <c r="R136" s="74">
        <f t="shared" ref="R136:V136" si="182">IF(R106=0,0,R106/R$19)</f>
        <v>1.2460531144643807</v>
      </c>
      <c r="S136" s="74">
        <f t="shared" si="182"/>
        <v>1.2389613677977642</v>
      </c>
      <c r="T136" s="74">
        <f t="shared" si="182"/>
        <v>1.3102366560906189</v>
      </c>
      <c r="U136" s="74">
        <f t="shared" si="182"/>
        <v>1.4890004702559889</v>
      </c>
      <c r="V136" s="74">
        <f t="shared" si="182"/>
        <v>1.67893162958508</v>
      </c>
      <c r="W136" s="74">
        <f t="shared" ref="W136:Y136" si="183">IF(W106=0,0,W106/W$19)</f>
        <v>2.0367270093671346</v>
      </c>
      <c r="X136" s="74">
        <f t="shared" si="183"/>
        <v>1.7805314699406258</v>
      </c>
      <c r="Y136" s="74">
        <f t="shared" si="183"/>
        <v>1.9368956478590964</v>
      </c>
      <c r="DA136" s="90" t="s">
        <v>304</v>
      </c>
    </row>
    <row r="137" spans="1:105" ht="12" customHeight="1" x14ac:dyDescent="0.25">
      <c r="A137" s="97" t="s">
        <v>55</v>
      </c>
      <c r="B137" s="74">
        <f t="shared" ref="B137:Q137" si="184">IF(B107=0,0,B107/B$19)</f>
        <v>13.925204437439779</v>
      </c>
      <c r="C137" s="74">
        <f t="shared" si="184"/>
        <v>14.138522422031992</v>
      </c>
      <c r="D137" s="74">
        <f t="shared" si="184"/>
        <v>14.01405409905229</v>
      </c>
      <c r="E137" s="74">
        <f t="shared" si="184"/>
        <v>13.979129527444581</v>
      </c>
      <c r="F137" s="74">
        <f t="shared" si="184"/>
        <v>13.834776834422803</v>
      </c>
      <c r="G137" s="74">
        <f t="shared" si="184"/>
        <v>13.996478921737154</v>
      </c>
      <c r="H137" s="74">
        <f t="shared" si="184"/>
        <v>13.937449328130439</v>
      </c>
      <c r="I137" s="74">
        <f t="shared" si="184"/>
        <v>13.670120981434676</v>
      </c>
      <c r="J137" s="74">
        <f t="shared" si="184"/>
        <v>13.340210752929453</v>
      </c>
      <c r="K137" s="74">
        <f t="shared" si="184"/>
        <v>13.677510047763336</v>
      </c>
      <c r="L137" s="74">
        <f t="shared" si="184"/>
        <v>13.843522010502836</v>
      </c>
      <c r="M137" s="74">
        <f t="shared" si="184"/>
        <v>14.232314037966955</v>
      </c>
      <c r="N137" s="74">
        <f t="shared" si="184"/>
        <v>14.22391856783654</v>
      </c>
      <c r="O137" s="74">
        <f t="shared" si="184"/>
        <v>14.213713607102502</v>
      </c>
      <c r="P137" s="74">
        <f t="shared" si="184"/>
        <v>13.814519497470325</v>
      </c>
      <c r="Q137" s="74">
        <f t="shared" si="184"/>
        <v>13.679110067321774</v>
      </c>
      <c r="R137" s="74">
        <f t="shared" ref="R137:V137" si="185">IF(R107=0,0,R107/R$19)</f>
        <v>13.455016452950998</v>
      </c>
      <c r="S137" s="74">
        <f t="shared" si="185"/>
        <v>13.034920434960199</v>
      </c>
      <c r="T137" s="74">
        <f t="shared" si="185"/>
        <v>12.600380844172713</v>
      </c>
      <c r="U137" s="74">
        <f t="shared" si="185"/>
        <v>12.379748249441084</v>
      </c>
      <c r="V137" s="74">
        <f t="shared" si="185"/>
        <v>12.340513002312415</v>
      </c>
      <c r="W137" s="74">
        <f t="shared" ref="W137:Y137" si="186">IF(W107=0,0,W107/W$19)</f>
        <v>11.943888331955124</v>
      </c>
      <c r="X137" s="74">
        <f t="shared" si="186"/>
        <v>11.294414968120609</v>
      </c>
      <c r="Y137" s="74">
        <f t="shared" si="186"/>
        <v>11.158139740790554</v>
      </c>
      <c r="DA137" s="90" t="s">
        <v>305</v>
      </c>
    </row>
    <row r="138" spans="1:105" ht="12" customHeight="1" x14ac:dyDescent="0.25">
      <c r="A138" s="109" t="s">
        <v>54</v>
      </c>
      <c r="B138" s="77">
        <f t="shared" ref="B138:Q138" si="187">IF(B108=0,0,B108/B$19)</f>
        <v>1.3859891023008819</v>
      </c>
      <c r="C138" s="77">
        <f t="shared" si="187"/>
        <v>1.426208153800874</v>
      </c>
      <c r="D138" s="77">
        <f t="shared" si="187"/>
        <v>1.4268574870428521</v>
      </c>
      <c r="E138" s="77">
        <f t="shared" si="187"/>
        <v>1.4438073201455275</v>
      </c>
      <c r="F138" s="77">
        <f t="shared" si="187"/>
        <v>1.4256728944948267</v>
      </c>
      <c r="G138" s="77">
        <f t="shared" si="187"/>
        <v>1.4726107804064372</v>
      </c>
      <c r="H138" s="77">
        <f t="shared" si="187"/>
        <v>1.4199092373791629</v>
      </c>
      <c r="I138" s="77">
        <f t="shared" si="187"/>
        <v>1.4345072158295145</v>
      </c>
      <c r="J138" s="77">
        <f t="shared" si="187"/>
        <v>1.5039772172122994</v>
      </c>
      <c r="K138" s="77">
        <f t="shared" si="187"/>
        <v>1.6199215835214238</v>
      </c>
      <c r="L138" s="77">
        <f t="shared" si="187"/>
        <v>1.6374360149359461</v>
      </c>
      <c r="M138" s="77">
        <f t="shared" si="187"/>
        <v>1.6364148361952919</v>
      </c>
      <c r="N138" s="77">
        <f t="shared" si="187"/>
        <v>1.6881958795819036</v>
      </c>
      <c r="O138" s="77">
        <f t="shared" si="187"/>
        <v>1.7029196601609096</v>
      </c>
      <c r="P138" s="77">
        <f t="shared" si="187"/>
        <v>1.6855262212764084</v>
      </c>
      <c r="Q138" s="77">
        <f t="shared" si="187"/>
        <v>1.6889782997377549</v>
      </c>
      <c r="R138" s="77">
        <f t="shared" ref="R138:V138" si="188">IF(R108=0,0,R108/R$19)</f>
        <v>1.6788754082249702</v>
      </c>
      <c r="S138" s="77">
        <f t="shared" si="188"/>
        <v>1.6755895079474363</v>
      </c>
      <c r="T138" s="77">
        <f t="shared" si="188"/>
        <v>1.7098140486856446</v>
      </c>
      <c r="U138" s="77">
        <f t="shared" si="188"/>
        <v>1.7289065738995815</v>
      </c>
      <c r="V138" s="77">
        <f t="shared" si="188"/>
        <v>2.2948521562837585</v>
      </c>
      <c r="W138" s="77">
        <f t="shared" ref="W138:Y138" si="189">IF(W108=0,0,W108/W$19)</f>
        <v>2.2676518704864264</v>
      </c>
      <c r="X138" s="77">
        <f t="shared" si="189"/>
        <v>2.1114505003160873</v>
      </c>
      <c r="Y138" s="77">
        <f t="shared" si="189"/>
        <v>1.9674644391321179</v>
      </c>
      <c r="DA138" s="92" t="s">
        <v>306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90">IF(B110=0,0,B110/B$19)</f>
        <v>12.107298229565744</v>
      </c>
      <c r="C140" s="203">
        <f t="shared" si="190"/>
        <v>14.524432916306019</v>
      </c>
      <c r="D140" s="203">
        <f t="shared" si="190"/>
        <v>13.222783143533318</v>
      </c>
      <c r="E140" s="203">
        <f t="shared" si="190"/>
        <v>13.926427303620788</v>
      </c>
      <c r="F140" s="203">
        <f t="shared" si="190"/>
        <v>11.502048660747141</v>
      </c>
      <c r="G140" s="203">
        <f t="shared" si="190"/>
        <v>10.559213868728134</v>
      </c>
      <c r="H140" s="203">
        <f t="shared" si="190"/>
        <v>9.7766163325442399</v>
      </c>
      <c r="I140" s="203">
        <f t="shared" si="190"/>
        <v>9.7403824768171514</v>
      </c>
      <c r="J140" s="203">
        <f t="shared" si="190"/>
        <v>7.7606526059990024</v>
      </c>
      <c r="K140" s="203">
        <f t="shared" si="190"/>
        <v>7.504877572073557</v>
      </c>
      <c r="L140" s="203">
        <f t="shared" si="190"/>
        <v>8.5808925091529229</v>
      </c>
      <c r="M140" s="203">
        <f t="shared" si="190"/>
        <v>6.7310287491605694</v>
      </c>
      <c r="N140" s="203">
        <f t="shared" si="190"/>
        <v>6.9883666762376357</v>
      </c>
      <c r="O140" s="203">
        <f t="shared" si="190"/>
        <v>6.1994348211547887</v>
      </c>
      <c r="P140" s="203">
        <f t="shared" si="190"/>
        <v>6.0773448301135744</v>
      </c>
      <c r="Q140" s="203">
        <f t="shared" si="190"/>
        <v>5.5965042363825548</v>
      </c>
      <c r="R140" s="203">
        <f t="shared" ref="R140:V140" si="191">IF(R110=0,0,R110/R$19)</f>
        <v>5.5650124298413521</v>
      </c>
      <c r="S140" s="203">
        <f t="shared" si="191"/>
        <v>5.1386404035673579</v>
      </c>
      <c r="T140" s="203">
        <f t="shared" si="191"/>
        <v>4.735899766689351</v>
      </c>
      <c r="U140" s="203">
        <f t="shared" si="191"/>
        <v>4.3766380276211603</v>
      </c>
      <c r="V140" s="203">
        <f t="shared" si="191"/>
        <v>4.4332512598643046</v>
      </c>
      <c r="W140" s="203">
        <f t="shared" ref="W140:Y140" si="192">IF(W110=0,0,W110/W$19)</f>
        <v>3.6022226797841763</v>
      </c>
      <c r="X140" s="203">
        <f t="shared" si="192"/>
        <v>3.3486687045954824</v>
      </c>
      <c r="Y140" s="203">
        <f t="shared" si="192"/>
        <v>2.4406365544255855</v>
      </c>
      <c r="DA140" s="216" t="s">
        <v>307</v>
      </c>
    </row>
    <row r="141" spans="1:105" ht="12" customHeight="1" x14ac:dyDescent="0.25">
      <c r="A141" s="208" t="s">
        <v>39</v>
      </c>
      <c r="B141" s="192">
        <f t="shared" ref="B141:Q141" si="193">IF(B111=0,0,B111/B$19)</f>
        <v>12.107298229565744</v>
      </c>
      <c r="C141" s="192">
        <f t="shared" si="193"/>
        <v>14.524432916306019</v>
      </c>
      <c r="D141" s="192">
        <f t="shared" si="193"/>
        <v>13.222783143533318</v>
      </c>
      <c r="E141" s="192">
        <f t="shared" si="193"/>
        <v>13.926427303620788</v>
      </c>
      <c r="F141" s="192">
        <f t="shared" si="193"/>
        <v>11.502048660747141</v>
      </c>
      <c r="G141" s="192">
        <f t="shared" si="193"/>
        <v>10.559213868728134</v>
      </c>
      <c r="H141" s="192">
        <f t="shared" si="193"/>
        <v>9.7766163325442399</v>
      </c>
      <c r="I141" s="192">
        <f t="shared" si="193"/>
        <v>9.7403824768171514</v>
      </c>
      <c r="J141" s="192">
        <f t="shared" si="193"/>
        <v>7.7606526059990024</v>
      </c>
      <c r="K141" s="192">
        <f t="shared" si="193"/>
        <v>7.504877572073557</v>
      </c>
      <c r="L141" s="192">
        <f t="shared" si="193"/>
        <v>8.5808925091529229</v>
      </c>
      <c r="M141" s="192">
        <f t="shared" si="193"/>
        <v>6.7310287491605694</v>
      </c>
      <c r="N141" s="192">
        <f t="shared" si="193"/>
        <v>6.9883666762376357</v>
      </c>
      <c r="O141" s="192">
        <f t="shared" si="193"/>
        <v>6.1994348211547887</v>
      </c>
      <c r="P141" s="192">
        <f t="shared" si="193"/>
        <v>6.0773448301135744</v>
      </c>
      <c r="Q141" s="192">
        <f t="shared" si="193"/>
        <v>5.5965042363825548</v>
      </c>
      <c r="R141" s="192">
        <f t="shared" ref="R141:V141" si="194">IF(R111=0,0,R111/R$19)</f>
        <v>5.5650124298413521</v>
      </c>
      <c r="S141" s="192">
        <f t="shared" si="194"/>
        <v>5.1386404035673579</v>
      </c>
      <c r="T141" s="192">
        <f t="shared" si="194"/>
        <v>4.735899766689351</v>
      </c>
      <c r="U141" s="192">
        <f t="shared" si="194"/>
        <v>4.3766380276211603</v>
      </c>
      <c r="V141" s="192">
        <f t="shared" si="194"/>
        <v>4.4332512598643046</v>
      </c>
      <c r="W141" s="192">
        <f t="shared" ref="W141:Y141" si="195">IF(W111=0,0,W111/W$19)</f>
        <v>3.6022226797841763</v>
      </c>
      <c r="X141" s="192">
        <f t="shared" si="195"/>
        <v>3.3486687045954824</v>
      </c>
      <c r="Y141" s="192">
        <f t="shared" si="195"/>
        <v>2.4406365544255855</v>
      </c>
      <c r="DA141" s="213" t="s">
        <v>308</v>
      </c>
    </row>
    <row r="142" spans="1:105" ht="12" customHeight="1" x14ac:dyDescent="0.25">
      <c r="A142" s="97" t="s">
        <v>57</v>
      </c>
      <c r="B142" s="74">
        <f t="shared" ref="B142:Q142" si="196">IF(B112=0,0,B112/B$19)</f>
        <v>11.061461910814199</v>
      </c>
      <c r="C142" s="74">
        <f t="shared" si="196"/>
        <v>13.34696886008726</v>
      </c>
      <c r="D142" s="74">
        <f t="shared" si="196"/>
        <v>12.149485059182062</v>
      </c>
      <c r="E142" s="74">
        <f t="shared" si="196"/>
        <v>12.830904719312789</v>
      </c>
      <c r="F142" s="74">
        <f t="shared" si="196"/>
        <v>10.556644169395573</v>
      </c>
      <c r="G142" s="74">
        <f t="shared" si="196"/>
        <v>9.6576315297696311</v>
      </c>
      <c r="H142" s="74">
        <f t="shared" si="196"/>
        <v>8.9775521031050491</v>
      </c>
      <c r="I142" s="74">
        <f t="shared" si="196"/>
        <v>8.9456996795857524</v>
      </c>
      <c r="J142" s="74">
        <f t="shared" si="196"/>
        <v>7.0944359136135899</v>
      </c>
      <c r="K142" s="74">
        <f t="shared" si="196"/>
        <v>6.8623446206129284</v>
      </c>
      <c r="L142" s="74">
        <f t="shared" si="196"/>
        <v>7.9334017747254011</v>
      </c>
      <c r="M142" s="74">
        <f t="shared" si="196"/>
        <v>6.1302741190629257</v>
      </c>
      <c r="N142" s="74">
        <f t="shared" si="196"/>
        <v>6.4199776143877347</v>
      </c>
      <c r="O142" s="74">
        <f t="shared" si="196"/>
        <v>5.6534360686626481</v>
      </c>
      <c r="P142" s="74">
        <f t="shared" si="196"/>
        <v>5.5497969283476438</v>
      </c>
      <c r="Q142" s="74">
        <f t="shared" si="196"/>
        <v>5.0864654920073749</v>
      </c>
      <c r="R142" s="74">
        <f t="shared" ref="R142:V142" si="197">IF(R112=0,0,R112/R$19)</f>
        <v>5.1146685418546829</v>
      </c>
      <c r="S142" s="74">
        <f t="shared" si="197"/>
        <v>4.7276964117103546</v>
      </c>
      <c r="T142" s="74">
        <f t="shared" si="197"/>
        <v>4.360860709786972</v>
      </c>
      <c r="U142" s="74">
        <f t="shared" si="197"/>
        <v>4.0289748466574151</v>
      </c>
      <c r="V142" s="74">
        <f t="shared" si="197"/>
        <v>4.0500868502561271</v>
      </c>
      <c r="W142" s="74">
        <f t="shared" ref="W142:Y142" si="198">IF(W112=0,0,W112/W$19)</f>
        <v>3.3224786795824737</v>
      </c>
      <c r="X142" s="74">
        <f t="shared" si="198"/>
        <v>3.1034096887667451</v>
      </c>
      <c r="Y142" s="74">
        <f t="shared" si="198"/>
        <v>2.2971747561584275</v>
      </c>
      <c r="DA142" s="90" t="s">
        <v>309</v>
      </c>
    </row>
    <row r="143" spans="1:105" ht="12" customHeight="1" x14ac:dyDescent="0.25">
      <c r="A143" s="97" t="s">
        <v>56</v>
      </c>
      <c r="B143" s="74">
        <f t="shared" ref="B143:Q143" si="199">IF(B113=0,0,B113/B$19)</f>
        <v>0</v>
      </c>
      <c r="C143" s="74">
        <f t="shared" si="199"/>
        <v>0</v>
      </c>
      <c r="D143" s="74">
        <f t="shared" si="199"/>
        <v>0</v>
      </c>
      <c r="E143" s="74">
        <f t="shared" si="199"/>
        <v>0</v>
      </c>
      <c r="F143" s="74">
        <f t="shared" si="199"/>
        <v>0</v>
      </c>
      <c r="G143" s="74">
        <f t="shared" si="199"/>
        <v>0</v>
      </c>
      <c r="H143" s="74">
        <f t="shared" si="199"/>
        <v>0</v>
      </c>
      <c r="I143" s="74">
        <f t="shared" si="199"/>
        <v>0</v>
      </c>
      <c r="J143" s="74">
        <f t="shared" si="199"/>
        <v>0</v>
      </c>
      <c r="K143" s="74">
        <f t="shared" si="199"/>
        <v>0</v>
      </c>
      <c r="L143" s="74">
        <f t="shared" si="199"/>
        <v>0</v>
      </c>
      <c r="M143" s="74">
        <f t="shared" si="199"/>
        <v>0</v>
      </c>
      <c r="N143" s="74">
        <f t="shared" si="199"/>
        <v>0</v>
      </c>
      <c r="O143" s="74">
        <f t="shared" si="199"/>
        <v>0</v>
      </c>
      <c r="P143" s="74">
        <f t="shared" si="199"/>
        <v>0</v>
      </c>
      <c r="Q143" s="74">
        <f t="shared" si="199"/>
        <v>0</v>
      </c>
      <c r="R143" s="74">
        <f t="shared" ref="R143:V143" si="200">IF(R113=0,0,R113/R$19)</f>
        <v>0</v>
      </c>
      <c r="S143" s="74">
        <f t="shared" si="200"/>
        <v>0</v>
      </c>
      <c r="T143" s="74">
        <f t="shared" si="200"/>
        <v>0</v>
      </c>
      <c r="U143" s="74">
        <f t="shared" si="200"/>
        <v>0</v>
      </c>
      <c r="V143" s="74">
        <f t="shared" si="200"/>
        <v>0</v>
      </c>
      <c r="W143" s="74">
        <f t="shared" ref="W143:Y143" si="201">IF(W113=0,0,W113/W$19)</f>
        <v>0</v>
      </c>
      <c r="X143" s="74">
        <f t="shared" si="201"/>
        <v>0</v>
      </c>
      <c r="Y143" s="74">
        <f t="shared" si="201"/>
        <v>0</v>
      </c>
      <c r="DA143" s="90" t="s">
        <v>310</v>
      </c>
    </row>
    <row r="144" spans="1:105" ht="12" customHeight="1" x14ac:dyDescent="0.25">
      <c r="A144" s="97" t="s">
        <v>55</v>
      </c>
      <c r="B144" s="74">
        <f t="shared" ref="B144:Q144" si="202">IF(B114=0,0,B114/B$19)</f>
        <v>1.0067179540907045</v>
      </c>
      <c r="C144" s="74">
        <f t="shared" si="202"/>
        <v>1.1145538589528889</v>
      </c>
      <c r="D144" s="74">
        <f t="shared" si="202"/>
        <v>1.0114567676581778</v>
      </c>
      <c r="E144" s="74">
        <f t="shared" si="202"/>
        <v>1.0234008056048007</v>
      </c>
      <c r="F144" s="74">
        <f t="shared" si="202"/>
        <v>0.88612501145323586</v>
      </c>
      <c r="G144" s="74">
        <f t="shared" si="202"/>
        <v>0.83157573140289354</v>
      </c>
      <c r="H144" s="74">
        <f t="shared" si="202"/>
        <v>0.76306666004421397</v>
      </c>
      <c r="I144" s="74">
        <f t="shared" si="202"/>
        <v>0.74806682137556635</v>
      </c>
      <c r="J144" s="74">
        <f t="shared" si="202"/>
        <v>0.59853776690051974</v>
      </c>
      <c r="K144" s="74">
        <f t="shared" si="202"/>
        <v>0.5645965918796052</v>
      </c>
      <c r="L144" s="74">
        <f t="shared" si="202"/>
        <v>0.59148726851252331</v>
      </c>
      <c r="M144" s="74">
        <f t="shared" si="202"/>
        <v>0.55669694608278286</v>
      </c>
      <c r="N144" s="74">
        <f t="shared" si="202"/>
        <v>0.53511462337404847</v>
      </c>
      <c r="O144" s="74">
        <f t="shared" si="202"/>
        <v>0.50308041452430452</v>
      </c>
      <c r="P144" s="74">
        <f t="shared" si="202"/>
        <v>0.485238956667354</v>
      </c>
      <c r="Q144" s="74">
        <f t="shared" si="202"/>
        <v>0.45881264693499069</v>
      </c>
      <c r="R144" s="74">
        <f t="shared" ref="R144:V144" si="203">IF(R114=0,0,R114/R$19)</f>
        <v>0.40931400682302393</v>
      </c>
      <c r="S144" s="74">
        <f t="shared" si="203"/>
        <v>0.37037451979495528</v>
      </c>
      <c r="T144" s="74">
        <f t="shared" si="203"/>
        <v>0.33498140694171591</v>
      </c>
      <c r="U144" s="74">
        <f t="shared" si="203"/>
        <v>0.30780053364345999</v>
      </c>
      <c r="V144" s="74">
        <f t="shared" si="203"/>
        <v>0.33380714578039039</v>
      </c>
      <c r="W144" s="74">
        <f t="shared" ref="W144:Y144" si="204">IF(W114=0,0,W114/W$19)</f>
        <v>0.23108975825658423</v>
      </c>
      <c r="X144" s="74">
        <f t="shared" si="204"/>
        <v>0.20707189310158003</v>
      </c>
      <c r="Y144" s="74">
        <f t="shared" si="204"/>
        <v>0.11534807956776134</v>
      </c>
      <c r="DA144" s="90" t="s">
        <v>311</v>
      </c>
    </row>
    <row r="145" spans="1:105" ht="12" customHeight="1" x14ac:dyDescent="0.25">
      <c r="A145" s="107" t="s">
        <v>54</v>
      </c>
      <c r="B145" s="193">
        <f t="shared" ref="B145:Q145" si="205">IF(B115=0,0,B115/B$19)</f>
        <v>3.9118364660841884E-2</v>
      </c>
      <c r="C145" s="193">
        <f t="shared" si="205"/>
        <v>6.2910197265869425E-2</v>
      </c>
      <c r="D145" s="193">
        <f t="shared" si="205"/>
        <v>6.1841316693078713E-2</v>
      </c>
      <c r="E145" s="193">
        <f t="shared" si="205"/>
        <v>7.2121778703199274E-2</v>
      </c>
      <c r="F145" s="193">
        <f t="shared" si="205"/>
        <v>5.927947989833271E-2</v>
      </c>
      <c r="G145" s="193">
        <f t="shared" si="205"/>
        <v>7.0006607555609279E-2</v>
      </c>
      <c r="H145" s="193">
        <f t="shared" si="205"/>
        <v>3.5997569394976031E-2</v>
      </c>
      <c r="I145" s="193">
        <f t="shared" si="205"/>
        <v>4.6615975855834664E-2</v>
      </c>
      <c r="J145" s="193">
        <f t="shared" si="205"/>
        <v>6.76789254848921E-2</v>
      </c>
      <c r="K145" s="193">
        <f t="shared" si="205"/>
        <v>7.7936359581022616E-2</v>
      </c>
      <c r="L145" s="193">
        <f t="shared" si="205"/>
        <v>5.6003465914998357E-2</v>
      </c>
      <c r="M145" s="193">
        <f t="shared" si="205"/>
        <v>4.4057684014860612E-2</v>
      </c>
      <c r="N145" s="193">
        <f t="shared" si="205"/>
        <v>3.3274438475852659E-2</v>
      </c>
      <c r="O145" s="193">
        <f t="shared" si="205"/>
        <v>4.2918337967835979E-2</v>
      </c>
      <c r="P145" s="193">
        <f t="shared" si="205"/>
        <v>4.2308945098576238E-2</v>
      </c>
      <c r="Q145" s="193">
        <f t="shared" si="205"/>
        <v>5.1226097440188113E-2</v>
      </c>
      <c r="R145" s="193">
        <f t="shared" ref="R145:V145" si="206">IF(R115=0,0,R115/R$19)</f>
        <v>4.1029881163645393E-2</v>
      </c>
      <c r="S145" s="193">
        <f t="shared" si="206"/>
        <v>4.0569472062047265E-2</v>
      </c>
      <c r="T145" s="193">
        <f t="shared" si="206"/>
        <v>4.0057649960664618E-2</v>
      </c>
      <c r="U145" s="193">
        <f t="shared" si="206"/>
        <v>3.9862647320285376E-2</v>
      </c>
      <c r="V145" s="193">
        <f t="shared" si="206"/>
        <v>4.9357263827787615E-2</v>
      </c>
      <c r="W145" s="193">
        <f t="shared" ref="W145:Y145" si="207">IF(W115=0,0,W115/W$19)</f>
        <v>4.8654241945118373E-2</v>
      </c>
      <c r="X145" s="193">
        <f t="shared" si="207"/>
        <v>3.8187122727157234E-2</v>
      </c>
      <c r="Y145" s="193">
        <f t="shared" si="207"/>
        <v>2.8113718699395825E-2</v>
      </c>
      <c r="DA145" s="214" t="s">
        <v>312</v>
      </c>
    </row>
    <row r="146" spans="1:105" ht="12" customHeight="1" x14ac:dyDescent="0.25">
      <c r="A146" s="209" t="s">
        <v>58</v>
      </c>
      <c r="B146" s="77">
        <f t="shared" ref="B146:Q146" si="208">IF(B116=0,0,B116/B$19)</f>
        <v>0</v>
      </c>
      <c r="C146" s="77">
        <f t="shared" si="208"/>
        <v>0</v>
      </c>
      <c r="D146" s="77">
        <f t="shared" si="208"/>
        <v>0</v>
      </c>
      <c r="E146" s="77">
        <f t="shared" si="208"/>
        <v>0</v>
      </c>
      <c r="F146" s="77">
        <f t="shared" si="208"/>
        <v>0</v>
      </c>
      <c r="G146" s="77">
        <f t="shared" si="208"/>
        <v>0</v>
      </c>
      <c r="H146" s="77">
        <f t="shared" si="208"/>
        <v>0</v>
      </c>
      <c r="I146" s="77">
        <f t="shared" si="208"/>
        <v>0</v>
      </c>
      <c r="J146" s="77">
        <f t="shared" si="208"/>
        <v>0</v>
      </c>
      <c r="K146" s="77">
        <f t="shared" si="208"/>
        <v>0</v>
      </c>
      <c r="L146" s="77">
        <f t="shared" si="208"/>
        <v>0</v>
      </c>
      <c r="M146" s="77">
        <f t="shared" si="208"/>
        <v>0</v>
      </c>
      <c r="N146" s="77">
        <f t="shared" si="208"/>
        <v>0</v>
      </c>
      <c r="O146" s="77">
        <f t="shared" si="208"/>
        <v>0</v>
      </c>
      <c r="P146" s="77">
        <f t="shared" si="208"/>
        <v>0</v>
      </c>
      <c r="Q146" s="77">
        <f t="shared" si="208"/>
        <v>0</v>
      </c>
      <c r="R146" s="77">
        <f t="shared" ref="R146:V146" si="209">IF(R116=0,0,R116/R$19)</f>
        <v>0</v>
      </c>
      <c r="S146" s="77">
        <f t="shared" si="209"/>
        <v>0</v>
      </c>
      <c r="T146" s="77">
        <f t="shared" si="209"/>
        <v>0</v>
      </c>
      <c r="U146" s="77">
        <f t="shared" si="209"/>
        <v>0</v>
      </c>
      <c r="V146" s="77">
        <f t="shared" si="209"/>
        <v>0</v>
      </c>
      <c r="W146" s="77">
        <f t="shared" ref="W146:Y146" si="210">IF(W116=0,0,W116/W$19)</f>
        <v>0</v>
      </c>
      <c r="X146" s="77">
        <f t="shared" si="210"/>
        <v>0</v>
      </c>
      <c r="Y146" s="77">
        <f t="shared" si="210"/>
        <v>0</v>
      </c>
      <c r="DA146" s="92" t="s">
        <v>313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211">IF(B96=0,0,B96/B$17)</f>
        <v>10415.668626585719</v>
      </c>
      <c r="C150" s="203">
        <f t="shared" si="211"/>
        <v>11608.024913556248</v>
      </c>
      <c r="D150" s="203">
        <f t="shared" si="211"/>
        <v>11633.516018880824</v>
      </c>
      <c r="E150" s="203">
        <f t="shared" si="211"/>
        <v>12167.695069142261</v>
      </c>
      <c r="F150" s="203">
        <f t="shared" si="211"/>
        <v>11627.909823722748</v>
      </c>
      <c r="G150" s="203">
        <f t="shared" si="211"/>
        <v>11469.260558021206</v>
      </c>
      <c r="H150" s="203">
        <f t="shared" si="211"/>
        <v>11549.266684171866</v>
      </c>
      <c r="I150" s="203">
        <f t="shared" si="211"/>
        <v>11590.275073408813</v>
      </c>
      <c r="J150" s="203">
        <f t="shared" si="211"/>
        <v>11254.711267876668</v>
      </c>
      <c r="K150" s="203">
        <f t="shared" si="211"/>
        <v>11703.923576417015</v>
      </c>
      <c r="L150" s="203">
        <f t="shared" si="211"/>
        <v>12880.486830895761</v>
      </c>
      <c r="M150" s="203">
        <f t="shared" si="211"/>
        <v>11258.201625367697</v>
      </c>
      <c r="N150" s="203">
        <f t="shared" si="211"/>
        <v>12004.308248416532</v>
      </c>
      <c r="O150" s="203">
        <f t="shared" si="211"/>
        <v>11335.335971904704</v>
      </c>
      <c r="P150" s="203">
        <f t="shared" si="211"/>
        <v>11209.442937150421</v>
      </c>
      <c r="Q150" s="203">
        <f t="shared" si="211"/>
        <v>10816.599360387792</v>
      </c>
      <c r="R150" s="203">
        <f t="shared" ref="R150:V150" si="212">IF(R96=0,0,R96/R$17)</f>
        <v>11597.150916259849</v>
      </c>
      <c r="S150" s="203">
        <f t="shared" si="212"/>
        <v>11380.230977902884</v>
      </c>
      <c r="T150" s="203">
        <f t="shared" si="212"/>
        <v>11175.753700710846</v>
      </c>
      <c r="U150" s="203">
        <f t="shared" si="212"/>
        <v>10987.969015130524</v>
      </c>
      <c r="V150" s="203">
        <f t="shared" si="212"/>
        <v>10419.828309526452</v>
      </c>
      <c r="W150" s="203">
        <f t="shared" ref="W150:Y150" si="213">IF(W96=0,0,W96/W$17)</f>
        <v>11442.873269744638</v>
      </c>
      <c r="X150" s="203">
        <f t="shared" si="213"/>
        <v>10632.289224638942</v>
      </c>
      <c r="Y150" s="203">
        <f t="shared" si="213"/>
        <v>10237.747148169385</v>
      </c>
      <c r="DA150" s="216" t="s">
        <v>314</v>
      </c>
    </row>
    <row r="151" spans="1:105" ht="12" customHeight="1" x14ac:dyDescent="0.25">
      <c r="A151" s="208" t="s">
        <v>39</v>
      </c>
      <c r="B151" s="192">
        <f t="shared" ref="B151:Q151" si="214">IF(B97=0,0,B97/B$17)</f>
        <v>9447.7614386107089</v>
      </c>
      <c r="C151" s="192">
        <f t="shared" si="214"/>
        <v>10584.21249697157</v>
      </c>
      <c r="D151" s="192">
        <f t="shared" si="214"/>
        <v>10563.714552615806</v>
      </c>
      <c r="E151" s="192">
        <f t="shared" si="214"/>
        <v>11055.966200213952</v>
      </c>
      <c r="F151" s="192">
        <f t="shared" si="214"/>
        <v>10468.959079557717</v>
      </c>
      <c r="G151" s="192">
        <f t="shared" si="214"/>
        <v>10285.785121027404</v>
      </c>
      <c r="H151" s="192">
        <f t="shared" si="214"/>
        <v>10333.855034525694</v>
      </c>
      <c r="I151" s="192">
        <f t="shared" si="214"/>
        <v>10341.999826174131</v>
      </c>
      <c r="J151" s="192">
        <f t="shared" si="214"/>
        <v>9978.1777581111819</v>
      </c>
      <c r="K151" s="192">
        <f t="shared" si="214"/>
        <v>10421.491729823912</v>
      </c>
      <c r="L151" s="192">
        <f t="shared" si="214"/>
        <v>11586.094319225009</v>
      </c>
      <c r="M151" s="192">
        <f t="shared" si="214"/>
        <v>9967.114397504025</v>
      </c>
      <c r="N151" s="192">
        <f t="shared" si="214"/>
        <v>10717.618998887028</v>
      </c>
      <c r="O151" s="192">
        <f t="shared" si="214"/>
        <v>10043.16480893846</v>
      </c>
      <c r="P151" s="192">
        <f t="shared" si="214"/>
        <v>9913.0779647547079</v>
      </c>
      <c r="Q151" s="192">
        <f t="shared" si="214"/>
        <v>9527.6025338094842</v>
      </c>
      <c r="R151" s="192">
        <f t="shared" ref="R151:V151" si="215">IF(R97=0,0,R97/R$17)</f>
        <v>10322.394734300204</v>
      </c>
      <c r="S151" s="192">
        <f t="shared" si="215"/>
        <v>10133.50388650736</v>
      </c>
      <c r="T151" s="192">
        <f t="shared" si="215"/>
        <v>9955.4253349025239</v>
      </c>
      <c r="U151" s="192">
        <f t="shared" si="215"/>
        <v>9787.1173227373856</v>
      </c>
      <c r="V151" s="192">
        <f t="shared" si="215"/>
        <v>9206.3383325100749</v>
      </c>
      <c r="W151" s="192">
        <f t="shared" ref="W151:Y151" si="216">IF(W97=0,0,W97/W$17)</f>
        <v>10198.545530319845</v>
      </c>
      <c r="X151" s="192">
        <f t="shared" si="216"/>
        <v>9444.6763121454005</v>
      </c>
      <c r="Y151" s="192">
        <f t="shared" si="216"/>
        <v>9085.6576148571385</v>
      </c>
      <c r="DA151" s="213" t="s">
        <v>315</v>
      </c>
    </row>
    <row r="152" spans="1:105" ht="12" customHeight="1" x14ac:dyDescent="0.25">
      <c r="A152" s="97" t="s">
        <v>57</v>
      </c>
      <c r="B152" s="74">
        <f t="shared" ref="B152:Q152" si="217">IF(B98=0,0,B98/B$17)</f>
        <v>8468.6717718331674</v>
      </c>
      <c r="C152" s="74">
        <f t="shared" si="217"/>
        <v>9569.7201750924487</v>
      </c>
      <c r="D152" s="74">
        <f t="shared" si="217"/>
        <v>9546.2860259160752</v>
      </c>
      <c r="E152" s="74">
        <f t="shared" si="217"/>
        <v>10021.610316961567</v>
      </c>
      <c r="F152" s="74">
        <f t="shared" si="217"/>
        <v>9436.7075694339874</v>
      </c>
      <c r="G152" s="74">
        <f t="shared" si="217"/>
        <v>9236.0558696655062</v>
      </c>
      <c r="H152" s="74">
        <f t="shared" si="217"/>
        <v>9289.2900259073849</v>
      </c>
      <c r="I152" s="74">
        <f t="shared" si="217"/>
        <v>9305.675457103629</v>
      </c>
      <c r="J152" s="74">
        <f t="shared" si="217"/>
        <v>8957.0658542472884</v>
      </c>
      <c r="K152" s="74">
        <f t="shared" si="217"/>
        <v>9370.1423633376526</v>
      </c>
      <c r="L152" s="74">
        <f t="shared" si="217"/>
        <v>10514.298900899768</v>
      </c>
      <c r="M152" s="74">
        <f t="shared" si="217"/>
        <v>8870.5187955086676</v>
      </c>
      <c r="N152" s="74">
        <f t="shared" si="217"/>
        <v>9618.1010757799686</v>
      </c>
      <c r="O152" s="74">
        <f t="shared" si="217"/>
        <v>8945.1228932514005</v>
      </c>
      <c r="P152" s="74">
        <f t="shared" si="217"/>
        <v>8837.5118836395013</v>
      </c>
      <c r="Q152" s="74">
        <f t="shared" si="217"/>
        <v>8454.231543379603</v>
      </c>
      <c r="R152" s="74">
        <f t="shared" ref="R152:V152" si="218">IF(R98=0,0,R98/R$17)</f>
        <v>9270.1013279077524</v>
      </c>
      <c r="S152" s="74">
        <f t="shared" si="218"/>
        <v>9111.2520527953657</v>
      </c>
      <c r="T152" s="74">
        <f t="shared" si="218"/>
        <v>8959.5254368767328</v>
      </c>
      <c r="U152" s="74">
        <f t="shared" si="218"/>
        <v>8802.2715396080548</v>
      </c>
      <c r="V152" s="74">
        <f t="shared" si="218"/>
        <v>8181.8448533681276</v>
      </c>
      <c r="W152" s="74">
        <f t="shared" ref="W152:Y152" si="219">IF(W98=0,0,W98/W$17)</f>
        <v>9196.4800848434661</v>
      </c>
      <c r="X152" s="74">
        <f t="shared" si="219"/>
        <v>8508.2851240477794</v>
      </c>
      <c r="Y152" s="74">
        <f t="shared" si="219"/>
        <v>8181.4656745128668</v>
      </c>
      <c r="DA152" s="90" t="s">
        <v>316</v>
      </c>
    </row>
    <row r="153" spans="1:105" ht="12" customHeight="1" x14ac:dyDescent="0.25">
      <c r="A153" s="97" t="s">
        <v>56</v>
      </c>
      <c r="B153" s="74">
        <f t="shared" ref="B153:Q153" si="220">IF(B99=0,0,B99/B$17)</f>
        <v>11.412658415808151</v>
      </c>
      <c r="C153" s="74">
        <f t="shared" si="220"/>
        <v>11.912840175880103</v>
      </c>
      <c r="D153" s="74">
        <f t="shared" si="220"/>
        <v>12.4039167875014</v>
      </c>
      <c r="E153" s="74">
        <f t="shared" si="220"/>
        <v>15.266245436857332</v>
      </c>
      <c r="F153" s="74">
        <f t="shared" si="220"/>
        <v>13.024786371212993</v>
      </c>
      <c r="G153" s="74">
        <f t="shared" si="220"/>
        <v>13.394007882410937</v>
      </c>
      <c r="H153" s="74">
        <f t="shared" si="220"/>
        <v>13.60552160533693</v>
      </c>
      <c r="I153" s="74">
        <f t="shared" si="220"/>
        <v>13.676098930595208</v>
      </c>
      <c r="J153" s="74">
        <f t="shared" si="220"/>
        <v>14.711271865059917</v>
      </c>
      <c r="K153" s="74">
        <f t="shared" si="220"/>
        <v>14.834952234756235</v>
      </c>
      <c r="L153" s="74">
        <f t="shared" si="220"/>
        <v>19.730482126102252</v>
      </c>
      <c r="M153" s="74">
        <f t="shared" si="220"/>
        <v>15.718504110175518</v>
      </c>
      <c r="N153" s="74">
        <f t="shared" si="220"/>
        <v>15.290605262817923</v>
      </c>
      <c r="O153" s="74">
        <f t="shared" si="220"/>
        <v>15.388575681279736</v>
      </c>
      <c r="P153" s="74">
        <f t="shared" si="220"/>
        <v>16.268926689825264</v>
      </c>
      <c r="Q153" s="74">
        <f t="shared" si="220"/>
        <v>15.899840508151582</v>
      </c>
      <c r="R153" s="74">
        <f t="shared" ref="R153:V153" si="221">IF(R99=0,0,R99/R$17)</f>
        <v>16.401485026902069</v>
      </c>
      <c r="S153" s="74">
        <f t="shared" si="221"/>
        <v>15.990414473360241</v>
      </c>
      <c r="T153" s="74">
        <f t="shared" si="221"/>
        <v>16.687435268168876</v>
      </c>
      <c r="U153" s="74">
        <f t="shared" si="221"/>
        <v>18.84768515086936</v>
      </c>
      <c r="V153" s="74">
        <f t="shared" si="221"/>
        <v>21.175351456538394</v>
      </c>
      <c r="W153" s="74">
        <f t="shared" ref="W153:Y153" si="222">IF(W99=0,0,W99/W$17)</f>
        <v>25.841226804110679</v>
      </c>
      <c r="X153" s="74">
        <f t="shared" si="222"/>
        <v>22.529663004905501</v>
      </c>
      <c r="Y153" s="74">
        <f t="shared" si="222"/>
        <v>24.263250880216823</v>
      </c>
      <c r="DA153" s="90" t="s">
        <v>317</v>
      </c>
    </row>
    <row r="154" spans="1:105" ht="12" customHeight="1" x14ac:dyDescent="0.25">
      <c r="A154" s="97" t="s">
        <v>55</v>
      </c>
      <c r="B154" s="74">
        <f t="shared" ref="B154:Q154" si="223">IF(B100=0,0,B100/B$17)</f>
        <v>883.54638525157281</v>
      </c>
      <c r="C154" s="74">
        <f t="shared" si="223"/>
        <v>913.80821707713176</v>
      </c>
      <c r="D154" s="74">
        <f t="shared" si="223"/>
        <v>914.85091923589414</v>
      </c>
      <c r="E154" s="74">
        <f t="shared" si="223"/>
        <v>925.93280275430618</v>
      </c>
      <c r="F154" s="74">
        <f t="shared" si="223"/>
        <v>926.16087280557758</v>
      </c>
      <c r="G154" s="74">
        <f t="shared" si="223"/>
        <v>939.29307955774721</v>
      </c>
      <c r="H154" s="74">
        <f t="shared" si="223"/>
        <v>938.06119279602035</v>
      </c>
      <c r="I154" s="74">
        <f t="shared" si="223"/>
        <v>927.37142735937744</v>
      </c>
      <c r="J154" s="74">
        <f t="shared" si="223"/>
        <v>904.74406858803627</v>
      </c>
      <c r="K154" s="74">
        <f t="shared" si="223"/>
        <v>926.37845707077145</v>
      </c>
      <c r="L154" s="74">
        <f t="shared" si="223"/>
        <v>941.17460549378075</v>
      </c>
      <c r="M154" s="74">
        <f t="shared" si="223"/>
        <v>969.69154408687109</v>
      </c>
      <c r="N154" s="74">
        <f t="shared" si="223"/>
        <v>969.34904538956482</v>
      </c>
      <c r="O154" s="74">
        <f t="shared" si="223"/>
        <v>965.84780862945672</v>
      </c>
      <c r="P154" s="74">
        <f t="shared" si="223"/>
        <v>943.05200860598234</v>
      </c>
      <c r="Q154" s="74">
        <f t="shared" si="223"/>
        <v>939.48529287691463</v>
      </c>
      <c r="R154" s="74">
        <f t="shared" ref="R154:V154" si="224">IF(R100=0,0,R100/R$17)</f>
        <v>919.45003884684434</v>
      </c>
      <c r="S154" s="74">
        <f t="shared" si="224"/>
        <v>890.10340688498923</v>
      </c>
      <c r="T154" s="74">
        <f t="shared" si="224"/>
        <v>860.93619018407173</v>
      </c>
      <c r="U154" s="74">
        <f t="shared" si="224"/>
        <v>846.6905478915113</v>
      </c>
      <c r="V154" s="74">
        <f t="shared" si="224"/>
        <v>845.78132600393531</v>
      </c>
      <c r="W154" s="74">
        <f t="shared" ref="W154:Y154" si="225">IF(W100=0,0,W100/W$17)</f>
        <v>820.16400541455891</v>
      </c>
      <c r="X154" s="74">
        <f t="shared" si="225"/>
        <v>770.35778541938998</v>
      </c>
      <c r="Y154" s="74">
        <f t="shared" si="225"/>
        <v>748.65568634411693</v>
      </c>
      <c r="DA154" s="90" t="s">
        <v>318</v>
      </c>
    </row>
    <row r="155" spans="1:105" ht="12" customHeight="1" x14ac:dyDescent="0.25">
      <c r="A155" s="107" t="s">
        <v>54</v>
      </c>
      <c r="B155" s="193">
        <f t="shared" ref="B155:Q155" si="226">IF(B101=0,0,B101/B$17)</f>
        <v>84.130623110159561</v>
      </c>
      <c r="C155" s="193">
        <f t="shared" si="226"/>
        <v>88.771264626109087</v>
      </c>
      <c r="D155" s="193">
        <f t="shared" si="226"/>
        <v>90.17369067633372</v>
      </c>
      <c r="E155" s="193">
        <f t="shared" si="226"/>
        <v>93.156835061220463</v>
      </c>
      <c r="F155" s="193">
        <f t="shared" si="226"/>
        <v>93.065850946939022</v>
      </c>
      <c r="G155" s="193">
        <f t="shared" si="226"/>
        <v>97.042163921742144</v>
      </c>
      <c r="H155" s="193">
        <f t="shared" si="226"/>
        <v>92.898294216954056</v>
      </c>
      <c r="I155" s="193">
        <f t="shared" si="226"/>
        <v>95.276842780527602</v>
      </c>
      <c r="J155" s="193">
        <f t="shared" si="226"/>
        <v>101.65656341079706</v>
      </c>
      <c r="K155" s="193">
        <f t="shared" si="226"/>
        <v>110.13595718073229</v>
      </c>
      <c r="L155" s="193">
        <f t="shared" si="226"/>
        <v>110.890330705357</v>
      </c>
      <c r="M155" s="193">
        <f t="shared" si="226"/>
        <v>111.18555379831167</v>
      </c>
      <c r="N155" s="193">
        <f t="shared" si="226"/>
        <v>114.87827245467739</v>
      </c>
      <c r="O155" s="193">
        <f t="shared" si="226"/>
        <v>116.80553137632029</v>
      </c>
      <c r="P155" s="193">
        <f t="shared" si="226"/>
        <v>116.2451458193991</v>
      </c>
      <c r="Q155" s="193">
        <f t="shared" si="226"/>
        <v>117.98585704481535</v>
      </c>
      <c r="R155" s="193">
        <f t="shared" ref="R155:V155" si="227">IF(R101=0,0,R101/R$17)</f>
        <v>116.44188251870531</v>
      </c>
      <c r="S155" s="193">
        <f t="shared" si="227"/>
        <v>116.15801235364388</v>
      </c>
      <c r="T155" s="193">
        <f t="shared" si="227"/>
        <v>118.27627257354841</v>
      </c>
      <c r="U155" s="193">
        <f t="shared" si="227"/>
        <v>119.30755008694973</v>
      </c>
      <c r="V155" s="193">
        <f t="shared" si="227"/>
        <v>157.5368016814738</v>
      </c>
      <c r="W155" s="193">
        <f t="shared" ref="W155:Y155" si="228">IF(W101=0,0,W101/W$17)</f>
        <v>156.06021325770769</v>
      </c>
      <c r="X155" s="193">
        <f t="shared" si="228"/>
        <v>143.50373967332447</v>
      </c>
      <c r="Y155" s="193">
        <f t="shared" si="228"/>
        <v>131.27300311993636</v>
      </c>
      <c r="DA155" s="214" t="s">
        <v>319</v>
      </c>
    </row>
    <row r="156" spans="1:105" ht="12" customHeight="1" x14ac:dyDescent="0.25">
      <c r="A156" s="209" t="s">
        <v>58</v>
      </c>
      <c r="B156" s="77">
        <f t="shared" ref="B156:Q156" si="229">IF(B102=0,0,B102/B$17)</f>
        <v>967.90718797501313</v>
      </c>
      <c r="C156" s="77">
        <f t="shared" si="229"/>
        <v>1023.8124165846808</v>
      </c>
      <c r="D156" s="77">
        <f t="shared" si="229"/>
        <v>1069.8014662650189</v>
      </c>
      <c r="E156" s="77">
        <f t="shared" si="229"/>
        <v>1111.728868928308</v>
      </c>
      <c r="F156" s="77">
        <f t="shared" si="229"/>
        <v>1158.9507441650298</v>
      </c>
      <c r="G156" s="77">
        <f t="shared" si="229"/>
        <v>1183.475436993803</v>
      </c>
      <c r="H156" s="77">
        <f t="shared" si="229"/>
        <v>1215.4116496461722</v>
      </c>
      <c r="I156" s="77">
        <f t="shared" si="229"/>
        <v>1248.2752472346829</v>
      </c>
      <c r="J156" s="77">
        <f t="shared" si="229"/>
        <v>1276.533509765487</v>
      </c>
      <c r="K156" s="77">
        <f t="shared" si="229"/>
        <v>1282.4318465931026</v>
      </c>
      <c r="L156" s="77">
        <f t="shared" si="229"/>
        <v>1294.3925116707512</v>
      </c>
      <c r="M156" s="77">
        <f t="shared" si="229"/>
        <v>1291.087227863673</v>
      </c>
      <c r="N156" s="77">
        <f t="shared" si="229"/>
        <v>1286.6892495295026</v>
      </c>
      <c r="O156" s="77">
        <f t="shared" si="229"/>
        <v>1292.171162966247</v>
      </c>
      <c r="P156" s="77">
        <f t="shared" si="229"/>
        <v>1296.3649723957135</v>
      </c>
      <c r="Q156" s="77">
        <f t="shared" si="229"/>
        <v>1288.9968265783061</v>
      </c>
      <c r="R156" s="77">
        <f t="shared" ref="R156:V156" si="230">IF(R102=0,0,R102/R$17)</f>
        <v>1274.7561819596456</v>
      </c>
      <c r="S156" s="77">
        <f t="shared" si="230"/>
        <v>1246.7270913955217</v>
      </c>
      <c r="T156" s="77">
        <f t="shared" si="230"/>
        <v>1220.328365808321</v>
      </c>
      <c r="U156" s="77">
        <f t="shared" si="230"/>
        <v>1200.8516923931368</v>
      </c>
      <c r="V156" s="77">
        <f t="shared" si="230"/>
        <v>1213.4899770163763</v>
      </c>
      <c r="W156" s="77">
        <f t="shared" ref="W156:Y156" si="231">IF(W102=0,0,W102/W$17)</f>
        <v>1244.3277394247925</v>
      </c>
      <c r="X156" s="77">
        <f t="shared" si="231"/>
        <v>1187.612912493543</v>
      </c>
      <c r="Y156" s="77">
        <f t="shared" si="231"/>
        <v>1152.0895333122462</v>
      </c>
      <c r="DA156" s="92" t="s">
        <v>320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32">IF(B104=0,0,B104/B$17)</f>
        <v>6577.6606402467805</v>
      </c>
      <c r="C158" s="153">
        <f t="shared" si="232"/>
        <v>7390.7589425469032</v>
      </c>
      <c r="D158" s="153">
        <f t="shared" si="232"/>
        <v>7515.7659795702948</v>
      </c>
      <c r="E158" s="153">
        <f t="shared" si="232"/>
        <v>7996.8612793372185</v>
      </c>
      <c r="F158" s="153">
        <f t="shared" si="232"/>
        <v>7721.1804436369121</v>
      </c>
      <c r="G158" s="153">
        <f t="shared" si="232"/>
        <v>7733.8611279854076</v>
      </c>
      <c r="H158" s="153">
        <f t="shared" si="232"/>
        <v>7911.3613628251178</v>
      </c>
      <c r="I158" s="153">
        <f t="shared" si="232"/>
        <v>8024.3199976254627</v>
      </c>
      <c r="J158" s="153">
        <f t="shared" si="232"/>
        <v>7897.3931793281326</v>
      </c>
      <c r="K158" s="153">
        <f t="shared" si="232"/>
        <v>8394.2355966069335</v>
      </c>
      <c r="L158" s="153">
        <f t="shared" si="232"/>
        <v>9470.8382480483288</v>
      </c>
      <c r="M158" s="153">
        <f t="shared" si="232"/>
        <v>8297.3346082965672</v>
      </c>
      <c r="N158" s="153">
        <f t="shared" si="232"/>
        <v>9136.089015508167</v>
      </c>
      <c r="O158" s="153">
        <f t="shared" si="232"/>
        <v>8753.4663198175749</v>
      </c>
      <c r="P158" s="153">
        <f t="shared" si="232"/>
        <v>8728.5471678913018</v>
      </c>
      <c r="Q158" s="153">
        <f t="shared" si="232"/>
        <v>8521.0265859365809</v>
      </c>
      <c r="R158" s="153">
        <f t="shared" ref="R158:V158" si="233">IF(R104=0,0,R104/R$17)</f>
        <v>9379.403520846301</v>
      </c>
      <c r="S158" s="153">
        <f t="shared" si="233"/>
        <v>9354.0022659678671</v>
      </c>
      <c r="T158" s="153">
        <f t="shared" si="233"/>
        <v>9322.7165557695898</v>
      </c>
      <c r="U158" s="153">
        <f t="shared" si="233"/>
        <v>9331.3229101677352</v>
      </c>
      <c r="V158" s="153">
        <f t="shared" si="233"/>
        <v>8833.0691893763142</v>
      </c>
      <c r="W158" s="153">
        <f t="shared" ref="W158:Y158" si="234">IF(W104=0,0,W104/W$17)</f>
        <v>10109.38179676358</v>
      </c>
      <c r="X158" s="153">
        <f t="shared" si="234"/>
        <v>9653.6121855820693</v>
      </c>
      <c r="Y158" s="153">
        <f t="shared" si="234"/>
        <v>9551.9086324863129</v>
      </c>
      <c r="DA158" s="217" t="s">
        <v>321</v>
      </c>
    </row>
    <row r="159" spans="1:105" ht="12" customHeight="1" x14ac:dyDescent="0.25">
      <c r="A159" s="97" t="s">
        <v>57</v>
      </c>
      <c r="B159" s="74">
        <f t="shared" ref="B159:Q159" si="235">IF(B105=0,0,B105/B$17)</f>
        <v>5860.3575998725855</v>
      </c>
      <c r="C159" s="74">
        <f t="shared" si="235"/>
        <v>6647.1585233102733</v>
      </c>
      <c r="D159" s="74">
        <f t="shared" si="235"/>
        <v>6762.1430657670235</v>
      </c>
      <c r="E159" s="74">
        <f t="shared" si="235"/>
        <v>7221.7074607610675</v>
      </c>
      <c r="F159" s="74">
        <f t="shared" si="235"/>
        <v>6942.1525786834563</v>
      </c>
      <c r="G159" s="74">
        <f t="shared" si="235"/>
        <v>6934.7057243432582</v>
      </c>
      <c r="H159" s="74">
        <f t="shared" si="235"/>
        <v>7105.9453227806334</v>
      </c>
      <c r="I159" s="74">
        <f t="shared" si="235"/>
        <v>7220.3294456586109</v>
      </c>
      <c r="J159" s="74">
        <f t="shared" si="235"/>
        <v>7094.4897918198103</v>
      </c>
      <c r="K159" s="74">
        <f t="shared" si="235"/>
        <v>7561.7490427850444</v>
      </c>
      <c r="L159" s="74">
        <f t="shared" si="235"/>
        <v>8605.1319249524222</v>
      </c>
      <c r="M159" s="74">
        <f t="shared" si="235"/>
        <v>7413.9424568848108</v>
      </c>
      <c r="N159" s="74">
        <f t="shared" si="235"/>
        <v>8241.6856990558717</v>
      </c>
      <c r="O159" s="74">
        <f t="shared" si="235"/>
        <v>7849.6427229756655</v>
      </c>
      <c r="P159" s="74">
        <f t="shared" si="235"/>
        <v>7834.0142473806782</v>
      </c>
      <c r="Q159" s="74">
        <f t="shared" si="235"/>
        <v>7621.2237643736753</v>
      </c>
      <c r="R159" s="74">
        <f t="shared" ref="R159:V159" si="236">IF(R105=0,0,R105/R$17)</f>
        <v>8484.8521076632223</v>
      </c>
      <c r="S159" s="74">
        <f t="shared" si="236"/>
        <v>8474.39084915905</v>
      </c>
      <c r="T159" s="74">
        <f t="shared" si="236"/>
        <v>8451.7078337893308</v>
      </c>
      <c r="U159" s="74">
        <f t="shared" si="236"/>
        <v>8450.8028393503191</v>
      </c>
      <c r="V159" s="74">
        <f t="shared" si="236"/>
        <v>7902.5116647947907</v>
      </c>
      <c r="W159" s="74">
        <f t="shared" ref="W159:Y159" si="237">IF(W105=0,0,W105/W$17)</f>
        <v>9167.6328850238915</v>
      </c>
      <c r="X159" s="74">
        <f t="shared" si="237"/>
        <v>8770.83383952638</v>
      </c>
      <c r="Y159" s="74">
        <f t="shared" si="237"/>
        <v>8678.7635524415873</v>
      </c>
      <c r="DA159" s="90" t="s">
        <v>322</v>
      </c>
    </row>
    <row r="160" spans="1:105" ht="12" customHeight="1" x14ac:dyDescent="0.25">
      <c r="A160" s="97" t="s">
        <v>56</v>
      </c>
      <c r="B160" s="74">
        <f t="shared" ref="B160:Q160" si="238">IF(B106=0,0,B106/B$17)</f>
        <v>22.540457385281016</v>
      </c>
      <c r="C160" s="74">
        <f t="shared" si="238"/>
        <v>24.684580252231832</v>
      </c>
      <c r="D160" s="74">
        <f t="shared" si="238"/>
        <v>27.099418503424484</v>
      </c>
      <c r="E160" s="74">
        <f t="shared" si="238"/>
        <v>35.175325720823324</v>
      </c>
      <c r="F160" s="74">
        <f t="shared" si="238"/>
        <v>31.88037534068631</v>
      </c>
      <c r="G160" s="74">
        <f t="shared" si="238"/>
        <v>35.041851132313369</v>
      </c>
      <c r="H160" s="74">
        <f t="shared" si="238"/>
        <v>38.237614675338968</v>
      </c>
      <c r="I160" s="74">
        <f t="shared" si="238"/>
        <v>40.107903263411146</v>
      </c>
      <c r="J160" s="74">
        <f t="shared" si="238"/>
        <v>44.4749947374304</v>
      </c>
      <c r="K160" s="74">
        <f t="shared" si="238"/>
        <v>46.653269528606216</v>
      </c>
      <c r="L160" s="74">
        <f t="shared" si="238"/>
        <v>64.458237514262379</v>
      </c>
      <c r="M160" s="74">
        <f t="shared" si="238"/>
        <v>53.234697580518144</v>
      </c>
      <c r="N160" s="74">
        <f t="shared" si="238"/>
        <v>54.015151490642054</v>
      </c>
      <c r="O160" s="74">
        <f t="shared" si="238"/>
        <v>56.993217596469975</v>
      </c>
      <c r="P160" s="74">
        <f t="shared" si="238"/>
        <v>62.735240616809186</v>
      </c>
      <c r="Q160" s="74">
        <f t="shared" si="238"/>
        <v>63.801711703509156</v>
      </c>
      <c r="R160" s="74">
        <f t="shared" ref="R160:V160" si="239">IF(R106=0,0,R106/R$17)</f>
        <v>68.050202616856552</v>
      </c>
      <c r="S160" s="74">
        <f t="shared" si="239"/>
        <v>68.328569823408387</v>
      </c>
      <c r="T160" s="74">
        <f t="shared" si="239"/>
        <v>73.05992486423763</v>
      </c>
      <c r="U160" s="74">
        <f t="shared" si="239"/>
        <v>84.057172365850249</v>
      </c>
      <c r="V160" s="74">
        <f t="shared" si="239"/>
        <v>95.765234717327303</v>
      </c>
      <c r="W160" s="74">
        <f t="shared" ref="W160:Y160" si="240">IF(W106=0,0,W106/W$17)</f>
        <v>118.04861525100551</v>
      </c>
      <c r="X160" s="74">
        <f t="shared" si="240"/>
        <v>103.50148442137605</v>
      </c>
      <c r="Y160" s="74">
        <f t="shared" si="240"/>
        <v>112.27823567300025</v>
      </c>
      <c r="DA160" s="90" t="s">
        <v>323</v>
      </c>
    </row>
    <row r="161" spans="1:105" ht="12" customHeight="1" x14ac:dyDescent="0.25">
      <c r="A161" s="97" t="s">
        <v>55</v>
      </c>
      <c r="B161" s="74">
        <f t="shared" ref="B161:Q161" si="241">IF(B107=0,0,B107/B$17)</f>
        <v>631.8717726670593</v>
      </c>
      <c r="C161" s="74">
        <f t="shared" si="241"/>
        <v>653.04103142119163</v>
      </c>
      <c r="D161" s="74">
        <f t="shared" si="241"/>
        <v>659.38720719917137</v>
      </c>
      <c r="E161" s="74">
        <f t="shared" si="241"/>
        <v>670.70592983489837</v>
      </c>
      <c r="F161" s="74">
        <f t="shared" si="241"/>
        <v>677.34693045150743</v>
      </c>
      <c r="G161" s="74">
        <f t="shared" si="241"/>
        <v>691.37224215821891</v>
      </c>
      <c r="H161" s="74">
        <f t="shared" si="241"/>
        <v>696.24671349610765</v>
      </c>
      <c r="I161" s="74">
        <f t="shared" si="241"/>
        <v>691.33566791708051</v>
      </c>
      <c r="J161" s="74">
        <f t="shared" si="241"/>
        <v>681.58626264503221</v>
      </c>
      <c r="K161" s="74">
        <f t="shared" si="241"/>
        <v>702.61746552323575</v>
      </c>
      <c r="L161" s="74">
        <f t="shared" si="241"/>
        <v>716.4992948366563</v>
      </c>
      <c r="M161" s="74">
        <f t="shared" si="241"/>
        <v>744.54996853104853</v>
      </c>
      <c r="N161" s="74">
        <f t="shared" si="241"/>
        <v>751.22717746210515</v>
      </c>
      <c r="O161" s="74">
        <f t="shared" si="241"/>
        <v>756.22804661492114</v>
      </c>
      <c r="P161" s="74">
        <f t="shared" si="241"/>
        <v>741.34524990115881</v>
      </c>
      <c r="Q161" s="74">
        <f t="shared" si="241"/>
        <v>744.12320680570883</v>
      </c>
      <c r="R161" s="74">
        <f t="shared" ref="R161:V161" si="242">IF(R107=0,0,R107/R$17)</f>
        <v>734.81345635096318</v>
      </c>
      <c r="S161" s="74">
        <f t="shared" si="242"/>
        <v>718.87428795772826</v>
      </c>
      <c r="T161" s="74">
        <f t="shared" si="242"/>
        <v>702.60809255848505</v>
      </c>
      <c r="U161" s="74">
        <f t="shared" si="242"/>
        <v>698.86252773996841</v>
      </c>
      <c r="V161" s="74">
        <f t="shared" si="242"/>
        <v>703.89532448723844</v>
      </c>
      <c r="W161" s="74">
        <f t="shared" ref="W161:Y161" si="243">IF(W107=0,0,W107/W$17)</f>
        <v>692.26728560842162</v>
      </c>
      <c r="X161" s="74">
        <f t="shared" si="243"/>
        <v>656.53920450531177</v>
      </c>
      <c r="Y161" s="74">
        <f t="shared" si="243"/>
        <v>646.81659276457344</v>
      </c>
      <c r="DA161" s="90" t="s">
        <v>324</v>
      </c>
    </row>
    <row r="162" spans="1:105" ht="12" customHeight="1" x14ac:dyDescent="0.25">
      <c r="A162" s="109" t="s">
        <v>54</v>
      </c>
      <c r="B162" s="77">
        <f t="shared" ref="B162:Q162" si="244">IF(B108=0,0,B108/B$17)</f>
        <v>62.890810321855419</v>
      </c>
      <c r="C162" s="77">
        <f t="shared" si="244"/>
        <v>65.874807563206389</v>
      </c>
      <c r="D162" s="77">
        <f t="shared" si="244"/>
        <v>67.136288100674591</v>
      </c>
      <c r="E162" s="77">
        <f t="shared" si="244"/>
        <v>69.272563020428578</v>
      </c>
      <c r="F162" s="77">
        <f t="shared" si="244"/>
        <v>69.800559161262058</v>
      </c>
      <c r="G162" s="77">
        <f t="shared" si="244"/>
        <v>72.741310351618083</v>
      </c>
      <c r="H162" s="77">
        <f t="shared" si="244"/>
        <v>70.931711873037372</v>
      </c>
      <c r="I162" s="77">
        <f t="shared" si="244"/>
        <v>72.546980786360777</v>
      </c>
      <c r="J162" s="77">
        <f t="shared" si="244"/>
        <v>76.842130125860379</v>
      </c>
      <c r="K162" s="77">
        <f t="shared" si="244"/>
        <v>83.215818770049836</v>
      </c>
      <c r="L162" s="77">
        <f t="shared" si="244"/>
        <v>84.748790744988696</v>
      </c>
      <c r="M162" s="77">
        <f t="shared" si="244"/>
        <v>85.607485300190135</v>
      </c>
      <c r="N162" s="77">
        <f t="shared" si="244"/>
        <v>89.160987499548497</v>
      </c>
      <c r="O162" s="77">
        <f t="shared" si="244"/>
        <v>90.602332630518646</v>
      </c>
      <c r="P162" s="77">
        <f t="shared" si="244"/>
        <v>90.452429992655908</v>
      </c>
      <c r="Q162" s="77">
        <f t="shared" si="244"/>
        <v>91.877903053687589</v>
      </c>
      <c r="R162" s="77">
        <f t="shared" ref="R162:V162" si="245">IF(R108=0,0,R108/R$17)</f>
        <v>91.687754215258067</v>
      </c>
      <c r="S162" s="77">
        <f t="shared" si="245"/>
        <v>92.408559027681662</v>
      </c>
      <c r="T162" s="77">
        <f t="shared" si="245"/>
        <v>95.34070455753718</v>
      </c>
      <c r="U162" s="77">
        <f t="shared" si="245"/>
        <v>97.600370711598302</v>
      </c>
      <c r="V162" s="77">
        <f t="shared" si="245"/>
        <v>130.89696537695855</v>
      </c>
      <c r="W162" s="77">
        <f t="shared" ref="W162:Y162" si="246">IF(W108=0,0,W108/W$17)</f>
        <v>131.43301088026251</v>
      </c>
      <c r="X162" s="77">
        <f t="shared" si="246"/>
        <v>122.73765712900298</v>
      </c>
      <c r="Y162" s="77">
        <f t="shared" si="246"/>
        <v>114.0502516071497</v>
      </c>
      <c r="DA162" s="92" t="s">
        <v>325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47">IF(B110=0,0,B110/B$17)</f>
        <v>549.38223915447202</v>
      </c>
      <c r="C164" s="203">
        <f t="shared" si="247"/>
        <v>670.86576442329499</v>
      </c>
      <c r="D164" s="203">
        <f t="shared" si="247"/>
        <v>622.15644286718862</v>
      </c>
      <c r="E164" s="203">
        <f t="shared" si="247"/>
        <v>668.1773250340982</v>
      </c>
      <c r="F164" s="203">
        <f t="shared" si="247"/>
        <v>563.13719024915451</v>
      </c>
      <c r="G164" s="203">
        <f t="shared" si="247"/>
        <v>521.58456485173326</v>
      </c>
      <c r="H164" s="203">
        <f t="shared" si="247"/>
        <v>488.39187360542496</v>
      </c>
      <c r="I164" s="203">
        <f t="shared" si="247"/>
        <v>492.59796855663916</v>
      </c>
      <c r="J164" s="203">
        <f t="shared" si="247"/>
        <v>396.51204192915213</v>
      </c>
      <c r="K164" s="203">
        <f t="shared" si="247"/>
        <v>385.52763188171031</v>
      </c>
      <c r="L164" s="203">
        <f t="shared" si="247"/>
        <v>444.12133178339167</v>
      </c>
      <c r="M164" s="203">
        <f t="shared" si="247"/>
        <v>352.12736523378294</v>
      </c>
      <c r="N164" s="203">
        <f t="shared" si="247"/>
        <v>369.08612406790064</v>
      </c>
      <c r="O164" s="203">
        <f t="shared" si="247"/>
        <v>329.83544023116883</v>
      </c>
      <c r="P164" s="203">
        <f t="shared" si="247"/>
        <v>326.13589800507219</v>
      </c>
      <c r="Q164" s="203">
        <f t="shared" si="247"/>
        <v>304.44149208414728</v>
      </c>
      <c r="R164" s="203">
        <f t="shared" ref="R164:V164" si="248">IF(R110=0,0,R110/R$17)</f>
        <v>303.91980808844937</v>
      </c>
      <c r="S164" s="203">
        <f t="shared" si="248"/>
        <v>283.39539774080538</v>
      </c>
      <c r="T164" s="203">
        <f t="shared" si="248"/>
        <v>264.07785151673704</v>
      </c>
      <c r="U164" s="203">
        <f t="shared" si="248"/>
        <v>247.07031624203549</v>
      </c>
      <c r="V164" s="203">
        <f t="shared" si="248"/>
        <v>252.86994418391708</v>
      </c>
      <c r="W164" s="203">
        <f t="shared" ref="W164:Y164" si="249">IF(W110=0,0,W110/W$17)</f>
        <v>208.78468111758428</v>
      </c>
      <c r="X164" s="203">
        <f t="shared" si="249"/>
        <v>194.65658855925554</v>
      </c>
      <c r="Y164" s="203">
        <f t="shared" si="249"/>
        <v>141.47915844244289</v>
      </c>
      <c r="DA164" s="216" t="s">
        <v>326</v>
      </c>
    </row>
    <row r="165" spans="1:105" ht="12" customHeight="1" x14ac:dyDescent="0.25">
      <c r="A165" s="208" t="s">
        <v>39</v>
      </c>
      <c r="B165" s="192">
        <f t="shared" ref="B165:Q165" si="250">IF(B111=0,0,B111/B$17)</f>
        <v>549.38223915447202</v>
      </c>
      <c r="C165" s="192">
        <f t="shared" si="250"/>
        <v>670.86576442329499</v>
      </c>
      <c r="D165" s="192">
        <f t="shared" si="250"/>
        <v>622.15644286718862</v>
      </c>
      <c r="E165" s="192">
        <f t="shared" si="250"/>
        <v>668.1773250340982</v>
      </c>
      <c r="F165" s="192">
        <f t="shared" si="250"/>
        <v>563.13719024915451</v>
      </c>
      <c r="G165" s="192">
        <f t="shared" si="250"/>
        <v>521.58456485173326</v>
      </c>
      <c r="H165" s="192">
        <f t="shared" si="250"/>
        <v>488.39187360542496</v>
      </c>
      <c r="I165" s="192">
        <f t="shared" si="250"/>
        <v>492.59796855663916</v>
      </c>
      <c r="J165" s="192">
        <f t="shared" si="250"/>
        <v>396.51204192915213</v>
      </c>
      <c r="K165" s="192">
        <f t="shared" si="250"/>
        <v>385.52763188171031</v>
      </c>
      <c r="L165" s="192">
        <f t="shared" si="250"/>
        <v>444.12133178339167</v>
      </c>
      <c r="M165" s="192">
        <f t="shared" si="250"/>
        <v>352.12736523378294</v>
      </c>
      <c r="N165" s="192">
        <f t="shared" si="250"/>
        <v>369.08612406790064</v>
      </c>
      <c r="O165" s="192">
        <f t="shared" si="250"/>
        <v>329.83544023116883</v>
      </c>
      <c r="P165" s="192">
        <f t="shared" si="250"/>
        <v>326.13589800507219</v>
      </c>
      <c r="Q165" s="192">
        <f t="shared" si="250"/>
        <v>304.44149208414728</v>
      </c>
      <c r="R165" s="192">
        <f t="shared" ref="R165:V165" si="251">IF(R111=0,0,R111/R$17)</f>
        <v>303.91980808844937</v>
      </c>
      <c r="S165" s="192">
        <f t="shared" si="251"/>
        <v>283.39539774080538</v>
      </c>
      <c r="T165" s="192">
        <f t="shared" si="251"/>
        <v>264.07785151673704</v>
      </c>
      <c r="U165" s="192">
        <f t="shared" si="251"/>
        <v>247.07031624203549</v>
      </c>
      <c r="V165" s="192">
        <f t="shared" si="251"/>
        <v>252.86994418391708</v>
      </c>
      <c r="W165" s="192">
        <f t="shared" ref="W165:Y165" si="252">IF(W111=0,0,W111/W$17)</f>
        <v>208.78468111758428</v>
      </c>
      <c r="X165" s="192">
        <f t="shared" si="252"/>
        <v>194.65658855925554</v>
      </c>
      <c r="Y165" s="192">
        <f t="shared" si="252"/>
        <v>141.47915844244289</v>
      </c>
      <c r="DA165" s="213" t="s">
        <v>327</v>
      </c>
    </row>
    <row r="166" spans="1:105" ht="12" customHeight="1" x14ac:dyDescent="0.25">
      <c r="A166" s="97" t="s">
        <v>57</v>
      </c>
      <c r="B166" s="74">
        <f t="shared" ref="B166:Q166" si="253">IF(B112=0,0,B112/B$17)</f>
        <v>501.9262429701439</v>
      </c>
      <c r="C166" s="74">
        <f t="shared" si="253"/>
        <v>616.48014202358411</v>
      </c>
      <c r="D166" s="74">
        <f t="shared" si="253"/>
        <v>571.65577965221951</v>
      </c>
      <c r="E166" s="74">
        <f t="shared" si="253"/>
        <v>615.61514710156803</v>
      </c>
      <c r="F166" s="74">
        <f t="shared" si="253"/>
        <v>516.8504421565699</v>
      </c>
      <c r="G166" s="74">
        <f t="shared" si="253"/>
        <v>477.04986389862904</v>
      </c>
      <c r="H166" s="74">
        <f t="shared" si="253"/>
        <v>448.47453790638536</v>
      </c>
      <c r="I166" s="74">
        <f t="shared" si="253"/>
        <v>452.40867080628925</v>
      </c>
      <c r="J166" s="74">
        <f t="shared" si="253"/>
        <v>362.47328842782582</v>
      </c>
      <c r="K166" s="74">
        <f t="shared" si="253"/>
        <v>352.52053685535668</v>
      </c>
      <c r="L166" s="74">
        <f t="shared" si="253"/>
        <v>410.6091479418364</v>
      </c>
      <c r="M166" s="74">
        <f t="shared" si="253"/>
        <v>320.69945830727323</v>
      </c>
      <c r="N166" s="74">
        <f t="shared" si="253"/>
        <v>339.06701867177208</v>
      </c>
      <c r="O166" s="74">
        <f t="shared" si="253"/>
        <v>300.78606007164518</v>
      </c>
      <c r="P166" s="74">
        <f t="shared" si="253"/>
        <v>297.8254575919176</v>
      </c>
      <c r="Q166" s="74">
        <f t="shared" si="253"/>
        <v>276.6961443099317</v>
      </c>
      <c r="R166" s="74">
        <f t="shared" ref="R166:V166" si="254">IF(R112=0,0,R112/R$17)</f>
        <v>279.32535664090483</v>
      </c>
      <c r="S166" s="74">
        <f t="shared" si="254"/>
        <v>260.73188621338642</v>
      </c>
      <c r="T166" s="74">
        <f t="shared" si="254"/>
        <v>243.16535056427756</v>
      </c>
      <c r="U166" s="74">
        <f t="shared" si="254"/>
        <v>227.44400684100137</v>
      </c>
      <c r="V166" s="74">
        <f t="shared" si="254"/>
        <v>231.01448028362617</v>
      </c>
      <c r="W166" s="74">
        <f t="shared" ref="W166:Y166" si="255">IF(W112=0,0,W112/W$17)</f>
        <v>192.5707301576816</v>
      </c>
      <c r="X166" s="74">
        <f t="shared" si="255"/>
        <v>180.39979353229285</v>
      </c>
      <c r="Y166" s="74">
        <f t="shared" si="255"/>
        <v>133.16294501415803</v>
      </c>
      <c r="DA166" s="90" t="s">
        <v>328</v>
      </c>
    </row>
    <row r="167" spans="1:105" ht="12" customHeight="1" x14ac:dyDescent="0.25">
      <c r="A167" s="97" t="s">
        <v>56</v>
      </c>
      <c r="B167" s="74">
        <f t="shared" ref="B167:Q167" si="256">IF(B113=0,0,B113/B$17)</f>
        <v>0</v>
      </c>
      <c r="C167" s="74">
        <f t="shared" si="256"/>
        <v>0</v>
      </c>
      <c r="D167" s="74">
        <f t="shared" si="256"/>
        <v>0</v>
      </c>
      <c r="E167" s="74">
        <f t="shared" si="256"/>
        <v>0</v>
      </c>
      <c r="F167" s="74">
        <f t="shared" si="256"/>
        <v>0</v>
      </c>
      <c r="G167" s="74">
        <f t="shared" si="256"/>
        <v>0</v>
      </c>
      <c r="H167" s="74">
        <f t="shared" si="256"/>
        <v>0</v>
      </c>
      <c r="I167" s="74">
        <f t="shared" si="256"/>
        <v>0</v>
      </c>
      <c r="J167" s="74">
        <f t="shared" si="256"/>
        <v>0</v>
      </c>
      <c r="K167" s="74">
        <f t="shared" si="256"/>
        <v>0</v>
      </c>
      <c r="L167" s="74">
        <f t="shared" si="256"/>
        <v>0</v>
      </c>
      <c r="M167" s="74">
        <f t="shared" si="256"/>
        <v>0</v>
      </c>
      <c r="N167" s="74">
        <f t="shared" si="256"/>
        <v>0</v>
      </c>
      <c r="O167" s="74">
        <f t="shared" si="256"/>
        <v>0</v>
      </c>
      <c r="P167" s="74">
        <f t="shared" si="256"/>
        <v>0</v>
      </c>
      <c r="Q167" s="74">
        <f t="shared" si="256"/>
        <v>0</v>
      </c>
      <c r="R167" s="74">
        <f t="shared" ref="R167:V167" si="257">IF(R113=0,0,R113/R$17)</f>
        <v>0</v>
      </c>
      <c r="S167" s="74">
        <f t="shared" si="257"/>
        <v>0</v>
      </c>
      <c r="T167" s="74">
        <f t="shared" si="257"/>
        <v>0</v>
      </c>
      <c r="U167" s="74">
        <f t="shared" si="257"/>
        <v>0</v>
      </c>
      <c r="V167" s="74">
        <f t="shared" si="257"/>
        <v>0</v>
      </c>
      <c r="W167" s="74">
        <f t="shared" ref="W167:Y167" si="258">IF(W113=0,0,W113/W$17)</f>
        <v>0</v>
      </c>
      <c r="X167" s="74">
        <f t="shared" si="258"/>
        <v>0</v>
      </c>
      <c r="Y167" s="74">
        <f t="shared" si="258"/>
        <v>0</v>
      </c>
      <c r="DA167" s="90" t="s">
        <v>329</v>
      </c>
    </row>
    <row r="168" spans="1:105" ht="12" customHeight="1" x14ac:dyDescent="0.25">
      <c r="A168" s="97" t="s">
        <v>55</v>
      </c>
      <c r="B168" s="74">
        <f t="shared" ref="B168:Q168" si="259">IF(B114=0,0,B114/B$17)</f>
        <v>45.680956504793841</v>
      </c>
      <c r="C168" s="74">
        <f t="shared" si="259"/>
        <v>51.479877451045354</v>
      </c>
      <c r="D168" s="74">
        <f t="shared" si="259"/>
        <v>47.590914699974611</v>
      </c>
      <c r="E168" s="74">
        <f t="shared" si="259"/>
        <v>49.101840538022948</v>
      </c>
      <c r="F168" s="74">
        <f t="shared" si="259"/>
        <v>43.384440796380773</v>
      </c>
      <c r="G168" s="74">
        <f t="shared" si="259"/>
        <v>41.07664371583413</v>
      </c>
      <c r="H168" s="74">
        <f t="shared" si="259"/>
        <v>38.119073420552596</v>
      </c>
      <c r="I168" s="74">
        <f t="shared" si="259"/>
        <v>37.831799462831675</v>
      </c>
      <c r="J168" s="74">
        <f t="shared" si="259"/>
        <v>30.580860164000295</v>
      </c>
      <c r="K168" s="74">
        <f t="shared" si="259"/>
        <v>29.003482727791962</v>
      </c>
      <c r="L168" s="74">
        <f t="shared" si="259"/>
        <v>30.613611945901717</v>
      </c>
      <c r="M168" s="74">
        <f t="shared" si="259"/>
        <v>29.123071102952942</v>
      </c>
      <c r="N168" s="74">
        <f t="shared" si="259"/>
        <v>28.26173717311481</v>
      </c>
      <c r="O168" s="74">
        <f t="shared" si="259"/>
        <v>26.765947990948288</v>
      </c>
      <c r="P168" s="74">
        <f t="shared" si="259"/>
        <v>26.039964376481549</v>
      </c>
      <c r="Q168" s="74">
        <f t="shared" si="259"/>
        <v>24.958724396544447</v>
      </c>
      <c r="R168" s="74">
        <f t="shared" ref="R168:V168" si="260">IF(R114=0,0,R114/R$17)</f>
        <v>22.353702883843162</v>
      </c>
      <c r="S168" s="74">
        <f t="shared" si="260"/>
        <v>20.426110042158992</v>
      </c>
      <c r="T168" s="74">
        <f t="shared" si="260"/>
        <v>18.678851876348144</v>
      </c>
      <c r="U168" s="74">
        <f t="shared" si="260"/>
        <v>17.375980080329285</v>
      </c>
      <c r="V168" s="74">
        <f t="shared" si="260"/>
        <v>19.040155717288094</v>
      </c>
      <c r="W168" s="74">
        <f t="shared" ref="W168:Y168" si="261">IF(W114=0,0,W114/W$17)</f>
        <v>13.393953060678445</v>
      </c>
      <c r="X168" s="74">
        <f t="shared" si="261"/>
        <v>12.036994953351046</v>
      </c>
      <c r="Y168" s="74">
        <f t="shared" si="261"/>
        <v>6.6865134817419172</v>
      </c>
      <c r="DA168" s="90" t="s">
        <v>330</v>
      </c>
    </row>
    <row r="169" spans="1:105" ht="12" customHeight="1" x14ac:dyDescent="0.25">
      <c r="A169" s="107" t="s">
        <v>54</v>
      </c>
      <c r="B169" s="193">
        <f t="shared" ref="B169:Q169" si="262">IF(B115=0,0,B115/B$17)</f>
        <v>1.7750396795342924</v>
      </c>
      <c r="C169" s="193">
        <f t="shared" si="262"/>
        <v>2.9057449486655447</v>
      </c>
      <c r="D169" s="193">
        <f t="shared" si="262"/>
        <v>2.9097485149944062</v>
      </c>
      <c r="E169" s="193">
        <f t="shared" si="262"/>
        <v>3.4603373945071847</v>
      </c>
      <c r="F169" s="193">
        <f t="shared" si="262"/>
        <v>2.9023072962038645</v>
      </c>
      <c r="G169" s="193">
        <f t="shared" si="262"/>
        <v>3.4580572372701375</v>
      </c>
      <c r="H169" s="193">
        <f t="shared" si="262"/>
        <v>1.7982622784869411</v>
      </c>
      <c r="I169" s="193">
        <f t="shared" si="262"/>
        <v>2.3574982875182795</v>
      </c>
      <c r="J169" s="193">
        <f t="shared" si="262"/>
        <v>3.4578933373259861</v>
      </c>
      <c r="K169" s="193">
        <f t="shared" si="262"/>
        <v>4.0036122985616371</v>
      </c>
      <c r="L169" s="193">
        <f t="shared" si="262"/>
        <v>2.8985718956535638</v>
      </c>
      <c r="M169" s="193">
        <f t="shared" si="262"/>
        <v>2.3048358235567146</v>
      </c>
      <c r="N169" s="193">
        <f t="shared" si="262"/>
        <v>1.7573682230137559</v>
      </c>
      <c r="O169" s="193">
        <f t="shared" si="262"/>
        <v>2.2834321685753909</v>
      </c>
      <c r="P169" s="193">
        <f t="shared" si="262"/>
        <v>2.2704760366730072</v>
      </c>
      <c r="Q169" s="193">
        <f t="shared" si="262"/>
        <v>2.7866233776710665</v>
      </c>
      <c r="R169" s="193">
        <f t="shared" ref="R169:V169" si="263">IF(R115=0,0,R115/R$17)</f>
        <v>2.2407485637013176</v>
      </c>
      <c r="S169" s="193">
        <f t="shared" si="263"/>
        <v>2.2374014852599462</v>
      </c>
      <c r="T169" s="193">
        <f t="shared" si="263"/>
        <v>2.2336490761113903</v>
      </c>
      <c r="U169" s="193">
        <f t="shared" si="263"/>
        <v>2.2503293207048265</v>
      </c>
      <c r="V169" s="193">
        <f t="shared" si="263"/>
        <v>2.8153081830028164</v>
      </c>
      <c r="W169" s="193">
        <f t="shared" ref="W169:Y169" si="264">IF(W115=0,0,W115/W$17)</f>
        <v>2.8199978992242523</v>
      </c>
      <c r="X169" s="193">
        <f t="shared" si="264"/>
        <v>2.2198000736116388</v>
      </c>
      <c r="Y169" s="193">
        <f t="shared" si="264"/>
        <v>1.6296999465429278</v>
      </c>
      <c r="DA169" s="214" t="s">
        <v>331</v>
      </c>
    </row>
    <row r="170" spans="1:105" ht="12" customHeight="1" x14ac:dyDescent="0.25">
      <c r="A170" s="209" t="s">
        <v>58</v>
      </c>
      <c r="B170" s="77">
        <f t="shared" ref="B170:Q170" si="265">IF(B116=0,0,B116/B$17)</f>
        <v>0</v>
      </c>
      <c r="C170" s="77">
        <f t="shared" si="265"/>
        <v>0</v>
      </c>
      <c r="D170" s="77">
        <f t="shared" si="265"/>
        <v>0</v>
      </c>
      <c r="E170" s="77">
        <f t="shared" si="265"/>
        <v>0</v>
      </c>
      <c r="F170" s="77">
        <f t="shared" si="265"/>
        <v>0</v>
      </c>
      <c r="G170" s="77">
        <f t="shared" si="265"/>
        <v>0</v>
      </c>
      <c r="H170" s="77">
        <f t="shared" si="265"/>
        <v>0</v>
      </c>
      <c r="I170" s="77">
        <f t="shared" si="265"/>
        <v>0</v>
      </c>
      <c r="J170" s="77">
        <f t="shared" si="265"/>
        <v>0</v>
      </c>
      <c r="K170" s="77">
        <f t="shared" si="265"/>
        <v>0</v>
      </c>
      <c r="L170" s="77">
        <f t="shared" si="265"/>
        <v>0</v>
      </c>
      <c r="M170" s="77">
        <f t="shared" si="265"/>
        <v>0</v>
      </c>
      <c r="N170" s="77">
        <f t="shared" si="265"/>
        <v>0</v>
      </c>
      <c r="O170" s="77">
        <f t="shared" si="265"/>
        <v>0</v>
      </c>
      <c r="P170" s="77">
        <f t="shared" si="265"/>
        <v>0</v>
      </c>
      <c r="Q170" s="77">
        <f t="shared" si="265"/>
        <v>0</v>
      </c>
      <c r="R170" s="77">
        <f t="shared" ref="R170:V170" si="266">IF(R116=0,0,R116/R$17)</f>
        <v>0</v>
      </c>
      <c r="S170" s="77">
        <f t="shared" si="266"/>
        <v>0</v>
      </c>
      <c r="T170" s="77">
        <f t="shared" si="266"/>
        <v>0</v>
      </c>
      <c r="U170" s="77">
        <f t="shared" si="266"/>
        <v>0</v>
      </c>
      <c r="V170" s="77">
        <f t="shared" si="266"/>
        <v>0</v>
      </c>
      <c r="W170" s="77">
        <f t="shared" ref="W170:Y170" si="267">IF(W116=0,0,W116/W$17)</f>
        <v>0</v>
      </c>
      <c r="X170" s="77">
        <f t="shared" si="267"/>
        <v>0</v>
      </c>
      <c r="Y170" s="77">
        <f t="shared" si="267"/>
        <v>0</v>
      </c>
      <c r="DA170" s="92" t="s">
        <v>332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28:Y28 B30:Y30 B34:Y34 B45:Y45 B79:Y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Y3" si="0">B4</f>
        <v>2275572</v>
      </c>
      <c r="C3" s="67">
        <f t="shared" si="0"/>
        <v>2316466</v>
      </c>
      <c r="D3" s="67">
        <f t="shared" si="0"/>
        <v>2360499</v>
      </c>
      <c r="E3" s="67">
        <f t="shared" si="0"/>
        <v>2404886</v>
      </c>
      <c r="F3" s="67">
        <f t="shared" si="0"/>
        <v>2451729</v>
      </c>
      <c r="G3" s="67">
        <f t="shared" si="0"/>
        <v>2465448</v>
      </c>
      <c r="H3" s="67">
        <f t="shared" si="0"/>
        <v>2484908</v>
      </c>
      <c r="I3" s="67">
        <f t="shared" si="0"/>
        <v>2506867</v>
      </c>
      <c r="J3" s="67">
        <f t="shared" si="0"/>
        <v>2536117</v>
      </c>
      <c r="K3" s="67">
        <f t="shared" si="0"/>
        <v>2558268</v>
      </c>
      <c r="L3" s="67">
        <f t="shared" si="0"/>
        <v>2582735</v>
      </c>
      <c r="M3" s="67">
        <f t="shared" si="0"/>
        <v>2601779</v>
      </c>
      <c r="N3" s="67">
        <f t="shared" si="0"/>
        <v>2625798</v>
      </c>
      <c r="O3" s="67">
        <f t="shared" si="0"/>
        <v>2648450</v>
      </c>
      <c r="P3" s="67">
        <f t="shared" si="0"/>
        <v>2666962</v>
      </c>
      <c r="Q3" s="67">
        <f t="shared" si="0"/>
        <v>2699434</v>
      </c>
      <c r="R3" s="67">
        <f t="shared" si="0"/>
        <v>2707108</v>
      </c>
      <c r="S3" s="67">
        <f t="shared" si="0"/>
        <v>2737959</v>
      </c>
      <c r="T3" s="67">
        <f t="shared" si="0"/>
        <v>2764860</v>
      </c>
      <c r="U3" s="67">
        <f t="shared" si="0"/>
        <v>2818140</v>
      </c>
      <c r="V3" s="67">
        <f t="shared" si="0"/>
        <v>2839307</v>
      </c>
      <c r="W3" s="67">
        <f t="shared" si="0"/>
        <v>2889709</v>
      </c>
      <c r="X3" s="67">
        <f t="shared" si="0"/>
        <v>2948056</v>
      </c>
      <c r="Y3" s="67">
        <f t="shared" si="0"/>
        <v>2983362</v>
      </c>
      <c r="DA3" s="87" t="s">
        <v>334</v>
      </c>
    </row>
    <row r="4" spans="1:105" ht="12.95" customHeight="1" x14ac:dyDescent="0.25">
      <c r="A4" s="68" t="s">
        <v>57</v>
      </c>
      <c r="B4" s="71">
        <f t="shared" ref="B4:Q4" si="1">SUM(B5:B13)</f>
        <v>2275572</v>
      </c>
      <c r="C4" s="71">
        <f t="shared" si="1"/>
        <v>2316466</v>
      </c>
      <c r="D4" s="71">
        <f t="shared" si="1"/>
        <v>2360499</v>
      </c>
      <c r="E4" s="71">
        <f t="shared" si="1"/>
        <v>2404886</v>
      </c>
      <c r="F4" s="71">
        <f t="shared" si="1"/>
        <v>2451729</v>
      </c>
      <c r="G4" s="71">
        <f t="shared" si="1"/>
        <v>2465448</v>
      </c>
      <c r="H4" s="71">
        <f t="shared" si="1"/>
        <v>2484908</v>
      </c>
      <c r="I4" s="71">
        <f t="shared" si="1"/>
        <v>2506867</v>
      </c>
      <c r="J4" s="71">
        <f t="shared" si="1"/>
        <v>2536117</v>
      </c>
      <c r="K4" s="71">
        <f t="shared" si="1"/>
        <v>2558268</v>
      </c>
      <c r="L4" s="71">
        <f t="shared" si="1"/>
        <v>2582735</v>
      </c>
      <c r="M4" s="71">
        <f t="shared" si="1"/>
        <v>2601779</v>
      </c>
      <c r="N4" s="71">
        <f t="shared" si="1"/>
        <v>2625798</v>
      </c>
      <c r="O4" s="71">
        <f t="shared" si="1"/>
        <v>2648450</v>
      </c>
      <c r="P4" s="71">
        <f t="shared" si="1"/>
        <v>2666962</v>
      </c>
      <c r="Q4" s="71">
        <f t="shared" si="1"/>
        <v>2699434</v>
      </c>
      <c r="R4" s="71">
        <f t="shared" ref="R4:V4" si="2">SUM(R5:R13)</f>
        <v>2707108</v>
      </c>
      <c r="S4" s="71">
        <f t="shared" si="2"/>
        <v>2737959</v>
      </c>
      <c r="T4" s="71">
        <f t="shared" si="2"/>
        <v>2764860</v>
      </c>
      <c r="U4" s="71">
        <f t="shared" si="2"/>
        <v>2818140</v>
      </c>
      <c r="V4" s="71">
        <f t="shared" si="2"/>
        <v>2839307</v>
      </c>
      <c r="W4" s="71">
        <f t="shared" ref="W4:Y4" si="3">SUM(W5:W13)</f>
        <v>2889709</v>
      </c>
      <c r="X4" s="71">
        <f t="shared" si="3"/>
        <v>2948056</v>
      </c>
      <c r="Y4" s="71">
        <f t="shared" si="3"/>
        <v>2983362</v>
      </c>
      <c r="DA4" s="88" t="s">
        <v>335</v>
      </c>
    </row>
    <row r="5" spans="1:105" ht="12" customHeight="1" x14ac:dyDescent="0.25">
      <c r="A5" s="28" t="s">
        <v>51</v>
      </c>
      <c r="B5" s="82">
        <v>6371</v>
      </c>
      <c r="C5" s="82">
        <v>6307</v>
      </c>
      <c r="D5" s="82">
        <v>6115</v>
      </c>
      <c r="E5" s="82">
        <v>5973</v>
      </c>
      <c r="F5" s="82">
        <v>5989</v>
      </c>
      <c r="G5" s="82">
        <v>5956</v>
      </c>
      <c r="H5" s="82">
        <v>5692</v>
      </c>
      <c r="I5" s="82">
        <v>5103</v>
      </c>
      <c r="J5" s="82">
        <v>4206</v>
      </c>
      <c r="K5" s="82">
        <v>3607</v>
      </c>
      <c r="L5" s="82">
        <v>3205</v>
      </c>
      <c r="M5" s="82">
        <v>2844</v>
      </c>
      <c r="N5" s="82">
        <v>2569</v>
      </c>
      <c r="O5" s="82">
        <v>2302</v>
      </c>
      <c r="P5" s="82">
        <v>2103</v>
      </c>
      <c r="Q5" s="82">
        <v>1899</v>
      </c>
      <c r="R5" s="82">
        <v>1793</v>
      </c>
      <c r="S5" s="82">
        <v>1758</v>
      </c>
      <c r="T5" s="82">
        <v>1813</v>
      </c>
      <c r="U5" s="82">
        <v>1895</v>
      </c>
      <c r="V5" s="82">
        <v>1946</v>
      </c>
      <c r="W5" s="82">
        <v>1967</v>
      </c>
      <c r="X5" s="82">
        <v>1929</v>
      </c>
      <c r="Y5" s="82">
        <v>1906</v>
      </c>
      <c r="DA5" s="89" t="s">
        <v>336</v>
      </c>
    </row>
    <row r="6" spans="1:105" ht="12" customHeight="1" x14ac:dyDescent="0.25">
      <c r="A6" s="28" t="s">
        <v>74</v>
      </c>
      <c r="B6" s="82">
        <v>0</v>
      </c>
      <c r="C6" s="82">
        <v>0</v>
      </c>
      <c r="D6" s="82">
        <v>0</v>
      </c>
      <c r="E6" s="82">
        <v>0</v>
      </c>
      <c r="F6" s="82">
        <v>0</v>
      </c>
      <c r="G6" s="82">
        <v>0</v>
      </c>
      <c r="H6" s="82">
        <v>0</v>
      </c>
      <c r="I6" s="82">
        <v>0</v>
      </c>
      <c r="J6" s="82">
        <v>0</v>
      </c>
      <c r="K6" s="82">
        <v>0</v>
      </c>
      <c r="L6" s="82">
        <v>0</v>
      </c>
      <c r="M6" s="82">
        <v>0</v>
      </c>
      <c r="N6" s="82">
        <v>0</v>
      </c>
      <c r="O6" s="82">
        <v>0</v>
      </c>
      <c r="P6" s="82">
        <v>0</v>
      </c>
      <c r="Q6" s="82">
        <v>0</v>
      </c>
      <c r="R6" s="82">
        <v>0</v>
      </c>
      <c r="S6" s="82">
        <v>0</v>
      </c>
      <c r="T6" s="82">
        <v>0</v>
      </c>
      <c r="U6" s="82">
        <v>0</v>
      </c>
      <c r="V6" s="82">
        <v>0</v>
      </c>
      <c r="W6" s="82">
        <v>0</v>
      </c>
      <c r="X6" s="82">
        <v>0</v>
      </c>
      <c r="Y6" s="82">
        <v>0</v>
      </c>
      <c r="DA6" s="89" t="s">
        <v>337</v>
      </c>
    </row>
    <row r="7" spans="1:105" ht="12" customHeight="1" x14ac:dyDescent="0.25">
      <c r="A7" s="28" t="s">
        <v>200</v>
      </c>
      <c r="B7" s="82">
        <v>377261</v>
      </c>
      <c r="C7" s="82">
        <v>377274</v>
      </c>
      <c r="D7" s="82">
        <v>370957</v>
      </c>
      <c r="E7" s="82">
        <v>364137</v>
      </c>
      <c r="F7" s="82">
        <v>339718</v>
      </c>
      <c r="G7" s="82">
        <v>318363</v>
      </c>
      <c r="H7" s="82">
        <v>294976</v>
      </c>
      <c r="I7" s="82">
        <v>277293</v>
      </c>
      <c r="J7" s="82">
        <v>254061</v>
      </c>
      <c r="K7" s="82">
        <v>240608</v>
      </c>
      <c r="L7" s="82">
        <v>236223</v>
      </c>
      <c r="M7" s="82">
        <v>231078</v>
      </c>
      <c r="N7" s="82">
        <v>226567</v>
      </c>
      <c r="O7" s="82">
        <v>220719</v>
      </c>
      <c r="P7" s="82">
        <v>216256</v>
      </c>
      <c r="Q7" s="82">
        <v>209177</v>
      </c>
      <c r="R7" s="82">
        <v>198438</v>
      </c>
      <c r="S7" s="82">
        <v>188348</v>
      </c>
      <c r="T7" s="82">
        <v>181837</v>
      </c>
      <c r="U7" s="82">
        <v>175213</v>
      </c>
      <c r="V7" s="82">
        <v>171302</v>
      </c>
      <c r="W7" s="82">
        <v>152457</v>
      </c>
      <c r="X7" s="82">
        <v>136768</v>
      </c>
      <c r="Y7" s="82">
        <v>124370</v>
      </c>
      <c r="DA7" s="89" t="s">
        <v>338</v>
      </c>
    </row>
    <row r="8" spans="1:105" ht="12" customHeight="1" x14ac:dyDescent="0.25">
      <c r="A8" s="28" t="s">
        <v>189</v>
      </c>
      <c r="B8" s="82">
        <v>10012</v>
      </c>
      <c r="C8" s="82">
        <v>10571</v>
      </c>
      <c r="D8" s="82">
        <v>11170</v>
      </c>
      <c r="E8" s="82">
        <v>11552</v>
      </c>
      <c r="F8" s="82">
        <v>12367</v>
      </c>
      <c r="G8" s="82">
        <v>13332</v>
      </c>
      <c r="H8" s="82">
        <v>14762</v>
      </c>
      <c r="I8" s="82">
        <v>15893</v>
      </c>
      <c r="J8" s="82">
        <v>16595</v>
      </c>
      <c r="K8" s="82">
        <v>16542</v>
      </c>
      <c r="L8" s="82">
        <v>15880</v>
      </c>
      <c r="M8" s="82">
        <v>14265</v>
      </c>
      <c r="N8" s="82">
        <v>13250</v>
      </c>
      <c r="O8" s="82">
        <v>12360</v>
      </c>
      <c r="P8" s="82">
        <v>11855</v>
      </c>
      <c r="Q8" s="82">
        <v>11283</v>
      </c>
      <c r="R8" s="82">
        <v>10927</v>
      </c>
      <c r="S8" s="82">
        <v>11005</v>
      </c>
      <c r="T8" s="82">
        <v>11299</v>
      </c>
      <c r="U8" s="82">
        <v>12028</v>
      </c>
      <c r="V8" s="82">
        <v>12127</v>
      </c>
      <c r="W8" s="82">
        <v>11419</v>
      </c>
      <c r="X8" s="82">
        <v>9370</v>
      </c>
      <c r="Y8" s="82">
        <v>6406</v>
      </c>
      <c r="DA8" s="89" t="s">
        <v>339</v>
      </c>
    </row>
    <row r="9" spans="1:105" ht="12" customHeight="1" x14ac:dyDescent="0.25">
      <c r="A9" s="28" t="s">
        <v>202</v>
      </c>
      <c r="B9" s="82">
        <v>399250</v>
      </c>
      <c r="C9" s="82">
        <v>409505</v>
      </c>
      <c r="D9" s="82">
        <v>422981</v>
      </c>
      <c r="E9" s="82">
        <v>435446</v>
      </c>
      <c r="F9" s="82">
        <v>457256</v>
      </c>
      <c r="G9" s="82">
        <v>476021</v>
      </c>
      <c r="H9" s="82">
        <v>499142</v>
      </c>
      <c r="I9" s="82">
        <v>522615</v>
      </c>
      <c r="J9" s="82">
        <v>553367</v>
      </c>
      <c r="K9" s="82">
        <v>573442</v>
      </c>
      <c r="L9" s="82">
        <v>587604</v>
      </c>
      <c r="M9" s="82">
        <v>598261</v>
      </c>
      <c r="N9" s="82">
        <v>609785</v>
      </c>
      <c r="O9" s="82">
        <v>619770</v>
      </c>
      <c r="P9" s="82">
        <v>626860</v>
      </c>
      <c r="Q9" s="82">
        <v>626289</v>
      </c>
      <c r="R9" s="82">
        <v>624831</v>
      </c>
      <c r="S9" s="82">
        <v>626037</v>
      </c>
      <c r="T9" s="82">
        <v>630685</v>
      </c>
      <c r="U9" s="82">
        <v>637038</v>
      </c>
      <c r="V9" s="82">
        <v>640369</v>
      </c>
      <c r="W9" s="82">
        <v>641064</v>
      </c>
      <c r="X9" s="82">
        <v>638721</v>
      </c>
      <c r="Y9" s="82">
        <v>636806</v>
      </c>
      <c r="DA9" s="89" t="s">
        <v>340</v>
      </c>
    </row>
    <row r="10" spans="1:105" ht="12" customHeight="1" x14ac:dyDescent="0.25">
      <c r="A10" s="28" t="s">
        <v>197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341</v>
      </c>
    </row>
    <row r="11" spans="1:105" ht="12" customHeight="1" x14ac:dyDescent="0.25">
      <c r="A11" s="28" t="s">
        <v>198</v>
      </c>
      <c r="B11" s="82">
        <v>823525</v>
      </c>
      <c r="C11" s="82">
        <v>847625</v>
      </c>
      <c r="D11" s="82">
        <v>862907</v>
      </c>
      <c r="E11" s="82">
        <v>877718</v>
      </c>
      <c r="F11" s="82">
        <v>898186</v>
      </c>
      <c r="G11" s="82">
        <v>887459</v>
      </c>
      <c r="H11" s="82">
        <v>889842</v>
      </c>
      <c r="I11" s="82">
        <v>896656</v>
      </c>
      <c r="J11" s="82">
        <v>911083</v>
      </c>
      <c r="K11" s="82">
        <v>914538</v>
      </c>
      <c r="L11" s="82">
        <v>916464</v>
      </c>
      <c r="M11" s="82">
        <v>914849</v>
      </c>
      <c r="N11" s="82">
        <v>919830</v>
      </c>
      <c r="O11" s="82">
        <v>926129</v>
      </c>
      <c r="P11" s="82">
        <v>925789</v>
      </c>
      <c r="Q11" s="82">
        <v>940005</v>
      </c>
      <c r="R11" s="82">
        <v>925924</v>
      </c>
      <c r="S11" s="82">
        <v>928098</v>
      </c>
      <c r="T11" s="82">
        <v>919582</v>
      </c>
      <c r="U11" s="82">
        <v>936154</v>
      </c>
      <c r="V11" s="82">
        <v>921002</v>
      </c>
      <c r="W11" s="82">
        <v>940440</v>
      </c>
      <c r="X11" s="82">
        <v>962602</v>
      </c>
      <c r="Y11" s="82">
        <v>983460</v>
      </c>
      <c r="DA11" s="89" t="s">
        <v>342</v>
      </c>
    </row>
    <row r="12" spans="1:105" ht="12" customHeight="1" x14ac:dyDescent="0.25">
      <c r="A12" s="28" t="s">
        <v>95</v>
      </c>
      <c r="B12" s="82">
        <v>217355</v>
      </c>
      <c r="C12" s="82">
        <v>233192</v>
      </c>
      <c r="D12" s="82">
        <v>261497</v>
      </c>
      <c r="E12" s="82">
        <v>290612</v>
      </c>
      <c r="F12" s="82">
        <v>319405</v>
      </c>
      <c r="G12" s="82">
        <v>346107</v>
      </c>
      <c r="H12" s="82">
        <v>366553</v>
      </c>
      <c r="I12" s="82">
        <v>382858</v>
      </c>
      <c r="J12" s="82">
        <v>396433</v>
      </c>
      <c r="K12" s="82">
        <v>408955</v>
      </c>
      <c r="L12" s="82">
        <v>422227</v>
      </c>
      <c r="M12" s="82">
        <v>437597</v>
      </c>
      <c r="N12" s="82">
        <v>458124</v>
      </c>
      <c r="O12" s="82">
        <v>481167</v>
      </c>
      <c r="P12" s="82">
        <v>505459</v>
      </c>
      <c r="Q12" s="82">
        <v>529729</v>
      </c>
      <c r="R12" s="82">
        <v>548288</v>
      </c>
      <c r="S12" s="82">
        <v>565178</v>
      </c>
      <c r="T12" s="82">
        <v>578044</v>
      </c>
      <c r="U12" s="82">
        <v>596345</v>
      </c>
      <c r="V12" s="82">
        <v>620760</v>
      </c>
      <c r="W12" s="82">
        <v>668836</v>
      </c>
      <c r="X12" s="82">
        <v>735812</v>
      </c>
      <c r="Y12" s="82">
        <v>782021</v>
      </c>
      <c r="DA12" s="89" t="s">
        <v>343</v>
      </c>
    </row>
    <row r="13" spans="1:105" ht="12" customHeight="1" x14ac:dyDescent="0.25">
      <c r="A13" s="73" t="s">
        <v>94</v>
      </c>
      <c r="B13" s="83">
        <v>441798</v>
      </c>
      <c r="C13" s="83">
        <v>431992</v>
      </c>
      <c r="D13" s="83">
        <v>424872</v>
      </c>
      <c r="E13" s="83">
        <v>419448</v>
      </c>
      <c r="F13" s="83">
        <v>418808</v>
      </c>
      <c r="G13" s="83">
        <v>418210</v>
      </c>
      <c r="H13" s="83">
        <v>413941</v>
      </c>
      <c r="I13" s="83">
        <v>406449</v>
      </c>
      <c r="J13" s="83">
        <v>400372</v>
      </c>
      <c r="K13" s="83">
        <v>400576</v>
      </c>
      <c r="L13" s="83">
        <v>401132</v>
      </c>
      <c r="M13" s="83">
        <v>402885</v>
      </c>
      <c r="N13" s="83">
        <v>395673</v>
      </c>
      <c r="O13" s="83">
        <v>386003</v>
      </c>
      <c r="P13" s="83">
        <v>378640</v>
      </c>
      <c r="Q13" s="83">
        <v>381052</v>
      </c>
      <c r="R13" s="83">
        <v>396907</v>
      </c>
      <c r="S13" s="83">
        <v>417535</v>
      </c>
      <c r="T13" s="83">
        <v>441600</v>
      </c>
      <c r="U13" s="83">
        <v>459467</v>
      </c>
      <c r="V13" s="83">
        <v>471801</v>
      </c>
      <c r="W13" s="83">
        <v>473526</v>
      </c>
      <c r="X13" s="83">
        <v>462854</v>
      </c>
      <c r="Y13" s="83">
        <v>448393</v>
      </c>
      <c r="DA13" s="90" t="s">
        <v>344</v>
      </c>
    </row>
    <row r="14" spans="1:105" ht="12" hidden="1" customHeight="1" x14ac:dyDescent="0.25">
      <c r="A14" s="84" t="s">
        <v>93</v>
      </c>
      <c r="B14" s="85">
        <f t="shared" ref="B14:Q14" si="4">SUM(B5:B11)</f>
        <v>1616419</v>
      </c>
      <c r="C14" s="85">
        <f t="shared" si="4"/>
        <v>1651282</v>
      </c>
      <c r="D14" s="85">
        <f t="shared" si="4"/>
        <v>1674130</v>
      </c>
      <c r="E14" s="85">
        <f t="shared" si="4"/>
        <v>1694826</v>
      </c>
      <c r="F14" s="85">
        <f t="shared" si="4"/>
        <v>1713516</v>
      </c>
      <c r="G14" s="85">
        <f t="shared" si="4"/>
        <v>1701131</v>
      </c>
      <c r="H14" s="85">
        <f t="shared" si="4"/>
        <v>1704414</v>
      </c>
      <c r="I14" s="85">
        <f t="shared" si="4"/>
        <v>1717560</v>
      </c>
      <c r="J14" s="85">
        <f t="shared" si="4"/>
        <v>1739312</v>
      </c>
      <c r="K14" s="85">
        <f t="shared" si="4"/>
        <v>1748737</v>
      </c>
      <c r="L14" s="85">
        <f t="shared" si="4"/>
        <v>1759376</v>
      </c>
      <c r="M14" s="85">
        <f t="shared" si="4"/>
        <v>1761297</v>
      </c>
      <c r="N14" s="85">
        <f t="shared" si="4"/>
        <v>1772001</v>
      </c>
      <c r="O14" s="85">
        <f t="shared" si="4"/>
        <v>1781280</v>
      </c>
      <c r="P14" s="85">
        <f t="shared" si="4"/>
        <v>1782863</v>
      </c>
      <c r="Q14" s="85">
        <f t="shared" si="4"/>
        <v>1788653</v>
      </c>
      <c r="R14" s="85">
        <f t="shared" ref="R14:V14" si="5">SUM(R5:R11)</f>
        <v>1761913</v>
      </c>
      <c r="S14" s="85">
        <f t="shared" si="5"/>
        <v>1755246</v>
      </c>
      <c r="T14" s="85">
        <f t="shared" si="5"/>
        <v>1745216</v>
      </c>
      <c r="U14" s="85">
        <f t="shared" si="5"/>
        <v>1762328</v>
      </c>
      <c r="V14" s="85">
        <f t="shared" si="5"/>
        <v>1746746</v>
      </c>
      <c r="W14" s="85">
        <f t="shared" ref="W14:Y14" si="6">SUM(W5:W11)</f>
        <v>1747347</v>
      </c>
      <c r="X14" s="85">
        <f t="shared" si="6"/>
        <v>1749390</v>
      </c>
      <c r="Y14" s="85">
        <f t="shared" si="6"/>
        <v>1752948</v>
      </c>
      <c r="DA14" s="93"/>
    </row>
    <row r="15" spans="1:105" ht="12.95" customHeight="1" x14ac:dyDescent="0.25">
      <c r="A15" s="68" t="s">
        <v>92</v>
      </c>
      <c r="B15" s="71">
        <f t="shared" ref="B15:Y15" si="7">B16</f>
        <v>141105</v>
      </c>
      <c r="C15" s="71">
        <f t="shared" si="7"/>
        <v>150164</v>
      </c>
      <c r="D15" s="71">
        <f t="shared" si="7"/>
        <v>160284</v>
      </c>
      <c r="E15" s="71">
        <f t="shared" si="7"/>
        <v>166911</v>
      </c>
      <c r="F15" s="71">
        <f t="shared" si="7"/>
        <v>176132</v>
      </c>
      <c r="G15" s="71">
        <f t="shared" si="7"/>
        <v>186529</v>
      </c>
      <c r="H15" s="71">
        <f t="shared" si="7"/>
        <v>194962</v>
      </c>
      <c r="I15" s="71">
        <f t="shared" si="7"/>
        <v>200990</v>
      </c>
      <c r="J15" s="71">
        <f t="shared" si="7"/>
        <v>213413</v>
      </c>
      <c r="K15" s="71">
        <f t="shared" si="7"/>
        <v>219218</v>
      </c>
      <c r="L15" s="71">
        <f t="shared" si="7"/>
        <v>227085</v>
      </c>
      <c r="M15" s="71">
        <f t="shared" si="7"/>
        <v>231855</v>
      </c>
      <c r="N15" s="71">
        <f t="shared" si="7"/>
        <v>242033</v>
      </c>
      <c r="O15" s="71">
        <f t="shared" si="7"/>
        <v>254218</v>
      </c>
      <c r="P15" s="71">
        <f t="shared" si="7"/>
        <v>262313</v>
      </c>
      <c r="Q15" s="71">
        <f t="shared" si="7"/>
        <v>276771</v>
      </c>
      <c r="R15" s="71">
        <f t="shared" si="7"/>
        <v>283166</v>
      </c>
      <c r="S15" s="71">
        <f t="shared" si="7"/>
        <v>288623</v>
      </c>
      <c r="T15" s="71">
        <f t="shared" si="7"/>
        <v>299204</v>
      </c>
      <c r="U15" s="71">
        <f t="shared" si="7"/>
        <v>316165</v>
      </c>
      <c r="V15" s="71">
        <f t="shared" si="7"/>
        <v>338461</v>
      </c>
      <c r="W15" s="71">
        <f t="shared" si="7"/>
        <v>373581</v>
      </c>
      <c r="X15" s="71">
        <f t="shared" si="7"/>
        <v>391312</v>
      </c>
      <c r="Y15" s="71">
        <f t="shared" si="7"/>
        <v>463530</v>
      </c>
      <c r="DA15" s="88" t="s">
        <v>345</v>
      </c>
    </row>
    <row r="16" spans="1:105" ht="12" customHeight="1" x14ac:dyDescent="0.25">
      <c r="A16" s="28" t="s">
        <v>91</v>
      </c>
      <c r="B16" s="82">
        <v>141105</v>
      </c>
      <c r="C16" s="82">
        <v>150164</v>
      </c>
      <c r="D16" s="82">
        <v>160284</v>
      </c>
      <c r="E16" s="82">
        <v>166911</v>
      </c>
      <c r="F16" s="82">
        <v>176132</v>
      </c>
      <c r="G16" s="82">
        <v>186529</v>
      </c>
      <c r="H16" s="82">
        <v>194962</v>
      </c>
      <c r="I16" s="82">
        <v>200990</v>
      </c>
      <c r="J16" s="82">
        <v>213413</v>
      </c>
      <c r="K16" s="82">
        <v>219218</v>
      </c>
      <c r="L16" s="82">
        <v>227085</v>
      </c>
      <c r="M16" s="82">
        <v>231855</v>
      </c>
      <c r="N16" s="82">
        <v>242033</v>
      </c>
      <c r="O16" s="82">
        <v>254218</v>
      </c>
      <c r="P16" s="82">
        <v>262313</v>
      </c>
      <c r="Q16" s="82">
        <v>276771</v>
      </c>
      <c r="R16" s="82">
        <v>283166</v>
      </c>
      <c r="S16" s="82">
        <v>288623</v>
      </c>
      <c r="T16" s="82">
        <v>299204</v>
      </c>
      <c r="U16" s="82">
        <v>316165</v>
      </c>
      <c r="V16" s="82">
        <v>338461</v>
      </c>
      <c r="W16" s="82">
        <v>373581</v>
      </c>
      <c r="X16" s="82">
        <v>391312</v>
      </c>
      <c r="Y16" s="82">
        <v>463530</v>
      </c>
      <c r="DA16" s="89" t="s">
        <v>346</v>
      </c>
    </row>
    <row r="17" spans="1:105" ht="12.95" customHeight="1" x14ac:dyDescent="0.25">
      <c r="A17" s="68" t="s">
        <v>55</v>
      </c>
      <c r="B17" s="71">
        <f t="shared" ref="B17:Q17" si="8">SUM(B18:B25)</f>
        <v>2275572</v>
      </c>
      <c r="C17" s="71">
        <f t="shared" si="8"/>
        <v>2316466</v>
      </c>
      <c r="D17" s="71">
        <f t="shared" si="8"/>
        <v>2360499</v>
      </c>
      <c r="E17" s="71">
        <f t="shared" si="8"/>
        <v>2404886</v>
      </c>
      <c r="F17" s="71">
        <f t="shared" si="8"/>
        <v>2451729</v>
      </c>
      <c r="G17" s="71">
        <f t="shared" si="8"/>
        <v>2465448</v>
      </c>
      <c r="H17" s="71">
        <f t="shared" si="8"/>
        <v>2484908</v>
      </c>
      <c r="I17" s="71">
        <f t="shared" si="8"/>
        <v>2506867</v>
      </c>
      <c r="J17" s="71">
        <f t="shared" si="8"/>
        <v>2536117</v>
      </c>
      <c r="K17" s="71">
        <f t="shared" si="8"/>
        <v>2558268</v>
      </c>
      <c r="L17" s="71">
        <f t="shared" si="8"/>
        <v>2582735</v>
      </c>
      <c r="M17" s="71">
        <f t="shared" si="8"/>
        <v>2601779</v>
      </c>
      <c r="N17" s="71">
        <f t="shared" si="8"/>
        <v>2625798</v>
      </c>
      <c r="O17" s="71">
        <f t="shared" si="8"/>
        <v>2648450</v>
      </c>
      <c r="P17" s="71">
        <f t="shared" si="8"/>
        <v>2666962</v>
      </c>
      <c r="Q17" s="71">
        <f t="shared" si="8"/>
        <v>2699434</v>
      </c>
      <c r="R17" s="71">
        <f t="shared" ref="R17:V17" si="9">SUM(R18:R25)</f>
        <v>2707108</v>
      </c>
      <c r="S17" s="71">
        <f t="shared" si="9"/>
        <v>2737959</v>
      </c>
      <c r="T17" s="71">
        <f t="shared" si="9"/>
        <v>2764860</v>
      </c>
      <c r="U17" s="71">
        <f t="shared" si="9"/>
        <v>2818140</v>
      </c>
      <c r="V17" s="71">
        <f t="shared" si="9"/>
        <v>2839307</v>
      </c>
      <c r="W17" s="71">
        <f t="shared" ref="W17:Y17" si="10">SUM(W18:W25)</f>
        <v>2889709</v>
      </c>
      <c r="X17" s="71">
        <f t="shared" si="10"/>
        <v>2948056</v>
      </c>
      <c r="Y17" s="71">
        <f t="shared" si="10"/>
        <v>2983362</v>
      </c>
      <c r="DA17" s="88" t="s">
        <v>347</v>
      </c>
    </row>
    <row r="18" spans="1:105" ht="12" customHeight="1" x14ac:dyDescent="0.25">
      <c r="A18" s="28" t="s">
        <v>51</v>
      </c>
      <c r="B18" s="82">
        <v>2214</v>
      </c>
      <c r="C18" s="82">
        <v>2355</v>
      </c>
      <c r="D18" s="82">
        <v>2546</v>
      </c>
      <c r="E18" s="82">
        <v>2772</v>
      </c>
      <c r="F18" s="82">
        <v>3097</v>
      </c>
      <c r="G18" s="82">
        <v>3218</v>
      </c>
      <c r="H18" s="82">
        <v>3242</v>
      </c>
      <c r="I18" s="82">
        <v>3243</v>
      </c>
      <c r="J18" s="82">
        <v>3233</v>
      </c>
      <c r="K18" s="82">
        <v>3066</v>
      </c>
      <c r="L18" s="82">
        <v>2951</v>
      </c>
      <c r="M18" s="82">
        <v>2700</v>
      </c>
      <c r="N18" s="82">
        <v>2463</v>
      </c>
      <c r="O18" s="82">
        <v>2204</v>
      </c>
      <c r="P18" s="82">
        <v>2008</v>
      </c>
      <c r="Q18" s="82">
        <v>1811</v>
      </c>
      <c r="R18" s="82">
        <v>1707</v>
      </c>
      <c r="S18" s="82">
        <v>1671</v>
      </c>
      <c r="T18" s="82">
        <v>1724</v>
      </c>
      <c r="U18" s="82">
        <v>1808</v>
      </c>
      <c r="V18" s="82">
        <v>1866</v>
      </c>
      <c r="W18" s="82">
        <v>1897</v>
      </c>
      <c r="X18" s="82">
        <v>1871</v>
      </c>
      <c r="Y18" s="82">
        <v>1841</v>
      </c>
      <c r="DA18" s="89" t="s">
        <v>348</v>
      </c>
    </row>
    <row r="19" spans="1:105" s="2" customFormat="1" ht="12" customHeight="1" x14ac:dyDescent="0.25">
      <c r="A19" s="28" t="s">
        <v>74</v>
      </c>
      <c r="B19" s="82">
        <v>0</v>
      </c>
      <c r="C19" s="82">
        <v>0</v>
      </c>
      <c r="D19" s="82">
        <v>0</v>
      </c>
      <c r="E19" s="82">
        <v>0</v>
      </c>
      <c r="F19" s="82">
        <v>0</v>
      </c>
      <c r="G19" s="82">
        <v>0</v>
      </c>
      <c r="H19" s="82">
        <v>0</v>
      </c>
      <c r="I19" s="82">
        <v>0</v>
      </c>
      <c r="J19" s="82">
        <v>0</v>
      </c>
      <c r="K19" s="82">
        <v>0</v>
      </c>
      <c r="L19" s="82">
        <v>0</v>
      </c>
      <c r="M19" s="82">
        <v>0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X19" s="82">
        <v>0</v>
      </c>
      <c r="Y19" s="82">
        <v>0</v>
      </c>
      <c r="DA19" s="89" t="s">
        <v>349</v>
      </c>
    </row>
    <row r="20" spans="1:105" ht="12" customHeight="1" x14ac:dyDescent="0.25">
      <c r="A20" s="28" t="s">
        <v>200</v>
      </c>
      <c r="B20" s="82">
        <v>365308</v>
      </c>
      <c r="C20" s="82">
        <v>365057</v>
      </c>
      <c r="D20" s="82">
        <v>358995</v>
      </c>
      <c r="E20" s="82">
        <v>352444</v>
      </c>
      <c r="F20" s="82">
        <v>328828</v>
      </c>
      <c r="G20" s="82">
        <v>308181</v>
      </c>
      <c r="H20" s="82">
        <v>285554</v>
      </c>
      <c r="I20" s="82">
        <v>268452</v>
      </c>
      <c r="J20" s="82">
        <v>245960</v>
      </c>
      <c r="K20" s="82">
        <v>232955</v>
      </c>
      <c r="L20" s="82">
        <v>228753</v>
      </c>
      <c r="M20" s="82">
        <v>223827</v>
      </c>
      <c r="N20" s="82">
        <v>219521</v>
      </c>
      <c r="O20" s="82">
        <v>213910</v>
      </c>
      <c r="P20" s="82">
        <v>209633</v>
      </c>
      <c r="Q20" s="82">
        <v>202804</v>
      </c>
      <c r="R20" s="82">
        <v>192471</v>
      </c>
      <c r="S20" s="82">
        <v>182864</v>
      </c>
      <c r="T20" s="82">
        <v>176986</v>
      </c>
      <c r="U20" s="82">
        <v>171119</v>
      </c>
      <c r="V20" s="82">
        <v>167751</v>
      </c>
      <c r="W20" s="82">
        <v>146663</v>
      </c>
      <c r="X20" s="82">
        <v>126532</v>
      </c>
      <c r="Y20" s="82">
        <v>102817</v>
      </c>
      <c r="DA20" s="89" t="s">
        <v>350</v>
      </c>
    </row>
    <row r="21" spans="1:105" ht="12" customHeight="1" x14ac:dyDescent="0.25">
      <c r="A21" s="28" t="s">
        <v>189</v>
      </c>
      <c r="B21" s="82">
        <v>9675</v>
      </c>
      <c r="C21" s="82">
        <v>10216</v>
      </c>
      <c r="D21" s="82">
        <v>10794</v>
      </c>
      <c r="E21" s="82">
        <v>11161</v>
      </c>
      <c r="F21" s="82">
        <v>11940</v>
      </c>
      <c r="G21" s="82">
        <v>12864</v>
      </c>
      <c r="H21" s="82">
        <v>14235</v>
      </c>
      <c r="I21" s="82">
        <v>15321</v>
      </c>
      <c r="J21" s="82">
        <v>15993</v>
      </c>
      <c r="K21" s="82">
        <v>15943</v>
      </c>
      <c r="L21" s="82">
        <v>15310</v>
      </c>
      <c r="M21" s="82">
        <v>13752</v>
      </c>
      <c r="N21" s="82">
        <v>12772</v>
      </c>
      <c r="O21" s="82">
        <v>11912</v>
      </c>
      <c r="P21" s="82">
        <v>11427</v>
      </c>
      <c r="Q21" s="82">
        <v>10879</v>
      </c>
      <c r="R21" s="82">
        <v>10548</v>
      </c>
      <c r="S21" s="82">
        <v>10647</v>
      </c>
      <c r="T21" s="82">
        <v>10955</v>
      </c>
      <c r="U21" s="82">
        <v>11680</v>
      </c>
      <c r="V21" s="82">
        <v>11774</v>
      </c>
      <c r="W21" s="82">
        <v>11076</v>
      </c>
      <c r="X21" s="82">
        <v>9066</v>
      </c>
      <c r="Y21" s="82">
        <v>6151</v>
      </c>
      <c r="DA21" s="89" t="s">
        <v>351</v>
      </c>
    </row>
    <row r="22" spans="1:105" ht="12" customHeight="1" x14ac:dyDescent="0.25">
      <c r="A22" s="28" t="s">
        <v>202</v>
      </c>
      <c r="B22" s="82">
        <v>95231</v>
      </c>
      <c r="C22" s="82">
        <v>101339</v>
      </c>
      <c r="D22" s="82">
        <v>110620</v>
      </c>
      <c r="E22" s="82">
        <v>120150</v>
      </c>
      <c r="F22" s="82">
        <v>132996</v>
      </c>
      <c r="G22" s="82">
        <v>145819</v>
      </c>
      <c r="H22" s="82">
        <v>161027</v>
      </c>
      <c r="I22" s="82">
        <v>177596</v>
      </c>
      <c r="J22" s="82">
        <v>197855</v>
      </c>
      <c r="K22" s="82">
        <v>213614</v>
      </c>
      <c r="L22" s="82">
        <v>225001</v>
      </c>
      <c r="M22" s="82">
        <v>229274</v>
      </c>
      <c r="N22" s="82">
        <v>232814</v>
      </c>
      <c r="O22" s="82">
        <v>235165</v>
      </c>
      <c r="P22" s="82">
        <v>237687</v>
      </c>
      <c r="Q22" s="82">
        <v>238085</v>
      </c>
      <c r="R22" s="82">
        <v>239461</v>
      </c>
      <c r="S22" s="82">
        <v>241538</v>
      </c>
      <c r="T22" s="82">
        <v>245916</v>
      </c>
      <c r="U22" s="82">
        <v>249696</v>
      </c>
      <c r="V22" s="82">
        <v>253751</v>
      </c>
      <c r="W22" s="82">
        <v>259574</v>
      </c>
      <c r="X22" s="82">
        <v>266843</v>
      </c>
      <c r="Y22" s="82">
        <v>271434</v>
      </c>
      <c r="DA22" s="89" t="s">
        <v>352</v>
      </c>
    </row>
    <row r="23" spans="1:105" ht="12" customHeight="1" x14ac:dyDescent="0.25">
      <c r="A23" s="28" t="s">
        <v>197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353</v>
      </c>
    </row>
    <row r="24" spans="1:105" ht="12" customHeight="1" x14ac:dyDescent="0.25">
      <c r="A24" s="28" t="s">
        <v>198</v>
      </c>
      <c r="B24" s="82">
        <v>812337</v>
      </c>
      <c r="C24" s="82">
        <v>814484</v>
      </c>
      <c r="D24" s="82">
        <v>830300</v>
      </c>
      <c r="E24" s="82">
        <v>842826</v>
      </c>
      <c r="F24" s="82">
        <v>853468</v>
      </c>
      <c r="G24" s="82">
        <v>854900</v>
      </c>
      <c r="H24" s="82">
        <v>860160</v>
      </c>
      <c r="I24" s="82">
        <v>866509</v>
      </c>
      <c r="J24" s="82">
        <v>875417</v>
      </c>
      <c r="K24" s="82">
        <v>880113</v>
      </c>
      <c r="L24" s="82">
        <v>882511</v>
      </c>
      <c r="M24" s="82">
        <v>888558</v>
      </c>
      <c r="N24" s="82">
        <v>897522</v>
      </c>
      <c r="O24" s="82">
        <v>908679</v>
      </c>
      <c r="P24" s="82">
        <v>912779</v>
      </c>
      <c r="Q24" s="82">
        <v>917269</v>
      </c>
      <c r="R24" s="82">
        <v>913884</v>
      </c>
      <c r="S24" s="82">
        <v>911050</v>
      </c>
      <c r="T24" s="82">
        <v>905026</v>
      </c>
      <c r="U24" s="82">
        <v>906782</v>
      </c>
      <c r="V24" s="82">
        <v>909074</v>
      </c>
      <c r="W24" s="82">
        <v>921266</v>
      </c>
      <c r="X24" s="82">
        <v>932221</v>
      </c>
      <c r="Y24" s="82">
        <v>937518</v>
      </c>
      <c r="DA24" s="89" t="s">
        <v>354</v>
      </c>
    </row>
    <row r="25" spans="1:105" ht="12" customHeight="1" x14ac:dyDescent="0.25">
      <c r="A25" s="73" t="s">
        <v>53</v>
      </c>
      <c r="B25" s="83">
        <v>990807</v>
      </c>
      <c r="C25" s="83">
        <v>1023015</v>
      </c>
      <c r="D25" s="83">
        <v>1047244</v>
      </c>
      <c r="E25" s="83">
        <v>1075533</v>
      </c>
      <c r="F25" s="83">
        <v>1121400</v>
      </c>
      <c r="G25" s="83">
        <v>1140466</v>
      </c>
      <c r="H25" s="83">
        <v>1160690</v>
      </c>
      <c r="I25" s="83">
        <v>1175746</v>
      </c>
      <c r="J25" s="83">
        <v>1197659</v>
      </c>
      <c r="K25" s="83">
        <v>1212577</v>
      </c>
      <c r="L25" s="83">
        <v>1228209</v>
      </c>
      <c r="M25" s="83">
        <v>1243668</v>
      </c>
      <c r="N25" s="83">
        <v>1260706</v>
      </c>
      <c r="O25" s="83">
        <v>1276580</v>
      </c>
      <c r="P25" s="83">
        <v>1293428</v>
      </c>
      <c r="Q25" s="83">
        <v>1328586</v>
      </c>
      <c r="R25" s="83">
        <v>1349037</v>
      </c>
      <c r="S25" s="83">
        <v>1390189</v>
      </c>
      <c r="T25" s="83">
        <v>1424253</v>
      </c>
      <c r="U25" s="83">
        <v>1477055</v>
      </c>
      <c r="V25" s="83">
        <v>1495091</v>
      </c>
      <c r="W25" s="83">
        <v>1549233</v>
      </c>
      <c r="X25" s="83">
        <v>1611523</v>
      </c>
      <c r="Y25" s="83">
        <v>1663601</v>
      </c>
      <c r="DA25" s="90" t="s">
        <v>355</v>
      </c>
    </row>
    <row r="26" spans="1:105" ht="12" customHeight="1" x14ac:dyDescent="0.25">
      <c r="A26" s="84" t="s">
        <v>52</v>
      </c>
      <c r="B26" s="85">
        <v>15461</v>
      </c>
      <c r="C26" s="85">
        <v>16135</v>
      </c>
      <c r="D26" s="85">
        <v>16229</v>
      </c>
      <c r="E26" s="85">
        <v>16199</v>
      </c>
      <c r="F26" s="85">
        <v>17266</v>
      </c>
      <c r="G26" s="85">
        <v>18832</v>
      </c>
      <c r="H26" s="85">
        <v>24392</v>
      </c>
      <c r="I26" s="85">
        <v>26522</v>
      </c>
      <c r="J26" s="85">
        <v>31768</v>
      </c>
      <c r="K26" s="85">
        <v>33829</v>
      </c>
      <c r="L26" s="85">
        <v>37114</v>
      </c>
      <c r="M26" s="85">
        <v>39527</v>
      </c>
      <c r="N26" s="85">
        <v>43011</v>
      </c>
      <c r="O26" s="85">
        <v>47460</v>
      </c>
      <c r="P26" s="85">
        <v>53221</v>
      </c>
      <c r="Q26" s="85">
        <v>58202</v>
      </c>
      <c r="R26" s="85">
        <v>65645</v>
      </c>
      <c r="S26" s="85">
        <v>73591</v>
      </c>
      <c r="T26" s="85">
        <v>84038</v>
      </c>
      <c r="U26" s="85">
        <v>94380</v>
      </c>
      <c r="V26" s="85">
        <v>103588</v>
      </c>
      <c r="W26" s="85">
        <v>112052</v>
      </c>
      <c r="X26" s="85">
        <v>121280</v>
      </c>
      <c r="Y26" s="85">
        <v>130154</v>
      </c>
      <c r="DA26" s="93" t="s">
        <v>356</v>
      </c>
    </row>
    <row r="27" spans="1:105" ht="12.95" customHeight="1" x14ac:dyDescent="0.25">
      <c r="A27" s="68" t="s">
        <v>54</v>
      </c>
      <c r="B27" s="71">
        <f t="shared" ref="B27:Q27" si="11">SUM(B28:B32)</f>
        <v>2275572</v>
      </c>
      <c r="C27" s="71">
        <f t="shared" si="11"/>
        <v>2316466</v>
      </c>
      <c r="D27" s="71">
        <f t="shared" si="11"/>
        <v>2360499</v>
      </c>
      <c r="E27" s="71">
        <f t="shared" si="11"/>
        <v>2404886</v>
      </c>
      <c r="F27" s="71">
        <f t="shared" si="11"/>
        <v>2451729</v>
      </c>
      <c r="G27" s="71">
        <f t="shared" si="11"/>
        <v>2465448</v>
      </c>
      <c r="H27" s="71">
        <f t="shared" si="11"/>
        <v>2484908</v>
      </c>
      <c r="I27" s="71">
        <f t="shared" si="11"/>
        <v>2506867</v>
      </c>
      <c r="J27" s="71">
        <f t="shared" si="11"/>
        <v>2536117</v>
      </c>
      <c r="K27" s="71">
        <f t="shared" si="11"/>
        <v>2558268</v>
      </c>
      <c r="L27" s="71">
        <f t="shared" si="11"/>
        <v>2582735</v>
      </c>
      <c r="M27" s="71">
        <f t="shared" si="11"/>
        <v>2601779</v>
      </c>
      <c r="N27" s="71">
        <f t="shared" si="11"/>
        <v>2625798</v>
      </c>
      <c r="O27" s="71">
        <f t="shared" si="11"/>
        <v>2648450</v>
      </c>
      <c r="P27" s="71">
        <f t="shared" si="11"/>
        <v>2666962</v>
      </c>
      <c r="Q27" s="71">
        <f t="shared" si="11"/>
        <v>2699434</v>
      </c>
      <c r="R27" s="71">
        <f t="shared" ref="R27:V27" si="12">SUM(R28:R32)</f>
        <v>2707108</v>
      </c>
      <c r="S27" s="71">
        <f t="shared" si="12"/>
        <v>2737959</v>
      </c>
      <c r="T27" s="71">
        <f t="shared" si="12"/>
        <v>2764860</v>
      </c>
      <c r="U27" s="71">
        <f t="shared" si="12"/>
        <v>2818140</v>
      </c>
      <c r="V27" s="71">
        <f t="shared" si="12"/>
        <v>2839307</v>
      </c>
      <c r="W27" s="71">
        <f t="shared" ref="W27:Y27" si="13">SUM(W28:W32)</f>
        <v>2889709</v>
      </c>
      <c r="X27" s="71">
        <f t="shared" si="13"/>
        <v>2948056</v>
      </c>
      <c r="Y27" s="71">
        <f t="shared" si="13"/>
        <v>2983362</v>
      </c>
      <c r="DA27" s="88" t="s">
        <v>357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DA28" s="89" t="s">
        <v>358</v>
      </c>
    </row>
    <row r="29" spans="1:105" s="2" customFormat="1" ht="12" customHeight="1" x14ac:dyDescent="0.25">
      <c r="A29" s="28" t="s">
        <v>74</v>
      </c>
      <c r="B29" s="82">
        <v>224984</v>
      </c>
      <c r="C29" s="82">
        <v>242756</v>
      </c>
      <c r="D29" s="82">
        <v>257877</v>
      </c>
      <c r="E29" s="82">
        <v>272008</v>
      </c>
      <c r="F29" s="82">
        <v>265162</v>
      </c>
      <c r="G29" s="82">
        <v>256746</v>
      </c>
      <c r="H29" s="82">
        <v>243993</v>
      </c>
      <c r="I29" s="82">
        <v>243289</v>
      </c>
      <c r="J29" s="82">
        <v>259237</v>
      </c>
      <c r="K29" s="82">
        <v>258046</v>
      </c>
      <c r="L29" s="82">
        <v>234406</v>
      </c>
      <c r="M29" s="82">
        <v>193289</v>
      </c>
      <c r="N29" s="82">
        <v>172870</v>
      </c>
      <c r="O29" s="82">
        <v>169263</v>
      </c>
      <c r="P29" s="82">
        <v>177024</v>
      </c>
      <c r="Q29" s="82">
        <v>179566</v>
      </c>
      <c r="R29" s="82">
        <v>180615</v>
      </c>
      <c r="S29" s="82">
        <v>175495</v>
      </c>
      <c r="T29" s="82">
        <v>168529</v>
      </c>
      <c r="U29" s="82">
        <v>165608</v>
      </c>
      <c r="V29" s="82">
        <v>159345</v>
      </c>
      <c r="W29" s="82">
        <v>151418</v>
      </c>
      <c r="X29" s="82">
        <v>138029</v>
      </c>
      <c r="Y29" s="82">
        <v>122212</v>
      </c>
      <c r="DA29" s="89" t="s">
        <v>359</v>
      </c>
    </row>
    <row r="30" spans="1:105" ht="12" customHeight="1" x14ac:dyDescent="0.25">
      <c r="A30" s="28" t="s">
        <v>189</v>
      </c>
      <c r="B30" s="82">
        <v>9472</v>
      </c>
      <c r="C30" s="82">
        <v>10069</v>
      </c>
      <c r="D30" s="82">
        <v>10708</v>
      </c>
      <c r="E30" s="82">
        <v>11112</v>
      </c>
      <c r="F30" s="82">
        <v>11905</v>
      </c>
      <c r="G30" s="82">
        <v>12828</v>
      </c>
      <c r="H30" s="82">
        <v>14193</v>
      </c>
      <c r="I30" s="82">
        <v>15275</v>
      </c>
      <c r="J30" s="82">
        <v>15943</v>
      </c>
      <c r="K30" s="82">
        <v>15890</v>
      </c>
      <c r="L30" s="82">
        <v>15255</v>
      </c>
      <c r="M30" s="82">
        <v>13698</v>
      </c>
      <c r="N30" s="82">
        <v>12723</v>
      </c>
      <c r="O30" s="82">
        <v>11867</v>
      </c>
      <c r="P30" s="82">
        <v>11386</v>
      </c>
      <c r="Q30" s="82">
        <v>10842</v>
      </c>
      <c r="R30" s="82">
        <v>10500</v>
      </c>
      <c r="S30" s="82">
        <v>10570</v>
      </c>
      <c r="T30" s="82">
        <v>10809</v>
      </c>
      <c r="U30" s="82">
        <v>11484</v>
      </c>
      <c r="V30" s="82">
        <v>11460</v>
      </c>
      <c r="W30" s="82">
        <v>10712</v>
      </c>
      <c r="X30" s="82">
        <v>8573</v>
      </c>
      <c r="Y30" s="82">
        <v>5908</v>
      </c>
      <c r="DA30" s="89" t="s">
        <v>360</v>
      </c>
    </row>
    <row r="31" spans="1:105" ht="12" customHeight="1" x14ac:dyDescent="0.25">
      <c r="A31" s="28" t="s">
        <v>202</v>
      </c>
      <c r="B31" s="82">
        <v>0</v>
      </c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X31" s="82">
        <v>0</v>
      </c>
      <c r="Y31" s="82">
        <v>0</v>
      </c>
      <c r="DA31" s="89" t="s">
        <v>361</v>
      </c>
    </row>
    <row r="32" spans="1:105" ht="12" customHeight="1" x14ac:dyDescent="0.25">
      <c r="A32" s="32" t="s">
        <v>53</v>
      </c>
      <c r="B32" s="86">
        <v>2041116</v>
      </c>
      <c r="C32" s="86">
        <v>2063641</v>
      </c>
      <c r="D32" s="86">
        <v>2091914</v>
      </c>
      <c r="E32" s="86">
        <v>2121766</v>
      </c>
      <c r="F32" s="86">
        <v>2174662</v>
      </c>
      <c r="G32" s="86">
        <v>2195874</v>
      </c>
      <c r="H32" s="86">
        <v>2226722</v>
      </c>
      <c r="I32" s="86">
        <v>2248303</v>
      </c>
      <c r="J32" s="86">
        <v>2260937</v>
      </c>
      <c r="K32" s="86">
        <v>2284332</v>
      </c>
      <c r="L32" s="86">
        <v>2333074</v>
      </c>
      <c r="M32" s="86">
        <v>2394792</v>
      </c>
      <c r="N32" s="86">
        <v>2440205</v>
      </c>
      <c r="O32" s="86">
        <v>2467320</v>
      </c>
      <c r="P32" s="86">
        <v>2478552</v>
      </c>
      <c r="Q32" s="86">
        <v>2509026</v>
      </c>
      <c r="R32" s="86">
        <v>2515993</v>
      </c>
      <c r="S32" s="86">
        <v>2551894</v>
      </c>
      <c r="T32" s="86">
        <v>2585522</v>
      </c>
      <c r="U32" s="86">
        <v>2641048</v>
      </c>
      <c r="V32" s="86">
        <v>2668502</v>
      </c>
      <c r="W32" s="86">
        <v>2727579</v>
      </c>
      <c r="X32" s="86">
        <v>2801454</v>
      </c>
      <c r="Y32" s="86">
        <v>2855242</v>
      </c>
      <c r="DA32" s="92" t="s">
        <v>362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Y14 B17:Y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4200.9654018065712</v>
      </c>
      <c r="C3" s="65">
        <f t="shared" si="0"/>
        <v>4715.2211634778032</v>
      </c>
      <c r="D3" s="65">
        <f t="shared" si="0"/>
        <v>4718.6114611434568</v>
      </c>
      <c r="E3" s="65">
        <f t="shared" si="0"/>
        <v>4949.3225750939719</v>
      </c>
      <c r="F3" s="65">
        <f t="shared" si="0"/>
        <v>4698.6380665742017</v>
      </c>
      <c r="G3" s="65">
        <f t="shared" si="0"/>
        <v>4631.3547298717485</v>
      </c>
      <c r="H3" s="65">
        <f t="shared" si="0"/>
        <v>4669.8539847250686</v>
      </c>
      <c r="I3" s="65">
        <f t="shared" si="0"/>
        <v>4692.5423639491582</v>
      </c>
      <c r="J3" s="65">
        <f t="shared" si="0"/>
        <v>4547.6501767862583</v>
      </c>
      <c r="K3" s="65">
        <f t="shared" si="0"/>
        <v>4772.8406965989107</v>
      </c>
      <c r="L3" s="65">
        <f t="shared" si="0"/>
        <v>5331.2242445784459</v>
      </c>
      <c r="M3" s="65">
        <f t="shared" si="0"/>
        <v>4606.7060025931078</v>
      </c>
      <c r="N3" s="65">
        <f t="shared" si="0"/>
        <v>4977.5341201428673</v>
      </c>
      <c r="O3" s="65">
        <f t="shared" si="0"/>
        <v>4686.2408724317538</v>
      </c>
      <c r="P3" s="65">
        <f t="shared" si="0"/>
        <v>4646.5059773799139</v>
      </c>
      <c r="Q3" s="65">
        <f t="shared" si="0"/>
        <v>4482.6042774875023</v>
      </c>
      <c r="R3" s="65">
        <f t="shared" ref="R3:V3" si="1">SUM(R4,R15,R17,R27)</f>
        <v>4870.3490287775903</v>
      </c>
      <c r="S3" s="65">
        <f t="shared" si="1"/>
        <v>4795.1574839298619</v>
      </c>
      <c r="T3" s="65">
        <f t="shared" si="1"/>
        <v>4719.3081751170375</v>
      </c>
      <c r="U3" s="65">
        <f t="shared" si="1"/>
        <v>4643.552934682868</v>
      </c>
      <c r="V3" s="65">
        <f t="shared" si="1"/>
        <v>4373.835557859953</v>
      </c>
      <c r="W3" s="65">
        <f t="shared" ref="W3:Y3" si="2">SUM(W4,W15,W17,W27)</f>
        <v>4852.67754650604</v>
      </c>
      <c r="X3" s="65">
        <f t="shared" si="2"/>
        <v>4505.7042430588053</v>
      </c>
      <c r="Y3" s="65">
        <f t="shared" si="2"/>
        <v>4346.7176611639443</v>
      </c>
      <c r="DA3" s="87" t="s">
        <v>245</v>
      </c>
    </row>
    <row r="4" spans="1:105" ht="12.95" customHeight="1" x14ac:dyDescent="0.25">
      <c r="A4" s="68" t="s">
        <v>57</v>
      </c>
      <c r="B4" s="69">
        <f t="shared" ref="B4:Q4" si="3">SUM(B5:B14)</f>
        <v>3765.6112872763888</v>
      </c>
      <c r="C4" s="69">
        <f t="shared" si="3"/>
        <v>4263.2691956125636</v>
      </c>
      <c r="D4" s="69">
        <f t="shared" si="3"/>
        <v>4264.1453845500819</v>
      </c>
      <c r="E4" s="69">
        <f t="shared" si="3"/>
        <v>4486.2820021621174</v>
      </c>
      <c r="F4" s="69">
        <f t="shared" si="3"/>
        <v>4235.3469023918151</v>
      </c>
      <c r="G4" s="69">
        <f t="shared" si="3"/>
        <v>4158.6957664406664</v>
      </c>
      <c r="H4" s="69">
        <f t="shared" si="3"/>
        <v>4197.8165842096587</v>
      </c>
      <c r="I4" s="69">
        <f t="shared" si="3"/>
        <v>4222.3242159707897</v>
      </c>
      <c r="J4" s="69">
        <f t="shared" si="3"/>
        <v>4082.2686369203852</v>
      </c>
      <c r="K4" s="69">
        <f t="shared" si="3"/>
        <v>4291.3431170970271</v>
      </c>
      <c r="L4" s="69">
        <f t="shared" si="3"/>
        <v>4838.048411379651</v>
      </c>
      <c r="M4" s="69">
        <f t="shared" si="3"/>
        <v>4099.8698872783016</v>
      </c>
      <c r="N4" s="69">
        <f t="shared" si="3"/>
        <v>4466.8901069023941</v>
      </c>
      <c r="O4" s="69">
        <f t="shared" si="3"/>
        <v>4173.8835624773992</v>
      </c>
      <c r="P4" s="69">
        <f t="shared" si="3"/>
        <v>4142.3614278527521</v>
      </c>
      <c r="Q4" s="69">
        <f t="shared" si="3"/>
        <v>3977.5981780036086</v>
      </c>
      <c r="R4" s="69">
        <f t="shared" ref="R4:V4" si="4">SUM(R5:R14)</f>
        <v>4373.8522078623237</v>
      </c>
      <c r="S4" s="69">
        <f t="shared" si="4"/>
        <v>4311.4295862762319</v>
      </c>
      <c r="T4" s="69">
        <f t="shared" si="4"/>
        <v>4247.2079511443008</v>
      </c>
      <c r="U4" s="69">
        <f t="shared" si="4"/>
        <v>4176.2873062392555</v>
      </c>
      <c r="V4" s="69">
        <f t="shared" si="4"/>
        <v>3887.1093648801448</v>
      </c>
      <c r="W4" s="69">
        <f t="shared" ref="W4:Y4" si="5">SUM(W5:W14)</f>
        <v>4375.8742148019073</v>
      </c>
      <c r="X4" s="69">
        <f t="shared" si="5"/>
        <v>4058.9867897619929</v>
      </c>
      <c r="Y4" s="69">
        <f t="shared" si="5"/>
        <v>3914.1383980240207</v>
      </c>
      <c r="DA4" s="88" t="s">
        <v>246</v>
      </c>
    </row>
    <row r="5" spans="1:105" ht="12" customHeight="1" x14ac:dyDescent="0.25">
      <c r="A5" s="28" t="s">
        <v>51</v>
      </c>
      <c r="B5" s="72">
        <v>10.860916416074144</v>
      </c>
      <c r="C5" s="72">
        <v>12.04957123039309</v>
      </c>
      <c r="D5" s="72">
        <v>11.586911513384607</v>
      </c>
      <c r="E5" s="72">
        <v>11.358419749774269</v>
      </c>
      <c r="F5" s="72">
        <v>11.236830979001969</v>
      </c>
      <c r="G5" s="72">
        <v>11.118989725560452</v>
      </c>
      <c r="H5" s="72">
        <v>11.199765623345588</v>
      </c>
      <c r="I5" s="72">
        <v>10.456463179374859</v>
      </c>
      <c r="J5" s="72">
        <v>6.7590548579125027</v>
      </c>
      <c r="K5" s="72">
        <v>6.617717980753107</v>
      </c>
      <c r="L5" s="72">
        <v>7.4154508089882682</v>
      </c>
      <c r="M5" s="72">
        <v>5.0719232317027831</v>
      </c>
      <c r="N5" s="72">
        <v>5.1262897704437789</v>
      </c>
      <c r="O5" s="72">
        <v>4.2899613822194915</v>
      </c>
      <c r="P5" s="72">
        <v>3.9992281212526337</v>
      </c>
      <c r="Q5" s="72">
        <v>3.2577474816364504</v>
      </c>
      <c r="R5" s="72">
        <v>3.4782131141357615</v>
      </c>
      <c r="S5" s="72">
        <v>3.2556639093786224</v>
      </c>
      <c r="T5" s="72">
        <v>3.3414423118523606</v>
      </c>
      <c r="U5" s="72">
        <v>3.4293482964418045</v>
      </c>
      <c r="V5" s="72">
        <v>3.1678974251244241</v>
      </c>
      <c r="W5" s="72">
        <v>3.6761614875107451</v>
      </c>
      <c r="X5" s="72">
        <v>3.1791670926181665</v>
      </c>
      <c r="Y5" s="72">
        <v>3.1653622937716701</v>
      </c>
      <c r="DA5" s="89" t="s">
        <v>364</v>
      </c>
    </row>
    <row r="6" spans="1:105" ht="12" customHeight="1" x14ac:dyDescent="0.25">
      <c r="A6" s="28" t="s">
        <v>74</v>
      </c>
      <c r="B6" s="72">
        <v>0</v>
      </c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</v>
      </c>
      <c r="O6" s="72">
        <v>0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X6" s="72">
        <v>0</v>
      </c>
      <c r="Y6" s="72">
        <v>0</v>
      </c>
      <c r="DA6" s="89" t="s">
        <v>365</v>
      </c>
    </row>
    <row r="7" spans="1:105" ht="12" customHeight="1" x14ac:dyDescent="0.25">
      <c r="A7" s="28" t="s">
        <v>200</v>
      </c>
      <c r="B7" s="72">
        <v>805.95342034905752</v>
      </c>
      <c r="C7" s="72">
        <v>994.48135102945525</v>
      </c>
      <c r="D7" s="72">
        <v>920.85165416691393</v>
      </c>
      <c r="E7" s="72">
        <v>997.15587887734239</v>
      </c>
      <c r="F7" s="72">
        <v>833.16575703302146</v>
      </c>
      <c r="G7" s="72">
        <v>768.52374743842711</v>
      </c>
      <c r="H7" s="72">
        <v>719.02430388402422</v>
      </c>
      <c r="I7" s="72">
        <v>727.62747888451975</v>
      </c>
      <c r="J7" s="72">
        <v>582.95966182887798</v>
      </c>
      <c r="K7" s="72">
        <v>574.61178918923474</v>
      </c>
      <c r="L7" s="72">
        <v>683.42342024533104</v>
      </c>
      <c r="M7" s="72">
        <v>542.67265224568587</v>
      </c>
      <c r="N7" s="72">
        <v>569.70571499299945</v>
      </c>
      <c r="O7" s="72">
        <v>505.15746717140388</v>
      </c>
      <c r="P7" s="72">
        <v>503.16600748489623</v>
      </c>
      <c r="Q7" s="72">
        <v>471.163581253823</v>
      </c>
      <c r="R7" s="72">
        <v>476.2220356643715</v>
      </c>
      <c r="S7" s="72">
        <v>445.02451969770271</v>
      </c>
      <c r="T7" s="72">
        <v>415.31812458788966</v>
      </c>
      <c r="U7" s="72">
        <v>386.14399938795822</v>
      </c>
      <c r="V7" s="72">
        <v>396.06037334828864</v>
      </c>
      <c r="W7" s="72">
        <v>333.92793092411284</v>
      </c>
      <c r="X7" s="72">
        <v>321.42422418121873</v>
      </c>
      <c r="Y7" s="72">
        <v>243.22444571241527</v>
      </c>
      <c r="DA7" s="89" t="s">
        <v>366</v>
      </c>
    </row>
    <row r="8" spans="1:105" ht="12" customHeight="1" x14ac:dyDescent="0.25">
      <c r="A8" s="28" t="s">
        <v>189</v>
      </c>
      <c r="B8" s="72">
        <v>20.257735895964835</v>
      </c>
      <c r="C8" s="72">
        <v>23.756005376733249</v>
      </c>
      <c r="D8" s="72">
        <v>26.237394038607608</v>
      </c>
      <c r="E8" s="72">
        <v>26.087390318388721</v>
      </c>
      <c r="F8" s="72">
        <v>26.958519690532817</v>
      </c>
      <c r="G8" s="72">
        <v>27.547424985460239</v>
      </c>
      <c r="H8" s="72">
        <v>32.690883437804324</v>
      </c>
      <c r="I8" s="72">
        <v>35.514226560409838</v>
      </c>
      <c r="J8" s="72">
        <v>35.073486943855137</v>
      </c>
      <c r="K8" s="72">
        <v>37.576870632828147</v>
      </c>
      <c r="L8" s="72">
        <v>42.470583234718248</v>
      </c>
      <c r="M8" s="72">
        <v>28.101239513471299</v>
      </c>
      <c r="N8" s="72">
        <v>30.520382353814181</v>
      </c>
      <c r="O8" s="72">
        <v>26.847632000746511</v>
      </c>
      <c r="P8" s="72">
        <v>26.179837056975046</v>
      </c>
      <c r="Q8" s="72">
        <v>23.089653595942004</v>
      </c>
      <c r="R8" s="72">
        <v>24.104147616266332</v>
      </c>
      <c r="S8" s="72">
        <v>23.81964714409682</v>
      </c>
      <c r="T8" s="72">
        <v>22.545825650587968</v>
      </c>
      <c r="U8" s="72">
        <v>24.499942568060213</v>
      </c>
      <c r="V8" s="72">
        <v>21.76724249706426</v>
      </c>
      <c r="W8" s="72">
        <v>25.84220272562796</v>
      </c>
      <c r="X8" s="72">
        <v>17.599082584639824</v>
      </c>
      <c r="Y8" s="72">
        <v>8.1544075550289037</v>
      </c>
      <c r="DA8" s="89" t="s">
        <v>367</v>
      </c>
    </row>
    <row r="9" spans="1:105" ht="12" customHeight="1" x14ac:dyDescent="0.25">
      <c r="A9" s="28" t="s">
        <v>202</v>
      </c>
      <c r="B9" s="72">
        <v>913.61402293993103</v>
      </c>
      <c r="C9" s="72">
        <v>1027.6459721072267</v>
      </c>
      <c r="D9" s="72">
        <v>1057.1567076912363</v>
      </c>
      <c r="E9" s="72">
        <v>1067.9417193042445</v>
      </c>
      <c r="F9" s="72">
        <v>1073.2231219091509</v>
      </c>
      <c r="G9" s="72">
        <v>1075.876043265722</v>
      </c>
      <c r="H9" s="72">
        <v>1107.3877055009366</v>
      </c>
      <c r="I9" s="72">
        <v>1116.3411315090718</v>
      </c>
      <c r="J9" s="72">
        <v>1176.7096370427755</v>
      </c>
      <c r="K9" s="72">
        <v>1240.312446211213</v>
      </c>
      <c r="L9" s="72">
        <v>1380.2354183786108</v>
      </c>
      <c r="M9" s="72">
        <v>1175.90936681366</v>
      </c>
      <c r="N9" s="72">
        <v>1288.1566085684233</v>
      </c>
      <c r="O9" s="72">
        <v>1210.3332443774377</v>
      </c>
      <c r="P9" s="72">
        <v>1226.4131641530955</v>
      </c>
      <c r="Q9" s="72">
        <v>1155.1543231107278</v>
      </c>
      <c r="R9" s="72">
        <v>1261.0585554600175</v>
      </c>
      <c r="S9" s="72">
        <v>1235.8841979554782</v>
      </c>
      <c r="T9" s="72">
        <v>1214.0536830037258</v>
      </c>
      <c r="U9" s="72">
        <v>1193.6562147702293</v>
      </c>
      <c r="V9" s="72">
        <v>1095.2755899493652</v>
      </c>
      <c r="W9" s="72">
        <v>1233.3763638100693</v>
      </c>
      <c r="X9" s="72">
        <v>1132.6550014330755</v>
      </c>
      <c r="Y9" s="72">
        <v>1094.1052737173975</v>
      </c>
      <c r="DA9" s="89" t="s">
        <v>368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369</v>
      </c>
    </row>
    <row r="11" spans="1:105" ht="12" customHeight="1" x14ac:dyDescent="0.25">
      <c r="A11" s="28" t="s">
        <v>198</v>
      </c>
      <c r="B11" s="72">
        <v>1159.2427335745742</v>
      </c>
      <c r="C11" s="72">
        <v>1273.9660036739315</v>
      </c>
      <c r="D11" s="72">
        <v>1305.3518547944518</v>
      </c>
      <c r="E11" s="72">
        <v>1392.5875326270079</v>
      </c>
      <c r="F11" s="72">
        <v>1339.64427952553</v>
      </c>
      <c r="G11" s="72">
        <v>1305.7059709023085</v>
      </c>
      <c r="H11" s="72">
        <v>1343.0987215500611</v>
      </c>
      <c r="I11" s="72">
        <v>1363.1245327403417</v>
      </c>
      <c r="J11" s="72">
        <v>1352.3013896971713</v>
      </c>
      <c r="K11" s="72">
        <v>1438.3080183897343</v>
      </c>
      <c r="L11" s="72">
        <v>1612.5207775246599</v>
      </c>
      <c r="M11" s="72">
        <v>1376.7498693796824</v>
      </c>
      <c r="N11" s="72">
        <v>1525.6836113891384</v>
      </c>
      <c r="O11" s="72">
        <v>1460.7874789036009</v>
      </c>
      <c r="P11" s="72">
        <v>1439.5652340481543</v>
      </c>
      <c r="Q11" s="72">
        <v>1411.4736604329023</v>
      </c>
      <c r="R11" s="72">
        <v>1554.1510640754341</v>
      </c>
      <c r="S11" s="72">
        <v>1534.4736422435215</v>
      </c>
      <c r="T11" s="72">
        <v>1490.5745060924548</v>
      </c>
      <c r="U11" s="72">
        <v>1474.6512293885069</v>
      </c>
      <c r="V11" s="72">
        <v>1344.6895095031657</v>
      </c>
      <c r="W11" s="72">
        <v>1578.1616972068264</v>
      </c>
      <c r="X11" s="72">
        <v>1474.1657927011092</v>
      </c>
      <c r="Y11" s="72">
        <v>1493.5112374002827</v>
      </c>
      <c r="DA11" s="89" t="s">
        <v>370</v>
      </c>
    </row>
    <row r="12" spans="1:105" ht="12" customHeight="1" x14ac:dyDescent="0.25">
      <c r="A12" s="28" t="s">
        <v>95</v>
      </c>
      <c r="B12" s="72">
        <v>148.26209364350566</v>
      </c>
      <c r="C12" s="72">
        <v>180.02164512044683</v>
      </c>
      <c r="D12" s="72">
        <v>199.81186943022396</v>
      </c>
      <c r="E12" s="72">
        <v>229.74734577350961</v>
      </c>
      <c r="F12" s="72">
        <v>233.47394831341498</v>
      </c>
      <c r="G12" s="72">
        <v>250.43502463822639</v>
      </c>
      <c r="H12" s="72">
        <v>262.04277892518451</v>
      </c>
      <c r="I12" s="72">
        <v>269.10136510944699</v>
      </c>
      <c r="J12" s="72">
        <v>265.63542417226716</v>
      </c>
      <c r="K12" s="72">
        <v>283.95601845080063</v>
      </c>
      <c r="L12" s="72">
        <v>321.63545519286095</v>
      </c>
      <c r="M12" s="72">
        <v>274.271339329135</v>
      </c>
      <c r="N12" s="72">
        <v>309.27461213056284</v>
      </c>
      <c r="O12" s="72">
        <v>294.693647951424</v>
      </c>
      <c r="P12" s="72">
        <v>298.19568508422986</v>
      </c>
      <c r="Q12" s="72">
        <v>295.22617125454531</v>
      </c>
      <c r="R12" s="72">
        <v>324.71895119023293</v>
      </c>
      <c r="S12" s="72">
        <v>317.43853484448522</v>
      </c>
      <c r="T12" s="72">
        <v>306.90530453315489</v>
      </c>
      <c r="U12" s="72">
        <v>304.52992522097293</v>
      </c>
      <c r="V12" s="72">
        <v>271.48669918917807</v>
      </c>
      <c r="W12" s="72">
        <v>328.91571246906415</v>
      </c>
      <c r="X12" s="72">
        <v>345.37301444205417</v>
      </c>
      <c r="Y12" s="72">
        <v>355.35487907462061</v>
      </c>
      <c r="DA12" s="89" t="s">
        <v>371</v>
      </c>
    </row>
    <row r="13" spans="1:105" ht="12" customHeight="1" x14ac:dyDescent="0.25">
      <c r="A13" s="73" t="s">
        <v>94</v>
      </c>
      <c r="B13" s="74">
        <v>689.22773210278615</v>
      </c>
      <c r="C13" s="74">
        <v>729.83395382390836</v>
      </c>
      <c r="D13" s="74">
        <v>722.50950554973838</v>
      </c>
      <c r="E13" s="74">
        <v>739.62941323898849</v>
      </c>
      <c r="F13" s="74">
        <v>698.23401695625648</v>
      </c>
      <c r="G13" s="74">
        <v>701.02302398693871</v>
      </c>
      <c r="H13" s="74">
        <v>704.17017000492092</v>
      </c>
      <c r="I13" s="74">
        <v>681.74526641466753</v>
      </c>
      <c r="J13" s="74">
        <v>645.78223250176836</v>
      </c>
      <c r="K13" s="74">
        <v>692.26761694508787</v>
      </c>
      <c r="L13" s="74">
        <v>769.90597025332431</v>
      </c>
      <c r="M13" s="74">
        <v>680.2098987575946</v>
      </c>
      <c r="N13" s="74">
        <v>719.84309327308642</v>
      </c>
      <c r="O13" s="74">
        <v>654.45438999466421</v>
      </c>
      <c r="P13" s="74">
        <v>627.62754249442423</v>
      </c>
      <c r="Q13" s="74">
        <v>601.96408627487972</v>
      </c>
      <c r="R13" s="74">
        <v>712.65211936444598</v>
      </c>
      <c r="S13" s="74">
        <v>734.59372184922381</v>
      </c>
      <c r="T13" s="74">
        <v>778.11809119140401</v>
      </c>
      <c r="U13" s="74">
        <v>773.39637058146695</v>
      </c>
      <c r="V13" s="74">
        <v>739.44900122973434</v>
      </c>
      <c r="W13" s="74">
        <v>855.65227636183727</v>
      </c>
      <c r="X13" s="74">
        <v>749.3981355006573</v>
      </c>
      <c r="Y13" s="74">
        <v>702.47967707624309</v>
      </c>
      <c r="DA13" s="90" t="s">
        <v>372</v>
      </c>
    </row>
    <row r="14" spans="1:105" ht="12" customHeight="1" x14ac:dyDescent="0.25">
      <c r="A14" s="75" t="s">
        <v>97</v>
      </c>
      <c r="B14" s="76">
        <v>18.192632354494901</v>
      </c>
      <c r="C14" s="76">
        <v>21.514693250468508</v>
      </c>
      <c r="D14" s="76">
        <v>20.63948736552582</v>
      </c>
      <c r="E14" s="76">
        <v>21.774302272860677</v>
      </c>
      <c r="F14" s="76">
        <v>19.410427984906896</v>
      </c>
      <c r="G14" s="76">
        <v>18.465541498022514</v>
      </c>
      <c r="H14" s="76">
        <v>18.202255283381863</v>
      </c>
      <c r="I14" s="76">
        <v>18.413751572957231</v>
      </c>
      <c r="J14" s="76">
        <v>17.047749875757589</v>
      </c>
      <c r="K14" s="76">
        <v>17.692639297374409</v>
      </c>
      <c r="L14" s="76">
        <v>20.441335741157459</v>
      </c>
      <c r="M14" s="76">
        <v>16.883598007369766</v>
      </c>
      <c r="N14" s="76">
        <v>18.579794423926067</v>
      </c>
      <c r="O14" s="76">
        <v>17.319740695902794</v>
      </c>
      <c r="P14" s="76">
        <v>17.214729409724008</v>
      </c>
      <c r="Q14" s="76">
        <v>16.268954599152288</v>
      </c>
      <c r="R14" s="76">
        <v>17.467121377419286</v>
      </c>
      <c r="S14" s="76">
        <v>16.939658632344834</v>
      </c>
      <c r="T14" s="76">
        <v>16.350973773231324</v>
      </c>
      <c r="U14" s="76">
        <v>15.980276025618991</v>
      </c>
      <c r="V14" s="76">
        <v>15.213051738224248</v>
      </c>
      <c r="W14" s="76">
        <v>16.321869816858136</v>
      </c>
      <c r="X14" s="76">
        <v>15.192371826620294</v>
      </c>
      <c r="Y14" s="76">
        <v>14.143115194260773</v>
      </c>
      <c r="DA14" s="91" t="s">
        <v>373</v>
      </c>
    </row>
    <row r="15" spans="1:105" ht="12.95" customHeight="1" x14ac:dyDescent="0.25">
      <c r="A15" s="68" t="s">
        <v>92</v>
      </c>
      <c r="B15" s="69">
        <f t="shared" ref="B15:Y15" si="6">B16</f>
        <v>5.0746606441088149</v>
      </c>
      <c r="C15" s="69">
        <f t="shared" si="6"/>
        <v>5.3071190823607086</v>
      </c>
      <c r="D15" s="69">
        <f t="shared" si="6"/>
        <v>5.5405949891064328</v>
      </c>
      <c r="E15" s="69">
        <f t="shared" si="6"/>
        <v>6.8340995087431766</v>
      </c>
      <c r="F15" s="69">
        <f t="shared" si="6"/>
        <v>5.8457346702480093</v>
      </c>
      <c r="G15" s="69">
        <f t="shared" si="6"/>
        <v>6.0308864154015325</v>
      </c>
      <c r="H15" s="69">
        <f t="shared" si="6"/>
        <v>6.148315325758956</v>
      </c>
      <c r="I15" s="69">
        <f t="shared" si="6"/>
        <v>6.2053446803352568</v>
      </c>
      <c r="J15" s="69">
        <f t="shared" si="6"/>
        <v>6.7048031934995915</v>
      </c>
      <c r="K15" s="69">
        <f t="shared" si="6"/>
        <v>6.7941198432771648</v>
      </c>
      <c r="L15" s="69">
        <f t="shared" si="6"/>
        <v>9.0787820096853817</v>
      </c>
      <c r="M15" s="69">
        <f t="shared" si="6"/>
        <v>7.2649439294348932</v>
      </c>
      <c r="N15" s="69">
        <f t="shared" si="6"/>
        <v>7.10134493689465</v>
      </c>
      <c r="O15" s="69">
        <f t="shared" si="6"/>
        <v>7.1804629016881369</v>
      </c>
      <c r="P15" s="69">
        <f t="shared" si="6"/>
        <v>7.6256502146555256</v>
      </c>
      <c r="Q15" s="69">
        <f t="shared" si="6"/>
        <v>7.4806534823731692</v>
      </c>
      <c r="R15" s="69">
        <f t="shared" si="6"/>
        <v>7.7386070507308622</v>
      </c>
      <c r="S15" s="69">
        <f t="shared" si="6"/>
        <v>7.5666380051590698</v>
      </c>
      <c r="T15" s="69">
        <f t="shared" si="6"/>
        <v>7.9105760963026537</v>
      </c>
      <c r="U15" s="69">
        <f t="shared" si="6"/>
        <v>8.9423903697334417</v>
      </c>
      <c r="V15" s="69">
        <f t="shared" si="6"/>
        <v>10.060189165950124</v>
      </c>
      <c r="W15" s="69">
        <f t="shared" si="6"/>
        <v>12.295786758383496</v>
      </c>
      <c r="X15" s="69">
        <f t="shared" si="6"/>
        <v>10.748065348237311</v>
      </c>
      <c r="Y15" s="69">
        <f t="shared" si="6"/>
        <v>11.607910576096302</v>
      </c>
      <c r="DA15" s="88" t="s">
        <v>247</v>
      </c>
    </row>
    <row r="16" spans="1:105" ht="12" customHeight="1" x14ac:dyDescent="0.25">
      <c r="A16" s="28" t="s">
        <v>91</v>
      </c>
      <c r="B16" s="72">
        <v>5.0746606441088149</v>
      </c>
      <c r="C16" s="72">
        <v>5.3071190823607086</v>
      </c>
      <c r="D16" s="72">
        <v>5.5405949891064328</v>
      </c>
      <c r="E16" s="72">
        <v>6.8340995087431766</v>
      </c>
      <c r="F16" s="72">
        <v>5.8457346702480093</v>
      </c>
      <c r="G16" s="72">
        <v>6.0308864154015325</v>
      </c>
      <c r="H16" s="72">
        <v>6.148315325758956</v>
      </c>
      <c r="I16" s="72">
        <v>6.2053446803352568</v>
      </c>
      <c r="J16" s="72">
        <v>6.7048031934995915</v>
      </c>
      <c r="K16" s="72">
        <v>6.7941198432771648</v>
      </c>
      <c r="L16" s="72">
        <v>9.0787820096853817</v>
      </c>
      <c r="M16" s="72">
        <v>7.2649439294348932</v>
      </c>
      <c r="N16" s="72">
        <v>7.10134493689465</v>
      </c>
      <c r="O16" s="72">
        <v>7.1804629016881369</v>
      </c>
      <c r="P16" s="72">
        <v>7.6256502146555256</v>
      </c>
      <c r="Q16" s="72">
        <v>7.4806534823731692</v>
      </c>
      <c r="R16" s="72">
        <v>7.7386070507308622</v>
      </c>
      <c r="S16" s="72">
        <v>7.5666380051590698</v>
      </c>
      <c r="T16" s="72">
        <v>7.9105760963026537</v>
      </c>
      <c r="U16" s="72">
        <v>8.9423903697334417</v>
      </c>
      <c r="V16" s="72">
        <v>10.060189165950124</v>
      </c>
      <c r="W16" s="72">
        <v>12.295786758383496</v>
      </c>
      <c r="X16" s="72">
        <v>10.748065348237311</v>
      </c>
      <c r="Y16" s="72">
        <v>11.607910576096302</v>
      </c>
      <c r="DA16" s="89" t="s">
        <v>374</v>
      </c>
    </row>
    <row r="17" spans="1:105" ht="12.95" customHeight="1" x14ac:dyDescent="0.25">
      <c r="A17" s="68" t="s">
        <v>55</v>
      </c>
      <c r="B17" s="69">
        <f t="shared" ref="B17:Q17" si="7">SUM(B18:B26)</f>
        <v>392.87060955668346</v>
      </c>
      <c r="C17" s="69">
        <f t="shared" si="7"/>
        <v>407.09763203968907</v>
      </c>
      <c r="D17" s="69">
        <f t="shared" si="7"/>
        <v>408.64659975833757</v>
      </c>
      <c r="E17" s="69">
        <f t="shared" si="7"/>
        <v>414.50381094718227</v>
      </c>
      <c r="F17" s="69">
        <f t="shared" si="7"/>
        <v>415.67597118926938</v>
      </c>
      <c r="G17" s="69">
        <f t="shared" si="7"/>
        <v>422.93314468065125</v>
      </c>
      <c r="H17" s="69">
        <f t="shared" si="7"/>
        <v>423.90848182587348</v>
      </c>
      <c r="I17" s="69">
        <f t="shared" si="7"/>
        <v>420.78222617895136</v>
      </c>
      <c r="J17" s="69">
        <f t="shared" si="7"/>
        <v>412.34578328854582</v>
      </c>
      <c r="K17" s="69">
        <f t="shared" si="7"/>
        <v>424.26333148705504</v>
      </c>
      <c r="L17" s="69">
        <f t="shared" si="7"/>
        <v>433.07198586016909</v>
      </c>
      <c r="M17" s="69">
        <f t="shared" si="7"/>
        <v>448.18226004583835</v>
      </c>
      <c r="N17" s="69">
        <f t="shared" si="7"/>
        <v>450.19028463836264</v>
      </c>
      <c r="O17" s="69">
        <f t="shared" si="7"/>
        <v>450.6742210702019</v>
      </c>
      <c r="P17" s="69">
        <f t="shared" si="7"/>
        <v>442.03191083005441</v>
      </c>
      <c r="Q17" s="69">
        <f t="shared" si="7"/>
        <v>442.01474374506762</v>
      </c>
      <c r="R17" s="69">
        <f t="shared" ref="R17:V17" si="8">SUM(R18:R26)</f>
        <v>433.81819034949262</v>
      </c>
      <c r="S17" s="69">
        <f t="shared" si="8"/>
        <v>421.19547797076018</v>
      </c>
      <c r="T17" s="69">
        <f t="shared" si="8"/>
        <v>408.12150801285566</v>
      </c>
      <c r="U17" s="69">
        <f t="shared" si="8"/>
        <v>401.71709899664489</v>
      </c>
      <c r="V17" s="69">
        <f t="shared" si="8"/>
        <v>401.82190836792222</v>
      </c>
      <c r="W17" s="69">
        <f t="shared" ref="W17:Y17" si="9">SUM(W18:W26)</f>
        <v>390.25088839338326</v>
      </c>
      <c r="X17" s="69">
        <f t="shared" si="9"/>
        <v>367.5090842418798</v>
      </c>
      <c r="Y17" s="69">
        <f t="shared" si="9"/>
        <v>358.16833870576755</v>
      </c>
      <c r="DA17" s="88" t="s">
        <v>248</v>
      </c>
    </row>
    <row r="18" spans="1:105" ht="12" customHeight="1" x14ac:dyDescent="0.25">
      <c r="A18" s="28" t="s">
        <v>51</v>
      </c>
      <c r="B18" s="72">
        <v>0.45679639561975083</v>
      </c>
      <c r="C18" s="72">
        <v>0.51233762601275312</v>
      </c>
      <c r="D18" s="72">
        <v>0.54103345652081014</v>
      </c>
      <c r="E18" s="72">
        <v>0.55998093810191885</v>
      </c>
      <c r="F18" s="72">
        <v>0.64485431764462953</v>
      </c>
      <c r="G18" s="72">
        <v>0.7253782881970654</v>
      </c>
      <c r="H18" s="72">
        <v>0.79765484097082595</v>
      </c>
      <c r="I18" s="72">
        <v>0.80510173893983872</v>
      </c>
      <c r="J18" s="72">
        <v>0.57327532265499415</v>
      </c>
      <c r="K18" s="72">
        <v>0.59956490832685871</v>
      </c>
      <c r="L18" s="72">
        <v>0.66606251861276233</v>
      </c>
      <c r="M18" s="72">
        <v>0.547939193060757</v>
      </c>
      <c r="N18" s="72">
        <v>0.50406276609964329</v>
      </c>
      <c r="O18" s="72">
        <v>0.44787180780630265</v>
      </c>
      <c r="P18" s="72">
        <v>0.40919836198038356</v>
      </c>
      <c r="Q18" s="72">
        <v>0.34285441002305117</v>
      </c>
      <c r="R18" s="72">
        <v>0.32419445250224216</v>
      </c>
      <c r="S18" s="72">
        <v>0.29833437093092346</v>
      </c>
      <c r="T18" s="72">
        <v>0.30215184120009214</v>
      </c>
      <c r="U18" s="72">
        <v>0.31097844474478431</v>
      </c>
      <c r="V18" s="72">
        <v>0.31301401081710578</v>
      </c>
      <c r="W18" s="72">
        <v>0.31352036975494735</v>
      </c>
      <c r="X18" s="72">
        <v>0.27164976034830135</v>
      </c>
      <c r="Y18" s="72">
        <v>0.26542016538568203</v>
      </c>
      <c r="DA18" s="89" t="s">
        <v>375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DA19" s="89" t="s">
        <v>376</v>
      </c>
    </row>
    <row r="20" spans="1:105" ht="12" customHeight="1" x14ac:dyDescent="0.25">
      <c r="A20" s="28" t="s">
        <v>200</v>
      </c>
      <c r="B20" s="72">
        <v>73.990603726608754</v>
      </c>
      <c r="C20" s="72">
        <v>83.635587921533428</v>
      </c>
      <c r="D20" s="72">
        <v>77.156342393705259</v>
      </c>
      <c r="E20" s="72">
        <v>79.933974948968682</v>
      </c>
      <c r="F20" s="72">
        <v>70.268808745138188</v>
      </c>
      <c r="G20" s="72">
        <v>66.419416792011233</v>
      </c>
      <c r="H20" s="72">
        <v>61.250244697230819</v>
      </c>
      <c r="I20" s="72">
        <v>60.874842697595426</v>
      </c>
      <c r="J20" s="72">
        <v>49.127612461749706</v>
      </c>
      <c r="K20" s="72">
        <v>47.166284757454896</v>
      </c>
      <c r="L20" s="72">
        <v>50.784060408151433</v>
      </c>
      <c r="M20" s="72">
        <v>49.177734684666575</v>
      </c>
      <c r="N20" s="72">
        <v>47.423863682838757</v>
      </c>
      <c r="O20" s="72">
        <v>44.925507893084195</v>
      </c>
      <c r="P20" s="72">
        <v>43.975952962223374</v>
      </c>
      <c r="Q20" s="72">
        <v>42.490846949099996</v>
      </c>
      <c r="R20" s="72">
        <v>38.096451008027408</v>
      </c>
      <c r="S20" s="72">
        <v>34.842118307456325</v>
      </c>
      <c r="T20" s="72">
        <v>31.866484182531416</v>
      </c>
      <c r="U20" s="72">
        <v>29.45006767996993</v>
      </c>
      <c r="V20" s="72">
        <v>32.582017021444457</v>
      </c>
      <c r="W20" s="72">
        <v>23.139137003660441</v>
      </c>
      <c r="X20" s="72">
        <v>21.326162749133296</v>
      </c>
      <c r="Y20" s="72">
        <v>11.943138122494251</v>
      </c>
      <c r="DA20" s="89" t="s">
        <v>377</v>
      </c>
    </row>
    <row r="21" spans="1:105" ht="12" customHeight="1" x14ac:dyDescent="0.25">
      <c r="A21" s="28" t="s">
        <v>189</v>
      </c>
      <c r="B21" s="72">
        <v>1.9781204483803372</v>
      </c>
      <c r="C21" s="72">
        <v>2.1149421323019011</v>
      </c>
      <c r="D21" s="72">
        <v>2.3161561692296444</v>
      </c>
      <c r="E21" s="72">
        <v>2.193293343148766</v>
      </c>
      <c r="F21" s="72">
        <v>2.3761626972905976</v>
      </c>
      <c r="G21" s="72">
        <v>2.4778583780254144</v>
      </c>
      <c r="H21" s="72">
        <v>2.8858977839650772</v>
      </c>
      <c r="I21" s="72">
        <v>3.0614217270391064</v>
      </c>
      <c r="J21" s="72">
        <v>3.0262278084923224</v>
      </c>
      <c r="K21" s="72">
        <v>3.1329648979721685</v>
      </c>
      <c r="L21" s="72">
        <v>3.1756579508286471</v>
      </c>
      <c r="M21" s="72">
        <v>2.5217755746097454</v>
      </c>
      <c r="N21" s="72">
        <v>2.4806419319970527</v>
      </c>
      <c r="O21" s="72">
        <v>2.3010805712279248</v>
      </c>
      <c r="P21" s="72">
        <v>2.2017219165246535</v>
      </c>
      <c r="Q21" s="72">
        <v>2.00245641284658</v>
      </c>
      <c r="R21" s="72">
        <v>1.8609233314239029</v>
      </c>
      <c r="S21" s="72">
        <v>1.8124142027640742</v>
      </c>
      <c r="T21" s="72">
        <v>1.6935129271113736</v>
      </c>
      <c r="U21" s="72">
        <v>1.8452887557662865</v>
      </c>
      <c r="V21" s="72">
        <v>1.7765709280871778</v>
      </c>
      <c r="W21" s="72">
        <v>1.798229630626333</v>
      </c>
      <c r="X21" s="72">
        <v>1.2145415902795114</v>
      </c>
      <c r="Y21" s="72">
        <v>0.54695964308627854</v>
      </c>
      <c r="DA21" s="89" t="s">
        <v>378</v>
      </c>
    </row>
    <row r="22" spans="1:105" ht="12" customHeight="1" x14ac:dyDescent="0.25">
      <c r="A22" s="28" t="s">
        <v>202</v>
      </c>
      <c r="B22" s="72">
        <v>22.112546277609756</v>
      </c>
      <c r="C22" s="72">
        <v>23.753683954682149</v>
      </c>
      <c r="D22" s="72">
        <v>25.340626788557714</v>
      </c>
      <c r="E22" s="72">
        <v>25.542545528085718</v>
      </c>
      <c r="F22" s="72">
        <v>28.262518675544143</v>
      </c>
      <c r="G22" s="72">
        <v>30.410371179677998</v>
      </c>
      <c r="H22" s="72">
        <v>32.337144026148472</v>
      </c>
      <c r="I22" s="72">
        <v>33.534706840025045</v>
      </c>
      <c r="J22" s="72">
        <v>37.033527187662045</v>
      </c>
      <c r="K22" s="72">
        <v>39.662704261702174</v>
      </c>
      <c r="L22" s="72">
        <v>41.662002085704927</v>
      </c>
      <c r="M22" s="72">
        <v>41.583668439993268</v>
      </c>
      <c r="N22" s="72">
        <v>41.402978705867852</v>
      </c>
      <c r="O22" s="72">
        <v>41.099859663834266</v>
      </c>
      <c r="P22" s="72">
        <v>40.855365511564237</v>
      </c>
      <c r="Q22" s="72">
        <v>39.958918505780069</v>
      </c>
      <c r="R22" s="72">
        <v>39.337919174548581</v>
      </c>
      <c r="S22" s="72">
        <v>37.642113308493357</v>
      </c>
      <c r="T22" s="72">
        <v>37.331613642877613</v>
      </c>
      <c r="U22" s="72">
        <v>36.304576287379383</v>
      </c>
      <c r="V22" s="72">
        <v>35.802999904461636</v>
      </c>
      <c r="W22" s="72">
        <v>35.158115983567399</v>
      </c>
      <c r="X22" s="72">
        <v>33.390656348523933</v>
      </c>
      <c r="Y22" s="72">
        <v>32.817426196617937</v>
      </c>
      <c r="DA22" s="89" t="s">
        <v>379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380</v>
      </c>
    </row>
    <row r="24" spans="1:105" ht="12" customHeight="1" x14ac:dyDescent="0.25">
      <c r="A24" s="28" t="s">
        <v>198</v>
      </c>
      <c r="B24" s="72">
        <v>119.34712025173665</v>
      </c>
      <c r="C24" s="72">
        <v>119.84311068548357</v>
      </c>
      <c r="D24" s="72">
        <v>121.9912234514648</v>
      </c>
      <c r="E24" s="72">
        <v>124.17944931624227</v>
      </c>
      <c r="F24" s="72">
        <v>125.53198874618052</v>
      </c>
      <c r="G24" s="72">
        <v>125.07648825504272</v>
      </c>
      <c r="H24" s="72">
        <v>126.37677286094437</v>
      </c>
      <c r="I24" s="72">
        <v>125.26755668356296</v>
      </c>
      <c r="J24" s="72">
        <v>124.48278915063588</v>
      </c>
      <c r="K24" s="72">
        <v>127.80453535059296</v>
      </c>
      <c r="L24" s="72">
        <v>128.23588627585656</v>
      </c>
      <c r="M24" s="72">
        <v>133.04282193588111</v>
      </c>
      <c r="N24" s="72">
        <v>134.84467751885879</v>
      </c>
      <c r="O24" s="72">
        <v>137.4976457739578</v>
      </c>
      <c r="P24" s="72">
        <v>132.92453379363349</v>
      </c>
      <c r="Q24" s="72">
        <v>134.21756914577315</v>
      </c>
      <c r="R24" s="72">
        <v>130.64403480676614</v>
      </c>
      <c r="S24" s="72">
        <v>125.88749275217918</v>
      </c>
      <c r="T24" s="72">
        <v>119.58121187830879</v>
      </c>
      <c r="U24" s="72">
        <v>117.49554619188913</v>
      </c>
      <c r="V24" s="72">
        <v>115.49484131368826</v>
      </c>
      <c r="W24" s="72">
        <v>114.70640253521819</v>
      </c>
      <c r="X24" s="72">
        <v>106.75518752245155</v>
      </c>
      <c r="Y24" s="72">
        <v>104.77388727727566</v>
      </c>
      <c r="DA24" s="89" t="s">
        <v>381</v>
      </c>
    </row>
    <row r="25" spans="1:105" ht="12" customHeight="1" x14ac:dyDescent="0.25">
      <c r="A25" s="73" t="s">
        <v>53</v>
      </c>
      <c r="B25" s="74">
        <v>174.60330723746767</v>
      </c>
      <c r="C25" s="74">
        <v>176.83195080308025</v>
      </c>
      <c r="D25" s="74">
        <v>180.8951985822643</v>
      </c>
      <c r="E25" s="74">
        <v>181.68854795603988</v>
      </c>
      <c r="F25" s="74">
        <v>188.16171539354184</v>
      </c>
      <c r="G25" s="74">
        <v>197.3459017790984</v>
      </c>
      <c r="H25" s="74">
        <v>199.63978739305418</v>
      </c>
      <c r="I25" s="74">
        <v>196.61761626822926</v>
      </c>
      <c r="J25" s="74">
        <v>197.33803493430705</v>
      </c>
      <c r="K25" s="74">
        <v>205.06133578048147</v>
      </c>
      <c r="L25" s="74">
        <v>207.61684628567514</v>
      </c>
      <c r="M25" s="74">
        <v>220.28132107747209</v>
      </c>
      <c r="N25" s="74">
        <v>222.41144610320788</v>
      </c>
      <c r="O25" s="74">
        <v>223.16029491317187</v>
      </c>
      <c r="P25" s="74">
        <v>220.30374533485909</v>
      </c>
      <c r="Q25" s="74">
        <v>221.52127287012598</v>
      </c>
      <c r="R25" s="74">
        <v>221.90660222798707</v>
      </c>
      <c r="S25" s="74">
        <v>218.9216894657377</v>
      </c>
      <c r="T25" s="74">
        <v>215.3640743834747</v>
      </c>
      <c r="U25" s="74">
        <v>214.13712486991344</v>
      </c>
      <c r="V25" s="74">
        <v>213.46398711547687</v>
      </c>
      <c r="W25" s="74">
        <v>212.50813979231006</v>
      </c>
      <c r="X25" s="74">
        <v>201.92354319289728</v>
      </c>
      <c r="Y25" s="74">
        <v>205.19416422266181</v>
      </c>
      <c r="DA25" s="90" t="s">
        <v>382</v>
      </c>
    </row>
    <row r="26" spans="1:105" ht="12" customHeight="1" x14ac:dyDescent="0.25">
      <c r="A26" s="32" t="s">
        <v>52</v>
      </c>
      <c r="B26" s="77">
        <v>0.3821152192605331</v>
      </c>
      <c r="C26" s="77">
        <v>0.40601891659501288</v>
      </c>
      <c r="D26" s="77">
        <v>0.40601891659501288</v>
      </c>
      <c r="E26" s="77">
        <v>0.40601891659501288</v>
      </c>
      <c r="F26" s="77">
        <v>0.42992261392949271</v>
      </c>
      <c r="G26" s="77">
        <v>0.47773000859845233</v>
      </c>
      <c r="H26" s="77">
        <v>0.62098022355975924</v>
      </c>
      <c r="I26" s="77">
        <v>0.62098022355975924</v>
      </c>
      <c r="J26" s="77">
        <v>0.76431642304385194</v>
      </c>
      <c r="K26" s="77">
        <v>0.83594153052450548</v>
      </c>
      <c r="L26" s="77">
        <v>0.93147033533963886</v>
      </c>
      <c r="M26" s="77">
        <v>1.026999140154772</v>
      </c>
      <c r="N26" s="77">
        <v>1.1226139294926909</v>
      </c>
      <c r="O26" s="77">
        <v>1.241960447119518</v>
      </c>
      <c r="P26" s="77">
        <v>1.361392949269131</v>
      </c>
      <c r="Q26" s="77">
        <v>1.4808254514187451</v>
      </c>
      <c r="R26" s="77">
        <v>1.6480653482373171</v>
      </c>
      <c r="S26" s="77">
        <v>1.791315563198624</v>
      </c>
      <c r="T26" s="77">
        <v>1.982459157351677</v>
      </c>
      <c r="U26" s="77">
        <v>2.1735167669819431</v>
      </c>
      <c r="V26" s="77">
        <v>2.3884780739466889</v>
      </c>
      <c r="W26" s="77">
        <v>2.6273430782459162</v>
      </c>
      <c r="X26" s="77">
        <v>2.6273430782459162</v>
      </c>
      <c r="Y26" s="77">
        <v>2.6273430782459162</v>
      </c>
      <c r="DA26" s="92" t="s">
        <v>383</v>
      </c>
    </row>
    <row r="27" spans="1:105" ht="12.95" customHeight="1" x14ac:dyDescent="0.25">
      <c r="A27" s="68" t="s">
        <v>54</v>
      </c>
      <c r="B27" s="69">
        <f t="shared" ref="B27:Q27" si="10">SUM(B28:B32)</f>
        <v>37.408844329390739</v>
      </c>
      <c r="C27" s="69">
        <f t="shared" si="10"/>
        <v>39.547216743190297</v>
      </c>
      <c r="D27" s="69">
        <f t="shared" si="10"/>
        <v>40.278881845930933</v>
      </c>
      <c r="E27" s="69">
        <f t="shared" si="10"/>
        <v>41.702662475929216</v>
      </c>
      <c r="F27" s="69">
        <f t="shared" si="10"/>
        <v>41.76945832286912</v>
      </c>
      <c r="G27" s="69">
        <f t="shared" si="10"/>
        <v>43.694932335029925</v>
      </c>
      <c r="H27" s="69">
        <f t="shared" si="10"/>
        <v>41.980603363778108</v>
      </c>
      <c r="I27" s="69">
        <f t="shared" si="10"/>
        <v>43.230577119081602</v>
      </c>
      <c r="J27" s="69">
        <f t="shared" si="10"/>
        <v>46.33095338382762</v>
      </c>
      <c r="K27" s="69">
        <f t="shared" si="10"/>
        <v>50.440128171550725</v>
      </c>
      <c r="L27" s="69">
        <f t="shared" si="10"/>
        <v>51.025065328940372</v>
      </c>
      <c r="M27" s="69">
        <f t="shared" si="10"/>
        <v>51.388911339533408</v>
      </c>
      <c r="N27" s="69">
        <f t="shared" si="10"/>
        <v>53.35238366521564</v>
      </c>
      <c r="O27" s="69">
        <f t="shared" si="10"/>
        <v>54.502625982464451</v>
      </c>
      <c r="P27" s="69">
        <f t="shared" si="10"/>
        <v>54.486988482451913</v>
      </c>
      <c r="Q27" s="69">
        <f t="shared" si="10"/>
        <v>55.510702256452241</v>
      </c>
      <c r="R27" s="69">
        <f t="shared" ref="R27:V27" si="11">SUM(R28:R32)</f>
        <v>54.940023515043137</v>
      </c>
      <c r="S27" s="69">
        <f t="shared" si="11"/>
        <v>54.965781677710339</v>
      </c>
      <c r="T27" s="69">
        <f t="shared" si="11"/>
        <v>56.068139863577549</v>
      </c>
      <c r="U27" s="69">
        <f t="shared" si="11"/>
        <v>56.606139077234005</v>
      </c>
      <c r="V27" s="69">
        <f t="shared" si="11"/>
        <v>74.844095445935821</v>
      </c>
      <c r="W27" s="69">
        <f t="shared" ref="W27:Y27" si="12">SUM(W28:W32)</f>
        <v>74.256656552365442</v>
      </c>
      <c r="X27" s="69">
        <f t="shared" si="12"/>
        <v>68.460303706695228</v>
      </c>
      <c r="Y27" s="69">
        <f t="shared" si="12"/>
        <v>62.803013858059529</v>
      </c>
      <c r="DA27" s="88" t="s">
        <v>249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384</v>
      </c>
    </row>
    <row r="29" spans="1:105" s="2" customFormat="1" ht="12" customHeight="1" x14ac:dyDescent="0.25">
      <c r="A29" s="28" t="s">
        <v>74</v>
      </c>
      <c r="B29" s="72">
        <v>3.310404127257093</v>
      </c>
      <c r="C29" s="72">
        <v>5.5173688736027513</v>
      </c>
      <c r="D29" s="72">
        <v>5.5173688736027513</v>
      </c>
      <c r="E29" s="72">
        <v>6.6208082545141869</v>
      </c>
      <c r="F29" s="72">
        <v>5.5173688736027513</v>
      </c>
      <c r="G29" s="72">
        <v>6.6208082545141869</v>
      </c>
      <c r="H29" s="72">
        <v>3.310404127257093</v>
      </c>
      <c r="I29" s="72">
        <v>4.4138435081685294</v>
      </c>
      <c r="J29" s="72">
        <v>6.6208082545141869</v>
      </c>
      <c r="K29" s="72">
        <v>7.7242476354256224</v>
      </c>
      <c r="L29" s="72">
        <v>5.5173688736027513</v>
      </c>
      <c r="M29" s="72">
        <v>4.4138435081685294</v>
      </c>
      <c r="N29" s="72">
        <v>3.310404127257093</v>
      </c>
      <c r="O29" s="72">
        <v>4.4233877901977641</v>
      </c>
      <c r="P29" s="72">
        <v>4.4233877901977641</v>
      </c>
      <c r="Q29" s="72">
        <v>5.5293207222699907</v>
      </c>
      <c r="R29" s="72">
        <v>4.4233877901977641</v>
      </c>
      <c r="S29" s="72">
        <v>4.4233877901977641</v>
      </c>
      <c r="T29" s="72">
        <v>4.4233877901977641</v>
      </c>
      <c r="U29" s="72">
        <v>4.4233877901977641</v>
      </c>
      <c r="V29" s="72">
        <v>5.5293207222699907</v>
      </c>
      <c r="W29" s="72">
        <v>5.5293207222699907</v>
      </c>
      <c r="X29" s="72">
        <v>4.4233877901977641</v>
      </c>
      <c r="Y29" s="72">
        <v>3.3175408426483228</v>
      </c>
      <c r="DA29" s="89" t="s">
        <v>385</v>
      </c>
    </row>
    <row r="30" spans="1:105" ht="12" customHeight="1" x14ac:dyDescent="0.25">
      <c r="A30" s="28" t="s">
        <v>189</v>
      </c>
      <c r="B30" s="72">
        <v>0.18460797207786914</v>
      </c>
      <c r="C30" s="72">
        <v>0.20385902578857865</v>
      </c>
      <c r="D30" s="72">
        <v>0.22976879474228759</v>
      </c>
      <c r="E30" s="72">
        <v>0.22318564198786814</v>
      </c>
      <c r="F30" s="72">
        <v>0.24399345052568103</v>
      </c>
      <c r="G30" s="72">
        <v>0.26276478784711427</v>
      </c>
      <c r="H30" s="72">
        <v>0.30026091064676697</v>
      </c>
      <c r="I30" s="72">
        <v>0.33191835055621899</v>
      </c>
      <c r="J30" s="72">
        <v>0.35643314103172929</v>
      </c>
      <c r="K30" s="72">
        <v>0.39085234538198482</v>
      </c>
      <c r="L30" s="72">
        <v>0.3982128127334234</v>
      </c>
      <c r="M30" s="72">
        <v>0.31008895319153756</v>
      </c>
      <c r="N30" s="72">
        <v>0.31780632467887315</v>
      </c>
      <c r="O30" s="72">
        <v>0.30064254410467417</v>
      </c>
      <c r="P30" s="72">
        <v>0.2945373291658151</v>
      </c>
      <c r="Q30" s="72">
        <v>0.27332421305148269</v>
      </c>
      <c r="R30" s="72">
        <v>0.26055244009997108</v>
      </c>
      <c r="S30" s="72">
        <v>0.26828259123023762</v>
      </c>
      <c r="T30" s="72">
        <v>0.26874396744253426</v>
      </c>
      <c r="U30" s="72">
        <v>0.31263626000841527</v>
      </c>
      <c r="V30" s="72">
        <v>0.40528373735932066</v>
      </c>
      <c r="W30" s="72">
        <v>0.42732344770097935</v>
      </c>
      <c r="X30" s="72">
        <v>0.27158648716148193</v>
      </c>
      <c r="Y30" s="72">
        <v>0.13036109079281308</v>
      </c>
      <c r="DA30" s="89" t="s">
        <v>386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387</v>
      </c>
    </row>
    <row r="32" spans="1:105" ht="12" customHeight="1" x14ac:dyDescent="0.25">
      <c r="A32" s="32" t="s">
        <v>53</v>
      </c>
      <c r="B32" s="77">
        <v>33.913832230055775</v>
      </c>
      <c r="C32" s="77">
        <v>33.825988843798967</v>
      </c>
      <c r="D32" s="77">
        <v>34.531744177585892</v>
      </c>
      <c r="E32" s="77">
        <v>34.85866857942716</v>
      </c>
      <c r="F32" s="77">
        <v>36.008095998740686</v>
      </c>
      <c r="G32" s="77">
        <v>36.811359292668627</v>
      </c>
      <c r="H32" s="77">
        <v>38.369938325874251</v>
      </c>
      <c r="I32" s="77">
        <v>38.484815260356854</v>
      </c>
      <c r="J32" s="77">
        <v>39.353711988281702</v>
      </c>
      <c r="K32" s="77">
        <v>42.325028190743119</v>
      </c>
      <c r="L32" s="77">
        <v>45.109483642604197</v>
      </c>
      <c r="M32" s="77">
        <v>46.664978878173343</v>
      </c>
      <c r="N32" s="77">
        <v>49.724173213279677</v>
      </c>
      <c r="O32" s="77">
        <v>49.77859564816201</v>
      </c>
      <c r="P32" s="77">
        <v>49.769063363088335</v>
      </c>
      <c r="Q32" s="77">
        <v>49.708057321130767</v>
      </c>
      <c r="R32" s="77">
        <v>50.256083284745401</v>
      </c>
      <c r="S32" s="77">
        <v>50.274111296282335</v>
      </c>
      <c r="T32" s="77">
        <v>51.376008105937252</v>
      </c>
      <c r="U32" s="77">
        <v>51.870115027027829</v>
      </c>
      <c r="V32" s="77">
        <v>68.909490986306508</v>
      </c>
      <c r="W32" s="77">
        <v>68.30001238239447</v>
      </c>
      <c r="X32" s="77">
        <v>63.765329429335985</v>
      </c>
      <c r="Y32" s="77">
        <v>59.355111924618392</v>
      </c>
      <c r="DA32" s="92" t="s">
        <v>388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2924.7695291684827</v>
      </c>
      <c r="C3" s="65">
        <f t="shared" si="0"/>
        <v>3292.5513343606117</v>
      </c>
      <c r="D3" s="65">
        <f t="shared" si="0"/>
        <v>3357.1504903728028</v>
      </c>
      <c r="E3" s="65">
        <f t="shared" si="0"/>
        <v>3579.8812462860665</v>
      </c>
      <c r="F3" s="65">
        <f t="shared" si="0"/>
        <v>3465.3905966832149</v>
      </c>
      <c r="G3" s="65">
        <f t="shared" si="0"/>
        <v>3482.3062988203601</v>
      </c>
      <c r="H3" s="65">
        <f t="shared" si="0"/>
        <v>3575.1326355319375</v>
      </c>
      <c r="I3" s="65">
        <f t="shared" si="0"/>
        <v>3640.9265290687599</v>
      </c>
      <c r="J3" s="65">
        <f t="shared" si="0"/>
        <v>3599.3126559533871</v>
      </c>
      <c r="K3" s="65">
        <f t="shared" si="0"/>
        <v>3844.3967822447016</v>
      </c>
      <c r="L3" s="65">
        <f t="shared" si="0"/>
        <v>4357.9105342423481</v>
      </c>
      <c r="M3" s="65">
        <f t="shared" si="0"/>
        <v>3834.9495772954374</v>
      </c>
      <c r="N3" s="65">
        <f t="shared" si="0"/>
        <v>4243.03147966696</v>
      </c>
      <c r="O3" s="65">
        <f t="shared" si="0"/>
        <v>4084.4546936912925</v>
      </c>
      <c r="P3" s="65">
        <f t="shared" si="0"/>
        <v>4091.2869578599152</v>
      </c>
      <c r="Q3" s="65">
        <f t="shared" si="0"/>
        <v>4009.0243151056102</v>
      </c>
      <c r="R3" s="65">
        <f t="shared" ref="R3:V3" si="1">SUM(R4,R15,R17,R27)</f>
        <v>4425.4235576240826</v>
      </c>
      <c r="S3" s="65">
        <f t="shared" si="1"/>
        <v>4426.2985905669957</v>
      </c>
      <c r="T3" s="65">
        <f t="shared" si="1"/>
        <v>4419.3764681951834</v>
      </c>
      <c r="U3" s="65">
        <f t="shared" si="1"/>
        <v>4427.2987086113362</v>
      </c>
      <c r="V3" s="65">
        <f t="shared" si="1"/>
        <v>4196.4992714967702</v>
      </c>
      <c r="W3" s="65">
        <f t="shared" ref="W3:Y3" si="2">SUM(W4,W15,W17,W27)</f>
        <v>4810.2516097384123</v>
      </c>
      <c r="X3" s="65">
        <f t="shared" si="2"/>
        <v>4605.3797872868499</v>
      </c>
      <c r="Y3" s="65">
        <f t="shared" si="2"/>
        <v>4569.7792840838229</v>
      </c>
      <c r="DA3" s="87" t="s">
        <v>390</v>
      </c>
    </row>
    <row r="4" spans="1:105" ht="12.95" customHeight="1" x14ac:dyDescent="0.25">
      <c r="A4" s="68" t="s">
        <v>57</v>
      </c>
      <c r="B4" s="69">
        <f t="shared" ref="B4:Q4" si="3">SUM(B5:B14)</f>
        <v>2605.8193445345055</v>
      </c>
      <c r="C4" s="69">
        <f t="shared" si="3"/>
        <v>2961.2805444970522</v>
      </c>
      <c r="D4" s="69">
        <f t="shared" si="3"/>
        <v>3020.5213907563348</v>
      </c>
      <c r="E4" s="69">
        <f t="shared" si="3"/>
        <v>3232.8752746709406</v>
      </c>
      <c r="F4" s="69">
        <f t="shared" si="3"/>
        <v>3115.7502978363332</v>
      </c>
      <c r="G4" s="69">
        <f t="shared" si="3"/>
        <v>3122.4725948287933</v>
      </c>
      <c r="H4" s="69">
        <f t="shared" si="3"/>
        <v>3211.1663043421704</v>
      </c>
      <c r="I4" s="69">
        <f t="shared" si="3"/>
        <v>3276.1267042059703</v>
      </c>
      <c r="J4" s="69">
        <f t="shared" si="3"/>
        <v>3233.3817394414641</v>
      </c>
      <c r="K4" s="69">
        <f t="shared" si="3"/>
        <v>3463.134117891022</v>
      </c>
      <c r="L4" s="69">
        <f t="shared" si="3"/>
        <v>3959.5645160578119</v>
      </c>
      <c r="M4" s="69">
        <f t="shared" si="3"/>
        <v>3426.6540802987065</v>
      </c>
      <c r="N4" s="69">
        <f t="shared" si="3"/>
        <v>3827.6478925780225</v>
      </c>
      <c r="O4" s="69">
        <f t="shared" si="3"/>
        <v>3662.7215884833408</v>
      </c>
      <c r="P4" s="69">
        <f t="shared" si="3"/>
        <v>3671.9971492965492</v>
      </c>
      <c r="Q4" s="69">
        <f t="shared" si="3"/>
        <v>3585.6796213570897</v>
      </c>
      <c r="R4" s="69">
        <f t="shared" ref="R4:V4" si="4">SUM(R5:R14)</f>
        <v>4003.3531254683808</v>
      </c>
      <c r="S4" s="69">
        <f t="shared" si="4"/>
        <v>4010.0679051594539</v>
      </c>
      <c r="T4" s="69">
        <f t="shared" si="4"/>
        <v>4006.4801384091966</v>
      </c>
      <c r="U4" s="69">
        <f t="shared" si="4"/>
        <v>4009.5310019350882</v>
      </c>
      <c r="V4" s="69">
        <f t="shared" si="4"/>
        <v>3754.4010732069942</v>
      </c>
      <c r="W4" s="69">
        <f t="shared" ref="W4:Y4" si="5">SUM(W5:W14)</f>
        <v>4362.1481243091166</v>
      </c>
      <c r="X4" s="69">
        <f t="shared" si="5"/>
        <v>4184.2390294623974</v>
      </c>
      <c r="Y4" s="69">
        <f t="shared" si="5"/>
        <v>4152.0533140910075</v>
      </c>
      <c r="DA4" s="88" t="s">
        <v>391</v>
      </c>
    </row>
    <row r="5" spans="1:105" ht="12" customHeight="1" x14ac:dyDescent="0.25">
      <c r="A5" s="28" t="s">
        <v>51</v>
      </c>
      <c r="B5" s="72">
        <v>7.2341264161056573</v>
      </c>
      <c r="C5" s="72">
        <v>8.0566039725413905</v>
      </c>
      <c r="D5" s="72">
        <v>7.7723185765299458</v>
      </c>
      <c r="E5" s="72">
        <v>7.651963320543226</v>
      </c>
      <c r="F5" s="72">
        <v>7.6198275440589116</v>
      </c>
      <c r="G5" s="72">
        <v>7.5917965343770648</v>
      </c>
      <c r="H5" s="72">
        <v>7.685677979352433</v>
      </c>
      <c r="I5" s="72">
        <v>7.1955888198191085</v>
      </c>
      <c r="J5" s="72">
        <v>4.6660921888491194</v>
      </c>
      <c r="K5" s="72">
        <v>4.5802435009564419</v>
      </c>
      <c r="L5" s="72">
        <v>5.1534247387855228</v>
      </c>
      <c r="M5" s="72">
        <v>3.5620774029666435</v>
      </c>
      <c r="N5" s="72">
        <v>3.6690164187225616</v>
      </c>
      <c r="O5" s="72">
        <v>3.1318021938922547</v>
      </c>
      <c r="P5" s="72">
        <v>2.9245306290172746</v>
      </c>
      <c r="Q5" s="72">
        <v>2.3873701936946885</v>
      </c>
      <c r="R5" s="72">
        <v>2.5682538156189176</v>
      </c>
      <c r="S5" s="72">
        <v>2.4526284807719065</v>
      </c>
      <c r="T5" s="72">
        <v>2.5826965337064927</v>
      </c>
      <c r="U5" s="72">
        <v>2.7229946338110169</v>
      </c>
      <c r="V5" s="72">
        <v>2.5802822198658264</v>
      </c>
      <c r="W5" s="72">
        <v>3.0453217323752582</v>
      </c>
      <c r="X5" s="72">
        <v>2.652377517586272</v>
      </c>
      <c r="Y5" s="72">
        <v>2.6504400938031027</v>
      </c>
      <c r="DA5" s="89" t="s">
        <v>392</v>
      </c>
    </row>
    <row r="6" spans="1:105" ht="12" customHeight="1" x14ac:dyDescent="0.25">
      <c r="A6" s="28" t="s">
        <v>74</v>
      </c>
      <c r="B6" s="72">
        <v>0</v>
      </c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</v>
      </c>
      <c r="O6" s="72">
        <v>0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X6" s="72">
        <v>0</v>
      </c>
      <c r="Y6" s="72">
        <v>0</v>
      </c>
      <c r="DA6" s="89" t="s">
        <v>393</v>
      </c>
    </row>
    <row r="7" spans="1:105" ht="12" customHeight="1" x14ac:dyDescent="0.25">
      <c r="A7" s="28" t="s">
        <v>200</v>
      </c>
      <c r="B7" s="72">
        <v>395.95694266641078</v>
      </c>
      <c r="C7" s="72">
        <v>492.47999136659411</v>
      </c>
      <c r="D7" s="72">
        <v>459.18823826391508</v>
      </c>
      <c r="E7" s="72">
        <v>500.99244702438421</v>
      </c>
      <c r="F7" s="72">
        <v>420.05616051915513</v>
      </c>
      <c r="G7" s="72">
        <v>389.48902552938858</v>
      </c>
      <c r="H7" s="72">
        <v>366.41063432346289</v>
      </c>
      <c r="I7" s="72">
        <v>374.1015404284808</v>
      </c>
      <c r="J7" s="72">
        <v>302.218864394349</v>
      </c>
      <c r="K7" s="72">
        <v>302.20758269986618</v>
      </c>
      <c r="L7" s="72">
        <v>366.98620962821576</v>
      </c>
      <c r="M7" s="72">
        <v>298.70661207388963</v>
      </c>
      <c r="N7" s="72">
        <v>323.30139568408214</v>
      </c>
      <c r="O7" s="72">
        <v>295.66617048542781</v>
      </c>
      <c r="P7" s="72">
        <v>296.15115434703108</v>
      </c>
      <c r="Q7" s="72">
        <v>279.23739689068168</v>
      </c>
      <c r="R7" s="72">
        <v>284.48173357901885</v>
      </c>
      <c r="S7" s="72">
        <v>269.22653059198666</v>
      </c>
      <c r="T7" s="72">
        <v>254.4610551130726</v>
      </c>
      <c r="U7" s="72">
        <v>239.05100337466237</v>
      </c>
      <c r="V7" s="72">
        <v>247.7172145886847</v>
      </c>
      <c r="W7" s="72">
        <v>210.0563325578394</v>
      </c>
      <c r="X7" s="72">
        <v>203.42235195304232</v>
      </c>
      <c r="Y7" s="72">
        <v>155.31911291994234</v>
      </c>
      <c r="DA7" s="89" t="s">
        <v>394</v>
      </c>
    </row>
    <row r="8" spans="1:105" ht="12" customHeight="1" x14ac:dyDescent="0.25">
      <c r="A8" s="28" t="s">
        <v>189</v>
      </c>
      <c r="B8" s="72">
        <v>10.97489942286064</v>
      </c>
      <c r="C8" s="72">
        <v>13.022548520258798</v>
      </c>
      <c r="D8" s="72">
        <v>14.553072872890764</v>
      </c>
      <c r="E8" s="72">
        <v>14.617497675662337</v>
      </c>
      <c r="F8" s="72">
        <v>15.299834445924752</v>
      </c>
      <c r="G8" s="72">
        <v>15.842566123790181</v>
      </c>
      <c r="H8" s="72">
        <v>19.073753385718735</v>
      </c>
      <c r="I8" s="72">
        <v>20.973025065467954</v>
      </c>
      <c r="J8" s="72">
        <v>20.922203050185935</v>
      </c>
      <c r="K8" s="72">
        <v>22.595133715512201</v>
      </c>
      <c r="L8" s="72">
        <v>25.711550094367265</v>
      </c>
      <c r="M8" s="72">
        <v>17.116577614699235</v>
      </c>
      <c r="N8" s="72">
        <v>18.719984791898487</v>
      </c>
      <c r="O8" s="72">
        <v>16.619013077698451</v>
      </c>
      <c r="P8" s="72">
        <v>16.2778895234412</v>
      </c>
      <c r="Q8" s="72">
        <v>14.473550484217713</v>
      </c>
      <c r="R8" s="72">
        <v>15.380385093119248</v>
      </c>
      <c r="S8" s="72">
        <v>15.694071297579557</v>
      </c>
      <c r="T8" s="72">
        <v>15.407151498367529</v>
      </c>
      <c r="U8" s="72">
        <v>17.41523165348725</v>
      </c>
      <c r="V8" s="72">
        <v>16.025097141371514</v>
      </c>
      <c r="W8" s="72">
        <v>19.555513530535901</v>
      </c>
      <c r="X8" s="72">
        <v>13.646805572317977</v>
      </c>
      <c r="Y8" s="72">
        <v>6.4468920319237313</v>
      </c>
      <c r="DA8" s="89" t="s">
        <v>395</v>
      </c>
    </row>
    <row r="9" spans="1:105" ht="12" customHeight="1" x14ac:dyDescent="0.25">
      <c r="A9" s="28" t="s">
        <v>202</v>
      </c>
      <c r="B9" s="72">
        <v>448.53728050895205</v>
      </c>
      <c r="C9" s="72">
        <v>515.62701320567476</v>
      </c>
      <c r="D9" s="72">
        <v>543.42204774171194</v>
      </c>
      <c r="E9" s="72">
        <v>562.55554165716649</v>
      </c>
      <c r="F9" s="72">
        <v>581.91147410981705</v>
      </c>
      <c r="G9" s="72">
        <v>600.09014431363448</v>
      </c>
      <c r="H9" s="72">
        <v>636.35989418842917</v>
      </c>
      <c r="I9" s="72">
        <v>660.85091376831599</v>
      </c>
      <c r="J9" s="72">
        <v>718.38027128564863</v>
      </c>
      <c r="K9" s="72">
        <v>778.70021630068095</v>
      </c>
      <c r="L9" s="72">
        <v>890.89786020615804</v>
      </c>
      <c r="M9" s="72">
        <v>781.22804120259036</v>
      </c>
      <c r="N9" s="72">
        <v>882.25772343760855</v>
      </c>
      <c r="O9" s="72">
        <v>851.51670448282619</v>
      </c>
      <c r="P9" s="72">
        <v>869.32319588484756</v>
      </c>
      <c r="Q9" s="72">
        <v>825.66487771474385</v>
      </c>
      <c r="R9" s="72">
        <v>911.41290703686786</v>
      </c>
      <c r="S9" s="72">
        <v>906.59600799990676</v>
      </c>
      <c r="T9" s="72">
        <v>904.99341319750056</v>
      </c>
      <c r="U9" s="72">
        <v>904.05307524926809</v>
      </c>
      <c r="V9" s="72">
        <v>843.50151283785988</v>
      </c>
      <c r="W9" s="72">
        <v>964.52189920611215</v>
      </c>
      <c r="X9" s="72">
        <v>898.21996022392511</v>
      </c>
      <c r="Y9" s="72">
        <v>879.53343082844856</v>
      </c>
      <c r="DA9" s="89" t="s">
        <v>396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397</v>
      </c>
    </row>
    <row r="11" spans="1:105" ht="12" customHeight="1" x14ac:dyDescent="0.25">
      <c r="A11" s="28" t="s">
        <v>198</v>
      </c>
      <c r="B11" s="72">
        <v>969.58227010413361</v>
      </c>
      <c r="C11" s="72">
        <v>1069.1182468304494</v>
      </c>
      <c r="D11" s="72">
        <v>1098.8588378850893</v>
      </c>
      <c r="E11" s="72">
        <v>1176.0242052263429</v>
      </c>
      <c r="F11" s="72">
        <v>1135.1907605210279</v>
      </c>
      <c r="G11" s="72">
        <v>1109.4007984845714</v>
      </c>
      <c r="H11" s="72">
        <v>1144.8894713221923</v>
      </c>
      <c r="I11" s="72">
        <v>1166.0757220652811</v>
      </c>
      <c r="J11" s="72">
        <v>1161.2148319200232</v>
      </c>
      <c r="K11" s="72">
        <v>1239.659234311403</v>
      </c>
      <c r="L11" s="72">
        <v>1395.3389668400935</v>
      </c>
      <c r="M11" s="72">
        <v>1196.5570342665237</v>
      </c>
      <c r="N11" s="72">
        <v>1332.7613821050345</v>
      </c>
      <c r="O11" s="72">
        <v>1282.4510127424489</v>
      </c>
      <c r="P11" s="72">
        <v>1265.8978715130925</v>
      </c>
      <c r="Q11" s="72">
        <v>1244.6486768784118</v>
      </c>
      <c r="R11" s="72">
        <v>1374.2678691046626</v>
      </c>
      <c r="S11" s="72">
        <v>1362.7473907235312</v>
      </c>
      <c r="T11" s="72">
        <v>1329.1745954080395</v>
      </c>
      <c r="U11" s="72">
        <v>1321.3380534545993</v>
      </c>
      <c r="V11" s="72">
        <v>1209.8690667483336</v>
      </c>
      <c r="W11" s="72">
        <v>1427.0932815290162</v>
      </c>
      <c r="X11" s="72">
        <v>1339.7839148032874</v>
      </c>
      <c r="Y11" s="72">
        <v>1364.3731058619576</v>
      </c>
      <c r="DA11" s="89" t="s">
        <v>398</v>
      </c>
    </row>
    <row r="12" spans="1:105" ht="12" customHeight="1" x14ac:dyDescent="0.25">
      <c r="A12" s="28" t="s">
        <v>95</v>
      </c>
      <c r="B12" s="72">
        <v>241.13277223996099</v>
      </c>
      <c r="C12" s="72">
        <v>295.19848463967259</v>
      </c>
      <c r="D12" s="72">
        <v>333.15319397021557</v>
      </c>
      <c r="E12" s="72">
        <v>390.88563621328132</v>
      </c>
      <c r="F12" s="72">
        <v>406.15099338456992</v>
      </c>
      <c r="G12" s="72">
        <v>446.06439790767826</v>
      </c>
      <c r="H12" s="72">
        <v>477.31612635999318</v>
      </c>
      <c r="I12" s="72">
        <v>501.26354082294773</v>
      </c>
      <c r="J12" s="72">
        <v>506.09092170102377</v>
      </c>
      <c r="K12" s="72">
        <v>554.32907675124875</v>
      </c>
      <c r="L12" s="72">
        <v>645.49507735513964</v>
      </c>
      <c r="M12" s="72">
        <v>569.00312051785795</v>
      </c>
      <c r="N12" s="72">
        <v>667.77373629910812</v>
      </c>
      <c r="O12" s="72">
        <v>663.92748015689267</v>
      </c>
      <c r="P12" s="72">
        <v>693.36935456485458</v>
      </c>
      <c r="Q12" s="72">
        <v>711.92821548653296</v>
      </c>
      <c r="R12" s="72">
        <v>813.42380278149335</v>
      </c>
      <c r="S12" s="72">
        <v>829.09425281525046</v>
      </c>
      <c r="T12" s="72">
        <v>833.22611278766897</v>
      </c>
      <c r="U12" s="72">
        <v>855.61909117110213</v>
      </c>
      <c r="V12" s="72">
        <v>787.34611449442377</v>
      </c>
      <c r="W12" s="72">
        <v>982.6369506461931</v>
      </c>
      <c r="X12" s="72">
        <v>1059.0684572623468</v>
      </c>
      <c r="Y12" s="72">
        <v>1113.3084474323152</v>
      </c>
      <c r="DA12" s="89" t="s">
        <v>399</v>
      </c>
    </row>
    <row r="13" spans="1:105" ht="12" customHeight="1" x14ac:dyDescent="0.25">
      <c r="A13" s="73" t="s">
        <v>94</v>
      </c>
      <c r="B13" s="74">
        <v>514.20842082158708</v>
      </c>
      <c r="C13" s="74">
        <v>546.26296271139256</v>
      </c>
      <c r="D13" s="74">
        <v>542.93419408045645</v>
      </c>
      <c r="E13" s="74">
        <v>558.3736812806992</v>
      </c>
      <c r="F13" s="74">
        <v>530.11081932687227</v>
      </c>
      <c r="G13" s="74">
        <v>535.52832443733064</v>
      </c>
      <c r="H13" s="74">
        <v>541.22849149963974</v>
      </c>
      <c r="I13" s="74">
        <v>527.25262166270068</v>
      </c>
      <c r="J13" s="74">
        <v>502.84080502562654</v>
      </c>
      <c r="K13" s="74">
        <v>543.36999131397931</v>
      </c>
      <c r="L13" s="74">
        <v>609.54009145389512</v>
      </c>
      <c r="M13" s="74">
        <v>543.59701921280919</v>
      </c>
      <c r="N13" s="74">
        <v>580.58485941764241</v>
      </c>
      <c r="O13" s="74">
        <v>532.08966464825141</v>
      </c>
      <c r="P13" s="74">
        <v>510.83842342454102</v>
      </c>
      <c r="Q13" s="74">
        <v>491.07057910965415</v>
      </c>
      <c r="R13" s="74">
        <v>584.3510526801806</v>
      </c>
      <c r="S13" s="74">
        <v>607.31736461808248</v>
      </c>
      <c r="T13" s="74">
        <v>650.28414009760922</v>
      </c>
      <c r="U13" s="74">
        <v>653.35127637253959</v>
      </c>
      <c r="V13" s="74">
        <v>632.1487334382299</v>
      </c>
      <c r="W13" s="74">
        <v>738.91695529018568</v>
      </c>
      <c r="X13" s="74">
        <v>652.2527903032709</v>
      </c>
      <c r="Y13" s="74">
        <v>616.27876972835622</v>
      </c>
      <c r="DA13" s="90" t="s">
        <v>400</v>
      </c>
    </row>
    <row r="14" spans="1:105" ht="12" customHeight="1" x14ac:dyDescent="0.25">
      <c r="A14" s="75" t="s">
        <v>97</v>
      </c>
      <c r="B14" s="76">
        <v>18.192632354494901</v>
      </c>
      <c r="C14" s="76">
        <v>21.514693250468508</v>
      </c>
      <c r="D14" s="76">
        <v>20.63948736552582</v>
      </c>
      <c r="E14" s="76">
        <v>21.774302272860677</v>
      </c>
      <c r="F14" s="76">
        <v>19.410427984906896</v>
      </c>
      <c r="G14" s="76">
        <v>18.465541498022514</v>
      </c>
      <c r="H14" s="76">
        <v>18.202255283381863</v>
      </c>
      <c r="I14" s="76">
        <v>18.413751572957231</v>
      </c>
      <c r="J14" s="76">
        <v>17.047749875757589</v>
      </c>
      <c r="K14" s="76">
        <v>17.692639297374409</v>
      </c>
      <c r="L14" s="76">
        <v>20.441335741157459</v>
      </c>
      <c r="M14" s="76">
        <v>16.883598007369766</v>
      </c>
      <c r="N14" s="76">
        <v>18.579794423926067</v>
      </c>
      <c r="O14" s="76">
        <v>17.319740695902794</v>
      </c>
      <c r="P14" s="76">
        <v>17.214729409724008</v>
      </c>
      <c r="Q14" s="76">
        <v>16.268954599152288</v>
      </c>
      <c r="R14" s="76">
        <v>17.467121377419286</v>
      </c>
      <c r="S14" s="76">
        <v>16.939658632344834</v>
      </c>
      <c r="T14" s="76">
        <v>16.350973773231324</v>
      </c>
      <c r="U14" s="76">
        <v>15.980276025618991</v>
      </c>
      <c r="V14" s="76">
        <v>15.213051738224248</v>
      </c>
      <c r="W14" s="76">
        <v>16.321869816858136</v>
      </c>
      <c r="X14" s="76">
        <v>15.192371826620294</v>
      </c>
      <c r="Y14" s="76">
        <v>14.143115194260773</v>
      </c>
      <c r="DA14" s="91" t="s">
        <v>401</v>
      </c>
    </row>
    <row r="15" spans="1:105" ht="12.95" customHeight="1" x14ac:dyDescent="0.25">
      <c r="A15" s="68" t="s">
        <v>92</v>
      </c>
      <c r="B15" s="69">
        <f t="shared" ref="B15:Y15" si="6">B16</f>
        <v>10.022657984300816</v>
      </c>
      <c r="C15" s="69">
        <f t="shared" si="6"/>
        <v>10.996874377776624</v>
      </c>
      <c r="D15" s="69">
        <f t="shared" si="6"/>
        <v>12.104797616754801</v>
      </c>
      <c r="E15" s="69">
        <f t="shared" si="6"/>
        <v>15.746614137892852</v>
      </c>
      <c r="F15" s="69">
        <f t="shared" si="6"/>
        <v>14.308427802045678</v>
      </c>
      <c r="G15" s="69">
        <f t="shared" si="6"/>
        <v>15.778206629392486</v>
      </c>
      <c r="H15" s="69">
        <f t="shared" si="6"/>
        <v>17.279522178453824</v>
      </c>
      <c r="I15" s="69">
        <f t="shared" si="6"/>
        <v>18.198417941992581</v>
      </c>
      <c r="J15" s="69">
        <f t="shared" si="6"/>
        <v>20.269905245557524</v>
      </c>
      <c r="K15" s="69">
        <f t="shared" si="6"/>
        <v>21.366290854341248</v>
      </c>
      <c r="L15" s="69">
        <f t="shared" si="6"/>
        <v>29.659806758919743</v>
      </c>
      <c r="M15" s="69">
        <f t="shared" si="6"/>
        <v>24.604573712108099</v>
      </c>
      <c r="N15" s="69">
        <f t="shared" si="6"/>
        <v>25.086006470026287</v>
      </c>
      <c r="O15" s="69">
        <f t="shared" si="6"/>
        <v>26.593603792528466</v>
      </c>
      <c r="P15" s="69">
        <f t="shared" si="6"/>
        <v>29.405566218159365</v>
      </c>
      <c r="Q15" s="69">
        <f t="shared" si="6"/>
        <v>30.017816631024189</v>
      </c>
      <c r="R15" s="69">
        <f t="shared" si="6"/>
        <v>32.107688841023034</v>
      </c>
      <c r="S15" s="69">
        <f t="shared" si="6"/>
        <v>32.332967611646936</v>
      </c>
      <c r="T15" s="69">
        <f t="shared" si="6"/>
        <v>34.633608217263493</v>
      </c>
      <c r="U15" s="69">
        <f t="shared" si="6"/>
        <v>39.881398837815993</v>
      </c>
      <c r="V15" s="69">
        <f t="shared" si="6"/>
        <v>45.497066660513397</v>
      </c>
      <c r="W15" s="69">
        <f t="shared" si="6"/>
        <v>56.169957070998073</v>
      </c>
      <c r="X15" s="69">
        <f t="shared" si="6"/>
        <v>49.376713622316416</v>
      </c>
      <c r="Y15" s="69">
        <f t="shared" si="6"/>
        <v>53.715626391874743</v>
      </c>
      <c r="DA15" s="88" t="s">
        <v>402</v>
      </c>
    </row>
    <row r="16" spans="1:105" ht="12" customHeight="1" x14ac:dyDescent="0.25">
      <c r="A16" s="28" t="s">
        <v>91</v>
      </c>
      <c r="B16" s="72">
        <v>10.022657984300816</v>
      </c>
      <c r="C16" s="72">
        <v>10.996874377776624</v>
      </c>
      <c r="D16" s="72">
        <v>12.104797616754801</v>
      </c>
      <c r="E16" s="72">
        <v>15.746614137892852</v>
      </c>
      <c r="F16" s="72">
        <v>14.308427802045678</v>
      </c>
      <c r="G16" s="72">
        <v>15.778206629392486</v>
      </c>
      <c r="H16" s="72">
        <v>17.279522178453824</v>
      </c>
      <c r="I16" s="72">
        <v>18.198417941992581</v>
      </c>
      <c r="J16" s="72">
        <v>20.269905245557524</v>
      </c>
      <c r="K16" s="72">
        <v>21.366290854341248</v>
      </c>
      <c r="L16" s="72">
        <v>29.659806758919743</v>
      </c>
      <c r="M16" s="72">
        <v>24.604573712108099</v>
      </c>
      <c r="N16" s="72">
        <v>25.086006470026287</v>
      </c>
      <c r="O16" s="72">
        <v>26.593603792528466</v>
      </c>
      <c r="P16" s="72">
        <v>29.405566218159365</v>
      </c>
      <c r="Q16" s="72">
        <v>30.017816631024189</v>
      </c>
      <c r="R16" s="72">
        <v>32.107688841023034</v>
      </c>
      <c r="S16" s="72">
        <v>32.332967611646936</v>
      </c>
      <c r="T16" s="72">
        <v>34.633608217263493</v>
      </c>
      <c r="U16" s="72">
        <v>39.881398837815993</v>
      </c>
      <c r="V16" s="72">
        <v>45.497066660513397</v>
      </c>
      <c r="W16" s="72">
        <v>56.169957070998073</v>
      </c>
      <c r="X16" s="72">
        <v>49.376713622316416</v>
      </c>
      <c r="Y16" s="72">
        <v>53.715626391874743</v>
      </c>
      <c r="DA16" s="89" t="s">
        <v>403</v>
      </c>
    </row>
    <row r="17" spans="1:105" ht="12.95" customHeight="1" x14ac:dyDescent="0.25">
      <c r="A17" s="68" t="s">
        <v>55</v>
      </c>
      <c r="B17" s="69">
        <f t="shared" ref="B17:Q17" si="7">SUM(B18:B26)</f>
        <v>280.96300616824664</v>
      </c>
      <c r="C17" s="69">
        <f t="shared" si="7"/>
        <v>290.92697192706862</v>
      </c>
      <c r="D17" s="69">
        <f t="shared" si="7"/>
        <v>294.53579209511463</v>
      </c>
      <c r="E17" s="69">
        <f t="shared" si="7"/>
        <v>300.24874711692019</v>
      </c>
      <c r="F17" s="69">
        <f t="shared" si="7"/>
        <v>304.00425176092079</v>
      </c>
      <c r="G17" s="69">
        <f t="shared" si="7"/>
        <v>311.30244955979305</v>
      </c>
      <c r="H17" s="69">
        <f t="shared" si="7"/>
        <v>314.63287209938716</v>
      </c>
      <c r="I17" s="69">
        <f t="shared" si="7"/>
        <v>313.68419686099548</v>
      </c>
      <c r="J17" s="69">
        <f t="shared" si="7"/>
        <v>310.63947375492614</v>
      </c>
      <c r="K17" s="69">
        <f t="shared" si="7"/>
        <v>321.7851455942328</v>
      </c>
      <c r="L17" s="69">
        <f t="shared" si="7"/>
        <v>329.68991159671907</v>
      </c>
      <c r="M17" s="69">
        <f t="shared" si="7"/>
        <v>344.12395327993977</v>
      </c>
      <c r="N17" s="69">
        <f t="shared" si="7"/>
        <v>348.88895641695717</v>
      </c>
      <c r="O17" s="69">
        <f t="shared" si="7"/>
        <v>352.86354932381613</v>
      </c>
      <c r="P17" s="69">
        <f t="shared" si="7"/>
        <v>347.48694070753999</v>
      </c>
      <c r="Q17" s="69">
        <f t="shared" si="7"/>
        <v>350.09960354331537</v>
      </c>
      <c r="R17" s="69">
        <f t="shared" ref="R17:V17" si="8">SUM(R18:R26)</f>
        <v>346.70230073450477</v>
      </c>
      <c r="S17" s="69">
        <f t="shared" si="8"/>
        <v>340.17013863240766</v>
      </c>
      <c r="T17" s="69">
        <f t="shared" si="8"/>
        <v>333.06704671770939</v>
      </c>
      <c r="U17" s="69">
        <f t="shared" si="8"/>
        <v>331.57926227036967</v>
      </c>
      <c r="V17" s="69">
        <f t="shared" si="8"/>
        <v>334.41334524735532</v>
      </c>
      <c r="W17" s="69">
        <f t="shared" ref="W17:Y17" si="9">SUM(W18:W26)</f>
        <v>329.39500079354121</v>
      </c>
      <c r="X17" s="69">
        <f t="shared" si="9"/>
        <v>313.21046711468233</v>
      </c>
      <c r="Y17" s="69">
        <f t="shared" si="9"/>
        <v>309.44695766503042</v>
      </c>
      <c r="DA17" s="88" t="s">
        <v>404</v>
      </c>
    </row>
    <row r="18" spans="1:105" ht="12" customHeight="1" x14ac:dyDescent="0.25">
      <c r="A18" s="28" t="s">
        <v>51</v>
      </c>
      <c r="B18" s="72">
        <v>0.26366149732961569</v>
      </c>
      <c r="C18" s="72">
        <v>0.2978791415084453</v>
      </c>
      <c r="D18" s="72">
        <v>0.31714894708121089</v>
      </c>
      <c r="E18" s="72">
        <v>0.33106259346711592</v>
      </c>
      <c r="F18" s="72">
        <v>0.38489159476637419</v>
      </c>
      <c r="G18" s="72">
        <v>0.43568468301861846</v>
      </c>
      <c r="H18" s="72">
        <v>0.48161303947249656</v>
      </c>
      <c r="I18" s="72">
        <v>0.48935949703817688</v>
      </c>
      <c r="J18" s="72">
        <v>0.35310774922371868</v>
      </c>
      <c r="K18" s="72">
        <v>0.37193370794058261</v>
      </c>
      <c r="L18" s="72">
        <v>0.41630188439790577</v>
      </c>
      <c r="M18" s="72">
        <v>0.34629809999435607</v>
      </c>
      <c r="N18" s="72">
        <v>0.32309775585183698</v>
      </c>
      <c r="O18" s="72">
        <v>0.29090330615248849</v>
      </c>
      <c r="P18" s="72">
        <v>0.26645889679159407</v>
      </c>
      <c r="Q18" s="72">
        <v>0.22407894449694363</v>
      </c>
      <c r="R18" s="72">
        <v>0.21325180076490285</v>
      </c>
      <c r="S18" s="72">
        <v>0.19897250232010738</v>
      </c>
      <c r="T18" s="72">
        <v>0.20526937239875392</v>
      </c>
      <c r="U18" s="72">
        <v>0.21571423234804635</v>
      </c>
      <c r="V18" s="72">
        <v>0.22110220549031637</v>
      </c>
      <c r="W18" s="72">
        <v>0.2239569549522627</v>
      </c>
      <c r="X18" s="72">
        <v>0.19504622530270199</v>
      </c>
      <c r="Y18" s="72">
        <v>0.19129692365978271</v>
      </c>
      <c r="DA18" s="89" t="s">
        <v>405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DA19" s="89" t="s">
        <v>406</v>
      </c>
    </row>
    <row r="20" spans="1:105" ht="12" customHeight="1" x14ac:dyDescent="0.25">
      <c r="A20" s="28" t="s">
        <v>200</v>
      </c>
      <c r="B20" s="72">
        <v>42.255435316380407</v>
      </c>
      <c r="C20" s="72">
        <v>47.90315919998195</v>
      </c>
      <c r="D20" s="72">
        <v>44.308602139010134</v>
      </c>
      <c r="E20" s="72">
        <v>46.038575810486286</v>
      </c>
      <c r="F20" s="72">
        <v>40.526877724751266</v>
      </c>
      <c r="G20" s="72">
        <v>38.3859679373872</v>
      </c>
      <c r="H20" s="72">
        <v>35.477131873819118</v>
      </c>
      <c r="I20" s="72">
        <v>35.393317454602865</v>
      </c>
      <c r="J20" s="72">
        <v>28.67331647945031</v>
      </c>
      <c r="K20" s="72">
        <v>27.724689598335395</v>
      </c>
      <c r="L20" s="72">
        <v>30.174840278385222</v>
      </c>
      <c r="M20" s="72">
        <v>29.620418422219664</v>
      </c>
      <c r="N20" s="72">
        <v>29.102067807759102</v>
      </c>
      <c r="O20" s="72">
        <v>28.128946140492964</v>
      </c>
      <c r="P20" s="72">
        <v>27.677690052774</v>
      </c>
      <c r="Q20" s="72">
        <v>26.923559553229428</v>
      </c>
      <c r="R20" s="72">
        <v>24.33034945600329</v>
      </c>
      <c r="S20" s="72">
        <v>22.557066264065519</v>
      </c>
      <c r="T20" s="72">
        <v>20.949227501683076</v>
      </c>
      <c r="U20" s="72">
        <v>19.635433752409529</v>
      </c>
      <c r="V20" s="72">
        <v>22.047326135986385</v>
      </c>
      <c r="W20" s="72">
        <v>15.929307113591976</v>
      </c>
      <c r="X20" s="72">
        <v>15.022851027719405</v>
      </c>
      <c r="Y20" s="72">
        <v>8.6631561709043616</v>
      </c>
      <c r="DA20" s="89" t="s">
        <v>407</v>
      </c>
    </row>
    <row r="21" spans="1:105" ht="12" customHeight="1" x14ac:dyDescent="0.25">
      <c r="A21" s="28" t="s">
        <v>189</v>
      </c>
      <c r="B21" s="72">
        <v>1.1698306694008138</v>
      </c>
      <c r="C21" s="72">
        <v>1.2654090788250223</v>
      </c>
      <c r="D21" s="72">
        <v>1.4022298317981357</v>
      </c>
      <c r="E21" s="72">
        <v>1.3414927446511888</v>
      </c>
      <c r="F21" s="72">
        <v>1.4723900958918401</v>
      </c>
      <c r="G21" s="72">
        <v>1.5560742791693785</v>
      </c>
      <c r="H21" s="72">
        <v>1.8393841812472076</v>
      </c>
      <c r="I21" s="72">
        <v>1.976098436311029</v>
      </c>
      <c r="J21" s="72">
        <v>1.9751053111029253</v>
      </c>
      <c r="K21" s="72">
        <v>2.062881016574587</v>
      </c>
      <c r="L21" s="72">
        <v>2.1067245041556815</v>
      </c>
      <c r="M21" s="72">
        <v>1.688018765625529</v>
      </c>
      <c r="N21" s="72">
        <v>1.6769067389577534</v>
      </c>
      <c r="O21" s="72">
        <v>1.5718391084571115</v>
      </c>
      <c r="P21" s="72">
        <v>1.5122565118427342</v>
      </c>
      <c r="Q21" s="72">
        <v>1.3866852651617967</v>
      </c>
      <c r="R21" s="72">
        <v>1.3087656586736478</v>
      </c>
      <c r="S21" s="72">
        <v>1.3112766997991767</v>
      </c>
      <c r="T21" s="72">
        <v>1.2641161592851939</v>
      </c>
      <c r="U21" s="72">
        <v>1.4255683578121523</v>
      </c>
      <c r="V21" s="72">
        <v>1.4109765774029142</v>
      </c>
      <c r="W21" s="72">
        <v>1.4590146053079722</v>
      </c>
      <c r="X21" s="72">
        <v>1.0069770555706186</v>
      </c>
      <c r="Y21" s="72">
        <v>0.46437223560076091</v>
      </c>
      <c r="DA21" s="89" t="s">
        <v>408</v>
      </c>
    </row>
    <row r="22" spans="1:105" ht="12" customHeight="1" x14ac:dyDescent="0.25">
      <c r="A22" s="28" t="s">
        <v>202</v>
      </c>
      <c r="B22" s="72">
        <v>11.427741745655302</v>
      </c>
      <c r="C22" s="72">
        <v>12.631081694814629</v>
      </c>
      <c r="D22" s="72">
        <v>13.92996618998184</v>
      </c>
      <c r="E22" s="72">
        <v>14.491341884489563</v>
      </c>
      <c r="F22" s="72">
        <v>16.586084361877326</v>
      </c>
      <c r="G22" s="72">
        <v>18.409788101846431</v>
      </c>
      <c r="H22" s="72">
        <v>20.192840509694804</v>
      </c>
      <c r="I22" s="72">
        <v>21.570113783262482</v>
      </c>
      <c r="J22" s="72">
        <v>24.765154176314152</v>
      </c>
      <c r="K22" s="72">
        <v>27.323195069997315</v>
      </c>
      <c r="L22" s="72">
        <v>29.492789951719569</v>
      </c>
      <c r="M22" s="72">
        <v>30.196668220833526</v>
      </c>
      <c r="N22" s="72">
        <v>30.888162789737844</v>
      </c>
      <c r="O22" s="72">
        <v>31.330575869361709</v>
      </c>
      <c r="P22" s="72">
        <v>31.290357867437063</v>
      </c>
      <c r="Q22" s="72">
        <v>30.77887579785914</v>
      </c>
      <c r="R22" s="72">
        <v>30.566920164950709</v>
      </c>
      <c r="S22" s="72">
        <v>29.644116333435825</v>
      </c>
      <c r="T22" s="72">
        <v>29.848441909723185</v>
      </c>
      <c r="U22" s="72">
        <v>29.47754925060174</v>
      </c>
      <c r="V22" s="72">
        <v>29.545381728491481</v>
      </c>
      <c r="W22" s="72">
        <v>29.483289222120561</v>
      </c>
      <c r="X22" s="72">
        <v>28.434979524934942</v>
      </c>
      <c r="Y22" s="72">
        <v>28.344057574372524</v>
      </c>
      <c r="DA22" s="89" t="s">
        <v>409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410</v>
      </c>
    </row>
    <row r="24" spans="1:105" ht="12" customHeight="1" x14ac:dyDescent="0.25">
      <c r="A24" s="28" t="s">
        <v>198</v>
      </c>
      <c r="B24" s="72">
        <v>100.6393093380767</v>
      </c>
      <c r="C24" s="72">
        <v>101.31949767333357</v>
      </c>
      <c r="D24" s="72">
        <v>103.47151430169465</v>
      </c>
      <c r="E24" s="72">
        <v>105.67125757738856</v>
      </c>
      <c r="F24" s="72">
        <v>107.17854138362543</v>
      </c>
      <c r="G24" s="72">
        <v>107.13179661112333</v>
      </c>
      <c r="H24" s="72">
        <v>108.63222725882258</v>
      </c>
      <c r="I24" s="72">
        <v>108.08907605337622</v>
      </c>
      <c r="J24" s="72">
        <v>107.85071197239188</v>
      </c>
      <c r="K24" s="72">
        <v>111.197738175948</v>
      </c>
      <c r="L24" s="72">
        <v>112.07767739511149</v>
      </c>
      <c r="M24" s="72">
        <v>116.8723215070403</v>
      </c>
      <c r="N24" s="72">
        <v>119.14948622571686</v>
      </c>
      <c r="O24" s="72">
        <v>122.17705322867984</v>
      </c>
      <c r="P24" s="72">
        <v>118.35699291476656</v>
      </c>
      <c r="Q24" s="72">
        <v>119.862949730869</v>
      </c>
      <c r="R24" s="72">
        <v>117.0972416183414</v>
      </c>
      <c r="S24" s="72">
        <v>113.39092684265204</v>
      </c>
      <c r="T24" s="72">
        <v>108.24855688317939</v>
      </c>
      <c r="U24" s="72">
        <v>106.93915499216479</v>
      </c>
      <c r="V24" s="72">
        <v>105.70089907554674</v>
      </c>
      <c r="W24" s="72">
        <v>105.59933516393681</v>
      </c>
      <c r="X24" s="72">
        <v>98.86643373398914</v>
      </c>
      <c r="Y24" s="72">
        <v>97.582074266418033</v>
      </c>
      <c r="DA24" s="89" t="s">
        <v>411</v>
      </c>
    </row>
    <row r="25" spans="1:105" ht="12" customHeight="1" x14ac:dyDescent="0.25">
      <c r="A25" s="73" t="s">
        <v>53</v>
      </c>
      <c r="B25" s="74">
        <v>124.8249123821433</v>
      </c>
      <c r="C25" s="74">
        <v>127.10392622200996</v>
      </c>
      <c r="D25" s="74">
        <v>130.70031176895358</v>
      </c>
      <c r="E25" s="74">
        <v>131.96899758984247</v>
      </c>
      <c r="F25" s="74">
        <v>137.42554398607905</v>
      </c>
      <c r="G25" s="74">
        <v>144.90540793864966</v>
      </c>
      <c r="H25" s="74">
        <v>147.38869501277122</v>
      </c>
      <c r="I25" s="74">
        <v>145.54525141284495</v>
      </c>
      <c r="J25" s="74">
        <v>146.25776164339928</v>
      </c>
      <c r="K25" s="74">
        <v>152.26876649491246</v>
      </c>
      <c r="L25" s="74">
        <v>154.49010724760956</v>
      </c>
      <c r="M25" s="74">
        <v>164.37322912407166</v>
      </c>
      <c r="N25" s="74">
        <v>166.62662116944111</v>
      </c>
      <c r="O25" s="74">
        <v>168.12227122355247</v>
      </c>
      <c r="P25" s="74">
        <v>167.0217915146589</v>
      </c>
      <c r="Q25" s="74">
        <v>169.44262880028029</v>
      </c>
      <c r="R25" s="74">
        <v>171.5377066875335</v>
      </c>
      <c r="S25" s="74">
        <v>171.2764644269364</v>
      </c>
      <c r="T25" s="74">
        <v>170.56897573408813</v>
      </c>
      <c r="U25" s="74">
        <v>171.71232491805148</v>
      </c>
      <c r="V25" s="74">
        <v>173.09918145049079</v>
      </c>
      <c r="W25" s="74">
        <v>174.07275465538567</v>
      </c>
      <c r="X25" s="74">
        <v>167.05683646891956</v>
      </c>
      <c r="Y25" s="74">
        <v>171.57465741582908</v>
      </c>
      <c r="DA25" s="90" t="s">
        <v>412</v>
      </c>
    </row>
    <row r="26" spans="1:105" ht="12" customHeight="1" x14ac:dyDescent="0.25">
      <c r="A26" s="32" t="s">
        <v>52</v>
      </c>
      <c r="B26" s="77">
        <v>0.38211521926053305</v>
      </c>
      <c r="C26" s="77">
        <v>0.40601891659501288</v>
      </c>
      <c r="D26" s="77">
        <v>0.40601891659501277</v>
      </c>
      <c r="E26" s="77">
        <v>0.40601891659501288</v>
      </c>
      <c r="F26" s="77">
        <v>0.42992261392949266</v>
      </c>
      <c r="G26" s="77">
        <v>0.47773000859845249</v>
      </c>
      <c r="H26" s="77">
        <v>0.62098022355975879</v>
      </c>
      <c r="I26" s="77">
        <v>0.62098022355975857</v>
      </c>
      <c r="J26" s="77">
        <v>0.76431642304385117</v>
      </c>
      <c r="K26" s="77">
        <v>0.83594153052450482</v>
      </c>
      <c r="L26" s="77">
        <v>0.93147033533964052</v>
      </c>
      <c r="M26" s="77">
        <v>1.0269991401547733</v>
      </c>
      <c r="N26" s="77">
        <v>1.1226139294926918</v>
      </c>
      <c r="O26" s="77">
        <v>1.2419604471195198</v>
      </c>
      <c r="P26" s="77">
        <v>1.3613929492691264</v>
      </c>
      <c r="Q26" s="77">
        <v>1.4808254514187464</v>
      </c>
      <c r="R26" s="77">
        <v>1.6480653482373147</v>
      </c>
      <c r="S26" s="77">
        <v>1.7913155631986348</v>
      </c>
      <c r="T26" s="77">
        <v>1.9824591573516614</v>
      </c>
      <c r="U26" s="77">
        <v>2.1735167669819493</v>
      </c>
      <c r="V26" s="77">
        <v>2.3884780739466862</v>
      </c>
      <c r="W26" s="77">
        <v>2.6273430782459131</v>
      </c>
      <c r="X26" s="77">
        <v>2.627343078245906</v>
      </c>
      <c r="Y26" s="77">
        <v>2.6273430782459082</v>
      </c>
      <c r="DA26" s="92" t="s">
        <v>413</v>
      </c>
    </row>
    <row r="27" spans="1:105" ht="12.95" customHeight="1" x14ac:dyDescent="0.25">
      <c r="A27" s="68" t="s">
        <v>54</v>
      </c>
      <c r="B27" s="69">
        <f t="shared" ref="B27:Q27" si="10">SUM(B28:B32)</f>
        <v>27.964520481430057</v>
      </c>
      <c r="C27" s="69">
        <f t="shared" si="10"/>
        <v>29.34694355871385</v>
      </c>
      <c r="D27" s="69">
        <f t="shared" si="10"/>
        <v>29.988509904598672</v>
      </c>
      <c r="E27" s="69">
        <f t="shared" si="10"/>
        <v>31.010610360313169</v>
      </c>
      <c r="F27" s="69">
        <f t="shared" si="10"/>
        <v>31.327619283915116</v>
      </c>
      <c r="G27" s="69">
        <f t="shared" si="10"/>
        <v>32.753047802381516</v>
      </c>
      <c r="H27" s="69">
        <f t="shared" si="10"/>
        <v>32.053936911925874</v>
      </c>
      <c r="I27" s="69">
        <f t="shared" si="10"/>
        <v>32.917210059801413</v>
      </c>
      <c r="J27" s="69">
        <f t="shared" si="10"/>
        <v>35.021537511439462</v>
      </c>
      <c r="K27" s="69">
        <f t="shared" si="10"/>
        <v>38.111227905105707</v>
      </c>
      <c r="L27" s="69">
        <f t="shared" si="10"/>
        <v>38.996299828897897</v>
      </c>
      <c r="M27" s="69">
        <f t="shared" si="10"/>
        <v>39.566970004683128</v>
      </c>
      <c r="N27" s="69">
        <f t="shared" si="10"/>
        <v>41.408624201953906</v>
      </c>
      <c r="O27" s="69">
        <f t="shared" si="10"/>
        <v>42.275952091606804</v>
      </c>
      <c r="P27" s="69">
        <f t="shared" si="10"/>
        <v>42.39730163766685</v>
      </c>
      <c r="Q27" s="69">
        <f t="shared" si="10"/>
        <v>43.227273574180927</v>
      </c>
      <c r="R27" s="69">
        <f t="shared" ref="R27:V27" si="11">SUM(R28:R32)</f>
        <v>43.260442580173638</v>
      </c>
      <c r="S27" s="69">
        <f t="shared" si="11"/>
        <v>43.727579163487825</v>
      </c>
      <c r="T27" s="69">
        <f t="shared" si="11"/>
        <v>45.195674851014189</v>
      </c>
      <c r="U27" s="69">
        <f t="shared" si="11"/>
        <v>46.307045568062925</v>
      </c>
      <c r="V27" s="69">
        <f t="shared" si="11"/>
        <v>62.18778638190765</v>
      </c>
      <c r="W27" s="69">
        <f t="shared" ref="W27:Y27" si="12">SUM(W28:W32)</f>
        <v>62.538527564756706</v>
      </c>
      <c r="X27" s="69">
        <f t="shared" si="12"/>
        <v>58.553577087452837</v>
      </c>
      <c r="Y27" s="69">
        <f t="shared" si="12"/>
        <v>54.563385935909949</v>
      </c>
      <c r="DA27" s="88" t="s">
        <v>414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415</v>
      </c>
    </row>
    <row r="29" spans="1:105" s="2" customFormat="1" ht="12" customHeight="1" x14ac:dyDescent="0.25">
      <c r="A29" s="28" t="s">
        <v>74</v>
      </c>
      <c r="B29" s="72">
        <v>2.0365353811141467</v>
      </c>
      <c r="C29" s="72">
        <v>3.4017706160524632</v>
      </c>
      <c r="D29" s="72">
        <v>3.4081856058983178</v>
      </c>
      <c r="E29" s="72">
        <v>4.0967179026588694</v>
      </c>
      <c r="F29" s="72">
        <v>3.4183658250142472</v>
      </c>
      <c r="G29" s="72">
        <v>4.1076578399289705</v>
      </c>
      <c r="H29" s="72">
        <v>2.0568834377844722</v>
      </c>
      <c r="I29" s="72">
        <v>2.7444327894636644</v>
      </c>
      <c r="J29" s="72">
        <v>4.1173345226945459</v>
      </c>
      <c r="K29" s="72">
        <v>4.8043880063236015</v>
      </c>
      <c r="L29" s="72">
        <v>3.432168988761628</v>
      </c>
      <c r="M29" s="72">
        <v>2.745952688387141</v>
      </c>
      <c r="N29" s="72">
        <v>2.0596668870939498</v>
      </c>
      <c r="O29" s="72">
        <v>2.7525463125211416</v>
      </c>
      <c r="P29" s="72">
        <v>2.752913570752757</v>
      </c>
      <c r="Q29" s="72">
        <v>3.4419154507021981</v>
      </c>
      <c r="R29" s="72">
        <v>2.7546409038807869</v>
      </c>
      <c r="S29" s="72">
        <v>2.7559378145377416</v>
      </c>
      <c r="T29" s="72">
        <v>2.7570450946639835</v>
      </c>
      <c r="U29" s="72">
        <v>2.7588410650276911</v>
      </c>
      <c r="V29" s="72">
        <v>3.4519903096502365</v>
      </c>
      <c r="W29" s="72">
        <v>3.4567432581946669</v>
      </c>
      <c r="X29" s="72">
        <v>2.769038129917119</v>
      </c>
      <c r="Y29" s="72">
        <v>2.0792045678091267</v>
      </c>
      <c r="DA29" s="89" t="s">
        <v>416</v>
      </c>
    </row>
    <row r="30" spans="1:105" ht="12" customHeight="1" x14ac:dyDescent="0.25">
      <c r="A30" s="28" t="s">
        <v>189</v>
      </c>
      <c r="B30" s="72">
        <v>0.11362295128342836</v>
      </c>
      <c r="C30" s="72">
        <v>0.12574092529639935</v>
      </c>
      <c r="D30" s="72">
        <v>0.14200713896960673</v>
      </c>
      <c r="E30" s="72">
        <v>0.1381800537865597</v>
      </c>
      <c r="F30" s="72">
        <v>0.15133950986119918</v>
      </c>
      <c r="G30" s="72">
        <v>0.16326285011787317</v>
      </c>
      <c r="H30" s="72">
        <v>0.1868650320342119</v>
      </c>
      <c r="I30" s="72">
        <v>0.20671664419703925</v>
      </c>
      <c r="J30" s="72">
        <v>0.22204508615315258</v>
      </c>
      <c r="K30" s="72">
        <v>0.24356667018954603</v>
      </c>
      <c r="L30" s="72">
        <v>0.24822791171584621</v>
      </c>
      <c r="M30" s="72">
        <v>0.1933451821620043</v>
      </c>
      <c r="N30" s="72">
        <v>0.19822449706412573</v>
      </c>
      <c r="O30" s="72">
        <v>0.18758673464555006</v>
      </c>
      <c r="P30" s="72">
        <v>0.1838359871498921</v>
      </c>
      <c r="Q30" s="72">
        <v>0.17066775350833549</v>
      </c>
      <c r="R30" s="72">
        <v>0.16282727811775066</v>
      </c>
      <c r="S30" s="72">
        <v>0.16792136835953986</v>
      </c>
      <c r="T30" s="72">
        <v>0.16856725715134202</v>
      </c>
      <c r="U30" s="72">
        <v>0.19666900377680058</v>
      </c>
      <c r="V30" s="72">
        <v>0.25564453526783104</v>
      </c>
      <c r="W30" s="72">
        <v>0.27016169421928254</v>
      </c>
      <c r="X30" s="72">
        <v>0.1719720809725144</v>
      </c>
      <c r="Y30" s="72">
        <v>8.2683427337145149E-2</v>
      </c>
      <c r="DA30" s="89" t="s">
        <v>417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418</v>
      </c>
    </row>
    <row r="32" spans="1:105" ht="12" customHeight="1" x14ac:dyDescent="0.25">
      <c r="A32" s="32" t="s">
        <v>53</v>
      </c>
      <c r="B32" s="77">
        <v>25.814362149032483</v>
      </c>
      <c r="C32" s="77">
        <v>25.819432017364988</v>
      </c>
      <c r="D32" s="77">
        <v>26.438317159730747</v>
      </c>
      <c r="E32" s="77">
        <v>26.77571240386774</v>
      </c>
      <c r="F32" s="77">
        <v>27.757913949039668</v>
      </c>
      <c r="G32" s="77">
        <v>28.48212711233467</v>
      </c>
      <c r="H32" s="77">
        <v>29.810188442107187</v>
      </c>
      <c r="I32" s="77">
        <v>29.96606062614071</v>
      </c>
      <c r="J32" s="77">
        <v>30.682157902591761</v>
      </c>
      <c r="K32" s="77">
        <v>33.063273228592557</v>
      </c>
      <c r="L32" s="77">
        <v>35.315902928420421</v>
      </c>
      <c r="M32" s="77">
        <v>36.627672134133981</v>
      </c>
      <c r="N32" s="77">
        <v>39.150732817795827</v>
      </c>
      <c r="O32" s="77">
        <v>39.335819044440115</v>
      </c>
      <c r="P32" s="77">
        <v>39.460552079764199</v>
      </c>
      <c r="Q32" s="77">
        <v>39.61469036997039</v>
      </c>
      <c r="R32" s="77">
        <v>40.342974398175102</v>
      </c>
      <c r="S32" s="77">
        <v>40.803719980590543</v>
      </c>
      <c r="T32" s="77">
        <v>42.270062499198865</v>
      </c>
      <c r="U32" s="77">
        <v>43.351535499258432</v>
      </c>
      <c r="V32" s="77">
        <v>58.480151536989581</v>
      </c>
      <c r="W32" s="77">
        <v>58.811622612342759</v>
      </c>
      <c r="X32" s="77">
        <v>55.612566876563207</v>
      </c>
      <c r="Y32" s="77">
        <v>52.401497940763676</v>
      </c>
      <c r="DA32" s="92" t="s">
        <v>419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0.69621366743718549</v>
      </c>
      <c r="C3" s="66">
        <f>IF(RES_hh_tes!C3=0,"",RES_hh_tes!C3/RES_hh_fec!C3)</f>
        <v>0.69828142099958812</v>
      </c>
      <c r="D3" s="66">
        <f>IF(RES_hh_tes!D3=0,"",RES_hh_tes!D3/RES_hh_fec!D3)</f>
        <v>0.71146999875240158</v>
      </c>
      <c r="E3" s="66">
        <f>IF(RES_hh_tes!E3=0,"",RES_hh_tes!E3/RES_hh_fec!E3)</f>
        <v>0.72330731973316487</v>
      </c>
      <c r="F3" s="66">
        <f>IF(RES_hh_tes!F3=0,"",RES_hh_tes!F3/RES_hh_fec!F3)</f>
        <v>0.73753086481288543</v>
      </c>
      <c r="G3" s="66">
        <f>IF(RES_hh_tes!G3=0,"",RES_hh_tes!G3/RES_hh_fec!G3)</f>
        <v>0.75189798707489464</v>
      </c>
      <c r="H3" s="66">
        <f>IF(RES_hh_tes!H3=0,"",RES_hh_tes!H3/RES_hh_fec!H3)</f>
        <v>0.76557696391066465</v>
      </c>
      <c r="I3" s="66">
        <f>IF(RES_hh_tes!I3=0,"",RES_hh_tes!I3/RES_hh_fec!I3)</f>
        <v>0.77589635781244659</v>
      </c>
      <c r="J3" s="66">
        <f>IF(RES_hh_tes!J3=0,"",RES_hh_tes!J3/RES_hh_fec!J3)</f>
        <v>0.79146647521972679</v>
      </c>
      <c r="K3" s="66">
        <f>IF(RES_hh_tes!K3=0,"",RES_hh_tes!K3/RES_hh_fec!K3)</f>
        <v>0.80547351705750181</v>
      </c>
      <c r="L3" s="66">
        <f>IF(RES_hh_tes!L3=0,"",RES_hh_tes!L3/RES_hh_fec!L3)</f>
        <v>0.81743148183535841</v>
      </c>
      <c r="M3" s="66">
        <f>IF(RES_hh_tes!M3=0,"",RES_hh_tes!M3/RES_hh_fec!M3)</f>
        <v>0.83247109217231363</v>
      </c>
      <c r="N3" s="66">
        <f>IF(RES_hh_tes!N3=0,"",RES_hh_tes!N3/RES_hh_fec!N3)</f>
        <v>0.85243644287568932</v>
      </c>
      <c r="O3" s="66">
        <f>IF(RES_hh_tes!O3=0,"",RES_hh_tes!O3/RES_hh_fec!O3)</f>
        <v>0.87158445433723808</v>
      </c>
      <c r="P3" s="66">
        <f>IF(RES_hh_tes!P3=0,"",RES_hh_tes!P3/RES_hh_fec!P3)</f>
        <v>0.8805082739109964</v>
      </c>
      <c r="Q3" s="66">
        <f>IF(RES_hh_tes!Q3=0,"",RES_hh_tes!Q3/RES_hh_fec!Q3)</f>
        <v>0.89435160164364691</v>
      </c>
      <c r="R3" s="66">
        <f>IF(RES_hh_tes!R3=0,"",RES_hh_tes!R3/RES_hh_fec!R3)</f>
        <v>0.90864608090209509</v>
      </c>
      <c r="S3" s="66">
        <f>IF(RES_hh_tes!S3=0,"",RES_hh_tes!S3/RES_hh_fec!S3)</f>
        <v>0.92307679266029685</v>
      </c>
      <c r="T3" s="66">
        <f>IF(RES_hh_tes!T3=0,"",RES_hh_tes!T3/RES_hh_fec!T3)</f>
        <v>0.93644583150910332</v>
      </c>
      <c r="U3" s="66">
        <f>IF(RES_hh_tes!U3=0,"",RES_hh_tes!U3/RES_hh_fec!U3)</f>
        <v>0.95342914593342498</v>
      </c>
      <c r="V3" s="66">
        <f>IF(RES_hh_tes!V3=0,"",RES_hh_tes!V3/RES_hh_fec!V3)</f>
        <v>0.95945520035738363</v>
      </c>
      <c r="W3" s="66">
        <f>IF(RES_hh_tes!W3=0,"",RES_hh_tes!W3/RES_hh_fec!W3)</f>
        <v>0.99125721081587737</v>
      </c>
      <c r="X3" s="66">
        <f>IF(RES_hh_tes!X3=0,"",RES_hh_tes!X3/RES_hh_fec!X3)</f>
        <v>1.0221220787808249</v>
      </c>
      <c r="Y3" s="66">
        <f>IF(RES_hh_tes!Y3=0,"",RES_hh_tes!Y3/RES_hh_fec!Y3)</f>
        <v>1.0513172559867043</v>
      </c>
      <c r="DA3" s="87" t="s">
        <v>290</v>
      </c>
    </row>
    <row r="4" spans="1:105" ht="12.95" customHeight="1" x14ac:dyDescent="0.25">
      <c r="A4" s="68" t="s">
        <v>57</v>
      </c>
      <c r="B4" s="70">
        <f>IF(RES_hh_tes!B4=0,"",RES_hh_tes!B4/RES_hh_fec!B4)</f>
        <v>0.69200433760630042</v>
      </c>
      <c r="C4" s="70">
        <f>IF(RES_hh_tes!C4=0,"",RES_hh_tes!C4/RES_hh_fec!C4)</f>
        <v>0.69460322785729312</v>
      </c>
      <c r="D4" s="70">
        <f>IF(RES_hh_tes!D4=0,"",RES_hh_tes!D4/RES_hh_fec!D4)</f>
        <v>0.70835328497483574</v>
      </c>
      <c r="E4" s="70">
        <f>IF(RES_hh_tes!E4=0,"",RES_hh_tes!E4/RES_hh_fec!E4)</f>
        <v>0.72061347751052873</v>
      </c>
      <c r="F4" s="70">
        <f>IF(RES_hh_tes!F4=0,"",RES_hh_tes!F4/RES_hh_fec!F4)</f>
        <v>0.73565409626228839</v>
      </c>
      <c r="G4" s="70">
        <f>IF(RES_hh_tes!G4=0,"",RES_hh_tes!G4/RES_hh_fec!G4)</f>
        <v>0.75082977216706737</v>
      </c>
      <c r="H4" s="70">
        <f>IF(RES_hh_tes!H4=0,"",RES_hh_tes!H4/RES_hh_fec!H4)</f>
        <v>0.76496107915271161</v>
      </c>
      <c r="I4" s="70">
        <f>IF(RES_hh_tes!I4=0,"",RES_hh_tes!I4/RES_hh_fec!I4)</f>
        <v>0.77590600262626419</v>
      </c>
      <c r="J4" s="70">
        <f>IF(RES_hh_tes!J4=0,"",RES_hh_tes!J4/RES_hh_fec!J4)</f>
        <v>0.79205511126790729</v>
      </c>
      <c r="K4" s="70">
        <f>IF(RES_hh_tes!K4=0,"",RES_hh_tes!K4/RES_hh_fec!K4)</f>
        <v>0.80700471236933735</v>
      </c>
      <c r="L4" s="70">
        <f>IF(RES_hh_tes!L4=0,"",RES_hh_tes!L4/RES_hh_fec!L4)</f>
        <v>0.81842184686380093</v>
      </c>
      <c r="M4" s="70">
        <f>IF(RES_hh_tes!M4=0,"",RES_hh_tes!M4/RES_hh_fec!M4)</f>
        <v>0.83579581169915873</v>
      </c>
      <c r="N4" s="70">
        <f>IF(RES_hh_tes!N4=0,"",RES_hh_tes!N4/RES_hh_fec!N4)</f>
        <v>0.85689323018343522</v>
      </c>
      <c r="O4" s="70">
        <f>IF(RES_hh_tes!O4=0,"",RES_hh_tes!O4/RES_hh_fec!O4)</f>
        <v>0.87753324539540833</v>
      </c>
      <c r="P4" s="70">
        <f>IF(RES_hh_tes!P4=0,"",RES_hh_tes!P4/RES_hh_fec!P4)</f>
        <v>0.88645020799162322</v>
      </c>
      <c r="Q4" s="70">
        <f>IF(RES_hh_tes!Q4=0,"",RES_hh_tes!Q4/RES_hh_fec!Q4)</f>
        <v>0.90146853978014785</v>
      </c>
      <c r="R4" s="70">
        <f>IF(RES_hh_tes!R4=0,"",RES_hh_tes!R4/RES_hh_fec!R4)</f>
        <v>0.91529227216961206</v>
      </c>
      <c r="S4" s="70">
        <f>IF(RES_hh_tes!S4=0,"",RES_hh_tes!S4/RES_hh_fec!S4)</f>
        <v>0.93010168087261669</v>
      </c>
      <c r="T4" s="70">
        <f>IF(RES_hh_tes!T4=0,"",RES_hh_tes!T4/RES_hh_fec!T4)</f>
        <v>0.9433209262404384</v>
      </c>
      <c r="U4" s="70">
        <f>IF(RES_hh_tes!U4=0,"",RES_hh_tes!U4/RES_hh_fec!U4)</f>
        <v>0.96007068190566336</v>
      </c>
      <c r="V4" s="70">
        <f>IF(RES_hh_tes!V4=0,"",RES_hh_tes!V4/RES_hh_fec!V4)</f>
        <v>0.96585938824562956</v>
      </c>
      <c r="W4" s="70">
        <f>IF(RES_hh_tes!W4=0,"",RES_hh_tes!W4/RES_hh_fec!W4)</f>
        <v>0.9968632346774593</v>
      </c>
      <c r="X4" s="70">
        <f>IF(RES_hh_tes!X4=0,"",RES_hh_tes!X4/RES_hh_fec!X4)</f>
        <v>1.0308580062434125</v>
      </c>
      <c r="Y4" s="70">
        <f>IF(RES_hh_tes!Y4=0,"",RES_hh_tes!Y4/RES_hh_fec!Y4)</f>
        <v>1.0607834705556385</v>
      </c>
      <c r="DA4" s="88" t="s">
        <v>291</v>
      </c>
    </row>
    <row r="5" spans="1:105" ht="12" customHeight="1" x14ac:dyDescent="0.25">
      <c r="A5" s="28" t="s">
        <v>51</v>
      </c>
      <c r="B5" s="78">
        <f>IF(RES_hh_tes!B5=0,"",RES_hh_tes!B5/RES_hh_fec!B5)</f>
        <v>0.66606961502798778</v>
      </c>
      <c r="C5" s="78">
        <f>IF(RES_hh_tes!C5=0,"",RES_hh_tes!C5/RES_hh_fec!C5)</f>
        <v>0.66862163130086427</v>
      </c>
      <c r="D5" s="78">
        <f>IF(RES_hh_tes!D5=0,"",RES_hh_tes!D5/RES_hh_fec!D5)</f>
        <v>0.67078432139157718</v>
      </c>
      <c r="E5" s="78">
        <f>IF(RES_hh_tes!E5=0,"",RES_hh_tes!E5/RES_hh_fec!E5)</f>
        <v>0.67368203404309801</v>
      </c>
      <c r="F5" s="78">
        <f>IF(RES_hh_tes!F5=0,"",RES_hh_tes!F5/RES_hh_fec!F5)</f>
        <v>0.67811178777165237</v>
      </c>
      <c r="G5" s="78">
        <f>IF(RES_hh_tes!G5=0,"",RES_hh_tes!G5/RES_hh_fec!G5)</f>
        <v>0.68277754739937946</v>
      </c>
      <c r="H5" s="78">
        <f>IF(RES_hh_tes!H5=0,"",RES_hh_tes!H5/RES_hh_fec!H5)</f>
        <v>0.6862356086570115</v>
      </c>
      <c r="I5" s="78">
        <f>IF(RES_hh_tes!I5=0,"",RES_hh_tes!I5/RES_hh_fec!I5)</f>
        <v>0.68814748317693575</v>
      </c>
      <c r="J5" s="78">
        <f>IF(RES_hh_tes!J5=0,"",RES_hh_tes!J5/RES_hh_fec!J5)</f>
        <v>0.6903468438914574</v>
      </c>
      <c r="K5" s="78">
        <f>IF(RES_hh_tes!K5=0,"",RES_hh_tes!K5/RES_hh_fec!K5)</f>
        <v>0.69211826709412039</v>
      </c>
      <c r="L5" s="78">
        <f>IF(RES_hh_tes!L5=0,"",RES_hh_tes!L5/RES_hh_fec!L5)</f>
        <v>0.69495771349990698</v>
      </c>
      <c r="M5" s="78">
        <f>IF(RES_hh_tes!M5=0,"",RES_hh_tes!M5/RES_hh_fec!M5)</f>
        <v>0.70231295708526664</v>
      </c>
      <c r="N5" s="78">
        <f>IF(RES_hh_tes!N5=0,"",RES_hh_tes!N5/RES_hh_fec!N5)</f>
        <v>0.71572552138521384</v>
      </c>
      <c r="O5" s="78">
        <f>IF(RES_hh_tes!O5=0,"",RES_hh_tes!O5/RES_hh_fec!O5)</f>
        <v>0.73003039301765427</v>
      </c>
      <c r="P5" s="78">
        <f>IF(RES_hh_tes!P5=0,"",RES_hh_tes!P5/RES_hh_fec!P5)</f>
        <v>0.73127377092488943</v>
      </c>
      <c r="Q5" s="78">
        <f>IF(RES_hh_tes!Q5=0,"",RES_hh_tes!Q5/RES_hh_fec!Q5)</f>
        <v>0.7328284979581815</v>
      </c>
      <c r="R5" s="78">
        <f>IF(RES_hh_tes!R5=0,"",RES_hh_tes!R5/RES_hh_fec!R5)</f>
        <v>0.73838310975866028</v>
      </c>
      <c r="S5" s="78">
        <f>IF(RES_hh_tes!S5=0,"",RES_hh_tes!S5/RES_hh_fec!S5)</f>
        <v>0.75334203684434253</v>
      </c>
      <c r="T5" s="78">
        <f>IF(RES_hh_tes!T5=0,"",RES_hh_tes!T5/RES_hh_fec!T5)</f>
        <v>0.7729286615380021</v>
      </c>
      <c r="U5" s="78">
        <f>IF(RES_hh_tes!U5=0,"",RES_hh_tes!U5/RES_hh_fec!U5)</f>
        <v>0.79402685245949489</v>
      </c>
      <c r="V5" s="78">
        <f>IF(RES_hh_tes!V5=0,"",RES_hh_tes!V5/RES_hh_fec!V5)</f>
        <v>0.81450939648542497</v>
      </c>
      <c r="W5" s="78">
        <f>IF(RES_hh_tes!W5=0,"",RES_hh_tes!W5/RES_hh_fec!W5)</f>
        <v>0.82839715902615307</v>
      </c>
      <c r="X5" s="78">
        <f>IF(RES_hh_tes!X5=0,"",RES_hh_tes!X5/RES_hh_fec!X5)</f>
        <v>0.83429950056570856</v>
      </c>
      <c r="Y5" s="78">
        <f>IF(RES_hh_tes!Y5=0,"",RES_hh_tes!Y5/RES_hh_fec!Y5)</f>
        <v>0.83732598287982551</v>
      </c>
      <c r="DA5" s="89" t="s">
        <v>421</v>
      </c>
    </row>
    <row r="6" spans="1:105" ht="12" customHeight="1" x14ac:dyDescent="0.25">
      <c r="A6" s="28" t="s">
        <v>74</v>
      </c>
      <c r="B6" s="78" t="str">
        <f>IF(RES_hh_tes!B6=0,"",RES_hh_tes!B6/RES_hh_fec!B6)</f>
        <v/>
      </c>
      <c r="C6" s="78" t="str">
        <f>IF(RES_hh_tes!C6=0,"",RES_hh_tes!C6/RES_hh_fec!C6)</f>
        <v/>
      </c>
      <c r="D6" s="78" t="str">
        <f>IF(RES_hh_tes!D6=0,"",RES_hh_tes!D6/RES_hh_fec!D6)</f>
        <v/>
      </c>
      <c r="E6" s="78" t="str">
        <f>IF(RES_hh_tes!E6=0,"",RES_hh_tes!E6/RES_hh_fec!E6)</f>
        <v/>
      </c>
      <c r="F6" s="78" t="str">
        <f>IF(RES_hh_tes!F6=0,"",RES_hh_tes!F6/RES_hh_fec!F6)</f>
        <v/>
      </c>
      <c r="G6" s="78" t="str">
        <f>IF(RES_hh_tes!G6=0,"",RES_hh_tes!G6/RES_hh_fec!G6)</f>
        <v/>
      </c>
      <c r="H6" s="78" t="str">
        <f>IF(RES_hh_tes!H6=0,"",RES_hh_tes!H6/RES_hh_fec!H6)</f>
        <v/>
      </c>
      <c r="I6" s="78" t="str">
        <f>IF(RES_hh_tes!I6=0,"",RES_hh_tes!I6/RES_hh_fec!I6)</f>
        <v/>
      </c>
      <c r="J6" s="78" t="str">
        <f>IF(RES_hh_tes!J6=0,"",RES_hh_tes!J6/RES_hh_fec!J6)</f>
        <v/>
      </c>
      <c r="K6" s="78" t="str">
        <f>IF(RES_hh_tes!K6=0,"",RES_hh_tes!K6/RES_hh_fec!K6)</f>
        <v/>
      </c>
      <c r="L6" s="78" t="str">
        <f>IF(RES_hh_tes!L6=0,"",RES_hh_tes!L6/RES_hh_fec!L6)</f>
        <v/>
      </c>
      <c r="M6" s="78" t="str">
        <f>IF(RES_hh_tes!M6=0,"",RES_hh_tes!M6/RES_hh_fec!M6)</f>
        <v/>
      </c>
      <c r="N6" s="78" t="str">
        <f>IF(RES_hh_tes!N6=0,"",RES_hh_tes!N6/RES_hh_fec!N6)</f>
        <v/>
      </c>
      <c r="O6" s="78" t="str">
        <f>IF(RES_hh_tes!O6=0,"",RES_hh_tes!O6/RES_hh_fec!O6)</f>
        <v/>
      </c>
      <c r="P6" s="78" t="str">
        <f>IF(RES_hh_tes!P6=0,"",RES_hh_tes!P6/RES_hh_fec!P6)</f>
        <v/>
      </c>
      <c r="Q6" s="78" t="str">
        <f>IF(RES_hh_tes!Q6=0,"",RES_hh_tes!Q6/RES_hh_fec!Q6)</f>
        <v/>
      </c>
      <c r="R6" s="78" t="str">
        <f>IF(RES_hh_tes!R6=0,"",RES_hh_tes!R6/RES_hh_fec!R6)</f>
        <v/>
      </c>
      <c r="S6" s="78" t="str">
        <f>IF(RES_hh_tes!S6=0,"",RES_hh_tes!S6/RES_hh_fec!S6)</f>
        <v/>
      </c>
      <c r="T6" s="78" t="str">
        <f>IF(RES_hh_tes!T6=0,"",RES_hh_tes!T6/RES_hh_fec!T6)</f>
        <v/>
      </c>
      <c r="U6" s="78" t="str">
        <f>IF(RES_hh_tes!U6=0,"",RES_hh_tes!U6/RES_hh_fec!U6)</f>
        <v/>
      </c>
      <c r="V6" s="78" t="str">
        <f>IF(RES_hh_tes!V6=0,"",RES_hh_tes!V6/RES_hh_fec!V6)</f>
        <v/>
      </c>
      <c r="W6" s="78" t="str">
        <f>IF(RES_hh_tes!W6=0,"",RES_hh_tes!W6/RES_hh_fec!W6)</f>
        <v/>
      </c>
      <c r="X6" s="78" t="str">
        <f>IF(RES_hh_tes!X6=0,"",RES_hh_tes!X6/RES_hh_fec!X6)</f>
        <v/>
      </c>
      <c r="Y6" s="78" t="str">
        <f>IF(RES_hh_tes!Y6=0,"",RES_hh_tes!Y6/RES_hh_fec!Y6)</f>
        <v/>
      </c>
      <c r="DA6" s="89" t="s">
        <v>422</v>
      </c>
    </row>
    <row r="7" spans="1:105" ht="12" customHeight="1" x14ac:dyDescent="0.25">
      <c r="A7" s="28" t="s">
        <v>200</v>
      </c>
      <c r="B7" s="78">
        <f>IF(RES_hh_tes!B7=0,"",RES_hh_tes!B7/RES_hh_fec!B7)</f>
        <v>0.49129010767759046</v>
      </c>
      <c r="C7" s="78">
        <f>IF(RES_hh_tes!C7=0,"",RES_hh_tes!C7/RES_hh_fec!C7)</f>
        <v>0.49521289751365832</v>
      </c>
      <c r="D7" s="78">
        <f>IF(RES_hh_tes!D7=0,"",RES_hh_tes!D7/RES_hh_fec!D7)</f>
        <v>0.49865603888102744</v>
      </c>
      <c r="E7" s="78">
        <f>IF(RES_hh_tes!E7=0,"",RES_hh_tes!E7/RES_hh_fec!E7)</f>
        <v>0.50242139432445754</v>
      </c>
      <c r="F7" s="78">
        <f>IF(RES_hh_tes!F7=0,"",RES_hh_tes!F7/RES_hh_fec!F7)</f>
        <v>0.50416877670898652</v>
      </c>
      <c r="G7" s="78">
        <f>IF(RES_hh_tes!G7=0,"",RES_hh_tes!G7/RES_hh_fec!G7)</f>
        <v>0.50680154884946327</v>
      </c>
      <c r="H7" s="78">
        <f>IF(RES_hh_tes!H7=0,"",RES_hh_tes!H7/RES_hh_fec!H7)</f>
        <v>0.50959422698813739</v>
      </c>
      <c r="I7" s="78">
        <f>IF(RES_hh_tes!I7=0,"",RES_hh_tes!I7/RES_hh_fec!I7)</f>
        <v>0.51413882966870972</v>
      </c>
      <c r="J7" s="78">
        <f>IF(RES_hh_tes!J7=0,"",RES_hh_tes!J7/RES_hh_fec!J7)</f>
        <v>0.51842157216542084</v>
      </c>
      <c r="K7" s="78">
        <f>IF(RES_hh_tes!K7=0,"",RES_hh_tes!K7/RES_hh_fec!K7)</f>
        <v>0.52593348828828379</v>
      </c>
      <c r="L7" s="78">
        <f>IF(RES_hh_tes!L7=0,"",RES_hh_tes!L7/RES_hh_fec!L7)</f>
        <v>0.53698219691750881</v>
      </c>
      <c r="M7" s="78">
        <f>IF(RES_hh_tes!M7=0,"",RES_hh_tes!M7/RES_hh_fec!M7)</f>
        <v>0.55043608856606852</v>
      </c>
      <c r="N7" s="78">
        <f>IF(RES_hh_tes!N7=0,"",RES_hh_tes!N7/RES_hh_fec!N7)</f>
        <v>0.56748841932901251</v>
      </c>
      <c r="O7" s="78">
        <f>IF(RES_hh_tes!O7=0,"",RES_hh_tes!O7/RES_hh_fec!O7)</f>
        <v>0.58529506084704863</v>
      </c>
      <c r="P7" s="78">
        <f>IF(RES_hh_tes!P7=0,"",RES_hh_tes!P7/RES_hh_fec!P7)</f>
        <v>0.58857544019588959</v>
      </c>
      <c r="Q7" s="78">
        <f>IF(RES_hh_tes!Q7=0,"",RES_hh_tes!Q7/RES_hh_fec!Q7)</f>
        <v>0.59265488250937681</v>
      </c>
      <c r="R7" s="78">
        <f>IF(RES_hh_tes!R7=0,"",RES_hh_tes!R7/RES_hh_fec!R7)</f>
        <v>0.59737204974595914</v>
      </c>
      <c r="S7" s="78">
        <f>IF(RES_hh_tes!S7=0,"",RES_hh_tes!S7/RES_hh_fec!S7)</f>
        <v>0.60497010541097263</v>
      </c>
      <c r="T7" s="78">
        <f>IF(RES_hh_tes!T7=0,"",RES_hh_tes!T7/RES_hh_fec!T7)</f>
        <v>0.61268950245204989</v>
      </c>
      <c r="U7" s="78">
        <f>IF(RES_hh_tes!U7=0,"",RES_hh_tes!U7/RES_hh_fec!U7)</f>
        <v>0.61907216932947395</v>
      </c>
      <c r="V7" s="78">
        <f>IF(RES_hh_tes!V7=0,"",RES_hh_tes!V7/RES_hh_fec!V7)</f>
        <v>0.62545316638089032</v>
      </c>
      <c r="W7" s="78">
        <f>IF(RES_hh_tes!W7=0,"",RES_hh_tes!W7/RES_hh_fec!W7)</f>
        <v>0.62904690834495058</v>
      </c>
      <c r="X7" s="78">
        <f>IF(RES_hh_tes!X7=0,"",RES_hh_tes!X7/RES_hh_fec!X7)</f>
        <v>0.63287809893990121</v>
      </c>
      <c r="Y7" s="78">
        <f>IF(RES_hh_tes!Y7=0,"",RES_hh_tes!Y7/RES_hh_fec!Y7)</f>
        <v>0.63858347981842745</v>
      </c>
      <c r="DA7" s="89" t="s">
        <v>423</v>
      </c>
    </row>
    <row r="8" spans="1:105" ht="12" customHeight="1" x14ac:dyDescent="0.25">
      <c r="A8" s="28" t="s">
        <v>189</v>
      </c>
      <c r="B8" s="78">
        <f>IF(RES_hh_tes!B8=0,"",RES_hh_tes!B8/RES_hh_fec!B8)</f>
        <v>0.54176337766584981</v>
      </c>
      <c r="C8" s="78">
        <f>IF(RES_hh_tes!C8=0,"",RES_hh_tes!C8/RES_hh_fec!C8)</f>
        <v>0.54817922094819649</v>
      </c>
      <c r="D8" s="78">
        <f>IF(RES_hh_tes!D8=0,"",RES_hh_tes!D8/RES_hh_fec!D8)</f>
        <v>0.55466914326462136</v>
      </c>
      <c r="E8" s="78">
        <f>IF(RES_hh_tes!E8=0,"",RES_hh_tes!E8/RES_hh_fec!E8)</f>
        <v>0.5603280932764908</v>
      </c>
      <c r="F8" s="78">
        <f>IF(RES_hh_tes!F8=0,"",RES_hh_tes!F8/RES_hh_fec!F8)</f>
        <v>0.56753243952403232</v>
      </c>
      <c r="G8" s="78">
        <f>IF(RES_hh_tes!G8=0,"",RES_hh_tes!G8/RES_hh_fec!G8)</f>
        <v>0.57510152517529389</v>
      </c>
      <c r="H8" s="78">
        <f>IF(RES_hh_tes!H8=0,"",RES_hh_tes!H8/RES_hh_fec!H8)</f>
        <v>0.58345787509864311</v>
      </c>
      <c r="I8" s="78">
        <f>IF(RES_hh_tes!I8=0,"",RES_hh_tes!I8/RES_hh_fec!I8)</f>
        <v>0.59055277551357499</v>
      </c>
      <c r="J8" s="78">
        <f>IF(RES_hh_tes!J8=0,"",RES_hh_tes!J8/RES_hh_fec!J8)</f>
        <v>0.59652475055239684</v>
      </c>
      <c r="K8" s="78">
        <f>IF(RES_hh_tes!K8=0,"",RES_hh_tes!K8/RES_hh_fec!K8)</f>
        <v>0.60130429530160223</v>
      </c>
      <c r="L8" s="78">
        <f>IF(RES_hh_tes!L8=0,"",RES_hh_tes!L8/RES_hh_fec!L8)</f>
        <v>0.60539668015081438</v>
      </c>
      <c r="M8" s="78">
        <f>IF(RES_hh_tes!M8=0,"",RES_hh_tes!M8/RES_hh_fec!M8)</f>
        <v>0.60910400790306107</v>
      </c>
      <c r="N8" s="78">
        <f>IF(RES_hh_tes!N8=0,"",RES_hh_tes!N8/RES_hh_fec!N8)</f>
        <v>0.61336010063317636</v>
      </c>
      <c r="O8" s="78">
        <f>IF(RES_hh_tes!O8=0,"",RES_hh_tes!O8/RES_hh_fec!O8)</f>
        <v>0.61901224946901656</v>
      </c>
      <c r="P8" s="78">
        <f>IF(RES_hh_tes!P8=0,"",RES_hh_tes!P8/RES_hh_fec!P8)</f>
        <v>0.62177199529606364</v>
      </c>
      <c r="Q8" s="78">
        <f>IF(RES_hh_tes!Q8=0,"",RES_hh_tes!Q8/RES_hh_fec!Q8)</f>
        <v>0.62684138694750413</v>
      </c>
      <c r="R8" s="78">
        <f>IF(RES_hh_tes!R8=0,"",RES_hh_tes!R8/RES_hh_fec!R8)</f>
        <v>0.63808043901706024</v>
      </c>
      <c r="S8" s="78">
        <f>IF(RES_hh_tes!S8=0,"",RES_hh_tes!S8/RES_hh_fec!S8)</f>
        <v>0.65887085575358706</v>
      </c>
      <c r="T8" s="78">
        <f>IF(RES_hh_tes!T8=0,"",RES_hh_tes!T8/RES_hh_fec!T8)</f>
        <v>0.68337047119699201</v>
      </c>
      <c r="U8" s="78">
        <f>IF(RES_hh_tes!U8=0,"",RES_hh_tes!U8/RES_hh_fec!U8)</f>
        <v>0.71082744806883458</v>
      </c>
      <c r="V8" s="78">
        <f>IF(RES_hh_tes!V8=0,"",RES_hh_tes!V8/RES_hh_fec!V8)</f>
        <v>0.73620244473009444</v>
      </c>
      <c r="W8" s="78">
        <f>IF(RES_hh_tes!W8=0,"",RES_hh_tes!W8/RES_hh_fec!W8)</f>
        <v>0.75672781218229945</v>
      </c>
      <c r="X8" s="78">
        <f>IF(RES_hh_tes!X8=0,"",RES_hh_tes!X8/RES_hh_fec!X8)</f>
        <v>0.7754271000596743</v>
      </c>
      <c r="Y8" s="78">
        <f>IF(RES_hh_tes!Y8=0,"",RES_hh_tes!Y8/RES_hh_fec!Y8)</f>
        <v>0.79060213613530628</v>
      </c>
      <c r="DA8" s="89" t="s">
        <v>424</v>
      </c>
    </row>
    <row r="9" spans="1:105" ht="12" customHeight="1" x14ac:dyDescent="0.25">
      <c r="A9" s="28" t="s">
        <v>202</v>
      </c>
      <c r="B9" s="78">
        <f>IF(RES_hh_tes!B9=0,"",RES_hh_tes!B9/RES_hh_fec!B9)</f>
        <v>0.4909483318410523</v>
      </c>
      <c r="C9" s="78">
        <f>IF(RES_hh_tes!C9=0,"",RES_hh_tes!C9/RES_hh_fec!C9)</f>
        <v>0.50175549479200721</v>
      </c>
      <c r="D9" s="78">
        <f>IF(RES_hh_tes!D9=0,"",RES_hh_tes!D9/RES_hh_fec!D9)</f>
        <v>0.51404114809857426</v>
      </c>
      <c r="E9" s="78">
        <f>IF(RES_hh_tes!E9=0,"",RES_hh_tes!E9/RES_hh_fec!E9)</f>
        <v>0.52676614415219858</v>
      </c>
      <c r="F9" s="78">
        <f>IF(RES_hh_tes!F9=0,"",RES_hh_tes!F9/RES_hh_fec!F9)</f>
        <v>0.54220922213701273</v>
      </c>
      <c r="G9" s="78">
        <f>IF(RES_hh_tes!G9=0,"",RES_hh_tes!G9/RES_hh_fec!G9)</f>
        <v>0.55776885085396688</v>
      </c>
      <c r="H9" s="78">
        <f>IF(RES_hh_tes!H9=0,"",RES_hh_tes!H9/RES_hh_fec!H9)</f>
        <v>0.57464959293598639</v>
      </c>
      <c r="I9" s="78">
        <f>IF(RES_hh_tes!I9=0,"",RES_hh_tes!I9/RES_hh_fec!I9)</f>
        <v>0.59197936465440149</v>
      </c>
      <c r="J9" s="78">
        <f>IF(RES_hh_tes!J9=0,"",RES_hh_tes!J9/RES_hh_fec!J9)</f>
        <v>0.61049918235651723</v>
      </c>
      <c r="K9" s="78">
        <f>IF(RES_hh_tes!K9=0,"",RES_hh_tes!K9/RES_hh_fec!K9)</f>
        <v>0.62782585039711514</v>
      </c>
      <c r="L9" s="78">
        <f>IF(RES_hh_tes!L9=0,"",RES_hh_tes!L9/RES_hh_fec!L9)</f>
        <v>0.64546804722104067</v>
      </c>
      <c r="M9" s="78">
        <f>IF(RES_hh_tes!M9=0,"",RES_hh_tes!M9/RES_hh_fec!M9)</f>
        <v>0.66436076048910953</v>
      </c>
      <c r="N9" s="78">
        <f>IF(RES_hh_tes!N9=0,"",RES_hh_tes!N9/RES_hh_fec!N9)</f>
        <v>0.68489942726614172</v>
      </c>
      <c r="O9" s="78">
        <f>IF(RES_hh_tes!O9=0,"",RES_hh_tes!O9/RES_hh_fec!O9)</f>
        <v>0.70353905293316388</v>
      </c>
      <c r="P9" s="78">
        <f>IF(RES_hh_tes!P9=0,"",RES_hh_tes!P9/RES_hh_fec!P9)</f>
        <v>0.70883387531571562</v>
      </c>
      <c r="Q9" s="78">
        <f>IF(RES_hh_tes!Q9=0,"",RES_hh_tes!Q9/RES_hh_fec!Q9)</f>
        <v>0.71476586391617514</v>
      </c>
      <c r="R9" s="78">
        <f>IF(RES_hh_tes!R9=0,"",RES_hh_tes!R9/RES_hh_fec!R9)</f>
        <v>0.72273638927448258</v>
      </c>
      <c r="S9" s="78">
        <f>IF(RES_hh_tes!S9=0,"",RES_hh_tes!S9/RES_hh_fec!S9)</f>
        <v>0.73356064386913233</v>
      </c>
      <c r="T9" s="78">
        <f>IF(RES_hh_tes!T9=0,"",RES_hh_tes!T9/RES_hh_fec!T9)</f>
        <v>0.74543113362040947</v>
      </c>
      <c r="U9" s="78">
        <f>IF(RES_hh_tes!U9=0,"",RES_hh_tes!U9/RES_hh_fec!U9)</f>
        <v>0.7573814504231372</v>
      </c>
      <c r="V9" s="78">
        <f>IF(RES_hh_tes!V9=0,"",RES_hh_tes!V9/RES_hh_fec!V9)</f>
        <v>0.77012719043328182</v>
      </c>
      <c r="W9" s="78">
        <f>IF(RES_hh_tes!W9=0,"",RES_hh_tes!W9/RES_hh_fec!W9)</f>
        <v>0.78201749888134009</v>
      </c>
      <c r="X9" s="78">
        <f>IF(RES_hh_tes!X9=0,"",RES_hh_tes!X9/RES_hh_fec!X9)</f>
        <v>0.793021669517607</v>
      </c>
      <c r="Y9" s="78">
        <f>IF(RES_hh_tes!Y9=0,"",RES_hh_tes!Y9/RES_hh_fec!Y9)</f>
        <v>0.80388373217514364</v>
      </c>
      <c r="DA9" s="89" t="s">
        <v>425</v>
      </c>
    </row>
    <row r="10" spans="1:105" ht="12" customHeight="1" x14ac:dyDescent="0.25">
      <c r="A10" s="28" t="s">
        <v>197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X10" s="78" t="str">
        <f>IF(RES_hh_tes!X10=0,"",RES_hh_tes!X10/RES_hh_fec!X10)</f>
        <v/>
      </c>
      <c r="Y10" s="78" t="str">
        <f>IF(RES_hh_tes!Y10=0,"",RES_hh_tes!Y10/RES_hh_fec!Y10)</f>
        <v/>
      </c>
      <c r="DA10" s="89" t="s">
        <v>426</v>
      </c>
    </row>
    <row r="11" spans="1:105" ht="12" customHeight="1" x14ac:dyDescent="0.25">
      <c r="A11" s="28" t="s">
        <v>198</v>
      </c>
      <c r="B11" s="78">
        <f>IF(RES_hh_tes!B11=0,"",RES_hh_tes!B11/RES_hh_fec!B11)</f>
        <v>0.83639279507440645</v>
      </c>
      <c r="C11" s="78">
        <f>IF(RES_hh_tes!C11=0,"",RES_hh_tes!C11/RES_hh_fec!C11)</f>
        <v>0.83920469129260034</v>
      </c>
      <c r="D11" s="78">
        <f>IF(RES_hh_tes!D11=0,"",RES_hh_tes!D11/RES_hh_fec!D11)</f>
        <v>0.84181045428408419</v>
      </c>
      <c r="E11" s="78">
        <f>IF(RES_hh_tes!E11=0,"",RES_hh_tes!E11/RES_hh_fec!E11)</f>
        <v>0.84448853495612219</v>
      </c>
      <c r="F11" s="78">
        <f>IF(RES_hh_tes!F11=0,"",RES_hh_tes!F11/RES_hh_fec!F11)</f>
        <v>0.8473822326349838</v>
      </c>
      <c r="G11" s="78">
        <f>IF(RES_hh_tes!G11=0,"",RES_hh_tes!G11/RES_hh_fec!G11)</f>
        <v>0.84965591274574592</v>
      </c>
      <c r="H11" s="78">
        <f>IF(RES_hh_tes!H11=0,"",RES_hh_tes!H11/RES_hh_fec!H11)</f>
        <v>0.852423915645518</v>
      </c>
      <c r="I11" s="78">
        <f>IF(RES_hh_tes!I11=0,"",RES_hh_tes!I11/RES_hh_fec!I11)</f>
        <v>0.85544328053510577</v>
      </c>
      <c r="J11" s="78">
        <f>IF(RES_hh_tes!J11=0,"",RES_hh_tes!J11/RES_hh_fec!J11)</f>
        <v>0.85869528846676757</v>
      </c>
      <c r="K11" s="78">
        <f>IF(RES_hh_tes!K11=0,"",RES_hh_tes!K11/RES_hh_fec!K11)</f>
        <v>0.86188717469521603</v>
      </c>
      <c r="L11" s="78">
        <f>IF(RES_hh_tes!L11=0,"",RES_hh_tes!L11/RES_hh_fec!L11)</f>
        <v>0.86531534122744336</v>
      </c>
      <c r="M11" s="78">
        <f>IF(RES_hh_tes!M11=0,"",RES_hh_tes!M11/RES_hh_fec!M11)</f>
        <v>0.8691172310084565</v>
      </c>
      <c r="N11" s="78">
        <f>IF(RES_hh_tes!N11=0,"",RES_hh_tes!N11/RES_hh_fec!N11)</f>
        <v>0.87355030371700215</v>
      </c>
      <c r="O11" s="78">
        <f>IF(RES_hh_tes!O11=0,"",RES_hh_tes!O11/RES_hh_fec!O11)</f>
        <v>0.87791758299092004</v>
      </c>
      <c r="P11" s="78">
        <f>IF(RES_hh_tes!P11=0,"",RES_hh_tes!P11/RES_hh_fec!P11)</f>
        <v>0.87936124155575957</v>
      </c>
      <c r="Q11" s="78">
        <f>IF(RES_hh_tes!Q11=0,"",RES_hh_tes!Q11/RES_hh_fec!Q11)</f>
        <v>0.88180793717161898</v>
      </c>
      <c r="R11" s="78">
        <f>IF(RES_hh_tes!R11=0,"",RES_hh_tes!R11/RES_hh_fec!R11)</f>
        <v>0.88425629970675723</v>
      </c>
      <c r="S11" s="78">
        <f>IF(RES_hh_tes!S11=0,"",RES_hh_tes!S11/RES_hh_fec!S11)</f>
        <v>0.88808784537418783</v>
      </c>
      <c r="T11" s="78">
        <f>IF(RES_hh_tes!T11=0,"",RES_hh_tes!T11/RES_hh_fec!T11)</f>
        <v>0.89171966243571033</v>
      </c>
      <c r="U11" s="78">
        <f>IF(RES_hh_tes!U11=0,"",RES_hh_tes!U11/RES_hh_fec!U11)</f>
        <v>0.89603428059563484</v>
      </c>
      <c r="V11" s="78">
        <f>IF(RES_hh_tes!V11=0,"",RES_hh_tes!V11/RES_hh_fec!V11)</f>
        <v>0.89973860746140166</v>
      </c>
      <c r="W11" s="78">
        <f>IF(RES_hh_tes!W11=0,"",RES_hh_tes!W11/RES_hh_fec!W11)</f>
        <v>0.9042757051161584</v>
      </c>
      <c r="X11" s="78">
        <f>IF(RES_hh_tes!X11=0,"",RES_hh_tes!X11/RES_hh_fec!X11)</f>
        <v>0.9088420864442972</v>
      </c>
      <c r="Y11" s="78">
        <f>IF(RES_hh_tes!Y11=0,"",RES_hh_tes!Y11/RES_hh_fec!Y11)</f>
        <v>0.9135338735293933</v>
      </c>
      <c r="DA11" s="89" t="s">
        <v>427</v>
      </c>
    </row>
    <row r="12" spans="1:105" ht="12" customHeight="1" x14ac:dyDescent="0.25">
      <c r="A12" s="28" t="s">
        <v>95</v>
      </c>
      <c r="B12" s="78">
        <f>IF(RES_hh_tes!B12=0,"",RES_hh_tes!B12/RES_hh_fec!B12)</f>
        <v>1.6263952997976792</v>
      </c>
      <c r="C12" s="78">
        <f>IF(RES_hh_tes!C12=0,"",RES_hh_tes!C12/RES_hh_fec!C12)</f>
        <v>1.6397943949582536</v>
      </c>
      <c r="D12" s="78">
        <f>IF(RES_hh_tes!D12=0,"",RES_hh_tes!D12/RES_hh_fec!D12)</f>
        <v>1.6673343526599431</v>
      </c>
      <c r="E12" s="78">
        <f>IF(RES_hh_tes!E12=0,"",RES_hh_tes!E12/RES_hh_fec!E12)</f>
        <v>1.7013717172542471</v>
      </c>
      <c r="F12" s="78">
        <f>IF(RES_hh_tes!F12=0,"",RES_hh_tes!F12/RES_hh_fec!F12)</f>
        <v>1.7395987703062854</v>
      </c>
      <c r="G12" s="78">
        <f>IF(RES_hh_tes!G12=0,"",RES_hh_tes!G12/RES_hh_fec!G12)</f>
        <v>1.7811582008229652</v>
      </c>
      <c r="H12" s="78">
        <f>IF(RES_hh_tes!H12=0,"",RES_hh_tes!H12/RES_hh_fec!H12)</f>
        <v>1.8215198614432</v>
      </c>
      <c r="I12" s="78">
        <f>IF(RES_hh_tes!I12=0,"",RES_hh_tes!I12/RES_hh_fec!I12)</f>
        <v>1.8627313191781001</v>
      </c>
      <c r="J12" s="78">
        <f>IF(RES_hh_tes!J12=0,"",RES_hh_tes!J12/RES_hh_fec!J12)</f>
        <v>1.9052087020322217</v>
      </c>
      <c r="K12" s="78">
        <f>IF(RES_hh_tes!K12=0,"",RES_hh_tes!K12/RES_hh_fec!K12)</f>
        <v>1.9521652676197601</v>
      </c>
      <c r="L12" s="78">
        <f>IF(RES_hh_tes!L12=0,"",RES_hh_tes!L12/RES_hh_fec!L12)</f>
        <v>2.0069151796964801</v>
      </c>
      <c r="M12" s="78">
        <f>IF(RES_hh_tes!M12=0,"",RES_hh_tes!M12/RES_hh_fec!M12)</f>
        <v>2.0745992705968987</v>
      </c>
      <c r="N12" s="78">
        <f>IF(RES_hh_tes!N12=0,"",RES_hh_tes!N12/RES_hh_fec!N12)</f>
        <v>2.1591611794414018</v>
      </c>
      <c r="O12" s="78">
        <f>IF(RES_hh_tes!O12=0,"",RES_hh_tes!O12/RES_hh_fec!O12)</f>
        <v>2.2529412655217174</v>
      </c>
      <c r="P12" s="78">
        <f>IF(RES_hh_tes!P12=0,"",RES_hh_tes!P12/RES_hh_fec!P12)</f>
        <v>2.325215921112346</v>
      </c>
      <c r="Q12" s="78">
        <f>IF(RES_hh_tes!Q12=0,"",RES_hh_tes!Q12/RES_hh_fec!Q12)</f>
        <v>2.4114671557106138</v>
      </c>
      <c r="R12" s="78">
        <f>IF(RES_hh_tes!R12=0,"",RES_hh_tes!R12/RES_hh_fec!R12)</f>
        <v>2.5050087153827931</v>
      </c>
      <c r="S12" s="78">
        <f>IF(RES_hh_tes!S12=0,"",RES_hh_tes!S12/RES_hh_fec!S12)</f>
        <v>2.6118261074429041</v>
      </c>
      <c r="T12" s="78">
        <f>IF(RES_hh_tes!T12=0,"",RES_hh_tes!T12/RES_hh_fec!T12)</f>
        <v>2.7149290040949938</v>
      </c>
      <c r="U12" s="78">
        <f>IF(RES_hh_tes!U12=0,"",RES_hh_tes!U12/RES_hh_fec!U12)</f>
        <v>2.8096387918206989</v>
      </c>
      <c r="V12" s="78">
        <f>IF(RES_hh_tes!V12=0,"",RES_hh_tes!V12/RES_hh_fec!V12)</f>
        <v>2.9001277662806721</v>
      </c>
      <c r="W12" s="78">
        <f>IF(RES_hh_tes!W12=0,"",RES_hh_tes!W12/RES_hh_fec!W12)</f>
        <v>2.9875038296889329</v>
      </c>
      <c r="X12" s="78">
        <f>IF(RES_hh_tes!X12=0,"",RES_hh_tes!X12/RES_hh_fec!X12)</f>
        <v>3.0664481965195192</v>
      </c>
      <c r="Y12" s="78">
        <f>IF(RES_hh_tes!Y12=0,"",RES_hh_tes!Y12/RES_hh_fec!Y12)</f>
        <v>3.1329482525510302</v>
      </c>
      <c r="DA12" s="89" t="s">
        <v>428</v>
      </c>
    </row>
    <row r="13" spans="1:105" ht="12" customHeight="1" x14ac:dyDescent="0.25">
      <c r="A13" s="73" t="s">
        <v>94</v>
      </c>
      <c r="B13" s="79">
        <f>IF(RES_hh_tes!B13=0,"",RES_hh_tes!B13/RES_hh_fec!B13)</f>
        <v>0.74606461242175026</v>
      </c>
      <c r="C13" s="79">
        <f>IF(RES_hh_tes!C13=0,"",RES_hh_tes!C13/RES_hh_fec!C13)</f>
        <v>0.74847567703487916</v>
      </c>
      <c r="D13" s="79">
        <f>IF(RES_hh_tes!D13=0,"",RES_hh_tes!D13/RES_hh_fec!D13)</f>
        <v>0.75145612605795709</v>
      </c>
      <c r="E13" s="79">
        <f>IF(RES_hh_tes!E13=0,"",RES_hh_tes!E13/RES_hh_fec!E13)</f>
        <v>0.75493709591059477</v>
      </c>
      <c r="F13" s="79">
        <f>IF(RES_hh_tes!F13=0,"",RES_hh_tes!F13/RES_hh_fec!F13)</f>
        <v>0.7592165469647737</v>
      </c>
      <c r="G13" s="79">
        <f>IF(RES_hh_tes!G13=0,"",RES_hh_tes!G13/RES_hh_fec!G13)</f>
        <v>0.76392401691974743</v>
      </c>
      <c r="H13" s="79">
        <f>IF(RES_hh_tes!H13=0,"",RES_hh_tes!H13/RES_hh_fec!H13)</f>
        <v>0.76860468471116505</v>
      </c>
      <c r="I13" s="79">
        <f>IF(RES_hh_tes!I13=0,"",RES_hh_tes!I13/RES_hh_fec!I13)</f>
        <v>0.77338655306775883</v>
      </c>
      <c r="J13" s="79">
        <f>IF(RES_hh_tes!J13=0,"",RES_hh_tes!J13/RES_hh_fec!J13)</f>
        <v>0.77865382433582142</v>
      </c>
      <c r="K13" s="79">
        <f>IF(RES_hh_tes!K13=0,"",RES_hh_tes!K13/RES_hh_fec!K13)</f>
        <v>0.78491320121518926</v>
      </c>
      <c r="L13" s="79">
        <f>IF(RES_hh_tes!L13=0,"",RES_hh_tes!L13/RES_hh_fec!L13)</f>
        <v>0.79170718893547021</v>
      </c>
      <c r="M13" s="79">
        <f>IF(RES_hh_tes!M13=0,"",RES_hh_tes!M13/RES_hh_fec!M13)</f>
        <v>0.79916070055094868</v>
      </c>
      <c r="N13" s="79">
        <f>IF(RES_hh_tes!N13=0,"",RES_hh_tes!N13/RES_hh_fec!N13)</f>
        <v>0.80654362713651306</v>
      </c>
      <c r="O13" s="79">
        <f>IF(RES_hh_tes!O13=0,"",RES_hh_tes!O13/RES_hh_fec!O13)</f>
        <v>0.81302787907433782</v>
      </c>
      <c r="P13" s="79">
        <f>IF(RES_hh_tes!P13=0,"",RES_hh_tes!P13/RES_hh_fec!P13)</f>
        <v>0.81391970370560851</v>
      </c>
      <c r="Q13" s="79">
        <f>IF(RES_hh_tes!Q13=0,"",RES_hh_tes!Q13/RES_hh_fec!Q13)</f>
        <v>0.81578052629108611</v>
      </c>
      <c r="R13" s="79">
        <f>IF(RES_hh_tes!R13=0,"",RES_hh_tes!R13/RES_hh_fec!R13)</f>
        <v>0.81996676471167129</v>
      </c>
      <c r="S13" s="79">
        <f>IF(RES_hh_tes!S13=0,"",RES_hh_tes!S13/RES_hh_fec!S13)</f>
        <v>0.82673911654085042</v>
      </c>
      <c r="T13" s="79">
        <f>IF(RES_hh_tes!T13=0,"",RES_hh_tes!T13/RES_hh_fec!T13)</f>
        <v>0.83571394555540568</v>
      </c>
      <c r="U13" s="79">
        <f>IF(RES_hh_tes!U13=0,"",RES_hh_tes!U13/RES_hh_fec!U13)</f>
        <v>0.84478192712661271</v>
      </c>
      <c r="V13" s="79">
        <f>IF(RES_hh_tes!V13=0,"",RES_hh_tes!V13/RES_hh_fec!V13)</f>
        <v>0.85489159142407434</v>
      </c>
      <c r="W13" s="79">
        <f>IF(RES_hh_tes!W13=0,"",RES_hh_tes!W13/RES_hh_fec!W13)</f>
        <v>0.86357154150515381</v>
      </c>
      <c r="X13" s="79">
        <f>IF(RES_hh_tes!X13=0,"",RES_hh_tes!X13/RES_hh_fec!X13)</f>
        <v>0.87036884588392305</v>
      </c>
      <c r="Y13" s="79">
        <f>IF(RES_hh_tes!Y13=0,"",RES_hh_tes!Y13/RES_hh_fec!Y13)</f>
        <v>0.87729053215224739</v>
      </c>
      <c r="DA13" s="90" t="s">
        <v>429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X14" s="80">
        <f>IF(RES_hh_tes!X14=0,"",RES_hh_tes!X14/RES_hh_fec!X14)</f>
        <v>1</v>
      </c>
      <c r="Y14" s="80">
        <f>IF(RES_hh_tes!Y14=0,"",RES_hh_tes!Y14/RES_hh_fec!Y14)</f>
        <v>1</v>
      </c>
      <c r="DA14" s="91" t="s">
        <v>430</v>
      </c>
    </row>
    <row r="15" spans="1:105" ht="12.95" customHeight="1" x14ac:dyDescent="0.25">
      <c r="A15" s="68" t="s">
        <v>92</v>
      </c>
      <c r="B15" s="70">
        <f>IF(RES_hh_tes!B15=0,"",RES_hh_tes!B15/RES_hh_fec!B15)</f>
        <v>1.9750400444877318</v>
      </c>
      <c r="C15" s="70">
        <f>IF(RES_hh_tes!C15=0,"",RES_hh_tes!C15/RES_hh_fec!C15)</f>
        <v>2.0720986673027513</v>
      </c>
      <c r="D15" s="70">
        <f>IF(RES_hh_tes!D15=0,"",RES_hh_tes!D15/RES_hh_fec!D15)</f>
        <v>2.1847468801734271</v>
      </c>
      <c r="E15" s="70">
        <f>IF(RES_hh_tes!E15=0,"",RES_hh_tes!E15/RES_hh_fec!E15)</f>
        <v>2.3041242109143254</v>
      </c>
      <c r="F15" s="70">
        <f>IF(RES_hh_tes!F15=0,"",RES_hh_tes!F15/RES_hh_fec!F15)</f>
        <v>2.4476697300116483</v>
      </c>
      <c r="G15" s="70">
        <f>IF(RES_hh_tes!G15=0,"",RES_hh_tes!G15/RES_hh_fec!G15)</f>
        <v>2.6162334261674172</v>
      </c>
      <c r="H15" s="70">
        <f>IF(RES_hh_tes!H15=0,"",RES_hh_tes!H15/RES_hh_fec!H15)</f>
        <v>2.8104482712621475</v>
      </c>
      <c r="I15" s="70">
        <f>IF(RES_hh_tes!I15=0,"",RES_hh_tes!I15/RES_hh_fec!I15)</f>
        <v>2.9327005798184564</v>
      </c>
      <c r="J15" s="70">
        <f>IF(RES_hh_tes!J15=0,"",RES_hh_tes!J15/RES_hh_fec!J15)</f>
        <v>3.0231916822270795</v>
      </c>
      <c r="K15" s="70">
        <f>IF(RES_hh_tes!K15=0,"",RES_hh_tes!K15/RES_hh_fec!K15)</f>
        <v>3.1448210139365385</v>
      </c>
      <c r="L15" s="70">
        <f>IF(RES_hh_tes!L15=0,"",RES_hh_tes!L15/RES_hh_fec!L15)</f>
        <v>3.2669367683107948</v>
      </c>
      <c r="M15" s="70">
        <f>IF(RES_hh_tes!M15=0,"",RES_hh_tes!M15/RES_hh_fec!M15)</f>
        <v>3.3867534217875206</v>
      </c>
      <c r="N15" s="70">
        <f>IF(RES_hh_tes!N15=0,"",RES_hh_tes!N15/RES_hh_fec!N15)</f>
        <v>3.5325711809453599</v>
      </c>
      <c r="O15" s="70">
        <f>IF(RES_hh_tes!O15=0,"",RES_hh_tes!O15/RES_hh_fec!O15)</f>
        <v>3.7036057642295277</v>
      </c>
      <c r="P15" s="70">
        <f>IF(RES_hh_tes!P15=0,"",RES_hh_tes!P15/RES_hh_fec!P15)</f>
        <v>3.8561388721509444</v>
      </c>
      <c r="Q15" s="70">
        <f>IF(RES_hh_tes!Q15=0,"",RES_hh_tes!Q15/RES_hh_fec!Q15)</f>
        <v>4.0127265220553046</v>
      </c>
      <c r="R15" s="70">
        <f>IF(RES_hh_tes!R15=0,"",RES_hh_tes!R15/RES_hh_fec!R15)</f>
        <v>4.1490269024566464</v>
      </c>
      <c r="S15" s="70">
        <f>IF(RES_hh_tes!S15=0,"",RES_hh_tes!S15/RES_hh_fec!S15)</f>
        <v>4.27309560594834</v>
      </c>
      <c r="T15" s="70">
        <f>IF(RES_hh_tes!T15=0,"",RES_hh_tes!T15/RES_hh_fec!T15)</f>
        <v>4.3781398213779896</v>
      </c>
      <c r="U15" s="70">
        <f>IF(RES_hh_tes!U15=0,"",RES_hh_tes!U15/RES_hh_fec!U15)</f>
        <v>4.4598141200365413</v>
      </c>
      <c r="V15" s="70">
        <f>IF(RES_hh_tes!V15=0,"",RES_hh_tes!V15/RES_hh_fec!V15)</f>
        <v>4.5224861988185561</v>
      </c>
      <c r="W15" s="70">
        <f>IF(RES_hh_tes!W15=0,"",RES_hh_tes!W15/RES_hh_fec!W15)</f>
        <v>4.5682279771727785</v>
      </c>
      <c r="X15" s="70">
        <f>IF(RES_hh_tes!X15=0,"",RES_hh_tes!X15/RES_hh_fec!X15)</f>
        <v>4.5940094354203218</v>
      </c>
      <c r="Y15" s="70">
        <f>IF(RES_hh_tes!Y15=0,"",RES_hh_tes!Y15/RES_hh_fec!Y15)</f>
        <v>4.6275017402778023</v>
      </c>
      <c r="DA15" s="88" t="s">
        <v>292</v>
      </c>
    </row>
    <row r="16" spans="1:105" ht="12" customHeight="1" x14ac:dyDescent="0.25">
      <c r="A16" s="28" t="s">
        <v>91</v>
      </c>
      <c r="B16" s="78">
        <f>IF(RES_hh_tes!B16=0,"",RES_hh_tes!B16/RES_hh_fec!B16)</f>
        <v>1.9750400444877318</v>
      </c>
      <c r="C16" s="78">
        <f>IF(RES_hh_tes!C16=0,"",RES_hh_tes!C16/RES_hh_fec!C16)</f>
        <v>2.0720986673027513</v>
      </c>
      <c r="D16" s="78">
        <f>IF(RES_hh_tes!D16=0,"",RES_hh_tes!D16/RES_hh_fec!D16)</f>
        <v>2.1847468801734271</v>
      </c>
      <c r="E16" s="78">
        <f>IF(RES_hh_tes!E16=0,"",RES_hh_tes!E16/RES_hh_fec!E16)</f>
        <v>2.3041242109143254</v>
      </c>
      <c r="F16" s="78">
        <f>IF(RES_hh_tes!F16=0,"",RES_hh_tes!F16/RES_hh_fec!F16)</f>
        <v>2.4476697300116483</v>
      </c>
      <c r="G16" s="78">
        <f>IF(RES_hh_tes!G16=0,"",RES_hh_tes!G16/RES_hh_fec!G16)</f>
        <v>2.6162334261674172</v>
      </c>
      <c r="H16" s="78">
        <f>IF(RES_hh_tes!H16=0,"",RES_hh_tes!H16/RES_hh_fec!H16)</f>
        <v>2.8104482712621475</v>
      </c>
      <c r="I16" s="78">
        <f>IF(RES_hh_tes!I16=0,"",RES_hh_tes!I16/RES_hh_fec!I16)</f>
        <v>2.9327005798184564</v>
      </c>
      <c r="J16" s="78">
        <f>IF(RES_hh_tes!J16=0,"",RES_hh_tes!J16/RES_hh_fec!J16)</f>
        <v>3.0231916822270795</v>
      </c>
      <c r="K16" s="78">
        <f>IF(RES_hh_tes!K16=0,"",RES_hh_tes!K16/RES_hh_fec!K16)</f>
        <v>3.1448210139365385</v>
      </c>
      <c r="L16" s="78">
        <f>IF(RES_hh_tes!L16=0,"",RES_hh_tes!L16/RES_hh_fec!L16)</f>
        <v>3.2669367683107948</v>
      </c>
      <c r="M16" s="78">
        <f>IF(RES_hh_tes!M16=0,"",RES_hh_tes!M16/RES_hh_fec!M16)</f>
        <v>3.3867534217875206</v>
      </c>
      <c r="N16" s="78">
        <f>IF(RES_hh_tes!N16=0,"",RES_hh_tes!N16/RES_hh_fec!N16)</f>
        <v>3.5325711809453599</v>
      </c>
      <c r="O16" s="78">
        <f>IF(RES_hh_tes!O16=0,"",RES_hh_tes!O16/RES_hh_fec!O16)</f>
        <v>3.7036057642295277</v>
      </c>
      <c r="P16" s="78">
        <f>IF(RES_hh_tes!P16=0,"",RES_hh_tes!P16/RES_hh_fec!P16)</f>
        <v>3.8561388721509444</v>
      </c>
      <c r="Q16" s="78">
        <f>IF(RES_hh_tes!Q16=0,"",RES_hh_tes!Q16/RES_hh_fec!Q16)</f>
        <v>4.0127265220553046</v>
      </c>
      <c r="R16" s="78">
        <f>IF(RES_hh_tes!R16=0,"",RES_hh_tes!R16/RES_hh_fec!R16)</f>
        <v>4.1490269024566464</v>
      </c>
      <c r="S16" s="78">
        <f>IF(RES_hh_tes!S16=0,"",RES_hh_tes!S16/RES_hh_fec!S16)</f>
        <v>4.27309560594834</v>
      </c>
      <c r="T16" s="78">
        <f>IF(RES_hh_tes!T16=0,"",RES_hh_tes!T16/RES_hh_fec!T16)</f>
        <v>4.3781398213779896</v>
      </c>
      <c r="U16" s="78">
        <f>IF(RES_hh_tes!U16=0,"",RES_hh_tes!U16/RES_hh_fec!U16)</f>
        <v>4.4598141200365413</v>
      </c>
      <c r="V16" s="78">
        <f>IF(RES_hh_tes!V16=0,"",RES_hh_tes!V16/RES_hh_fec!V16)</f>
        <v>4.5224861988185561</v>
      </c>
      <c r="W16" s="78">
        <f>IF(RES_hh_tes!W16=0,"",RES_hh_tes!W16/RES_hh_fec!W16)</f>
        <v>4.5682279771727785</v>
      </c>
      <c r="X16" s="78">
        <f>IF(RES_hh_tes!X16=0,"",RES_hh_tes!X16/RES_hh_fec!X16)</f>
        <v>4.5940094354203218</v>
      </c>
      <c r="Y16" s="78">
        <f>IF(RES_hh_tes!Y16=0,"",RES_hh_tes!Y16/RES_hh_fec!Y16)</f>
        <v>4.6275017402778023</v>
      </c>
      <c r="DA16" s="89" t="s">
        <v>431</v>
      </c>
    </row>
    <row r="17" spans="1:105" ht="12.95" customHeight="1" x14ac:dyDescent="0.25">
      <c r="A17" s="68" t="s">
        <v>55</v>
      </c>
      <c r="B17" s="70">
        <f>IF(RES_hh_tes!B17=0,"",RES_hh_tes!B17/RES_hh_fec!B17)</f>
        <v>0.71515404648183345</v>
      </c>
      <c r="C17" s="70">
        <f>IF(RES_hh_tes!C17=0,"",RES_hh_tes!C17/RES_hh_fec!C17)</f>
        <v>0.71463685619941253</v>
      </c>
      <c r="D17" s="70">
        <f>IF(RES_hh_tes!D17=0,"",RES_hh_tes!D17/RES_hh_fec!D17)</f>
        <v>0.72075918965016483</v>
      </c>
      <c r="E17" s="70">
        <f>IF(RES_hh_tes!E17=0,"",RES_hh_tes!E17/RES_hh_fec!E17)</f>
        <v>0.72435702444043171</v>
      </c>
      <c r="F17" s="70">
        <f>IF(RES_hh_tes!F17=0,"",RES_hh_tes!F17/RES_hh_fec!F17)</f>
        <v>0.73134911044087947</v>
      </c>
      <c r="G17" s="70">
        <f>IF(RES_hh_tes!G17=0,"",RES_hh_tes!G17/RES_hh_fec!G17)</f>
        <v>0.73605593100264488</v>
      </c>
      <c r="H17" s="70">
        <f>IF(RES_hh_tes!H17=0,"",RES_hh_tes!H17/RES_hh_fec!H17)</f>
        <v>0.74221886465727083</v>
      </c>
      <c r="I17" s="70">
        <f>IF(RES_hh_tes!I17=0,"",RES_hh_tes!I17/RES_hh_fec!I17)</f>
        <v>0.74547872354188038</v>
      </c>
      <c r="J17" s="70">
        <f>IF(RES_hh_tes!J17=0,"",RES_hh_tes!J17/RES_hh_fec!J17)</f>
        <v>0.7533470362604654</v>
      </c>
      <c r="K17" s="70">
        <f>IF(RES_hh_tes!K17=0,"",RES_hh_tes!K17/RES_hh_fec!K17)</f>
        <v>0.75845617971830537</v>
      </c>
      <c r="L17" s="70">
        <f>IF(RES_hh_tes!L17=0,"",RES_hh_tes!L17/RES_hh_fec!L17)</f>
        <v>0.76128200936822965</v>
      </c>
      <c r="M17" s="70">
        <f>IF(RES_hh_tes!M17=0,"",RES_hh_tes!M17/RES_hh_fec!M17)</f>
        <v>0.7678214511318322</v>
      </c>
      <c r="N17" s="70">
        <f>IF(RES_hh_tes!N17=0,"",RES_hh_tes!N17/RES_hh_fec!N17)</f>
        <v>0.77498108760214424</v>
      </c>
      <c r="O17" s="70">
        <f>IF(RES_hh_tes!O17=0,"",RES_hh_tes!O17/RES_hh_fec!O17)</f>
        <v>0.78296812381653902</v>
      </c>
      <c r="P17" s="70">
        <f>IF(RES_hh_tes!P17=0,"",RES_hh_tes!P17/RES_hh_fec!P17)</f>
        <v>0.78611279456051852</v>
      </c>
      <c r="Q17" s="70">
        <f>IF(RES_hh_tes!Q17=0,"",RES_hh_tes!Q17/RES_hh_fec!Q17)</f>
        <v>0.79205413054102924</v>
      </c>
      <c r="R17" s="70">
        <f>IF(RES_hh_tes!R17=0,"",RES_hh_tes!R17/RES_hh_fec!R17)</f>
        <v>0.79918802034371694</v>
      </c>
      <c r="S17" s="70">
        <f>IF(RES_hh_tes!S17=0,"",RES_hh_tes!S17/RES_hh_fec!S17)</f>
        <v>0.80763008252434898</v>
      </c>
      <c r="T17" s="70">
        <f>IF(RES_hh_tes!T17=0,"",RES_hh_tes!T17/RES_hh_fec!T17)</f>
        <v>0.81609775564001374</v>
      </c>
      <c r="U17" s="70">
        <f>IF(RES_hh_tes!U17=0,"",RES_hh_tes!U17/RES_hh_fec!U17)</f>
        <v>0.82540490085820073</v>
      </c>
      <c r="V17" s="70">
        <f>IF(RES_hh_tes!V17=0,"",RES_hh_tes!V17/RES_hh_fec!V17)</f>
        <v>0.8322426883233921</v>
      </c>
      <c r="W17" s="70">
        <f>IF(RES_hh_tes!W17=0,"",RES_hh_tes!W17/RES_hh_fec!W17)</f>
        <v>0.84405957959409517</v>
      </c>
      <c r="X17" s="70">
        <f>IF(RES_hh_tes!X17=0,"",RES_hh_tes!X17/RES_hh_fec!X17)</f>
        <v>0.85225231305721871</v>
      </c>
      <c r="Y17" s="70">
        <f>IF(RES_hh_tes!Y17=0,"",RES_hh_tes!Y17/RES_hh_fec!Y17)</f>
        <v>0.86397072053663193</v>
      </c>
      <c r="DA17" s="88" t="s">
        <v>293</v>
      </c>
    </row>
    <row r="18" spans="1:105" ht="12" customHeight="1" x14ac:dyDescent="0.25">
      <c r="A18" s="28" t="s">
        <v>51</v>
      </c>
      <c r="B18" s="78">
        <f>IF(RES_hh_tes!B18=0,"",RES_hh_tes!B18/RES_hh_fec!B18)</f>
        <v>0.57719697409586035</v>
      </c>
      <c r="C18" s="78">
        <f>IF(RES_hh_tes!C18=0,"",RES_hh_tes!C18/RES_hh_fec!C18)</f>
        <v>0.58141180031355044</v>
      </c>
      <c r="D18" s="78">
        <f>IF(RES_hh_tes!D18=0,"",RES_hh_tes!D18/RES_hh_fec!D18)</f>
        <v>0.58619100770714017</v>
      </c>
      <c r="E18" s="78">
        <f>IF(RES_hh_tes!E18=0,"",RES_hh_tes!E18/RES_hh_fec!E18)</f>
        <v>0.59120332665120323</v>
      </c>
      <c r="F18" s="78">
        <f>IF(RES_hh_tes!F18=0,"",RES_hh_tes!F18/RES_hh_fec!F18)</f>
        <v>0.59686596528067715</v>
      </c>
      <c r="G18" s="78">
        <f>IF(RES_hh_tes!G18=0,"",RES_hh_tes!G18/RES_hh_fec!G18)</f>
        <v>0.6006309950377986</v>
      </c>
      <c r="H18" s="78">
        <f>IF(RES_hh_tes!H18=0,"",RES_hh_tes!H18/RES_hh_fec!H18)</f>
        <v>0.60378626786283296</v>
      </c>
      <c r="I18" s="78">
        <f>IF(RES_hh_tes!I18=0,"",RES_hh_tes!I18/RES_hh_fec!I18)</f>
        <v>0.60782317733230518</v>
      </c>
      <c r="J18" s="78">
        <f>IF(RES_hh_tes!J18=0,"",RES_hh_tes!J18/RES_hh_fec!J18)</f>
        <v>0.61594793159485839</v>
      </c>
      <c r="K18" s="78">
        <f>IF(RES_hh_tes!K18=0,"",RES_hh_tes!K18/RES_hh_fec!K18)</f>
        <v>0.62033935404675034</v>
      </c>
      <c r="L18" s="78">
        <f>IF(RES_hh_tes!L18=0,"",RES_hh_tes!L18/RES_hh_fec!L18)</f>
        <v>0.6250192328266061</v>
      </c>
      <c r="M18" s="78">
        <f>IF(RES_hh_tes!M18=0,"",RES_hh_tes!M18/RES_hh_fec!M18)</f>
        <v>0.63200096722403576</v>
      </c>
      <c r="N18" s="78">
        <f>IF(RES_hh_tes!N18=0,"",RES_hh_tes!N18/RES_hh_fec!N18)</f>
        <v>0.64098714997720518</v>
      </c>
      <c r="O18" s="78">
        <f>IF(RES_hh_tes!O18=0,"",RES_hh_tes!O18/RES_hh_fec!O18)</f>
        <v>0.64952359376524882</v>
      </c>
      <c r="P18" s="78">
        <f>IF(RES_hh_tes!P18=0,"",RES_hh_tes!P18/RES_hh_fec!P18)</f>
        <v>0.65117293114767594</v>
      </c>
      <c r="Q18" s="78">
        <f>IF(RES_hh_tes!Q18=0,"",RES_hh_tes!Q18/RES_hh_fec!Q18)</f>
        <v>0.65356879756010167</v>
      </c>
      <c r="R18" s="78">
        <f>IF(RES_hh_tes!R18=0,"",RES_hh_tes!R18/RES_hh_fec!R18)</f>
        <v>0.65778978979730685</v>
      </c>
      <c r="S18" s="78">
        <f>IF(RES_hh_tes!S18=0,"",RES_hh_tes!S18/RES_hh_fec!S18)</f>
        <v>0.66694461553066442</v>
      </c>
      <c r="T18" s="78">
        <f>IF(RES_hh_tes!T18=0,"",RES_hh_tes!T18/RES_hh_fec!T18)</f>
        <v>0.67935833713096472</v>
      </c>
      <c r="U18" s="78">
        <f>IF(RES_hh_tes!U18=0,"",RES_hh_tes!U18/RES_hh_fec!U18)</f>
        <v>0.69366297244518027</v>
      </c>
      <c r="V18" s="78">
        <f>IF(RES_hh_tes!V18=0,"",RES_hh_tes!V18/RES_hh_fec!V18)</f>
        <v>0.70636520363143263</v>
      </c>
      <c r="W18" s="78">
        <f>IF(RES_hh_tes!W18=0,"",RES_hh_tes!W18/RES_hh_fec!W18)</f>
        <v>0.71432983804947381</v>
      </c>
      <c r="X18" s="78">
        <f>IF(RES_hh_tes!X18=0,"",RES_hh_tes!X18/RES_hh_fec!X18)</f>
        <v>0.71800624838622884</v>
      </c>
      <c r="Y18" s="78">
        <f>IF(RES_hh_tes!Y18=0,"",RES_hh_tes!Y18/RES_hh_fec!Y18)</f>
        <v>0.72073244088974608</v>
      </c>
      <c r="DA18" s="89" t="s">
        <v>432</v>
      </c>
    </row>
    <row r="19" spans="1:105" s="2" customFormat="1" ht="12" customHeight="1" x14ac:dyDescent="0.25">
      <c r="A19" s="28" t="s">
        <v>74</v>
      </c>
      <c r="B19" s="78" t="str">
        <f>IF(RES_hh_tes!B19=0,"",RES_hh_tes!B19/RES_hh_fec!B19)</f>
        <v/>
      </c>
      <c r="C19" s="78" t="str">
        <f>IF(RES_hh_tes!C19=0,"",RES_hh_tes!C19/RES_hh_fec!C19)</f>
        <v/>
      </c>
      <c r="D19" s="78" t="str">
        <f>IF(RES_hh_tes!D19=0,"",RES_hh_tes!D19/RES_hh_fec!D19)</f>
        <v/>
      </c>
      <c r="E19" s="78" t="str">
        <f>IF(RES_hh_tes!E19=0,"",RES_hh_tes!E19/RES_hh_fec!E19)</f>
        <v/>
      </c>
      <c r="F19" s="78" t="str">
        <f>IF(RES_hh_tes!F19=0,"",RES_hh_tes!F19/RES_hh_fec!F19)</f>
        <v/>
      </c>
      <c r="G19" s="78" t="str">
        <f>IF(RES_hh_tes!G19=0,"",RES_hh_tes!G19/RES_hh_fec!G19)</f>
        <v/>
      </c>
      <c r="H19" s="78" t="str">
        <f>IF(RES_hh_tes!H19=0,"",RES_hh_tes!H19/RES_hh_fec!H19)</f>
        <v/>
      </c>
      <c r="I19" s="78" t="str">
        <f>IF(RES_hh_tes!I19=0,"",RES_hh_tes!I19/RES_hh_fec!I19)</f>
        <v/>
      </c>
      <c r="J19" s="78" t="str">
        <f>IF(RES_hh_tes!J19=0,"",RES_hh_tes!J19/RES_hh_fec!J19)</f>
        <v/>
      </c>
      <c r="K19" s="78" t="str">
        <f>IF(RES_hh_tes!K19=0,"",RES_hh_tes!K19/RES_hh_fec!K19)</f>
        <v/>
      </c>
      <c r="L19" s="78" t="str">
        <f>IF(RES_hh_tes!L19=0,"",RES_hh_tes!L19/RES_hh_fec!L19)</f>
        <v/>
      </c>
      <c r="M19" s="78" t="str">
        <f>IF(RES_hh_tes!M19=0,"",RES_hh_tes!M19/RES_hh_fec!M19)</f>
        <v/>
      </c>
      <c r="N19" s="78" t="str">
        <f>IF(RES_hh_tes!N19=0,"",RES_hh_tes!N19/RES_hh_fec!N19)</f>
        <v/>
      </c>
      <c r="O19" s="78" t="str">
        <f>IF(RES_hh_tes!O19=0,"",RES_hh_tes!O19/RES_hh_fec!O19)</f>
        <v/>
      </c>
      <c r="P19" s="78" t="str">
        <f>IF(RES_hh_tes!P19=0,"",RES_hh_tes!P19/RES_hh_fec!P19)</f>
        <v/>
      </c>
      <c r="Q19" s="78" t="str">
        <f>IF(RES_hh_tes!Q19=0,"",RES_hh_tes!Q19/RES_hh_fec!Q19)</f>
        <v/>
      </c>
      <c r="R19" s="78" t="str">
        <f>IF(RES_hh_tes!R19=0,"",RES_hh_tes!R19/RES_hh_fec!R19)</f>
        <v/>
      </c>
      <c r="S19" s="78" t="str">
        <f>IF(RES_hh_tes!S19=0,"",RES_hh_tes!S19/RES_hh_fec!S19)</f>
        <v/>
      </c>
      <c r="T19" s="78" t="str">
        <f>IF(RES_hh_tes!T19=0,"",RES_hh_tes!T19/RES_hh_fec!T19)</f>
        <v/>
      </c>
      <c r="U19" s="78" t="str">
        <f>IF(RES_hh_tes!U19=0,"",RES_hh_tes!U19/RES_hh_fec!U19)</f>
        <v/>
      </c>
      <c r="V19" s="78" t="str">
        <f>IF(RES_hh_tes!V19=0,"",RES_hh_tes!V19/RES_hh_fec!V19)</f>
        <v/>
      </c>
      <c r="W19" s="78" t="str">
        <f>IF(RES_hh_tes!W19=0,"",RES_hh_tes!W19/RES_hh_fec!W19)</f>
        <v/>
      </c>
      <c r="X19" s="78" t="str">
        <f>IF(RES_hh_tes!X19=0,"",RES_hh_tes!X19/RES_hh_fec!X19)</f>
        <v/>
      </c>
      <c r="Y19" s="78" t="str">
        <f>IF(RES_hh_tes!Y19=0,"",RES_hh_tes!Y19/RES_hh_fec!Y19)</f>
        <v/>
      </c>
      <c r="DA19" s="89" t="s">
        <v>433</v>
      </c>
    </row>
    <row r="20" spans="1:105" ht="12" customHeight="1" x14ac:dyDescent="0.25">
      <c r="A20" s="28" t="s">
        <v>200</v>
      </c>
      <c r="B20" s="78">
        <f>IF(RES_hh_tes!B20=0,"",RES_hh_tes!B20/RES_hh_fec!B20)</f>
        <v>0.57109191151503425</v>
      </c>
      <c r="C20" s="78">
        <f>IF(RES_hh_tes!C20=0,"",RES_hh_tes!C20/RES_hh_fec!C20)</f>
        <v>0.57276047661582175</v>
      </c>
      <c r="D20" s="78">
        <f>IF(RES_hh_tes!D20=0,"",RES_hh_tes!D20/RES_hh_fec!D20)</f>
        <v>0.57427038094829408</v>
      </c>
      <c r="E20" s="78">
        <f>IF(RES_hh_tes!E20=0,"",RES_hh_tes!E20/RES_hh_fec!E20)</f>
        <v>0.5759575429581496</v>
      </c>
      <c r="F20" s="78">
        <f>IF(RES_hh_tes!F20=0,"",RES_hh_tes!F20/RES_hh_fec!F20)</f>
        <v>0.57674063995791403</v>
      </c>
      <c r="G20" s="78">
        <f>IF(RES_hh_tes!G20=0,"",RES_hh_tes!G20/RES_hh_fec!G20)</f>
        <v>0.57793292671615526</v>
      </c>
      <c r="H20" s="78">
        <f>IF(RES_hh_tes!H20=0,"",RES_hh_tes!H20/RES_hh_fec!H20)</f>
        <v>0.57921616557105893</v>
      </c>
      <c r="I20" s="78">
        <f>IF(RES_hh_tes!I20=0,"",RES_hh_tes!I20/RES_hh_fec!I20)</f>
        <v>0.58141123469385014</v>
      </c>
      <c r="J20" s="78">
        <f>IF(RES_hh_tes!J20=0,"",RES_hh_tes!J20/RES_hh_fec!J20)</f>
        <v>0.5836497041612817</v>
      </c>
      <c r="K20" s="78">
        <f>IF(RES_hh_tes!K20=0,"",RES_hh_tes!K20/RES_hh_fec!K20)</f>
        <v>0.5878073658102434</v>
      </c>
      <c r="L20" s="78">
        <f>IF(RES_hh_tes!L20=0,"",RES_hh_tes!L20/RES_hh_fec!L20)</f>
        <v>0.59417935540935618</v>
      </c>
      <c r="M20" s="78">
        <f>IF(RES_hh_tes!M20=0,"",RES_hh_tes!M20/RES_hh_fec!M20)</f>
        <v>0.60231360009055468</v>
      </c>
      <c r="N20" s="78">
        <f>IF(RES_hh_tes!N20=0,"",RES_hh_tes!N20/RES_hh_fec!N20)</f>
        <v>0.61365872680445999</v>
      </c>
      <c r="O20" s="78">
        <f>IF(RES_hh_tes!O20=0,"",RES_hh_tes!O20/RES_hh_fec!O20)</f>
        <v>0.62612416552831263</v>
      </c>
      <c r="P20" s="78">
        <f>IF(RES_hh_tes!P20=0,"",RES_hh_tes!P20/RES_hh_fec!P20)</f>
        <v>0.62938238260692025</v>
      </c>
      <c r="Q20" s="78">
        <f>IF(RES_hh_tes!Q20=0,"",RES_hh_tes!Q20/RES_hh_fec!Q20)</f>
        <v>0.63363198162374357</v>
      </c>
      <c r="R20" s="78">
        <f>IF(RES_hh_tes!R20=0,"",RES_hh_tes!R20/RES_hh_fec!R20)</f>
        <v>0.63865133922518336</v>
      </c>
      <c r="S20" s="78">
        <f>IF(RES_hh_tes!S20=0,"",RES_hh_tes!S20/RES_hh_fec!S20)</f>
        <v>0.64740800387094244</v>
      </c>
      <c r="T20" s="78">
        <f>IF(RES_hh_tes!T20=0,"",RES_hh_tes!T20/RES_hh_fec!T20)</f>
        <v>0.65740630129404209</v>
      </c>
      <c r="U20" s="78">
        <f>IF(RES_hh_tes!U20=0,"",RES_hh_tes!U20/RES_hh_fec!U20)</f>
        <v>0.66673645594927811</v>
      </c>
      <c r="V20" s="78">
        <f>IF(RES_hh_tes!V20=0,"",RES_hh_tes!V20/RES_hh_fec!V20)</f>
        <v>0.67667161678405385</v>
      </c>
      <c r="W20" s="78">
        <f>IF(RES_hh_tes!W20=0,"",RES_hh_tes!W20/RES_hh_fec!W20)</f>
        <v>0.68841405412276513</v>
      </c>
      <c r="X20" s="78">
        <f>IF(RES_hh_tes!X20=0,"",RES_hh_tes!X20/RES_hh_fec!X20)</f>
        <v>0.70443291671540575</v>
      </c>
      <c r="Y20" s="78">
        <f>IF(RES_hh_tes!Y20=0,"",RES_hh_tes!Y20/RES_hh_fec!Y20)</f>
        <v>0.72536682420073317</v>
      </c>
      <c r="DA20" s="89" t="s">
        <v>434</v>
      </c>
    </row>
    <row r="21" spans="1:105" ht="12" customHeight="1" x14ac:dyDescent="0.25">
      <c r="A21" s="28" t="s">
        <v>189</v>
      </c>
      <c r="B21" s="78">
        <f>IF(RES_hh_tes!B21=0,"",RES_hh_tes!B21/RES_hh_fec!B21)</f>
        <v>0.59138495350910403</v>
      </c>
      <c r="C21" s="78">
        <f>IF(RES_hh_tes!C21=0,"",RES_hh_tes!C21/RES_hh_fec!C21)</f>
        <v>0.59831853529143708</v>
      </c>
      <c r="D21" s="78">
        <f>IF(RES_hh_tes!D21=0,"",RES_hh_tes!D21/RES_hh_fec!D21)</f>
        <v>0.6054124719338414</v>
      </c>
      <c r="E21" s="78">
        <f>IF(RES_hh_tes!E21=0,"",RES_hh_tes!E21/RES_hh_fec!E21)</f>
        <v>0.61163398358985421</v>
      </c>
      <c r="F21" s="78">
        <f>IF(RES_hh_tes!F21=0,"",RES_hh_tes!F21/RES_hh_fec!F21)</f>
        <v>0.61965037056205041</v>
      </c>
      <c r="G21" s="78">
        <f>IF(RES_hh_tes!G21=0,"",RES_hh_tes!G21/RES_hh_fec!G21)</f>
        <v>0.62799161282550842</v>
      </c>
      <c r="H21" s="78">
        <f>IF(RES_hh_tes!H21=0,"",RES_hh_tes!H21/RES_hh_fec!H21)</f>
        <v>0.63736983044492557</v>
      </c>
      <c r="I21" s="78">
        <f>IF(RES_hh_tes!I21=0,"",RES_hh_tes!I21/RES_hh_fec!I21)</f>
        <v>0.64548390012970813</v>
      </c>
      <c r="J21" s="78">
        <f>IF(RES_hh_tes!J21=0,"",RES_hh_tes!J21/RES_hh_fec!J21)</f>
        <v>0.65266246829148322</v>
      </c>
      <c r="K21" s="78">
        <f>IF(RES_hh_tes!K21=0,"",RES_hh_tes!K21/RES_hh_fec!K21)</f>
        <v>0.65844370548479492</v>
      </c>
      <c r="L21" s="78">
        <f>IF(RES_hh_tes!L21=0,"",RES_hh_tes!L21/RES_hh_fec!L21)</f>
        <v>0.66339780189675612</v>
      </c>
      <c r="M21" s="78">
        <f>IF(RES_hh_tes!M21=0,"",RES_hh_tes!M21/RES_hh_fec!M21)</f>
        <v>0.66937707804817503</v>
      </c>
      <c r="N21" s="78">
        <f>IF(RES_hh_tes!N21=0,"",RES_hh_tes!N21/RES_hh_fec!N21)</f>
        <v>0.67599709467450286</v>
      </c>
      <c r="O21" s="78">
        <f>IF(RES_hh_tes!O21=0,"",RES_hh_tes!O21/RES_hh_fec!O21)</f>
        <v>0.68308738429716587</v>
      </c>
      <c r="P21" s="78">
        <f>IF(RES_hh_tes!P21=0,"",RES_hh_tes!P21/RES_hh_fec!P21)</f>
        <v>0.68685173204333727</v>
      </c>
      <c r="Q21" s="78">
        <f>IF(RES_hh_tes!Q21=0,"",RES_hh_tes!Q21/RES_hh_fec!Q21)</f>
        <v>0.69249210932414873</v>
      </c>
      <c r="R21" s="78">
        <f>IF(RES_hh_tes!R21=0,"",RES_hh_tes!R21/RES_hh_fec!R21)</f>
        <v>0.70328832820438314</v>
      </c>
      <c r="S21" s="78">
        <f>IF(RES_hh_tes!S21=0,"",RES_hh_tes!S21/RES_hh_fec!S21)</f>
        <v>0.72349725454555402</v>
      </c>
      <c r="T21" s="78">
        <f>IF(RES_hh_tes!T21=0,"",RES_hh_tes!T21/RES_hh_fec!T21)</f>
        <v>0.7464461233498807</v>
      </c>
      <c r="U21" s="78">
        <f>IF(RES_hh_tes!U21=0,"",RES_hh_tes!U21/RES_hh_fec!U21)</f>
        <v>0.77254486776524123</v>
      </c>
      <c r="V21" s="78">
        <f>IF(RES_hh_tes!V21=0,"",RES_hh_tes!V21/RES_hh_fec!V21)</f>
        <v>0.79421347895302064</v>
      </c>
      <c r="W21" s="78">
        <f>IF(RES_hh_tes!W21=0,"",RES_hh_tes!W21/RES_hh_fec!W21)</f>
        <v>0.81136167509362511</v>
      </c>
      <c r="X21" s="78">
        <f>IF(RES_hh_tes!X21=0,"",RES_hh_tes!X21/RES_hh_fec!X21)</f>
        <v>0.82910051300826637</v>
      </c>
      <c r="Y21" s="78">
        <f>IF(RES_hh_tes!Y21=0,"",RES_hh_tes!Y21/RES_hh_fec!Y21)</f>
        <v>0.84900639648748244</v>
      </c>
      <c r="DA21" s="89" t="s">
        <v>435</v>
      </c>
    </row>
    <row r="22" spans="1:105" ht="12" customHeight="1" x14ac:dyDescent="0.25">
      <c r="A22" s="28" t="s">
        <v>202</v>
      </c>
      <c r="B22" s="78">
        <f>IF(RES_hh_tes!B22=0,"",RES_hh_tes!B22/RES_hh_fec!B22)</f>
        <v>0.51679899737401824</v>
      </c>
      <c r="C22" s="78">
        <f>IF(RES_hh_tes!C22=0,"",RES_hh_tes!C22/RES_hh_fec!C22)</f>
        <v>0.53175253652917631</v>
      </c>
      <c r="D22" s="78">
        <f>IF(RES_hh_tes!D22=0,"",RES_hh_tes!D22/RES_hh_fec!D22)</f>
        <v>0.54970882552406974</v>
      </c>
      <c r="E22" s="78">
        <f>IF(RES_hh_tes!E22=0,"",RES_hh_tes!E22/RES_hh_fec!E22)</f>
        <v>0.56734133520699315</v>
      </c>
      <c r="F22" s="78">
        <f>IF(RES_hh_tes!F22=0,"",RES_hh_tes!F22/RES_hh_fec!F22)</f>
        <v>0.58685797087962444</v>
      </c>
      <c r="G22" s="78">
        <f>IF(RES_hh_tes!G22=0,"",RES_hh_tes!G22/RES_hh_fec!G22)</f>
        <v>0.60537860564322665</v>
      </c>
      <c r="H22" s="78">
        <f>IF(RES_hh_tes!H22=0,"",RES_hh_tes!H22/RES_hh_fec!H22)</f>
        <v>0.62444724535247953</v>
      </c>
      <c r="I22" s="78">
        <f>IF(RES_hh_tes!I22=0,"",RES_hh_tes!I22/RES_hh_fec!I22)</f>
        <v>0.64321760396359473</v>
      </c>
      <c r="J22" s="78">
        <f>IF(RES_hh_tes!J22=0,"",RES_hh_tes!J22/RES_hh_fec!J22)</f>
        <v>0.66872253487550115</v>
      </c>
      <c r="K22" s="78">
        <f>IF(RES_hh_tes!K22=0,"",RES_hh_tes!K22/RES_hh_fec!K22)</f>
        <v>0.68888885865455873</v>
      </c>
      <c r="L22" s="78">
        <f>IF(RES_hh_tes!L22=0,"",RES_hh_tes!L22/RES_hh_fec!L22)</f>
        <v>0.70790620890106337</v>
      </c>
      <c r="M22" s="78">
        <f>IF(RES_hh_tes!M22=0,"",RES_hh_tes!M22/RES_hh_fec!M22)</f>
        <v>0.72616653012247845</v>
      </c>
      <c r="N22" s="78">
        <f>IF(RES_hh_tes!N22=0,"",RES_hh_tes!N22/RES_hh_fec!N22)</f>
        <v>0.74603721169849568</v>
      </c>
      <c r="O22" s="78">
        <f>IF(RES_hh_tes!O22=0,"",RES_hh_tes!O22/RES_hh_fec!O22)</f>
        <v>0.7623037189329136</v>
      </c>
      <c r="P22" s="78">
        <f>IF(RES_hh_tes!P22=0,"",RES_hh_tes!P22/RES_hh_fec!P22)</f>
        <v>0.76588123678835351</v>
      </c>
      <c r="Q22" s="78">
        <f>IF(RES_hh_tes!Q22=0,"",RES_hh_tes!Q22/RES_hh_fec!Q22)</f>
        <v>0.77026298380440317</v>
      </c>
      <c r="R22" s="78">
        <f>IF(RES_hh_tes!R22=0,"",RES_hh_tes!R22/RES_hh_fec!R22)</f>
        <v>0.77703449512213496</v>
      </c>
      <c r="S22" s="78">
        <f>IF(RES_hh_tes!S22=0,"",RES_hh_tes!S22/RES_hh_fec!S22)</f>
        <v>0.78752529355856038</v>
      </c>
      <c r="T22" s="78">
        <f>IF(RES_hh_tes!T22=0,"",RES_hh_tes!T22/RES_hh_fec!T22)</f>
        <v>0.79954866658751789</v>
      </c>
      <c r="U22" s="78">
        <f>IF(RES_hh_tes!U22=0,"",RES_hh_tes!U22/RES_hh_fec!U22)</f>
        <v>0.81195133685802212</v>
      </c>
      <c r="V22" s="78">
        <f>IF(RES_hh_tes!V22=0,"",RES_hh_tes!V22/RES_hh_fec!V22)</f>
        <v>0.82522084203367685</v>
      </c>
      <c r="W22" s="78">
        <f>IF(RES_hh_tes!W22=0,"",RES_hh_tes!W22/RES_hh_fec!W22)</f>
        <v>0.83859127252156507</v>
      </c>
      <c r="X22" s="78">
        <f>IF(RES_hh_tes!X22=0,"",RES_hh_tes!X22/RES_hh_fec!X22)</f>
        <v>0.85158492328324475</v>
      </c>
      <c r="Y22" s="78">
        <f>IF(RES_hh_tes!Y22=0,"",RES_hh_tes!Y22/RES_hh_fec!Y22)</f>
        <v>0.86368923036668777</v>
      </c>
      <c r="DA22" s="89" t="s">
        <v>436</v>
      </c>
    </row>
    <row r="23" spans="1:105" ht="12" customHeight="1" x14ac:dyDescent="0.25">
      <c r="A23" s="28" t="s">
        <v>197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X23" s="78" t="str">
        <f>IF(RES_hh_tes!X23=0,"",RES_hh_tes!X23/RES_hh_fec!X23)</f>
        <v/>
      </c>
      <c r="Y23" s="78" t="str">
        <f>IF(RES_hh_tes!Y23=0,"",RES_hh_tes!Y23/RES_hh_fec!Y23)</f>
        <v/>
      </c>
      <c r="DA23" s="89" t="s">
        <v>437</v>
      </c>
    </row>
    <row r="24" spans="1:105" ht="12" customHeight="1" x14ac:dyDescent="0.25">
      <c r="A24" s="28" t="s">
        <v>198</v>
      </c>
      <c r="B24" s="78">
        <f>IF(RES_hh_tes!B24=0,"",RES_hh_tes!B24/RES_hh_fec!B24)</f>
        <v>0.84324874471876721</v>
      </c>
      <c r="C24" s="78">
        <f>IF(RES_hh_tes!C24=0,"",RES_hh_tes!C24/RES_hh_fec!C24)</f>
        <v>0.84543447757490719</v>
      </c>
      <c r="D24" s="78">
        <f>IF(RES_hh_tes!D24=0,"",RES_hh_tes!D24/RES_hh_fec!D24)</f>
        <v>0.84818818415131014</v>
      </c>
      <c r="E24" s="78">
        <f>IF(RES_hh_tes!E24=0,"",RES_hh_tes!E24/RES_hh_fec!E24)</f>
        <v>0.85095608137446543</v>
      </c>
      <c r="F24" s="78">
        <f>IF(RES_hh_tes!F24=0,"",RES_hh_tes!F24/RES_hh_fec!F24)</f>
        <v>0.85379465787270481</v>
      </c>
      <c r="G24" s="78">
        <f>IF(RES_hh_tes!G24=0,"",RES_hh_tes!G24/RES_hh_fec!G24)</f>
        <v>0.85653025685108408</v>
      </c>
      <c r="H24" s="78">
        <f>IF(RES_hh_tes!H24=0,"",RES_hh_tes!H24/RES_hh_fec!H24)</f>
        <v>0.85959013511409588</v>
      </c>
      <c r="I24" s="78">
        <f>IF(RES_hh_tes!I24=0,"",RES_hh_tes!I24/RES_hh_fec!I24)</f>
        <v>0.86286568457959856</v>
      </c>
      <c r="J24" s="78">
        <f>IF(RES_hh_tes!J24=0,"",RES_hh_tes!J24/RES_hh_fec!J24)</f>
        <v>0.8663905485109461</v>
      </c>
      <c r="K24" s="78">
        <f>IF(RES_hh_tes!K24=0,"",RES_hh_tes!K24/RES_hh_fec!K24)</f>
        <v>0.87006097139597394</v>
      </c>
      <c r="L24" s="78">
        <f>IF(RES_hh_tes!L24=0,"",RES_hh_tes!L24/RES_hh_fec!L24)</f>
        <v>0.87399620067360795</v>
      </c>
      <c r="M24" s="78">
        <f>IF(RES_hh_tes!M24=0,"",RES_hh_tes!M24/RES_hh_fec!M24)</f>
        <v>0.87845642332636287</v>
      </c>
      <c r="N24" s="78">
        <f>IF(RES_hh_tes!N24=0,"",RES_hh_tes!N24/RES_hh_fec!N24)</f>
        <v>0.88360540748116012</v>
      </c>
      <c r="O24" s="78">
        <f>IF(RES_hh_tes!O24=0,"",RES_hh_tes!O24/RES_hh_fec!O24)</f>
        <v>0.88857560099272848</v>
      </c>
      <c r="P24" s="78">
        <f>IF(RES_hh_tes!P24=0,"",RES_hh_tes!P24/RES_hh_fec!P24)</f>
        <v>0.89040743297634461</v>
      </c>
      <c r="Q24" s="78">
        <f>IF(RES_hh_tes!Q24=0,"",RES_hh_tes!Q24/RES_hh_fec!Q24)</f>
        <v>0.89304962452930692</v>
      </c>
      <c r="R24" s="78">
        <f>IF(RES_hh_tes!R24=0,"",RES_hh_tes!R24/RES_hh_fec!R24)</f>
        <v>0.89630760249818042</v>
      </c>
      <c r="S24" s="78">
        <f>IF(RES_hh_tes!S24=0,"",RES_hh_tes!S24/RES_hh_fec!S24)</f>
        <v>0.90073226786613536</v>
      </c>
      <c r="T24" s="78">
        <f>IF(RES_hh_tes!T24=0,"",RES_hh_tes!T24/RES_hh_fec!T24)</f>
        <v>0.9052304721024067</v>
      </c>
      <c r="U24" s="78">
        <f>IF(RES_hh_tes!U24=0,"",RES_hh_tes!U24/RES_hh_fec!U24)</f>
        <v>0.91015496721480782</v>
      </c>
      <c r="V24" s="78">
        <f>IF(RES_hh_tes!V24=0,"",RES_hh_tes!V24/RES_hh_fec!V24)</f>
        <v>0.9152001758109628</v>
      </c>
      <c r="W24" s="78">
        <f>IF(RES_hh_tes!W24=0,"",RES_hh_tes!W24/RES_hh_fec!W24)</f>
        <v>0.92060541373455385</v>
      </c>
      <c r="X24" s="78">
        <f>IF(RES_hh_tes!X24=0,"",RES_hh_tes!X24/RES_hh_fec!X24)</f>
        <v>0.92610425805487595</v>
      </c>
      <c r="Y24" s="78">
        <f>IF(RES_hh_tes!Y24=0,"",RES_hh_tes!Y24/RES_hh_fec!Y24)</f>
        <v>0.93135872689513677</v>
      </c>
      <c r="DA24" s="89" t="s">
        <v>438</v>
      </c>
    </row>
    <row r="25" spans="1:105" ht="12" customHeight="1" x14ac:dyDescent="0.25">
      <c r="A25" s="73" t="s">
        <v>53</v>
      </c>
      <c r="B25" s="79">
        <f>IF(RES_hh_tes!B25=0,"",RES_hh_tes!B25/RES_hh_fec!B25)</f>
        <v>0.71490577330460459</v>
      </c>
      <c r="C25" s="79">
        <f>IF(RES_hh_tes!C25=0,"",RES_hh_tes!C25/RES_hh_fec!C25)</f>
        <v>0.7187837132643109</v>
      </c>
      <c r="D25" s="79">
        <f>IF(RES_hh_tes!D25=0,"",RES_hh_tes!D25/RES_hh_fec!D25)</f>
        <v>0.72251951844656626</v>
      </c>
      <c r="E25" s="79">
        <f>IF(RES_hh_tes!E25=0,"",RES_hh_tes!E25/RES_hh_fec!E25)</f>
        <v>0.72634736242029296</v>
      </c>
      <c r="F25" s="79">
        <f>IF(RES_hh_tes!F25=0,"",RES_hh_tes!F25/RES_hh_fec!F25)</f>
        <v>0.73035869012276144</v>
      </c>
      <c r="G25" s="79">
        <f>IF(RES_hh_tes!G25=0,"",RES_hh_tes!G25/RES_hh_fec!G25)</f>
        <v>0.73427117884034576</v>
      </c>
      <c r="H25" s="79">
        <f>IF(RES_hh_tes!H25=0,"",RES_hh_tes!H25/RES_hh_fec!H25)</f>
        <v>0.73827315154663975</v>
      </c>
      <c r="I25" s="79">
        <f>IF(RES_hh_tes!I25=0,"",RES_hh_tes!I25/RES_hh_fec!I25)</f>
        <v>0.74024522408149596</v>
      </c>
      <c r="J25" s="79">
        <f>IF(RES_hh_tes!J25=0,"",RES_hh_tes!J25/RES_hh_fec!J25)</f>
        <v>0.74115343092418973</v>
      </c>
      <c r="K25" s="79">
        <f>IF(RES_hh_tes!K25=0,"",RES_hh_tes!K25/RES_hh_fec!K25)</f>
        <v>0.74255229985391513</v>
      </c>
      <c r="L25" s="79">
        <f>IF(RES_hh_tes!L25=0,"",RES_hh_tes!L25/RES_hh_fec!L25)</f>
        <v>0.74411161720005792</v>
      </c>
      <c r="M25" s="79">
        <f>IF(RES_hh_tes!M25=0,"",RES_hh_tes!M25/RES_hh_fec!M25)</f>
        <v>0.74619685554846582</v>
      </c>
      <c r="N25" s="79">
        <f>IF(RES_hh_tes!N25=0,"",RES_hh_tes!N25/RES_hh_fec!N25)</f>
        <v>0.74918186131535536</v>
      </c>
      <c r="O25" s="79">
        <f>IF(RES_hh_tes!O25=0,"",RES_hh_tes!O25/RES_hh_fec!O25)</f>
        <v>0.75336999930460835</v>
      </c>
      <c r="P25" s="79">
        <f>IF(RES_hh_tes!P25=0,"",RES_hh_tes!P25/RES_hh_fec!P25)</f>
        <v>0.75814322294334013</v>
      </c>
      <c r="Q25" s="79">
        <f>IF(RES_hh_tes!Q25=0,"",RES_hh_tes!Q25/RES_hh_fec!Q25)</f>
        <v>0.76490454666004704</v>
      </c>
      <c r="R25" s="79">
        <f>IF(RES_hh_tes!R25=0,"",RES_hh_tes!R25/RES_hh_fec!R25)</f>
        <v>0.77301758922564856</v>
      </c>
      <c r="S25" s="79">
        <f>IF(RES_hh_tes!S25=0,"",RES_hh_tes!S25/RES_hh_fec!S25)</f>
        <v>0.78236407203381275</v>
      </c>
      <c r="T25" s="79">
        <f>IF(RES_hh_tes!T25=0,"",RES_hh_tes!T25/RES_hh_fec!T25)</f>
        <v>0.79200291981091997</v>
      </c>
      <c r="U25" s="79">
        <f>IF(RES_hh_tes!U25=0,"",RES_hh_tes!U25/RES_hh_fec!U25)</f>
        <v>0.80188022054730268</v>
      </c>
      <c r="V25" s="79">
        <f>IF(RES_hh_tes!V25=0,"",RES_hh_tes!V25/RES_hh_fec!V25)</f>
        <v>0.81090578223318732</v>
      </c>
      <c r="W25" s="79">
        <f>IF(RES_hh_tes!W25=0,"",RES_hh_tes!W25/RES_hh_fec!W25)</f>
        <v>0.81913452739039394</v>
      </c>
      <c r="X25" s="79">
        <f>IF(RES_hh_tes!X25=0,"",RES_hh_tes!X25/RES_hh_fec!X25)</f>
        <v>0.82732718447462261</v>
      </c>
      <c r="Y25" s="79">
        <f>IF(RES_hh_tes!Y25=0,"",RES_hh_tes!Y25/RES_hh_fec!Y25)</f>
        <v>0.83615758794021411</v>
      </c>
      <c r="DA25" s="90" t="s">
        <v>439</v>
      </c>
    </row>
    <row r="26" spans="1:105" ht="12" customHeight="1" x14ac:dyDescent="0.25">
      <c r="A26" s="32" t="s">
        <v>52</v>
      </c>
      <c r="B26" s="81">
        <f>IF(RES_hh_tes!B26=0,"",RES_hh_tes!B26/RES_hh_fec!B26)</f>
        <v>0.99999999999999989</v>
      </c>
      <c r="C26" s="81">
        <f>IF(RES_hh_tes!C26=0,"",RES_hh_tes!C26/RES_hh_fec!C26)</f>
        <v>1</v>
      </c>
      <c r="D26" s="81">
        <f>IF(RES_hh_tes!D26=0,"",RES_hh_tes!D26/RES_hh_fec!D26)</f>
        <v>0.99999999999999978</v>
      </c>
      <c r="E26" s="81">
        <f>IF(RES_hh_tes!E26=0,"",RES_hh_tes!E26/RES_hh_fec!E26)</f>
        <v>1</v>
      </c>
      <c r="F26" s="81">
        <f>IF(RES_hh_tes!F26=0,"",RES_hh_tes!F26/RES_hh_fec!F26)</f>
        <v>0.99999999999999989</v>
      </c>
      <c r="G26" s="81">
        <f>IF(RES_hh_tes!G26=0,"",RES_hh_tes!G26/RES_hh_fec!G26)</f>
        <v>1.0000000000000004</v>
      </c>
      <c r="H26" s="81">
        <f>IF(RES_hh_tes!H26=0,"",RES_hh_tes!H26/RES_hh_fec!H26)</f>
        <v>0.99999999999999933</v>
      </c>
      <c r="I26" s="81">
        <f>IF(RES_hh_tes!I26=0,"",RES_hh_tes!I26/RES_hh_fec!I26)</f>
        <v>0.99999999999999889</v>
      </c>
      <c r="J26" s="81">
        <f>IF(RES_hh_tes!J26=0,"",RES_hh_tes!J26/RES_hh_fec!J26)</f>
        <v>0.999999999999999</v>
      </c>
      <c r="K26" s="81">
        <f>IF(RES_hh_tes!K26=0,"",RES_hh_tes!K26/RES_hh_fec!K26)</f>
        <v>0.99999999999999922</v>
      </c>
      <c r="L26" s="81">
        <f>IF(RES_hh_tes!L26=0,"",RES_hh_tes!L26/RES_hh_fec!L26)</f>
        <v>1.0000000000000018</v>
      </c>
      <c r="M26" s="81">
        <f>IF(RES_hh_tes!M26=0,"",RES_hh_tes!M26/RES_hh_fec!M26)</f>
        <v>1.0000000000000013</v>
      </c>
      <c r="N26" s="81">
        <f>IF(RES_hh_tes!N26=0,"",RES_hh_tes!N26/RES_hh_fec!N26)</f>
        <v>1.0000000000000009</v>
      </c>
      <c r="O26" s="81">
        <f>IF(RES_hh_tes!O26=0,"",RES_hh_tes!O26/RES_hh_fec!O26)</f>
        <v>1.0000000000000013</v>
      </c>
      <c r="P26" s="81">
        <f>IF(RES_hh_tes!P26=0,"",RES_hh_tes!P26/RES_hh_fec!P26)</f>
        <v>0.99999999999999656</v>
      </c>
      <c r="Q26" s="81">
        <f>IF(RES_hh_tes!Q26=0,"",RES_hh_tes!Q26/RES_hh_fec!Q26)</f>
        <v>1.0000000000000009</v>
      </c>
      <c r="R26" s="81">
        <f>IF(RES_hh_tes!R26=0,"",RES_hh_tes!R26/RES_hh_fec!R26)</f>
        <v>0.99999999999999856</v>
      </c>
      <c r="S26" s="81">
        <f>IF(RES_hh_tes!S26=0,"",RES_hh_tes!S26/RES_hh_fec!S26)</f>
        <v>1.000000000000006</v>
      </c>
      <c r="T26" s="81">
        <f>IF(RES_hh_tes!T26=0,"",RES_hh_tes!T26/RES_hh_fec!T26)</f>
        <v>0.99999999999999212</v>
      </c>
      <c r="U26" s="81">
        <f>IF(RES_hh_tes!U26=0,"",RES_hh_tes!U26/RES_hh_fec!U26)</f>
        <v>1.0000000000000029</v>
      </c>
      <c r="V26" s="81">
        <f>IF(RES_hh_tes!V26=0,"",RES_hh_tes!V26/RES_hh_fec!V26)</f>
        <v>0.99999999999999889</v>
      </c>
      <c r="W26" s="81">
        <f>IF(RES_hh_tes!W26=0,"",RES_hh_tes!W26/RES_hh_fec!W26)</f>
        <v>0.99999999999999878</v>
      </c>
      <c r="X26" s="81">
        <f>IF(RES_hh_tes!X26=0,"",RES_hh_tes!X26/RES_hh_fec!X26)</f>
        <v>0.99999999999999611</v>
      </c>
      <c r="Y26" s="81">
        <f>IF(RES_hh_tes!Y26=0,"",RES_hh_tes!Y26/RES_hh_fec!Y26)</f>
        <v>0.999999999999997</v>
      </c>
      <c r="DA26" s="92" t="s">
        <v>440</v>
      </c>
    </row>
    <row r="27" spans="1:105" ht="12.95" customHeight="1" x14ac:dyDescent="0.25">
      <c r="A27" s="68" t="s">
        <v>54</v>
      </c>
      <c r="B27" s="70">
        <f>IF(RES_hh_tes!B27=0,"",RES_hh_tes!B27/RES_hh_fec!B27)</f>
        <v>0.74753767411786554</v>
      </c>
      <c r="C27" s="70">
        <f>IF(RES_hh_tes!C27=0,"",RES_hh_tes!C27/RES_hh_fec!C27)</f>
        <v>0.74207355094760619</v>
      </c>
      <c r="D27" s="70">
        <f>IF(RES_hh_tes!D27=0,"",RES_hh_tes!D27/RES_hh_fec!D27)</f>
        <v>0.74452190652427908</v>
      </c>
      <c r="E27" s="70">
        <f>IF(RES_hh_tes!E27=0,"",RES_hh_tes!E27/RES_hh_fec!E27)</f>
        <v>0.74361224246083801</v>
      </c>
      <c r="F27" s="70">
        <f>IF(RES_hh_tes!F27=0,"",RES_hh_tes!F27/RES_hh_fec!F27)</f>
        <v>0.75001258196262</v>
      </c>
      <c r="G27" s="70">
        <f>IF(RES_hh_tes!G27=0,"",RES_hh_tes!G27/RES_hh_fec!G27)</f>
        <v>0.74958458686348906</v>
      </c>
      <c r="H27" s="70">
        <f>IF(RES_hh_tes!H27=0,"",RES_hh_tes!H27/RES_hh_fec!H27)</f>
        <v>0.76354159644076947</v>
      </c>
      <c r="I27" s="70">
        <f>IF(RES_hh_tes!I27=0,"",RES_hh_tes!I27/RES_hh_fec!I27)</f>
        <v>0.76143350964593159</v>
      </c>
      <c r="J27" s="70">
        <f>IF(RES_hh_tes!J27=0,"",RES_hh_tes!J27/RES_hh_fec!J27)</f>
        <v>0.75589934921702162</v>
      </c>
      <c r="K27" s="70">
        <f>IF(RES_hh_tes!K27=0,"",RES_hh_tes!K27/RES_hh_fec!K27)</f>
        <v>0.75557357379201162</v>
      </c>
      <c r="L27" s="70">
        <f>IF(RES_hh_tes!L27=0,"",RES_hh_tes!L27/RES_hh_fec!L27)</f>
        <v>0.76425771486038641</v>
      </c>
      <c r="M27" s="70">
        <f>IF(RES_hh_tes!M27=0,"",RES_hh_tes!M27/RES_hh_fec!M27)</f>
        <v>0.76995151236535964</v>
      </c>
      <c r="N27" s="70">
        <f>IF(RES_hh_tes!N27=0,"",RES_hh_tes!N27/RES_hh_fec!N27)</f>
        <v>0.776134473424685</v>
      </c>
      <c r="O27" s="70">
        <f>IF(RES_hh_tes!O27=0,"",RES_hh_tes!O27/RES_hh_fec!O27)</f>
        <v>0.77566816881829825</v>
      </c>
      <c r="P27" s="70">
        <f>IF(RES_hh_tes!P27=0,"",RES_hh_tes!P27/RES_hh_fec!P27)</f>
        <v>0.77811791068837155</v>
      </c>
      <c r="Q27" s="70">
        <f>IF(RES_hh_tes!Q27=0,"",RES_hh_tes!Q27/RES_hh_fec!Q27)</f>
        <v>0.77871963093668917</v>
      </c>
      <c r="R27" s="70">
        <f>IF(RES_hh_tes!R27=0,"",RES_hh_tes!R27/RES_hh_fec!R27)</f>
        <v>0.78741215988610724</v>
      </c>
      <c r="S27" s="70">
        <f>IF(RES_hh_tes!S27=0,"",RES_hh_tes!S27/RES_hh_fec!S27)</f>
        <v>0.79554184128377792</v>
      </c>
      <c r="T27" s="70">
        <f>IF(RES_hh_tes!T27=0,"",RES_hh_tes!T27/RES_hh_fec!T27)</f>
        <v>0.8060847918440357</v>
      </c>
      <c r="U27" s="70">
        <f>IF(RES_hh_tes!U27=0,"",RES_hh_tes!U27/RES_hh_fec!U27)</f>
        <v>0.81805695147095459</v>
      </c>
      <c r="V27" s="70">
        <f>IF(RES_hh_tes!V27=0,"",RES_hh_tes!V27/RES_hh_fec!V27)</f>
        <v>0.83089769488669218</v>
      </c>
      <c r="W27" s="70">
        <f>IF(RES_hh_tes!W27=0,"",RES_hh_tes!W27/RES_hh_fec!W27)</f>
        <v>0.84219422834712243</v>
      </c>
      <c r="X27" s="70">
        <f>IF(RES_hh_tes!X27=0,"",RES_hh_tes!X27/RES_hh_fec!X27)</f>
        <v>0.85529239452857497</v>
      </c>
      <c r="Y27" s="70">
        <f>IF(RES_hh_tes!Y27=0,"",RES_hh_tes!Y27/RES_hh_fec!Y27)</f>
        <v>0.86880203009409895</v>
      </c>
      <c r="DA27" s="88" t="s">
        <v>294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X28" s="78" t="str">
        <f>IF(RES_hh_tes!X28=0,"",RES_hh_tes!X28/RES_hh_fec!X28)</f>
        <v/>
      </c>
      <c r="Y28" s="78" t="str">
        <f>IF(RES_hh_tes!Y28=0,"",RES_hh_tes!Y28/RES_hh_fec!Y28)</f>
        <v/>
      </c>
      <c r="DA28" s="89" t="s">
        <v>441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0.61519237616513067</v>
      </c>
      <c r="C29" s="78">
        <f>IF(RES_hh_tes!C29=0,"",RES_hh_tes!C29/RES_hh_fec!C29)</f>
        <v>0.61655667655789037</v>
      </c>
      <c r="D29" s="78">
        <f>IF(RES_hh_tes!D29=0,"",RES_hh_tes!D29/RES_hh_fec!D29)</f>
        <v>0.61771936659961413</v>
      </c>
      <c r="E29" s="78">
        <f>IF(RES_hh_tes!E29=0,"",RES_hh_tes!E29/RES_hh_fec!E29)</f>
        <v>0.61876401568730721</v>
      </c>
      <c r="F29" s="78">
        <f>IF(RES_hh_tes!F29=0,"",RES_hh_tes!F29/RES_hh_fec!F29)</f>
        <v>0.61956448867666714</v>
      </c>
      <c r="G29" s="78">
        <f>IF(RES_hh_tes!G29=0,"",RES_hh_tes!G29/RES_hh_fec!G29)</f>
        <v>0.62041637244641468</v>
      </c>
      <c r="H29" s="78">
        <f>IF(RES_hh_tes!H29=0,"",RES_hh_tes!H29/RES_hh_fec!H29)</f>
        <v>0.62133907484242645</v>
      </c>
      <c r="I29" s="78">
        <f>IF(RES_hh_tes!I29=0,"",RES_hh_tes!I29/RES_hh_fec!I29)</f>
        <v>0.62177845326519821</v>
      </c>
      <c r="J29" s="78">
        <f>IF(RES_hh_tes!J29=0,"",RES_hh_tes!J29/RES_hh_fec!J29)</f>
        <v>0.6218779285576308</v>
      </c>
      <c r="K29" s="78">
        <f>IF(RES_hh_tes!K29=0,"",RES_hh_tes!K29/RES_hh_fec!K29)</f>
        <v>0.62198782756385174</v>
      </c>
      <c r="L29" s="78">
        <f>IF(RES_hh_tes!L29=0,"",RES_hh_tes!L29/RES_hh_fec!L29)</f>
        <v>0.62206625429422813</v>
      </c>
      <c r="M29" s="78">
        <f>IF(RES_hh_tes!M29=0,"",RES_hh_tes!M29/RES_hh_fec!M29)</f>
        <v>0.62212280143265442</v>
      </c>
      <c r="N29" s="78">
        <f>IF(RES_hh_tes!N29=0,"",RES_hh_tes!N29/RES_hh_fec!N29)</f>
        <v>0.62217989342604263</v>
      </c>
      <c r="O29" s="78">
        <f>IF(RES_hh_tes!O29=0,"",RES_hh_tes!O29/RES_hh_fec!O29)</f>
        <v>0.62227108340371817</v>
      </c>
      <c r="P29" s="78">
        <f>IF(RES_hh_tes!P29=0,"",RES_hh_tes!P29/RES_hh_fec!P29)</f>
        <v>0.62235410986421291</v>
      </c>
      <c r="Q29" s="78">
        <f>IF(RES_hh_tes!Q29=0,"",RES_hh_tes!Q29/RES_hh_fec!Q29)</f>
        <v>0.62248432015156541</v>
      </c>
      <c r="R29" s="78">
        <f>IF(RES_hh_tes!R29=0,"",RES_hh_tes!R29/RES_hh_fec!R29)</f>
        <v>0.62274460990851321</v>
      </c>
      <c r="S29" s="78">
        <f>IF(RES_hh_tes!S29=0,"",RES_hh_tes!S29/RES_hh_fec!S29)</f>
        <v>0.62303780388527208</v>
      </c>
      <c r="T29" s="78">
        <f>IF(RES_hh_tes!T29=0,"",RES_hh_tes!T29/RES_hh_fec!T29)</f>
        <v>0.62328812788550914</v>
      </c>
      <c r="U29" s="78">
        <f>IF(RES_hh_tes!U29=0,"",RES_hh_tes!U29/RES_hh_fec!U29)</f>
        <v>0.62369414482295404</v>
      </c>
      <c r="V29" s="78">
        <f>IF(RES_hh_tes!V29=0,"",RES_hh_tes!V29/RES_hh_fec!V29)</f>
        <v>0.6243063991110045</v>
      </c>
      <c r="W29" s="78">
        <f>IF(RES_hh_tes!W29=0,"",RES_hh_tes!W29/RES_hh_fec!W29)</f>
        <v>0.62516598906484588</v>
      </c>
      <c r="X29" s="78">
        <f>IF(RES_hh_tes!X29=0,"",RES_hh_tes!X29/RES_hh_fec!X29)</f>
        <v>0.62599940616857352</v>
      </c>
      <c r="Y29" s="78">
        <f>IF(RES_hh_tes!Y29=0,"",RES_hh_tes!Y29/RES_hh_fec!Y29)</f>
        <v>0.62673066178420933</v>
      </c>
      <c r="DA29" s="89" t="s">
        <v>442</v>
      </c>
    </row>
    <row r="30" spans="1:105" ht="12" customHeight="1" x14ac:dyDescent="0.25">
      <c r="A30" s="28" t="s">
        <v>189</v>
      </c>
      <c r="B30" s="78">
        <f>IF(RES_hh_tes!B30=0,"",RES_hh_tes!B30/RES_hh_fec!B30)</f>
        <v>0.61548236516839738</v>
      </c>
      <c r="C30" s="78">
        <f>IF(RES_hh_tes!C30=0,"",RES_hh_tes!C30/RES_hh_fec!C30)</f>
        <v>0.61680332675976168</v>
      </c>
      <c r="D30" s="78">
        <f>IF(RES_hh_tes!D30=0,"",RES_hh_tes!D30/RES_hh_fec!D30)</f>
        <v>0.61804362567547189</v>
      </c>
      <c r="E30" s="78">
        <f>IF(RES_hh_tes!E30=0,"",RES_hh_tes!E30/RES_hh_fec!E30)</f>
        <v>0.6191260896347035</v>
      </c>
      <c r="F30" s="78">
        <f>IF(RES_hh_tes!F30=0,"",RES_hh_tes!F30/RES_hh_fec!F30)</f>
        <v>0.62026054197413893</v>
      </c>
      <c r="G30" s="78">
        <f>IF(RES_hh_tes!G30=0,"",RES_hh_tes!G30/RES_hh_fec!G30)</f>
        <v>0.62132697251986901</v>
      </c>
      <c r="H30" s="78">
        <f>IF(RES_hh_tes!H30=0,"",RES_hh_tes!H30/RES_hh_fec!H30)</f>
        <v>0.62234218777163341</v>
      </c>
      <c r="I30" s="78">
        <f>IF(RES_hh_tes!I30=0,"",RES_hh_tes!I30/RES_hh_fec!I30)</f>
        <v>0.62279365949676957</v>
      </c>
      <c r="J30" s="78">
        <f>IF(RES_hh_tes!J30=0,"",RES_hh_tes!J30/RES_hh_fec!J30)</f>
        <v>0.62296419886888788</v>
      </c>
      <c r="K30" s="78">
        <f>IF(RES_hh_tes!K30=0,"",RES_hh_tes!K30/RES_hh_fec!K30)</f>
        <v>0.62316798931193651</v>
      </c>
      <c r="L30" s="78">
        <f>IF(RES_hh_tes!L30=0,"",RES_hh_tes!L30/RES_hh_fec!L30)</f>
        <v>0.62335490918022785</v>
      </c>
      <c r="M30" s="78">
        <f>IF(RES_hh_tes!M30=0,"",RES_hh_tes!M30/RES_hh_fec!M30)</f>
        <v>0.62351522094557721</v>
      </c>
      <c r="N30" s="78">
        <f>IF(RES_hh_tes!N30=0,"",RES_hh_tes!N30/RES_hh_fec!N30)</f>
        <v>0.62372735112940669</v>
      </c>
      <c r="O30" s="78">
        <f>IF(RES_hh_tes!O30=0,"",RES_hh_tes!O30/RES_hh_fec!O30)</f>
        <v>0.62395272500168286</v>
      </c>
      <c r="P30" s="78">
        <f>IF(RES_hh_tes!P30=0,"",RES_hh_tes!P30/RES_hh_fec!P30)</f>
        <v>0.62415174222754743</v>
      </c>
      <c r="Q30" s="78">
        <f>IF(RES_hh_tes!Q30=0,"",RES_hh_tes!Q30/RES_hh_fec!Q30)</f>
        <v>0.62441505493766458</v>
      </c>
      <c r="R30" s="78">
        <f>IF(RES_hh_tes!R30=0,"",RES_hh_tes!R30/RES_hh_fec!R30)</f>
        <v>0.62493092774443271</v>
      </c>
      <c r="S30" s="78">
        <f>IF(RES_hh_tes!S30=0,"",RES_hh_tes!S30/RES_hh_fec!S30)</f>
        <v>0.6259122799937149</v>
      </c>
      <c r="T30" s="78">
        <f>IF(RES_hh_tes!T30=0,"",RES_hh_tes!T30/RES_hh_fec!T30)</f>
        <v>0.62724108286221125</v>
      </c>
      <c r="U30" s="78">
        <f>IF(RES_hh_tes!U30=0,"",RES_hh_tes!U30/RES_hh_fec!U30)</f>
        <v>0.62906651893643695</v>
      </c>
      <c r="V30" s="78">
        <f>IF(RES_hh_tes!V30=0,"",RES_hh_tes!V30/RES_hh_fec!V30)</f>
        <v>0.63077915964138243</v>
      </c>
      <c r="W30" s="78">
        <f>IF(RES_hh_tes!W30=0,"",RES_hh_tes!W30/RES_hh_fec!W30)</f>
        <v>0.63221827791750118</v>
      </c>
      <c r="X30" s="78">
        <f>IF(RES_hh_tes!X30=0,"",RES_hh_tes!X30/RES_hh_fec!X30)</f>
        <v>0.6332129509457588</v>
      </c>
      <c r="Y30" s="78">
        <f>IF(RES_hh_tes!Y30=0,"",RES_hh_tes!Y30/RES_hh_fec!Y30)</f>
        <v>0.6342646171053945</v>
      </c>
      <c r="DA30" s="89" t="s">
        <v>443</v>
      </c>
    </row>
    <row r="31" spans="1:105" ht="12" customHeight="1" x14ac:dyDescent="0.25">
      <c r="A31" s="28" t="s">
        <v>202</v>
      </c>
      <c r="B31" s="78" t="str">
        <f>IF(RES_hh_tes!B31=0,"",RES_hh_tes!B31/RES_hh_fec!B31)</f>
        <v/>
      </c>
      <c r="C31" s="78" t="str">
        <f>IF(RES_hh_tes!C31=0,"",RES_hh_tes!C31/RES_hh_fec!C31)</f>
        <v/>
      </c>
      <c r="D31" s="78" t="str">
        <f>IF(RES_hh_tes!D31=0,"",RES_hh_tes!D31/RES_hh_fec!D31)</f>
        <v/>
      </c>
      <c r="E31" s="78" t="str">
        <f>IF(RES_hh_tes!E31=0,"",RES_hh_tes!E31/RES_hh_fec!E31)</f>
        <v/>
      </c>
      <c r="F31" s="78" t="str">
        <f>IF(RES_hh_tes!F31=0,"",RES_hh_tes!F31/RES_hh_fec!F31)</f>
        <v/>
      </c>
      <c r="G31" s="78" t="str">
        <f>IF(RES_hh_tes!G31=0,"",RES_hh_tes!G31/RES_hh_fec!G31)</f>
        <v/>
      </c>
      <c r="H31" s="78" t="str">
        <f>IF(RES_hh_tes!H31=0,"",RES_hh_tes!H31/RES_hh_fec!H31)</f>
        <v/>
      </c>
      <c r="I31" s="78" t="str">
        <f>IF(RES_hh_tes!I31=0,"",RES_hh_tes!I31/RES_hh_fec!I31)</f>
        <v/>
      </c>
      <c r="J31" s="78" t="str">
        <f>IF(RES_hh_tes!J31=0,"",RES_hh_tes!J31/RES_hh_fec!J31)</f>
        <v/>
      </c>
      <c r="K31" s="78" t="str">
        <f>IF(RES_hh_tes!K31=0,"",RES_hh_tes!K31/RES_hh_fec!K31)</f>
        <v/>
      </c>
      <c r="L31" s="78" t="str">
        <f>IF(RES_hh_tes!L31=0,"",RES_hh_tes!L31/RES_hh_fec!L31)</f>
        <v/>
      </c>
      <c r="M31" s="78" t="str">
        <f>IF(RES_hh_tes!M31=0,"",RES_hh_tes!M31/RES_hh_fec!M31)</f>
        <v/>
      </c>
      <c r="N31" s="78" t="str">
        <f>IF(RES_hh_tes!N31=0,"",RES_hh_tes!N31/RES_hh_fec!N31)</f>
        <v/>
      </c>
      <c r="O31" s="78" t="str">
        <f>IF(RES_hh_tes!O31=0,"",RES_hh_tes!O31/RES_hh_fec!O31)</f>
        <v/>
      </c>
      <c r="P31" s="78" t="str">
        <f>IF(RES_hh_tes!P31=0,"",RES_hh_tes!P31/RES_hh_fec!P31)</f>
        <v/>
      </c>
      <c r="Q31" s="78" t="str">
        <f>IF(RES_hh_tes!Q31=0,"",RES_hh_tes!Q31/RES_hh_fec!Q31)</f>
        <v/>
      </c>
      <c r="R31" s="78" t="str">
        <f>IF(RES_hh_tes!R31=0,"",RES_hh_tes!R31/RES_hh_fec!R31)</f>
        <v/>
      </c>
      <c r="S31" s="78" t="str">
        <f>IF(RES_hh_tes!S31=0,"",RES_hh_tes!S31/RES_hh_fec!S31)</f>
        <v/>
      </c>
      <c r="T31" s="78" t="str">
        <f>IF(RES_hh_tes!T31=0,"",RES_hh_tes!T31/RES_hh_fec!T31)</f>
        <v/>
      </c>
      <c r="U31" s="78" t="str">
        <f>IF(RES_hh_tes!U31=0,"",RES_hh_tes!U31/RES_hh_fec!U31)</f>
        <v/>
      </c>
      <c r="V31" s="78" t="str">
        <f>IF(RES_hh_tes!V31=0,"",RES_hh_tes!V31/RES_hh_fec!V31)</f>
        <v/>
      </c>
      <c r="W31" s="78" t="str">
        <f>IF(RES_hh_tes!W31=0,"",RES_hh_tes!W31/RES_hh_fec!W31)</f>
        <v/>
      </c>
      <c r="X31" s="78" t="str">
        <f>IF(RES_hh_tes!X31=0,"",RES_hh_tes!X31/RES_hh_fec!X31)</f>
        <v/>
      </c>
      <c r="Y31" s="78" t="str">
        <f>IF(RES_hh_tes!Y31=0,"",RES_hh_tes!Y31/RES_hh_fec!Y31)</f>
        <v/>
      </c>
      <c r="DA31" s="89" t="s">
        <v>444</v>
      </c>
    </row>
    <row r="32" spans="1:105" ht="12" customHeight="1" x14ac:dyDescent="0.25">
      <c r="A32" s="32" t="s">
        <v>53</v>
      </c>
      <c r="B32" s="81">
        <f>IF(RES_hh_tes!B32=0,"",RES_hh_tes!B32/RES_hh_fec!B32)</f>
        <v>0.76117502657675995</v>
      </c>
      <c r="C32" s="81">
        <f>IF(RES_hh_tes!C32=0,"",RES_hh_tes!C32/RES_hh_fec!C32)</f>
        <v>0.76330161807223107</v>
      </c>
      <c r="D32" s="81">
        <f>IF(RES_hh_tes!D32=0,"",RES_hh_tes!D32/RES_hh_fec!D32)</f>
        <v>0.76562356722460367</v>
      </c>
      <c r="E32" s="81">
        <f>IF(RES_hh_tes!E32=0,"",RES_hh_tes!E32/RES_hh_fec!E32)</f>
        <v>0.76812206246081904</v>
      </c>
      <c r="F32" s="81">
        <f>IF(RES_hh_tes!F32=0,"",RES_hh_tes!F32/RES_hh_fec!F32)</f>
        <v>0.7708798029757099</v>
      </c>
      <c r="G32" s="81">
        <f>IF(RES_hh_tes!G32=0,"",RES_hh_tes!G32/RES_hh_fec!G32)</f>
        <v>0.77373201260751023</v>
      </c>
      <c r="H32" s="81">
        <f>IF(RES_hh_tes!H32=0,"",RES_hh_tes!H32/RES_hh_fec!H32)</f>
        <v>0.77691520348379317</v>
      </c>
      <c r="I32" s="81">
        <f>IF(RES_hh_tes!I32=0,"",RES_hh_tes!I32/RES_hh_fec!I32)</f>
        <v>0.77864634202905214</v>
      </c>
      <c r="J32" s="81">
        <f>IF(RES_hh_tes!J32=0,"",RES_hh_tes!J32/RES_hh_fec!J32)</f>
        <v>0.77965092369756483</v>
      </c>
      <c r="K32" s="81">
        <f>IF(RES_hh_tes!K32=0,"",RES_hh_tes!K32/RES_hh_fec!K32)</f>
        <v>0.78117545674367217</v>
      </c>
      <c r="L32" s="81">
        <f>IF(RES_hh_tes!L32=0,"",RES_hh_tes!L32/RES_hh_fec!L32)</f>
        <v>0.78289308758714959</v>
      </c>
      <c r="M32" s="81">
        <f>IF(RES_hh_tes!M32=0,"",RES_hh_tes!M32/RES_hh_fec!M32)</f>
        <v>0.78490707624140543</v>
      </c>
      <c r="N32" s="81">
        <f>IF(RES_hh_tes!N32=0,"",RES_hh_tes!N32/RES_hh_fec!N32)</f>
        <v>0.78735814570246021</v>
      </c>
      <c r="O32" s="81">
        <f>IF(RES_hh_tes!O32=0,"",RES_hh_tes!O32/RES_hh_fec!O32)</f>
        <v>0.79021552400690365</v>
      </c>
      <c r="P32" s="81">
        <f>IF(RES_hh_tes!P32=0,"",RES_hh_tes!P32/RES_hh_fec!P32)</f>
        <v>0.79287311058842358</v>
      </c>
      <c r="Q32" s="81">
        <f>IF(RES_hh_tes!Q32=0,"",RES_hh_tes!Q32/RES_hh_fec!Q32)</f>
        <v>0.79694706461864262</v>
      </c>
      <c r="R32" s="81">
        <f>IF(RES_hh_tes!R32=0,"",RES_hh_tes!R32/RES_hh_fec!R32)</f>
        <v>0.80274808065714709</v>
      </c>
      <c r="S32" s="81">
        <f>IF(RES_hh_tes!S32=0,"",RES_hh_tes!S32/RES_hh_fec!S32)</f>
        <v>0.81162488860559712</v>
      </c>
      <c r="T32" s="81">
        <f>IF(RES_hh_tes!T32=0,"",RES_hh_tes!T32/RES_hh_fec!T32)</f>
        <v>0.82275879457271295</v>
      </c>
      <c r="U32" s="81">
        <f>IF(RES_hh_tes!U32=0,"",RES_hh_tes!U32/RES_hh_fec!U32)</f>
        <v>0.83577095359571418</v>
      </c>
      <c r="V32" s="81">
        <f>IF(RES_hh_tes!V32=0,"",RES_hh_tes!V32/RES_hh_fec!V32)</f>
        <v>0.84865162548669215</v>
      </c>
      <c r="W32" s="81">
        <f>IF(RES_hh_tes!W32=0,"",RES_hh_tes!W32/RES_hh_fec!W32)</f>
        <v>0.86107777379411554</v>
      </c>
      <c r="X32" s="81">
        <f>IF(RES_hh_tes!X32=0,"",RES_hh_tes!X32/RES_hh_fec!X32)</f>
        <v>0.87214427298132946</v>
      </c>
      <c r="Y32" s="81">
        <f>IF(RES_hh_tes!Y32=0,"",RES_hh_tes!Y32/RES_hh_fec!Y32)</f>
        <v>0.88284726018736381</v>
      </c>
      <c r="DA32" s="92" t="s">
        <v>445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2841.0214721039997</v>
      </c>
      <c r="C3" s="65">
        <f t="shared" si="0"/>
        <v>3475.8326750400001</v>
      </c>
      <c r="D3" s="65">
        <f t="shared" si="0"/>
        <v>3232.041127207201</v>
      </c>
      <c r="E3" s="65">
        <f t="shared" si="0"/>
        <v>3478.7282664383997</v>
      </c>
      <c r="F3" s="65">
        <f t="shared" si="0"/>
        <v>2939.4252123335996</v>
      </c>
      <c r="G3" s="65">
        <f t="shared" si="0"/>
        <v>2731.3354697328</v>
      </c>
      <c r="H3" s="65">
        <f t="shared" si="0"/>
        <v>2566.7825630831994</v>
      </c>
      <c r="I3" s="65">
        <f t="shared" si="0"/>
        <v>2599.4173131647999</v>
      </c>
      <c r="J3" s="65">
        <f t="shared" si="0"/>
        <v>2101.7057340527999</v>
      </c>
      <c r="K3" s="65">
        <f t="shared" si="0"/>
        <v>2053.4412230784001</v>
      </c>
      <c r="L3" s="65">
        <f t="shared" si="0"/>
        <v>2376.6828861816002</v>
      </c>
      <c r="M3" s="65">
        <f t="shared" si="0"/>
        <v>1892.7817752843875</v>
      </c>
      <c r="N3" s="65">
        <f t="shared" si="0"/>
        <v>1993.5327020858574</v>
      </c>
      <c r="O3" s="65">
        <f t="shared" si="0"/>
        <v>1789.9094077810378</v>
      </c>
      <c r="P3" s="65">
        <f t="shared" si="0"/>
        <v>1777.8548367181097</v>
      </c>
      <c r="Q3" s="65">
        <f t="shared" si="0"/>
        <v>1665.828647635909</v>
      </c>
      <c r="R3" s="65">
        <f t="shared" ref="R3:V3" si="1">SUM(R4,R15,R17,R27)</f>
        <v>1667.7015942822127</v>
      </c>
      <c r="S3" s="65">
        <f t="shared" si="1"/>
        <v>1559.6090422007808</v>
      </c>
      <c r="T3" s="65">
        <f t="shared" si="1"/>
        <v>1455.8955255324686</v>
      </c>
      <c r="U3" s="65">
        <f t="shared" si="1"/>
        <v>1363.3139923279361</v>
      </c>
      <c r="V3" s="65">
        <f t="shared" si="1"/>
        <v>1397.1802796398435</v>
      </c>
      <c r="W3" s="65">
        <f t="shared" ref="W3:Y3" si="2">SUM(W4,W15,W17,W27)</f>
        <v>1155.37120687572</v>
      </c>
      <c r="X3" s="65">
        <f t="shared" si="2"/>
        <v>1080.0016655645927</v>
      </c>
      <c r="Y3" s="65">
        <f t="shared" si="2"/>
        <v>787.18579319899891</v>
      </c>
      <c r="DA3" s="87" t="s">
        <v>265</v>
      </c>
    </row>
    <row r="4" spans="1:105" ht="12.95" customHeight="1" x14ac:dyDescent="0.25">
      <c r="A4" s="68" t="s">
        <v>57</v>
      </c>
      <c r="B4" s="69">
        <f t="shared" ref="B4:Q4" si="3">SUM(B5:B14)</f>
        <v>2595.612184123991</v>
      </c>
      <c r="C4" s="69">
        <f t="shared" si="3"/>
        <v>3194.0545110405219</v>
      </c>
      <c r="D4" s="69">
        <f t="shared" si="3"/>
        <v>2969.6951813710953</v>
      </c>
      <c r="E4" s="69">
        <f t="shared" si="3"/>
        <v>3205.0740622791577</v>
      </c>
      <c r="F4" s="69">
        <f t="shared" si="3"/>
        <v>2697.8207921387966</v>
      </c>
      <c r="G4" s="69">
        <f t="shared" si="3"/>
        <v>2498.1245648400636</v>
      </c>
      <c r="H4" s="69">
        <f t="shared" si="3"/>
        <v>2356.9938119300409</v>
      </c>
      <c r="I4" s="69">
        <f t="shared" si="3"/>
        <v>2387.3401974546023</v>
      </c>
      <c r="J4" s="69">
        <f t="shared" si="3"/>
        <v>1921.283865739076</v>
      </c>
      <c r="K4" s="69">
        <f t="shared" si="3"/>
        <v>1877.6350707402025</v>
      </c>
      <c r="L4" s="69">
        <f t="shared" si="3"/>
        <v>2197.3448807429377</v>
      </c>
      <c r="M4" s="69">
        <f t="shared" si="3"/>
        <v>1723.8481014520864</v>
      </c>
      <c r="N4" s="69">
        <f t="shared" si="3"/>
        <v>1831.3914987402263</v>
      </c>
      <c r="O4" s="69">
        <f t="shared" si="3"/>
        <v>1632.2678917532348</v>
      </c>
      <c r="P4" s="69">
        <f t="shared" si="3"/>
        <v>1623.5269822070927</v>
      </c>
      <c r="Q4" s="69">
        <f t="shared" si="3"/>
        <v>1514.0129577163018</v>
      </c>
      <c r="R4" s="69">
        <f t="shared" ref="R4:V4" si="4">SUM(R5:R14)</f>
        <v>1532.7442640984902</v>
      </c>
      <c r="S4" s="69">
        <f t="shared" si="4"/>
        <v>1434.8850072024709</v>
      </c>
      <c r="T4" s="69">
        <f t="shared" si="4"/>
        <v>1340.6021891564355</v>
      </c>
      <c r="U4" s="69">
        <f t="shared" si="4"/>
        <v>1255.0176067840914</v>
      </c>
      <c r="V4" s="69">
        <f t="shared" si="4"/>
        <v>1276.4224597952773</v>
      </c>
      <c r="W4" s="69">
        <f t="shared" ref="W4:Y4" si="5">SUM(W5:W14)</f>
        <v>1065.6465585514673</v>
      </c>
      <c r="X4" s="69">
        <f t="shared" si="5"/>
        <v>1000.901530867402</v>
      </c>
      <c r="Y4" s="69">
        <f t="shared" si="5"/>
        <v>740.91463117042485</v>
      </c>
      <c r="DA4" s="88" t="s">
        <v>266</v>
      </c>
    </row>
    <row r="5" spans="1:105" ht="12" customHeight="1" x14ac:dyDescent="0.25">
      <c r="A5" s="28" t="s">
        <v>51</v>
      </c>
      <c r="B5" s="72">
        <v>47.004752439728136</v>
      </c>
      <c r="C5" s="72">
        <v>52.208238946193234</v>
      </c>
      <c r="D5" s="72">
        <v>50.450576401575525</v>
      </c>
      <c r="E5" s="72">
        <v>49.451603378003632</v>
      </c>
      <c r="F5" s="72">
        <v>48.921168648041146</v>
      </c>
      <c r="G5" s="72">
        <v>48.389749876379746</v>
      </c>
      <c r="H5" s="72">
        <v>48.745217243704467</v>
      </c>
      <c r="I5" s="72">
        <v>45.768443253997305</v>
      </c>
      <c r="J5" s="72">
        <v>29.321733655717363</v>
      </c>
      <c r="K5" s="72">
        <v>28.697703205548635</v>
      </c>
      <c r="L5" s="72">
        <v>32.173501454650619</v>
      </c>
      <c r="M5" s="72">
        <v>22.129289227655246</v>
      </c>
      <c r="N5" s="72">
        <v>22.534116930435736</v>
      </c>
      <c r="O5" s="72">
        <v>18.727417279822657</v>
      </c>
      <c r="P5" s="72">
        <v>17.401355598613932</v>
      </c>
      <c r="Q5" s="72">
        <v>14.407852284119476</v>
      </c>
      <c r="R5" s="72">
        <v>15.435755122932772</v>
      </c>
      <c r="S5" s="72">
        <v>14.448117242587369</v>
      </c>
      <c r="T5" s="72">
        <v>14.778004592575735</v>
      </c>
      <c r="U5" s="72">
        <v>15.062542284153459</v>
      </c>
      <c r="V5" s="72">
        <v>13.91418566825274</v>
      </c>
      <c r="W5" s="72">
        <v>16.202477214578444</v>
      </c>
      <c r="X5" s="72">
        <v>13.963684823333889</v>
      </c>
      <c r="Y5" s="72">
        <v>13.854943304978262</v>
      </c>
      <c r="DA5" s="89" t="s">
        <v>447</v>
      </c>
    </row>
    <row r="6" spans="1:105" ht="12" customHeight="1" x14ac:dyDescent="0.25">
      <c r="A6" s="28" t="s">
        <v>74</v>
      </c>
      <c r="B6" s="72">
        <v>0</v>
      </c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</v>
      </c>
      <c r="O6" s="72">
        <v>0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X6" s="72">
        <v>0</v>
      </c>
      <c r="Y6" s="72">
        <v>0</v>
      </c>
      <c r="DA6" s="89" t="s">
        <v>448</v>
      </c>
    </row>
    <row r="7" spans="1:105" ht="12" customHeight="1" x14ac:dyDescent="0.25">
      <c r="A7" s="28" t="s">
        <v>200</v>
      </c>
      <c r="B7" s="72">
        <v>2501.0261669520473</v>
      </c>
      <c r="C7" s="72">
        <v>3086.0482901966852</v>
      </c>
      <c r="D7" s="72">
        <v>2857.6183502860868</v>
      </c>
      <c r="E7" s="72">
        <v>3094.3485321757521</v>
      </c>
      <c r="F7" s="72">
        <v>2585.5795926259343</v>
      </c>
      <c r="G7" s="72">
        <v>2385.0315664044447</v>
      </c>
      <c r="H7" s="72">
        <v>2231.4644176602155</v>
      </c>
      <c r="I7" s="72">
        <v>2258.1561235294926</v>
      </c>
      <c r="J7" s="72">
        <v>1809.5817083317638</v>
      </c>
      <c r="K7" s="72">
        <v>1760.6770091919946</v>
      </c>
      <c r="L7" s="72">
        <v>2065.4166942336137</v>
      </c>
      <c r="M7" s="72">
        <v>1635.7157560870801</v>
      </c>
      <c r="N7" s="72">
        <v>1737.1815280212222</v>
      </c>
      <c r="O7" s="72">
        <v>1550.5456127393677</v>
      </c>
      <c r="P7" s="72">
        <v>1544.7100140774676</v>
      </c>
      <c r="Q7" s="72">
        <v>1445.5427747308227</v>
      </c>
      <c r="R7" s="72">
        <v>1460.9079702516442</v>
      </c>
      <c r="S7" s="72">
        <v>1364.7624348445877</v>
      </c>
      <c r="T7" s="72">
        <v>1273.1074053027351</v>
      </c>
      <c r="U7" s="72">
        <v>1182.6606964474718</v>
      </c>
      <c r="V7" s="72">
        <v>1211.6113350469823</v>
      </c>
      <c r="W7" s="72">
        <v>989.11865902034174</v>
      </c>
      <c r="X7" s="72">
        <v>946.11535593235988</v>
      </c>
      <c r="Y7" s="72">
        <v>708.10082819859463</v>
      </c>
      <c r="DA7" s="89" t="s">
        <v>449</v>
      </c>
    </row>
    <row r="8" spans="1:105" ht="12" customHeight="1" x14ac:dyDescent="0.25">
      <c r="A8" s="28" t="s">
        <v>189</v>
      </c>
      <c r="B8" s="72">
        <v>47.581264732215551</v>
      </c>
      <c r="C8" s="72">
        <v>55.797981897643105</v>
      </c>
      <c r="D8" s="72">
        <v>61.626254683432556</v>
      </c>
      <c r="E8" s="72">
        <v>61.273926725401779</v>
      </c>
      <c r="F8" s="72">
        <v>63.320030864821099</v>
      </c>
      <c r="G8" s="72">
        <v>64.7032485592391</v>
      </c>
      <c r="H8" s="72">
        <v>76.784177026120929</v>
      </c>
      <c r="I8" s="72">
        <v>83.415630671112524</v>
      </c>
      <c r="J8" s="72">
        <v>82.380423751594847</v>
      </c>
      <c r="K8" s="72">
        <v>88.260358342659472</v>
      </c>
      <c r="L8" s="72">
        <v>99.754685054673416</v>
      </c>
      <c r="M8" s="72">
        <v>66.003056137351194</v>
      </c>
      <c r="N8" s="72">
        <v>71.675853788568389</v>
      </c>
      <c r="O8" s="72">
        <v>62.994861734044406</v>
      </c>
      <c r="P8" s="72">
        <v>61.41561253101117</v>
      </c>
      <c r="Q8" s="72">
        <v>54.062330701359791</v>
      </c>
      <c r="R8" s="72">
        <v>56.400538723913321</v>
      </c>
      <c r="S8" s="72">
        <v>55.674455115295807</v>
      </c>
      <c r="T8" s="72">
        <v>52.716779261124692</v>
      </c>
      <c r="U8" s="72">
        <v>57.294368052466197</v>
      </c>
      <c r="V8" s="72">
        <v>50.896939080042323</v>
      </c>
      <c r="W8" s="72">
        <v>60.325422316547112</v>
      </c>
      <c r="X8" s="72">
        <v>40.822490111708305</v>
      </c>
      <c r="Y8" s="72">
        <v>18.958859666851879</v>
      </c>
      <c r="DA8" s="89" t="s">
        <v>450</v>
      </c>
    </row>
    <row r="9" spans="1:105" ht="12" customHeight="1" x14ac:dyDescent="0.25">
      <c r="A9" s="28" t="s">
        <v>202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451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452</v>
      </c>
    </row>
    <row r="11" spans="1:105" ht="12" customHeight="1" x14ac:dyDescent="0.25">
      <c r="A11" s="28" t="s">
        <v>198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453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454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455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456</v>
      </c>
    </row>
    <row r="15" spans="1:105" ht="12.95" customHeight="1" x14ac:dyDescent="0.25">
      <c r="A15" s="68" t="s">
        <v>92</v>
      </c>
      <c r="B15" s="69">
        <f t="shared" ref="B15:Y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267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457</v>
      </c>
    </row>
    <row r="17" spans="1:105" ht="12.95" customHeight="1" x14ac:dyDescent="0.25">
      <c r="A17" s="68" t="s">
        <v>55</v>
      </c>
      <c r="B17" s="69">
        <f t="shared" ref="B17:Q17" si="7">SUM(B18:B26)</f>
        <v>236.23002173515337</v>
      </c>
      <c r="C17" s="69">
        <f t="shared" si="7"/>
        <v>266.72316525977283</v>
      </c>
      <c r="D17" s="69">
        <f t="shared" si="7"/>
        <v>247.2300903658128</v>
      </c>
      <c r="E17" s="69">
        <f t="shared" si="7"/>
        <v>255.63866688390618</v>
      </c>
      <c r="F17" s="69">
        <f t="shared" si="7"/>
        <v>226.45515392697419</v>
      </c>
      <c r="G17" s="69">
        <f t="shared" si="7"/>
        <v>215.10240432541787</v>
      </c>
      <c r="H17" s="69">
        <f t="shared" si="7"/>
        <v>200.33783988758779</v>
      </c>
      <c r="I17" s="69">
        <f t="shared" si="7"/>
        <v>199.63670333438694</v>
      </c>
      <c r="J17" s="69">
        <f t="shared" si="7"/>
        <v>162.09336000552094</v>
      </c>
      <c r="K17" s="69">
        <f t="shared" si="7"/>
        <v>154.48165610179652</v>
      </c>
      <c r="L17" s="69">
        <f t="shared" si="7"/>
        <v>163.82650953482099</v>
      </c>
      <c r="M17" s="69">
        <f t="shared" si="7"/>
        <v>156.54454514599644</v>
      </c>
      <c r="N17" s="69">
        <f t="shared" si="7"/>
        <v>152.6491883558183</v>
      </c>
      <c r="O17" s="69">
        <f t="shared" si="7"/>
        <v>145.2500740478313</v>
      </c>
      <c r="P17" s="69">
        <f t="shared" si="7"/>
        <v>141.95087660658257</v>
      </c>
      <c r="Q17" s="69">
        <f t="shared" si="7"/>
        <v>136.56797509296527</v>
      </c>
      <c r="R17" s="69">
        <f t="shared" ref="R17:V17" si="8">SUM(R18:R26)</f>
        <v>122.66165266413566</v>
      </c>
      <c r="S17" s="69">
        <f t="shared" si="8"/>
        <v>112.41095011668345</v>
      </c>
      <c r="T17" s="69">
        <f t="shared" si="8"/>
        <v>102.97893864505124</v>
      </c>
      <c r="U17" s="69">
        <f t="shared" si="8"/>
        <v>95.879250628870494</v>
      </c>
      <c r="V17" s="69">
        <f t="shared" si="8"/>
        <v>105.20242006348617</v>
      </c>
      <c r="W17" s="69">
        <f t="shared" ref="W17:Y17" si="9">SUM(W18:W26)</f>
        <v>74.119363689510962</v>
      </c>
      <c r="X17" s="69">
        <f t="shared" si="9"/>
        <v>66.784148916975369</v>
      </c>
      <c r="Y17" s="69">
        <f t="shared" si="9"/>
        <v>37.203560417007573</v>
      </c>
      <c r="DA17" s="88" t="s">
        <v>268</v>
      </c>
    </row>
    <row r="18" spans="1:105" ht="12" customHeight="1" x14ac:dyDescent="0.25">
      <c r="A18" s="28" t="s">
        <v>51</v>
      </c>
      <c r="B18" s="72">
        <v>1.9769603842718608</v>
      </c>
      <c r="C18" s="72">
        <v>2.2198503738067532</v>
      </c>
      <c r="D18" s="72">
        <v>2.3557140056244781</v>
      </c>
      <c r="E18" s="72">
        <v>2.4380112603963973</v>
      </c>
      <c r="F18" s="72">
        <v>2.8074665255588247</v>
      </c>
      <c r="G18" s="72">
        <v>3.1568402164202243</v>
      </c>
      <c r="H18" s="72">
        <v>3.4716671594954938</v>
      </c>
      <c r="I18" s="72">
        <v>3.5239691108026783</v>
      </c>
      <c r="J18" s="72">
        <v>2.4869492370826354</v>
      </c>
      <c r="K18" s="72">
        <v>2.6000104328513687</v>
      </c>
      <c r="L18" s="72">
        <v>2.8898530869493726</v>
      </c>
      <c r="M18" s="72">
        <v>2.3907114379447463</v>
      </c>
      <c r="N18" s="72">
        <v>2.21575638916427</v>
      </c>
      <c r="O18" s="72">
        <v>1.9551416633773389</v>
      </c>
      <c r="P18" s="72">
        <v>1.7804951333860624</v>
      </c>
      <c r="Q18" s="72">
        <v>1.516322465880523</v>
      </c>
      <c r="R18" s="72">
        <v>1.4387232802672205</v>
      </c>
      <c r="S18" s="72">
        <v>1.3239603622126375</v>
      </c>
      <c r="T18" s="72">
        <v>1.3363095574242749</v>
      </c>
      <c r="U18" s="72">
        <v>1.3658939158465504</v>
      </c>
      <c r="V18" s="72">
        <v>1.3748346233472564</v>
      </c>
      <c r="W18" s="72">
        <v>1.3818235854215577</v>
      </c>
      <c r="X18" s="72">
        <v>1.1931526482661197</v>
      </c>
      <c r="Y18" s="72">
        <v>1.1617568550217403</v>
      </c>
      <c r="DA18" s="89" t="s">
        <v>458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DA19" s="89" t="s">
        <v>459</v>
      </c>
    </row>
    <row r="20" spans="1:105" ht="12" customHeight="1" x14ac:dyDescent="0.25">
      <c r="A20" s="28" t="s">
        <v>200</v>
      </c>
      <c r="B20" s="72">
        <v>229.60686232795211</v>
      </c>
      <c r="C20" s="72">
        <v>259.53574980331445</v>
      </c>
      <c r="D20" s="72">
        <v>239.43420079391379</v>
      </c>
      <c r="E20" s="72">
        <v>248.04905962424735</v>
      </c>
      <c r="F20" s="72">
        <v>218.06656881406525</v>
      </c>
      <c r="G20" s="72">
        <v>206.12558323555513</v>
      </c>
      <c r="H20" s="72">
        <v>190.08779101978359</v>
      </c>
      <c r="I20" s="72">
        <v>188.92208279050777</v>
      </c>
      <c r="J20" s="72">
        <v>152.49842262823614</v>
      </c>
      <c r="K20" s="72">
        <v>144.52295400800557</v>
      </c>
      <c r="L20" s="72">
        <v>153.47768756638663</v>
      </c>
      <c r="M20" s="72">
        <v>148.23078911291995</v>
      </c>
      <c r="N20" s="72">
        <v>144.60774713877726</v>
      </c>
      <c r="O20" s="72">
        <v>137.89571310063153</v>
      </c>
      <c r="P20" s="72">
        <v>135.00533404253318</v>
      </c>
      <c r="Q20" s="72">
        <v>130.36308246917659</v>
      </c>
      <c r="R20" s="72">
        <v>116.86861326835565</v>
      </c>
      <c r="S20" s="72">
        <v>106.85077363541214</v>
      </c>
      <c r="T20" s="72">
        <v>97.68284741726427</v>
      </c>
      <c r="U20" s="72">
        <v>90.198054632529235</v>
      </c>
      <c r="V20" s="72">
        <v>99.673544233016685</v>
      </c>
      <c r="W20" s="72">
        <v>68.539795699658953</v>
      </c>
      <c r="X20" s="72">
        <v>62.773769187638727</v>
      </c>
      <c r="Y20" s="72">
        <v>34.770131641404788</v>
      </c>
      <c r="DA20" s="89" t="s">
        <v>460</v>
      </c>
    </row>
    <row r="21" spans="1:105" ht="12" customHeight="1" x14ac:dyDescent="0.25">
      <c r="A21" s="28" t="s">
        <v>189</v>
      </c>
      <c r="B21" s="72">
        <v>4.6461990229294052</v>
      </c>
      <c r="C21" s="72">
        <v>4.9675650826516184</v>
      </c>
      <c r="D21" s="72">
        <v>5.4401755662745099</v>
      </c>
      <c r="E21" s="72">
        <v>5.1515959992624367</v>
      </c>
      <c r="F21" s="72">
        <v>5.5811185873501321</v>
      </c>
      <c r="G21" s="72">
        <v>5.8199808734425282</v>
      </c>
      <c r="H21" s="72">
        <v>6.7783817083086975</v>
      </c>
      <c r="I21" s="72">
        <v>7.1906514330764741</v>
      </c>
      <c r="J21" s="72">
        <v>7.1079881402021687</v>
      </c>
      <c r="K21" s="72">
        <v>7.358691660939563</v>
      </c>
      <c r="L21" s="72">
        <v>7.4589688814849877</v>
      </c>
      <c r="M21" s="72">
        <v>5.9230445951317181</v>
      </c>
      <c r="N21" s="72">
        <v>5.8256848278767492</v>
      </c>
      <c r="O21" s="72">
        <v>5.3992192838224398</v>
      </c>
      <c r="P21" s="72">
        <v>5.1650474306633241</v>
      </c>
      <c r="Q21" s="72">
        <v>4.6885701579081562</v>
      </c>
      <c r="R21" s="72">
        <v>4.3543161155127859</v>
      </c>
      <c r="S21" s="72">
        <v>4.2362161190586765</v>
      </c>
      <c r="T21" s="72">
        <v>3.9597816703626973</v>
      </c>
      <c r="U21" s="72">
        <v>4.3153020804947086</v>
      </c>
      <c r="V21" s="72">
        <v>4.1540412071222388</v>
      </c>
      <c r="W21" s="72">
        <v>4.1977444044304475</v>
      </c>
      <c r="X21" s="72">
        <v>2.8172270810705196</v>
      </c>
      <c r="Y21" s="72">
        <v>1.271671920581039</v>
      </c>
      <c r="DA21" s="89" t="s">
        <v>461</v>
      </c>
    </row>
    <row r="22" spans="1:105" ht="12" customHeight="1" x14ac:dyDescent="0.25">
      <c r="A22" s="28" t="s">
        <v>202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462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463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464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465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466</v>
      </c>
    </row>
    <row r="27" spans="1:105" ht="12.95" customHeight="1" x14ac:dyDescent="0.25">
      <c r="A27" s="68" t="s">
        <v>54</v>
      </c>
      <c r="B27" s="69">
        <f t="shared" ref="B27:Q27" si="10">SUM(B28:B32)</f>
        <v>9.1792662448550448</v>
      </c>
      <c r="C27" s="69">
        <f t="shared" si="10"/>
        <v>15.054998739705285</v>
      </c>
      <c r="D27" s="69">
        <f t="shared" si="10"/>
        <v>15.115855470292958</v>
      </c>
      <c r="E27" s="69">
        <f t="shared" si="10"/>
        <v>18.015537275335777</v>
      </c>
      <c r="F27" s="69">
        <f t="shared" si="10"/>
        <v>15.149266267828791</v>
      </c>
      <c r="G27" s="69">
        <f t="shared" si="10"/>
        <v>18.108500567318409</v>
      </c>
      <c r="H27" s="69">
        <f t="shared" si="10"/>
        <v>9.4509112655703991</v>
      </c>
      <c r="I27" s="69">
        <f t="shared" si="10"/>
        <v>12.440412375811022</v>
      </c>
      <c r="J27" s="69">
        <f t="shared" si="10"/>
        <v>18.328508308202988</v>
      </c>
      <c r="K27" s="69">
        <f t="shared" si="10"/>
        <v>21.324496236401025</v>
      </c>
      <c r="L27" s="69">
        <f t="shared" si="10"/>
        <v>15.511495903841661</v>
      </c>
      <c r="M27" s="69">
        <f t="shared" si="10"/>
        <v>12.389128686304641</v>
      </c>
      <c r="N27" s="69">
        <f t="shared" si="10"/>
        <v>9.492014989812839</v>
      </c>
      <c r="O27" s="69">
        <f t="shared" si="10"/>
        <v>12.391441979971688</v>
      </c>
      <c r="P27" s="69">
        <f t="shared" si="10"/>
        <v>12.376977904434463</v>
      </c>
      <c r="Q27" s="69">
        <f t="shared" si="10"/>
        <v>15.247714826641788</v>
      </c>
      <c r="R27" s="69">
        <f t="shared" ref="R27:V27" si="11">SUM(R28:R32)</f>
        <v>12.29567751958675</v>
      </c>
      <c r="S27" s="69">
        <f t="shared" si="11"/>
        <v>12.313084881626608</v>
      </c>
      <c r="T27" s="69">
        <f t="shared" si="11"/>
        <v>12.314397730981989</v>
      </c>
      <c r="U27" s="69">
        <f t="shared" si="11"/>
        <v>12.417134914974254</v>
      </c>
      <c r="V27" s="69">
        <f t="shared" si="11"/>
        <v>15.555399781079998</v>
      </c>
      <c r="W27" s="69">
        <f t="shared" ref="W27:Y27" si="12">SUM(W28:W32)</f>
        <v>15.605284634741873</v>
      </c>
      <c r="X27" s="69">
        <f t="shared" si="12"/>
        <v>12.31598578021511</v>
      </c>
      <c r="Y27" s="69">
        <f t="shared" si="12"/>
        <v>9.0676016115664542</v>
      </c>
      <c r="DA27" s="88" t="s">
        <v>269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467</v>
      </c>
    </row>
    <row r="29" spans="1:105" s="2" customFormat="1" ht="12" customHeight="1" x14ac:dyDescent="0.25">
      <c r="A29" s="28" t="s">
        <v>74</v>
      </c>
      <c r="B29" s="72">
        <v>8.7456600000000009</v>
      </c>
      <c r="C29" s="72">
        <v>14.576175720000005</v>
      </c>
      <c r="D29" s="72">
        <v>14.576175720000005</v>
      </c>
      <c r="E29" s="72">
        <v>17.491320000000012</v>
      </c>
      <c r="F29" s="72">
        <v>14.576175720000014</v>
      </c>
      <c r="G29" s="72">
        <v>17.491320000000002</v>
      </c>
      <c r="H29" s="72">
        <v>8.745660000000008</v>
      </c>
      <c r="I29" s="72">
        <v>11.660804279999997</v>
      </c>
      <c r="J29" s="72">
        <v>17.491319999999995</v>
      </c>
      <c r="K29" s="72">
        <v>20.406464280000016</v>
      </c>
      <c r="L29" s="72">
        <v>14.576175720000023</v>
      </c>
      <c r="M29" s="72">
        <v>11.660804280000001</v>
      </c>
      <c r="N29" s="72">
        <v>8.745659999999992</v>
      </c>
      <c r="O29" s="72">
        <v>11.686019039999975</v>
      </c>
      <c r="P29" s="72">
        <v>11.686019040000007</v>
      </c>
      <c r="Q29" s="72">
        <v>14.607750960000015</v>
      </c>
      <c r="R29" s="72">
        <v>11.686019039999959</v>
      </c>
      <c r="S29" s="72">
        <v>11.68601903999995</v>
      </c>
      <c r="T29" s="72">
        <v>11.686019039999897</v>
      </c>
      <c r="U29" s="72">
        <v>11.686019039999904</v>
      </c>
      <c r="V29" s="72">
        <v>14.607750959999825</v>
      </c>
      <c r="W29" s="72">
        <v>14.607750959999832</v>
      </c>
      <c r="X29" s="72">
        <v>11.686019039999938</v>
      </c>
      <c r="Y29" s="72">
        <v>8.7645142800000446</v>
      </c>
      <c r="DA29" s="89" t="s">
        <v>468</v>
      </c>
    </row>
    <row r="30" spans="1:105" ht="12" customHeight="1" x14ac:dyDescent="0.25">
      <c r="A30" s="28" t="s">
        <v>189</v>
      </c>
      <c r="B30" s="72">
        <v>0.43360624485504429</v>
      </c>
      <c r="C30" s="72">
        <v>0.47882301970527946</v>
      </c>
      <c r="D30" s="72">
        <v>0.53967975029295234</v>
      </c>
      <c r="E30" s="72">
        <v>0.52421727533576645</v>
      </c>
      <c r="F30" s="72">
        <v>0.57309054782877689</v>
      </c>
      <c r="G30" s="72">
        <v>0.61718056731840498</v>
      </c>
      <c r="H30" s="72">
        <v>0.70525126557039075</v>
      </c>
      <c r="I30" s="72">
        <v>0.77960809581102419</v>
      </c>
      <c r="J30" s="72">
        <v>0.83718830820299228</v>
      </c>
      <c r="K30" s="72">
        <v>0.9180319564010101</v>
      </c>
      <c r="L30" s="72">
        <v>0.9353201838416374</v>
      </c>
      <c r="M30" s="72">
        <v>0.72832440630464113</v>
      </c>
      <c r="N30" s="72">
        <v>0.7463549898128472</v>
      </c>
      <c r="O30" s="72">
        <v>0.70542293997171379</v>
      </c>
      <c r="P30" s="72">
        <v>0.69095886443445642</v>
      </c>
      <c r="Q30" s="72">
        <v>0.63996386664177407</v>
      </c>
      <c r="R30" s="72">
        <v>0.60965847958679176</v>
      </c>
      <c r="S30" s="72">
        <v>0.62706584162665846</v>
      </c>
      <c r="T30" s="72">
        <v>0.62837869098209242</v>
      </c>
      <c r="U30" s="72">
        <v>0.73111587497434982</v>
      </c>
      <c r="V30" s="72">
        <v>0.94764882108017301</v>
      </c>
      <c r="W30" s="72">
        <v>0.99753367474204069</v>
      </c>
      <c r="X30" s="72">
        <v>0.62996674021517274</v>
      </c>
      <c r="Y30" s="72">
        <v>0.30308733156640977</v>
      </c>
      <c r="DA30" s="89" t="s">
        <v>469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470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471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21470.306201258594</v>
      </c>
      <c r="C3" s="65">
        <f>IF(RES_hh_fec!C3=0,0,1000*11630*RES_hh_fec!C3/RES_hh_num!C3)</f>
        <v>23673.139226410771</v>
      </c>
      <c r="D3" s="65">
        <f>IF(RES_hh_fec!D3=0,0,1000*11630*RES_hh_fec!D3/RES_hh_num!D3)</f>
        <v>23248.241703596741</v>
      </c>
      <c r="E3" s="65">
        <f>IF(RES_hh_fec!E3=0,0,1000*11630*RES_hh_fec!E3/RES_hh_num!E3)</f>
        <v>23934.864915984748</v>
      </c>
      <c r="F3" s="65">
        <f>IF(RES_hh_fec!F3=0,0,1000*11630*RES_hh_fec!F3/RES_hh_num!F3)</f>
        <v>22288.417975338205</v>
      </c>
      <c r="G3" s="65">
        <f>IF(RES_hh_fec!G3=0,0,1000*11630*RES_hh_fec!G3/RES_hh_num!G3)</f>
        <v>21847.005294132519</v>
      </c>
      <c r="H3" s="65">
        <f>IF(RES_hh_fec!H3=0,0,1000*11630*RES_hh_fec!H3/RES_hh_num!H3)</f>
        <v>21856.10165139013</v>
      </c>
      <c r="I3" s="65">
        <f>IF(RES_hh_fec!I3=0,0,1000*11630*RES_hh_fec!I3/RES_hh_num!I3)</f>
        <v>21769.909489705162</v>
      </c>
      <c r="J3" s="65">
        <f>IF(RES_hh_fec!J3=0,0,1000*11630*RES_hh_fec!J3/RES_hh_num!J3)</f>
        <v>20854.389429203853</v>
      </c>
      <c r="K3" s="65">
        <f>IF(RES_hh_fec!K3=0,0,1000*11630*RES_hh_fec!K3/RES_hh_num!K3)</f>
        <v>21697.545879261019</v>
      </c>
      <c r="L3" s="65">
        <f>IF(RES_hh_fec!L3=0,0,1000*11630*RES_hh_fec!L3/RES_hh_num!L3)</f>
        <v>24006.387788312517</v>
      </c>
      <c r="M3" s="65">
        <f>IF(RES_hh_fec!M3=0,0,1000*11630*RES_hh_fec!M3/RES_hh_num!M3)</f>
        <v>20592.060590141533</v>
      </c>
      <c r="N3" s="65">
        <f>IF(RES_hh_fec!N3=0,0,1000*11630*RES_hh_fec!N3/RES_hh_num!N3)</f>
        <v>22046.144378684705</v>
      </c>
      <c r="O3" s="65">
        <f>IF(RES_hh_fec!O3=0,0,1000*11630*RES_hh_fec!O3/RES_hh_num!O3)</f>
        <v>20578.444503910323</v>
      </c>
      <c r="P3" s="65">
        <f>IF(RES_hh_fec!P3=0,0,1000*11630*RES_hh_fec!P3/RES_hh_num!P3)</f>
        <v>20262.330140785056</v>
      </c>
      <c r="Q3" s="65">
        <f>IF(RES_hh_fec!Q3=0,0,1000*11630*RES_hh_fec!Q3/RES_hh_num!Q3)</f>
        <v>19312.451331345626</v>
      </c>
      <c r="R3" s="65">
        <f>IF(RES_hh_fec!R3=0,0,1000*11630*RES_hh_fec!R3/RES_hh_num!R3)</f>
        <v>20923.494446724464</v>
      </c>
      <c r="S3" s="65">
        <f>IF(RES_hh_fec!S3=0,0,1000*11630*RES_hh_fec!S3/RES_hh_num!S3)</f>
        <v>20368.340628221347</v>
      </c>
      <c r="T3" s="65">
        <f>IF(RES_hh_fec!T3=0,0,1000*11630*RES_hh_fec!T3/RES_hh_num!T3)</f>
        <v>19851.115093209475</v>
      </c>
      <c r="U3" s="65">
        <f>IF(RES_hh_fec!U3=0,0,1000*11630*RES_hh_fec!U3/RES_hh_num!U3)</f>
        <v>19163.178774071464</v>
      </c>
      <c r="V3" s="65">
        <f>IF(RES_hh_fec!V3=0,0,1000*11630*RES_hh_fec!V3/RES_hh_num!V3)</f>
        <v>17915.536269206274</v>
      </c>
      <c r="W3" s="65">
        <f>IF(RES_hh_fec!W3=0,0,1000*11630*RES_hh_fec!W3/RES_hh_num!W3)</f>
        <v>19530.215625817425</v>
      </c>
      <c r="X3" s="65">
        <f>IF(RES_hh_fec!X3=0,0,1000*11630*RES_hh_fec!X3/RES_hh_num!X3)</f>
        <v>17774.879563608665</v>
      </c>
      <c r="Y3" s="65">
        <f>IF(RES_hh_fec!Y3=0,0,1000*11630*RES_hh_fec!Y3/RES_hh_num!Y3)</f>
        <v>16944.751055801029</v>
      </c>
      <c r="DA3" s="87" t="s">
        <v>272</v>
      </c>
    </row>
    <row r="4" spans="1:105" ht="12.95" customHeight="1" x14ac:dyDescent="0.25">
      <c r="A4" s="68" t="s">
        <v>57</v>
      </c>
      <c r="B4" s="69">
        <f>IF(RES_hh_fec!B4=0,0,1000*11630*RES_hh_fec!B4/RES_hh_num!B4)</f>
        <v>19245.297125744382</v>
      </c>
      <c r="C4" s="69">
        <f>IF(RES_hh_fec!C4=0,0,1000*11630*RES_hh_fec!C4/RES_hh_num!C4)</f>
        <v>21404.078775589245</v>
      </c>
      <c r="D4" s="69">
        <f>IF(RES_hh_fec!D4=0,0,1000*11630*RES_hh_fec!D4/RES_hh_num!D4)</f>
        <v>21009.121724820663</v>
      </c>
      <c r="E4" s="69">
        <f>IF(RES_hh_fec!E4=0,0,1000*11630*RES_hh_fec!E4/RES_hh_num!E4)</f>
        <v>21695.606230459747</v>
      </c>
      <c r="F4" s="69">
        <f>IF(RES_hh_fec!F4=0,0,1000*11630*RES_hh_fec!F4/RES_hh_num!F4)</f>
        <v>20090.754106516997</v>
      </c>
      <c r="G4" s="69">
        <f>IF(RES_hh_fec!G4=0,0,1000*11630*RES_hh_fec!G4/RES_hh_num!G4)</f>
        <v>19617.380599268348</v>
      </c>
      <c r="H4" s="69">
        <f>IF(RES_hh_fec!H4=0,0,1000*11630*RES_hh_fec!H4/RES_hh_num!H4)</f>
        <v>19646.846834715139</v>
      </c>
      <c r="I4" s="69">
        <f>IF(RES_hh_fec!I4=0,0,1000*11630*RES_hh_fec!I4/RES_hh_num!I4)</f>
        <v>19588.446707280556</v>
      </c>
      <c r="J4" s="69">
        <f>IF(RES_hh_fec!J4=0,0,1000*11630*RES_hh_fec!J4/RES_hh_num!J4)</f>
        <v>18720.265763521194</v>
      </c>
      <c r="K4" s="69">
        <f>IF(RES_hh_fec!K4=0,0,1000*11630*RES_hh_fec!K4/RES_hh_num!K4)</f>
        <v>19508.636488373551</v>
      </c>
      <c r="L4" s="69">
        <f>IF(RES_hh_fec!L4=0,0,1000*11630*RES_hh_fec!L4/RES_hh_num!L4)</f>
        <v>21785.627648343845</v>
      </c>
      <c r="M4" s="69">
        <f>IF(RES_hh_fec!M4=0,0,1000*11630*RES_hh_fec!M4/RES_hh_num!M4)</f>
        <v>18326.49382943234</v>
      </c>
      <c r="N4" s="69">
        <f>IF(RES_hh_fec!N4=0,0,1000*11630*RES_hh_fec!N4/RES_hh_num!N4)</f>
        <v>19784.43579562283</v>
      </c>
      <c r="O4" s="69">
        <f>IF(RES_hh_fec!O4=0,0,1000*11630*RES_hh_fec!O4/RES_hh_num!O4)</f>
        <v>18328.55663939744</v>
      </c>
      <c r="P4" s="69">
        <f>IF(RES_hh_fec!P4=0,0,1000*11630*RES_hh_fec!P4/RES_hh_num!P4)</f>
        <v>18063.873203265553</v>
      </c>
      <c r="Q4" s="69">
        <f>IF(RES_hh_fec!Q4=0,0,1000*11630*RES_hh_fec!Q4/RES_hh_num!Q4)</f>
        <v>17136.728221613113</v>
      </c>
      <c r="R4" s="69">
        <f>IF(RES_hh_fec!R4=0,0,1000*11630*RES_hh_fec!R4/RES_hh_num!R4)</f>
        <v>18790.49567931491</v>
      </c>
      <c r="S4" s="69">
        <f>IF(RES_hh_fec!S4=0,0,1000*11630*RES_hh_fec!S4/RES_hh_num!S4)</f>
        <v>18313.614662744247</v>
      </c>
      <c r="T4" s="69">
        <f>IF(RES_hh_fec!T4=0,0,1000*11630*RES_hh_fec!T4/RES_hh_num!T4)</f>
        <v>17865.290999113236</v>
      </c>
      <c r="U4" s="69">
        <f>IF(RES_hh_fec!U4=0,0,1000*11630*RES_hh_fec!U4/RES_hh_num!U4)</f>
        <v>17234.850423173633</v>
      </c>
      <c r="V4" s="69">
        <f>IF(RES_hh_fec!V4=0,0,1000*11630*RES_hh_fec!V4/RES_hh_num!V4)</f>
        <v>15921.871750239085</v>
      </c>
      <c r="W4" s="69">
        <f>IF(RES_hh_fec!W4=0,0,1000*11630*RES_hh_fec!W4/RES_hh_num!W4)</f>
        <v>17611.260205836013</v>
      </c>
      <c r="X4" s="69">
        <f>IF(RES_hh_fec!X4=0,0,1000*11630*RES_hh_fec!X4/RES_hh_num!X4)</f>
        <v>16012.591472119924</v>
      </c>
      <c r="Y4" s="69">
        <f>IF(RES_hh_fec!Y4=0,0,1000*11630*RES_hh_fec!Y4/RES_hh_num!Y4)</f>
        <v>15258.433126459131</v>
      </c>
      <c r="DA4" s="88" t="s">
        <v>273</v>
      </c>
    </row>
    <row r="5" spans="1:105" ht="12" customHeight="1" x14ac:dyDescent="0.25">
      <c r="A5" s="28" t="s">
        <v>51</v>
      </c>
      <c r="B5" s="72">
        <f>IF(RES_hh_fec!B5=0,0,1000*11630*RES_hh_fec!B5/RES_hh_num!B5)</f>
        <v>19826.158832042423</v>
      </c>
      <c r="C5" s="72">
        <f>IF(RES_hh_fec!C5=0,0,1000*11630*RES_hh_fec!C5/RES_hh_num!C5)</f>
        <v>22219.203014027531</v>
      </c>
      <c r="D5" s="72">
        <f>IF(RES_hh_fec!D5=0,0,1000*11630*RES_hh_fec!D5/RES_hh_num!D5)</f>
        <v>22036.922469446115</v>
      </c>
      <c r="E5" s="72">
        <f>IF(RES_hh_fec!E5=0,0,1000*11630*RES_hh_fec!E5/RES_hh_num!E5)</f>
        <v>22115.925278733426</v>
      </c>
      <c r="F5" s="72">
        <f>IF(RES_hh_fec!F5=0,0,1000*11630*RES_hh_fec!F5/RES_hh_num!F5)</f>
        <v>21820.728716946553</v>
      </c>
      <c r="G5" s="72">
        <f>IF(RES_hh_fec!G5=0,0,1000*11630*RES_hh_fec!G5/RES_hh_num!G5)</f>
        <v>21711.526277412366</v>
      </c>
      <c r="H5" s="72">
        <f>IF(RES_hh_fec!H5=0,0,1000*11630*RES_hh_fec!H5/RES_hh_num!H5)</f>
        <v>22883.568903638297</v>
      </c>
      <c r="I5" s="72">
        <f>IF(RES_hh_fec!I5=0,0,1000*11630*RES_hh_fec!I5/RES_hh_num!I5)</f>
        <v>23830.818494244486</v>
      </c>
      <c r="J5" s="72">
        <f>IF(RES_hh_fec!J5=0,0,1000*11630*RES_hh_fec!J5/RES_hh_num!J5)</f>
        <v>18689.445553381458</v>
      </c>
      <c r="K5" s="72">
        <f>IF(RES_hh_fec!K5=0,0,1000*11630*RES_hh_fec!K5/RES_hh_num!K5)</f>
        <v>21337.416167496154</v>
      </c>
      <c r="L5" s="72">
        <f>IF(RES_hh_fec!L5=0,0,1000*11630*RES_hh_fec!L5/RES_hh_num!L5)</f>
        <v>26908.484526843546</v>
      </c>
      <c r="M5" s="72">
        <f>IF(RES_hh_fec!M5=0,0,1000*11630*RES_hh_fec!M5/RES_hh_num!M5)</f>
        <v>20740.670599403435</v>
      </c>
      <c r="N5" s="72">
        <f>IF(RES_hh_fec!N5=0,0,1000*11630*RES_hh_fec!N5/RES_hh_num!N5)</f>
        <v>23206.987166314189</v>
      </c>
      <c r="O5" s="72">
        <f>IF(RES_hh_fec!O5=0,0,1000*11630*RES_hh_fec!O5/RES_hh_num!O5)</f>
        <v>21673.436522681444</v>
      </c>
      <c r="P5" s="72">
        <f>IF(RES_hh_fec!P5=0,0,1000*11630*RES_hh_fec!P5/RES_hh_num!P5)</f>
        <v>22116.511198368105</v>
      </c>
      <c r="Q5" s="72">
        <f>IF(RES_hh_fec!Q5=0,0,1000*11630*RES_hh_fec!Q5/RES_hh_num!Q5)</f>
        <v>19951.344503123706</v>
      </c>
      <c r="R5" s="72">
        <f>IF(RES_hh_fec!R5=0,0,1000*11630*RES_hh_fec!R5/RES_hh_num!R5)</f>
        <v>22560.858068822592</v>
      </c>
      <c r="S5" s="72">
        <f>IF(RES_hh_fec!S5=0,0,1000*11630*RES_hh_fec!S5/RES_hh_num!S5)</f>
        <v>21537.753848733435</v>
      </c>
      <c r="T5" s="72">
        <f>IF(RES_hh_fec!T5=0,0,1000*11630*RES_hh_fec!T5/RES_hh_num!T5)</f>
        <v>21434.624427381663</v>
      </c>
      <c r="U5" s="72">
        <f>IF(RES_hh_fec!U5=0,0,1000*11630*RES_hh_fec!U5/RES_hh_num!U5)</f>
        <v>21046.607223017512</v>
      </c>
      <c r="V5" s="72">
        <f>IF(RES_hh_fec!V5=0,0,1000*11630*RES_hh_fec!V5/RES_hh_num!V5)</f>
        <v>18932.501055599718</v>
      </c>
      <c r="W5" s="72">
        <f>IF(RES_hh_fec!W5=0,0,1000*11630*RES_hh_fec!W5/RES_hh_num!W5)</f>
        <v>21735.515048169786</v>
      </c>
      <c r="X5" s="72">
        <f>IF(RES_hh_fec!X5=0,0,1000*11630*RES_hh_fec!X5/RES_hh_num!X5)</f>
        <v>19167.295638750275</v>
      </c>
      <c r="Y5" s="72">
        <f>IF(RES_hh_fec!Y5=0,0,1000*11630*RES_hh_fec!Y5/RES_hh_num!Y5)</f>
        <v>19314.356493475618</v>
      </c>
      <c r="DA5" s="89" t="s">
        <v>473</v>
      </c>
    </row>
    <row r="6" spans="1:105" ht="12" customHeight="1" x14ac:dyDescent="0.25">
      <c r="A6" s="28" t="s">
        <v>74</v>
      </c>
      <c r="B6" s="72">
        <f>IF(RES_hh_fec!B6=0,0,1000*11630*RES_hh_fec!B6/RES_hh_num!B6)</f>
        <v>0</v>
      </c>
      <c r="C6" s="72">
        <f>IF(RES_hh_fec!C6=0,0,1000*11630*RES_hh_fec!C6/RES_hh_num!C6)</f>
        <v>0</v>
      </c>
      <c r="D6" s="72">
        <f>IF(RES_hh_fec!D6=0,0,1000*11630*RES_hh_fec!D6/RES_hh_num!D6)</f>
        <v>0</v>
      </c>
      <c r="E6" s="72">
        <f>IF(RES_hh_fec!E6=0,0,1000*11630*RES_hh_fec!E6/RES_hh_num!E6)</f>
        <v>0</v>
      </c>
      <c r="F6" s="72">
        <f>IF(RES_hh_fec!F6=0,0,1000*11630*RES_hh_fec!F6/RES_hh_num!F6)</f>
        <v>0</v>
      </c>
      <c r="G6" s="72">
        <f>IF(RES_hh_fec!G6=0,0,1000*11630*RES_hh_fec!G6/RES_hh_num!G6)</f>
        <v>0</v>
      </c>
      <c r="H6" s="72">
        <f>IF(RES_hh_fec!H6=0,0,1000*11630*RES_hh_fec!H6/RES_hh_num!H6)</f>
        <v>0</v>
      </c>
      <c r="I6" s="72">
        <f>IF(RES_hh_fec!I6=0,0,1000*11630*RES_hh_fec!I6/RES_hh_num!I6)</f>
        <v>0</v>
      </c>
      <c r="J6" s="72">
        <f>IF(RES_hh_fec!J6=0,0,1000*11630*RES_hh_fec!J6/RES_hh_num!J6)</f>
        <v>0</v>
      </c>
      <c r="K6" s="72">
        <f>IF(RES_hh_fec!K6=0,0,1000*11630*RES_hh_fec!K6/RES_hh_num!K6)</f>
        <v>0</v>
      </c>
      <c r="L6" s="72">
        <f>IF(RES_hh_fec!L6=0,0,1000*11630*RES_hh_fec!L6/RES_hh_num!L6)</f>
        <v>0</v>
      </c>
      <c r="M6" s="72">
        <f>IF(RES_hh_fec!M6=0,0,1000*11630*RES_hh_fec!M6/RES_hh_num!M6)</f>
        <v>0</v>
      </c>
      <c r="N6" s="72">
        <f>IF(RES_hh_fec!N6=0,0,1000*11630*RES_hh_fec!N6/RES_hh_num!N6)</f>
        <v>0</v>
      </c>
      <c r="O6" s="72">
        <f>IF(RES_hh_fec!O6=0,0,1000*11630*RES_hh_fec!O6/RES_hh_num!O6)</f>
        <v>0</v>
      </c>
      <c r="P6" s="72">
        <f>IF(RES_hh_fec!P6=0,0,1000*11630*RES_hh_fec!P6/RES_hh_num!P6)</f>
        <v>0</v>
      </c>
      <c r="Q6" s="72">
        <f>IF(RES_hh_fec!Q6=0,0,1000*11630*RES_hh_fec!Q6/RES_hh_num!Q6)</f>
        <v>0</v>
      </c>
      <c r="R6" s="72">
        <f>IF(RES_hh_fec!R6=0,0,1000*11630*RES_hh_fec!R6/RES_hh_num!R6)</f>
        <v>0</v>
      </c>
      <c r="S6" s="72">
        <f>IF(RES_hh_fec!S6=0,0,1000*11630*RES_hh_fec!S6/RES_hh_num!S6)</f>
        <v>0</v>
      </c>
      <c r="T6" s="72">
        <f>IF(RES_hh_fec!T6=0,0,1000*11630*RES_hh_fec!T6/RES_hh_num!T6)</f>
        <v>0</v>
      </c>
      <c r="U6" s="72">
        <f>IF(RES_hh_fec!U6=0,0,1000*11630*RES_hh_fec!U6/RES_hh_num!U6)</f>
        <v>0</v>
      </c>
      <c r="V6" s="72">
        <f>IF(RES_hh_fec!V6=0,0,1000*11630*RES_hh_fec!V6/RES_hh_num!V6)</f>
        <v>0</v>
      </c>
      <c r="W6" s="72">
        <f>IF(RES_hh_fec!W6=0,0,1000*11630*RES_hh_fec!W6/RES_hh_num!W6)</f>
        <v>0</v>
      </c>
      <c r="X6" s="72">
        <f>IF(RES_hh_fec!X6=0,0,1000*11630*RES_hh_fec!X6/RES_hh_num!X6)</f>
        <v>0</v>
      </c>
      <c r="Y6" s="72">
        <f>IF(RES_hh_fec!Y6=0,0,1000*11630*RES_hh_fec!Y6/RES_hh_num!Y6)</f>
        <v>0</v>
      </c>
      <c r="DA6" s="89" t="s">
        <v>474</v>
      </c>
    </row>
    <row r="7" spans="1:105" ht="12" customHeight="1" x14ac:dyDescent="0.25">
      <c r="A7" s="28" t="s">
        <v>200</v>
      </c>
      <c r="B7" s="72">
        <f>IF(RES_hh_fec!B7=0,0,1000*11630*RES_hh_fec!B7/RES_hh_num!B7)</f>
        <v>24845.50027344342</v>
      </c>
      <c r="C7" s="72">
        <f>IF(RES_hh_fec!C7=0,0,1000*11630*RES_hh_fec!C7/RES_hh_num!C7)</f>
        <v>30656.281939578566</v>
      </c>
      <c r="D7" s="72">
        <f>IF(RES_hh_fec!D7=0,0,1000*11630*RES_hh_fec!D7/RES_hh_num!D7)</f>
        <v>28869.935701337912</v>
      </c>
      <c r="E7" s="72">
        <f>IF(RES_hh_fec!E7=0,0,1000*11630*RES_hh_fec!E7/RES_hh_num!E7)</f>
        <v>31847.691586802473</v>
      </c>
      <c r="F7" s="72">
        <f>IF(RES_hh_fec!F7=0,0,1000*11630*RES_hh_fec!F7/RES_hh_num!F7)</f>
        <v>28522.82703387527</v>
      </c>
      <c r="G7" s="72">
        <f>IF(RES_hh_fec!G7=0,0,1000*11630*RES_hh_fec!G7/RES_hh_num!G7)</f>
        <v>28074.654349622626</v>
      </c>
      <c r="H7" s="72">
        <f>IF(RES_hh_fec!H7=0,0,1000*11630*RES_hh_fec!H7/RES_hh_num!H7)</f>
        <v>28348.925519944678</v>
      </c>
      <c r="I7" s="72">
        <f>IF(RES_hh_fec!I7=0,0,1000*11630*RES_hh_fec!I7/RES_hh_num!I7)</f>
        <v>30517.566543068035</v>
      </c>
      <c r="J7" s="72">
        <f>IF(RES_hh_fec!J7=0,0,1000*11630*RES_hh_fec!J7/RES_hh_num!J7)</f>
        <v>26685.799343739694</v>
      </c>
      <c r="K7" s="72">
        <f>IF(RES_hh_fec!K7=0,0,1000*11630*RES_hh_fec!K7/RES_hh_num!K7)</f>
        <v>27774.367885817595</v>
      </c>
      <c r="L7" s="72">
        <f>IF(RES_hh_fec!L7=0,0,1000*11630*RES_hh_fec!L7/RES_hh_num!L7)</f>
        <v>33647.080840786883</v>
      </c>
      <c r="M7" s="72">
        <f>IF(RES_hh_fec!M7=0,0,1000*11630*RES_hh_fec!M7/RES_hh_num!M7)</f>
        <v>27312.348841591698</v>
      </c>
      <c r="N7" s="72">
        <f>IF(RES_hh_fec!N7=0,0,1000*11630*RES_hh_fec!N7/RES_hh_num!N7)</f>
        <v>29243.788660169324</v>
      </c>
      <c r="O7" s="72">
        <f>IF(RES_hh_fec!O7=0,0,1000*11630*RES_hh_fec!O7/RES_hh_num!O7)</f>
        <v>26617.469919687148</v>
      </c>
      <c r="P7" s="72">
        <f>IF(RES_hh_fec!P7=0,0,1000*11630*RES_hh_fec!P7/RES_hh_num!P7)</f>
        <v>27059.691601848474</v>
      </c>
      <c r="Q7" s="72">
        <f>IF(RES_hh_fec!Q7=0,0,1000*11630*RES_hh_fec!Q7/RES_hh_num!Q7)</f>
        <v>26196.151823489014</v>
      </c>
      <c r="R7" s="72">
        <f>IF(RES_hh_fec!R7=0,0,1000*11630*RES_hh_fec!R7/RES_hh_num!R7)</f>
        <v>27910.290744598518</v>
      </c>
      <c r="S7" s="72">
        <f>IF(RES_hh_fec!S7=0,0,1000*11630*RES_hh_fec!S7/RES_hh_num!S7)</f>
        <v>27479.1086928679</v>
      </c>
      <c r="T7" s="72">
        <f>IF(RES_hh_fec!T7=0,0,1000*11630*RES_hh_fec!T7/RES_hh_num!T7)</f>
        <v>26563.074561047295</v>
      </c>
      <c r="U7" s="72">
        <f>IF(RES_hh_fec!U7=0,0,1000*11630*RES_hh_fec!U7/RES_hh_num!U7)</f>
        <v>25630.830548429363</v>
      </c>
      <c r="V7" s="72">
        <f>IF(RES_hh_fec!V7=0,0,1000*11630*RES_hh_fec!V7/RES_hh_num!V7)</f>
        <v>26889.249057457571</v>
      </c>
      <c r="W7" s="72">
        <f>IF(RES_hh_fec!W7=0,0,1000*11630*RES_hh_fec!W7/RES_hh_num!W7)</f>
        <v>25473.29303769215</v>
      </c>
      <c r="X7" s="72">
        <f>IF(RES_hh_fec!X7=0,0,1000*11630*RES_hh_fec!X7/RES_hh_num!X7)</f>
        <v>27332.151725751446</v>
      </c>
      <c r="Y7" s="72">
        <f>IF(RES_hh_fec!Y7=0,0,1000*11630*RES_hh_fec!Y7/RES_hh_num!Y7)</f>
        <v>22744.233365243948</v>
      </c>
      <c r="DA7" s="89" t="s">
        <v>475</v>
      </c>
    </row>
    <row r="8" spans="1:105" ht="12" customHeight="1" x14ac:dyDescent="0.25">
      <c r="A8" s="28" t="s">
        <v>189</v>
      </c>
      <c r="B8" s="72">
        <f>IF(RES_hh_fec!B8=0,0,1000*11630*RES_hh_fec!B8/RES_hh_num!B8)</f>
        <v>23531.509036163705</v>
      </c>
      <c r="C8" s="72">
        <f>IF(RES_hh_fec!C8=0,0,1000*11630*RES_hh_fec!C8/RES_hh_num!C8)</f>
        <v>26135.875747933755</v>
      </c>
      <c r="D8" s="72">
        <f>IF(RES_hh_fec!D8=0,0,1000*11630*RES_hh_fec!D8/RES_hh_num!D8)</f>
        <v>27317.895494091896</v>
      </c>
      <c r="E8" s="72">
        <f>IF(RES_hh_fec!E8=0,0,1000*11630*RES_hh_fec!E8/RES_hh_num!E8)</f>
        <v>26263.534401217177</v>
      </c>
      <c r="F8" s="72">
        <f>IF(RES_hh_fec!F8=0,0,1000*11630*RES_hh_fec!F8/RES_hh_num!F8)</f>
        <v>25351.951483860004</v>
      </c>
      <c r="G8" s="72">
        <f>IF(RES_hh_fec!G8=0,0,1000*11630*RES_hh_fec!G8/RES_hh_num!G8)</f>
        <v>24030.644508018497</v>
      </c>
      <c r="H8" s="72">
        <f>IF(RES_hh_fec!H8=0,0,1000*11630*RES_hh_fec!H8/RES_hh_num!H8)</f>
        <v>25754.977264711033</v>
      </c>
      <c r="I8" s="72">
        <f>IF(RES_hh_fec!I8=0,0,1000*11630*RES_hh_fec!I8/RES_hh_num!I8)</f>
        <v>25988.19951535685</v>
      </c>
      <c r="J8" s="72">
        <f>IF(RES_hh_fec!J8=0,0,1000*11630*RES_hh_fec!J8/RES_hh_num!J8)</f>
        <v>24579.973073638761</v>
      </c>
      <c r="K8" s="72">
        <f>IF(RES_hh_fec!K8=0,0,1000*11630*RES_hh_fec!K8/RES_hh_num!K8)</f>
        <v>26418.752597013139</v>
      </c>
      <c r="L8" s="72">
        <f>IF(RES_hh_fec!L8=0,0,1000*11630*RES_hh_fec!L8/RES_hh_num!L8)</f>
        <v>31104.085832479424</v>
      </c>
      <c r="M8" s="72">
        <f>IF(RES_hh_fec!M8=0,0,1000*11630*RES_hh_fec!M8/RES_hh_num!M8)</f>
        <v>22910.439224792935</v>
      </c>
      <c r="N8" s="72">
        <f>IF(RES_hh_fec!N8=0,0,1000*11630*RES_hh_fec!N8/RES_hh_num!N8)</f>
        <v>26788.83371885728</v>
      </c>
      <c r="O8" s="72">
        <f>IF(RES_hh_fec!O8=0,0,1000*11630*RES_hh_fec!O8/RES_hh_num!O8)</f>
        <v>25261.970887433814</v>
      </c>
      <c r="P8" s="72">
        <f>IF(RES_hh_fec!P8=0,0,1000*11630*RES_hh_fec!P8/RES_hh_num!P8)</f>
        <v>25682.961195497239</v>
      </c>
      <c r="Q8" s="72">
        <f>IF(RES_hh_fec!Q8=0,0,1000*11630*RES_hh_fec!Q8/RES_hh_num!Q8)</f>
        <v>23799.758160135203</v>
      </c>
      <c r="R8" s="72">
        <f>IF(RES_hh_fec!R8=0,0,1000*11630*RES_hh_fec!R8/RES_hh_num!R8)</f>
        <v>25654.913222035091</v>
      </c>
      <c r="S8" s="72">
        <f>IF(RES_hh_fec!S8=0,0,1000*11630*RES_hh_fec!S8/RES_hh_num!S8)</f>
        <v>25172.421289036436</v>
      </c>
      <c r="T8" s="72">
        <f>IF(RES_hh_fec!T8=0,0,1000*11630*RES_hh_fec!T8/RES_hh_num!T8)</f>
        <v>23206.297222438981</v>
      </c>
      <c r="U8" s="72">
        <f>IF(RES_hh_fec!U8=0,0,1000*11630*RES_hh_fec!U8/RES_hh_num!U8)</f>
        <v>23689.252749130388</v>
      </c>
      <c r="V8" s="72">
        <f>IF(RES_hh_fec!V8=0,0,1000*11630*RES_hh_fec!V8/RES_hh_num!V8)</f>
        <v>20875.15710735197</v>
      </c>
      <c r="W8" s="72">
        <f>IF(RES_hh_fec!W8=0,0,1000*11630*RES_hh_fec!W8/RES_hh_num!W8)</f>
        <v>26319.714309401275</v>
      </c>
      <c r="X8" s="72">
        <f>IF(RES_hh_fec!X8=0,0,1000*11630*RES_hh_fec!X8/RES_hh_num!X8)</f>
        <v>21843.898661618052</v>
      </c>
      <c r="Y8" s="72">
        <f>IF(RES_hh_fec!Y8=0,0,1000*11630*RES_hh_fec!Y8/RES_hh_num!Y8)</f>
        <v>14804.20853340402</v>
      </c>
      <c r="DA8" s="89" t="s">
        <v>476</v>
      </c>
    </row>
    <row r="9" spans="1:105" ht="12" customHeight="1" x14ac:dyDescent="0.25">
      <c r="A9" s="28" t="s">
        <v>202</v>
      </c>
      <c r="B9" s="72">
        <f>IF(RES_hh_fec!B9=0,0,1000*11630*RES_hh_fec!B9/RES_hh_num!B9)</f>
        <v>26613.227518575823</v>
      </c>
      <c r="C9" s="72">
        <f>IF(RES_hh_fec!C9=0,0,1000*11630*RES_hh_fec!C9/RES_hh_num!C9)</f>
        <v>29185.291157878528</v>
      </c>
      <c r="D9" s="72">
        <f>IF(RES_hh_fec!D9=0,0,1000*11630*RES_hh_fec!D9/RES_hh_num!D9)</f>
        <v>29066.867094382673</v>
      </c>
      <c r="E9" s="72">
        <f>IF(RES_hh_fec!E9=0,0,1000*11630*RES_hh_fec!E9/RES_hh_num!E9)</f>
        <v>28522.852880743798</v>
      </c>
      <c r="F9" s="72">
        <f>IF(RES_hh_fec!F9=0,0,1000*11630*RES_hh_fec!F9/RES_hh_num!F9)</f>
        <v>27296.711049835158</v>
      </c>
      <c r="G9" s="72">
        <f>IF(RES_hh_fec!G9=0,0,1000*11630*RES_hh_fec!G9/RES_hh_num!G9)</f>
        <v>26285.475605446707</v>
      </c>
      <c r="H9" s="72">
        <f>IF(RES_hh_fec!H9=0,0,1000*11630*RES_hh_fec!H9/RES_hh_num!H9)</f>
        <v>25802.114458362335</v>
      </c>
      <c r="I9" s="72">
        <f>IF(RES_hh_fec!I9=0,0,1000*11630*RES_hh_fec!I9/RES_hh_num!I9)</f>
        <v>24842.469809420905</v>
      </c>
      <c r="J9" s="72">
        <f>IF(RES_hh_fec!J9=0,0,1000*11630*RES_hh_fec!J9/RES_hh_num!J9)</f>
        <v>24730.663517715151</v>
      </c>
      <c r="K9" s="72">
        <f>IF(RES_hh_fec!K9=0,0,1000*11630*RES_hh_fec!K9/RES_hh_num!K9)</f>
        <v>25154.826031989996</v>
      </c>
      <c r="L9" s="72">
        <f>IF(RES_hh_fec!L9=0,0,1000*11630*RES_hh_fec!L9/RES_hh_num!L9)</f>
        <v>27317.952082938926</v>
      </c>
      <c r="M9" s="72">
        <f>IF(RES_hh_fec!M9=0,0,1000*11630*RES_hh_fec!M9/RES_hh_num!M9)</f>
        <v>22859.297089469088</v>
      </c>
      <c r="N9" s="72">
        <f>IF(RES_hh_fec!N9=0,0,1000*11630*RES_hh_fec!N9/RES_hh_num!N9)</f>
        <v>24568.104098412987</v>
      </c>
      <c r="O9" s="72">
        <f>IF(RES_hh_fec!O9=0,0,1000*11630*RES_hh_fec!O9/RES_hh_num!O9)</f>
        <v>22711.934479096439</v>
      </c>
      <c r="P9" s="72">
        <f>IF(RES_hh_fec!P9=0,0,1000*11630*RES_hh_fec!P9/RES_hh_num!P9)</f>
        <v>22753.382093450691</v>
      </c>
      <c r="Q9" s="72">
        <f>IF(RES_hh_fec!Q9=0,0,1000*11630*RES_hh_fec!Q9/RES_hh_num!Q9)</f>
        <v>21450.871367336425</v>
      </c>
      <c r="R9" s="72">
        <f>IF(RES_hh_fec!R9=0,0,1000*11630*RES_hh_fec!R9/RES_hh_num!R9)</f>
        <v>23472.124462454653</v>
      </c>
      <c r="S9" s="72">
        <f>IF(RES_hh_fec!S9=0,0,1000*11630*RES_hh_fec!S9/RES_hh_num!S9)</f>
        <v>22959.239185898296</v>
      </c>
      <c r="T9" s="72">
        <f>IF(RES_hh_fec!T9=0,0,1000*11630*RES_hh_fec!T9/RES_hh_num!T9)</f>
        <v>22387.474465594285</v>
      </c>
      <c r="U9" s="72">
        <f>IF(RES_hh_fec!U9=0,0,1000*11630*RES_hh_fec!U9/RES_hh_num!U9)</f>
        <v>21791.826826308268</v>
      </c>
      <c r="V9" s="72">
        <f>IF(RES_hh_fec!V9=0,0,1000*11630*RES_hh_fec!V9/RES_hh_num!V9)</f>
        <v>19891.742278453701</v>
      </c>
      <c r="W9" s="72">
        <f>IF(RES_hh_fec!W9=0,0,1000*11630*RES_hh_fec!W9/RES_hh_num!W9)</f>
        <v>22375.561739718818</v>
      </c>
      <c r="X9" s="72">
        <f>IF(RES_hh_fec!X9=0,0,1000*11630*RES_hh_fec!X9/RES_hh_num!X9)</f>
        <v>20623.680240146587</v>
      </c>
      <c r="Y9" s="72">
        <f>IF(RES_hh_fec!Y9=0,0,1000*11630*RES_hh_fec!Y9/RES_hh_num!Y9)</f>
        <v>19981.665269066769</v>
      </c>
      <c r="DA9" s="89" t="s">
        <v>477</v>
      </c>
    </row>
    <row r="10" spans="1:105" ht="12" customHeight="1" x14ac:dyDescent="0.25">
      <c r="A10" s="28" t="s">
        <v>197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X10" s="72">
        <f>IF(RES_hh_fec!X10=0,0,1000*11630*RES_hh_fec!X10/RES_hh_num!X10)</f>
        <v>0</v>
      </c>
      <c r="Y10" s="72">
        <f>IF(RES_hh_fec!Y10=0,0,1000*11630*RES_hh_fec!Y10/RES_hh_num!Y10)</f>
        <v>0</v>
      </c>
      <c r="DA10" s="89" t="s">
        <v>478</v>
      </c>
    </row>
    <row r="11" spans="1:105" ht="12" customHeight="1" x14ac:dyDescent="0.25">
      <c r="A11" s="28" t="s">
        <v>198</v>
      </c>
      <c r="B11" s="72">
        <f>IF(RES_hh_fec!B11=0,0,1000*11630*RES_hh_fec!B11/RES_hh_num!B11)</f>
        <v>16371.079191854889</v>
      </c>
      <c r="C11" s="72">
        <f>IF(RES_hh_fec!C11=0,0,1000*11630*RES_hh_fec!C11/RES_hh_num!C11)</f>
        <v>17479.692815487771</v>
      </c>
      <c r="D11" s="72">
        <f>IF(RES_hh_fec!D11=0,0,1000*11630*RES_hh_fec!D11/RES_hh_num!D11)</f>
        <v>17593.138161191731</v>
      </c>
      <c r="E11" s="72">
        <f>IF(RES_hh_fec!E11=0,0,1000*11630*RES_hh_fec!E11/RES_hh_num!E11)</f>
        <v>18452.160038249305</v>
      </c>
      <c r="F11" s="72">
        <f>IF(RES_hh_fec!F11=0,0,1000*11630*RES_hh_fec!F11/RES_hh_num!F11)</f>
        <v>17346.143194039891</v>
      </c>
      <c r="G11" s="72">
        <f>IF(RES_hh_fec!G11=0,0,1000*11630*RES_hh_fec!G11/RES_hh_num!G11)</f>
        <v>17111.055768879294</v>
      </c>
      <c r="H11" s="72">
        <f>IF(RES_hh_fec!H11=0,0,1000*11630*RES_hh_fec!H11/RES_hh_num!H11)</f>
        <v>17553.945679825418</v>
      </c>
      <c r="I11" s="72">
        <f>IF(RES_hh_fec!I11=0,0,1000*11630*RES_hh_fec!I11/RES_hh_num!I11)</f>
        <v>17680.290229218535</v>
      </c>
      <c r="J11" s="72">
        <f>IF(RES_hh_fec!J11=0,0,1000*11630*RES_hh_fec!J11/RES_hh_num!J11)</f>
        <v>17262.165096021003</v>
      </c>
      <c r="K11" s="72">
        <f>IF(RES_hh_fec!K11=0,0,1000*11630*RES_hh_fec!K11/RES_hh_num!K11)</f>
        <v>18290.680380555659</v>
      </c>
      <c r="L11" s="72">
        <f>IF(RES_hh_fec!L11=0,0,1000*11630*RES_hh_fec!L11/RES_hh_num!L11)</f>
        <v>20463.015069453675</v>
      </c>
      <c r="M11" s="72">
        <f>IF(RES_hh_fec!M11=0,0,1000*11630*RES_hh_fec!M11/RES_hh_num!M11)</f>
        <v>17501.905758093089</v>
      </c>
      <c r="N11" s="72">
        <f>IF(RES_hh_fec!N11=0,0,1000*11630*RES_hh_fec!N11/RES_hh_num!N11)</f>
        <v>19290.195362681887</v>
      </c>
      <c r="O11" s="72">
        <f>IF(RES_hh_fec!O11=0,0,1000*11630*RES_hh_fec!O11/RES_hh_num!O11)</f>
        <v>18344.05183257287</v>
      </c>
      <c r="P11" s="72">
        <f>IF(RES_hh_fec!P11=0,0,1000*11630*RES_hh_fec!P11/RES_hh_num!P11)</f>
        <v>18084.189455675143</v>
      </c>
      <c r="Q11" s="72">
        <f>IF(RES_hh_fec!Q11=0,0,1000*11630*RES_hh_fec!Q11/RES_hh_num!Q11)</f>
        <v>17463.139739506336</v>
      </c>
      <c r="R11" s="72">
        <f>IF(RES_hh_fec!R11=0,0,1000*11630*RES_hh_fec!R11/RES_hh_num!R11)</f>
        <v>19520.79962847631</v>
      </c>
      <c r="S11" s="72">
        <f>IF(RES_hh_fec!S11=0,0,1000*11630*RES_hh_fec!S11/RES_hh_num!S11)</f>
        <v>19228.495761538281</v>
      </c>
      <c r="T11" s="72">
        <f>IF(RES_hh_fec!T11=0,0,1000*11630*RES_hh_fec!T11/RES_hh_num!T11)</f>
        <v>18851.371064087001</v>
      </c>
      <c r="U11" s="72">
        <f>IF(RES_hh_fec!U11=0,0,1000*11630*RES_hh_fec!U11/RES_hh_num!U11)</f>
        <v>18319.842459454678</v>
      </c>
      <c r="V11" s="72">
        <f>IF(RES_hh_fec!V11=0,0,1000*11630*RES_hh_fec!V11/RES_hh_num!V11)</f>
        <v>16980.135760315196</v>
      </c>
      <c r="W11" s="72">
        <f>IF(RES_hh_fec!W11=0,0,1000*11630*RES_hh_fec!W11/RES_hh_num!W11)</f>
        <v>19516.418419585931</v>
      </c>
      <c r="X11" s="72">
        <f>IF(RES_hh_fec!X11=0,0,1000*11630*RES_hh_fec!X11/RES_hh_num!X11)</f>
        <v>17810.630114121828</v>
      </c>
      <c r="Y11" s="72">
        <f>IF(RES_hh_fec!Y11=0,0,1000*11630*RES_hh_fec!Y11/RES_hh_num!Y11)</f>
        <v>17661.659539752796</v>
      </c>
      <c r="DA11" s="89" t="s">
        <v>479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7933.0503051412243</v>
      </c>
      <c r="C12" s="72">
        <f>IF(RES_hh_fec!C12=0,0,1000*11630*RES_hh_fec!C12/RES_hh_num!C12)</f>
        <v>8978.2313833699136</v>
      </c>
      <c r="D12" s="72">
        <f>IF(RES_hh_fec!D12=0,0,1000*11630*RES_hh_fec!D12/RES_hh_num!D12)</f>
        <v>8886.5724710933755</v>
      </c>
      <c r="E12" s="72">
        <f>IF(RES_hh_fec!E12=0,0,1000*11630*RES_hh_fec!E12/RES_hh_num!E12)</f>
        <v>9194.2577434721097</v>
      </c>
      <c r="F12" s="72">
        <f>IF(RES_hh_fec!F12=0,0,1000*11630*RES_hh_fec!F12/RES_hh_num!F12)</f>
        <v>8501.1255894084825</v>
      </c>
      <c r="G12" s="72">
        <f>IF(RES_hh_fec!G12=0,0,1000*11630*RES_hh_fec!G12/RES_hh_num!G12)</f>
        <v>8415.1991625207611</v>
      </c>
      <c r="H12" s="72">
        <f>IF(RES_hh_fec!H12=0,0,1000*11630*RES_hh_fec!H12/RES_hh_num!H12)</f>
        <v>8314.097876432319</v>
      </c>
      <c r="I12" s="72">
        <f>IF(RES_hh_fec!I12=0,0,1000*11630*RES_hh_fec!I12/RES_hh_num!I12)</f>
        <v>8174.4377190051364</v>
      </c>
      <c r="J12" s="72">
        <f>IF(RES_hh_fec!J12=0,0,1000*11630*RES_hh_fec!J12/RES_hh_num!J12)</f>
        <v>7792.8426319793434</v>
      </c>
      <c r="K12" s="72">
        <f>IF(RES_hh_fec!K12=0,0,1000*11630*RES_hh_fec!K12/RES_hh_num!K12)</f>
        <v>8075.2368710073515</v>
      </c>
      <c r="L12" s="72">
        <f>IF(RES_hh_fec!L12=0,0,1000*11630*RES_hh_fec!L12/RES_hh_num!L12)</f>
        <v>8859.2637228149142</v>
      </c>
      <c r="M12" s="72">
        <f>IF(RES_hh_fec!M12=0,0,1000*11630*RES_hh_fec!M12/RES_hh_num!M12)</f>
        <v>7289.2996898923893</v>
      </c>
      <c r="N12" s="72">
        <f>IF(RES_hh_fec!N12=0,0,1000*11630*RES_hh_fec!N12/RES_hh_num!N12)</f>
        <v>7851.2886010740449</v>
      </c>
      <c r="O12" s="72">
        <f>IF(RES_hh_fec!O12=0,0,1000*11630*RES_hh_fec!O12/RES_hh_num!O12)</f>
        <v>7122.8640486048735</v>
      </c>
      <c r="P12" s="72">
        <f>IF(RES_hh_fec!P12=0,0,1000*11630*RES_hh_fec!P12/RES_hh_num!P12)</f>
        <v>6861.1219060885123</v>
      </c>
      <c r="Q12" s="72">
        <f>IF(RES_hh_fec!Q12=0,0,1000*11630*RES_hh_fec!Q12/RES_hh_num!Q12)</f>
        <v>6481.5790181212697</v>
      </c>
      <c r="R12" s="72">
        <f>IF(RES_hh_fec!R12=0,0,1000*11630*RES_hh_fec!R12/RES_hh_num!R12)</f>
        <v>6887.7695706315099</v>
      </c>
      <c r="S12" s="72">
        <f>IF(RES_hh_fec!S12=0,0,1000*11630*RES_hh_fec!S12/RES_hh_num!S12)</f>
        <v>6532.1193681306831</v>
      </c>
      <c r="T12" s="72">
        <f>IF(RES_hh_fec!T12=0,0,1000*11630*RES_hh_fec!T12/RES_hh_num!T12)</f>
        <v>6174.8044988281026</v>
      </c>
      <c r="U12" s="72">
        <f>IF(RES_hh_fec!U12=0,0,1000*11630*RES_hh_fec!U12/RES_hh_num!U12)</f>
        <v>5938.9833574858767</v>
      </c>
      <c r="V12" s="72">
        <f>IF(RES_hh_fec!V12=0,0,1000*11630*RES_hh_fec!V12/RES_hh_num!V12)</f>
        <v>5086.3301623334955</v>
      </c>
      <c r="W12" s="72">
        <f>IF(RES_hh_fec!W12=0,0,1000*11630*RES_hh_fec!W12/RES_hh_num!W12)</f>
        <v>5719.3239239742115</v>
      </c>
      <c r="X12" s="72">
        <f>IF(RES_hh_fec!X12=0,0,1000*11630*RES_hh_fec!X12/RES_hh_num!X12)</f>
        <v>5458.8511168084924</v>
      </c>
      <c r="Y12" s="72">
        <f>IF(RES_hh_fec!Y12=0,0,1000*11630*RES_hh_fec!Y12/RES_hh_num!Y12)</f>
        <v>5284.7394681700844</v>
      </c>
      <c r="DA12" s="89" t="s">
        <v>480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18143.401564414966</v>
      </c>
      <c r="C13" s="74">
        <f>IF(RES_hh_fec!C13=0,0,1000*11630*RES_hh_fec!C13/RES_hh_num!C13)</f>
        <v>19648.43997799046</v>
      </c>
      <c r="D13" s="74">
        <f>IF(RES_hh_fec!D13=0,0,1000*11630*RES_hh_fec!D13/RES_hh_num!D13)</f>
        <v>19777.216548851084</v>
      </c>
      <c r="E13" s="74">
        <f>IF(RES_hh_fec!E13=0,0,1000*11630*RES_hh_fec!E13/RES_hh_num!E13)</f>
        <v>20507.643560034703</v>
      </c>
      <c r="F13" s="74">
        <f>IF(RES_hh_fec!F13=0,0,1000*11630*RES_hh_fec!F13/RES_hh_num!F13)</f>
        <v>19389.46156043166</v>
      </c>
      <c r="G13" s="74">
        <f>IF(RES_hh_fec!G13=0,0,1000*11630*RES_hh_fec!G13/RES_hh_num!G13)</f>
        <v>19494.746105947004</v>
      </c>
      <c r="H13" s="74">
        <f>IF(RES_hh_fec!H13=0,0,1000*11630*RES_hh_fec!H13/RES_hh_num!H13)</f>
        <v>19784.218227131958</v>
      </c>
      <c r="I13" s="74">
        <f>IF(RES_hh_fec!I13=0,0,1000*11630*RES_hh_fec!I13/RES_hh_num!I13)</f>
        <v>19507.238173553345</v>
      </c>
      <c r="J13" s="74">
        <f>IF(RES_hh_fec!J13=0,0,1000*11630*RES_hh_fec!J13/RES_hh_num!J13)</f>
        <v>18758.672844243771</v>
      </c>
      <c r="K13" s="74">
        <f>IF(RES_hh_fec!K13=0,0,1000*11630*RES_hh_fec!K13/RES_hh_num!K13)</f>
        <v>20098.738778836905</v>
      </c>
      <c r="L13" s="74">
        <f>IF(RES_hh_fec!L13=0,0,1000*11630*RES_hh_fec!L13/RES_hh_num!L13)</f>
        <v>22321.845263021056</v>
      </c>
      <c r="M13" s="74">
        <f>IF(RES_hh_fec!M13=0,0,1000*11630*RES_hh_fec!M13/RES_hh_num!M13)</f>
        <v>19635.481893222197</v>
      </c>
      <c r="N13" s="74">
        <f>IF(RES_hh_fec!N13=0,0,1000*11630*RES_hh_fec!N13/RES_hh_num!N13)</f>
        <v>21158.318042337978</v>
      </c>
      <c r="O13" s="74">
        <f>IF(RES_hh_fec!O13=0,0,1000*11630*RES_hh_fec!O13/RES_hh_num!O13)</f>
        <v>19718.252333888453</v>
      </c>
      <c r="P13" s="74">
        <f>IF(RES_hh_fec!P13=0,0,1000*11630*RES_hh_fec!P13/RES_hh_num!P13)</f>
        <v>19277.699976785741</v>
      </c>
      <c r="Q13" s="74">
        <f>IF(RES_hh_fec!Q13=0,0,1000*11630*RES_hh_fec!Q13/RES_hh_num!Q13)</f>
        <v>18372.40671450839</v>
      </c>
      <c r="R13" s="74">
        <f>IF(RES_hh_fec!R13=0,0,1000*11630*RES_hh_fec!R13/RES_hh_num!R13)</f>
        <v>20881.829114146403</v>
      </c>
      <c r="S13" s="74">
        <f>IF(RES_hh_fec!S13=0,0,1000*11630*RES_hh_fec!S13/RES_hh_num!S13)</f>
        <v>20461.338534749117</v>
      </c>
      <c r="T13" s="74">
        <f>IF(RES_hh_fec!T13=0,0,1000*11630*RES_hh_fec!T13/RES_hh_num!T13)</f>
        <v>20492.557519375063</v>
      </c>
      <c r="U13" s="74">
        <f>IF(RES_hh_fec!U13=0,0,1000*11630*RES_hh_fec!U13/RES_hh_num!U13)</f>
        <v>19576.160616241126</v>
      </c>
      <c r="V13" s="74">
        <f>IF(RES_hh_fec!V13=0,0,1000*11630*RES_hh_fec!V13/RES_hh_num!V13)</f>
        <v>18227.582994317119</v>
      </c>
      <c r="W13" s="74">
        <f>IF(RES_hh_fec!W13=0,0,1000*11630*RES_hh_fec!W13/RES_hh_num!W13)</f>
        <v>21015.183905610604</v>
      </c>
      <c r="X13" s="74">
        <f>IF(RES_hh_fec!X13=0,0,1000*11630*RES_hh_fec!X13/RES_hh_num!X13)</f>
        <v>18829.912490488674</v>
      </c>
      <c r="Y13" s="74">
        <f>IF(RES_hh_fec!Y13=0,0,1000*11630*RES_hh_fec!Y13/RES_hh_num!Y13)</f>
        <v>18220.263573242017</v>
      </c>
      <c r="DA13" s="90" t="s">
        <v>481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130.89447369944037</v>
      </c>
      <c r="C14" s="76">
        <f>IF(RES_hh_fec!C14=0,0,1000*11630*RES_hh_fec!C14/RES_hh_num!C14)</f>
        <v>151.52825653216635</v>
      </c>
      <c r="D14" s="76">
        <f>IF(RES_hh_fec!D14=0,0,1000*11630*RES_hh_fec!D14/RES_hh_num!D14)</f>
        <v>143.38028591630595</v>
      </c>
      <c r="E14" s="76">
        <f>IF(RES_hh_fec!E14=0,0,1000*11630*RES_hh_fec!E14/RES_hh_num!E14)</f>
        <v>149.41659818374845</v>
      </c>
      <c r="F14" s="76">
        <f>IF(RES_hh_fec!F14=0,0,1000*11630*RES_hh_fec!F14/RES_hh_num!F14)</f>
        <v>131.74273100716141</v>
      </c>
      <c r="G14" s="76">
        <f>IF(RES_hh_fec!G14=0,0,1000*11630*RES_hh_fec!G14/RES_hh_num!G14)</f>
        <v>126.24203992637946</v>
      </c>
      <c r="H14" s="76">
        <f>IF(RES_hh_fec!H14=0,0,1000*11630*RES_hh_fec!H14/RES_hh_num!H14)</f>
        <v>124.20235280027686</v>
      </c>
      <c r="I14" s="76">
        <f>IF(RES_hh_fec!I14=0,0,1000*11630*RES_hh_fec!I14/RES_hh_num!I14)</f>
        <v>124.68381354566513</v>
      </c>
      <c r="J14" s="76">
        <f>IF(RES_hh_fec!J14=0,0,1000*11630*RES_hh_fec!J14/RES_hh_num!J14)</f>
        <v>113.99066473126199</v>
      </c>
      <c r="K14" s="76">
        <f>IF(RES_hh_fec!K14=0,0,1000*11630*RES_hh_fec!K14/RES_hh_num!K14)</f>
        <v>117.6651463476008</v>
      </c>
      <c r="L14" s="76">
        <f>IF(RES_hh_fec!L14=0,0,1000*11630*RES_hh_fec!L14/RES_hh_num!L14)</f>
        <v>135.12332478655003</v>
      </c>
      <c r="M14" s="76">
        <f>IF(RES_hh_fec!M14=0,0,1000*11630*RES_hh_fec!M14/RES_hh_num!M14)</f>
        <v>111.48389216907222</v>
      </c>
      <c r="N14" s="76">
        <f>IF(RES_hh_fec!N14=0,0,1000*11630*RES_hh_fec!N14/RES_hh_num!N14)</f>
        <v>121.94293860458326</v>
      </c>
      <c r="O14" s="76">
        <f>IF(RES_hh_fec!O14=0,0,1000*11630*RES_hh_fec!O14/RES_hh_num!O14)</f>
        <v>113.08080947035251</v>
      </c>
      <c r="P14" s="76">
        <f>IF(RES_hh_fec!P14=0,0,1000*11630*RES_hh_fec!P14/RES_hh_num!P14)</f>
        <v>112.29539400116005</v>
      </c>
      <c r="Q14" s="76">
        <f>IF(RES_hh_fec!Q14=0,0,1000*11630*RES_hh_fec!Q14/RES_hh_num!Q14)</f>
        <v>105.7823635932409</v>
      </c>
      <c r="R14" s="76">
        <f>IF(RES_hh_fec!R14=0,0,1000*11630*RES_hh_fec!R14/RES_hh_num!R14)</f>
        <v>115.29662453219103</v>
      </c>
      <c r="S14" s="76">
        <f>IF(RES_hh_fec!S14=0,0,1000*11630*RES_hh_fec!S14/RES_hh_num!S14)</f>
        <v>112.23966890918449</v>
      </c>
      <c r="T14" s="76">
        <f>IF(RES_hh_fec!T14=0,0,1000*11630*RES_hh_fec!T14/RES_hh_num!T14)</f>
        <v>108.96177033827348</v>
      </c>
      <c r="U14" s="76">
        <f>IF(RES_hh_fec!U14=0,0,1000*11630*RES_hh_fec!U14/RES_hh_num!U14)</f>
        <v>105.45744616095804</v>
      </c>
      <c r="V14" s="76">
        <f>IF(RES_hh_fec!V14=0,0,1000*11630*RES_hh_fec!V14/RES_hh_num!V14)</f>
        <v>101.28993666826661</v>
      </c>
      <c r="W14" s="76">
        <f>IF(RES_hh_fec!W14=0,0,1000*11630*RES_hh_fec!W14/RES_hh_num!W14)</f>
        <v>108.63517433575592</v>
      </c>
      <c r="X14" s="76">
        <f>IF(RES_hh_fec!X14=0,0,1000*11630*RES_hh_fec!X14/RES_hh_num!X14)</f>
        <v>100.99936797603394</v>
      </c>
      <c r="Y14" s="76">
        <f>IF(RES_hh_fec!Y14=0,0,1000*11630*RES_hh_fec!Y14/RES_hh_num!Y14)</f>
        <v>93.83303424246057</v>
      </c>
      <c r="DA14" s="91" t="s">
        <v>482</v>
      </c>
    </row>
    <row r="15" spans="1:105" ht="12.95" customHeight="1" x14ac:dyDescent="0.25">
      <c r="A15" s="68" t="s">
        <v>92</v>
      </c>
      <c r="B15" s="69">
        <f t="shared" ref="B15:Y15" si="0">B16</f>
        <v>25.935590388256454</v>
      </c>
      <c r="C15" s="69">
        <f t="shared" si="0"/>
        <v>26.644809346588744</v>
      </c>
      <c r="D15" s="69">
        <f t="shared" si="0"/>
        <v>27.298092362380924</v>
      </c>
      <c r="E15" s="69">
        <f t="shared" si="0"/>
        <v>33.049623677248377</v>
      </c>
      <c r="F15" s="69">
        <f t="shared" si="0"/>
        <v>27.729775278990598</v>
      </c>
      <c r="G15" s="69">
        <f t="shared" si="0"/>
        <v>28.448869743397481</v>
      </c>
      <c r="H15" s="69">
        <f t="shared" si="0"/>
        <v>28.775675895677693</v>
      </c>
      <c r="I15" s="69">
        <f t="shared" si="0"/>
        <v>28.788188057962003</v>
      </c>
      <c r="J15" s="69">
        <f t="shared" si="0"/>
        <v>30.746555123600466</v>
      </c>
      <c r="K15" s="69">
        <f t="shared" si="0"/>
        <v>30.886370691934317</v>
      </c>
      <c r="L15" s="69">
        <f t="shared" si="0"/>
        <v>40.881559576433894</v>
      </c>
      <c r="M15" s="69">
        <f t="shared" si="0"/>
        <v>32.47443303190925</v>
      </c>
      <c r="N15" s="69">
        <f t="shared" si="0"/>
        <v>31.452778018752692</v>
      </c>
      <c r="O15" s="69">
        <f t="shared" si="0"/>
        <v>31.531191280421769</v>
      </c>
      <c r="P15" s="69">
        <f t="shared" si="0"/>
        <v>33.253684153146452</v>
      </c>
      <c r="Q15" s="69">
        <f t="shared" si="0"/>
        <v>32.228978371021462</v>
      </c>
      <c r="R15" s="69">
        <f t="shared" si="0"/>
        <v>33.245810658459114</v>
      </c>
      <c r="S15" s="69">
        <f t="shared" si="0"/>
        <v>32.140729645695934</v>
      </c>
      <c r="T15" s="69">
        <f t="shared" si="0"/>
        <v>33.274740854871446</v>
      </c>
      <c r="U15" s="69">
        <f t="shared" si="0"/>
        <v>36.903773410831228</v>
      </c>
      <c r="V15" s="69">
        <f t="shared" si="0"/>
        <v>41.207238245106971</v>
      </c>
      <c r="W15" s="69">
        <f t="shared" si="0"/>
        <v>49.485951699634825</v>
      </c>
      <c r="X15" s="69">
        <f t="shared" si="0"/>
        <v>42.400822779485843</v>
      </c>
      <c r="Y15" s="69">
        <f t="shared" si="0"/>
        <v>45.250961834333211</v>
      </c>
      <c r="DA15" s="88" t="s">
        <v>274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25.935590388256454</v>
      </c>
      <c r="C16" s="72">
        <f>IF(RES_hh_fec!C16=0,0,1000*11630*RES_hh_fec!C16/RES_hh_num!C$3)</f>
        <v>26.644809346588744</v>
      </c>
      <c r="D16" s="72">
        <f>IF(RES_hh_fec!D16=0,0,1000*11630*RES_hh_fec!D16/RES_hh_num!D$3)</f>
        <v>27.298092362380924</v>
      </c>
      <c r="E16" s="72">
        <f>IF(RES_hh_fec!E16=0,0,1000*11630*RES_hh_fec!E16/RES_hh_num!E$3)</f>
        <v>33.049623677248377</v>
      </c>
      <c r="F16" s="72">
        <f>IF(RES_hh_fec!F16=0,0,1000*11630*RES_hh_fec!F16/RES_hh_num!F$3)</f>
        <v>27.729775278990598</v>
      </c>
      <c r="G16" s="72">
        <f>IF(RES_hh_fec!G16=0,0,1000*11630*RES_hh_fec!G16/RES_hh_num!G$3)</f>
        <v>28.448869743397481</v>
      </c>
      <c r="H16" s="72">
        <f>IF(RES_hh_fec!H16=0,0,1000*11630*RES_hh_fec!H16/RES_hh_num!H$3)</f>
        <v>28.775675895677693</v>
      </c>
      <c r="I16" s="72">
        <f>IF(RES_hh_fec!I16=0,0,1000*11630*RES_hh_fec!I16/RES_hh_num!I$3)</f>
        <v>28.788188057962003</v>
      </c>
      <c r="J16" s="72">
        <f>IF(RES_hh_fec!J16=0,0,1000*11630*RES_hh_fec!J16/RES_hh_num!J$3)</f>
        <v>30.746555123600466</v>
      </c>
      <c r="K16" s="72">
        <f>IF(RES_hh_fec!K16=0,0,1000*11630*RES_hh_fec!K16/RES_hh_num!K$3)</f>
        <v>30.886370691934317</v>
      </c>
      <c r="L16" s="72">
        <f>IF(RES_hh_fec!L16=0,0,1000*11630*RES_hh_fec!L16/RES_hh_num!L$3)</f>
        <v>40.881559576433894</v>
      </c>
      <c r="M16" s="72">
        <f>IF(RES_hh_fec!M16=0,0,1000*11630*RES_hh_fec!M16/RES_hh_num!M$3)</f>
        <v>32.47443303190925</v>
      </c>
      <c r="N16" s="72">
        <f>IF(RES_hh_fec!N16=0,0,1000*11630*RES_hh_fec!N16/RES_hh_num!N$3)</f>
        <v>31.452778018752692</v>
      </c>
      <c r="O16" s="72">
        <f>IF(RES_hh_fec!O16=0,0,1000*11630*RES_hh_fec!O16/RES_hh_num!O$3)</f>
        <v>31.531191280421769</v>
      </c>
      <c r="P16" s="72">
        <f>IF(RES_hh_fec!P16=0,0,1000*11630*RES_hh_fec!P16/RES_hh_num!P$3)</f>
        <v>33.253684153146452</v>
      </c>
      <c r="Q16" s="72">
        <f>IF(RES_hh_fec!Q16=0,0,1000*11630*RES_hh_fec!Q16/RES_hh_num!Q$3)</f>
        <v>32.228978371021462</v>
      </c>
      <c r="R16" s="72">
        <f>IF(RES_hh_fec!R16=0,0,1000*11630*RES_hh_fec!R16/RES_hh_num!R$3)</f>
        <v>33.245810658459114</v>
      </c>
      <c r="S16" s="72">
        <f>IF(RES_hh_fec!S16=0,0,1000*11630*RES_hh_fec!S16/RES_hh_num!S$3)</f>
        <v>32.140729645695934</v>
      </c>
      <c r="T16" s="72">
        <f>IF(RES_hh_fec!T16=0,0,1000*11630*RES_hh_fec!T16/RES_hh_num!T$3)</f>
        <v>33.274740854871446</v>
      </c>
      <c r="U16" s="72">
        <f>IF(RES_hh_fec!U16=0,0,1000*11630*RES_hh_fec!U16/RES_hh_num!U$3)</f>
        <v>36.903773410831228</v>
      </c>
      <c r="V16" s="72">
        <f>IF(RES_hh_fec!V16=0,0,1000*11630*RES_hh_fec!V16/RES_hh_num!V$3)</f>
        <v>41.207238245106971</v>
      </c>
      <c r="W16" s="72">
        <f>IF(RES_hh_fec!W16=0,0,1000*11630*RES_hh_fec!W16/RES_hh_num!W$3)</f>
        <v>49.485951699634825</v>
      </c>
      <c r="X16" s="72">
        <f>IF(RES_hh_fec!X16=0,0,1000*11630*RES_hh_fec!X16/RES_hh_num!X$3)</f>
        <v>42.400822779485843</v>
      </c>
      <c r="Y16" s="72">
        <f>IF(RES_hh_fec!Y16=0,0,1000*11630*RES_hh_fec!Y16/RES_hh_num!Y$3)</f>
        <v>45.250961834333211</v>
      </c>
      <c r="DA16" s="89" t="s">
        <v>483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2007.8842546595884</v>
      </c>
      <c r="C17" s="69">
        <f>IF(RES_hh_fec!C17=0,0,1000*11630*RES_hh_fec!C17/RES_hh_num!C17)</f>
        <v>2043.8657250404642</v>
      </c>
      <c r="D17" s="69">
        <f>IF(RES_hh_fec!D17=0,0,1000*11630*RES_hh_fec!D17/RES_hh_num!D17)</f>
        <v>2013.3708826775464</v>
      </c>
      <c r="E17" s="69">
        <f>IF(RES_hh_fec!E17=0,0,1000*11630*RES_hh_fec!E17/RES_hh_num!E17)</f>
        <v>2004.5354837259356</v>
      </c>
      <c r="F17" s="69">
        <f>IF(RES_hh_fec!F17=0,0,1000*11630*RES_hh_fec!F17/RES_hh_num!F17)</f>
        <v>1971.7968604732428</v>
      </c>
      <c r="G17" s="69">
        <f>IF(RES_hh_fec!G17=0,0,1000*11630*RES_hh_fec!G17/RES_hh_num!G17)</f>
        <v>1995.0582906781947</v>
      </c>
      <c r="H17" s="69">
        <f>IF(RES_hh_fec!H17=0,0,1000*11630*RES_hh_fec!H17/RES_hh_num!H17)</f>
        <v>1983.9992642121595</v>
      </c>
      <c r="I17" s="69">
        <f>IF(RES_hh_fec!I17=0,0,1000*11630*RES_hh_fec!I17/RES_hh_num!I17)</f>
        <v>1952.1168416438545</v>
      </c>
      <c r="J17" s="69">
        <f>IF(RES_hh_fec!J17=0,0,1000*11630*RES_hh_fec!J17/RES_hh_num!J17)</f>
        <v>1890.9149142747706</v>
      </c>
      <c r="K17" s="69">
        <f>IF(RES_hh_fec!K17=0,0,1000*11630*RES_hh_fec!K17/RES_hh_num!K17)</f>
        <v>1928.7199563120246</v>
      </c>
      <c r="L17" s="69">
        <f>IF(RES_hh_fec!L17=0,0,1000*11630*RES_hh_fec!L17/RES_hh_num!L17)</f>
        <v>1950.113811735918</v>
      </c>
      <c r="M17" s="69">
        <f>IF(RES_hh_fec!M17=0,0,1000*11630*RES_hh_fec!M17/RES_hh_num!M17)</f>
        <v>2003.3829484875926</v>
      </c>
      <c r="N17" s="69">
        <f>IF(RES_hh_fec!N17=0,0,1000*11630*RES_hh_fec!N17/RES_hh_num!N17)</f>
        <v>1993.9511761164254</v>
      </c>
      <c r="O17" s="69">
        <f>IF(RES_hh_fec!O17=0,0,1000*11630*RES_hh_fec!O17/RES_hh_num!O17)</f>
        <v>1979.0221416475476</v>
      </c>
      <c r="P17" s="69">
        <f>IF(RES_hh_fec!P17=0,0,1000*11630*RES_hh_fec!P17/RES_hh_num!P17)</f>
        <v>1927.5981896080759</v>
      </c>
      <c r="Q17" s="69">
        <f>IF(RES_hh_fec!Q17=0,0,1000*11630*RES_hh_fec!Q17/RES_hh_num!Q17)</f>
        <v>1904.3367868060996</v>
      </c>
      <c r="R17" s="69">
        <f>IF(RES_hh_fec!R17=0,0,1000*11630*RES_hh_fec!R17/RES_hh_num!R17)</f>
        <v>1863.7252572725577</v>
      </c>
      <c r="S17" s="69">
        <f>IF(RES_hh_fec!S17=0,0,1000*11630*RES_hh_fec!S17/RES_hh_num!S17)</f>
        <v>1789.1076560313506</v>
      </c>
      <c r="T17" s="69">
        <f>IF(RES_hh_fec!T17=0,0,1000*11630*RES_hh_fec!T17/RES_hh_num!T17)</f>
        <v>1716.7065016635602</v>
      </c>
      <c r="U17" s="69">
        <f>IF(RES_hh_fec!U17=0,0,1000*11630*RES_hh_fec!U17/RES_hh_num!U17)</f>
        <v>1657.820357161454</v>
      </c>
      <c r="V17" s="69">
        <f>IF(RES_hh_fec!V17=0,0,1000*11630*RES_hh_fec!V17/RES_hh_num!V17)</f>
        <v>1645.8906325800399</v>
      </c>
      <c r="W17" s="69">
        <f>IF(RES_hh_fec!W17=0,0,1000*11630*RES_hh_fec!W17/RES_hh_num!W17)</f>
        <v>1570.6141455818033</v>
      </c>
      <c r="X17" s="69">
        <f>IF(RES_hh_fec!X17=0,0,1000*11630*RES_hh_fec!X17/RES_hh_num!X17)</f>
        <v>1449.8132497256031</v>
      </c>
      <c r="Y17" s="69">
        <f>IF(RES_hh_fec!Y17=0,0,1000*11630*RES_hh_fec!Y17/RES_hh_num!Y17)</f>
        <v>1396.2428224091063</v>
      </c>
      <c r="DA17" s="88" t="s">
        <v>275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2399.522168499414</v>
      </c>
      <c r="C18" s="72">
        <f>IF(RES_hh_fec!C18=0,0,1000*11630*RES_hh_fec!C18/RES_hh_num!C18)</f>
        <v>2530.1429259143601</v>
      </c>
      <c r="D18" s="72">
        <f>IF(RES_hh_fec!D18=0,0,1000*11630*RES_hh_fec!D18/RES_hh_num!D18)</f>
        <v>2471.4136289619096</v>
      </c>
      <c r="E18" s="72">
        <f>IF(RES_hh_fec!E18=0,0,1000*11630*RES_hh_fec!E18/RES_hh_num!E18)</f>
        <v>2349.4149747926826</v>
      </c>
      <c r="F18" s="72">
        <f>IF(RES_hh_fec!F18=0,0,1000*11630*RES_hh_fec!F18/RES_hh_num!F18)</f>
        <v>2421.5872503090218</v>
      </c>
      <c r="G18" s="72">
        <f>IF(RES_hh_fec!G18=0,0,1000*11630*RES_hh_fec!G18/RES_hh_num!G18)</f>
        <v>2621.5504946338942</v>
      </c>
      <c r="H18" s="72">
        <f>IF(RES_hh_fec!H18=0,0,1000*11630*RES_hh_fec!H18/RES_hh_num!H18)</f>
        <v>2861.4206664067569</v>
      </c>
      <c r="I18" s="72">
        <f>IF(RES_hh_fec!I18=0,0,1000*11630*RES_hh_fec!I18/RES_hh_num!I18)</f>
        <v>2887.2442873482341</v>
      </c>
      <c r="J18" s="72">
        <f>IF(RES_hh_fec!J18=0,0,1000*11630*RES_hh_fec!J18/RES_hh_num!J18)</f>
        <v>2062.2307462040153</v>
      </c>
      <c r="K18" s="72">
        <f>IF(RES_hh_fec!K18=0,0,1000*11630*RES_hh_fec!K18/RES_hh_num!K18)</f>
        <v>2274.2791532424549</v>
      </c>
      <c r="L18" s="72">
        <f>IF(RES_hh_fec!L18=0,0,1000*11630*RES_hh_fec!L18/RES_hh_num!L18)</f>
        <v>2624.9769879588025</v>
      </c>
      <c r="M18" s="72">
        <f>IF(RES_hh_fec!M18=0,0,1000*11630*RES_hh_fec!M18/RES_hh_num!M18)</f>
        <v>2360.1973389987425</v>
      </c>
      <c r="N18" s="72">
        <f>IF(RES_hh_fec!N18=0,0,1000*11630*RES_hh_fec!N18/RES_hh_num!N18)</f>
        <v>2380.1258504826842</v>
      </c>
      <c r="O18" s="72">
        <f>IF(RES_hh_fec!O18=0,0,1000*11630*RES_hh_fec!O18/RES_hh_num!O18)</f>
        <v>2363.3162998127495</v>
      </c>
      <c r="P18" s="72">
        <f>IF(RES_hh_fec!P18=0,0,1000*11630*RES_hh_fec!P18/RES_hh_num!P18)</f>
        <v>2370.0084411513253</v>
      </c>
      <c r="Q18" s="72">
        <f>IF(RES_hh_fec!Q18=0,0,1000*11630*RES_hh_fec!Q18/RES_hh_num!Q18)</f>
        <v>2201.7652062772418</v>
      </c>
      <c r="R18" s="72">
        <f>IF(RES_hh_fec!R18=0,0,1000*11630*RES_hh_fec!R18/RES_hh_num!R18)</f>
        <v>2208.7764983017437</v>
      </c>
      <c r="S18" s="72">
        <f>IF(RES_hh_fec!S18=0,0,1000*11630*RES_hh_fec!S18/RES_hh_num!S18)</f>
        <v>2076.3786558507718</v>
      </c>
      <c r="T18" s="72">
        <f>IF(RES_hh_fec!T18=0,0,1000*11630*RES_hh_fec!T18/RES_hh_num!T18)</f>
        <v>2038.2980934785796</v>
      </c>
      <c r="U18" s="72">
        <f>IF(RES_hh_fec!U18=0,0,1000*11630*RES_hh_fec!U18/RES_hh_num!U18)</f>
        <v>2000.3757258749124</v>
      </c>
      <c r="V18" s="72">
        <f>IF(RES_hh_fec!V18=0,0,1000*11630*RES_hh_fec!V18/RES_hh_num!V18)</f>
        <v>1950.8858230455198</v>
      </c>
      <c r="W18" s="72">
        <f>IF(RES_hh_fec!W18=0,0,1000*11630*RES_hh_fec!W18/RES_hh_num!W18)</f>
        <v>1922.1095942277479</v>
      </c>
      <c r="X18" s="72">
        <f>IF(RES_hh_fec!X18=0,0,1000*11630*RES_hh_fec!X18/RES_hh_num!X18)</f>
        <v>1688.5551645380785</v>
      </c>
      <c r="Y18" s="72">
        <f>IF(RES_hh_fec!Y18=0,0,1000*11630*RES_hh_fec!Y18/RES_hh_num!Y18)</f>
        <v>1676.7172859508321</v>
      </c>
      <c r="DA18" s="89" t="s">
        <v>484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0</v>
      </c>
      <c r="C19" s="72">
        <f>IF(RES_hh_fec!C19=0,0,1000*11630*RES_hh_fec!C19/RES_hh_num!C19)</f>
        <v>0</v>
      </c>
      <c r="D19" s="72">
        <f>IF(RES_hh_fec!D19=0,0,1000*11630*RES_hh_fec!D19/RES_hh_num!D19)</f>
        <v>0</v>
      </c>
      <c r="E19" s="72">
        <f>IF(RES_hh_fec!E19=0,0,1000*11630*RES_hh_fec!E19/RES_hh_num!E19)</f>
        <v>0</v>
      </c>
      <c r="F19" s="72">
        <f>IF(RES_hh_fec!F19=0,0,1000*11630*RES_hh_fec!F19/RES_hh_num!F19)</f>
        <v>0</v>
      </c>
      <c r="G19" s="72">
        <f>IF(RES_hh_fec!G19=0,0,1000*11630*RES_hh_fec!G19/RES_hh_num!G19)</f>
        <v>0</v>
      </c>
      <c r="H19" s="72">
        <f>IF(RES_hh_fec!H19=0,0,1000*11630*RES_hh_fec!H19/RES_hh_num!H19)</f>
        <v>0</v>
      </c>
      <c r="I19" s="72">
        <f>IF(RES_hh_fec!I19=0,0,1000*11630*RES_hh_fec!I19/RES_hh_num!I19)</f>
        <v>0</v>
      </c>
      <c r="J19" s="72">
        <f>IF(RES_hh_fec!J19=0,0,1000*11630*RES_hh_fec!J19/RES_hh_num!J19)</f>
        <v>0</v>
      </c>
      <c r="K19" s="72">
        <f>IF(RES_hh_fec!K19=0,0,1000*11630*RES_hh_fec!K19/RES_hh_num!K19)</f>
        <v>0</v>
      </c>
      <c r="L19" s="72">
        <f>IF(RES_hh_fec!L19=0,0,1000*11630*RES_hh_fec!L19/RES_hh_num!L19)</f>
        <v>0</v>
      </c>
      <c r="M19" s="72">
        <f>IF(RES_hh_fec!M19=0,0,1000*11630*RES_hh_fec!M19/RES_hh_num!M19)</f>
        <v>0</v>
      </c>
      <c r="N19" s="72">
        <f>IF(RES_hh_fec!N19=0,0,1000*11630*RES_hh_fec!N19/RES_hh_num!N19)</f>
        <v>0</v>
      </c>
      <c r="O19" s="72">
        <f>IF(RES_hh_fec!O19=0,0,1000*11630*RES_hh_fec!O19/RES_hh_num!O19)</f>
        <v>0</v>
      </c>
      <c r="P19" s="72">
        <f>IF(RES_hh_fec!P19=0,0,1000*11630*RES_hh_fec!P19/RES_hh_num!P19)</f>
        <v>0</v>
      </c>
      <c r="Q19" s="72">
        <f>IF(RES_hh_fec!Q19=0,0,1000*11630*RES_hh_fec!Q19/RES_hh_num!Q19)</f>
        <v>0</v>
      </c>
      <c r="R19" s="72">
        <f>IF(RES_hh_fec!R19=0,0,1000*11630*RES_hh_fec!R19/RES_hh_num!R19)</f>
        <v>0</v>
      </c>
      <c r="S19" s="72">
        <f>IF(RES_hh_fec!S19=0,0,1000*11630*RES_hh_fec!S19/RES_hh_num!S19)</f>
        <v>0</v>
      </c>
      <c r="T19" s="72">
        <f>IF(RES_hh_fec!T19=0,0,1000*11630*RES_hh_fec!T19/RES_hh_num!T19)</f>
        <v>0</v>
      </c>
      <c r="U19" s="72">
        <f>IF(RES_hh_fec!U19=0,0,1000*11630*RES_hh_fec!U19/RES_hh_num!U19)</f>
        <v>0</v>
      </c>
      <c r="V19" s="72">
        <f>IF(RES_hh_fec!V19=0,0,1000*11630*RES_hh_fec!V19/RES_hh_num!V19)</f>
        <v>0</v>
      </c>
      <c r="W19" s="72">
        <f>IF(RES_hh_fec!W19=0,0,1000*11630*RES_hh_fec!W19/RES_hh_num!W19)</f>
        <v>0</v>
      </c>
      <c r="X19" s="72">
        <f>IF(RES_hh_fec!X19=0,0,1000*11630*RES_hh_fec!X19/RES_hh_num!X19)</f>
        <v>0</v>
      </c>
      <c r="Y19" s="72">
        <f>IF(RES_hh_fec!Y19=0,0,1000*11630*RES_hh_fec!Y19/RES_hh_num!Y19)</f>
        <v>0</v>
      </c>
      <c r="DA19" s="89" t="s">
        <v>485</v>
      </c>
    </row>
    <row r="20" spans="1:105" ht="12" customHeight="1" x14ac:dyDescent="0.25">
      <c r="A20" s="28" t="s">
        <v>200</v>
      </c>
      <c r="B20" s="72">
        <f>IF(RES_hh_fec!B20=0,0,1000*11630*RES_hh_fec!B20/RES_hh_num!B20)</f>
        <v>2355.5759012681351</v>
      </c>
      <c r="C20" s="72">
        <f>IF(RES_hh_fec!C20=0,0,1000*11630*RES_hh_fec!C20/RES_hh_num!C20)</f>
        <v>2664.465788979348</v>
      </c>
      <c r="D20" s="72">
        <f>IF(RES_hh_fec!D20=0,0,1000*11630*RES_hh_fec!D20/RES_hh_num!D20)</f>
        <v>2499.5564340416777</v>
      </c>
      <c r="E20" s="72">
        <f>IF(RES_hh_fec!E20=0,0,1000*11630*RES_hh_fec!E20/RES_hh_num!E20)</f>
        <v>2637.6733003158115</v>
      </c>
      <c r="F20" s="72">
        <f>IF(RES_hh_fec!F20=0,0,1000*11630*RES_hh_fec!F20/RES_hh_num!F20)</f>
        <v>2485.2696415936512</v>
      </c>
      <c r="G20" s="72">
        <f>IF(RES_hh_fec!G20=0,0,1000*11630*RES_hh_fec!G20/RES_hh_num!G20)</f>
        <v>2506.5069465382053</v>
      </c>
      <c r="H20" s="72">
        <f>IF(RES_hh_fec!H20=0,0,1000*11630*RES_hh_fec!H20/RES_hh_num!H20)</f>
        <v>2494.5906757698876</v>
      </c>
      <c r="I20" s="72">
        <f>IF(RES_hh_fec!I20=0,0,1000*11630*RES_hh_fec!I20/RES_hh_num!I20)</f>
        <v>2637.247703772126</v>
      </c>
      <c r="J20" s="72">
        <f>IF(RES_hh_fec!J20=0,0,1000*11630*RES_hh_fec!J20/RES_hh_num!J20)</f>
        <v>2322.9554924790577</v>
      </c>
      <c r="K20" s="72">
        <f>IF(RES_hh_fec!K20=0,0,1000*11630*RES_hh_fec!K20/RES_hh_num!K20)</f>
        <v>2354.7204040660235</v>
      </c>
      <c r="L20" s="72">
        <f>IF(RES_hh_fec!L20=0,0,1000*11630*RES_hh_fec!L20/RES_hh_num!L20)</f>
        <v>2581.9054724825519</v>
      </c>
      <c r="M20" s="72">
        <f>IF(RES_hh_fec!M20=0,0,1000*11630*RES_hh_fec!M20/RES_hh_num!M20)</f>
        <v>2555.2639064218006</v>
      </c>
      <c r="N20" s="72">
        <f>IF(RES_hh_fec!N20=0,0,1000*11630*RES_hh_fec!N20/RES_hh_num!N20)</f>
        <v>2512.4682132070043</v>
      </c>
      <c r="O20" s="72">
        <f>IF(RES_hh_fec!O20=0,0,1000*11630*RES_hh_fec!O20/RES_hh_num!O20)</f>
        <v>2442.5396512391621</v>
      </c>
      <c r="P20" s="72">
        <f>IF(RES_hh_fec!P20=0,0,1000*11630*RES_hh_fec!P20/RES_hh_num!P20)</f>
        <v>2439.6938122846013</v>
      </c>
      <c r="Q20" s="72">
        <f>IF(RES_hh_fec!Q20=0,0,1000*11630*RES_hh_fec!Q20/RES_hh_num!Q20)</f>
        <v>2436.6804896256135</v>
      </c>
      <c r="R20" s="72">
        <f>IF(RES_hh_fec!R20=0,0,1000*11630*RES_hh_fec!R20/RES_hh_num!R20)</f>
        <v>2301.9661415140918</v>
      </c>
      <c r="S20" s="72">
        <f>IF(RES_hh_fec!S20=0,0,1000*11630*RES_hh_fec!S20/RES_hh_num!S20)</f>
        <v>2215.9300677865358</v>
      </c>
      <c r="T20" s="72">
        <f>IF(RES_hh_fec!T20=0,0,1000*11630*RES_hh_fec!T20/RES_hh_num!T20)</f>
        <v>2093.9916775498646</v>
      </c>
      <c r="U20" s="72">
        <f>IF(RES_hh_fec!U20=0,0,1000*11630*RES_hh_fec!U20/RES_hh_num!U20)</f>
        <v>2001.556151672522</v>
      </c>
      <c r="V20" s="72">
        <f>IF(RES_hh_fec!V20=0,0,1000*11630*RES_hh_fec!V20/RES_hh_num!V20)</f>
        <v>2258.8768946796085</v>
      </c>
      <c r="W20" s="72">
        <f>IF(RES_hh_fec!W20=0,0,1000*11630*RES_hh_fec!W20/RES_hh_num!W20)</f>
        <v>1834.8742583512608</v>
      </c>
      <c r="X20" s="72">
        <f>IF(RES_hh_fec!X20=0,0,1000*11630*RES_hh_fec!X20/RES_hh_num!X20)</f>
        <v>1960.1624314198798</v>
      </c>
      <c r="Y20" s="72">
        <f>IF(RES_hh_fec!Y20=0,0,1000*11630*RES_hh_fec!Y20/RES_hh_num!Y20)</f>
        <v>1350.9312308724056</v>
      </c>
      <c r="DA20" s="89" t="s">
        <v>486</v>
      </c>
    </row>
    <row r="21" spans="1:105" ht="12" customHeight="1" x14ac:dyDescent="0.25">
      <c r="A21" s="28" t="s">
        <v>189</v>
      </c>
      <c r="B21" s="72">
        <f>IF(RES_hh_fec!B21=0,0,1000*11630*RES_hh_fec!B21/RES_hh_num!B21)</f>
        <v>2377.8336759341933</v>
      </c>
      <c r="C21" s="72">
        <f>IF(RES_hh_fec!C21=0,0,1000*11630*RES_hh_fec!C21/RES_hh_num!C21)</f>
        <v>2407.6719849912988</v>
      </c>
      <c r="D21" s="72">
        <f>IF(RES_hh_fec!D21=0,0,1000*11630*RES_hh_fec!D21/RES_hh_num!D21)</f>
        <v>2495.543473053619</v>
      </c>
      <c r="E21" s="72">
        <f>IF(RES_hh_fec!E21=0,0,1000*11630*RES_hh_fec!E21/RES_hh_num!E21)</f>
        <v>2285.4584339055773</v>
      </c>
      <c r="F21" s="72">
        <f>IF(RES_hh_fec!F21=0,0,1000*11630*RES_hh_fec!F21/RES_hh_num!F21)</f>
        <v>2314.4700309455316</v>
      </c>
      <c r="G21" s="72">
        <f>IF(RES_hh_fec!G21=0,0,1000*11630*RES_hh_fec!G21/RES_hh_num!G21)</f>
        <v>2240.1658066258992</v>
      </c>
      <c r="H21" s="72">
        <f>IF(RES_hh_fec!H21=0,0,1000*11630*RES_hh_fec!H21/RES_hh_num!H21)</f>
        <v>2357.7795031621954</v>
      </c>
      <c r="I21" s="72">
        <f>IF(RES_hh_fec!I21=0,0,1000*11630*RES_hh_fec!I21/RES_hh_num!I21)</f>
        <v>2323.8910440222444</v>
      </c>
      <c r="J21" s="72">
        <f>IF(RES_hh_fec!J21=0,0,1000*11630*RES_hh_fec!J21/RES_hh_num!J21)</f>
        <v>2200.652123601933</v>
      </c>
      <c r="K21" s="72">
        <f>IF(RES_hh_fec!K21=0,0,1000*11630*RES_hh_fec!K21/RES_hh_num!K21)</f>
        <v>2285.4156534790391</v>
      </c>
      <c r="L21" s="72">
        <f>IF(RES_hh_fec!L21=0,0,1000*11630*RES_hh_fec!L21/RES_hh_num!L21)</f>
        <v>2412.3384695060199</v>
      </c>
      <c r="M21" s="72">
        <f>IF(RES_hh_fec!M21=0,0,1000*11630*RES_hh_fec!M21/RES_hh_num!M21)</f>
        <v>2132.6534273350308</v>
      </c>
      <c r="N21" s="72">
        <f>IF(RES_hh_fec!N21=0,0,1000*11630*RES_hh_fec!N21/RES_hh_num!N21)</f>
        <v>2258.8369612531887</v>
      </c>
      <c r="O21" s="72">
        <f>IF(RES_hh_fec!O21=0,0,1000*11630*RES_hh_fec!O21/RES_hh_num!O21)</f>
        <v>2246.6056953811922</v>
      </c>
      <c r="P21" s="72">
        <f>IF(RES_hh_fec!P21=0,0,1000*11630*RES_hh_fec!P21/RES_hh_num!P21)</f>
        <v>2240.8353801681737</v>
      </c>
      <c r="Q21" s="72">
        <f>IF(RES_hh_fec!Q21=0,0,1000*11630*RES_hh_fec!Q21/RES_hh_num!Q21)</f>
        <v>2140.6901444439495</v>
      </c>
      <c r="R21" s="72">
        <f>IF(RES_hh_fec!R21=0,0,1000*11630*RES_hh_fec!R21/RES_hh_num!R21)</f>
        <v>2051.8144050492979</v>
      </c>
      <c r="S21" s="72">
        <f>IF(RES_hh_fec!S21=0,0,1000*11630*RES_hh_fec!S21/RES_hh_num!S21)</f>
        <v>1979.7480208646739</v>
      </c>
      <c r="T21" s="72">
        <f>IF(RES_hh_fec!T21=0,0,1000*11630*RES_hh_fec!T21/RES_hh_num!T21)</f>
        <v>1797.8599125792127</v>
      </c>
      <c r="U21" s="72">
        <f>IF(RES_hh_fec!U21=0,0,1000*11630*RES_hh_fec!U21/RES_hh_num!U21)</f>
        <v>1837.3894032159169</v>
      </c>
      <c r="V21" s="72">
        <f>IF(RES_hh_fec!V21=0,0,1000*11630*RES_hh_fec!V21/RES_hh_num!V21)</f>
        <v>1754.8428650971528</v>
      </c>
      <c r="W21" s="72">
        <f>IF(RES_hh_fec!W21=0,0,1000*11630*RES_hh_fec!W21/RES_hh_num!W21)</f>
        <v>1888.173582898542</v>
      </c>
      <c r="X21" s="72">
        <f>IF(RES_hh_fec!X21=0,0,1000*11630*RES_hh_fec!X21/RES_hh_num!X21)</f>
        <v>1558.0320643007628</v>
      </c>
      <c r="Y21" s="72">
        <f>IF(RES_hh_fec!Y21=0,0,1000*11630*RES_hh_fec!Y21/RES_hh_num!Y21)</f>
        <v>1034.1636561686587</v>
      </c>
      <c r="DA21" s="89" t="s">
        <v>487</v>
      </c>
    </row>
    <row r="22" spans="1:105" ht="12" customHeight="1" x14ac:dyDescent="0.25">
      <c r="A22" s="28" t="s">
        <v>202</v>
      </c>
      <c r="B22" s="72">
        <f>IF(RES_hh_fec!B22=0,0,1000*11630*RES_hh_fec!B22/RES_hh_num!B22)</f>
        <v>2700.4747740609828</v>
      </c>
      <c r="C22" s="72">
        <f>IF(RES_hh_fec!C22=0,0,1000*11630*RES_hh_fec!C22/RES_hh_num!C22)</f>
        <v>2726.0516128336908</v>
      </c>
      <c r="D22" s="72">
        <f>IF(RES_hh_fec!D22=0,0,1000*11630*RES_hh_fec!D22/RES_hh_num!D22)</f>
        <v>2664.179077480801</v>
      </c>
      <c r="E22" s="72">
        <f>IF(RES_hh_fec!E22=0,0,1000*11630*RES_hh_fec!E22/RES_hh_num!E22)</f>
        <v>2472.4078609374687</v>
      </c>
      <c r="F22" s="72">
        <f>IF(RES_hh_fec!F22=0,0,1000*11630*RES_hh_fec!F22/RES_hh_num!F22)</f>
        <v>2471.4509624092334</v>
      </c>
      <c r="G22" s="72">
        <f>IF(RES_hh_fec!G22=0,0,1000*11630*RES_hh_fec!G22/RES_hh_num!G22)</f>
        <v>2425.4220425298154</v>
      </c>
      <c r="H22" s="72">
        <f>IF(RES_hh_fec!H22=0,0,1000*11630*RES_hh_fec!H22/RES_hh_num!H22)</f>
        <v>2335.5150690511946</v>
      </c>
      <c r="I22" s="72">
        <f>IF(RES_hh_fec!I22=0,0,1000*11630*RES_hh_fec!I22/RES_hh_num!I22)</f>
        <v>2196.0440581403368</v>
      </c>
      <c r="J22" s="72">
        <f>IF(RES_hh_fec!J22=0,0,1000*11630*RES_hh_fec!J22/RES_hh_num!J22)</f>
        <v>2176.8462823406517</v>
      </c>
      <c r="K22" s="72">
        <f>IF(RES_hh_fec!K22=0,0,1000*11630*RES_hh_fec!K22/RES_hh_num!K22)</f>
        <v>2159.3961564485303</v>
      </c>
      <c r="L22" s="72">
        <f>IF(RES_hh_fec!L22=0,0,1000*11630*RES_hh_fec!L22/RES_hh_num!L22)</f>
        <v>2153.4530257943225</v>
      </c>
      <c r="M22" s="72">
        <f>IF(RES_hh_fec!M22=0,0,1000*11630*RES_hh_fec!M22/RES_hh_num!M22)</f>
        <v>2109.3454292990996</v>
      </c>
      <c r="N22" s="72">
        <f>IF(RES_hh_fec!N22=0,0,1000*11630*RES_hh_fec!N22/RES_hh_num!N22)</f>
        <v>2068.2460777669862</v>
      </c>
      <c r="O22" s="72">
        <f>IF(RES_hh_fec!O22=0,0,1000*11630*RES_hh_fec!O22/RES_hh_num!O22)</f>
        <v>2032.5786910909044</v>
      </c>
      <c r="P22" s="72">
        <f>IF(RES_hh_fec!P22=0,0,1000*11630*RES_hh_fec!P22/RES_hh_num!P22)</f>
        <v>1999.0487527693651</v>
      </c>
      <c r="Q22" s="72">
        <f>IF(RES_hh_fec!Q22=0,0,1000*11630*RES_hh_fec!Q22/RES_hh_num!Q22)</f>
        <v>1951.9172657757617</v>
      </c>
      <c r="R22" s="72">
        <f>IF(RES_hh_fec!R22=0,0,1000*11630*RES_hh_fec!R22/RES_hh_num!R22)</f>
        <v>1910.5407561147745</v>
      </c>
      <c r="S22" s="72">
        <f>IF(RES_hh_fec!S22=0,0,1000*11630*RES_hh_fec!S22/RES_hh_num!S22)</f>
        <v>1812.4592311676743</v>
      </c>
      <c r="T22" s="72">
        <f>IF(RES_hh_fec!T22=0,0,1000*11630*RES_hh_fec!T22/RES_hh_num!T22)</f>
        <v>1765.508005443593</v>
      </c>
      <c r="U22" s="72">
        <f>IF(RES_hh_fec!U22=0,0,1000*11630*RES_hh_fec!U22/RES_hh_num!U22)</f>
        <v>1690.9450781038631</v>
      </c>
      <c r="V22" s="72">
        <f>IF(RES_hh_fec!V22=0,0,1000*11630*RES_hh_fec!V22/RES_hh_num!V22)</f>
        <v>1640.9349673060947</v>
      </c>
      <c r="W22" s="72">
        <f>IF(RES_hh_fec!W22=0,0,1000*11630*RES_hh_fec!W22/RES_hh_num!W22)</f>
        <v>1575.2305272827357</v>
      </c>
      <c r="X22" s="72">
        <f>IF(RES_hh_fec!X22=0,0,1000*11630*RES_hh_fec!X22/RES_hh_num!X22)</f>
        <v>1455.2876910143168</v>
      </c>
      <c r="Y22" s="72">
        <f>IF(RES_hh_fec!Y22=0,0,1000*11630*RES_hh_fec!Y22/RES_hh_num!Y22)</f>
        <v>1406.1122286326201</v>
      </c>
      <c r="DA22" s="89" t="s">
        <v>488</v>
      </c>
    </row>
    <row r="23" spans="1:105" ht="12" customHeight="1" x14ac:dyDescent="0.25">
      <c r="A23" s="28" t="s">
        <v>197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X23" s="72">
        <f>IF(RES_hh_fec!X23=0,0,1000*11630*RES_hh_fec!X23/RES_hh_num!X23)</f>
        <v>0</v>
      </c>
      <c r="Y23" s="72">
        <f>IF(RES_hh_fec!Y23=0,0,1000*11630*RES_hh_fec!Y23/RES_hh_num!Y23)</f>
        <v>0</v>
      </c>
      <c r="DA23" s="89" t="s">
        <v>489</v>
      </c>
    </row>
    <row r="24" spans="1:105" ht="12" customHeight="1" x14ac:dyDescent="0.25">
      <c r="A24" s="28" t="s">
        <v>198</v>
      </c>
      <c r="B24" s="72">
        <f>IF(RES_hh_fec!B24=0,0,1000*11630*RES_hh_fec!B24/RES_hh_num!B24)</f>
        <v>1708.6591014907574</v>
      </c>
      <c r="C24" s="72">
        <f>IF(RES_hh_fec!C24=0,0,1000*11630*RES_hh_fec!C24/RES_hh_num!C24)</f>
        <v>1711.2372708023411</v>
      </c>
      <c r="D24" s="72">
        <f>IF(RES_hh_fec!D24=0,0,1000*11630*RES_hh_fec!D24/RES_hh_num!D24)</f>
        <v>1708.7292891009704</v>
      </c>
      <c r="E24" s="72">
        <f>IF(RES_hh_fec!E24=0,0,1000*11630*RES_hh_fec!E24/RES_hh_num!E24)</f>
        <v>1713.5292403745227</v>
      </c>
      <c r="F24" s="72">
        <f>IF(RES_hh_fec!F24=0,0,1000*11630*RES_hh_fec!F24/RES_hh_num!F24)</f>
        <v>1710.5937529211164</v>
      </c>
      <c r="G24" s="72">
        <f>IF(RES_hh_fec!G24=0,0,1000*11630*RES_hh_fec!G24/RES_hh_num!G24)</f>
        <v>1701.531826419636</v>
      </c>
      <c r="H24" s="72">
        <f>IF(RES_hh_fec!H24=0,0,1000*11630*RES_hh_fec!H24/RES_hh_num!H24)</f>
        <v>1708.7075292652332</v>
      </c>
      <c r="I24" s="72">
        <f>IF(RES_hh_fec!I24=0,0,1000*11630*RES_hh_fec!I24/RES_hh_num!I24)</f>
        <v>1681.3001183251843</v>
      </c>
      <c r="J24" s="72">
        <f>IF(RES_hh_fec!J24=0,0,1000*11630*RES_hh_fec!J24/RES_hh_num!J24)</f>
        <v>1653.7659627604849</v>
      </c>
      <c r="K24" s="72">
        <f>IF(RES_hh_fec!K24=0,0,1000*11630*RES_hh_fec!K24/RES_hh_num!K24)</f>
        <v>1688.8362586706435</v>
      </c>
      <c r="L24" s="72">
        <f>IF(RES_hh_fec!L24=0,0,1000*11630*RES_hh_fec!L24/RES_hh_num!L24)</f>
        <v>1689.9317485994075</v>
      </c>
      <c r="M24" s="72">
        <f>IF(RES_hh_fec!M24=0,0,1000*11630*RES_hh_fec!M24/RES_hh_num!M24)</f>
        <v>1741.3472380129349</v>
      </c>
      <c r="N24" s="72">
        <f>IF(RES_hh_fec!N24=0,0,1000*11630*RES_hh_fec!N24/RES_hh_num!N24)</f>
        <v>1747.3037981735577</v>
      </c>
      <c r="O24" s="72">
        <f>IF(RES_hh_fec!O24=0,0,1000*11630*RES_hh_fec!O24/RES_hh_num!O24)</f>
        <v>1759.8047499184302</v>
      </c>
      <c r="P24" s="72">
        <f>IF(RES_hh_fec!P24=0,0,1000*11630*RES_hh_fec!P24/RES_hh_num!P24)</f>
        <v>1693.6326624735643</v>
      </c>
      <c r="Q24" s="72">
        <f>IF(RES_hh_fec!Q24=0,0,1000*11630*RES_hh_fec!Q24/RES_hh_num!Q24)</f>
        <v>1701.7367088229755</v>
      </c>
      <c r="R24" s="72">
        <f>IF(RES_hh_fec!R24=0,0,1000*11630*RES_hh_fec!R24/RES_hh_num!R24)</f>
        <v>1662.5634378134318</v>
      </c>
      <c r="S24" s="72">
        <f>IF(RES_hh_fec!S24=0,0,1000*11630*RES_hh_fec!S24/RES_hh_num!S24)</f>
        <v>1607.0155762118918</v>
      </c>
      <c r="T24" s="72">
        <f>IF(RES_hh_fec!T24=0,0,1000*11630*RES_hh_fec!T24/RES_hh_num!T24)</f>
        <v>1536.6735255613996</v>
      </c>
      <c r="U24" s="72">
        <f>IF(RES_hh_fec!U24=0,0,1000*11630*RES_hh_fec!U24/RES_hh_num!U24)</f>
        <v>1506.9478686295831</v>
      </c>
      <c r="V24" s="72">
        <f>IF(RES_hh_fec!V24=0,0,1000*11630*RES_hh_fec!V24/RES_hh_num!V24)</f>
        <v>1477.5529874115798</v>
      </c>
      <c r="W24" s="72">
        <f>IF(RES_hh_fec!W24=0,0,1000*11630*RES_hh_fec!W24/RES_hh_num!W24)</f>
        <v>1448.0459080054918</v>
      </c>
      <c r="X24" s="72">
        <f>IF(RES_hh_fec!X24=0,0,1000*11630*RES_hh_fec!X24/RES_hh_num!X24)</f>
        <v>1331.8331499570504</v>
      </c>
      <c r="Y24" s="72">
        <f>IF(RES_hh_fec!Y24=0,0,1000*11630*RES_hh_fec!Y24/RES_hh_num!Y24)</f>
        <v>1299.7300414869003</v>
      </c>
      <c r="DA24" s="89" t="s">
        <v>490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2049.4773080647888</v>
      </c>
      <c r="C25" s="74">
        <f>IF(RES_hh_fec!C25=0,0,1000*11630*RES_hh_fec!C25/RES_hh_num!C25)</f>
        <v>2010.2887913078725</v>
      </c>
      <c r="D25" s="74">
        <f>IF(RES_hh_fec!D25=0,0,1000*11630*RES_hh_fec!D25/RES_hh_num!D25)</f>
        <v>2008.9025666527893</v>
      </c>
      <c r="E25" s="74">
        <f>IF(RES_hh_fec!E25=0,0,1000*11630*RES_hh_fec!E25/RES_hh_num!E25)</f>
        <v>1964.6424728285824</v>
      </c>
      <c r="F25" s="74">
        <f>IF(RES_hh_fec!F25=0,0,1000*11630*RES_hh_fec!F25/RES_hh_num!F25)</f>
        <v>1951.4185393498233</v>
      </c>
      <c r="G25" s="74">
        <f>IF(RES_hh_fec!G25=0,0,1000*11630*RES_hh_fec!G25/RES_hh_num!G25)</f>
        <v>2012.4517852271915</v>
      </c>
      <c r="H25" s="74">
        <f>IF(RES_hh_fec!H25=0,0,1000*11630*RES_hh_fec!H25/RES_hh_num!H25)</f>
        <v>2000.3710959698283</v>
      </c>
      <c r="I25" s="74">
        <f>IF(RES_hh_fec!I25=0,0,1000*11630*RES_hh_fec!I25/RES_hh_num!I25)</f>
        <v>1944.861285685434</v>
      </c>
      <c r="J25" s="74">
        <f>IF(RES_hh_fec!J25=0,0,1000*11630*RES_hh_fec!J25/RES_hh_num!J25)</f>
        <v>1916.2727840612317</v>
      </c>
      <c r="K25" s="74">
        <f>IF(RES_hh_fec!K25=0,0,1000*11630*RES_hh_fec!K25/RES_hh_num!K25)</f>
        <v>1966.772695776845</v>
      </c>
      <c r="L25" s="74">
        <f>IF(RES_hh_fec!L25=0,0,1000*11630*RES_hh_fec!L25/RES_hh_num!L25)</f>
        <v>1965.9389585179738</v>
      </c>
      <c r="M25" s="74">
        <f>IF(RES_hh_fec!M25=0,0,1000*11630*RES_hh_fec!M25/RES_hh_num!M25)</f>
        <v>2059.9322038767586</v>
      </c>
      <c r="N25" s="74">
        <f>IF(RES_hh_fec!N25=0,0,1000*11630*RES_hh_fec!N25/RES_hh_num!N25)</f>
        <v>2051.7433233286015</v>
      </c>
      <c r="O25" s="74">
        <f>IF(RES_hh_fec!O25=0,0,1000*11630*RES_hh_fec!O25/RES_hh_num!O25)</f>
        <v>2033.0525543563185</v>
      </c>
      <c r="P25" s="74">
        <f>IF(RES_hh_fec!P25=0,0,1000*11630*RES_hh_fec!P25/RES_hh_num!P25)</f>
        <v>1980.8853359015043</v>
      </c>
      <c r="Q25" s="74">
        <f>IF(RES_hh_fec!Q25=0,0,1000*11630*RES_hh_fec!Q25/RES_hh_num!Q25)</f>
        <v>1939.123552016629</v>
      </c>
      <c r="R25" s="74">
        <f>IF(RES_hh_fec!R25=0,0,1000*11630*RES_hh_fec!R25/RES_hh_num!R25)</f>
        <v>1913.048925946056</v>
      </c>
      <c r="S25" s="74">
        <f>IF(RES_hh_fec!S25=0,0,1000*11630*RES_hh_fec!S25/RES_hh_num!S25)</f>
        <v>1831.4482768073474</v>
      </c>
      <c r="T25" s="74">
        <f>IF(RES_hh_fec!T25=0,0,1000*11630*RES_hh_fec!T25/RES_hh_num!T25)</f>
        <v>1758.5949863400749</v>
      </c>
      <c r="U25" s="74">
        <f>IF(RES_hh_fec!U25=0,0,1000*11630*RES_hh_fec!U25/RES_hh_num!U25)</f>
        <v>1686.0677241112169</v>
      </c>
      <c r="V25" s="74">
        <f>IF(RES_hh_fec!V25=0,0,1000*11630*RES_hh_fec!V25/RES_hh_num!V25)</f>
        <v>1660.4916825484174</v>
      </c>
      <c r="W25" s="74">
        <f>IF(RES_hh_fec!W25=0,0,1000*11630*RES_hh_fec!W25/RES_hh_num!W25)</f>
        <v>1595.2859678205705</v>
      </c>
      <c r="X25" s="74">
        <f>IF(RES_hh_fec!X25=0,0,1000*11630*RES_hh_fec!X25/RES_hh_num!X25)</f>
        <v>1457.2369164656016</v>
      </c>
      <c r="Y25" s="74">
        <f>IF(RES_hh_fec!Y25=0,0,1000*11630*RES_hh_fec!Y25/RES_hh_num!Y25)</f>
        <v>1434.4834668346298</v>
      </c>
      <c r="DA25" s="90" t="s">
        <v>491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287.43289567298365</v>
      </c>
      <c r="C26" s="77">
        <f>IF(RES_hh_fec!C26=0,0,1000*11630*RES_hh_fec!C26/RES_hh_num!C26)</f>
        <v>292.65571738456771</v>
      </c>
      <c r="D26" s="77">
        <f>IF(RES_hh_fec!D26=0,0,1000*11630*RES_hh_fec!D26/RES_hh_num!D26)</f>
        <v>290.96062603980528</v>
      </c>
      <c r="E26" s="77">
        <f>IF(RES_hh_fec!E26=0,0,1000*11630*RES_hh_fec!E26/RES_hh_num!E26)</f>
        <v>291.49947527625164</v>
      </c>
      <c r="F26" s="77">
        <f>IF(RES_hh_fec!F26=0,0,1000*11630*RES_hh_fec!F26/RES_hh_num!F26)</f>
        <v>289.58647052009729</v>
      </c>
      <c r="G26" s="77">
        <f>IF(RES_hh_fec!G26=0,0,1000*11630*RES_hh_fec!G26/RES_hh_num!G26)</f>
        <v>295.02973661852172</v>
      </c>
      <c r="H26" s="77">
        <f>IF(RES_hh_fec!H26=0,0,1000*11630*RES_hh_fec!H26/RES_hh_num!H26)</f>
        <v>296.08068219088227</v>
      </c>
      <c r="I26" s="77">
        <f>IF(RES_hh_fec!I26=0,0,1000*11630*RES_hh_fec!I26/RES_hh_num!I26)</f>
        <v>272.3022396501018</v>
      </c>
      <c r="J26" s="77">
        <f>IF(RES_hh_fec!J26=0,0,1000*11630*RES_hh_fec!J26/RES_hh_num!J26)</f>
        <v>279.80987156887426</v>
      </c>
      <c r="K26" s="77">
        <f>IF(RES_hh_fec!K26=0,0,1000*11630*RES_hh_fec!K26/RES_hh_num!K26)</f>
        <v>287.38656182565251</v>
      </c>
      <c r="L26" s="77">
        <f>IF(RES_hh_fec!L26=0,0,1000*11630*RES_hh_fec!L26/RES_hh_num!L26)</f>
        <v>291.88446408363421</v>
      </c>
      <c r="M26" s="77">
        <f>IF(RES_hh_fec!M26=0,0,1000*11630*RES_hh_fec!M26/RES_hh_num!M26)</f>
        <v>302.17319806714391</v>
      </c>
      <c r="N26" s="77">
        <f>IF(RES_hh_fec!N26=0,0,1000*11630*RES_hh_fec!N26/RES_hh_num!N26)</f>
        <v>303.55025458603598</v>
      </c>
      <c r="O26" s="77">
        <f>IF(RES_hh_fec!O26=0,0,1000*11630*RES_hh_fec!O26/RES_hh_num!O26)</f>
        <v>304.34049726085112</v>
      </c>
      <c r="P26" s="77">
        <f>IF(RES_hh_fec!P26=0,0,1000*11630*RES_hh_fec!P26/RES_hh_num!P26)</f>
        <v>297.4953495800529</v>
      </c>
      <c r="Q26" s="77">
        <f>IF(RES_hh_fec!Q26=0,0,1000*11630*RES_hh_fec!Q26/RES_hh_num!Q26)</f>
        <v>295.90048451943244</v>
      </c>
      <c r="R26" s="77">
        <f>IF(RES_hh_fec!R26=0,0,1000*11630*RES_hh_fec!R26/RES_hh_num!R26)</f>
        <v>291.97958717343278</v>
      </c>
      <c r="S26" s="77">
        <f>IF(RES_hh_fec!S26=0,0,1000*11630*RES_hh_fec!S26/RES_hh_num!S26)</f>
        <v>283.09168240681601</v>
      </c>
      <c r="T26" s="77">
        <f>IF(RES_hh_fec!T26=0,0,1000*11630*RES_hh_fec!T26/RES_hh_num!T26)</f>
        <v>274.35207882148558</v>
      </c>
      <c r="U26" s="77">
        <f>IF(RES_hh_fec!U26=0,0,1000*11630*RES_hh_fec!U26/RES_hh_num!U26)</f>
        <v>267.83216783216778</v>
      </c>
      <c r="V26" s="77">
        <f>IF(RES_hh_fec!V26=0,0,1000*11630*RES_hh_fec!V26/RES_hh_num!V26)</f>
        <v>268.15847395451203</v>
      </c>
      <c r="W26" s="77">
        <f>IF(RES_hh_fec!W26=0,0,1000*11630*RES_hh_fec!W26/RES_hh_num!W26)</f>
        <v>272.69482026202121</v>
      </c>
      <c r="X26" s="77">
        <f>IF(RES_hh_fec!X26=0,0,1000*11630*RES_hh_fec!X26/RES_hh_num!X26)</f>
        <v>251.94591029023749</v>
      </c>
      <c r="Y26" s="77">
        <f>IF(RES_hh_fec!Y26=0,0,1000*11630*RES_hh_fec!Y26/RES_hh_num!Y26)</f>
        <v>234.76804400940426</v>
      </c>
      <c r="DA26" s="92" t="s">
        <v>492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191.18923046636814</v>
      </c>
      <c r="C27" s="69">
        <f>IF(RES_hh_fec!C27=0,0,1000*11630*RES_hh_fec!C27/RES_hh_num!C27)</f>
        <v>198.54991643447525</v>
      </c>
      <c r="D27" s="69">
        <f>IF(RES_hh_fec!D27=0,0,1000*11630*RES_hh_fec!D27/RES_hh_num!D27)</f>
        <v>198.45100373614932</v>
      </c>
      <c r="E27" s="69">
        <f>IF(RES_hh_fec!E27=0,0,1000*11630*RES_hh_fec!E27/RES_hh_num!E27)</f>
        <v>201.67357812181399</v>
      </c>
      <c r="F27" s="69">
        <f>IF(RES_hh_fec!F27=0,0,1000*11630*RES_hh_fec!F27/RES_hh_num!F27)</f>
        <v>198.13723306897617</v>
      </c>
      <c r="G27" s="69">
        <f>IF(RES_hh_fec!G27=0,0,1000*11630*RES_hh_fec!G27/RES_hh_num!G27)</f>
        <v>206.11753444258326</v>
      </c>
      <c r="H27" s="69">
        <f>IF(RES_hh_fec!H27=0,0,1000*11630*RES_hh_fec!H27/RES_hh_num!H27)</f>
        <v>196.47987656715637</v>
      </c>
      <c r="I27" s="69">
        <f>IF(RES_hh_fec!I27=0,0,1000*11630*RES_hh_fec!I27/RES_hh_num!I27)</f>
        <v>200.55775272278865</v>
      </c>
      <c r="J27" s="69">
        <f>IF(RES_hh_fec!J27=0,0,1000*11630*RES_hh_fec!J27/RES_hh_num!J27)</f>
        <v>212.46219628428625</v>
      </c>
      <c r="K27" s="69">
        <f>IF(RES_hh_fec!K27=0,0,1000*11630*RES_hh_fec!K27/RES_hh_num!K27)</f>
        <v>229.30306388350826</v>
      </c>
      <c r="L27" s="69">
        <f>IF(RES_hh_fec!L27=0,0,1000*11630*RES_hh_fec!L27/RES_hh_num!L27)</f>
        <v>229.76476865631838</v>
      </c>
      <c r="M27" s="69">
        <f>IF(RES_hh_fec!M27=0,0,1000*11630*RES_hh_fec!M27/RES_hh_num!M27)</f>
        <v>229.70937918969042</v>
      </c>
      <c r="N27" s="69">
        <f>IF(RES_hh_fec!N27=0,0,1000*11630*RES_hh_fec!N27/RES_hh_num!N27)</f>
        <v>236.30462892669502</v>
      </c>
      <c r="O27" s="69">
        <f>IF(RES_hh_fec!O27=0,0,1000*11630*RES_hh_fec!O27/RES_hh_num!O27)</f>
        <v>239.3345315849125</v>
      </c>
      <c r="P27" s="69">
        <f>IF(RES_hh_fec!P27=0,0,1000*11630*RES_hh_fec!P27/RES_hh_num!P27)</f>
        <v>237.60506375828217</v>
      </c>
      <c r="Q27" s="69">
        <f>IF(RES_hh_fec!Q27=0,0,1000*11630*RES_hh_fec!Q27/RES_hh_num!Q27)</f>
        <v>239.1573445553918</v>
      </c>
      <c r="R27" s="69">
        <f>IF(RES_hh_fec!R27=0,0,1000*11630*RES_hh_fec!R27/RES_hh_num!R27)</f>
        <v>236.02769947854011</v>
      </c>
      <c r="S27" s="69">
        <f>IF(RES_hh_fec!S27=0,0,1000*11630*RES_hh_fec!S27/RES_hh_num!S27)</f>
        <v>233.47757980005227</v>
      </c>
      <c r="T27" s="69">
        <f>IF(RES_hh_fec!T27=0,0,1000*11630*RES_hh_fec!T27/RES_hh_num!T27)</f>
        <v>235.84285157780391</v>
      </c>
      <c r="U27" s="69">
        <f>IF(RES_hh_fec!U27=0,0,1000*11630*RES_hh_fec!U27/RES_hh_num!U27)</f>
        <v>233.60422032554501</v>
      </c>
      <c r="V27" s="69">
        <f>IF(RES_hh_fec!V27=0,0,1000*11630*RES_hh_fec!V27/RES_hh_num!V27)</f>
        <v>306.56664814204083</v>
      </c>
      <c r="W27" s="69">
        <f>IF(RES_hh_fec!W27=0,0,1000*11630*RES_hh_fec!W27/RES_hh_num!W27)</f>
        <v>298.85532269997088</v>
      </c>
      <c r="X27" s="69">
        <f>IF(RES_hh_fec!X27=0,0,1000*11630*RES_hh_fec!X27/RES_hh_num!X27)</f>
        <v>270.07401898365077</v>
      </c>
      <c r="Y27" s="69">
        <f>IF(RES_hh_fec!Y27=0,0,1000*11630*RES_hh_fec!Y27/RES_hh_num!Y27)</f>
        <v>244.82414509846018</v>
      </c>
      <c r="DA27" s="88" t="s">
        <v>276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X28" s="72">
        <f>IF(RES_hh_fec!X28=0,0,1000*11630*RES_hh_fec!X28/RES_hh_num!X28)</f>
        <v>0</v>
      </c>
      <c r="Y28" s="72">
        <f>IF(RES_hh_fec!Y28=0,0,1000*11630*RES_hh_fec!Y28/RES_hh_num!Y28)</f>
        <v>0</v>
      </c>
      <c r="DA28" s="89" t="s">
        <v>493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171.12327987768015</v>
      </c>
      <c r="C29" s="72">
        <f>IF(RES_hh_fec!C29=0,0,1000*11630*RES_hh_fec!C29/RES_hh_num!C29)</f>
        <v>264.32714330438796</v>
      </c>
      <c r="D29" s="72">
        <f>IF(RES_hh_fec!D29=0,0,1000*11630*RES_hh_fec!D29/RES_hh_num!D29)</f>
        <v>248.8279295943415</v>
      </c>
      <c r="E29" s="72">
        <f>IF(RES_hh_fec!E29=0,0,1000*11630*RES_hh_fec!E29/RES_hh_num!E29)</f>
        <v>283.07990941442898</v>
      </c>
      <c r="F29" s="72">
        <f>IF(RES_hh_fec!F29=0,0,1000*11630*RES_hh_fec!F29/RES_hh_num!F29)</f>
        <v>241.99168810010485</v>
      </c>
      <c r="G29" s="72">
        <f>IF(RES_hh_fec!G29=0,0,1000*11630*RES_hh_fec!G29/RES_hh_num!G29)</f>
        <v>299.9073013795736</v>
      </c>
      <c r="H29" s="72">
        <f>IF(RES_hh_fec!H29=0,0,1000*11630*RES_hh_fec!H29/RES_hh_num!H29)</f>
        <v>157.79141204870629</v>
      </c>
      <c r="I29" s="72">
        <f>IF(RES_hh_fec!I29=0,0,1000*11630*RES_hh_fec!I29/RES_hh_num!I29)</f>
        <v>210.99597597918526</v>
      </c>
      <c r="J29" s="72">
        <f>IF(RES_hh_fec!J29=0,0,1000*11630*RES_hh_fec!J29/RES_hh_num!J29)</f>
        <v>297.02550176093689</v>
      </c>
      <c r="K29" s="72">
        <f>IF(RES_hh_fec!K29=0,0,1000*11630*RES_hh_fec!K29/RES_hh_num!K29)</f>
        <v>348.12785317346516</v>
      </c>
      <c r="L29" s="72">
        <f>IF(RES_hh_fec!L29=0,0,1000*11630*RES_hh_fec!L29/RES_hh_num!L29)</f>
        <v>273.74299292680223</v>
      </c>
      <c r="M29" s="72">
        <f>IF(RES_hh_fec!M29=0,0,1000*11630*RES_hh_fec!M29/RES_hh_num!M29)</f>
        <v>265.57641666106196</v>
      </c>
      <c r="N29" s="72">
        <f>IF(RES_hh_fec!N29=0,0,1000*11630*RES_hh_fec!N29/RES_hh_num!N29)</f>
        <v>222.71070746803952</v>
      </c>
      <c r="O29" s="72">
        <f>IF(RES_hh_fec!O29=0,0,1000*11630*RES_hh_fec!O29/RES_hh_num!O29)</f>
        <v>303.92938799383205</v>
      </c>
      <c r="P29" s="72">
        <f>IF(RES_hh_fec!P29=0,0,1000*11630*RES_hh_fec!P29/RES_hh_num!P29)</f>
        <v>290.60466377440343</v>
      </c>
      <c r="Q29" s="72">
        <f>IF(RES_hh_fec!Q29=0,0,1000*11630*RES_hh_fec!Q29/RES_hh_num!Q29)</f>
        <v>358.11902030451193</v>
      </c>
      <c r="R29" s="72">
        <f>IF(RES_hh_fec!R29=0,0,1000*11630*RES_hh_fec!R29/RES_hh_num!R29)</f>
        <v>284.82684162444974</v>
      </c>
      <c r="S29" s="72">
        <f>IF(RES_hh_fec!S29=0,0,1000*11630*RES_hh_fec!S29/RES_hh_num!S29)</f>
        <v>293.13655659705398</v>
      </c>
      <c r="T29" s="72">
        <f>IF(RES_hh_fec!T29=0,0,1000*11630*RES_hh_fec!T29/RES_hh_num!T29)</f>
        <v>305.25310184003934</v>
      </c>
      <c r="U29" s="72">
        <f>IF(RES_hh_fec!U29=0,0,1000*11630*RES_hh_fec!U29/RES_hh_num!U29)</f>
        <v>310.63716728660449</v>
      </c>
      <c r="V29" s="72">
        <f>IF(RES_hh_fec!V29=0,0,1000*11630*RES_hh_fec!V29/RES_hh_num!V29)</f>
        <v>403.56459255075458</v>
      </c>
      <c r="W29" s="72">
        <f>IF(RES_hh_fec!W29=0,0,1000*11630*RES_hh_fec!W29/RES_hh_num!W29)</f>
        <v>424.6919124542656</v>
      </c>
      <c r="X29" s="72">
        <f>IF(RES_hh_fec!X29=0,0,1000*11630*RES_hh_fec!X29/RES_hh_num!X29)</f>
        <v>372.70428678031425</v>
      </c>
      <c r="Y29" s="72">
        <f>IF(RES_hh_fec!Y29=0,0,1000*11630*RES_hh_fec!Y29/RES_hh_num!Y29)</f>
        <v>315.70549536870351</v>
      </c>
      <c r="DA29" s="89" t="s">
        <v>494</v>
      </c>
    </row>
    <row r="30" spans="1:105" ht="12" customHeight="1" x14ac:dyDescent="0.25">
      <c r="A30" s="28" t="s">
        <v>189</v>
      </c>
      <c r="B30" s="72">
        <f>IF(RES_hh_fec!B30=0,0,1000*11630*RES_hh_fec!B30/RES_hh_num!B30)</f>
        <v>226.66709409476545</v>
      </c>
      <c r="C30" s="72">
        <f>IF(RES_hh_fec!C30=0,0,1000*11630*RES_hh_fec!C30/RES_hh_num!C30)</f>
        <v>235.46334987795908</v>
      </c>
      <c r="D30" s="72">
        <f>IF(RES_hh_fec!D30=0,0,1000*11630*RES_hh_fec!D30/RES_hh_num!D30)</f>
        <v>249.55277202585026</v>
      </c>
      <c r="E30" s="72">
        <f>IF(RES_hh_fec!E30=0,0,1000*11630*RES_hh_fec!E30/RES_hh_num!E30)</f>
        <v>233.58972429075834</v>
      </c>
      <c r="F30" s="72">
        <f>IF(RES_hh_fec!F30=0,0,1000*11630*RES_hh_fec!F30/RES_hh_num!F30)</f>
        <v>238.35731454125747</v>
      </c>
      <c r="G30" s="72">
        <f>IF(RES_hh_fec!G30=0,0,1000*11630*RES_hh_fec!G30/RES_hh_num!G30)</f>
        <v>238.22532605721381</v>
      </c>
      <c r="H30" s="72">
        <f>IF(RES_hh_fec!H30=0,0,1000*11630*RES_hh_fec!H30/RES_hh_num!H30)</f>
        <v>246.03920177706615</v>
      </c>
      <c r="I30" s="72">
        <f>IF(RES_hh_fec!I30=0,0,1000*11630*RES_hh_fec!I30/RES_hh_num!I30)</f>
        <v>252.71426625000501</v>
      </c>
      <c r="J30" s="72">
        <f>IF(RES_hh_fec!J30=0,0,1000*11630*RES_hh_fec!J30/RES_hh_num!J30)</f>
        <v>260.00862009653213</v>
      </c>
      <c r="K30" s="72">
        <f>IF(RES_hh_fec!K30=0,0,1000*11630*RES_hh_fec!K30/RES_hh_num!K30)</f>
        <v>286.06751269933818</v>
      </c>
      <c r="L30" s="72">
        <f>IF(RES_hh_fec!L30=0,0,1000*11630*RES_hh_fec!L30/RES_hh_num!L30)</f>
        <v>303.58669368008617</v>
      </c>
      <c r="M30" s="72">
        <f>IF(RES_hh_fec!M30=0,0,1000*11630*RES_hh_fec!M30/RES_hh_num!M30)</f>
        <v>263.27453099850942</v>
      </c>
      <c r="N30" s="72">
        <f>IF(RES_hh_fec!N30=0,0,1000*11630*RES_hh_fec!N30/RES_hh_num!N30)</f>
        <v>290.5044058803187</v>
      </c>
      <c r="O30" s="72">
        <f>IF(RES_hh_fec!O30=0,0,1000*11630*RES_hh_fec!O30/RES_hh_num!O30)</f>
        <v>294.63830689621312</v>
      </c>
      <c r="P30" s="72">
        <f>IF(RES_hh_fec!P30=0,0,1000*11630*RES_hh_fec!P30/RES_hh_num!P30)</f>
        <v>300.84921291045401</v>
      </c>
      <c r="Q30" s="72">
        <f>IF(RES_hh_fec!Q30=0,0,1000*11630*RES_hh_fec!Q30/RES_hh_num!Q30)</f>
        <v>293.18950357763731</v>
      </c>
      <c r="R30" s="72">
        <f>IF(RES_hh_fec!R30=0,0,1000*11630*RES_hh_fec!R30/RES_hh_num!R30)</f>
        <v>288.59284555834893</v>
      </c>
      <c r="S30" s="72">
        <f>IF(RES_hh_fec!S30=0,0,1000*11630*RES_hh_fec!S30/RES_hh_num!S30)</f>
        <v>295.18699489192653</v>
      </c>
      <c r="T30" s="72">
        <f>IF(RES_hh_fec!T30=0,0,1000*11630*RES_hh_fec!T30/RES_hh_num!T30)</f>
        <v>289.15647528510254</v>
      </c>
      <c r="U30" s="72">
        <f>IF(RES_hh_fec!U30=0,0,1000*11630*RES_hh_fec!U30/RES_hh_num!U30)</f>
        <v>316.61091117187999</v>
      </c>
      <c r="V30" s="72">
        <f>IF(RES_hh_fec!V30=0,0,1000*11630*RES_hh_fec!V30/RES_hh_num!V30)</f>
        <v>411.29579978088123</v>
      </c>
      <c r="W30" s="72">
        <f>IF(RES_hh_fec!W30=0,0,1000*11630*RES_hh_fec!W30/RES_hh_num!W30)</f>
        <v>463.9443331555629</v>
      </c>
      <c r="X30" s="72">
        <f>IF(RES_hh_fec!X30=0,0,1000*11630*RES_hh_fec!X30/RES_hh_num!X30)</f>
        <v>368.43005315385921</v>
      </c>
      <c r="Y30" s="72">
        <f>IF(RES_hh_fec!Y30=0,0,1000*11630*RES_hh_fec!Y30/RES_hh_num!Y30)</f>
        <v>256.61805787413948</v>
      </c>
      <c r="DA30" s="89" t="s">
        <v>495</v>
      </c>
    </row>
    <row r="31" spans="1:105" ht="12" customHeight="1" x14ac:dyDescent="0.25">
      <c r="A31" s="28" t="s">
        <v>202</v>
      </c>
      <c r="B31" s="72">
        <f>IF(RES_hh_fec!B31=0,0,1000*11630*RES_hh_fec!B31/RES_hh_num!B31)</f>
        <v>0</v>
      </c>
      <c r="C31" s="72">
        <f>IF(RES_hh_fec!C31=0,0,1000*11630*RES_hh_fec!C31/RES_hh_num!C31)</f>
        <v>0</v>
      </c>
      <c r="D31" s="72">
        <f>IF(RES_hh_fec!D31=0,0,1000*11630*RES_hh_fec!D31/RES_hh_num!D31)</f>
        <v>0</v>
      </c>
      <c r="E31" s="72">
        <f>IF(RES_hh_fec!E31=0,0,1000*11630*RES_hh_fec!E31/RES_hh_num!E31)</f>
        <v>0</v>
      </c>
      <c r="F31" s="72">
        <f>IF(RES_hh_fec!F31=0,0,1000*11630*RES_hh_fec!F31/RES_hh_num!F31)</f>
        <v>0</v>
      </c>
      <c r="G31" s="72">
        <f>IF(RES_hh_fec!G31=0,0,1000*11630*RES_hh_fec!G31/RES_hh_num!G31)</f>
        <v>0</v>
      </c>
      <c r="H31" s="72">
        <f>IF(RES_hh_fec!H31=0,0,1000*11630*RES_hh_fec!H31/RES_hh_num!H31)</f>
        <v>0</v>
      </c>
      <c r="I31" s="72">
        <f>IF(RES_hh_fec!I31=0,0,1000*11630*RES_hh_fec!I31/RES_hh_num!I31)</f>
        <v>0</v>
      </c>
      <c r="J31" s="72">
        <f>IF(RES_hh_fec!J31=0,0,1000*11630*RES_hh_fec!J31/RES_hh_num!J31)</f>
        <v>0</v>
      </c>
      <c r="K31" s="72">
        <f>IF(RES_hh_fec!K31=0,0,1000*11630*RES_hh_fec!K31/RES_hh_num!K31)</f>
        <v>0</v>
      </c>
      <c r="L31" s="72">
        <f>IF(RES_hh_fec!L31=0,0,1000*11630*RES_hh_fec!L31/RES_hh_num!L31)</f>
        <v>0</v>
      </c>
      <c r="M31" s="72">
        <f>IF(RES_hh_fec!M31=0,0,1000*11630*RES_hh_fec!M31/RES_hh_num!M31)</f>
        <v>0</v>
      </c>
      <c r="N31" s="72">
        <f>IF(RES_hh_fec!N31=0,0,1000*11630*RES_hh_fec!N31/RES_hh_num!N31)</f>
        <v>0</v>
      </c>
      <c r="O31" s="72">
        <f>IF(RES_hh_fec!O31=0,0,1000*11630*RES_hh_fec!O31/RES_hh_num!O31)</f>
        <v>0</v>
      </c>
      <c r="P31" s="72">
        <f>IF(RES_hh_fec!P31=0,0,1000*11630*RES_hh_fec!P31/RES_hh_num!P31)</f>
        <v>0</v>
      </c>
      <c r="Q31" s="72">
        <f>IF(RES_hh_fec!Q31=0,0,1000*11630*RES_hh_fec!Q31/RES_hh_num!Q31)</f>
        <v>0</v>
      </c>
      <c r="R31" s="72">
        <f>IF(RES_hh_fec!R31=0,0,1000*11630*RES_hh_fec!R31/RES_hh_num!R31)</f>
        <v>0</v>
      </c>
      <c r="S31" s="72">
        <f>IF(RES_hh_fec!S31=0,0,1000*11630*RES_hh_fec!S31/RES_hh_num!S31)</f>
        <v>0</v>
      </c>
      <c r="T31" s="72">
        <f>IF(RES_hh_fec!T31=0,0,1000*11630*RES_hh_fec!T31/RES_hh_num!T31)</f>
        <v>0</v>
      </c>
      <c r="U31" s="72">
        <f>IF(RES_hh_fec!U31=0,0,1000*11630*RES_hh_fec!U31/RES_hh_num!U31)</f>
        <v>0</v>
      </c>
      <c r="V31" s="72">
        <f>IF(RES_hh_fec!V31=0,0,1000*11630*RES_hh_fec!V31/RES_hh_num!V31)</f>
        <v>0</v>
      </c>
      <c r="W31" s="72">
        <f>IF(RES_hh_fec!W31=0,0,1000*11630*RES_hh_fec!W31/RES_hh_num!W31)</f>
        <v>0</v>
      </c>
      <c r="X31" s="72">
        <f>IF(RES_hh_fec!X31=0,0,1000*11630*RES_hh_fec!X31/RES_hh_num!X31)</f>
        <v>0</v>
      </c>
      <c r="Y31" s="72">
        <f>IF(RES_hh_fec!Y31=0,0,1000*11630*RES_hh_fec!Y31/RES_hh_num!Y31)</f>
        <v>0</v>
      </c>
      <c r="DA31" s="89" t="s">
        <v>496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193.23638089924759</v>
      </c>
      <c r="C32" s="77">
        <f>IF(RES_hh_fec!C32=0,0,1000*11630*RES_hh_fec!C32/RES_hh_num!C32)</f>
        <v>190.63211588322869</v>
      </c>
      <c r="D32" s="77">
        <f>IF(RES_hh_fec!D32=0,0,1000*11630*RES_hh_fec!D32/RES_hh_num!D32)</f>
        <v>191.97929971563073</v>
      </c>
      <c r="E32" s="77">
        <f>IF(RES_hh_fec!E32=0,0,1000*11630*RES_hh_fec!E32/RES_hh_num!E32)</f>
        <v>191.07022903502923</v>
      </c>
      <c r="F32" s="77">
        <f>IF(RES_hh_fec!F32=0,0,1000*11630*RES_hh_fec!F32/RES_hh_num!F32)</f>
        <v>192.5697678376475</v>
      </c>
      <c r="G32" s="77">
        <f>IF(RES_hh_fec!G32=0,0,1000*11630*RES_hh_fec!G32/RES_hh_num!G32)</f>
        <v>194.96387705931039</v>
      </c>
      <c r="H32" s="77">
        <f>IF(RES_hh_fec!H32=0,0,1000*11630*RES_hh_fec!H32/RES_hh_num!H32)</f>
        <v>200.40327563562829</v>
      </c>
      <c r="I32" s="77">
        <f>IF(RES_hh_fec!I32=0,0,1000*11630*RES_hh_fec!I32/RES_hh_num!I32)</f>
        <v>199.07387993431055</v>
      </c>
      <c r="J32" s="77">
        <f>IF(RES_hh_fec!J32=0,0,1000*11630*RES_hh_fec!J32/RES_hh_num!J32)</f>
        <v>202.43097017905239</v>
      </c>
      <c r="K32" s="77">
        <f>IF(RES_hh_fec!K32=0,0,1000*11630*RES_hh_fec!K32/RES_hh_num!K32)</f>
        <v>215.48534882772839</v>
      </c>
      <c r="L32" s="77">
        <f>IF(RES_hh_fec!L32=0,0,1000*11630*RES_hh_fec!L32/RES_hh_num!L32)</f>
        <v>224.86354687570423</v>
      </c>
      <c r="M32" s="77">
        <f>IF(RES_hh_fec!M32=0,0,1000*11630*RES_hh_fec!M32/RES_hh_num!M32)</f>
        <v>226.62248093076809</v>
      </c>
      <c r="N32" s="77">
        <f>IF(RES_hh_fec!N32=0,0,1000*11630*RES_hh_fec!N32/RES_hh_num!N32)</f>
        <v>236.9850625133719</v>
      </c>
      <c r="O32" s="77">
        <f>IF(RES_hh_fec!O32=0,0,1000*11630*RES_hh_fec!O32/RES_hh_num!O32)</f>
        <v>234.637204492374</v>
      </c>
      <c r="P32" s="77">
        <f>IF(RES_hh_fec!P32=0,0,1000*11630*RES_hh_fec!P32/RES_hh_num!P32)</f>
        <v>233.52917627417835</v>
      </c>
      <c r="Q32" s="77">
        <f>IF(RES_hh_fec!Q32=0,0,1000*11630*RES_hh_fec!Q32/RES_hh_num!Q32)</f>
        <v>230.41001035650919</v>
      </c>
      <c r="R32" s="77">
        <f>IF(RES_hh_fec!R32=0,0,1000*11630*RES_hh_fec!R32/RES_hh_num!R32)</f>
        <v>232.30519663671123</v>
      </c>
      <c r="S32" s="77">
        <f>IF(RES_hh_fec!S32=0,0,1000*11630*RES_hh_fec!S32/RES_hh_num!S32)</f>
        <v>229.11920102314733</v>
      </c>
      <c r="T32" s="77">
        <f>IF(RES_hh_fec!T32=0,0,1000*11630*RES_hh_fec!T32/RES_hh_num!T32)</f>
        <v>231.09568368478406</v>
      </c>
      <c r="U32" s="77">
        <f>IF(RES_hh_fec!U32=0,0,1000*11630*RES_hh_fec!U32/RES_hh_num!U32)</f>
        <v>228.41290191027713</v>
      </c>
      <c r="V32" s="77">
        <f>IF(RES_hh_fec!V32=0,0,1000*11630*RES_hh_fec!V32/RES_hh_num!V32)</f>
        <v>300.32481900734746</v>
      </c>
      <c r="W32" s="77">
        <f>IF(RES_hh_fec!W32=0,0,1000*11630*RES_hh_fec!W32/RES_hh_num!W32)</f>
        <v>291.22131531561422</v>
      </c>
      <c r="X32" s="77">
        <f>IF(RES_hh_fec!X32=0,0,1000*11630*RES_hh_fec!X32/RES_hh_num!X32)</f>
        <v>264.71638701302163</v>
      </c>
      <c r="Y32" s="77">
        <f>IF(RES_hh_fec!Y32=0,0,1000*11630*RES_hh_fec!Y32/RES_hh_num!Y32)</f>
        <v>241.76582989578884</v>
      </c>
      <c r="DA32" s="92" t="s">
        <v>497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14947.920621377594</v>
      </c>
      <c r="C3" s="65">
        <f>IF(RES_hh_tes!C3=0,0,1000*11630*RES_hh_tes!C3/RES_hh_num!C3)</f>
        <v>16530.513298539205</v>
      </c>
      <c r="D3" s="65">
        <f>IF(RES_hh_tes!D3=0,0,1000*11630*RES_hh_tes!D3/RES_hh_num!D3)</f>
        <v>16540.426495853502</v>
      </c>
      <c r="E3" s="65">
        <f>IF(RES_hh_tes!E3=0,0,1000*11630*RES_hh_tes!E3/RES_hh_num!E3)</f>
        <v>17312.26299055629</v>
      </c>
      <c r="F3" s="65">
        <f>IF(RES_hh_tes!F3=0,0,1000*11630*RES_hh_tes!F3/RES_hh_num!F3)</f>
        <v>16438.396184662248</v>
      </c>
      <c r="G3" s="65">
        <f>IF(RES_hh_tes!G3=0,0,1000*11630*RES_hh_tes!G3/RES_hh_num!G3)</f>
        <v>16426.719304272807</v>
      </c>
      <c r="H3" s="65">
        <f>IF(RES_hh_tes!H3=0,0,1000*11630*RES_hh_tes!H3/RES_hh_num!H3)</f>
        <v>16732.527945194121</v>
      </c>
      <c r="I3" s="65">
        <f>IF(RES_hh_tes!I3=0,0,1000*11630*RES_hh_tes!I3/RES_hh_num!I3)</f>
        <v>16891.193482968854</v>
      </c>
      <c r="J3" s="65">
        <f>IF(RES_hh_tes!J3=0,0,1000*11630*RES_hh_tes!J3/RES_hh_num!J3)</f>
        <v>16505.550094391503</v>
      </c>
      <c r="K3" s="65">
        <f>IF(RES_hh_tes!K3=0,0,1000*11630*RES_hh_tes!K3/RES_hh_num!K3)</f>
        <v>17476.798590884882</v>
      </c>
      <c r="L3" s="65">
        <f>IF(RES_hh_tes!L3=0,0,1000*11630*RES_hh_tes!L3/RES_hh_num!L3)</f>
        <v>19623.577143314553</v>
      </c>
      <c r="M3" s="65">
        <f>IF(RES_hh_tes!M3=0,0,1000*11630*RES_hh_tes!M3/RES_hh_num!M3)</f>
        <v>17142.295169553578</v>
      </c>
      <c r="N3" s="65">
        <f>IF(RES_hh_tes!N3=0,0,1000*11630*RES_hh_tes!N3/RES_hh_num!N3)</f>
        <v>18792.936893289865</v>
      </c>
      <c r="O3" s="65">
        <f>IF(RES_hh_tes!O3=0,0,1000*11630*RES_hh_tes!O3/RES_hh_num!O3)</f>
        <v>17935.852324049814</v>
      </c>
      <c r="P3" s="65">
        <f>IF(RES_hh_tes!P3=0,0,1000*11630*RES_hh_tes!P3/RES_hh_num!P3)</f>
        <v>17841.149337677405</v>
      </c>
      <c r="Q3" s="65">
        <f>IF(RES_hh_tes!Q3=0,0,1000*11630*RES_hh_tes!Q3/RES_hh_num!Q3)</f>
        <v>17272.12177985394</v>
      </c>
      <c r="R3" s="65">
        <f>IF(RES_hh_tes!R3=0,0,1000*11630*RES_hh_tes!R3/RES_hh_num!R3)</f>
        <v>19012.051227792937</v>
      </c>
      <c r="S3" s="65">
        <f>IF(RES_hh_tes!S3=0,0,1000*11630*RES_hh_tes!S3/RES_hh_num!S3)</f>
        <v>18801.542538910977</v>
      </c>
      <c r="T3" s="65">
        <f>IF(RES_hh_tes!T3=0,0,1000*11630*RES_hh_tes!T3/RES_hh_num!T3)</f>
        <v>18589.493979843457</v>
      </c>
      <c r="U3" s="65">
        <f>IF(RES_hh_tes!U3=0,0,1000*11630*RES_hh_tes!U3/RES_hh_num!U3)</f>
        <v>18270.733171932494</v>
      </c>
      <c r="V3" s="65">
        <f>IF(RES_hh_tes!V3=0,0,1000*11630*RES_hh_tes!V3/RES_hh_num!V3)</f>
        <v>17189.154440681279</v>
      </c>
      <c r="W3" s="65">
        <f>IF(RES_hh_tes!W3=0,0,1000*11630*RES_hh_tes!W3/RES_hh_num!W3)</f>
        <v>19359.467067880447</v>
      </c>
      <c r="X3" s="65">
        <f>IF(RES_hh_tes!X3=0,0,1000*11630*RES_hh_tes!X3/RES_hh_num!X3)</f>
        <v>18168.096849634494</v>
      </c>
      <c r="Y3" s="65">
        <f>IF(RES_hh_tes!Y3=0,0,1000*11630*RES_hh_tes!Y3/RES_hh_num!Y3)</f>
        <v>17814.309183362548</v>
      </c>
      <c r="DA3" s="87" t="s">
        <v>278</v>
      </c>
    </row>
    <row r="4" spans="1:105" ht="12.95" customHeight="1" x14ac:dyDescent="0.25">
      <c r="A4" s="68" t="s">
        <v>57</v>
      </c>
      <c r="B4" s="69">
        <f>IF(RES_hh_tes!B4=0,0,1000*11630*RES_hh_tes!B4/RES_hh_num!B4)</f>
        <v>13317.829089537179</v>
      </c>
      <c r="C4" s="69">
        <f>IF(RES_hh_tes!C4=0,0,1000*11630*RES_hh_tes!C4/RES_hh_num!C4)</f>
        <v>14867.342206836067</v>
      </c>
      <c r="D4" s="69">
        <f>IF(RES_hh_tes!D4=0,0,1000*11630*RES_hh_tes!D4/RES_hh_num!D4)</f>
        <v>14881.880388212903</v>
      </c>
      <c r="E4" s="69">
        <f>IF(RES_hh_tes!E4=0,0,1000*11630*RES_hh_tes!E4/RES_hh_num!E4)</f>
        <v>15634.146252430693</v>
      </c>
      <c r="F4" s="69">
        <f>IF(RES_hh_tes!F4=0,0,1000*11630*RES_hh_tes!F4/RES_hh_num!F4)</f>
        <v>14779.845555457619</v>
      </c>
      <c r="G4" s="69">
        <f>IF(RES_hh_tes!G4=0,0,1000*11630*RES_hh_tes!G4/RES_hh_num!G4)</f>
        <v>14729.3134058633</v>
      </c>
      <c r="H4" s="69">
        <f>IF(RES_hh_tes!H4=0,0,1000*11630*RES_hh_tes!H4/RES_hh_num!H4)</f>
        <v>15029.073156631732</v>
      </c>
      <c r="I4" s="69">
        <f>IF(RES_hh_tes!I4=0,0,1000*11630*RES_hh_tes!I4/RES_hh_num!I4)</f>
        <v>15198.793382303662</v>
      </c>
      <c r="J4" s="69">
        <f>IF(RES_hh_tes!J4=0,0,1000*11630*RES_hh_tes!J4/RES_hh_num!J4)</f>
        <v>14827.482182290578</v>
      </c>
      <c r="K4" s="69">
        <f>IF(RES_hh_tes!K4=0,0,1000*11630*RES_hh_tes!K4/RES_hh_num!K4)</f>
        <v>15743.561578017856</v>
      </c>
      <c r="L4" s="69">
        <f>IF(RES_hh_tes!L4=0,0,1000*11630*RES_hh_tes!L4/RES_hh_num!L4)</f>
        <v>17829.833615044652</v>
      </c>
      <c r="M4" s="69">
        <f>IF(RES_hh_tes!M4=0,0,1000*11630*RES_hh_tes!M4/RES_hh_num!M4)</f>
        <v>15317.206785770028</v>
      </c>
      <c r="N4" s="69">
        <f>IF(RES_hh_tes!N4=0,0,1000*11630*RES_hh_tes!N4/RES_hh_num!N4)</f>
        <v>16953.149096268033</v>
      </c>
      <c r="O4" s="69">
        <f>IF(RES_hh_tes!O4=0,0,1000*11630*RES_hh_tes!O4/RES_hh_num!O4)</f>
        <v>16083.917791183996</v>
      </c>
      <c r="P4" s="69">
        <f>IF(RES_hh_tes!P4=0,0,1000*11630*RES_hh_tes!P4/RES_hh_num!P4)</f>
        <v>16012.72415816906</v>
      </c>
      <c r="Q4" s="69">
        <f>IF(RES_hh_tes!Q4=0,0,1000*11630*RES_hh_tes!Q4/RES_hh_num!Q4)</f>
        <v>15448.221366546821</v>
      </c>
      <c r="R4" s="69">
        <f>IF(RES_hh_tes!R4=0,0,1000*11630*RES_hh_tes!R4/RES_hh_num!R4)</f>
        <v>17198.795485513419</v>
      </c>
      <c r="S4" s="69">
        <f>IF(RES_hh_tes!S4=0,0,1000*11630*RES_hh_tes!S4/RES_hh_num!S4)</f>
        <v>17033.523780671825</v>
      </c>
      <c r="T4" s="69">
        <f>IF(RES_hh_tes!T4=0,0,1000*11630*RES_hh_tes!T4/RES_hh_num!T4)</f>
        <v>16852.702852838465</v>
      </c>
      <c r="U4" s="69">
        <f>IF(RES_hh_tes!U4=0,0,1000*11630*RES_hh_tes!U4/RES_hh_num!U4)</f>
        <v>16546.674598318419</v>
      </c>
      <c r="V4" s="69">
        <f>IF(RES_hh_tes!V4=0,0,1000*11630*RES_hh_tes!V4/RES_hh_num!V4)</f>
        <v>15378.289308411291</v>
      </c>
      <c r="W4" s="69">
        <f>IF(RES_hh_tes!W4=0,0,1000*11630*RES_hh_tes!W4/RES_hh_num!W4)</f>
        <v>17556.017815536106</v>
      </c>
      <c r="X4" s="69">
        <f>IF(RES_hh_tes!X4=0,0,1000*11630*RES_hh_tes!X4/RES_hh_num!X4)</f>
        <v>16506.708119739815</v>
      </c>
      <c r="Y4" s="69">
        <f>IF(RES_hh_tes!Y4=0,0,1000*11630*RES_hh_tes!Y4/RES_hh_num!Y4)</f>
        <v>16185.893647126435</v>
      </c>
      <c r="DA4" s="88" t="s">
        <v>279</v>
      </c>
    </row>
    <row r="5" spans="1:105" ht="12" customHeight="1" x14ac:dyDescent="0.25">
      <c r="A5" s="28" t="s">
        <v>51</v>
      </c>
      <c r="B5" s="72">
        <f>IF(RES_hh_tes!B5=0,0,1000*11630*RES_hh_tes!B5/RES_hh_num!B5)</f>
        <v>13205.601980742238</v>
      </c>
      <c r="C5" s="72">
        <f>IF(RES_hh_tes!C5=0,0,1000*11630*RES_hh_tes!C5/RES_hh_num!C5)</f>
        <v>14856.239765444168</v>
      </c>
      <c r="D5" s="72">
        <f>IF(RES_hh_tes!D5=0,0,1000*11630*RES_hh_tes!D5/RES_hh_num!D5)</f>
        <v>14782.02208422621</v>
      </c>
      <c r="E5" s="72">
        <f>IF(RES_hh_tes!E5=0,0,1000*11630*RES_hh_tes!E5/RES_hh_num!E5)</f>
        <v>14899.101526522303</v>
      </c>
      <c r="F5" s="72">
        <f>IF(RES_hh_tes!F5=0,0,1000*11630*RES_hh_tes!F5/RES_hh_num!F5)</f>
        <v>14796.89336072886</v>
      </c>
      <c r="G5" s="72">
        <f>IF(RES_hh_tes!G5=0,0,1000*11630*RES_hh_tes!G5/RES_hh_num!G5)</f>
        <v>14824.142661988795</v>
      </c>
      <c r="H5" s="72">
        <f>IF(RES_hh_tes!H5=0,0,1000*11630*RES_hh_tes!H5/RES_hh_num!H5)</f>
        <v>15703.519834832889</v>
      </c>
      <c r="I5" s="72">
        <f>IF(RES_hh_tes!I5=0,0,1000*11630*RES_hh_tes!I5/RES_hh_num!I5)</f>
        <v>16399.117768860717</v>
      </c>
      <c r="J5" s="72">
        <f>IF(RES_hh_tes!J5=0,0,1000*11630*RES_hh_tes!J5/RES_hh_num!J5)</f>
        <v>12902.199751858121</v>
      </c>
      <c r="K5" s="72">
        <f>IF(RES_hh_tes!K5=0,0,1000*11630*RES_hh_tes!K5/RES_hh_num!K5)</f>
        <v>14768.015502113507</v>
      </c>
      <c r="L5" s="72">
        <f>IF(RES_hh_tes!L5=0,0,1000*11630*RES_hh_tes!L5/RES_hh_num!L5)</f>
        <v>18700.258880522815</v>
      </c>
      <c r="M5" s="72">
        <f>IF(RES_hh_tes!M5=0,0,1000*11630*RES_hh_tes!M5/RES_hh_num!M5)</f>
        <v>14566.441700598476</v>
      </c>
      <c r="N5" s="72">
        <f>IF(RES_hh_tes!N5=0,0,1000*11630*RES_hh_tes!N5/RES_hh_num!N5)</f>
        <v>16609.832989390186</v>
      </c>
      <c r="O5" s="72">
        <f>IF(RES_hh_tes!O5=0,0,1000*11630*RES_hh_tes!O5/RES_hh_num!O5)</f>
        <v>15822.267382696316</v>
      </c>
      <c r="P5" s="72">
        <f>IF(RES_hh_tes!P5=0,0,1000*11630*RES_hh_tes!P5/RES_hh_num!P5)</f>
        <v>16173.224543733191</v>
      </c>
      <c r="Q5" s="72">
        <f>IF(RES_hh_tes!Q5=0,0,1000*11630*RES_hh_tes!Q5/RES_hh_num!Q5)</f>
        <v>14620.913824470368</v>
      </c>
      <c r="R5" s="72">
        <f>IF(RES_hh_tes!R5=0,0,1000*11630*RES_hh_tes!R5/RES_hh_num!R5)</f>
        <v>16658.556539680987</v>
      </c>
      <c r="S5" s="72">
        <f>IF(RES_hh_tes!S5=0,0,1000*11630*RES_hh_tes!S5/RES_hh_num!S5)</f>
        <v>16225.295353456924</v>
      </c>
      <c r="T5" s="72">
        <f>IF(RES_hh_tes!T5=0,0,1000*11630*RES_hh_tes!T5/RES_hh_num!T5)</f>
        <v>16567.435569225876</v>
      </c>
      <c r="U5" s="72">
        <f>IF(RES_hh_tes!U5=0,0,1000*11630*RES_hh_tes!U5/RES_hh_num!U5)</f>
        <v>16711.571288243867</v>
      </c>
      <c r="V5" s="72">
        <f>IF(RES_hh_tes!V5=0,0,1000*11630*RES_hh_tes!V5/RES_hh_num!V5)</f>
        <v>15420.700008756199</v>
      </c>
      <c r="W5" s="72">
        <f>IF(RES_hh_tes!W5=0,0,1000*11630*RES_hh_tes!W5/RES_hh_num!W5)</f>
        <v>18005.638915874049</v>
      </c>
      <c r="X5" s="72">
        <f>IF(RES_hh_tes!X5=0,0,1000*11630*RES_hh_tes!X5/RES_hh_num!X5)</f>
        <v>15991.265178604635</v>
      </c>
      <c r="Y5" s="72">
        <f>IF(RES_hh_tes!Y5=0,0,1000*11630*RES_hh_tes!Y5/RES_hh_num!Y5)</f>
        <v>16172.412534590811</v>
      </c>
      <c r="DA5" s="89" t="s">
        <v>499</v>
      </c>
    </row>
    <row r="6" spans="1:105" ht="12" customHeight="1" x14ac:dyDescent="0.25">
      <c r="A6" s="28" t="s">
        <v>74</v>
      </c>
      <c r="B6" s="72">
        <f>IF(RES_hh_tes!B6=0,0,1000*11630*RES_hh_tes!B6/RES_hh_num!B6)</f>
        <v>0</v>
      </c>
      <c r="C6" s="72">
        <f>IF(RES_hh_tes!C6=0,0,1000*11630*RES_hh_tes!C6/RES_hh_num!C6)</f>
        <v>0</v>
      </c>
      <c r="D6" s="72">
        <f>IF(RES_hh_tes!D6=0,0,1000*11630*RES_hh_tes!D6/RES_hh_num!D6)</f>
        <v>0</v>
      </c>
      <c r="E6" s="72">
        <f>IF(RES_hh_tes!E6=0,0,1000*11630*RES_hh_tes!E6/RES_hh_num!E6)</f>
        <v>0</v>
      </c>
      <c r="F6" s="72">
        <f>IF(RES_hh_tes!F6=0,0,1000*11630*RES_hh_tes!F6/RES_hh_num!F6)</f>
        <v>0</v>
      </c>
      <c r="G6" s="72">
        <f>IF(RES_hh_tes!G6=0,0,1000*11630*RES_hh_tes!G6/RES_hh_num!G6)</f>
        <v>0</v>
      </c>
      <c r="H6" s="72">
        <f>IF(RES_hh_tes!H6=0,0,1000*11630*RES_hh_tes!H6/RES_hh_num!H6)</f>
        <v>0</v>
      </c>
      <c r="I6" s="72">
        <f>IF(RES_hh_tes!I6=0,0,1000*11630*RES_hh_tes!I6/RES_hh_num!I6)</f>
        <v>0</v>
      </c>
      <c r="J6" s="72">
        <f>IF(RES_hh_tes!J6=0,0,1000*11630*RES_hh_tes!J6/RES_hh_num!J6)</f>
        <v>0</v>
      </c>
      <c r="K6" s="72">
        <f>IF(RES_hh_tes!K6=0,0,1000*11630*RES_hh_tes!K6/RES_hh_num!K6)</f>
        <v>0</v>
      </c>
      <c r="L6" s="72">
        <f>IF(RES_hh_tes!L6=0,0,1000*11630*RES_hh_tes!L6/RES_hh_num!L6)</f>
        <v>0</v>
      </c>
      <c r="M6" s="72">
        <f>IF(RES_hh_tes!M6=0,0,1000*11630*RES_hh_tes!M6/RES_hh_num!M6)</f>
        <v>0</v>
      </c>
      <c r="N6" s="72">
        <f>IF(RES_hh_tes!N6=0,0,1000*11630*RES_hh_tes!N6/RES_hh_num!N6)</f>
        <v>0</v>
      </c>
      <c r="O6" s="72">
        <f>IF(RES_hh_tes!O6=0,0,1000*11630*RES_hh_tes!O6/RES_hh_num!O6)</f>
        <v>0</v>
      </c>
      <c r="P6" s="72">
        <f>IF(RES_hh_tes!P6=0,0,1000*11630*RES_hh_tes!P6/RES_hh_num!P6)</f>
        <v>0</v>
      </c>
      <c r="Q6" s="72">
        <f>IF(RES_hh_tes!Q6=0,0,1000*11630*RES_hh_tes!Q6/RES_hh_num!Q6)</f>
        <v>0</v>
      </c>
      <c r="R6" s="72">
        <f>IF(RES_hh_tes!R6=0,0,1000*11630*RES_hh_tes!R6/RES_hh_num!R6)</f>
        <v>0</v>
      </c>
      <c r="S6" s="72">
        <f>IF(RES_hh_tes!S6=0,0,1000*11630*RES_hh_tes!S6/RES_hh_num!S6)</f>
        <v>0</v>
      </c>
      <c r="T6" s="72">
        <f>IF(RES_hh_tes!T6=0,0,1000*11630*RES_hh_tes!T6/RES_hh_num!T6)</f>
        <v>0</v>
      </c>
      <c r="U6" s="72">
        <f>IF(RES_hh_tes!U6=0,0,1000*11630*RES_hh_tes!U6/RES_hh_num!U6)</f>
        <v>0</v>
      </c>
      <c r="V6" s="72">
        <f>IF(RES_hh_tes!V6=0,0,1000*11630*RES_hh_tes!V6/RES_hh_num!V6)</f>
        <v>0</v>
      </c>
      <c r="W6" s="72">
        <f>IF(RES_hh_tes!W6=0,0,1000*11630*RES_hh_tes!W6/RES_hh_num!W6)</f>
        <v>0</v>
      </c>
      <c r="X6" s="72">
        <f>IF(RES_hh_tes!X6=0,0,1000*11630*RES_hh_tes!X6/RES_hh_num!X6)</f>
        <v>0</v>
      </c>
      <c r="Y6" s="72">
        <f>IF(RES_hh_tes!Y6=0,0,1000*11630*RES_hh_tes!Y6/RES_hh_num!Y6)</f>
        <v>0</v>
      </c>
      <c r="DA6" s="89" t="s">
        <v>500</v>
      </c>
    </row>
    <row r="7" spans="1:105" ht="12" customHeight="1" x14ac:dyDescent="0.25">
      <c r="A7" s="28" t="s">
        <v>200</v>
      </c>
      <c r="B7" s="72">
        <f>IF(RES_hh_tes!B7=0,0,1000*11630*RES_hh_tes!B7/RES_hh_num!B7)</f>
        <v>12206.348504643622</v>
      </c>
      <c r="C7" s="72">
        <f>IF(RES_hh_tes!C7=0,0,1000*11630*RES_hh_tes!C7/RES_hh_num!C7)</f>
        <v>15181.386206294337</v>
      </c>
      <c r="D7" s="72">
        <f>IF(RES_hh_tes!D7=0,0,1000*11630*RES_hh_tes!D7/RES_hh_num!D7)</f>
        <v>14396.167779579122</v>
      </c>
      <c r="E7" s="72">
        <f>IF(RES_hh_tes!E7=0,0,1000*11630*RES_hh_tes!E7/RES_hh_num!E7)</f>
        <v>16000.961613056592</v>
      </c>
      <c r="F7" s="72">
        <f>IF(RES_hh_tes!F7=0,0,1000*11630*RES_hh_tes!F7/RES_hh_num!F7)</f>
        <v>14380.318813950907</v>
      </c>
      <c r="G7" s="72">
        <f>IF(RES_hh_tes!G7=0,0,1000*11630*RES_hh_tes!G7/RES_hh_num!G7)</f>
        <v>14228.278307802066</v>
      </c>
      <c r="H7" s="72">
        <f>IF(RES_hh_tes!H7=0,0,1000*11630*RES_hh_tes!H7/RES_hh_num!H7)</f>
        <v>14446.448786280489</v>
      </c>
      <c r="I7" s="72">
        <f>IF(RES_hh_tes!I7=0,0,1000*11630*RES_hh_tes!I7/RES_hh_num!I7)</f>
        <v>15690.26594678997</v>
      </c>
      <c r="J7" s="72">
        <f>IF(RES_hh_tes!J7=0,0,1000*11630*RES_hh_tes!J7/RES_hh_num!J7)</f>
        <v>13834.494050272488</v>
      </c>
      <c r="K7" s="72">
        <f>IF(RES_hh_tes!K7=0,0,1000*11630*RES_hh_tes!K7/RES_hh_num!K7)</f>
        <v>14607.470187190134</v>
      </c>
      <c r="L7" s="72">
        <f>IF(RES_hh_tes!L7=0,0,1000*11630*RES_hh_tes!L7/RES_hh_num!L7)</f>
        <v>18067.883389746759</v>
      </c>
      <c r="M7" s="72">
        <f>IF(RES_hh_tes!M7=0,0,1000*11630*RES_hh_tes!M7/RES_hh_num!M7)</f>
        <v>15033.702465917726</v>
      </c>
      <c r="N7" s="72">
        <f>IF(RES_hh_tes!N7=0,0,1000*11630*RES_hh_tes!N7/RES_hh_num!N7)</f>
        <v>16595.511401951189</v>
      </c>
      <c r="O7" s="72">
        <f>IF(RES_hh_tes!O7=0,0,1000*11630*RES_hh_tes!O7/RES_hh_num!O7)</f>
        <v>15579.073676237775</v>
      </c>
      <c r="P7" s="72">
        <f>IF(RES_hh_tes!P7=0,0,1000*11630*RES_hh_tes!P7/RES_hh_num!P7)</f>
        <v>15926.669896122981</v>
      </c>
      <c r="Q7" s="72">
        <f>IF(RES_hh_tes!Q7=0,0,1000*11630*RES_hh_tes!Q7/RES_hh_num!Q7)</f>
        <v>15525.277281147677</v>
      </c>
      <c r="R7" s="72">
        <f>IF(RES_hh_tes!R7=0,0,1000*11630*RES_hh_tes!R7/RES_hh_num!R7)</f>
        <v>16672.827591106488</v>
      </c>
      <c r="S7" s="72">
        <f>IF(RES_hh_tes!S7=0,0,1000*11630*RES_hh_tes!S7/RES_hh_num!S7)</f>
        <v>16624.039282523863</v>
      </c>
      <c r="T7" s="72">
        <f>IF(RES_hh_tes!T7=0,0,1000*11630*RES_hh_tes!T7/RES_hh_num!T7)</f>
        <v>16274.916936404772</v>
      </c>
      <c r="U7" s="72">
        <f>IF(RES_hh_tes!U7=0,0,1000*11630*RES_hh_tes!U7/RES_hh_num!U7)</f>
        <v>15867.333869332318</v>
      </c>
      <c r="V7" s="72">
        <f>IF(RES_hh_tes!V7=0,0,1000*11630*RES_hh_tes!V7/RES_hh_num!V7)</f>
        <v>16817.965964591207</v>
      </c>
      <c r="W7" s="72">
        <f>IF(RES_hh_tes!W7=0,0,1000*11630*RES_hh_tes!W7/RES_hh_num!W7)</f>
        <v>16023.896230725202</v>
      </c>
      <c r="X7" s="72">
        <f>IF(RES_hh_tes!X7=0,0,1000*11630*RES_hh_tes!X7/RES_hh_num!X7)</f>
        <v>17297.920224130517</v>
      </c>
      <c r="Y7" s="72">
        <f>IF(RES_hh_tes!Y7=0,0,1000*11630*RES_hh_tes!Y7/RES_hh_num!Y7)</f>
        <v>14524.091688179862</v>
      </c>
      <c r="DA7" s="89" t="s">
        <v>501</v>
      </c>
    </row>
    <row r="8" spans="1:105" ht="12" customHeight="1" x14ac:dyDescent="0.25">
      <c r="A8" s="28" t="s">
        <v>189</v>
      </c>
      <c r="B8" s="72">
        <f>IF(RES_hh_tes!B8=0,0,1000*11630*RES_hh_tes!B8/RES_hh_num!B8)</f>
        <v>12748.509817006518</v>
      </c>
      <c r="C8" s="72">
        <f>IF(RES_hh_tes!C8=0,0,1000*11630*RES_hh_tes!C8/RES_hh_num!C8)</f>
        <v>14327.144006301185</v>
      </c>
      <c r="D8" s="72">
        <f>IF(RES_hh_tes!D8=0,0,1000*11630*RES_hh_tes!D8/RES_hh_num!D8)</f>
        <v>15152.39368950041</v>
      </c>
      <c r="E8" s="72">
        <f>IF(RES_hh_tes!E8=0,0,1000*11630*RES_hh_tes!E8/RES_hh_num!E8)</f>
        <v>14716.19615373554</v>
      </c>
      <c r="F8" s="72">
        <f>IF(RES_hh_tes!F8=0,0,1000*11630*RES_hh_tes!F8/RES_hh_num!F8)</f>
        <v>14388.05487232998</v>
      </c>
      <c r="G8" s="72">
        <f>IF(RES_hh_tes!G8=0,0,1000*11630*RES_hh_tes!G8/RES_hh_num!G8)</f>
        <v>13820.060307506737</v>
      </c>
      <c r="H8" s="72">
        <f>IF(RES_hh_tes!H8=0,0,1000*11630*RES_hh_tes!H8/RES_hh_num!H8)</f>
        <v>15026.944308082162</v>
      </c>
      <c r="I8" s="72">
        <f>IF(RES_hh_tes!I8=0,0,1000*11630*RES_hh_tes!I8/RES_hh_num!I8)</f>
        <v>15347.403354394532</v>
      </c>
      <c r="J8" s="72">
        <f>IF(RES_hh_tes!J8=0,0,1000*11630*RES_hh_tes!J8/RES_hh_num!J8)</f>
        <v>14662.562306336995</v>
      </c>
      <c r="K8" s="72">
        <f>IF(RES_hh_tes!K8=0,0,1000*11630*RES_hh_tes!K8/RES_hh_num!K8)</f>
        <v>15885.709413094359</v>
      </c>
      <c r="L8" s="72">
        <f>IF(RES_hh_tes!L8=0,0,1000*11630*RES_hh_tes!L8/RES_hh_num!L8)</f>
        <v>18830.310302109021</v>
      </c>
      <c r="M8" s="72">
        <f>IF(RES_hh_tes!M8=0,0,1000*11630*RES_hh_tes!M8/RES_hh_num!M8)</f>
        <v>13954.840354640877</v>
      </c>
      <c r="N8" s="72">
        <f>IF(RES_hh_tes!N8=0,0,1000*11630*RES_hh_tes!N8/RES_hh_num!N8)</f>
        <v>16431.201745643728</v>
      </c>
      <c r="O8" s="72">
        <f>IF(RES_hh_tes!O8=0,0,1000*11630*RES_hh_tes!O8/RES_hh_num!O8)</f>
        <v>15637.469425051213</v>
      </c>
      <c r="P8" s="72">
        <f>IF(RES_hh_tes!P8=0,0,1000*11630*RES_hh_tes!P8/RES_hh_num!P8)</f>
        <v>15968.946027635693</v>
      </c>
      <c r="Q8" s="72">
        <f>IF(RES_hh_tes!Q8=0,0,1000*11630*RES_hh_tes!Q8/RES_hh_num!Q8)</f>
        <v>14918.673414114332</v>
      </c>
      <c r="R8" s="72">
        <f>IF(RES_hh_tes!R8=0,0,1000*11630*RES_hh_tes!R8/RES_hh_num!R8)</f>
        <v>16369.898291660737</v>
      </c>
      <c r="S8" s="72">
        <f>IF(RES_hh_tes!S8=0,0,1000*11630*RES_hh_tes!S8/RES_hh_num!S8)</f>
        <v>16585.374756097252</v>
      </c>
      <c r="T8" s="72">
        <f>IF(RES_hh_tes!T8=0,0,1000*11630*RES_hh_tes!T8/RES_hh_num!T8)</f>
        <v>15858.498267635576</v>
      </c>
      <c r="U8" s="72">
        <f>IF(RES_hh_tes!U8=0,0,1000*11630*RES_hh_tes!U8/RES_hh_num!U8)</f>
        <v>16838.971078321974</v>
      </c>
      <c r="V8" s="72">
        <f>IF(RES_hh_tes!V8=0,0,1000*11630*RES_hh_tes!V8/RES_hh_num!V8)</f>
        <v>15368.341696557329</v>
      </c>
      <c r="W8" s="72">
        <f>IF(RES_hh_tes!W8=0,0,1000*11630*RES_hh_tes!W8/RES_hh_num!W8)</f>
        <v>19916.859826616386</v>
      </c>
      <c r="X8" s="72">
        <f>IF(RES_hh_tes!X8=0,0,1000*11630*RES_hh_tes!X8/RES_hh_num!X8)</f>
        <v>16938.350993175889</v>
      </c>
      <c r="Y8" s="72">
        <f>IF(RES_hh_tes!Y8=0,0,1000*11630*RES_hh_tes!Y8/RES_hh_num!Y8)</f>
        <v>11704.238890301747</v>
      </c>
      <c r="DA8" s="89" t="s">
        <v>502</v>
      </c>
    </row>
    <row r="9" spans="1:105" ht="12" customHeight="1" x14ac:dyDescent="0.25">
      <c r="A9" s="28" t="s">
        <v>202</v>
      </c>
      <c r="B9" s="72">
        <f>IF(RES_hh_tes!B9=0,0,1000*11630*RES_hh_tes!B9/RES_hh_num!B9)</f>
        <v>13065.71965515119</v>
      </c>
      <c r="C9" s="72">
        <f>IF(RES_hh_tes!C9=0,0,1000*11630*RES_hh_tes!C9/RES_hh_num!C9)</f>
        <v>14643.880205570134</v>
      </c>
      <c r="D9" s="72">
        <f>IF(RES_hh_tes!D9=0,0,1000*11630*RES_hh_tes!D9/RES_hh_num!D9)</f>
        <v>14941.565732825138</v>
      </c>
      <c r="E9" s="72">
        <f>IF(RES_hh_tes!E9=0,0,1000*11630*RES_hh_tes!E9/RES_hh_num!E9)</f>
        <v>15024.87323220984</v>
      </c>
      <c r="F9" s="72">
        <f>IF(RES_hh_tes!F9=0,0,1000*11630*RES_hh_tes!F9/RES_hh_num!F9)</f>
        <v>14800.52846522992</v>
      </c>
      <c r="G9" s="72">
        <f>IF(RES_hh_tes!G9=0,0,1000*11630*RES_hh_tes!G9/RES_hh_num!G9)</f>
        <v>14661.219522599988</v>
      </c>
      <c r="H9" s="72">
        <f>IF(RES_hh_tes!H9=0,0,1000*11630*RES_hh_tes!H9/RES_hh_num!H9)</f>
        <v>14827.174570385645</v>
      </c>
      <c r="I9" s="72">
        <f>IF(RES_hh_tes!I9=0,0,1000*11630*RES_hh_tes!I9/RES_hh_num!I9)</f>
        <v>14706.229494227136</v>
      </c>
      <c r="J9" s="72">
        <f>IF(RES_hh_tes!J9=0,0,1000*11630*RES_hh_tes!J9/RES_hh_num!J9)</f>
        <v>15098.04985669925</v>
      </c>
      <c r="K9" s="72">
        <f>IF(RES_hh_tes!K9=0,0,1000*11630*RES_hh_tes!K9/RES_hh_num!K9)</f>
        <v>15792.85004512561</v>
      </c>
      <c r="L9" s="72">
        <f>IF(RES_hh_tes!L9=0,0,1000*11630*RES_hh_tes!L9/RES_hh_num!L9)</f>
        <v>17632.865185052549</v>
      </c>
      <c r="M9" s="72">
        <f>IF(RES_hh_tes!M9=0,0,1000*11630*RES_hh_tes!M9/RES_hh_num!M9)</f>
        <v>15186.819998606172</v>
      </c>
      <c r="N9" s="72">
        <f>IF(RES_hh_tes!N9=0,0,1000*11630*RES_hh_tes!N9/RES_hh_num!N9)</f>
        <v>16826.680426018003</v>
      </c>
      <c r="O9" s="72">
        <f>IF(RES_hh_tes!O9=0,0,1000*11630*RES_hh_tes!O9/RES_hh_num!O9)</f>
        <v>15978.732873703582</v>
      </c>
      <c r="P9" s="72">
        <f>IF(RES_hh_tes!P9=0,0,1000*11630*RES_hh_tes!P9/RES_hh_num!P9)</f>
        <v>16128.368005839864</v>
      </c>
      <c r="Q9" s="72">
        <f>IF(RES_hh_tes!Q9=0,0,1000*11630*RES_hh_tes!Q9/RES_hh_num!Q9)</f>
        <v>15332.350604628968</v>
      </c>
      <c r="R9" s="72">
        <f>IF(RES_hh_tes!R9=0,0,1000*11630*RES_hh_tes!R9/RES_hh_num!R9)</f>
        <v>16964.158482595732</v>
      </c>
      <c r="S9" s="72">
        <f>IF(RES_hh_tes!S9=0,0,1000*11630*RES_hh_tes!S9/RES_hh_num!S9)</f>
        <v>16841.994279952967</v>
      </c>
      <c r="T9" s="72">
        <f>IF(RES_hh_tes!T9=0,0,1000*11630*RES_hh_tes!T9/RES_hh_num!T9)</f>
        <v>16688.320469785918</v>
      </c>
      <c r="U9" s="72">
        <f>IF(RES_hh_tes!U9=0,0,1000*11630*RES_hh_tes!U9/RES_hh_num!U9)</f>
        <v>16504.72540907919</v>
      </c>
      <c r="V9" s="72">
        <f>IF(RES_hh_tes!V9=0,0,1000*11630*RES_hh_tes!V9/RES_hh_num!V9)</f>
        <v>15319.171593728475</v>
      </c>
      <c r="W9" s="72">
        <f>IF(RES_hh_tes!W9=0,0,1000*11630*RES_hh_tes!W9/RES_hh_num!W9)</f>
        <v>17498.080827759917</v>
      </c>
      <c r="X9" s="72">
        <f>IF(RES_hh_tes!X9=0,0,1000*11630*RES_hh_tes!X9/RES_hh_num!X9)</f>
        <v>16355.025335638329</v>
      </c>
      <c r="Y9" s="72">
        <f>IF(RES_hh_tes!Y9=0,0,1000*11630*RES_hh_tes!Y9/RES_hh_num!Y9)</f>
        <v>16062.935651571839</v>
      </c>
      <c r="DA9" s="89" t="s">
        <v>503</v>
      </c>
    </row>
    <row r="10" spans="1:105" ht="12" customHeight="1" x14ac:dyDescent="0.25">
      <c r="A10" s="28" t="s">
        <v>197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X10" s="72">
        <f>IF(RES_hh_tes!X10=0,0,1000*11630*RES_hh_tes!X10/RES_hh_num!X10)</f>
        <v>0</v>
      </c>
      <c r="Y10" s="72">
        <f>IF(RES_hh_tes!Y10=0,0,1000*11630*RES_hh_tes!Y10/RES_hh_num!Y10)</f>
        <v>0</v>
      </c>
      <c r="DA10" s="89" t="s">
        <v>504</v>
      </c>
    </row>
    <row r="11" spans="1:105" ht="12" customHeight="1" x14ac:dyDescent="0.25">
      <c r="A11" s="28" t="s">
        <v>198</v>
      </c>
      <c r="B11" s="72">
        <f>IF(RES_hh_tes!B11=0,0,1000*11630*RES_hh_tes!B11/RES_hh_num!B11)</f>
        <v>13692.652683659966</v>
      </c>
      <c r="C11" s="72">
        <f>IF(RES_hh_tes!C11=0,0,1000*11630*RES_hh_tes!C11/RES_hh_num!C11)</f>
        <v>14669.0402131109</v>
      </c>
      <c r="D11" s="72">
        <f>IF(RES_hh_tes!D11=0,0,1000*11630*RES_hh_tes!D11/RES_hh_num!D11)</f>
        <v>14810.087627755469</v>
      </c>
      <c r="E11" s="72">
        <f>IF(RES_hh_tes!E11=0,0,1000*11630*RES_hh_tes!E11/RES_hh_num!E11)</f>
        <v>15582.637597477058</v>
      </c>
      <c r="F11" s="72">
        <f>IF(RES_hh_tes!F11=0,0,1000*11630*RES_hh_tes!F11/RES_hh_num!F11)</f>
        <v>14698.813547371652</v>
      </c>
      <c r="G11" s="72">
        <f>IF(RES_hh_tes!G11=0,0,1000*11630*RES_hh_tes!G11/RES_hh_num!G11)</f>
        <v>14538.509707350497</v>
      </c>
      <c r="H11" s="72">
        <f>IF(RES_hh_tes!H11=0,0,1000*11630*RES_hh_tes!H11/RES_hh_num!H11)</f>
        <v>14963.403111425507</v>
      </c>
      <c r="I11" s="72">
        <f>IF(RES_hh_tes!I11=0,0,1000*11630*RES_hh_tes!I11/RES_hh_num!I11)</f>
        <v>15124.485474495479</v>
      </c>
      <c r="J11" s="72">
        <f>IF(RES_hh_tes!J11=0,0,1000*11630*RES_hh_tes!J11/RES_hh_num!J11)</f>
        <v>14822.939836688722</v>
      </c>
      <c r="K11" s="72">
        <f>IF(RES_hh_tes!K11=0,0,1000*11630*RES_hh_tes!K11/RES_hh_num!K11)</f>
        <v>15764.502836450334</v>
      </c>
      <c r="L11" s="72">
        <f>IF(RES_hh_tes!L11=0,0,1000*11630*RES_hh_tes!L11/RES_hh_num!L11)</f>
        <v>17706.960867366626</v>
      </c>
      <c r="M11" s="72">
        <f>IF(RES_hh_tes!M11=0,0,1000*11630*RES_hh_tes!M11/RES_hh_num!M11)</f>
        <v>15211.207869844828</v>
      </c>
      <c r="N11" s="72">
        <f>IF(RES_hh_tes!N11=0,0,1000*11630*RES_hh_tes!N11/RES_hh_num!N11)</f>
        <v>16850.956017831068</v>
      </c>
      <c r="O11" s="72">
        <f>IF(RES_hh_tes!O11=0,0,1000*11630*RES_hh_tes!O11/RES_hh_num!O11)</f>
        <v>16104.565647112531</v>
      </c>
      <c r="P11" s="72">
        <f>IF(RES_hh_tes!P11=0,0,1000*11630*RES_hh_tes!P11/RES_hh_num!P11)</f>
        <v>15902.535292272069</v>
      </c>
      <c r="Q11" s="72">
        <f>IF(RES_hh_tes!Q11=0,0,1000*11630*RES_hh_tes!Q11/RES_hh_num!Q11)</f>
        <v>15399.135230233807</v>
      </c>
      <c r="R11" s="72">
        <f>IF(RES_hh_tes!R11=0,0,1000*11630*RES_hh_tes!R11/RES_hh_num!R11)</f>
        <v>17261.390046793502</v>
      </c>
      <c r="S11" s="72">
        <f>IF(RES_hh_tes!S11=0,0,1000*11630*RES_hh_tes!S11/RES_hh_num!S11)</f>
        <v>17076.593370651233</v>
      </c>
      <c r="T11" s="72">
        <f>IF(RES_hh_tes!T11=0,0,1000*11630*RES_hh_tes!T11/RES_hh_num!T11)</f>
        <v>16810.138241717974</v>
      </c>
      <c r="U11" s="72">
        <f>IF(RES_hh_tes!U11=0,0,1000*11630*RES_hh_tes!U11/RES_hh_num!U11)</f>
        <v>16415.20685878284</v>
      </c>
      <c r="V11" s="72">
        <f>IF(RES_hh_tes!V11=0,0,1000*11630*RES_hh_tes!V11/RES_hh_num!V11)</f>
        <v>15277.683703491544</v>
      </c>
      <c r="W11" s="72">
        <f>IF(RES_hh_tes!W11=0,0,1000*11630*RES_hh_tes!W11/RES_hh_num!W11)</f>
        <v>17648.223027713047</v>
      </c>
      <c r="X11" s="72">
        <f>IF(RES_hh_tes!X11=0,0,1000*11630*RES_hh_tes!X11/RES_hh_num!X11)</f>
        <v>16187.050233806114</v>
      </c>
      <c r="Y11" s="72">
        <f>IF(RES_hh_tes!Y11=0,0,1000*11630*RES_hh_tes!Y11/RES_hh_num!Y11)</f>
        <v>16134.524252307736</v>
      </c>
      <c r="DA11" s="89" t="s">
        <v>505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12902.275729340234</v>
      </c>
      <c r="C12" s="72">
        <f>IF(RES_hh_tes!C12=0,0,1000*11630*RES_hh_tes!C12/RES_hh_num!C12)</f>
        <v>14722.453499088271</v>
      </c>
      <c r="D12" s="72">
        <f>IF(RES_hh_tes!D12=0,0,1000*11630*RES_hh_tes!D12/RES_hh_num!D12)</f>
        <v>14816.887558456147</v>
      </c>
      <c r="E12" s="72">
        <f>IF(RES_hh_tes!E12=0,0,1000*11630*RES_hh_tes!E12/RES_hh_num!E12)</f>
        <v>15642.8500858893</v>
      </c>
      <c r="F12" s="72">
        <f>IF(RES_hh_tes!F12=0,0,1000*11630*RES_hh_tes!F12/RES_hh_num!F12)</f>
        <v>14788.547621554289</v>
      </c>
      <c r="G12" s="72">
        <f>IF(RES_hh_tes!G12=0,0,1000*11630*RES_hh_tes!G12/RES_hh_num!G12)</f>
        <v>14988.8009998824</v>
      </c>
      <c r="H12" s="72">
        <f>IF(RES_hh_tes!H12=0,0,1000*11630*RES_hh_tes!H12/RES_hh_num!H12)</f>
        <v>15144.294411904202</v>
      </c>
      <c r="I12" s="72">
        <f>IF(RES_hh_tes!I12=0,0,1000*11630*RES_hh_tes!I12/RES_hh_num!I12)</f>
        <v>15226.781155861656</v>
      </c>
      <c r="J12" s="72">
        <f>IF(RES_hh_tes!J12=0,0,1000*11630*RES_hh_tes!J12/RES_hh_num!J12)</f>
        <v>14846.991596014728</v>
      </c>
      <c r="K12" s="72">
        <f>IF(RES_hh_tes!K12=0,0,1000*11630*RES_hh_tes!K12/RES_hh_num!K12)</f>
        <v>15764.19694738302</v>
      </c>
      <c r="L12" s="72">
        <f>IF(RES_hh_tes!L12=0,0,1000*11630*RES_hh_tes!L12/RES_hh_num!L12)</f>
        <v>17779.790846251599</v>
      </c>
      <c r="M12" s="72">
        <f>IF(RES_hh_tes!M12=0,0,1000*11630*RES_hh_tes!M12/RES_hh_num!M12)</f>
        <v>15122.375819812953</v>
      </c>
      <c r="N12" s="72">
        <f>IF(RES_hh_tes!N12=0,0,1000*11630*RES_hh_tes!N12/RES_hh_num!N12)</f>
        <v>16952.197556029867</v>
      </c>
      <c r="O12" s="72">
        <f>IF(RES_hh_tes!O12=0,0,1000*11630*RES_hh_tes!O12/RES_hh_num!O12)</f>
        <v>16047.394343803007</v>
      </c>
      <c r="P12" s="72">
        <f>IF(RES_hh_tes!P12=0,0,1000*11630*RES_hh_tes!P12/RES_hh_num!P12)</f>
        <v>15953.589892729695</v>
      </c>
      <c r="Q12" s="72">
        <f>IF(RES_hh_tes!Q12=0,0,1000*11630*RES_hh_tes!Q12/RES_hh_num!Q12)</f>
        <v>15630.114919342492</v>
      </c>
      <c r="R12" s="72">
        <f>IF(RES_hh_tes!R12=0,0,1000*11630*RES_hh_tes!R12/RES_hh_num!R12)</f>
        <v>17253.922803980331</v>
      </c>
      <c r="S12" s="72">
        <f>IF(RES_hh_tes!S12=0,0,1000*11630*RES_hh_tes!S12/RES_hh_num!S12)</f>
        <v>17060.759902617163</v>
      </c>
      <c r="T12" s="72">
        <f>IF(RES_hh_tes!T12=0,0,1000*11630*RES_hh_tes!T12/RES_hh_num!T12)</f>
        <v>16764.155828484665</v>
      </c>
      <c r="U12" s="72">
        <f>IF(RES_hh_tes!U12=0,0,1000*11630*RES_hh_tes!U12/RES_hh_num!U12)</f>
        <v>16686.398025169856</v>
      </c>
      <c r="V12" s="72">
        <f>IF(RES_hh_tes!V12=0,0,1000*11630*RES_hh_tes!V12/RES_hh_num!V12)</f>
        <v>14751.00733225425</v>
      </c>
      <c r="W12" s="72">
        <f>IF(RES_hh_tes!W12=0,0,1000*11630*RES_hh_tes!W12/RES_hh_num!W12)</f>
        <v>17086.502126104497</v>
      </c>
      <c r="X12" s="72">
        <f>IF(RES_hh_tes!X12=0,0,1000*11630*RES_hh_tes!X12/RES_hh_num!X12)</f>
        <v>16739.284162205964</v>
      </c>
      <c r="Y12" s="72">
        <f>IF(RES_hh_tes!Y12=0,0,1000*11630*RES_hh_tes!Y12/RES_hh_num!Y12)</f>
        <v>16556.815281990926</v>
      </c>
      <c r="DA12" s="89" t="s">
        <v>506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13536.149856167429</v>
      </c>
      <c r="C13" s="74">
        <f>IF(RES_hh_tes!C13=0,0,1000*11630*RES_hh_tes!C13/RES_hh_num!C13)</f>
        <v>14706.379415205594</v>
      </c>
      <c r="D13" s="74">
        <f>IF(RES_hh_tes!D13=0,0,1000*11630*RES_hh_tes!D13/RES_hh_num!D13)</f>
        <v>14861.710532008954</v>
      </c>
      <c r="E13" s="74">
        <f>IF(RES_hh_tes!E13=0,0,1000*11630*RES_hh_tes!E13/RES_hh_num!E13)</f>
        <v>15481.98087318221</v>
      </c>
      <c r="F13" s="74">
        <f>IF(RES_hh_tes!F13=0,0,1000*11630*RES_hh_tes!F13/RES_hh_num!F13)</f>
        <v>14720.800053417137</v>
      </c>
      <c r="G13" s="74">
        <f>IF(RES_hh_tes!G13=0,0,1000*11630*RES_hh_tes!G13/RES_hh_num!G13)</f>
        <v>14892.504754085641</v>
      </c>
      <c r="H13" s="74">
        <f>IF(RES_hh_tes!H13=0,0,1000*11630*RES_hh_tes!H13/RES_hh_num!H13)</f>
        <v>15206.242812721644</v>
      </c>
      <c r="I13" s="74">
        <f>IF(RES_hh_tes!I13=0,0,1000*11630*RES_hh_tes!I13/RES_hh_num!I13)</f>
        <v>15086.635690916226</v>
      </c>
      <c r="J13" s="74">
        <f>IF(RES_hh_tes!J13=0,0,1000*11630*RES_hh_tes!J13/RES_hh_num!J13)</f>
        <v>14606.51234963493</v>
      </c>
      <c r="K13" s="74">
        <f>IF(RES_hh_tes!K13=0,0,1000*11630*RES_hh_tes!K13/RES_hh_num!K13)</f>
        <v>15775.765395284739</v>
      </c>
      <c r="L13" s="74">
        <f>IF(RES_hh_tes!L13=0,0,1000*11630*RES_hh_tes!L13/RES_hh_num!L13)</f>
        <v>17672.365365038939</v>
      </c>
      <c r="M13" s="74">
        <f>IF(RES_hh_tes!M13=0,0,1000*11630*RES_hh_tes!M13/RES_hh_num!M13)</f>
        <v>15691.90546544292</v>
      </c>
      <c r="N13" s="74">
        <f>IF(RES_hh_tes!N13=0,0,1000*11630*RES_hh_tes!N13/RES_hh_num!N13)</f>
        <v>17065.106577975203</v>
      </c>
      <c r="O13" s="74">
        <f>IF(RES_hh_tes!O13=0,0,1000*11630*RES_hh_tes!O13/RES_hh_num!O13)</f>
        <v>16031.488874073942</v>
      </c>
      <c r="P13" s="74">
        <f>IF(RES_hh_tes!P13=0,0,1000*11630*RES_hh_tes!P13/RES_hh_num!P13)</f>
        <v>15690.499853231069</v>
      </c>
      <c r="Q13" s="74">
        <f>IF(RES_hh_tes!Q13=0,0,1000*11630*RES_hh_tes!Q13/RES_hh_num!Q13)</f>
        <v>14987.851618795539</v>
      </c>
      <c r="R13" s="74">
        <f>IF(RES_hh_tes!R13=0,0,1000*11630*RES_hh_tes!R13/RES_hh_num!R13)</f>
        <v>17122.405859988612</v>
      </c>
      <c r="S13" s="74">
        <f>IF(RES_hh_tes!S13=0,0,1000*11630*RES_hh_tes!S13/RES_hh_num!S13)</f>
        <v>16916.188943461744</v>
      </c>
      <c r="T13" s="74">
        <f>IF(RES_hh_tes!T13=0,0,1000*11630*RES_hh_tes!T13/RES_hh_num!T13)</f>
        <v>17125.916099038033</v>
      </c>
      <c r="U13" s="74">
        <f>IF(RES_hh_tes!U13=0,0,1000*11630*RES_hh_tes!U13/RES_hh_num!U13)</f>
        <v>16537.586691128276</v>
      </c>
      <c r="V13" s="74">
        <f>IF(RES_hh_tes!V13=0,0,1000*11630*RES_hh_tes!V13/RES_hh_num!V13)</f>
        <v>15582.607433826155</v>
      </c>
      <c r="W13" s="74">
        <f>IF(RES_hh_tes!W13=0,0,1000*11630*RES_hh_tes!W13/RES_hh_num!W13)</f>
        <v>18148.11476038245</v>
      </c>
      <c r="X13" s="74">
        <f>IF(RES_hh_tes!X13=0,0,1000*11630*RES_hh_tes!X13/RES_hh_num!X13)</f>
        <v>16388.969202441895</v>
      </c>
      <c r="Y13" s="74">
        <f>IF(RES_hh_tes!Y13=0,0,1000*11630*RES_hh_tes!Y13/RES_hh_num!Y13)</f>
        <v>15984.464726123697</v>
      </c>
      <c r="DA13" s="90" t="s">
        <v>507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130.89447369944037</v>
      </c>
      <c r="C14" s="76">
        <f>IF(RES_hh_tes!C14=0,0,1000*11630*RES_hh_tes!C14/RES_hh_num!C14)</f>
        <v>151.52825653216635</v>
      </c>
      <c r="D14" s="76">
        <f>IF(RES_hh_tes!D14=0,0,1000*11630*RES_hh_tes!D14/RES_hh_num!D14)</f>
        <v>143.38028591630595</v>
      </c>
      <c r="E14" s="76">
        <f>IF(RES_hh_tes!E14=0,0,1000*11630*RES_hh_tes!E14/RES_hh_num!E14)</f>
        <v>149.41659818374845</v>
      </c>
      <c r="F14" s="76">
        <f>IF(RES_hh_tes!F14=0,0,1000*11630*RES_hh_tes!F14/RES_hh_num!F14)</f>
        <v>131.74273100716141</v>
      </c>
      <c r="G14" s="76">
        <f>IF(RES_hh_tes!G14=0,0,1000*11630*RES_hh_tes!G14/RES_hh_num!G14)</f>
        <v>126.24203992637946</v>
      </c>
      <c r="H14" s="76">
        <f>IF(RES_hh_tes!H14=0,0,1000*11630*RES_hh_tes!H14/RES_hh_num!H14)</f>
        <v>124.20235280027686</v>
      </c>
      <c r="I14" s="76">
        <f>IF(RES_hh_tes!I14=0,0,1000*11630*RES_hh_tes!I14/RES_hh_num!I14)</f>
        <v>124.68381354566513</v>
      </c>
      <c r="J14" s="76">
        <f>IF(RES_hh_tes!J14=0,0,1000*11630*RES_hh_tes!J14/RES_hh_num!J14)</f>
        <v>113.99066473126199</v>
      </c>
      <c r="K14" s="76">
        <f>IF(RES_hh_tes!K14=0,0,1000*11630*RES_hh_tes!K14/RES_hh_num!K14)</f>
        <v>117.6651463476008</v>
      </c>
      <c r="L14" s="76">
        <f>IF(RES_hh_tes!L14=0,0,1000*11630*RES_hh_tes!L14/RES_hh_num!L14)</f>
        <v>135.12332478655003</v>
      </c>
      <c r="M14" s="76">
        <f>IF(RES_hh_tes!M14=0,0,1000*11630*RES_hh_tes!M14/RES_hh_num!M14)</f>
        <v>111.48389216907222</v>
      </c>
      <c r="N14" s="76">
        <f>IF(RES_hh_tes!N14=0,0,1000*11630*RES_hh_tes!N14/RES_hh_num!N14)</f>
        <v>121.94293860458326</v>
      </c>
      <c r="O14" s="76">
        <f>IF(RES_hh_tes!O14=0,0,1000*11630*RES_hh_tes!O14/RES_hh_num!O14)</f>
        <v>113.08080947035251</v>
      </c>
      <c r="P14" s="76">
        <f>IF(RES_hh_tes!P14=0,0,1000*11630*RES_hh_tes!P14/RES_hh_num!P14)</f>
        <v>112.29539400116005</v>
      </c>
      <c r="Q14" s="76">
        <f>IF(RES_hh_tes!Q14=0,0,1000*11630*RES_hh_tes!Q14/RES_hh_num!Q14)</f>
        <v>105.7823635932409</v>
      </c>
      <c r="R14" s="76">
        <f>IF(RES_hh_tes!R14=0,0,1000*11630*RES_hh_tes!R14/RES_hh_num!R14)</f>
        <v>115.29662453219103</v>
      </c>
      <c r="S14" s="76">
        <f>IF(RES_hh_tes!S14=0,0,1000*11630*RES_hh_tes!S14/RES_hh_num!S14)</f>
        <v>112.23966890918449</v>
      </c>
      <c r="T14" s="76">
        <f>IF(RES_hh_tes!T14=0,0,1000*11630*RES_hh_tes!T14/RES_hh_num!T14)</f>
        <v>108.96177033827348</v>
      </c>
      <c r="U14" s="76">
        <f>IF(RES_hh_tes!U14=0,0,1000*11630*RES_hh_tes!U14/RES_hh_num!U14)</f>
        <v>105.45744616095804</v>
      </c>
      <c r="V14" s="76">
        <f>IF(RES_hh_tes!V14=0,0,1000*11630*RES_hh_tes!V14/RES_hh_num!V14)</f>
        <v>101.28993666826661</v>
      </c>
      <c r="W14" s="76">
        <f>IF(RES_hh_tes!W14=0,0,1000*11630*RES_hh_tes!W14/RES_hh_num!W14)</f>
        <v>108.63517433575592</v>
      </c>
      <c r="X14" s="76">
        <f>IF(RES_hh_tes!X14=0,0,1000*11630*RES_hh_tes!X14/RES_hh_num!X14)</f>
        <v>100.99936797603394</v>
      </c>
      <c r="Y14" s="76">
        <f>IF(RES_hh_tes!Y14=0,0,1000*11630*RES_hh_tes!Y14/RES_hh_num!Y14)</f>
        <v>93.83303424246057</v>
      </c>
      <c r="DA14" s="91" t="s">
        <v>508</v>
      </c>
    </row>
    <row r="15" spans="1:105" ht="12.95" customHeight="1" x14ac:dyDescent="0.25">
      <c r="A15" s="68" t="s">
        <v>92</v>
      </c>
      <c r="B15" s="69">
        <f t="shared" ref="B15:Y15" si="0">B16</f>
        <v>51.223829594237621</v>
      </c>
      <c r="C15" s="69">
        <f t="shared" si="0"/>
        <v>55.210673937602429</v>
      </c>
      <c r="D15" s="69">
        <f t="shared" si="0"/>
        <v>59.639422123397786</v>
      </c>
      <c r="E15" s="69">
        <f t="shared" si="0"/>
        <v>76.150438076355329</v>
      </c>
      <c r="F15" s="69">
        <f t="shared" si="0"/>
        <v>67.873331570410613</v>
      </c>
      <c r="G15" s="69">
        <f t="shared" si="0"/>
        <v>74.428883959359368</v>
      </c>
      <c r="H15" s="69">
        <f t="shared" si="0"/>
        <v>80.872548575407208</v>
      </c>
      <c r="I15" s="69">
        <f t="shared" si="0"/>
        <v>84.427135809507931</v>
      </c>
      <c r="J15" s="69">
        <f t="shared" si="0"/>
        <v>92.952729706805329</v>
      </c>
      <c r="K15" s="69">
        <f t="shared" si="0"/>
        <v>97.132107596228664</v>
      </c>
      <c r="L15" s="69">
        <f t="shared" si="0"/>
        <v>133.55747012614017</v>
      </c>
      <c r="M15" s="69">
        <f t="shared" si="0"/>
        <v>109.98289719142834</v>
      </c>
      <c r="N15" s="69">
        <f t="shared" si="0"/>
        <v>111.10917718971746</v>
      </c>
      <c r="O15" s="69">
        <f t="shared" si="0"/>
        <v>116.77910177919388</v>
      </c>
      <c r="P15" s="69">
        <f t="shared" si="0"/>
        <v>128.23082410517787</v>
      </c>
      <c r="Q15" s="69">
        <f t="shared" si="0"/>
        <v>129.32607628814461</v>
      </c>
      <c r="R15" s="69">
        <f t="shared" si="0"/>
        <v>137.93776281592676</v>
      </c>
      <c r="S15" s="69">
        <f t="shared" si="0"/>
        <v>137.34041062099683</v>
      </c>
      <c r="T15" s="69">
        <f t="shared" si="0"/>
        <v>145.68146798274574</v>
      </c>
      <c r="U15" s="69">
        <f t="shared" si="0"/>
        <v>164.58396974025422</v>
      </c>
      <c r="V15" s="69">
        <f t="shared" si="0"/>
        <v>186.35916625492445</v>
      </c>
      <c r="W15" s="69">
        <f t="shared" si="0"/>
        <v>226.06310903129264</v>
      </c>
      <c r="X15" s="69">
        <f t="shared" si="0"/>
        <v>194.78977991854291</v>
      </c>
      <c r="Y15" s="69">
        <f t="shared" si="0"/>
        <v>209.39890463762131</v>
      </c>
      <c r="DA15" s="88" t="s">
        <v>280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51.223829594237621</v>
      </c>
      <c r="C16" s="72">
        <f>IF(RES_hh_tes!C16=0,0,1000*11630*RES_hh_tes!C16/RES_hh_num!C$3)</f>
        <v>55.210673937602429</v>
      </c>
      <c r="D16" s="72">
        <f>IF(RES_hh_tes!D16=0,0,1000*11630*RES_hh_tes!D16/RES_hh_num!D$3)</f>
        <v>59.639422123397786</v>
      </c>
      <c r="E16" s="72">
        <f>IF(RES_hh_tes!E16=0,0,1000*11630*RES_hh_tes!E16/RES_hh_num!E$3)</f>
        <v>76.150438076355329</v>
      </c>
      <c r="F16" s="72">
        <f>IF(RES_hh_tes!F16=0,0,1000*11630*RES_hh_tes!F16/RES_hh_num!F$3)</f>
        <v>67.873331570410613</v>
      </c>
      <c r="G16" s="72">
        <f>IF(RES_hh_tes!G16=0,0,1000*11630*RES_hh_tes!G16/RES_hh_num!G$3)</f>
        <v>74.428883959359368</v>
      </c>
      <c r="H16" s="72">
        <f>IF(RES_hh_tes!H16=0,0,1000*11630*RES_hh_tes!H16/RES_hh_num!H$3)</f>
        <v>80.872548575407208</v>
      </c>
      <c r="I16" s="72">
        <f>IF(RES_hh_tes!I16=0,0,1000*11630*RES_hh_tes!I16/RES_hh_num!I$3)</f>
        <v>84.427135809507931</v>
      </c>
      <c r="J16" s="72">
        <f>IF(RES_hh_tes!J16=0,0,1000*11630*RES_hh_tes!J16/RES_hh_num!J$3)</f>
        <v>92.952729706805329</v>
      </c>
      <c r="K16" s="72">
        <f>IF(RES_hh_tes!K16=0,0,1000*11630*RES_hh_tes!K16/RES_hh_num!K$3)</f>
        <v>97.132107596228664</v>
      </c>
      <c r="L16" s="72">
        <f>IF(RES_hh_tes!L16=0,0,1000*11630*RES_hh_tes!L16/RES_hh_num!L$3)</f>
        <v>133.55747012614017</v>
      </c>
      <c r="M16" s="72">
        <f>IF(RES_hh_tes!M16=0,0,1000*11630*RES_hh_tes!M16/RES_hh_num!M$3)</f>
        <v>109.98289719142834</v>
      </c>
      <c r="N16" s="72">
        <f>IF(RES_hh_tes!N16=0,0,1000*11630*RES_hh_tes!N16/RES_hh_num!N$3)</f>
        <v>111.10917718971746</v>
      </c>
      <c r="O16" s="72">
        <f>IF(RES_hh_tes!O16=0,0,1000*11630*RES_hh_tes!O16/RES_hh_num!O$3)</f>
        <v>116.77910177919388</v>
      </c>
      <c r="P16" s="72">
        <f>IF(RES_hh_tes!P16=0,0,1000*11630*RES_hh_tes!P16/RES_hh_num!P$3)</f>
        <v>128.23082410517787</v>
      </c>
      <c r="Q16" s="72">
        <f>IF(RES_hh_tes!Q16=0,0,1000*11630*RES_hh_tes!Q16/RES_hh_num!Q$3)</f>
        <v>129.32607628814461</v>
      </c>
      <c r="R16" s="72">
        <f>IF(RES_hh_tes!R16=0,0,1000*11630*RES_hh_tes!R16/RES_hh_num!R$3)</f>
        <v>137.93776281592676</v>
      </c>
      <c r="S16" s="72">
        <f>IF(RES_hh_tes!S16=0,0,1000*11630*RES_hh_tes!S16/RES_hh_num!S$3)</f>
        <v>137.34041062099683</v>
      </c>
      <c r="T16" s="72">
        <f>IF(RES_hh_tes!T16=0,0,1000*11630*RES_hh_tes!T16/RES_hh_num!T$3)</f>
        <v>145.68146798274574</v>
      </c>
      <c r="U16" s="72">
        <f>IF(RES_hh_tes!U16=0,0,1000*11630*RES_hh_tes!U16/RES_hh_num!U$3)</f>
        <v>164.58396974025422</v>
      </c>
      <c r="V16" s="72">
        <f>IF(RES_hh_tes!V16=0,0,1000*11630*RES_hh_tes!V16/RES_hh_num!V$3)</f>
        <v>186.35916625492445</v>
      </c>
      <c r="W16" s="72">
        <f>IF(RES_hh_tes!W16=0,0,1000*11630*RES_hh_tes!W16/RES_hh_num!W$3)</f>
        <v>226.06310903129264</v>
      </c>
      <c r="X16" s="72">
        <f>IF(RES_hh_tes!X16=0,0,1000*11630*RES_hh_tes!X16/RES_hh_num!X$3)</f>
        <v>194.78977991854291</v>
      </c>
      <c r="Y16" s="72">
        <f>IF(RES_hh_tes!Y16=0,0,1000*11630*RES_hh_tes!Y16/RES_hh_num!Y$3)</f>
        <v>209.39890463762131</v>
      </c>
      <c r="DA16" s="89" t="s">
        <v>509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1435.9465495869647</v>
      </c>
      <c r="C17" s="69">
        <f>IF(RES_hh_tes!C17=0,0,1000*11630*RES_hh_tes!C17/RES_hh_num!C17)</f>
        <v>1460.62177623665</v>
      </c>
      <c r="D17" s="69">
        <f>IF(RES_hh_tes!D17=0,0,1000*11630*RES_hh_tes!D17/RES_hh_num!D17)</f>
        <v>1451.1555658639056</v>
      </c>
      <c r="E17" s="69">
        <f>IF(RES_hh_tes!E17=0,0,1000*11630*RES_hh_tes!E17/RES_hh_num!E17)</f>
        <v>1451.9993583769799</v>
      </c>
      <c r="F17" s="69">
        <f>IF(RES_hh_tes!F17=0,0,1000*11630*RES_hh_tes!F17/RES_hh_num!F17)</f>
        <v>1442.071879877225</v>
      </c>
      <c r="G17" s="69">
        <f>IF(RES_hh_tes!G17=0,0,1000*11630*RES_hh_tes!G17/RES_hh_num!G17)</f>
        <v>1468.4744875496838</v>
      </c>
      <c r="H17" s="69">
        <f>IF(RES_hh_tes!H17=0,0,1000*11630*RES_hh_tes!H17/RES_hh_num!H17)</f>
        <v>1472.5616813644097</v>
      </c>
      <c r="I17" s="69">
        <f>IF(RES_hh_tes!I17=0,0,1000*11630*RES_hh_tes!I17/RES_hh_num!I17)</f>
        <v>1455.2615713132677</v>
      </c>
      <c r="J17" s="69">
        <f>IF(RES_hh_tes!J17=0,0,1000*11630*RES_hh_tes!J17/RES_hh_num!J17)</f>
        <v>1424.5151464896103</v>
      </c>
      <c r="K17" s="69">
        <f>IF(RES_hh_tes!K17=0,0,1000*11630*RES_hh_tes!K17/RES_hh_num!K17)</f>
        <v>1462.849569810875</v>
      </c>
      <c r="L17" s="69">
        <f>IF(RES_hh_tes!L17=0,0,1000*11630*RES_hh_tes!L17/RES_hh_num!L17)</f>
        <v>1484.5865610950573</v>
      </c>
      <c r="M17" s="69">
        <f>IF(RES_hh_tes!M17=0,0,1000*11630*RES_hh_tes!M17/RES_hh_num!M17)</f>
        <v>1538.2404026805118</v>
      </c>
      <c r="N17" s="69">
        <f>IF(RES_hh_tes!N17=0,0,1000*11630*RES_hh_tes!N17/RES_hh_num!N17)</f>
        <v>1545.2744510922821</v>
      </c>
      <c r="O17" s="69">
        <f>IF(RES_hh_tes!O17=0,0,1000*11630*RES_hh_tes!O17/RES_hh_num!O17)</f>
        <v>1549.5112532371695</v>
      </c>
      <c r="P17" s="69">
        <f>IF(RES_hh_tes!P17=0,0,1000*11630*RES_hh_tes!P17/RES_hh_num!P17)</f>
        <v>1515.3095996226004</v>
      </c>
      <c r="Q17" s="69">
        <f>IF(RES_hh_tes!Q17=0,0,1000*11630*RES_hh_tes!Q17/RES_hh_num!Q17)</f>
        <v>1508.3378179310025</v>
      </c>
      <c r="R17" s="69">
        <f>IF(RES_hh_tes!R17=0,0,1000*11630*RES_hh_tes!R17/RES_hh_num!R17)</f>
        <v>1489.4668988242399</v>
      </c>
      <c r="S17" s="69">
        <f>IF(RES_hh_tes!S17=0,0,1000*11630*RES_hh_tes!S17/RES_hh_num!S17)</f>
        <v>1444.9371638855444</v>
      </c>
      <c r="T17" s="69">
        <f>IF(RES_hh_tes!T17=0,0,1000*11630*RES_hh_tes!T17/RES_hh_num!T17)</f>
        <v>1401.0003231002511</v>
      </c>
      <c r="U17" s="69">
        <f>IF(RES_hh_tes!U17=0,0,1000*11630*RES_hh_tes!U17/RES_hh_num!U17)</f>
        <v>1368.3730475435568</v>
      </c>
      <c r="V17" s="69">
        <f>IF(RES_hh_tes!V17=0,0,1000*11630*RES_hh_tes!V17/RES_hh_num!V17)</f>
        <v>1369.7804447447008</v>
      </c>
      <c r="W17" s="69">
        <f>IF(RES_hh_tes!W17=0,0,1000*11630*RES_hh_tes!W17/RES_hh_num!W17)</f>
        <v>1325.6919154243158</v>
      </c>
      <c r="X17" s="69">
        <f>IF(RES_hh_tes!X17=0,0,1000*11630*RES_hh_tes!X17/RES_hh_num!X17)</f>
        <v>1235.6066955796482</v>
      </c>
      <c r="Y17" s="69">
        <f>IF(RES_hh_tes!Y17=0,0,1000*11630*RES_hh_tes!Y17/RES_hh_num!Y17)</f>
        <v>1206.3129173208963</v>
      </c>
      <c r="DA17" s="88" t="s">
        <v>281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1384.9969349337989</v>
      </c>
      <c r="C18" s="72">
        <f>IF(RES_hh_tes!C18=0,0,1000*11630*RES_hh_tes!C18/RES_hh_num!C18)</f>
        <v>1471.0549536064623</v>
      </c>
      <c r="D18" s="72">
        <f>IF(RES_hh_tes!D18=0,0,1000*11630*RES_hh_tes!D18/RES_hh_num!D18)</f>
        <v>1448.7204456223419</v>
      </c>
      <c r="E18" s="72">
        <f>IF(RES_hh_tes!E18=0,0,1000*11630*RES_hh_tes!E18/RES_hh_num!E18)</f>
        <v>1388.9819487815867</v>
      </c>
      <c r="F18" s="72">
        <f>IF(RES_hh_tes!F18=0,0,1000*11630*RES_hh_tes!F18/RES_hh_num!F18)</f>
        <v>1445.3630116670752</v>
      </c>
      <c r="G18" s="72">
        <f>IF(RES_hh_tes!G18=0,0,1000*11630*RES_hh_tes!G18/RES_hh_num!G18)</f>
        <v>1574.5844821337887</v>
      </c>
      <c r="H18" s="72">
        <f>IF(RES_hh_tes!H18=0,0,1000*11630*RES_hh_tes!H18/RES_hh_num!H18)</f>
        <v>1727.6865049553162</v>
      </c>
      <c r="I18" s="72">
        <f>IF(RES_hh_tes!I18=0,0,1000*11630*RES_hh_tes!I18/RES_hh_num!I18)</f>
        <v>1754.9339964705512</v>
      </c>
      <c r="J18" s="72">
        <f>IF(RES_hh_tes!J18=0,0,1000*11630*RES_hh_tes!J18/RES_hh_num!J18)</f>
        <v>1270.2267625956845</v>
      </c>
      <c r="K18" s="72">
        <f>IF(RES_hh_tes!K18=0,0,1000*11630*RES_hh_tes!K18/RES_hh_num!K18)</f>
        <v>1410.8248608444148</v>
      </c>
      <c r="L18" s="72">
        <f>IF(RES_hh_tes!L18=0,0,1000*11630*RES_hh_tes!L18/RES_hh_num!L18)</f>
        <v>1640.661103201506</v>
      </c>
      <c r="M18" s="72">
        <f>IF(RES_hh_tes!M18=0,0,1000*11630*RES_hh_tes!M18/RES_hh_num!M18)</f>
        <v>1491.6470010868004</v>
      </c>
      <c r="N18" s="72">
        <f>IF(RES_hh_tes!N18=0,0,1000*11630*RES_hh_tes!N18/RES_hh_num!N18)</f>
        <v>1525.6300854879676</v>
      </c>
      <c r="O18" s="72">
        <f>IF(RES_hh_tes!O18=0,0,1000*11630*RES_hh_tes!O18/RES_hh_num!O18)</f>
        <v>1535.0296962583673</v>
      </c>
      <c r="P18" s="72">
        <f>IF(RES_hh_tes!P18=0,0,1000*11630*RES_hh_tes!P18/RES_hh_num!P18)</f>
        <v>1543.2853434692424</v>
      </c>
      <c r="Q18" s="72">
        <f>IF(RES_hh_tes!Q18=0,0,1000*11630*RES_hh_tes!Q18/RES_hh_num!Q18)</f>
        <v>1439.0050383762862</v>
      </c>
      <c r="R18" s="72">
        <f>IF(RES_hh_tes!R18=0,0,1000*11630*RES_hh_tes!R18/RES_hh_num!R18)</f>
        <v>1452.9106285271355</v>
      </c>
      <c r="S18" s="72">
        <f>IF(RES_hh_tes!S18=0,0,1000*11630*RES_hh_tes!S18/RES_hh_num!S18)</f>
        <v>1384.8295643224708</v>
      </c>
      <c r="T18" s="72">
        <f>IF(RES_hh_tes!T18=0,0,1000*11630*RES_hh_tes!T18/RES_hh_num!T18)</f>
        <v>1384.7348033628239</v>
      </c>
      <c r="U18" s="72">
        <f>IF(RES_hh_tes!U18=0,0,1000*11630*RES_hh_tes!U18/RES_hh_num!U18)</f>
        <v>1387.5865720175768</v>
      </c>
      <c r="V18" s="72">
        <f>IF(RES_hh_tes!V18=0,0,1000*11630*RES_hh_tes!V18/RES_hh_num!V18)</f>
        <v>1378.0378616572236</v>
      </c>
      <c r="W18" s="72">
        <f>IF(RES_hh_tes!W18=0,0,1000*11630*RES_hh_tes!W18/RES_hh_num!W18)</f>
        <v>1373.0202351580469</v>
      </c>
      <c r="X18" s="72">
        <f>IF(RES_hh_tes!X18=0,0,1000*11630*RES_hh_tes!X18/RES_hh_num!X18)</f>
        <v>1212.393158883177</v>
      </c>
      <c r="Y18" s="72">
        <f>IF(RES_hh_tes!Y18=0,0,1000*11630*RES_hh_tes!Y18/RES_hh_num!Y18)</f>
        <v>1208.4645421853738</v>
      </c>
      <c r="DA18" s="89" t="s">
        <v>510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0</v>
      </c>
      <c r="C19" s="72">
        <f>IF(RES_hh_tes!C19=0,0,1000*11630*RES_hh_tes!C19/RES_hh_num!C19)</f>
        <v>0</v>
      </c>
      <c r="D19" s="72">
        <f>IF(RES_hh_tes!D19=0,0,1000*11630*RES_hh_tes!D19/RES_hh_num!D19)</f>
        <v>0</v>
      </c>
      <c r="E19" s="72">
        <f>IF(RES_hh_tes!E19=0,0,1000*11630*RES_hh_tes!E19/RES_hh_num!E19)</f>
        <v>0</v>
      </c>
      <c r="F19" s="72">
        <f>IF(RES_hh_tes!F19=0,0,1000*11630*RES_hh_tes!F19/RES_hh_num!F19)</f>
        <v>0</v>
      </c>
      <c r="G19" s="72">
        <f>IF(RES_hh_tes!G19=0,0,1000*11630*RES_hh_tes!G19/RES_hh_num!G19)</f>
        <v>0</v>
      </c>
      <c r="H19" s="72">
        <f>IF(RES_hh_tes!H19=0,0,1000*11630*RES_hh_tes!H19/RES_hh_num!H19)</f>
        <v>0</v>
      </c>
      <c r="I19" s="72">
        <f>IF(RES_hh_tes!I19=0,0,1000*11630*RES_hh_tes!I19/RES_hh_num!I19)</f>
        <v>0</v>
      </c>
      <c r="J19" s="72">
        <f>IF(RES_hh_tes!J19=0,0,1000*11630*RES_hh_tes!J19/RES_hh_num!J19)</f>
        <v>0</v>
      </c>
      <c r="K19" s="72">
        <f>IF(RES_hh_tes!K19=0,0,1000*11630*RES_hh_tes!K19/RES_hh_num!K19)</f>
        <v>0</v>
      </c>
      <c r="L19" s="72">
        <f>IF(RES_hh_tes!L19=0,0,1000*11630*RES_hh_tes!L19/RES_hh_num!L19)</f>
        <v>0</v>
      </c>
      <c r="M19" s="72">
        <f>IF(RES_hh_tes!M19=0,0,1000*11630*RES_hh_tes!M19/RES_hh_num!M19)</f>
        <v>0</v>
      </c>
      <c r="N19" s="72">
        <f>IF(RES_hh_tes!N19=0,0,1000*11630*RES_hh_tes!N19/RES_hh_num!N19)</f>
        <v>0</v>
      </c>
      <c r="O19" s="72">
        <f>IF(RES_hh_tes!O19=0,0,1000*11630*RES_hh_tes!O19/RES_hh_num!O19)</f>
        <v>0</v>
      </c>
      <c r="P19" s="72">
        <f>IF(RES_hh_tes!P19=0,0,1000*11630*RES_hh_tes!P19/RES_hh_num!P19)</f>
        <v>0</v>
      </c>
      <c r="Q19" s="72">
        <f>IF(RES_hh_tes!Q19=0,0,1000*11630*RES_hh_tes!Q19/RES_hh_num!Q19)</f>
        <v>0</v>
      </c>
      <c r="R19" s="72">
        <f>IF(RES_hh_tes!R19=0,0,1000*11630*RES_hh_tes!R19/RES_hh_num!R19)</f>
        <v>0</v>
      </c>
      <c r="S19" s="72">
        <f>IF(RES_hh_tes!S19=0,0,1000*11630*RES_hh_tes!S19/RES_hh_num!S19)</f>
        <v>0</v>
      </c>
      <c r="T19" s="72">
        <f>IF(RES_hh_tes!T19=0,0,1000*11630*RES_hh_tes!T19/RES_hh_num!T19)</f>
        <v>0</v>
      </c>
      <c r="U19" s="72">
        <f>IF(RES_hh_tes!U19=0,0,1000*11630*RES_hh_tes!U19/RES_hh_num!U19)</f>
        <v>0</v>
      </c>
      <c r="V19" s="72">
        <f>IF(RES_hh_tes!V19=0,0,1000*11630*RES_hh_tes!V19/RES_hh_num!V19)</f>
        <v>0</v>
      </c>
      <c r="W19" s="72">
        <f>IF(RES_hh_tes!W19=0,0,1000*11630*RES_hh_tes!W19/RES_hh_num!W19)</f>
        <v>0</v>
      </c>
      <c r="X19" s="72">
        <f>IF(RES_hh_tes!X19=0,0,1000*11630*RES_hh_tes!X19/RES_hh_num!X19)</f>
        <v>0</v>
      </c>
      <c r="Y19" s="72">
        <f>IF(RES_hh_tes!Y19=0,0,1000*11630*RES_hh_tes!Y19/RES_hh_num!Y19)</f>
        <v>0</v>
      </c>
      <c r="DA19" s="89" t="s">
        <v>511</v>
      </c>
    </row>
    <row r="20" spans="1:105" ht="12" customHeight="1" x14ac:dyDescent="0.25">
      <c r="A20" s="28" t="s">
        <v>200</v>
      </c>
      <c r="B20" s="72">
        <f>IF(RES_hh_tes!B20=0,0,1000*11630*RES_hh_tes!B20/RES_hh_num!B20)</f>
        <v>1345.2503441739686</v>
      </c>
      <c r="C20" s="72">
        <f>IF(RES_hh_tes!C20=0,0,1000*11630*RES_hh_tes!C20/RES_hh_num!C20)</f>
        <v>1526.1006952223629</v>
      </c>
      <c r="D20" s="72">
        <f>IF(RES_hh_tes!D20=0,0,1000*11630*RES_hh_tes!D20/RES_hh_num!D20)</f>
        <v>1435.4212255788741</v>
      </c>
      <c r="E20" s="72">
        <f>IF(RES_hh_tes!E20=0,0,1000*11630*RES_hh_tes!E20/RES_hh_num!E20)</f>
        <v>1519.1878331762082</v>
      </c>
      <c r="F20" s="72">
        <f>IF(RES_hh_tes!F20=0,0,1000*11630*RES_hh_tes!F20/RES_hh_num!F20)</f>
        <v>1433.3560035606979</v>
      </c>
      <c r="G20" s="72">
        <f>IF(RES_hh_tes!G20=0,0,1000*11630*RES_hh_tes!G20/RES_hh_num!G20)</f>
        <v>1448.5928954471985</v>
      </c>
      <c r="H20" s="72">
        <f>IF(RES_hh_tes!H20=0,0,1000*11630*RES_hh_tes!H20/RES_hh_num!H20)</f>
        <v>1444.9072458887508</v>
      </c>
      <c r="I20" s="72">
        <f>IF(RES_hh_tes!I20=0,0,1000*11630*RES_hh_tes!I20/RES_hh_num!I20)</f>
        <v>1533.325443643673</v>
      </c>
      <c r="J20" s="72">
        <f>IF(RES_hh_tes!J20=0,0,1000*11630*RES_hh_tes!J20/RES_hh_num!J20)</f>
        <v>1355.7922859652265</v>
      </c>
      <c r="K20" s="72">
        <f>IF(RES_hh_tes!K20=0,0,1000*11630*RES_hh_tes!K20/RES_hh_num!K20)</f>
        <v>1384.1219979336809</v>
      </c>
      <c r="L20" s="72">
        <f>IF(RES_hh_tes!L20=0,0,1000*11630*RES_hh_tes!L20/RES_hh_num!L20)</f>
        <v>1534.1149293675717</v>
      </c>
      <c r="M20" s="72">
        <f>IF(RES_hh_tes!M20=0,0,1000*11630*RES_hh_tes!M20/RES_hh_num!M20)</f>
        <v>1539.0702026583685</v>
      </c>
      <c r="N20" s="72">
        <f>IF(RES_hh_tes!N20=0,0,1000*11630*RES_hh_tes!N20/RES_hh_num!N20)</f>
        <v>1541.7980448532867</v>
      </c>
      <c r="O20" s="72">
        <f>IF(RES_hh_tes!O20=0,0,1000*11630*RES_hh_tes!O20/RES_hh_num!O20)</f>
        <v>1529.3331009019362</v>
      </c>
      <c r="P20" s="72">
        <f>IF(RES_hh_tes!P20=0,0,1000*11630*RES_hh_tes!P20/RES_hh_num!P20)</f>
        <v>1535.5003044070431</v>
      </c>
      <c r="Q20" s="72">
        <f>IF(RES_hh_tes!Q20=0,0,1000*11630*RES_hh_tes!Q20/RES_hh_num!Q20)</f>
        <v>1543.9586872253913</v>
      </c>
      <c r="R20" s="72">
        <f>IF(RES_hh_tes!R20=0,0,1000*11630*RES_hh_tes!R20/RES_hh_num!R20)</f>
        <v>1470.1537591290025</v>
      </c>
      <c r="S20" s="72">
        <f>IF(RES_hh_tes!S20=0,0,1000*11630*RES_hh_tes!S20/RES_hh_num!S20)</f>
        <v>1434.6108619032832</v>
      </c>
      <c r="T20" s="72">
        <f>IF(RES_hh_tes!T20=0,0,1000*11630*RES_hh_tes!T20/RES_hh_num!T20)</f>
        <v>1376.6033236785631</v>
      </c>
      <c r="U20" s="72">
        <f>IF(RES_hh_tes!U20=0,0,1000*11630*RES_hh_tes!U20/RES_hh_num!U20)</f>
        <v>1334.5104549496129</v>
      </c>
      <c r="V20" s="72">
        <f>IF(RES_hh_tes!V20=0,0,1000*11630*RES_hh_tes!V20/RES_hh_num!V20)</f>
        <v>1528.5178804389939</v>
      </c>
      <c r="W20" s="72">
        <f>IF(RES_hh_tes!W20=0,0,1000*11630*RES_hh_tes!W20/RES_hh_num!W20)</f>
        <v>1263.1532269970933</v>
      </c>
      <c r="X20" s="72">
        <f>IF(RES_hh_tes!X20=0,0,1000*11630*RES_hh_tes!X20/RES_hh_num!X20)</f>
        <v>1380.8029388010675</v>
      </c>
      <c r="Y20" s="72">
        <f>IF(RES_hh_tes!Y20=0,0,1000*11630*RES_hh_tes!Y20/RES_hh_num!Y20)</f>
        <v>979.92069665150439</v>
      </c>
      <c r="DA20" s="89" t="s">
        <v>512</v>
      </c>
    </row>
    <row r="21" spans="1:105" ht="12" customHeight="1" x14ac:dyDescent="0.25">
      <c r="A21" s="28" t="s">
        <v>189</v>
      </c>
      <c r="B21" s="72">
        <f>IF(RES_hh_tes!B21=0,0,1000*11630*RES_hh_tes!B21/RES_hh_num!B21)</f>
        <v>1406.2150578947251</v>
      </c>
      <c r="C21" s="72">
        <f>IF(RES_hh_tes!C21=0,0,1000*11630*RES_hh_tes!C21/RES_hh_num!C21)</f>
        <v>1440.554775522221</v>
      </c>
      <c r="D21" s="72">
        <f>IF(RES_hh_tes!D21=0,0,1000*11630*RES_hh_tes!D21/RES_hh_num!D21)</f>
        <v>1510.8331428397553</v>
      </c>
      <c r="E21" s="72">
        <f>IF(RES_hh_tes!E21=0,0,1000*11630*RES_hh_tes!E21/RES_hh_num!E21)</f>
        <v>1397.864046258698</v>
      </c>
      <c r="F21" s="72">
        <f>IF(RES_hh_tes!F21=0,0,1000*11630*RES_hh_tes!F21/RES_hh_num!F21)</f>
        <v>1434.162212330159</v>
      </c>
      <c r="G21" s="72">
        <f>IF(RES_hh_tes!G21=0,0,1000*11630*RES_hh_tes!G21/RES_hh_num!G21)</f>
        <v>1406.8053378995548</v>
      </c>
      <c r="H21" s="72">
        <f>IF(RES_hh_tes!H21=0,0,1000*11630*RES_hh_tes!H21/RES_hh_num!H21)</f>
        <v>1502.7775221570091</v>
      </c>
      <c r="I21" s="72">
        <f>IF(RES_hh_tes!I21=0,0,1000*11630*RES_hh_tes!I21/RES_hh_num!I21)</f>
        <v>1500.0342545719775</v>
      </c>
      <c r="J21" s="72">
        <f>IF(RES_hh_tes!J21=0,0,1000*11630*RES_hh_tes!J21/RES_hh_num!J21)</f>
        <v>1436.2830468409318</v>
      </c>
      <c r="K21" s="72">
        <f>IF(RES_hh_tes!K21=0,0,1000*11630*RES_hh_tes!K21/RES_hh_num!K21)</f>
        <v>1504.8175514496925</v>
      </c>
      <c r="L21" s="72">
        <f>IF(RES_hh_tes!L21=0,0,1000*11630*RES_hh_tes!L21/RES_hh_num!L21)</f>
        <v>1600.3400381012784</v>
      </c>
      <c r="M21" s="72">
        <f>IF(RES_hh_tes!M21=0,0,1000*11630*RES_hh_tes!M21/RES_hh_num!M21)</f>
        <v>1427.5493196789487</v>
      </c>
      <c r="N21" s="72">
        <f>IF(RES_hh_tes!N21=0,0,1000*11630*RES_hh_tes!N21/RES_hh_num!N21)</f>
        <v>1526.9672231505381</v>
      </c>
      <c r="O21" s="72">
        <f>IF(RES_hh_tes!O21=0,0,1000*11630*RES_hh_tes!O21/RES_hh_num!O21)</f>
        <v>1534.6280080050542</v>
      </c>
      <c r="P21" s="72">
        <f>IF(RES_hh_tes!P21=0,0,1000*11630*RES_hh_tes!P21/RES_hh_num!P21)</f>
        <v>1539.1216620925002</v>
      </c>
      <c r="Q21" s="72">
        <f>IF(RES_hh_tes!Q21=0,0,1000*11630*RES_hh_tes!Q21/RES_hh_num!Q21)</f>
        <v>1482.4110335354071</v>
      </c>
      <c r="R21" s="72">
        <f>IF(RES_hh_tes!R21=0,0,1000*11630*RES_hh_tes!R21/RES_hh_num!R21)</f>
        <v>1443.0171227127914</v>
      </c>
      <c r="S21" s="72">
        <f>IF(RES_hh_tes!S21=0,0,1000*11630*RES_hh_tes!S21/RES_hh_num!S21)</f>
        <v>1432.3422577875858</v>
      </c>
      <c r="T21" s="72">
        <f>IF(RES_hh_tes!T21=0,0,1000*11630*RES_hh_tes!T21/RES_hh_num!T21)</f>
        <v>1342.0055620709088</v>
      </c>
      <c r="U21" s="72">
        <f>IF(RES_hh_tes!U21=0,0,1000*11630*RES_hh_tes!U21/RES_hh_num!U21)</f>
        <v>1419.4657535406961</v>
      </c>
      <c r="V21" s="72">
        <f>IF(RES_hh_tes!V21=0,0,1000*11630*RES_hh_tes!V21/RES_hh_num!V21)</f>
        <v>1393.7198569046961</v>
      </c>
      <c r="W21" s="72">
        <f>IF(RES_hh_tes!W21=0,0,1000*11630*RES_hh_tes!W21/RES_hh_num!W21)</f>
        <v>1531.9916810880927</v>
      </c>
      <c r="X21" s="72">
        <f>IF(RES_hh_tes!X21=0,0,1000*11630*RES_hh_tes!X21/RES_hh_num!X21)</f>
        <v>1291.7651837950909</v>
      </c>
      <c r="Y21" s="72">
        <f>IF(RES_hh_tes!Y21=0,0,1000*11630*RES_hh_tes!Y21/RES_hh_num!Y21)</f>
        <v>878.01155910207274</v>
      </c>
      <c r="DA21" s="89" t="s">
        <v>513</v>
      </c>
    </row>
    <row r="22" spans="1:105" ht="12" customHeight="1" x14ac:dyDescent="0.25">
      <c r="A22" s="28" t="s">
        <v>202</v>
      </c>
      <c r="B22" s="72">
        <f>IF(RES_hh_tes!B22=0,0,1000*11630*RES_hh_tes!B22/RES_hh_num!B22)</f>
        <v>1395.6026556685447</v>
      </c>
      <c r="C22" s="72">
        <f>IF(RES_hh_tes!C22=0,0,1000*11630*RES_hh_tes!C22/RES_hh_num!C22)</f>
        <v>1449.5848598337673</v>
      </c>
      <c r="D22" s="72">
        <f>IF(RES_hh_tes!D22=0,0,1000*11630*RES_hh_tes!D22/RES_hh_num!D22)</f>
        <v>1464.5227516677708</v>
      </c>
      <c r="E22" s="72">
        <f>IF(RES_hh_tes!E22=0,0,1000*11630*RES_hh_tes!E22/RES_hh_num!E22)</f>
        <v>1402.6991770005295</v>
      </c>
      <c r="F22" s="72">
        <f>IF(RES_hh_tes!F22=0,0,1000*11630*RES_hh_tes!F22/RES_hh_num!F22)</f>
        <v>1450.3906969279774</v>
      </c>
      <c r="G22" s="72">
        <f>IF(RES_hh_tes!G22=0,0,1000*11630*RES_hh_tes!G22/RES_hh_num!G22)</f>
        <v>1468.2986142030461</v>
      </c>
      <c r="H22" s="72">
        <f>IF(RES_hh_tes!H22=0,0,1000*11630*RES_hh_tes!H22/RES_hh_num!H22)</f>
        <v>1458.4059513482248</v>
      </c>
      <c r="I22" s="72">
        <f>IF(RES_hh_tes!I22=0,0,1000*11630*RES_hh_tes!I22/RES_hh_num!I22)</f>
        <v>1412.5341972755166</v>
      </c>
      <c r="J22" s="72">
        <f>IF(RES_hh_tes!J22=0,0,1000*11630*RES_hh_tes!J22/RES_hh_num!J22)</f>
        <v>1455.7061639611511</v>
      </c>
      <c r="K22" s="72">
        <f>IF(RES_hh_tes!K22=0,0,1000*11630*RES_hh_tes!K22/RES_hh_num!K22)</f>
        <v>1487.5839535988689</v>
      </c>
      <c r="L22" s="72">
        <f>IF(RES_hh_tes!L22=0,0,1000*11630*RES_hh_tes!L22/RES_hh_num!L22)</f>
        <v>1524.4427675365826</v>
      </c>
      <c r="M22" s="72">
        <f>IF(RES_hh_tes!M22=0,0,1000*11630*RES_hh_tes!M22/RES_hh_num!M22)</f>
        <v>1531.7360512238365</v>
      </c>
      <c r="N22" s="72">
        <f>IF(RES_hh_tes!N22=0,0,1000*11630*RES_hh_tes!N22/RES_hh_num!N22)</f>
        <v>1542.9885369636324</v>
      </c>
      <c r="O22" s="72">
        <f>IF(RES_hh_tes!O22=0,0,1000*11630*RES_hh_tes!O22/RES_hh_num!O22)</f>
        <v>1549.4422952423902</v>
      </c>
      <c r="P22" s="72">
        <f>IF(RES_hh_tes!P22=0,0,1000*11630*RES_hh_tes!P22/RES_hh_num!P22)</f>
        <v>1531.0339311712169</v>
      </c>
      <c r="Q22" s="72">
        <f>IF(RES_hh_tes!Q22=0,0,1000*11630*RES_hh_tes!Q22/RES_hh_num!Q22)</f>
        <v>1503.4896172757703</v>
      </c>
      <c r="R22" s="72">
        <f>IF(RES_hh_tes!R22=0,0,1000*11630*RES_hh_tes!R22/RES_hh_num!R22)</f>
        <v>1484.5560718379058</v>
      </c>
      <c r="S22" s="72">
        <f>IF(RES_hh_tes!S22=0,0,1000*11630*RES_hh_tes!S22/RES_hh_num!S22)</f>
        <v>1427.3574880882454</v>
      </c>
      <c r="T22" s="72">
        <f>IF(RES_hh_tes!T22=0,0,1000*11630*RES_hh_tes!T22/RES_hh_num!T22)</f>
        <v>1411.6095716020131</v>
      </c>
      <c r="U22" s="72">
        <f>IF(RES_hh_tes!U22=0,0,1000*11630*RES_hh_tes!U22/RES_hh_num!U22)</f>
        <v>1372.9651167199243</v>
      </c>
      <c r="V22" s="72">
        <f>IF(RES_hh_tes!V22=0,0,1000*11630*RES_hh_tes!V22/RES_hh_num!V22)</f>
        <v>1354.1337354428395</v>
      </c>
      <c r="W22" s="72">
        <f>IF(RES_hh_tes!W22=0,0,1000*11630*RES_hh_tes!W22/RES_hh_num!W22)</f>
        <v>1320.9745723888454</v>
      </c>
      <c r="X22" s="72">
        <f>IF(RES_hh_tes!X22=0,0,1000*11630*RES_hh_tes!X22/RES_hh_num!X22)</f>
        <v>1239.3010567074773</v>
      </c>
      <c r="Y22" s="72">
        <f>IF(RES_hh_tes!Y22=0,0,1000*11630*RES_hh_tes!Y22/RES_hh_num!Y22)</f>
        <v>1214.4439885568959</v>
      </c>
      <c r="DA22" s="89" t="s">
        <v>514</v>
      </c>
    </row>
    <row r="23" spans="1:105" ht="12" customHeight="1" x14ac:dyDescent="0.25">
      <c r="A23" s="28" t="s">
        <v>197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X23" s="72">
        <f>IF(RES_hh_tes!X23=0,0,1000*11630*RES_hh_tes!X23/RES_hh_num!X23)</f>
        <v>0</v>
      </c>
      <c r="Y23" s="72">
        <f>IF(RES_hh_tes!Y23=0,0,1000*11630*RES_hh_tes!Y23/RES_hh_num!Y23)</f>
        <v>0</v>
      </c>
      <c r="DA23" s="89" t="s">
        <v>515</v>
      </c>
    </row>
    <row r="24" spans="1:105" ht="12" customHeight="1" x14ac:dyDescent="0.25">
      <c r="A24" s="28" t="s">
        <v>198</v>
      </c>
      <c r="B24" s="72">
        <f>IF(RES_hh_tes!B24=0,0,1000*11630*RES_hh_tes!B24/RES_hh_num!B24)</f>
        <v>1440.8246424843776</v>
      </c>
      <c r="C24" s="72">
        <f>IF(RES_hh_tes!C24=0,0,1000*11630*RES_hh_tes!C24/RES_hh_num!C24)</f>
        <v>1446.7389880474868</v>
      </c>
      <c r="D24" s="72">
        <f>IF(RES_hh_tes!D24=0,0,1000*11630*RES_hh_tes!D24/RES_hh_num!D24)</f>
        <v>1449.3239929287113</v>
      </c>
      <c r="E24" s="72">
        <f>IF(RES_hh_tes!E24=0,0,1000*11630*RES_hh_tes!E24/RES_hh_num!E24)</f>
        <v>1458.1381277096682</v>
      </c>
      <c r="F24" s="72">
        <f>IF(RES_hh_tes!F24=0,0,1000*11630*RES_hh_tes!F24/RES_hh_num!F24)</f>
        <v>1460.4958080344709</v>
      </c>
      <c r="G24" s="72">
        <f>IF(RES_hh_tes!G24=0,0,1000*11630*RES_hh_tes!G24/RES_hh_num!G24)</f>
        <v>1457.4134923235051</v>
      </c>
      <c r="H24" s="72">
        <f>IF(RES_hh_tes!H24=0,0,1000*11630*RES_hh_tes!H24/RES_hh_num!H24)</f>
        <v>1468.7881359515748</v>
      </c>
      <c r="I24" s="72">
        <f>IF(RES_hh_tes!I24=0,0,1000*11630*RES_hh_tes!I24/RES_hh_num!I24)</f>
        <v>1450.7361775824202</v>
      </c>
      <c r="J24" s="72">
        <f>IF(RES_hh_tes!J24=0,0,1000*11630*RES_hh_tes!J24/RES_hh_num!J24)</f>
        <v>1432.8071995847895</v>
      </c>
      <c r="K24" s="72">
        <f>IF(RES_hh_tes!K24=0,0,1000*11630*RES_hh_tes!K24/RES_hh_num!K24)</f>
        <v>1469.3905157477225</v>
      </c>
      <c r="L24" s="72">
        <f>IF(RES_hh_tes!L24=0,0,1000*11630*RES_hh_tes!L24/RES_hh_num!L24)</f>
        <v>1476.993927673589</v>
      </c>
      <c r="M24" s="72">
        <f>IF(RES_hh_tes!M24=0,0,1000*11630*RES_hh_tes!M24/RES_hh_num!M24)</f>
        <v>1529.6976664740835</v>
      </c>
      <c r="N24" s="72">
        <f>IF(RES_hh_tes!N24=0,0,1000*11630*RES_hh_tes!N24/RES_hh_num!N24)</f>
        <v>1543.9270845785252</v>
      </c>
      <c r="O24" s="72">
        <f>IF(RES_hh_tes!O24=0,0,1000*11630*RES_hh_tes!O24/RES_hh_num!O24)</f>
        <v>1563.7195632886271</v>
      </c>
      <c r="P24" s="72">
        <f>IF(RES_hh_tes!P24=0,0,1000*11630*RES_hh_tes!P24/RES_hh_num!P24)</f>
        <v>1508.0231113979783</v>
      </c>
      <c r="Q24" s="72">
        <f>IF(RES_hh_tes!Q24=0,0,1000*11630*RES_hh_tes!Q24/RES_hh_num!Q24)</f>
        <v>1519.7353288620966</v>
      </c>
      <c r="R24" s="72">
        <f>IF(RES_hh_tes!R24=0,0,1000*11630*RES_hh_tes!R24/RES_hh_num!R24)</f>
        <v>1490.1682489476898</v>
      </c>
      <c r="S24" s="72">
        <f>IF(RES_hh_tes!S24=0,0,1000*11630*RES_hh_tes!S24/RES_hh_num!S24)</f>
        <v>1447.4907844575416</v>
      </c>
      <c r="T24" s="72">
        <f>IF(RES_hh_tes!T24=0,0,1000*11630*RES_hh_tes!T24/RES_hh_num!T24)</f>
        <v>1391.0437010112155</v>
      </c>
      <c r="U24" s="72">
        <f>IF(RES_hh_tes!U24=0,0,1000*11630*RES_hh_tes!U24/RES_hh_num!U24)</f>
        <v>1371.5560879669827</v>
      </c>
      <c r="V24" s="72">
        <f>IF(RES_hh_tes!V24=0,0,1000*11630*RES_hh_tes!V24/RES_hh_num!V24)</f>
        <v>1352.256753849091</v>
      </c>
      <c r="W24" s="72">
        <f>IF(RES_hh_tes!W24=0,0,1000*11630*RES_hh_tes!W24/RES_hh_num!W24)</f>
        <v>1333.0789022460235</v>
      </c>
      <c r="X24" s="72">
        <f>IF(RES_hh_tes!X24=0,0,1000*11630*RES_hh_tes!X24/RES_hh_num!X24)</f>
        <v>1233.4163511938625</v>
      </c>
      <c r="Y24" s="72">
        <f>IF(RES_hh_tes!Y24=0,0,1000*11630*RES_hh_tes!Y24/RES_hh_num!Y24)</f>
        <v>1210.5149167466029</v>
      </c>
      <c r="DA24" s="89" t="s">
        <v>516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1465.1831597922971</v>
      </c>
      <c r="C25" s="74">
        <f>IF(RES_hh_tes!C25=0,0,1000*11630*RES_hh_tes!C25/RES_hh_num!C25)</f>
        <v>1444.962842149896</v>
      </c>
      <c r="D25" s="74">
        <f>IF(RES_hh_tes!D25=0,0,1000*11630*RES_hh_tes!D25/RES_hh_num!D25)</f>
        <v>1451.4713150640443</v>
      </c>
      <c r="E25" s="74">
        <f>IF(RES_hh_tes!E25=0,0,1000*11630*RES_hh_tes!E25/RES_hh_num!E25)</f>
        <v>1427.0128782379229</v>
      </c>
      <c r="F25" s="74">
        <f>IF(RES_hh_tes!F25=0,0,1000*11630*RES_hh_tes!F25/RES_hh_num!F25)</f>
        <v>1425.235488280809</v>
      </c>
      <c r="G25" s="74">
        <f>IF(RES_hh_tes!G25=0,0,1000*11630*RES_hh_tes!G25/RES_hh_num!G25)</f>
        <v>1477.6853446981283</v>
      </c>
      <c r="H25" s="74">
        <f>IF(RES_hh_tes!H25=0,0,1000*11630*RES_hh_tes!H25/RES_hh_num!H25)</f>
        <v>1476.8202732844511</v>
      </c>
      <c r="I25" s="74">
        <f>IF(RES_hh_tes!I25=0,0,1000*11630*RES_hh_tes!I25/RES_hh_num!I25)</f>
        <v>1439.6742782296403</v>
      </c>
      <c r="J25" s="74">
        <f>IF(RES_hh_tes!J25=0,0,1000*11630*RES_hh_tes!J25/RES_hh_num!J25)</f>
        <v>1420.252148493631</v>
      </c>
      <c r="K25" s="74">
        <f>IF(RES_hh_tes!K25=0,0,1000*11630*RES_hh_tes!K25/RES_hh_num!K25)</f>
        <v>1460.431588538981</v>
      </c>
      <c r="L25" s="74">
        <f>IF(RES_hh_tes!L25=0,0,1000*11630*RES_hh_tes!L25/RES_hh_num!L25)</f>
        <v>1462.8780177394067</v>
      </c>
      <c r="M25" s="74">
        <f>IF(RES_hh_tes!M25=0,0,1000*11630*RES_hh_tes!M25/RES_hh_num!M25)</f>
        <v>1537.1149331758584</v>
      </c>
      <c r="N25" s="74">
        <f>IF(RES_hh_tes!N25=0,0,1000*11630*RES_hh_tes!N25/RES_hh_num!N25)</f>
        <v>1537.1288819126744</v>
      </c>
      <c r="O25" s="74">
        <f>IF(RES_hh_tes!O25=0,0,1000*11630*RES_hh_tes!O25/RES_hh_num!O25)</f>
        <v>1531.6408014616516</v>
      </c>
      <c r="P25" s="74">
        <f>IF(RES_hh_tes!P25=0,0,1000*11630*RES_hh_tes!P25/RES_hh_num!P25)</f>
        <v>1501.7947928415676</v>
      </c>
      <c r="Q25" s="74">
        <f>IF(RES_hh_tes!Q25=0,0,1000*11630*RES_hh_tes!Q25/RES_hh_num!Q25)</f>
        <v>1483.2444214730997</v>
      </c>
      <c r="R25" s="74">
        <f>IF(RES_hh_tes!R25=0,0,1000*11630*RES_hh_tes!R25/RES_hh_num!R25)</f>
        <v>1478.8204688055366</v>
      </c>
      <c r="S25" s="74">
        <f>IF(RES_hh_tes!S25=0,0,1000*11630*RES_hh_tes!S25/RES_hh_num!S25)</f>
        <v>1432.8593315623057</v>
      </c>
      <c r="T25" s="74">
        <f>IF(RES_hh_tes!T25=0,0,1000*11630*RES_hh_tes!T25/RES_hh_num!T25)</f>
        <v>1392.8123639461844</v>
      </c>
      <c r="U25" s="74">
        <f>IF(RES_hh_tes!U25=0,0,1000*11630*RES_hh_tes!U25/RES_hh_num!U25)</f>
        <v>1352.0243584679911</v>
      </c>
      <c r="V25" s="74">
        <f>IF(RES_hh_tes!V25=0,0,1000*11630*RES_hh_tes!V25/RES_hh_num!V25)</f>
        <v>1346.5023067286259</v>
      </c>
      <c r="W25" s="74">
        <f>IF(RES_hh_tes!W25=0,0,1000*11630*RES_hh_tes!W25/RES_hh_num!W25)</f>
        <v>1306.7538173032303</v>
      </c>
      <c r="X25" s="74">
        <f>IF(RES_hh_tes!X25=0,0,1000*11630*RES_hh_tes!X25/RES_hh_num!X25)</f>
        <v>1205.6117152119668</v>
      </c>
      <c r="Y25" s="74">
        <f>IF(RES_hh_tes!Y25=0,0,1000*11630*RES_hh_tes!Y25/RES_hh_num!Y25)</f>
        <v>1199.4542355685601</v>
      </c>
      <c r="DA25" s="90" t="s">
        <v>517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287.43289567298359</v>
      </c>
      <c r="C26" s="77">
        <f>IF(RES_hh_tes!C26=0,0,1000*11630*RES_hh_tes!C26/RES_hh_num!C26)</f>
        <v>292.65571738456771</v>
      </c>
      <c r="D26" s="77">
        <f>IF(RES_hh_tes!D26=0,0,1000*11630*RES_hh_tes!D26/RES_hh_num!D26)</f>
        <v>290.96062603980516</v>
      </c>
      <c r="E26" s="77">
        <f>IF(RES_hh_tes!E26=0,0,1000*11630*RES_hh_tes!E26/RES_hh_num!E26)</f>
        <v>291.49947527625164</v>
      </c>
      <c r="F26" s="77">
        <f>IF(RES_hh_tes!F26=0,0,1000*11630*RES_hh_tes!F26/RES_hh_num!F26)</f>
        <v>289.58647052009729</v>
      </c>
      <c r="G26" s="77">
        <f>IF(RES_hh_tes!G26=0,0,1000*11630*RES_hh_tes!G26/RES_hh_num!G26)</f>
        <v>295.02973661852184</v>
      </c>
      <c r="H26" s="77">
        <f>IF(RES_hh_tes!H26=0,0,1000*11630*RES_hh_tes!H26/RES_hh_num!H26)</f>
        <v>296.08068219088204</v>
      </c>
      <c r="I26" s="77">
        <f>IF(RES_hh_tes!I26=0,0,1000*11630*RES_hh_tes!I26/RES_hh_num!I26)</f>
        <v>272.30223965010151</v>
      </c>
      <c r="J26" s="77">
        <f>IF(RES_hh_tes!J26=0,0,1000*11630*RES_hh_tes!J26/RES_hh_num!J26)</f>
        <v>279.80987156887397</v>
      </c>
      <c r="K26" s="77">
        <f>IF(RES_hh_tes!K26=0,0,1000*11630*RES_hh_tes!K26/RES_hh_num!K26)</f>
        <v>287.38656182565228</v>
      </c>
      <c r="L26" s="77">
        <f>IF(RES_hh_tes!L26=0,0,1000*11630*RES_hh_tes!L26/RES_hh_num!L26)</f>
        <v>291.88446408363473</v>
      </c>
      <c r="M26" s="77">
        <f>IF(RES_hh_tes!M26=0,0,1000*11630*RES_hh_tes!M26/RES_hh_num!M26)</f>
        <v>302.17319806714431</v>
      </c>
      <c r="N26" s="77">
        <f>IF(RES_hh_tes!N26=0,0,1000*11630*RES_hh_tes!N26/RES_hh_num!N26)</f>
        <v>303.55025458603626</v>
      </c>
      <c r="O26" s="77">
        <f>IF(RES_hh_tes!O26=0,0,1000*11630*RES_hh_tes!O26/RES_hh_num!O26)</f>
        <v>304.34049726085158</v>
      </c>
      <c r="P26" s="77">
        <f>IF(RES_hh_tes!P26=0,0,1000*11630*RES_hh_tes!P26/RES_hh_num!P26)</f>
        <v>297.49534958005188</v>
      </c>
      <c r="Q26" s="77">
        <f>IF(RES_hh_tes!Q26=0,0,1000*11630*RES_hh_tes!Q26/RES_hh_num!Q26)</f>
        <v>295.90048451943272</v>
      </c>
      <c r="R26" s="77">
        <f>IF(RES_hh_tes!R26=0,0,1000*11630*RES_hh_tes!R26/RES_hh_num!R26)</f>
        <v>291.97958717343238</v>
      </c>
      <c r="S26" s="77">
        <f>IF(RES_hh_tes!S26=0,0,1000*11630*RES_hh_tes!S26/RES_hh_num!S26)</f>
        <v>283.09168240681771</v>
      </c>
      <c r="T26" s="77">
        <f>IF(RES_hh_tes!T26=0,0,1000*11630*RES_hh_tes!T26/RES_hh_num!T26)</f>
        <v>274.35207882148342</v>
      </c>
      <c r="U26" s="77">
        <f>IF(RES_hh_tes!U26=0,0,1000*11630*RES_hh_tes!U26/RES_hh_num!U26)</f>
        <v>267.83216783216858</v>
      </c>
      <c r="V26" s="77">
        <f>IF(RES_hh_tes!V26=0,0,1000*11630*RES_hh_tes!V26/RES_hh_num!V26)</f>
        <v>268.15847395451169</v>
      </c>
      <c r="W26" s="77">
        <f>IF(RES_hh_tes!W26=0,0,1000*11630*RES_hh_tes!W26/RES_hh_num!W26)</f>
        <v>272.69482026202093</v>
      </c>
      <c r="X26" s="77">
        <f>IF(RES_hh_tes!X26=0,0,1000*11630*RES_hh_tes!X26/RES_hh_num!X26)</f>
        <v>251.94591029023653</v>
      </c>
      <c r="Y26" s="77">
        <f>IF(RES_hh_tes!Y26=0,0,1000*11630*RES_hh_tes!Y26/RES_hh_num!Y26)</f>
        <v>234.76804400940355</v>
      </c>
      <c r="DA26" s="92" t="s">
        <v>518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142.92115265921342</v>
      </c>
      <c r="C27" s="69">
        <f>IF(RES_hh_tes!C27=0,0,1000*11630*RES_hh_tes!C27/RES_hh_num!C27)</f>
        <v>147.33864152888151</v>
      </c>
      <c r="D27" s="69">
        <f>IF(RES_hh_tes!D27=0,0,1000*11630*RES_hh_tes!D27/RES_hh_num!D27)</f>
        <v>147.75111965329472</v>
      </c>
      <c r="E27" s="69">
        <f>IF(RES_hh_tes!E27=0,0,1000*11630*RES_hh_tes!E27/RES_hh_num!E27)</f>
        <v>149.96694167226312</v>
      </c>
      <c r="F27" s="69">
        <f>IF(RES_hh_tes!F27=0,0,1000*11630*RES_hh_tes!F27/RES_hh_num!F27)</f>
        <v>148.60541775699221</v>
      </c>
      <c r="G27" s="69">
        <f>IF(RES_hh_tes!G27=0,0,1000*11630*RES_hh_tes!G27/RES_hh_num!G27)</f>
        <v>154.50252690046477</v>
      </c>
      <c r="H27" s="69">
        <f>IF(RES_hh_tes!H27=0,0,1000*11630*RES_hh_tes!H27/RES_hh_num!H27)</f>
        <v>150.02055862257191</v>
      </c>
      <c r="I27" s="69">
        <f>IF(RES_hh_tes!I27=0,0,1000*11630*RES_hh_tes!I27/RES_hh_num!I27)</f>
        <v>152.71139354241387</v>
      </c>
      <c r="J27" s="69">
        <f>IF(RES_hh_tes!J27=0,0,1000*11630*RES_hh_tes!J27/RES_hh_num!J27)</f>
        <v>160.60003590451109</v>
      </c>
      <c r="K27" s="69">
        <f>IF(RES_hh_tes!K27=0,0,1000*11630*RES_hh_tes!K27/RES_hh_num!K27)</f>
        <v>173.2553354599203</v>
      </c>
      <c r="L27" s="69">
        <f>IF(RES_hh_tes!L27=0,0,1000*11630*RES_hh_tes!L27/RES_hh_num!L27)</f>
        <v>175.59949704870323</v>
      </c>
      <c r="M27" s="69">
        <f>IF(RES_hh_tes!M27=0,0,1000*11630*RES_hh_tes!M27/RES_hh_num!M27)</f>
        <v>176.86508391161001</v>
      </c>
      <c r="N27" s="69">
        <f>IF(RES_hh_tes!N27=0,0,1000*11630*RES_hh_tes!N27/RES_hh_num!N27)</f>
        <v>183.40416873983602</v>
      </c>
      <c r="O27" s="69">
        <f>IF(RES_hh_tes!O27=0,0,1000*11630*RES_hh_tes!O27/RES_hh_num!O27)</f>
        <v>185.64417784945425</v>
      </c>
      <c r="P27" s="69">
        <f>IF(RES_hh_tes!P27=0,0,1000*11630*RES_hh_tes!P27/RES_hh_num!P27)</f>
        <v>184.88475578057185</v>
      </c>
      <c r="Q27" s="69">
        <f>IF(RES_hh_tes!Q27=0,0,1000*11630*RES_hh_tes!Q27/RES_hh_num!Q27)</f>
        <v>186.23651908797333</v>
      </c>
      <c r="R27" s="69">
        <f>IF(RES_hh_tes!R27=0,0,1000*11630*RES_hh_tes!R27/RES_hh_num!R27)</f>
        <v>185.85108063934626</v>
      </c>
      <c r="S27" s="69">
        <f>IF(RES_hh_tes!S27=0,0,1000*11630*RES_hh_tes!S27/RES_hh_num!S27)</f>
        <v>185.74118373261376</v>
      </c>
      <c r="T27" s="69">
        <f>IF(RES_hh_tes!T27=0,0,1000*11630*RES_hh_tes!T27/RES_hh_num!T27)</f>
        <v>190.10933592199785</v>
      </c>
      <c r="U27" s="69">
        <f>IF(RES_hh_tes!U27=0,0,1000*11630*RES_hh_tes!U27/RES_hh_num!U27)</f>
        <v>191.10155633026457</v>
      </c>
      <c r="V27" s="69">
        <f>IF(RES_hh_tes!V27=0,0,1000*11630*RES_hh_tes!V27/RES_hh_num!V27)</f>
        <v>254.72552127036138</v>
      </c>
      <c r="W27" s="69">
        <f>IF(RES_hh_tes!W27=0,0,1000*11630*RES_hh_tes!W27/RES_hh_num!W27)</f>
        <v>251.6942278887322</v>
      </c>
      <c r="X27" s="69">
        <f>IF(RES_hh_tes!X27=0,0,1000*11630*RES_hh_tes!X27/RES_hh_num!X27)</f>
        <v>230.99225439648245</v>
      </c>
      <c r="Y27" s="69">
        <f>IF(RES_hh_tes!Y27=0,0,1000*11630*RES_hh_tes!Y27/RES_hh_num!Y27)</f>
        <v>212.70371427759443</v>
      </c>
      <c r="DA27" s="88" t="s">
        <v>282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X28" s="72">
        <f>IF(RES_hh_tes!X28=0,0,1000*11630*RES_hh_tes!X28/RES_hh_num!X28)</f>
        <v>0</v>
      </c>
      <c r="Y28" s="72">
        <f>IF(RES_hh_tes!Y28=0,0,1000*11630*RES_hh_tes!Y28/RES_hh_num!Y28)</f>
        <v>0</v>
      </c>
      <c r="DA28" s="89" t="s">
        <v>519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105.27373716512074</v>
      </c>
      <c r="C29" s="72">
        <f>IF(RES_hh_tes!C29=0,0,1000*11630*RES_hh_tes!C29/RES_hh_num!C29)</f>
        <v>162.97266499979463</v>
      </c>
      <c r="D29" s="72">
        <f>IF(RES_hh_tes!D29=0,0,1000*11630*RES_hh_tes!D29/RES_hh_num!D29)</f>
        <v>153.70583106130996</v>
      </c>
      <c r="E29" s="72">
        <f>IF(RES_hh_tes!E29=0,0,1000*11630*RES_hh_tes!E29/RES_hh_num!E29)</f>
        <v>175.15966150967122</v>
      </c>
      <c r="F29" s="72">
        <f>IF(RES_hh_tes!F29=0,0,1000*11630*RES_hh_tes!F29/RES_hh_num!F29)</f>
        <v>149.92945650174497</v>
      </c>
      <c r="G29" s="72">
        <f>IF(RES_hh_tes!G29=0,0,1000*11630*RES_hh_tes!G29/RES_hh_num!G29)</f>
        <v>186.06739999210865</v>
      </c>
      <c r="H29" s="72">
        <f>IF(RES_hh_tes!H29=0,0,1000*11630*RES_hh_tes!H29/RES_hh_num!H29)</f>
        <v>98.041969980423261</v>
      </c>
      <c r="I29" s="72">
        <f>IF(RES_hh_tes!I29=0,0,1000*11630*RES_hh_tes!I29/RES_hh_num!I29)</f>
        <v>131.19275158951871</v>
      </c>
      <c r="J29" s="72">
        <f>IF(RES_hh_tes!J29=0,0,1000*11630*RES_hh_tes!J29/RES_hh_num!J29)</f>
        <v>184.71360376388236</v>
      </c>
      <c r="K29" s="72">
        <f>IF(RES_hh_tes!K29=0,0,1000*11630*RES_hh_tes!K29/RES_hh_num!K29)</f>
        <v>216.53128710983114</v>
      </c>
      <c r="L29" s="72">
        <f>IF(RES_hh_tes!L29=0,0,1000*11630*RES_hh_tes!L29/RES_hh_num!L29)</f>
        <v>170.28627824926724</v>
      </c>
      <c r="M29" s="72">
        <f>IF(RES_hh_tes!M29=0,0,1000*11630*RES_hh_tes!M29/RES_hh_num!M29)</f>
        <v>165.22114432762572</v>
      </c>
      <c r="N29" s="72">
        <f>IF(RES_hh_tes!N29=0,0,1000*11630*RES_hh_tes!N29/RES_hh_num!N29)</f>
        <v>138.56612423730337</v>
      </c>
      <c r="O29" s="72">
        <f>IF(RES_hh_tes!O29=0,0,1000*11630*RES_hh_tes!O29/RES_hh_num!O29)</f>
        <v>189.12646954515088</v>
      </c>
      <c r="P29" s="72">
        <f>IF(RES_hh_tes!P29=0,0,1000*11630*RES_hh_tes!P29/RES_hh_num!P29)</f>
        <v>180.85900684570771</v>
      </c>
      <c r="Q29" s="72">
        <f>IF(RES_hh_tes!Q29=0,0,1000*11630*RES_hh_tes!Q29/RES_hh_num!Q29)</f>
        <v>222.92347488759879</v>
      </c>
      <c r="R29" s="72">
        <f>IF(RES_hh_tes!R29=0,0,1000*11630*RES_hh_tes!R29/RES_hh_num!R29)</f>
        <v>177.37438037889186</v>
      </c>
      <c r="S29" s="72">
        <f>IF(RES_hh_tes!S29=0,0,1000*11630*RES_hh_tes!S29/RES_hh_num!S29)</f>
        <v>182.63515646071932</v>
      </c>
      <c r="T29" s="72">
        <f>IF(RES_hh_tes!T29=0,0,1000*11630*RES_hh_tes!T29/RES_hh_num!T29)</f>
        <v>190.26063437712281</v>
      </c>
      <c r="U29" s="72">
        <f>IF(RES_hh_tes!U29=0,0,1000*11630*RES_hh_tes!U29/RES_hh_num!U29)</f>
        <v>193.74258240104371</v>
      </c>
      <c r="V29" s="72">
        <f>IF(RES_hh_tes!V29=0,0,1000*11630*RES_hh_tes!V29/RES_hh_num!V29)</f>
        <v>251.9479575840613</v>
      </c>
      <c r="W29" s="72">
        <f>IF(RES_hh_tes!W29=0,0,1000*11630*RES_hh_tes!W29/RES_hh_num!W29)</f>
        <v>265.5029394973119</v>
      </c>
      <c r="X29" s="72">
        <f>IF(RES_hh_tes!X29=0,0,1000*11630*RES_hh_tes!X29/RES_hh_num!X29)</f>
        <v>233.31266220095844</v>
      </c>
      <c r="Y29" s="72">
        <f>IF(RES_hh_tes!Y29=0,0,1000*11630*RES_hh_tes!Y29/RES_hh_num!Y29)</f>
        <v>197.86231404133915</v>
      </c>
      <c r="DA29" s="89" t="s">
        <v>520</v>
      </c>
    </row>
    <row r="30" spans="1:105" ht="12" customHeight="1" x14ac:dyDescent="0.25">
      <c r="A30" s="28" t="s">
        <v>189</v>
      </c>
      <c r="B30" s="72">
        <f>IF(RES_hh_tes!B30=0,0,1000*11630*RES_hh_tes!B30/RES_hh_num!B30)</f>
        <v>139.5095991792939</v>
      </c>
      <c r="C30" s="72">
        <f>IF(RES_hh_tes!C30=0,0,1000*11630*RES_hh_tes!C30/RES_hh_num!C30)</f>
        <v>145.23457753472286</v>
      </c>
      <c r="D30" s="72">
        <f>IF(RES_hh_tes!D30=0,0,1000*11630*RES_hh_tes!D30/RES_hh_num!D30)</f>
        <v>154.23450002022099</v>
      </c>
      <c r="E30" s="72">
        <f>IF(RES_hh_tes!E30=0,0,1000*11630*RES_hh_tes!E30/RES_hh_num!E30)</f>
        <v>144.62149257898574</v>
      </c>
      <c r="F30" s="72">
        <f>IF(RES_hh_tes!F30=0,0,1000*11630*RES_hh_tes!F30/RES_hh_num!F30)</f>
        <v>147.84363710086069</v>
      </c>
      <c r="G30" s="72">
        <f>IF(RES_hh_tes!G30=0,0,1000*11630*RES_hh_tes!G30/RES_hh_num!G30)</f>
        <v>148.01582061668734</v>
      </c>
      <c r="H30" s="72">
        <f>IF(RES_hh_tes!H30=0,0,1000*11630*RES_hh_tes!H30/RES_hh_num!H30)</f>
        <v>153.12057511152571</v>
      </c>
      <c r="I30" s="72">
        <f>IF(RES_hh_tes!I30=0,0,1000*11630*RES_hh_tes!I30/RES_hh_num!I30)</f>
        <v>157.38884268488161</v>
      </c>
      <c r="J30" s="72">
        <f>IF(RES_hh_tes!J30=0,0,1000*11630*RES_hh_tes!J30/RES_hh_num!J30)</f>
        <v>161.97606171744115</v>
      </c>
      <c r="K30" s="72">
        <f>IF(RES_hh_tes!K30=0,0,1000*11630*RES_hh_tes!K30/RES_hh_num!K30)</f>
        <v>178.26811669631343</v>
      </c>
      <c r="L30" s="72">
        <f>IF(RES_hh_tes!L30=0,0,1000*11630*RES_hh_tes!L30/RES_hh_num!L30)</f>
        <v>189.24225586727573</v>
      </c>
      <c r="M30" s="72">
        <f>IF(RES_hh_tes!M30=0,0,1000*11630*RES_hh_tes!M30/RES_hh_num!M30)</f>
        <v>164.15567736487884</v>
      </c>
      <c r="N30" s="72">
        <f>IF(RES_hh_tes!N30=0,0,1000*11630*RES_hh_tes!N30/RES_hh_num!N30)</f>
        <v>181.19554357115322</v>
      </c>
      <c r="O30" s="72">
        <f>IF(RES_hh_tes!O30=0,0,1000*11630*RES_hh_tes!O30/RES_hh_num!O30)</f>
        <v>183.84037447777428</v>
      </c>
      <c r="P30" s="72">
        <f>IF(RES_hh_tes!P30=0,0,1000*11630*RES_hh_tes!P30/RES_hh_num!P30)</f>
        <v>187.77556038584621</v>
      </c>
      <c r="Q30" s="72">
        <f>IF(RES_hh_tes!Q30=0,0,1000*11630*RES_hh_tes!Q30/RES_hh_num!Q30)</f>
        <v>183.07193998357698</v>
      </c>
      <c r="R30" s="72">
        <f>IF(RES_hh_tes!R30=0,0,1000*11630*RES_hh_tes!R30/RES_hh_num!R30)</f>
        <v>180.35059471518477</v>
      </c>
      <c r="S30" s="72">
        <f>IF(RES_hh_tes!S30=0,0,1000*11630*RES_hh_tes!S30/RES_hh_num!S30)</f>
        <v>184.76116499729883</v>
      </c>
      <c r="T30" s="72">
        <f>IF(RES_hh_tes!T30=0,0,1000*11630*RES_hh_tes!T30/RES_hh_num!T30)</f>
        <v>181.37082067444794</v>
      </c>
      <c r="U30" s="72">
        <f>IF(RES_hh_tes!U30=0,0,1000*11630*RES_hh_tes!U30/RES_hh_num!U30)</f>
        <v>199.16932374818799</v>
      </c>
      <c r="V30" s="72">
        <f>IF(RES_hh_tes!V30=0,0,1000*11630*RES_hh_tes!V30/RES_hh_num!V30)</f>
        <v>259.43681894981461</v>
      </c>
      <c r="W30" s="72">
        <f>IF(RES_hh_tes!W30=0,0,1000*11630*RES_hh_tes!W30/RES_hh_num!W30)</f>
        <v>293.31408735719344</v>
      </c>
      <c r="X30" s="72">
        <f>IF(RES_hh_tes!X30=0,0,1000*11630*RES_hh_tes!X30/RES_hh_num!X30)</f>
        <v>233.29468117465794</v>
      </c>
      <c r="Y30" s="72">
        <f>IF(RES_hh_tes!Y30=0,0,1000*11630*RES_hh_tes!Y30/RES_hh_num!Y30)</f>
        <v>162.76375421987103</v>
      </c>
      <c r="DA30" s="89" t="s">
        <v>521</v>
      </c>
    </row>
    <row r="31" spans="1:105" ht="12" customHeight="1" x14ac:dyDescent="0.25">
      <c r="A31" s="28" t="s">
        <v>202</v>
      </c>
      <c r="B31" s="72">
        <f>IF(RES_hh_tes!B31=0,0,1000*11630*RES_hh_tes!B31/RES_hh_num!B31)</f>
        <v>0</v>
      </c>
      <c r="C31" s="72">
        <f>IF(RES_hh_tes!C31=0,0,1000*11630*RES_hh_tes!C31/RES_hh_num!C31)</f>
        <v>0</v>
      </c>
      <c r="D31" s="72">
        <f>IF(RES_hh_tes!D31=0,0,1000*11630*RES_hh_tes!D31/RES_hh_num!D31)</f>
        <v>0</v>
      </c>
      <c r="E31" s="72">
        <f>IF(RES_hh_tes!E31=0,0,1000*11630*RES_hh_tes!E31/RES_hh_num!E31)</f>
        <v>0</v>
      </c>
      <c r="F31" s="72">
        <f>IF(RES_hh_tes!F31=0,0,1000*11630*RES_hh_tes!F31/RES_hh_num!F31)</f>
        <v>0</v>
      </c>
      <c r="G31" s="72">
        <f>IF(RES_hh_tes!G31=0,0,1000*11630*RES_hh_tes!G31/RES_hh_num!G31)</f>
        <v>0</v>
      </c>
      <c r="H31" s="72">
        <f>IF(RES_hh_tes!H31=0,0,1000*11630*RES_hh_tes!H31/RES_hh_num!H31)</f>
        <v>0</v>
      </c>
      <c r="I31" s="72">
        <f>IF(RES_hh_tes!I31=0,0,1000*11630*RES_hh_tes!I31/RES_hh_num!I31)</f>
        <v>0</v>
      </c>
      <c r="J31" s="72">
        <f>IF(RES_hh_tes!J31=0,0,1000*11630*RES_hh_tes!J31/RES_hh_num!J31)</f>
        <v>0</v>
      </c>
      <c r="K31" s="72">
        <f>IF(RES_hh_tes!K31=0,0,1000*11630*RES_hh_tes!K31/RES_hh_num!K31)</f>
        <v>0</v>
      </c>
      <c r="L31" s="72">
        <f>IF(RES_hh_tes!L31=0,0,1000*11630*RES_hh_tes!L31/RES_hh_num!L31)</f>
        <v>0</v>
      </c>
      <c r="M31" s="72">
        <f>IF(RES_hh_tes!M31=0,0,1000*11630*RES_hh_tes!M31/RES_hh_num!M31)</f>
        <v>0</v>
      </c>
      <c r="N31" s="72">
        <f>IF(RES_hh_tes!N31=0,0,1000*11630*RES_hh_tes!N31/RES_hh_num!N31)</f>
        <v>0</v>
      </c>
      <c r="O31" s="72">
        <f>IF(RES_hh_tes!O31=0,0,1000*11630*RES_hh_tes!O31/RES_hh_num!O31)</f>
        <v>0</v>
      </c>
      <c r="P31" s="72">
        <f>IF(RES_hh_tes!P31=0,0,1000*11630*RES_hh_tes!P31/RES_hh_num!P31)</f>
        <v>0</v>
      </c>
      <c r="Q31" s="72">
        <f>IF(RES_hh_tes!Q31=0,0,1000*11630*RES_hh_tes!Q31/RES_hh_num!Q31)</f>
        <v>0</v>
      </c>
      <c r="R31" s="72">
        <f>IF(RES_hh_tes!R31=0,0,1000*11630*RES_hh_tes!R31/RES_hh_num!R31)</f>
        <v>0</v>
      </c>
      <c r="S31" s="72">
        <f>IF(RES_hh_tes!S31=0,0,1000*11630*RES_hh_tes!S31/RES_hh_num!S31)</f>
        <v>0</v>
      </c>
      <c r="T31" s="72">
        <f>IF(RES_hh_tes!T31=0,0,1000*11630*RES_hh_tes!T31/RES_hh_num!T31)</f>
        <v>0</v>
      </c>
      <c r="U31" s="72">
        <f>IF(RES_hh_tes!U31=0,0,1000*11630*RES_hh_tes!U31/RES_hh_num!U31)</f>
        <v>0</v>
      </c>
      <c r="V31" s="72">
        <f>IF(RES_hh_tes!V31=0,0,1000*11630*RES_hh_tes!V31/RES_hh_num!V31)</f>
        <v>0</v>
      </c>
      <c r="W31" s="72">
        <f>IF(RES_hh_tes!W31=0,0,1000*11630*RES_hh_tes!W31/RES_hh_num!W31)</f>
        <v>0</v>
      </c>
      <c r="X31" s="72">
        <f>IF(RES_hh_tes!X31=0,0,1000*11630*RES_hh_tes!X31/RES_hh_num!X31)</f>
        <v>0</v>
      </c>
      <c r="Y31" s="72">
        <f>IF(RES_hh_tes!Y31=0,0,1000*11630*RES_hh_tes!Y31/RES_hh_num!Y31)</f>
        <v>0</v>
      </c>
      <c r="DA31" s="89" t="s">
        <v>522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147.08670736658169</v>
      </c>
      <c r="C32" s="77">
        <f>IF(RES_hh_tes!C32=0,0,1000*11630*RES_hh_tes!C32/RES_hh_num!C32)</f>
        <v>145.50980251020152</v>
      </c>
      <c r="D32" s="77">
        <f>IF(RES_hh_tes!D32=0,0,1000*11630*RES_hh_tes!D32/RES_hh_num!D32)</f>
        <v>146.98387628156254</v>
      </c>
      <c r="E32" s="77">
        <f>IF(RES_hh_tes!E32=0,0,1000*11630*RES_hh_tes!E32/RES_hh_num!E32)</f>
        <v>146.76525840124773</v>
      </c>
      <c r="F32" s="77">
        <f>IF(RES_hh_tes!F32=0,0,1000*11630*RES_hh_tes!F32/RES_hh_num!F32)</f>
        <v>148.44814468976389</v>
      </c>
      <c r="G32" s="77">
        <f>IF(RES_hh_tes!G32=0,0,1000*11630*RES_hh_tes!G32/RES_hh_num!G32)</f>
        <v>150.84979298286342</v>
      </c>
      <c r="H32" s="77">
        <f>IF(RES_hh_tes!H32=0,0,1000*11630*RES_hh_tes!H32/RES_hh_num!H32)</f>
        <v>155.69635166927284</v>
      </c>
      <c r="I32" s="77">
        <f>IF(RES_hh_tes!I32=0,0,1000*11630*RES_hh_tes!I32/RES_hh_num!I32)</f>
        <v>155.00814840438164</v>
      </c>
      <c r="J32" s="77">
        <f>IF(RES_hh_tes!J32=0,0,1000*11630*RES_hh_tes!J32/RES_hh_num!J32)</f>
        <v>157.82549288509242</v>
      </c>
      <c r="K32" s="77">
        <f>IF(RES_hh_tes!K32=0,0,1000*11630*RES_hh_tes!K32/RES_hh_num!K32)</f>
        <v>168.33186579207026</v>
      </c>
      <c r="L32" s="77">
        <f>IF(RES_hh_tes!L32=0,0,1000*11630*RES_hh_tes!L32/RES_hh_num!L32)</f>
        <v>176.04411649931785</v>
      </c>
      <c r="M32" s="77">
        <f>IF(RES_hh_tes!M32=0,0,1000*11630*RES_hh_tes!M32/RES_hh_num!M32)</f>
        <v>177.87758891794286</v>
      </c>
      <c r="N32" s="77">
        <f>IF(RES_hh_tes!N32=0,0,1000*11630*RES_hh_tes!N32/RES_hh_num!N32)</f>
        <v>186.59211937971011</v>
      </c>
      <c r="O32" s="77">
        <f>IF(RES_hh_tes!O32=0,0,1000*11630*RES_hh_tes!O32/RES_hh_num!O32)</f>
        <v>185.41396149945629</v>
      </c>
      <c r="P32" s="77">
        <f>IF(RES_hh_tes!P32=0,0,1000*11630*RES_hh_tes!P32/RES_hh_num!P32)</f>
        <v>185.15900440566011</v>
      </c>
      <c r="Q32" s="77">
        <f>IF(RES_hh_tes!Q32=0,0,1000*11630*RES_hh_tes!Q32/RES_hh_num!Q32)</f>
        <v>183.62458141237104</v>
      </c>
      <c r="R32" s="77">
        <f>IF(RES_hh_tes!R32=0,0,1000*11630*RES_hh_tes!R32/RES_hh_num!R32)</f>
        <v>186.48255072680107</v>
      </c>
      <c r="S32" s="77">
        <f>IF(RES_hh_tes!S32=0,0,1000*11630*RES_hh_tes!S32/RES_hh_num!S32)</f>
        <v>185.95884600781537</v>
      </c>
      <c r="T32" s="77">
        <f>IF(RES_hh_tes!T32=0,0,1000*11630*RES_hh_tes!T32/RES_hh_num!T32)</f>
        <v>190.1360061394499</v>
      </c>
      <c r="U32" s="77">
        <f>IF(RES_hh_tes!U32=0,0,1000*11630*RES_hh_tes!U32/RES_hh_num!U32)</f>
        <v>190.90086884311665</v>
      </c>
      <c r="V32" s="77">
        <f>IF(RES_hh_tes!V32=0,0,1000*11630*RES_hh_tes!V32/RES_hh_num!V32)</f>
        <v>254.87114582458204</v>
      </c>
      <c r="W32" s="77">
        <f>IF(RES_hh_tes!W32=0,0,1000*11630*RES_hh_tes!W32/RES_hh_num!W32)</f>
        <v>250.76420187336325</v>
      </c>
      <c r="X32" s="77">
        <f>IF(RES_hh_tes!X32=0,0,1000*11630*RES_hh_tes!X32/RES_hh_num!X32)</f>
        <v>230.87088089771603</v>
      </c>
      <c r="Y32" s="77">
        <f>IF(RES_hh_tes!Y32=0,0,1000*11630*RES_hh_tes!Y32/RES_hh_num!Y32)</f>
        <v>213.44230053042142</v>
      </c>
      <c r="DA32" s="92" t="s">
        <v>523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1248.4867418407325</v>
      </c>
      <c r="C3" s="65">
        <f>IF(RES_hh_emi!C3=0,0,1000000*RES_hh_emi!C3/RES_hh_num!C3)</f>
        <v>1500.4893985234405</v>
      </c>
      <c r="D3" s="65">
        <f>IF(RES_hh_emi!D3=0,0,1000000*RES_hh_emi!D3/RES_hh_num!D3)</f>
        <v>1369.219443519019</v>
      </c>
      <c r="E3" s="65">
        <f>IF(RES_hh_emi!E3=0,0,1000000*RES_hh_emi!E3/RES_hh_num!E3)</f>
        <v>1446.5252267418912</v>
      </c>
      <c r="F3" s="65">
        <f>IF(RES_hh_emi!F3=0,0,1000000*RES_hh_emi!F3/RES_hh_num!F3)</f>
        <v>1198.9192983129863</v>
      </c>
      <c r="G3" s="65">
        <f>IF(RES_hh_emi!G3=0,0,1000000*RES_hh_emi!G3/RES_hh_num!G3)</f>
        <v>1107.8454989652184</v>
      </c>
      <c r="H3" s="65">
        <f>IF(RES_hh_emi!H3=0,0,1000000*RES_hh_emi!H3/RES_hh_num!H3)</f>
        <v>1032.9487301273123</v>
      </c>
      <c r="I3" s="65">
        <f>IF(RES_hh_emi!I3=0,0,1000000*RES_hh_emi!I3/RES_hh_num!I3)</f>
        <v>1036.9187169342449</v>
      </c>
      <c r="J3" s="65">
        <f>IF(RES_hh_emi!J3=0,0,1000000*RES_hh_emi!J3/RES_hh_num!J3)</f>
        <v>828.71008476848658</v>
      </c>
      <c r="K3" s="65">
        <f>IF(RES_hh_emi!K3=0,0,1000000*RES_hh_emi!K3/RES_hh_num!K3)</f>
        <v>802.66853319448944</v>
      </c>
      <c r="L3" s="65">
        <f>IF(RES_hh_emi!L3=0,0,1000000*RES_hh_emi!L3/RES_hh_num!L3)</f>
        <v>920.2194132118085</v>
      </c>
      <c r="M3" s="65">
        <f>IF(RES_hh_emi!M3=0,0,1000000*RES_hh_emi!M3/RES_hh_num!M3)</f>
        <v>727.49521588282005</v>
      </c>
      <c r="N3" s="65">
        <f>IF(RES_hh_emi!N3=0,0,1000000*RES_hh_emi!N3/RES_hh_num!N3)</f>
        <v>759.21022945628624</v>
      </c>
      <c r="O3" s="65">
        <f>IF(RES_hh_emi!O3=0,0,1000000*RES_hh_emi!O3/RES_hh_num!O3)</f>
        <v>675.83281080671259</v>
      </c>
      <c r="P3" s="65">
        <f>IF(RES_hh_emi!P3=0,0,1000000*RES_hh_emi!P3/RES_hh_num!P3)</f>
        <v>666.62173541209427</v>
      </c>
      <c r="Q3" s="65">
        <f>IF(RES_hh_emi!Q3=0,0,1000000*RES_hh_emi!Q3/RES_hh_num!Q3)</f>
        <v>617.10293625845611</v>
      </c>
      <c r="R3" s="65">
        <f>IF(RES_hh_emi!R3=0,0,1000000*RES_hh_emi!R3/RES_hh_num!R3)</f>
        <v>616.04546042574316</v>
      </c>
      <c r="S3" s="65">
        <f>IF(RES_hh_emi!S3=0,0,1000000*RES_hh_emi!S3/RES_hh_num!S3)</f>
        <v>569.62468839043277</v>
      </c>
      <c r="T3" s="65">
        <f>IF(RES_hh_emi!T3=0,0,1000000*RES_hh_emi!T3/RES_hh_num!T3)</f>
        <v>526.57115569412861</v>
      </c>
      <c r="U3" s="65">
        <f>IF(RES_hh_emi!U3=0,0,1000000*RES_hh_emi!U3/RES_hh_num!U3)</f>
        <v>483.76375635274906</v>
      </c>
      <c r="V3" s="65">
        <f>IF(RES_hh_emi!V3=0,0,1000000*RES_hh_emi!V3/RES_hh_num!V3)</f>
        <v>492.08496285883967</v>
      </c>
      <c r="W3" s="65">
        <f>IF(RES_hh_emi!W3=0,0,1000000*RES_hh_emi!W3/RES_hh_num!W3)</f>
        <v>399.82268348671789</v>
      </c>
      <c r="X3" s="65">
        <f>IF(RES_hh_emi!X3=0,0,1000000*RES_hh_emi!X3/RES_hh_num!X3)</f>
        <v>366.34367378523086</v>
      </c>
      <c r="Y3" s="65">
        <f>IF(RES_hh_emi!Y3=0,0,1000000*RES_hh_emi!Y3/RES_hh_num!Y3)</f>
        <v>263.85862433020162</v>
      </c>
      <c r="DA3" s="87" t="s">
        <v>284</v>
      </c>
    </row>
    <row r="4" spans="1:105" ht="12.95" customHeight="1" x14ac:dyDescent="0.25">
      <c r="A4" s="68" t="s">
        <v>57</v>
      </c>
      <c r="B4" s="69">
        <f>IF(RES_hh_emi!B4=0,0,1000000*RES_hh_emi!B4/RES_hh_num!B4)</f>
        <v>1140.6416426832423</v>
      </c>
      <c r="C4" s="69">
        <f>IF(RES_hh_emi!C4=0,0,1000000*RES_hh_emi!C4/RES_hh_num!C4)</f>
        <v>1378.8479999449687</v>
      </c>
      <c r="D4" s="69">
        <f>IF(RES_hh_emi!D4=0,0,1000000*RES_hh_emi!D4/RES_hh_num!D4)</f>
        <v>1258.0794066725277</v>
      </c>
      <c r="E4" s="69">
        <f>IF(RES_hh_emi!E4=0,0,1000000*RES_hh_emi!E4/RES_hh_num!E4)</f>
        <v>1332.7343010351251</v>
      </c>
      <c r="F4" s="69">
        <f>IF(RES_hh_emi!F4=0,0,1000000*RES_hh_emi!F4/RES_hh_num!F4)</f>
        <v>1100.374793518695</v>
      </c>
      <c r="G4" s="69">
        <f>IF(RES_hh_emi!G4=0,0,1000000*RES_hh_emi!G4/RES_hh_num!G4)</f>
        <v>1013.2538041118951</v>
      </c>
      <c r="H4" s="69">
        <f>IF(RES_hh_emi!H4=0,0,1000000*RES_hh_emi!H4/RES_hh_num!H4)</f>
        <v>948.52357187068526</v>
      </c>
      <c r="I4" s="69">
        <f>IF(RES_hh_emi!I4=0,0,1000000*RES_hh_emi!I4/RES_hh_num!I4)</f>
        <v>952.32024573086733</v>
      </c>
      <c r="J4" s="69">
        <f>IF(RES_hh_emi!J4=0,0,1000000*RES_hh_emi!J4/RES_hh_num!J4)</f>
        <v>757.56909706416377</v>
      </c>
      <c r="K4" s="69">
        <f>IF(RES_hh_emi!K4=0,0,1000000*RES_hh_emi!K4/RES_hh_num!K4)</f>
        <v>733.94776103997015</v>
      </c>
      <c r="L4" s="69">
        <f>IF(RES_hh_emi!L4=0,0,1000000*RES_hh_emi!L4/RES_hh_num!L4)</f>
        <v>850.7821672540689</v>
      </c>
      <c r="M4" s="69">
        <f>IF(RES_hh_emi!M4=0,0,1000000*RES_hh_emi!M4/RES_hh_num!M4)</f>
        <v>662.56515309412771</v>
      </c>
      <c r="N4" s="69">
        <f>IF(RES_hh_emi!N4=0,0,1000000*RES_hh_emi!N4/RES_hh_num!N4)</f>
        <v>697.46092378020944</v>
      </c>
      <c r="O4" s="69">
        <f>IF(RES_hh_emi!O4=0,0,1000000*RES_hh_emi!O4/RES_hh_num!O4)</f>
        <v>616.31063140827086</v>
      </c>
      <c r="P4" s="69">
        <f>IF(RES_hh_emi!P4=0,0,1000000*RES_hh_emi!P4/RES_hh_num!P4)</f>
        <v>608.75519868940489</v>
      </c>
      <c r="Q4" s="69">
        <f>IF(RES_hh_emi!Q4=0,0,1000000*RES_hh_emi!Q4/RES_hh_num!Q4)</f>
        <v>560.86311342166607</v>
      </c>
      <c r="R4" s="69">
        <f>IF(RES_hh_emi!R4=0,0,1000000*RES_hh_emi!R4/RES_hh_num!R4)</f>
        <v>566.19250657841883</v>
      </c>
      <c r="S4" s="69">
        <f>IF(RES_hh_emi!S4=0,0,1000000*RES_hh_emi!S4/RES_hh_num!S4)</f>
        <v>524.07103510405773</v>
      </c>
      <c r="T4" s="69">
        <f>IF(RES_hh_emi!T4=0,0,1000000*RES_hh_emi!T4/RES_hh_num!T4)</f>
        <v>484.87163514841097</v>
      </c>
      <c r="U4" s="69">
        <f>IF(RES_hh_emi!U4=0,0,1000000*RES_hh_emi!U4/RES_hh_num!U4)</f>
        <v>445.33543641695991</v>
      </c>
      <c r="V4" s="69">
        <f>IF(RES_hh_emi!V4=0,0,1000000*RES_hh_emi!V4/RES_hh_num!V4)</f>
        <v>449.5542256597393</v>
      </c>
      <c r="W4" s="69">
        <f>IF(RES_hh_emi!W4=0,0,1000000*RES_hh_emi!W4/RES_hh_num!W4)</f>
        <v>368.77296591160814</v>
      </c>
      <c r="X4" s="69">
        <f>IF(RES_hh_emi!X4=0,0,1000000*RES_hh_emi!X4/RES_hh_num!X4)</f>
        <v>339.51238744019855</v>
      </c>
      <c r="Y4" s="69">
        <f>IF(RES_hh_emi!Y4=0,0,1000000*RES_hh_emi!Y4/RES_hh_num!Y4)</f>
        <v>248.34888664882934</v>
      </c>
      <c r="DA4" s="88" t="s">
        <v>285</v>
      </c>
    </row>
    <row r="5" spans="1:105" ht="12" customHeight="1" x14ac:dyDescent="0.25">
      <c r="A5" s="28" t="s">
        <v>51</v>
      </c>
      <c r="B5" s="72">
        <f>IF(RES_hh_emi!B5=0,0,1000000*RES_hh_emi!B5/RES_hh_num!B5)</f>
        <v>7377.9237858622091</v>
      </c>
      <c r="C5" s="72">
        <f>IF(RES_hh_emi!C5=0,0,1000000*RES_hh_emi!C5/RES_hh_num!C5)</f>
        <v>8277.8244722044128</v>
      </c>
      <c r="D5" s="72">
        <f>IF(RES_hh_emi!D5=0,0,1000000*RES_hh_emi!D5/RES_hh_num!D5)</f>
        <v>8250.2986756460396</v>
      </c>
      <c r="E5" s="72">
        <f>IF(RES_hh_emi!E5=0,0,1000000*RES_hh_emi!E5/RES_hh_num!E5)</f>
        <v>8279.1902524700545</v>
      </c>
      <c r="F5" s="72">
        <f>IF(RES_hh_emi!F5=0,0,1000000*RES_hh_emi!F5/RES_hh_num!F5)</f>
        <v>8168.5036981200774</v>
      </c>
      <c r="G5" s="72">
        <f>IF(RES_hh_emi!G5=0,0,1000000*RES_hh_emi!G5/RES_hh_num!G5)</f>
        <v>8124.538259969735</v>
      </c>
      <c r="H5" s="72">
        <f>IF(RES_hh_emi!H5=0,0,1000000*RES_hh_emi!H5/RES_hh_num!H5)</f>
        <v>8563.8118839958661</v>
      </c>
      <c r="I5" s="72">
        <f>IF(RES_hh_emi!I5=0,0,1000000*RES_hh_emi!I5/RES_hh_num!I5)</f>
        <v>8968.928719184265</v>
      </c>
      <c r="J5" s="72">
        <f>IF(RES_hh_emi!J5=0,0,1000000*RES_hh_emi!J5/RES_hh_num!J5)</f>
        <v>6971.4060046879131</v>
      </c>
      <c r="K5" s="72">
        <f>IF(RES_hh_emi!K5=0,0,1000000*RES_hh_emi!K5/RES_hh_num!K5)</f>
        <v>7956.1140020927733</v>
      </c>
      <c r="L5" s="72">
        <f>IF(RES_hh_emi!L5=0,0,1000000*RES_hh_emi!L5/RES_hh_num!L5)</f>
        <v>10038.533995210801</v>
      </c>
      <c r="M5" s="72">
        <f>IF(RES_hh_emi!M5=0,0,1000000*RES_hh_emi!M5/RES_hh_num!M5)</f>
        <v>7781.0440322275836</v>
      </c>
      <c r="N5" s="72">
        <f>IF(RES_hh_emi!N5=0,0,1000000*RES_hh_emi!N5/RES_hh_num!N5)</f>
        <v>8771.5519386670821</v>
      </c>
      <c r="O5" s="72">
        <f>IF(RES_hh_emi!O5=0,0,1000000*RES_hh_emi!O5/RES_hh_num!O5)</f>
        <v>8135.2811815041941</v>
      </c>
      <c r="P5" s="72">
        <f>IF(RES_hh_emi!P5=0,0,1000000*RES_hh_emi!P5/RES_hh_num!P5)</f>
        <v>8274.5390388083379</v>
      </c>
      <c r="Q5" s="72">
        <f>IF(RES_hh_emi!Q5=0,0,1000000*RES_hh_emi!Q5/RES_hh_num!Q5)</f>
        <v>7587.0733460344791</v>
      </c>
      <c r="R5" s="72">
        <f>IF(RES_hh_emi!R5=0,0,1000000*RES_hh_emi!R5/RES_hh_num!R5)</f>
        <v>8608.8985627065085</v>
      </c>
      <c r="S5" s="72">
        <f>IF(RES_hh_emi!S5=0,0,1000000*RES_hh_emi!S5/RES_hh_num!S5)</f>
        <v>8218.4967250212558</v>
      </c>
      <c r="T5" s="72">
        <f>IF(RES_hh_emi!T5=0,0,1000000*RES_hh_emi!T5/RES_hh_num!T5)</f>
        <v>8151.1332556953857</v>
      </c>
      <c r="U5" s="72">
        <f>IF(RES_hh_emi!U5=0,0,1000000*RES_hh_emi!U5/RES_hh_num!U5)</f>
        <v>7948.5711262023524</v>
      </c>
      <c r="V5" s="72">
        <f>IF(RES_hh_emi!V5=0,0,1000000*RES_hh_emi!V5/RES_hh_num!V5)</f>
        <v>7150.1467976632784</v>
      </c>
      <c r="W5" s="72">
        <f>IF(RES_hh_emi!W5=0,0,1000000*RES_hh_emi!W5/RES_hh_num!W5)</f>
        <v>8237.1516088349999</v>
      </c>
      <c r="X5" s="72">
        <f>IF(RES_hh_emi!X5=0,0,1000000*RES_hh_emi!X5/RES_hh_num!X5)</f>
        <v>7238.8205408677495</v>
      </c>
      <c r="Y5" s="72">
        <f>IF(RES_hh_emi!Y5=0,0,1000000*RES_hh_emi!Y5/RES_hh_num!Y5)</f>
        <v>7269.1203069140938</v>
      </c>
      <c r="DA5" s="89" t="s">
        <v>525</v>
      </c>
    </row>
    <row r="6" spans="1:105" ht="12" customHeight="1" x14ac:dyDescent="0.25">
      <c r="A6" s="28" t="s">
        <v>74</v>
      </c>
      <c r="B6" s="72">
        <f>IF(RES_hh_emi!B6=0,0,1000000*RES_hh_emi!B6/RES_hh_num!B6)</f>
        <v>0</v>
      </c>
      <c r="C6" s="72">
        <f>IF(RES_hh_emi!C6=0,0,1000000*RES_hh_emi!C6/RES_hh_num!C6)</f>
        <v>0</v>
      </c>
      <c r="D6" s="72">
        <f>IF(RES_hh_emi!D6=0,0,1000000*RES_hh_emi!D6/RES_hh_num!D6)</f>
        <v>0</v>
      </c>
      <c r="E6" s="72">
        <f>IF(RES_hh_emi!E6=0,0,1000000*RES_hh_emi!E6/RES_hh_num!E6)</f>
        <v>0</v>
      </c>
      <c r="F6" s="72">
        <f>IF(RES_hh_emi!F6=0,0,1000000*RES_hh_emi!F6/RES_hh_num!F6)</f>
        <v>0</v>
      </c>
      <c r="G6" s="72">
        <f>IF(RES_hh_emi!G6=0,0,1000000*RES_hh_emi!G6/RES_hh_num!G6)</f>
        <v>0</v>
      </c>
      <c r="H6" s="72">
        <f>IF(RES_hh_emi!H6=0,0,1000000*RES_hh_emi!H6/RES_hh_num!H6)</f>
        <v>0</v>
      </c>
      <c r="I6" s="72">
        <f>IF(RES_hh_emi!I6=0,0,1000000*RES_hh_emi!I6/RES_hh_num!I6)</f>
        <v>0</v>
      </c>
      <c r="J6" s="72">
        <f>IF(RES_hh_emi!J6=0,0,1000000*RES_hh_emi!J6/RES_hh_num!J6)</f>
        <v>0</v>
      </c>
      <c r="K6" s="72">
        <f>IF(RES_hh_emi!K6=0,0,1000000*RES_hh_emi!K6/RES_hh_num!K6)</f>
        <v>0</v>
      </c>
      <c r="L6" s="72">
        <f>IF(RES_hh_emi!L6=0,0,1000000*RES_hh_emi!L6/RES_hh_num!L6)</f>
        <v>0</v>
      </c>
      <c r="M6" s="72">
        <f>IF(RES_hh_emi!M6=0,0,1000000*RES_hh_emi!M6/RES_hh_num!M6)</f>
        <v>0</v>
      </c>
      <c r="N6" s="72">
        <f>IF(RES_hh_emi!N6=0,0,1000000*RES_hh_emi!N6/RES_hh_num!N6)</f>
        <v>0</v>
      </c>
      <c r="O6" s="72">
        <f>IF(RES_hh_emi!O6=0,0,1000000*RES_hh_emi!O6/RES_hh_num!O6)</f>
        <v>0</v>
      </c>
      <c r="P6" s="72">
        <f>IF(RES_hh_emi!P6=0,0,1000000*RES_hh_emi!P6/RES_hh_num!P6)</f>
        <v>0</v>
      </c>
      <c r="Q6" s="72">
        <f>IF(RES_hh_emi!Q6=0,0,1000000*RES_hh_emi!Q6/RES_hh_num!Q6)</f>
        <v>0</v>
      </c>
      <c r="R6" s="72">
        <f>IF(RES_hh_emi!R6=0,0,1000000*RES_hh_emi!R6/RES_hh_num!R6)</f>
        <v>0</v>
      </c>
      <c r="S6" s="72">
        <f>IF(RES_hh_emi!S6=0,0,1000000*RES_hh_emi!S6/RES_hh_num!S6)</f>
        <v>0</v>
      </c>
      <c r="T6" s="72">
        <f>IF(RES_hh_emi!T6=0,0,1000000*RES_hh_emi!T6/RES_hh_num!T6)</f>
        <v>0</v>
      </c>
      <c r="U6" s="72">
        <f>IF(RES_hh_emi!U6=0,0,1000000*RES_hh_emi!U6/RES_hh_num!U6)</f>
        <v>0</v>
      </c>
      <c r="V6" s="72">
        <f>IF(RES_hh_emi!V6=0,0,1000000*RES_hh_emi!V6/RES_hh_num!V6)</f>
        <v>0</v>
      </c>
      <c r="W6" s="72">
        <f>IF(RES_hh_emi!W6=0,0,1000000*RES_hh_emi!W6/RES_hh_num!W6)</f>
        <v>0</v>
      </c>
      <c r="X6" s="72">
        <f>IF(RES_hh_emi!X6=0,0,1000000*RES_hh_emi!X6/RES_hh_num!X6)</f>
        <v>0</v>
      </c>
      <c r="Y6" s="72">
        <f>IF(RES_hh_emi!Y6=0,0,1000000*RES_hh_emi!Y6/RES_hh_num!Y6)</f>
        <v>0</v>
      </c>
      <c r="DA6" s="89" t="s">
        <v>526</v>
      </c>
    </row>
    <row r="7" spans="1:105" ht="12" customHeight="1" x14ac:dyDescent="0.25">
      <c r="A7" s="28" t="s">
        <v>200</v>
      </c>
      <c r="B7" s="72">
        <f>IF(RES_hh_emi!B7=0,0,1000000*RES_hh_emi!B7/RES_hh_num!B7)</f>
        <v>6629.4320561946433</v>
      </c>
      <c r="C7" s="72">
        <f>IF(RES_hh_emi!C7=0,0,1000000*RES_hh_emi!C7/RES_hh_num!C7)</f>
        <v>8179.8594395497312</v>
      </c>
      <c r="D7" s="72">
        <f>IF(RES_hh_emi!D7=0,0,1000000*RES_hh_emi!D7/RES_hh_num!D7)</f>
        <v>7703.3681809106893</v>
      </c>
      <c r="E7" s="72">
        <f>IF(RES_hh_emi!E7=0,0,1000000*RES_hh_emi!E7/RES_hh_num!E7)</f>
        <v>8497.7591735411461</v>
      </c>
      <c r="F7" s="72">
        <f>IF(RES_hh_emi!F7=0,0,1000000*RES_hh_emi!F7/RES_hh_num!F7)</f>
        <v>7610.9584791678217</v>
      </c>
      <c r="G7" s="72">
        <f>IF(RES_hh_emi!G7=0,0,1000000*RES_hh_emi!G7/RES_hh_num!G7)</f>
        <v>7491.5475931702013</v>
      </c>
      <c r="H7" s="72">
        <f>IF(RES_hh_emi!H7=0,0,1000000*RES_hh_emi!H7/RES_hh_num!H7)</f>
        <v>7564.9016111826568</v>
      </c>
      <c r="I7" s="72">
        <f>IF(RES_hh_emi!I7=0,0,1000000*RES_hh_emi!I7/RES_hh_num!I7)</f>
        <v>8143.5742104181945</v>
      </c>
      <c r="J7" s="72">
        <f>IF(RES_hh_emi!J7=0,0,1000000*RES_hh_emi!J7/RES_hh_num!J7)</f>
        <v>7122.6268822517577</v>
      </c>
      <c r="K7" s="72">
        <f>IF(RES_hh_emi!K7=0,0,1000000*RES_hh_emi!K7/RES_hh_num!K7)</f>
        <v>7317.6162438156452</v>
      </c>
      <c r="L7" s="72">
        <f>IF(RES_hh_emi!L7=0,0,1000000*RES_hh_emi!L7/RES_hh_num!L7)</f>
        <v>8743.5037834318155</v>
      </c>
      <c r="M7" s="72">
        <f>IF(RES_hh_emi!M7=0,0,1000000*RES_hh_emi!M7/RES_hh_num!M7)</f>
        <v>7078.630402232493</v>
      </c>
      <c r="N7" s="72">
        <f>IF(RES_hh_emi!N7=0,0,1000000*RES_hh_emi!N7/RES_hh_num!N7)</f>
        <v>7667.4075572401189</v>
      </c>
      <c r="O7" s="72">
        <f>IF(RES_hh_emi!O7=0,0,1000000*RES_hh_emi!O7/RES_hh_num!O7)</f>
        <v>7024.9757054869215</v>
      </c>
      <c r="P7" s="72">
        <f>IF(RES_hh_emi!P7=0,0,1000000*RES_hh_emi!P7/RES_hh_num!P7)</f>
        <v>7142.9695087186838</v>
      </c>
      <c r="Q7" s="72">
        <f>IF(RES_hh_emi!Q7=0,0,1000000*RES_hh_emi!Q7/RES_hh_num!Q7)</f>
        <v>6910.6200716657304</v>
      </c>
      <c r="R7" s="72">
        <f>IF(RES_hh_emi!R7=0,0,1000000*RES_hh_emi!R7/RES_hh_num!R7)</f>
        <v>7362.0373630637487</v>
      </c>
      <c r="S7" s="72">
        <f>IF(RES_hh_emi!S7=0,0,1000000*RES_hh_emi!S7/RES_hh_num!S7)</f>
        <v>7245.9619154150178</v>
      </c>
      <c r="T7" s="72">
        <f>IF(RES_hh_emi!T7=0,0,1000000*RES_hh_emi!T7/RES_hh_num!T7)</f>
        <v>7001.366087774958</v>
      </c>
      <c r="U7" s="72">
        <f>IF(RES_hh_emi!U7=0,0,1000000*RES_hh_emi!U7/RES_hh_num!U7)</f>
        <v>6749.8455962027465</v>
      </c>
      <c r="V7" s="72">
        <f>IF(RES_hh_emi!V7=0,0,1000000*RES_hh_emi!V7/RES_hh_num!V7)</f>
        <v>7072.9549862055455</v>
      </c>
      <c r="W7" s="72">
        <f>IF(RES_hh_emi!W7=0,0,1000000*RES_hh_emi!W7/RES_hh_num!W7)</f>
        <v>6487.8533555057611</v>
      </c>
      <c r="X7" s="72">
        <f>IF(RES_hh_emi!X7=0,0,1000000*RES_hh_emi!X7/RES_hh_num!X7)</f>
        <v>6917.6660909888269</v>
      </c>
      <c r="Y7" s="72">
        <f>IF(RES_hh_emi!Y7=0,0,1000000*RES_hh_emi!Y7/RES_hh_num!Y7)</f>
        <v>5693.5018750389527</v>
      </c>
      <c r="DA7" s="89" t="s">
        <v>527</v>
      </c>
    </row>
    <row r="8" spans="1:105" ht="12" customHeight="1" x14ac:dyDescent="0.25">
      <c r="A8" s="28" t="s">
        <v>189</v>
      </c>
      <c r="B8" s="72">
        <f>IF(RES_hh_emi!B8=0,0,1000000*RES_hh_emi!B8/RES_hh_num!B8)</f>
        <v>4752.4235649436232</v>
      </c>
      <c r="C8" s="72">
        <f>IF(RES_hh_emi!C8=0,0,1000000*RES_hh_emi!C8/RES_hh_num!C8)</f>
        <v>5278.4014660527009</v>
      </c>
      <c r="D8" s="72">
        <f>IF(RES_hh_emi!D8=0,0,1000000*RES_hh_emi!D8/RES_hh_num!D8)</f>
        <v>5517.1221739867997</v>
      </c>
      <c r="E8" s="72">
        <f>IF(RES_hh_emi!E8=0,0,1000000*RES_hh_emi!E8/RES_hh_num!E8)</f>
        <v>5304.1834076698215</v>
      </c>
      <c r="F8" s="72">
        <f>IF(RES_hh_emi!F8=0,0,1000000*RES_hh_emi!F8/RES_hh_num!F8)</f>
        <v>5120.0801216803666</v>
      </c>
      <c r="G8" s="72">
        <f>IF(RES_hh_emi!G8=0,0,1000000*RES_hh_emi!G8/RES_hh_num!G8)</f>
        <v>4853.2289648394162</v>
      </c>
      <c r="H8" s="72">
        <f>IF(RES_hh_emi!H8=0,0,1000000*RES_hh_emi!H8/RES_hh_num!H8)</f>
        <v>5201.4752083810408</v>
      </c>
      <c r="I8" s="72">
        <f>IF(RES_hh_emi!I8=0,0,1000000*RES_hh_emi!I8/RES_hh_num!I8)</f>
        <v>5248.5767741214704</v>
      </c>
      <c r="J8" s="72">
        <f>IF(RES_hh_emi!J8=0,0,1000000*RES_hh_emi!J8/RES_hh_num!J8)</f>
        <v>4964.1713619520842</v>
      </c>
      <c r="K8" s="72">
        <f>IF(RES_hh_emi!K8=0,0,1000000*RES_hh_emi!K8/RES_hh_num!K8)</f>
        <v>5335.5312744927742</v>
      </c>
      <c r="L8" s="72">
        <f>IF(RES_hh_emi!L8=0,0,1000000*RES_hh_emi!L8/RES_hh_num!L8)</f>
        <v>6281.7811747275455</v>
      </c>
      <c r="M8" s="72">
        <f>IF(RES_hh_emi!M8=0,0,1000000*RES_hh_emi!M8/RES_hh_num!M8)</f>
        <v>4626.9229679180644</v>
      </c>
      <c r="N8" s="72">
        <f>IF(RES_hh_emi!N8=0,0,1000000*RES_hh_emi!N8/RES_hh_num!N8)</f>
        <v>5409.4983991372374</v>
      </c>
      <c r="O8" s="72">
        <f>IF(RES_hh_emi!O8=0,0,1000000*RES_hh_emi!O8/RES_hh_num!O8)</f>
        <v>5096.6716613304534</v>
      </c>
      <c r="P8" s="72">
        <f>IF(RES_hh_emi!P8=0,0,1000000*RES_hh_emi!P8/RES_hh_num!P8)</f>
        <v>5180.5662194020388</v>
      </c>
      <c r="Q8" s="72">
        <f>IF(RES_hh_emi!Q8=0,0,1000000*RES_hh_emi!Q8/RES_hh_num!Q8)</f>
        <v>4791.4854827049357</v>
      </c>
      <c r="R8" s="72">
        <f>IF(RES_hh_emi!R8=0,0,1000000*RES_hh_emi!R8/RES_hh_num!R8)</f>
        <v>5161.5757960934679</v>
      </c>
      <c r="S8" s="72">
        <f>IF(RES_hh_emi!S8=0,0,1000000*RES_hh_emi!S8/RES_hh_num!S8)</f>
        <v>5059.0145493226537</v>
      </c>
      <c r="T8" s="72">
        <f>IF(RES_hh_emi!T8=0,0,1000000*RES_hh_emi!T8/RES_hh_num!T8)</f>
        <v>4665.6145907712798</v>
      </c>
      <c r="U8" s="72">
        <f>IF(RES_hh_emi!U8=0,0,1000000*RES_hh_emi!U8/RES_hh_num!U8)</f>
        <v>4763.4160336270534</v>
      </c>
      <c r="V8" s="72">
        <f>IF(RES_hh_emi!V8=0,0,1000000*RES_hh_emi!V8/RES_hh_num!V8)</f>
        <v>4196.9934097503365</v>
      </c>
      <c r="W8" s="72">
        <f>IF(RES_hh_emi!W8=0,0,1000000*RES_hh_emi!W8/RES_hh_num!W8)</f>
        <v>5282.8988805102999</v>
      </c>
      <c r="X8" s="72">
        <f>IF(RES_hh_emi!X8=0,0,1000000*RES_hh_emi!X8/RES_hh_num!X8)</f>
        <v>4356.7225305985385</v>
      </c>
      <c r="Y8" s="72">
        <f>IF(RES_hh_emi!Y8=0,0,1000000*RES_hh_emi!Y8/RES_hh_num!Y8)</f>
        <v>2959.5472474011672</v>
      </c>
      <c r="DA8" s="89" t="s">
        <v>528</v>
      </c>
    </row>
    <row r="9" spans="1:105" ht="12" customHeight="1" x14ac:dyDescent="0.25">
      <c r="A9" s="28" t="s">
        <v>202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X9" s="72">
        <f>IF(RES_hh_emi!X9=0,0,1000000*RES_hh_emi!X9/RES_hh_num!X9)</f>
        <v>0</v>
      </c>
      <c r="Y9" s="72">
        <f>IF(RES_hh_emi!Y9=0,0,1000000*RES_hh_emi!Y9/RES_hh_num!Y9)</f>
        <v>0</v>
      </c>
      <c r="DA9" s="89" t="s">
        <v>529</v>
      </c>
    </row>
    <row r="10" spans="1:105" ht="12" customHeight="1" x14ac:dyDescent="0.25">
      <c r="A10" s="28" t="s">
        <v>197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X10" s="72">
        <f>IF(RES_hh_emi!X10=0,0,1000000*RES_hh_emi!X10/RES_hh_num!X10)</f>
        <v>0</v>
      </c>
      <c r="Y10" s="72">
        <f>IF(RES_hh_emi!Y10=0,0,1000000*RES_hh_emi!Y10/RES_hh_num!Y10)</f>
        <v>0</v>
      </c>
      <c r="DA10" s="89" t="s">
        <v>530</v>
      </c>
    </row>
    <row r="11" spans="1:105" ht="12" customHeight="1" x14ac:dyDescent="0.25">
      <c r="A11" s="28" t="s">
        <v>198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X11" s="72">
        <f>IF(RES_hh_emi!X11=0,0,1000000*RES_hh_emi!X11/RES_hh_num!X11)</f>
        <v>0</v>
      </c>
      <c r="Y11" s="72">
        <f>IF(RES_hh_emi!Y11=0,0,1000000*RES_hh_emi!Y11/RES_hh_num!Y11)</f>
        <v>0</v>
      </c>
      <c r="DA11" s="89" t="s">
        <v>531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X12" s="72">
        <f>IF(RES_hh_emi!X12=0,0,1000000*RES_hh_emi!X12/RES_hh_num!X12)</f>
        <v>0</v>
      </c>
      <c r="Y12" s="72">
        <f>IF(RES_hh_emi!Y12=0,0,1000000*RES_hh_emi!Y12/RES_hh_num!Y12)</f>
        <v>0</v>
      </c>
      <c r="DA12" s="89" t="s">
        <v>532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X13" s="74">
        <f>IF(RES_hh_emi!X13=0,0,1000000*RES_hh_emi!X13/RES_hh_num!X13)</f>
        <v>0</v>
      </c>
      <c r="Y13" s="74">
        <f>IF(RES_hh_emi!Y13=0,0,1000000*RES_hh_emi!Y13/RES_hh_num!Y13)</f>
        <v>0</v>
      </c>
      <c r="DA13" s="90" t="s">
        <v>533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X14" s="76">
        <f>IF(RES_hh_emi!X14=0,0,1000000*RES_hh_emi!X14/RES_hh_num!X14)</f>
        <v>0</v>
      </c>
      <c r="Y14" s="76">
        <f>IF(RES_hh_emi!Y14=0,0,1000000*RES_hh_emi!Y14/RES_hh_num!Y14)</f>
        <v>0</v>
      </c>
      <c r="DA14" s="91" t="s">
        <v>534</v>
      </c>
    </row>
    <row r="15" spans="1:105" ht="12.95" customHeight="1" x14ac:dyDescent="0.25">
      <c r="A15" s="68" t="s">
        <v>92</v>
      </c>
      <c r="B15" s="69">
        <f t="shared" ref="B15:Y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286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X16" s="72">
        <f>IF(RES_hh_emi!X16=0,0,1000000*RES_hh_emi!X16/RES_hh_num!X$3)</f>
        <v>0</v>
      </c>
      <c r="Y16" s="72">
        <f>IF(RES_hh_emi!Y16=0,0,1000000*RES_hh_emi!Y16/RES_hh_num!Y$3)</f>
        <v>0</v>
      </c>
      <c r="DA16" s="89" t="s">
        <v>535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103.81127107169247</v>
      </c>
      <c r="C17" s="69">
        <f>IF(RES_hh_emi!C17=0,0,1000000*RES_hh_emi!C17/RES_hh_num!C17)</f>
        <v>115.14227502573871</v>
      </c>
      <c r="D17" s="69">
        <f>IF(RES_hh_emi!D17=0,0,1000000*RES_hh_emi!D17/RES_hh_num!D17)</f>
        <v>104.73636733835211</v>
      </c>
      <c r="E17" s="69">
        <f>IF(RES_hh_emi!E17=0,0,1000000*RES_hh_emi!E17/RES_hh_num!E17)</f>
        <v>106.29970272349965</v>
      </c>
      <c r="F17" s="69">
        <f>IF(RES_hh_emi!F17=0,0,1000000*RES_hh_emi!F17/RES_hh_num!F17)</f>
        <v>92.365491425428417</v>
      </c>
      <c r="G17" s="69">
        <f>IF(RES_hh_emi!G17=0,0,1000000*RES_hh_emi!G17/RES_hh_num!G17)</f>
        <v>87.246782055601201</v>
      </c>
      <c r="H17" s="69">
        <f>IF(RES_hh_emi!H17=0,0,1000000*RES_hh_emi!H17/RES_hh_num!H17)</f>
        <v>80.621833841569909</v>
      </c>
      <c r="I17" s="69">
        <f>IF(RES_hh_emi!I17=0,0,1000000*RES_hh_emi!I17/RES_hh_num!I17)</f>
        <v>79.635937341066338</v>
      </c>
      <c r="J17" s="69">
        <f>IF(RES_hh_emi!J17=0,0,1000000*RES_hh_emi!J17/RES_hh_num!J17)</f>
        <v>63.913991351945093</v>
      </c>
      <c r="K17" s="69">
        <f>IF(RES_hh_emi!K17=0,0,1000000*RES_hh_emi!K17/RES_hh_num!K17)</f>
        <v>60.385251311354601</v>
      </c>
      <c r="L17" s="69">
        <f>IF(RES_hh_emi!L17=0,0,1000000*RES_hh_emi!L17/RES_hh_num!L17)</f>
        <v>63.431404900162413</v>
      </c>
      <c r="M17" s="69">
        <f>IF(RES_hh_emi!M17=0,0,1000000*RES_hh_emi!M17/RES_hh_num!M17)</f>
        <v>60.168271458104805</v>
      </c>
      <c r="N17" s="69">
        <f>IF(RES_hh_emi!N17=0,0,1000000*RES_hh_emi!N17/RES_hh_num!N17)</f>
        <v>58.134398897332659</v>
      </c>
      <c r="O17" s="69">
        <f>IF(RES_hh_emi!O17=0,0,1000000*RES_hh_emi!O17/RES_hh_num!O17)</f>
        <v>54.843426928139593</v>
      </c>
      <c r="P17" s="69">
        <f>IF(RES_hh_emi!P17=0,0,1000000*RES_hh_emi!P17/RES_hh_num!P17)</f>
        <v>53.225683982967354</v>
      </c>
      <c r="Q17" s="69">
        <f>IF(RES_hh_emi!Q17=0,0,1000000*RES_hh_emi!Q17/RES_hh_num!Q17)</f>
        <v>50.591336959142275</v>
      </c>
      <c r="R17" s="69">
        <f>IF(RES_hh_emi!R17=0,0,1000000*RES_hh_emi!R17/RES_hh_num!R17)</f>
        <v>45.3109564391726</v>
      </c>
      <c r="S17" s="69">
        <f>IF(RES_hh_emi!S17=0,0,1000000*RES_hh_emi!S17/RES_hh_num!S17)</f>
        <v>41.056476783137896</v>
      </c>
      <c r="T17" s="69">
        <f>IF(RES_hh_emi!T17=0,0,1000000*RES_hh_emi!T17/RES_hh_num!T17)</f>
        <v>37.24562496656295</v>
      </c>
      <c r="U17" s="69">
        <f>IF(RES_hh_emi!U17=0,0,1000000*RES_hh_emi!U17/RES_hh_num!U17)</f>
        <v>34.022174423155164</v>
      </c>
      <c r="V17" s="69">
        <f>IF(RES_hh_emi!V17=0,0,1000000*RES_hh_emi!V17/RES_hh_num!V17)</f>
        <v>37.052146901862379</v>
      </c>
      <c r="W17" s="69">
        <f>IF(RES_hh_emi!W17=0,0,1000000*RES_hh_emi!W17/RES_hh_num!W17)</f>
        <v>25.649421339488146</v>
      </c>
      <c r="X17" s="69">
        <f>IF(RES_hh_emi!X17=0,0,1000000*RES_hh_emi!X17/RES_hh_num!X17)</f>
        <v>22.653622901659727</v>
      </c>
      <c r="Y17" s="69">
        <f>IF(RES_hh_emi!Y17=0,0,1000000*RES_hh_emi!Y17/RES_hh_num!Y17)</f>
        <v>12.470347352083849</v>
      </c>
      <c r="DA17" s="88" t="s">
        <v>287</v>
      </c>
    </row>
    <row r="18" spans="1:105" ht="12" customHeight="1" x14ac:dyDescent="0.25">
      <c r="A18" s="28" t="s">
        <v>51</v>
      </c>
      <c r="B18" s="72">
        <f>IF(RES_hh_emi!B18=0,0,1000000*RES_hh_emi!B18/RES_hh_num!B18)</f>
        <v>892.93603625648632</v>
      </c>
      <c r="C18" s="72">
        <f>IF(RES_hh_emi!C18=0,0,1000000*RES_hh_emi!C18/RES_hh_num!C18)</f>
        <v>942.61162369713509</v>
      </c>
      <c r="D18" s="72">
        <f>IF(RES_hh_emi!D18=0,0,1000000*RES_hh_emi!D18/RES_hh_num!D18)</f>
        <v>925.26080346601657</v>
      </c>
      <c r="E18" s="72">
        <f>IF(RES_hh_emi!E18=0,0,1000000*RES_hh_emi!E18/RES_hh_num!E18)</f>
        <v>879.51344170144205</v>
      </c>
      <c r="F18" s="72">
        <f>IF(RES_hh_emi!F18=0,0,1000000*RES_hh_emi!F18/RES_hh_num!F18)</f>
        <v>906.51163240517428</v>
      </c>
      <c r="G18" s="72">
        <f>IF(RES_hh_emi!G18=0,0,1000000*RES_hh_emi!G18/RES_hh_num!G18)</f>
        <v>980.99447371666395</v>
      </c>
      <c r="H18" s="72">
        <f>IF(RES_hh_emi!H18=0,0,1000000*RES_hh_emi!H18/RES_hh_num!H18)</f>
        <v>1070.8411966364879</v>
      </c>
      <c r="I18" s="72">
        <f>IF(RES_hh_emi!I18=0,0,1000000*RES_hh_emi!I18/RES_hh_num!I18)</f>
        <v>1086.6386403955221</v>
      </c>
      <c r="J18" s="72">
        <f>IF(RES_hh_emi!J18=0,0,1000000*RES_hh_emi!J18/RES_hh_num!J18)</f>
        <v>769.23886083595289</v>
      </c>
      <c r="K18" s="72">
        <f>IF(RES_hh_emi!K18=0,0,1000000*RES_hh_emi!K18/RES_hh_num!K18)</f>
        <v>848.01383980801324</v>
      </c>
      <c r="L18" s="72">
        <f>IF(RES_hh_emi!L18=0,0,1000000*RES_hh_emi!L18/RES_hh_num!L18)</f>
        <v>979.2792568449247</v>
      </c>
      <c r="M18" s="72">
        <f>IF(RES_hh_emi!M18=0,0,1000000*RES_hh_emi!M18/RES_hh_num!M18)</f>
        <v>885.44868072027634</v>
      </c>
      <c r="N18" s="72">
        <f>IF(RES_hh_emi!N18=0,0,1000000*RES_hh_emi!N18/RES_hh_num!N18)</f>
        <v>899.61688557217622</v>
      </c>
      <c r="O18" s="72">
        <f>IF(RES_hh_emi!O18=0,0,1000000*RES_hh_emi!O18/RES_hh_num!O18)</f>
        <v>887.08786904597946</v>
      </c>
      <c r="P18" s="72">
        <f>IF(RES_hh_emi!P18=0,0,1000000*RES_hh_emi!P18/RES_hh_num!P18)</f>
        <v>886.70076363847727</v>
      </c>
      <c r="Q18" s="72">
        <f>IF(RES_hh_emi!Q18=0,0,1000000*RES_hh_emi!Q18/RES_hh_num!Q18)</f>
        <v>837.28463052486086</v>
      </c>
      <c r="R18" s="72">
        <f>IF(RES_hh_emi!R18=0,0,1000000*RES_hh_emi!R18/RES_hh_num!R18)</f>
        <v>842.83730537036934</v>
      </c>
      <c r="S18" s="72">
        <f>IF(RES_hh_emi!S18=0,0,1000000*RES_hh_emi!S18/RES_hh_num!S18)</f>
        <v>792.3161952200104</v>
      </c>
      <c r="T18" s="72">
        <f>IF(RES_hh_emi!T18=0,0,1000000*RES_hh_emi!T18/RES_hh_num!T18)</f>
        <v>775.12155303032193</v>
      </c>
      <c r="U18" s="72">
        <f>IF(RES_hh_emi!U18=0,0,1000000*RES_hh_emi!U18/RES_hh_num!U18)</f>
        <v>755.47229858769379</v>
      </c>
      <c r="V18" s="72">
        <f>IF(RES_hh_emi!V18=0,0,1000000*RES_hh_emi!V18/RES_hh_num!V18)</f>
        <v>736.78168453765079</v>
      </c>
      <c r="W18" s="72">
        <f>IF(RES_hh_emi!W18=0,0,1000000*RES_hh_emi!W18/RES_hh_num!W18)</f>
        <v>728.4257171436783</v>
      </c>
      <c r="X18" s="72">
        <f>IF(RES_hh_emi!X18=0,0,1000000*RES_hh_emi!X18/RES_hh_num!X18)</f>
        <v>637.70852392630661</v>
      </c>
      <c r="Y18" s="72">
        <f>IF(RES_hh_emi!Y18=0,0,1000000*RES_hh_emi!Y18/RES_hh_num!Y18)</f>
        <v>631.04663499279752</v>
      </c>
      <c r="DA18" s="89" t="s">
        <v>536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0</v>
      </c>
      <c r="C19" s="72">
        <f>IF(RES_hh_emi!C19=0,0,1000000*RES_hh_emi!C19/RES_hh_num!C19)</f>
        <v>0</v>
      </c>
      <c r="D19" s="72">
        <f>IF(RES_hh_emi!D19=0,0,1000000*RES_hh_emi!D19/RES_hh_num!D19)</f>
        <v>0</v>
      </c>
      <c r="E19" s="72">
        <f>IF(RES_hh_emi!E19=0,0,1000000*RES_hh_emi!E19/RES_hh_num!E19)</f>
        <v>0</v>
      </c>
      <c r="F19" s="72">
        <f>IF(RES_hh_emi!F19=0,0,1000000*RES_hh_emi!F19/RES_hh_num!F19)</f>
        <v>0</v>
      </c>
      <c r="G19" s="72">
        <f>IF(RES_hh_emi!G19=0,0,1000000*RES_hh_emi!G19/RES_hh_num!G19)</f>
        <v>0</v>
      </c>
      <c r="H19" s="72">
        <f>IF(RES_hh_emi!H19=0,0,1000000*RES_hh_emi!H19/RES_hh_num!H19)</f>
        <v>0</v>
      </c>
      <c r="I19" s="72">
        <f>IF(RES_hh_emi!I19=0,0,1000000*RES_hh_emi!I19/RES_hh_num!I19)</f>
        <v>0</v>
      </c>
      <c r="J19" s="72">
        <f>IF(RES_hh_emi!J19=0,0,1000000*RES_hh_emi!J19/RES_hh_num!J19)</f>
        <v>0</v>
      </c>
      <c r="K19" s="72">
        <f>IF(RES_hh_emi!K19=0,0,1000000*RES_hh_emi!K19/RES_hh_num!K19)</f>
        <v>0</v>
      </c>
      <c r="L19" s="72">
        <f>IF(RES_hh_emi!L19=0,0,1000000*RES_hh_emi!L19/RES_hh_num!L19)</f>
        <v>0</v>
      </c>
      <c r="M19" s="72">
        <f>IF(RES_hh_emi!M19=0,0,1000000*RES_hh_emi!M19/RES_hh_num!M19)</f>
        <v>0</v>
      </c>
      <c r="N19" s="72">
        <f>IF(RES_hh_emi!N19=0,0,1000000*RES_hh_emi!N19/RES_hh_num!N19)</f>
        <v>0</v>
      </c>
      <c r="O19" s="72">
        <f>IF(RES_hh_emi!O19=0,0,1000000*RES_hh_emi!O19/RES_hh_num!O19)</f>
        <v>0</v>
      </c>
      <c r="P19" s="72">
        <f>IF(RES_hh_emi!P19=0,0,1000000*RES_hh_emi!P19/RES_hh_num!P19)</f>
        <v>0</v>
      </c>
      <c r="Q19" s="72">
        <f>IF(RES_hh_emi!Q19=0,0,1000000*RES_hh_emi!Q19/RES_hh_num!Q19)</f>
        <v>0</v>
      </c>
      <c r="R19" s="72">
        <f>IF(RES_hh_emi!R19=0,0,1000000*RES_hh_emi!R19/RES_hh_num!R19)</f>
        <v>0</v>
      </c>
      <c r="S19" s="72">
        <f>IF(RES_hh_emi!S19=0,0,1000000*RES_hh_emi!S19/RES_hh_num!S19)</f>
        <v>0</v>
      </c>
      <c r="T19" s="72">
        <f>IF(RES_hh_emi!T19=0,0,1000000*RES_hh_emi!T19/RES_hh_num!T19)</f>
        <v>0</v>
      </c>
      <c r="U19" s="72">
        <f>IF(RES_hh_emi!U19=0,0,1000000*RES_hh_emi!U19/RES_hh_num!U19)</f>
        <v>0</v>
      </c>
      <c r="V19" s="72">
        <f>IF(RES_hh_emi!V19=0,0,1000000*RES_hh_emi!V19/RES_hh_num!V19)</f>
        <v>0</v>
      </c>
      <c r="W19" s="72">
        <f>IF(RES_hh_emi!W19=0,0,1000000*RES_hh_emi!W19/RES_hh_num!W19)</f>
        <v>0</v>
      </c>
      <c r="X19" s="72">
        <f>IF(RES_hh_emi!X19=0,0,1000000*RES_hh_emi!X19/RES_hh_num!X19)</f>
        <v>0</v>
      </c>
      <c r="Y19" s="72">
        <f>IF(RES_hh_emi!Y19=0,0,1000000*RES_hh_emi!Y19/RES_hh_num!Y19)</f>
        <v>0</v>
      </c>
      <c r="DA19" s="89" t="s">
        <v>537</v>
      </c>
    </row>
    <row r="20" spans="1:105" ht="12" customHeight="1" x14ac:dyDescent="0.25">
      <c r="A20" s="28" t="s">
        <v>200</v>
      </c>
      <c r="B20" s="72">
        <f>IF(RES_hh_emi!B20=0,0,1000000*RES_hh_emi!B20/RES_hh_num!B20)</f>
        <v>628.52952119294434</v>
      </c>
      <c r="C20" s="72">
        <f>IF(RES_hh_emi!C20=0,0,1000000*RES_hh_emi!C20/RES_hh_num!C20)</f>
        <v>710.94582435979714</v>
      </c>
      <c r="D20" s="72">
        <f>IF(RES_hh_emi!D20=0,0,1000000*RES_hh_emi!D20/RES_hh_num!D20)</f>
        <v>666.95692361708041</v>
      </c>
      <c r="E20" s="72">
        <f>IF(RES_hh_emi!E20=0,0,1000000*RES_hh_emi!E20/RES_hh_num!E20)</f>
        <v>703.79708442829883</v>
      </c>
      <c r="F20" s="72">
        <f>IF(RES_hh_emi!F20=0,0,1000000*RES_hh_emi!F20/RES_hh_num!F20)</f>
        <v>663.16301779065418</v>
      </c>
      <c r="G20" s="72">
        <f>IF(RES_hh_emi!G20=0,0,1000000*RES_hh_emi!G20/RES_hh_num!G20)</f>
        <v>668.84585109255636</v>
      </c>
      <c r="H20" s="72">
        <f>IF(RES_hh_emi!H20=0,0,1000000*RES_hh_emi!H20/RES_hh_num!H20)</f>
        <v>665.68071545061036</v>
      </c>
      <c r="I20" s="72">
        <f>IF(RES_hh_emi!I20=0,0,1000000*RES_hh_emi!I20/RES_hh_num!I20)</f>
        <v>703.74622945818157</v>
      </c>
      <c r="J20" s="72">
        <f>IF(RES_hh_emi!J20=0,0,1000000*RES_hh_emi!J20/RES_hh_num!J20)</f>
        <v>620.0131022452274</v>
      </c>
      <c r="K20" s="72">
        <f>IF(RES_hh_emi!K20=0,0,1000000*RES_hh_emi!K20/RES_hh_num!K20)</f>
        <v>620.39000668801077</v>
      </c>
      <c r="L20" s="72">
        <f>IF(RES_hh_emi!L20=0,0,1000000*RES_hh_emi!L20/RES_hh_num!L20)</f>
        <v>670.93191156569151</v>
      </c>
      <c r="M20" s="72">
        <f>IF(RES_hh_emi!M20=0,0,1000000*RES_hh_emi!M20/RES_hh_num!M20)</f>
        <v>662.25606880724831</v>
      </c>
      <c r="N20" s="72">
        <f>IF(RES_hh_emi!N20=0,0,1000000*RES_hh_emi!N20/RES_hh_num!N20)</f>
        <v>658.74220297273268</v>
      </c>
      <c r="O20" s="72">
        <f>IF(RES_hh_emi!O20=0,0,1000000*RES_hh_emi!O20/RES_hh_num!O20)</f>
        <v>644.643602920067</v>
      </c>
      <c r="P20" s="72">
        <f>IF(RES_hh_emi!P20=0,0,1000000*RES_hh_emi!P20/RES_hh_num!P20)</f>
        <v>644.00802374880482</v>
      </c>
      <c r="Q20" s="72">
        <f>IF(RES_hh_emi!Q20=0,0,1000000*RES_hh_emi!Q20/RES_hh_num!Q20)</f>
        <v>642.8033099405169</v>
      </c>
      <c r="R20" s="72">
        <f>IF(RES_hh_emi!R20=0,0,1000000*RES_hh_emi!R20/RES_hh_num!R20)</f>
        <v>607.20115377566299</v>
      </c>
      <c r="S20" s="72">
        <f>IF(RES_hh_emi!S20=0,0,1000000*RES_hh_emi!S20/RES_hh_num!S20)</f>
        <v>584.31825638404575</v>
      </c>
      <c r="T20" s="72">
        <f>IF(RES_hh_emi!T20=0,0,1000000*RES_hh_emi!T20/RES_hh_num!T20)</f>
        <v>551.92414890027612</v>
      </c>
      <c r="U20" s="72">
        <f>IF(RES_hh_emi!U20=0,0,1000000*RES_hh_emi!U20/RES_hh_num!U20)</f>
        <v>527.10718641722565</v>
      </c>
      <c r="V20" s="72">
        <f>IF(RES_hh_emi!V20=0,0,1000000*RES_hh_emi!V20/RES_hh_num!V20)</f>
        <v>594.17555920988059</v>
      </c>
      <c r="W20" s="72">
        <f>IF(RES_hh_emi!W20=0,0,1000000*RES_hh_emi!W20/RES_hh_num!W20)</f>
        <v>467.32847207311289</v>
      </c>
      <c r="X20" s="72">
        <f>IF(RES_hh_emi!X20=0,0,1000000*RES_hh_emi!X20/RES_hh_num!X20)</f>
        <v>496.10983140738097</v>
      </c>
      <c r="Y20" s="72">
        <f>IF(RES_hh_emi!Y20=0,0,1000000*RES_hh_emi!Y20/RES_hh_num!Y20)</f>
        <v>338.17492867332044</v>
      </c>
      <c r="DA20" s="89" t="s">
        <v>538</v>
      </c>
    </row>
    <row r="21" spans="1:105" ht="12" customHeight="1" x14ac:dyDescent="0.25">
      <c r="A21" s="28" t="s">
        <v>189</v>
      </c>
      <c r="B21" s="72">
        <f>IF(RES_hh_emi!B21=0,0,1000000*RES_hh_emi!B21/RES_hh_num!B21)</f>
        <v>480.22728919166974</v>
      </c>
      <c r="C21" s="72">
        <f>IF(RES_hh_emi!C21=0,0,1000000*RES_hh_emi!C21/RES_hh_num!C21)</f>
        <v>486.25343408884288</v>
      </c>
      <c r="D21" s="72">
        <f>IF(RES_hh_emi!D21=0,0,1000000*RES_hh_emi!D21/RES_hh_num!D21)</f>
        <v>503.99995981790903</v>
      </c>
      <c r="E21" s="72">
        <f>IF(RES_hh_emi!E21=0,0,1000000*RES_hh_emi!E21/RES_hh_num!E21)</f>
        <v>461.57118531157033</v>
      </c>
      <c r="F21" s="72">
        <f>IF(RES_hh_emi!F21=0,0,1000000*RES_hh_emi!F21/RES_hh_num!F21)</f>
        <v>467.43036744975979</v>
      </c>
      <c r="G21" s="72">
        <f>IF(RES_hh_emi!G21=0,0,1000000*RES_hh_emi!G21/RES_hh_num!G21)</f>
        <v>452.42388630616665</v>
      </c>
      <c r="H21" s="72">
        <f>IF(RES_hh_emi!H21=0,0,1000000*RES_hh_emi!H21/RES_hh_num!H21)</f>
        <v>476.17714845863702</v>
      </c>
      <c r="I21" s="72">
        <f>IF(RES_hh_emi!I21=0,0,1000000*RES_hh_emi!I21/RES_hh_num!I21)</f>
        <v>469.33303525073256</v>
      </c>
      <c r="J21" s="72">
        <f>IF(RES_hh_emi!J21=0,0,1000000*RES_hh_emi!J21/RES_hh_num!J21)</f>
        <v>444.44370288264668</v>
      </c>
      <c r="K21" s="72">
        <f>IF(RES_hh_emi!K21=0,0,1000000*RES_hh_emi!K21/RES_hh_num!K21)</f>
        <v>461.56254537662693</v>
      </c>
      <c r="L21" s="72">
        <f>IF(RES_hh_emi!L21=0,0,1000000*RES_hh_emi!L21/RES_hh_num!L21)</f>
        <v>487.19587730143621</v>
      </c>
      <c r="M21" s="72">
        <f>IF(RES_hh_emi!M21=0,0,1000000*RES_hh_emi!M21/RES_hh_num!M21)</f>
        <v>430.70423175768752</v>
      </c>
      <c r="N21" s="72">
        <f>IF(RES_hh_emi!N21=0,0,1000000*RES_hh_emi!N21/RES_hh_num!N21)</f>
        <v>456.12941026282095</v>
      </c>
      <c r="O21" s="72">
        <f>IF(RES_hh_emi!O21=0,0,1000000*RES_hh_emi!O21/RES_hh_num!O21)</f>
        <v>453.25883846729681</v>
      </c>
      <c r="P21" s="72">
        <f>IF(RES_hh_emi!P21=0,0,1000000*RES_hh_emi!P21/RES_hh_num!P21)</f>
        <v>452.0038007056379</v>
      </c>
      <c r="Q21" s="72">
        <f>IF(RES_hh_emi!Q21=0,0,1000000*RES_hh_emi!Q21/RES_hh_num!Q21)</f>
        <v>430.97436877545329</v>
      </c>
      <c r="R21" s="72">
        <f>IF(RES_hh_emi!R21=0,0,1000000*RES_hh_emi!R21/RES_hh_num!R21)</f>
        <v>412.80964310891028</v>
      </c>
      <c r="S21" s="72">
        <f>IF(RES_hh_emi!S21=0,0,1000000*RES_hh_emi!S21/RES_hh_num!S21)</f>
        <v>397.87885029197673</v>
      </c>
      <c r="T21" s="72">
        <f>IF(RES_hh_emi!T21=0,0,1000000*RES_hh_emi!T21/RES_hh_num!T21)</f>
        <v>361.45884713488795</v>
      </c>
      <c r="U21" s="72">
        <f>IF(RES_hh_emi!U21=0,0,1000000*RES_hh_emi!U21/RES_hh_num!U21)</f>
        <v>369.46079456290312</v>
      </c>
      <c r="V21" s="72">
        <f>IF(RES_hh_emi!V21=0,0,1000000*RES_hh_emi!V21/RES_hh_num!V21)</f>
        <v>352.81477893003557</v>
      </c>
      <c r="W21" s="72">
        <f>IF(RES_hh_emi!W21=0,0,1000000*RES_hh_emi!W21/RES_hh_num!W21)</f>
        <v>378.99461939603168</v>
      </c>
      <c r="X21" s="72">
        <f>IF(RES_hh_emi!X21=0,0,1000000*RES_hh_emi!X21/RES_hh_num!X21)</f>
        <v>310.74642411984553</v>
      </c>
      <c r="Y21" s="72">
        <f>IF(RES_hh_emi!Y21=0,0,1000000*RES_hh_emi!Y21/RES_hh_num!Y21)</f>
        <v>206.74230541067129</v>
      </c>
      <c r="DA21" s="89" t="s">
        <v>539</v>
      </c>
    </row>
    <row r="22" spans="1:105" ht="12" customHeight="1" x14ac:dyDescent="0.25">
      <c r="A22" s="28" t="s">
        <v>202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X22" s="72">
        <f>IF(RES_hh_emi!X22=0,0,1000000*RES_hh_emi!X22/RES_hh_num!X22)</f>
        <v>0</v>
      </c>
      <c r="Y22" s="72">
        <f>IF(RES_hh_emi!Y22=0,0,1000000*RES_hh_emi!Y22/RES_hh_num!Y22)</f>
        <v>0</v>
      </c>
      <c r="DA22" s="89" t="s">
        <v>540</v>
      </c>
    </row>
    <row r="23" spans="1:105" ht="12" customHeight="1" x14ac:dyDescent="0.25">
      <c r="A23" s="28" t="s">
        <v>197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X23" s="72">
        <f>IF(RES_hh_emi!X23=0,0,1000000*RES_hh_emi!X23/RES_hh_num!X23)</f>
        <v>0</v>
      </c>
      <c r="Y23" s="72">
        <f>IF(RES_hh_emi!Y23=0,0,1000000*RES_hh_emi!Y23/RES_hh_num!Y23)</f>
        <v>0</v>
      </c>
      <c r="DA23" s="89" t="s">
        <v>541</v>
      </c>
    </row>
    <row r="24" spans="1:105" ht="12" customHeight="1" x14ac:dyDescent="0.25">
      <c r="A24" s="28" t="s">
        <v>198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X24" s="72">
        <f>IF(RES_hh_emi!X24=0,0,1000000*RES_hh_emi!X24/RES_hh_num!X24)</f>
        <v>0</v>
      </c>
      <c r="Y24" s="72">
        <f>IF(RES_hh_emi!Y24=0,0,1000000*RES_hh_emi!Y24/RES_hh_num!Y24)</f>
        <v>0</v>
      </c>
      <c r="DA24" s="89" t="s">
        <v>542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X25" s="74">
        <f>IF(RES_hh_emi!X25=0,0,1000000*RES_hh_emi!X25/RES_hh_num!X25)</f>
        <v>0</v>
      </c>
      <c r="Y25" s="74">
        <f>IF(RES_hh_emi!Y25=0,0,1000000*RES_hh_emi!Y25/RES_hh_num!Y25)</f>
        <v>0</v>
      </c>
      <c r="DA25" s="90" t="s">
        <v>543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X26" s="77">
        <f>IF(RES_hh_emi!X26=0,0,1000000*RES_hh_emi!X26/RES_hh_num!X26)</f>
        <v>0</v>
      </c>
      <c r="Y26" s="77">
        <f>IF(RES_hh_emi!Y26=0,0,1000000*RES_hh_emi!Y26/RES_hh_num!Y26)</f>
        <v>0</v>
      </c>
      <c r="DA26" s="92" t="s">
        <v>544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4.0338280857977882</v>
      </c>
      <c r="C27" s="69">
        <f>IF(RES_hh_emi!C27=0,0,1000000*RES_hh_emi!C27/RES_hh_num!C27)</f>
        <v>6.4991235527330362</v>
      </c>
      <c r="D27" s="69">
        <f>IF(RES_hh_emi!D27=0,0,1000000*RES_hh_emi!D27/RES_hh_num!D27)</f>
        <v>6.403669508139151</v>
      </c>
      <c r="E27" s="69">
        <f>IF(RES_hh_emi!E27=0,0,1000000*RES_hh_emi!E27/RES_hh_num!E27)</f>
        <v>7.4912229832664741</v>
      </c>
      <c r="F27" s="69">
        <f>IF(RES_hh_emi!F27=0,0,1000000*RES_hh_emi!F27/RES_hh_num!F27)</f>
        <v>6.1790133688628677</v>
      </c>
      <c r="G27" s="69">
        <f>IF(RES_hh_emi!G27=0,0,1000000*RES_hh_emi!G27/RES_hh_num!G27)</f>
        <v>7.344912797722122</v>
      </c>
      <c r="H27" s="69">
        <f>IF(RES_hh_emi!H27=0,0,1000000*RES_hh_emi!H27/RES_hh_num!H27)</f>
        <v>3.8033244150569754</v>
      </c>
      <c r="I27" s="69">
        <f>IF(RES_hh_emi!I27=0,0,1000000*RES_hh_emi!I27/RES_hh_num!I27)</f>
        <v>4.9625338623114121</v>
      </c>
      <c r="J27" s="69">
        <f>IF(RES_hh_emi!J27=0,0,1000000*RES_hh_emi!J27/RES_hh_num!J27)</f>
        <v>7.2269963523776664</v>
      </c>
      <c r="K27" s="69">
        <f>IF(RES_hh_emi!K27=0,0,1000000*RES_hh_emi!K27/RES_hh_num!K27)</f>
        <v>8.3355208431646037</v>
      </c>
      <c r="L27" s="69">
        <f>IF(RES_hh_emi!L27=0,0,1000000*RES_hh_emi!L27/RES_hh_num!L27)</f>
        <v>6.0058410575772045</v>
      </c>
      <c r="M27" s="69">
        <f>IF(RES_hh_emi!M27=0,0,1000000*RES_hh_emi!M27/RES_hh_num!M27)</f>
        <v>4.7617913305875099</v>
      </c>
      <c r="N27" s="69">
        <f>IF(RES_hh_emi!N27=0,0,1000000*RES_hh_emi!N27/RES_hh_num!N27)</f>
        <v>3.6149067787441531</v>
      </c>
      <c r="O27" s="69">
        <f>IF(RES_hh_emi!O27=0,0,1000000*RES_hh_emi!O27/RES_hh_num!O27)</f>
        <v>4.6787524703021344</v>
      </c>
      <c r="P27" s="69">
        <f>IF(RES_hh_emi!P27=0,0,1000000*RES_hh_emi!P27/RES_hh_num!P27)</f>
        <v>4.6408527397219999</v>
      </c>
      <c r="Q27" s="69">
        <f>IF(RES_hh_emi!Q27=0,0,1000000*RES_hh_emi!Q27/RES_hh_num!Q27)</f>
        <v>5.6484858776476061</v>
      </c>
      <c r="R27" s="69">
        <f>IF(RES_hh_emi!R27=0,0,1000000*RES_hh_emi!R27/RES_hh_num!R27)</f>
        <v>4.5419974081517065</v>
      </c>
      <c r="S27" s="69">
        <f>IF(RES_hh_emi!S27=0,0,1000000*RES_hh_emi!S27/RES_hh_num!S27)</f>
        <v>4.4971765032371218</v>
      </c>
      <c r="T27" s="69">
        <f>IF(RES_hh_emi!T27=0,0,1000000*RES_hh_emi!T27/RES_hh_num!T27)</f>
        <v>4.4538955791548176</v>
      </c>
      <c r="U27" s="69">
        <f>IF(RES_hh_emi!U27=0,0,1000000*RES_hh_emi!U27/RES_hh_num!U27)</f>
        <v>4.4061455126339553</v>
      </c>
      <c r="V27" s="69">
        <f>IF(RES_hh_emi!V27=0,0,1000000*RES_hh_emi!V27/RES_hh_num!V27)</f>
        <v>5.4785902972380223</v>
      </c>
      <c r="W27" s="69">
        <f>IF(RES_hh_emi!W27=0,0,1000000*RES_hh_emi!W27/RES_hh_num!W27)</f>
        <v>5.4002962356216049</v>
      </c>
      <c r="X27" s="69">
        <f>IF(RES_hh_emi!X27=0,0,1000000*RES_hh_emi!X27/RES_hh_num!X27)</f>
        <v>4.1776634433725519</v>
      </c>
      <c r="Y27" s="69">
        <f>IF(RES_hh_emi!Y27=0,0,1000000*RES_hh_emi!Y27/RES_hh_num!Y27)</f>
        <v>3.0393903292883846</v>
      </c>
      <c r="DA27" s="88" t="s">
        <v>288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X28" s="72">
        <f>IF(RES_hh_emi!X28=0,0,1000000*RES_hh_emi!X28/RES_hh_num!X28)</f>
        <v>0</v>
      </c>
      <c r="Y28" s="72">
        <f>IF(RES_hh_emi!Y28=0,0,1000000*RES_hh_emi!Y28/RES_hh_num!Y28)</f>
        <v>0</v>
      </c>
      <c r="DA28" s="89" t="s">
        <v>545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38.872364257013835</v>
      </c>
      <c r="C29" s="72">
        <f>IF(RES_hh_emi!C29=0,0,1000000*RES_hh_emi!C29/RES_hh_num!C29)</f>
        <v>60.044553873024789</v>
      </c>
      <c r="D29" s="72">
        <f>IF(RES_hh_emi!D29=0,0,1000000*RES_hh_emi!D29/RES_hh_num!D29)</f>
        <v>56.523752486650636</v>
      </c>
      <c r="E29" s="72">
        <f>IF(RES_hh_emi!E29=0,0,1000000*RES_hh_emi!E29/RES_hh_num!E29)</f>
        <v>64.304432222581724</v>
      </c>
      <c r="F29" s="72">
        <f>IF(RES_hh_emi!F29=0,0,1000000*RES_hh_emi!F29/RES_hh_num!F29)</f>
        <v>54.970831868819864</v>
      </c>
      <c r="G29" s="72">
        <f>IF(RES_hh_emi!G29=0,0,1000000*RES_hh_emi!G29/RES_hh_num!G29)</f>
        <v>68.126942581383929</v>
      </c>
      <c r="H29" s="72">
        <f>IF(RES_hh_emi!H29=0,0,1000000*RES_hh_emi!H29/RES_hh_num!H29)</f>
        <v>35.843897160984156</v>
      </c>
      <c r="I29" s="72">
        <f>IF(RES_hh_emi!I29=0,0,1000000*RES_hh_emi!I29/RES_hh_num!I29)</f>
        <v>47.929845903431712</v>
      </c>
      <c r="J29" s="72">
        <f>IF(RES_hh_emi!J29=0,0,1000000*RES_hh_emi!J29/RES_hh_num!J29)</f>
        <v>67.472312980014408</v>
      </c>
      <c r="K29" s="72">
        <f>IF(RES_hh_emi!K29=0,0,1000000*RES_hh_emi!K29/RES_hh_num!K29)</f>
        <v>79.080723126884422</v>
      </c>
      <c r="L29" s="72">
        <f>IF(RES_hh_emi!L29=0,0,1000000*RES_hh_emi!L29/RES_hh_num!L29)</f>
        <v>62.183458273252491</v>
      </c>
      <c r="M29" s="72">
        <f>IF(RES_hh_emi!M29=0,0,1000000*RES_hh_emi!M29/RES_hh_num!M29)</f>
        <v>60.328338808726834</v>
      </c>
      <c r="N29" s="72">
        <f>IF(RES_hh_emi!N29=0,0,1000000*RES_hh_emi!N29/RES_hh_num!N29)</f>
        <v>50.590964308439823</v>
      </c>
      <c r="O29" s="72">
        <f>IF(RES_hh_emi!O29=0,0,1000000*RES_hh_emi!O29/RES_hh_num!O29)</f>
        <v>69.040599776678746</v>
      </c>
      <c r="P29" s="72">
        <f>IF(RES_hh_emi!P29=0,0,1000000*RES_hh_emi!P29/RES_hh_num!P29)</f>
        <v>66.013755422993526</v>
      </c>
      <c r="Q29" s="72">
        <f>IF(RES_hh_emi!Q29=0,0,1000000*RES_hh_emi!Q29/RES_hh_num!Q29)</f>
        <v>81.350316652373024</v>
      </c>
      <c r="R29" s="72">
        <f>IF(RES_hh_emi!R29=0,0,1000000*RES_hh_emi!R29/RES_hh_num!R29)</f>
        <v>64.701265343409787</v>
      </c>
      <c r="S29" s="72">
        <f>IF(RES_hh_emi!S29=0,0,1000000*RES_hh_emi!S29/RES_hh_num!S29)</f>
        <v>66.588900196586522</v>
      </c>
      <c r="T29" s="72">
        <f>IF(RES_hh_emi!T29=0,0,1000000*RES_hh_emi!T29/RES_hh_num!T29)</f>
        <v>69.34129461398274</v>
      </c>
      <c r="U29" s="72">
        <f>IF(RES_hh_emi!U29=0,0,1000000*RES_hh_emi!U29/RES_hh_num!U29)</f>
        <v>70.564338920824497</v>
      </c>
      <c r="V29" s="72">
        <f>IF(RES_hh_emi!V29=0,0,1000000*RES_hh_emi!V29/RES_hh_num!V29)</f>
        <v>91.673732843828319</v>
      </c>
      <c r="W29" s="72">
        <f>IF(RES_hh_emi!W29=0,0,1000000*RES_hh_emi!W29/RES_hh_num!W29)</f>
        <v>96.473014833109872</v>
      </c>
      <c r="X29" s="72">
        <f>IF(RES_hh_emi!X29=0,0,1000000*RES_hh_emi!X29/RES_hh_num!X29)</f>
        <v>84.663505785015744</v>
      </c>
      <c r="Y29" s="72">
        <f>IF(RES_hh_emi!Y29=0,0,1000000*RES_hh_emi!Y29/RES_hh_num!Y29)</f>
        <v>71.715660327955064</v>
      </c>
      <c r="DA29" s="89" t="s">
        <v>546</v>
      </c>
    </row>
    <row r="30" spans="1:105" ht="12" customHeight="1" x14ac:dyDescent="0.25">
      <c r="A30" s="28" t="s">
        <v>189</v>
      </c>
      <c r="B30" s="72">
        <f>IF(RES_hh_emi!B30=0,0,1000000*RES_hh_emi!B30/RES_hh_num!B30)</f>
        <v>45.77768632337883</v>
      </c>
      <c r="C30" s="72">
        <f>IF(RES_hh_emi!C30=0,0,1000000*RES_hh_emi!C30/RES_hh_num!C30)</f>
        <v>47.554178141352608</v>
      </c>
      <c r="D30" s="72">
        <f>IF(RES_hh_emi!D30=0,0,1000000*RES_hh_emi!D30/RES_hh_num!D30)</f>
        <v>50.399677838340708</v>
      </c>
      <c r="E30" s="72">
        <f>IF(RES_hh_emi!E30=0,0,1000000*RES_hh_emi!E30/RES_hh_num!E30)</f>
        <v>47.175780717761555</v>
      </c>
      <c r="F30" s="72">
        <f>IF(RES_hh_emi!F30=0,0,1000000*RES_hh_emi!F30/RES_hh_num!F30)</f>
        <v>48.138643244752366</v>
      </c>
      <c r="G30" s="72">
        <f>IF(RES_hh_emi!G30=0,0,1000000*RES_hh_emi!G30/RES_hh_num!G30)</f>
        <v>48.111986850514889</v>
      </c>
      <c r="H30" s="72">
        <f>IF(RES_hh_emi!H30=0,0,1000000*RES_hh_emi!H30/RES_hh_num!H30)</f>
        <v>49.690077190896268</v>
      </c>
      <c r="I30" s="72">
        <f>IF(RES_hh_emi!I30=0,0,1000000*RES_hh_emi!I30/RES_hh_num!I30)</f>
        <v>51.03817321185101</v>
      </c>
      <c r="J30" s="72">
        <f>IF(RES_hh_emi!J30=0,0,1000000*RES_hh_emi!J30/RES_hh_num!J30)</f>
        <v>52.511340914695623</v>
      </c>
      <c r="K30" s="72">
        <f>IF(RES_hh_emi!K30=0,0,1000000*RES_hh_emi!K30/RES_hh_num!K30)</f>
        <v>57.774194864758343</v>
      </c>
      <c r="L30" s="72">
        <f>IF(RES_hh_emi!L30=0,0,1000000*RES_hh_emi!L30/RES_hh_num!L30)</f>
        <v>61.312368655630117</v>
      </c>
      <c r="M30" s="72">
        <f>IF(RES_hh_emi!M30=0,0,1000000*RES_hh_emi!M30/RES_hh_num!M30)</f>
        <v>53.170127486103162</v>
      </c>
      <c r="N30" s="72">
        <f>IF(RES_hh_emi!N30=0,0,1000000*RES_hh_emi!N30/RES_hh_num!N30)</f>
        <v>58.661871399264889</v>
      </c>
      <c r="O30" s="72">
        <f>IF(RES_hh_emi!O30=0,0,1000000*RES_hh_emi!O30/RES_hh_num!O30)</f>
        <v>59.444083590773893</v>
      </c>
      <c r="P30" s="72">
        <f>IF(RES_hh_emi!P30=0,0,1000000*RES_hh_emi!P30/RES_hh_num!P30)</f>
        <v>60.684952084529812</v>
      </c>
      <c r="Q30" s="72">
        <f>IF(RES_hh_emi!Q30=0,0,1000000*RES_hh_emi!Q30/RES_hh_num!Q30)</f>
        <v>59.02636659673253</v>
      </c>
      <c r="R30" s="72">
        <f>IF(RES_hh_emi!R30=0,0,1000000*RES_hh_emi!R30/RES_hh_num!R30)</f>
        <v>58.062712341599209</v>
      </c>
      <c r="S30" s="72">
        <f>IF(RES_hh_emi!S30=0,0,1000000*RES_hh_emi!S30/RES_hh_num!S30)</f>
        <v>59.325055972247725</v>
      </c>
      <c r="T30" s="72">
        <f>IF(RES_hh_emi!T30=0,0,1000000*RES_hh_emi!T30/RES_hh_num!T30)</f>
        <v>58.134766489230493</v>
      </c>
      <c r="U30" s="72">
        <f>IF(RES_hh_emi!U30=0,0,1000000*RES_hh_emi!U30/RES_hh_num!U30)</f>
        <v>63.663869294178845</v>
      </c>
      <c r="V30" s="72">
        <f>IF(RES_hh_emi!V30=0,0,1000000*RES_hh_emi!V30/RES_hh_num!V30)</f>
        <v>82.691869204203584</v>
      </c>
      <c r="W30" s="72">
        <f>IF(RES_hh_emi!W30=0,0,1000000*RES_hh_emi!W30/RES_hh_num!W30)</f>
        <v>93.123009217890285</v>
      </c>
      <c r="X30" s="72">
        <f>IF(RES_hh_emi!X30=0,0,1000000*RES_hh_emi!X30/RES_hh_num!X30)</f>
        <v>73.482647872993439</v>
      </c>
      <c r="Y30" s="72">
        <f>IF(RES_hh_emi!Y30=0,0,1000000*RES_hh_emi!Y30/RES_hh_num!Y30)</f>
        <v>51.301173250915674</v>
      </c>
      <c r="DA30" s="89" t="s">
        <v>547</v>
      </c>
    </row>
    <row r="31" spans="1:105" ht="12" customHeight="1" x14ac:dyDescent="0.25">
      <c r="A31" s="28" t="s">
        <v>202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X31" s="72">
        <f>IF(RES_hh_emi!X31=0,0,1000000*RES_hh_emi!X31/RES_hh_num!X31)</f>
        <v>0</v>
      </c>
      <c r="Y31" s="72">
        <f>IF(RES_hh_emi!Y31=0,0,1000000*RES_hh_emi!Y31/RES_hh_num!Y31)</f>
        <v>0</v>
      </c>
      <c r="DA31" s="89" t="s">
        <v>548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X32" s="77">
        <f>IF(RES_hh_emi!X32=0,0,1000000*RES_hh_emi!X32/RES_hh_num!X32)</f>
        <v>0</v>
      </c>
      <c r="Y32" s="77">
        <f>IF(RES_hh_emi!Y32=0,0,1000000*RES_hh_emi!Y32/RES_hh_num!Y32)</f>
        <v>0</v>
      </c>
      <c r="DA32" s="92" t="s">
        <v>549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208.20998056853509</v>
      </c>
      <c r="C3" s="65">
        <f>IF(RES_hh_fech!C3=0,0,RES_hh_fech!C3/RES_summary!C$19)</f>
        <v>229.15118424077582</v>
      </c>
      <c r="D3" s="65">
        <f>IF(RES_hh_fech!D3=0,0,RES_hh_fech!D3/RES_summary!D$19)</f>
        <v>224.51219194276459</v>
      </c>
      <c r="E3" s="65">
        <f>IF(RES_hh_fech!E3=0,0,RES_hh_fech!E3/RES_summary!E$19)</f>
        <v>230.43300601484918</v>
      </c>
      <c r="F3" s="65">
        <f>IF(RES_hh_fech!F3=0,0,RES_hh_fech!F3/RES_summary!F$19)</f>
        <v>213.82796030069915</v>
      </c>
      <c r="G3" s="65">
        <f>IF(RES_hh_fech!G3=0,0,RES_hh_fech!G3/RES_summary!G$19)</f>
        <v>208.23048115233951</v>
      </c>
      <c r="H3" s="65">
        <f>IF(RES_hh_fech!H3=0,0,RES_hh_fech!H3/RES_summary!H$19)</f>
        <v>206.86285208404459</v>
      </c>
      <c r="I3" s="65">
        <f>IF(RES_hh_fech!I3=0,0,RES_hh_fech!I3/RES_summary!I$19)</f>
        <v>204.49746103760063</v>
      </c>
      <c r="J3" s="65">
        <f>IF(RES_hh_fech!J3=0,0,RES_hh_fech!J3/RES_summary!J$19)</f>
        <v>195.29588772348842</v>
      </c>
      <c r="K3" s="65">
        <f>IF(RES_hh_fech!K3=0,0,RES_hh_fech!K3/RES_summary!K$19)</f>
        <v>202.87007488662442</v>
      </c>
      <c r="L3" s="65">
        <f>IF(RES_hh_fech!L3=0,0,RES_hh_fech!L3/RES_summary!L$19)</f>
        <v>223.85556117053636</v>
      </c>
      <c r="M3" s="65">
        <f>IF(RES_hh_fech!M3=0,0,RES_hh_fech!M3/RES_summary!M$19)</f>
        <v>190.52462313240105</v>
      </c>
      <c r="N3" s="65">
        <f>IF(RES_hh_fech!N3=0,0,RES_hh_fech!N3/RES_summary!N$19)</f>
        <v>202.93001165943156</v>
      </c>
      <c r="O3" s="65">
        <f>IF(RES_hh_fech!O3=0,0,RES_hh_fech!O3/RES_summary!O$19)</f>
        <v>188.76669404443766</v>
      </c>
      <c r="P3" s="65">
        <f>IF(RES_hh_fech!P3=0,0,RES_hh_fech!P3/RES_summary!P$19)</f>
        <v>184.72420082587126</v>
      </c>
      <c r="Q3" s="65">
        <f>IF(RES_hh_fech!Q3=0,0,RES_hh_fech!Q3/RES_summary!Q$19)</f>
        <v>175.14454937796719</v>
      </c>
      <c r="R3" s="65">
        <f>IF(RES_hh_fech!R3=0,0,RES_hh_fech!R3/RES_summary!R$19)</f>
        <v>189.01122425489169</v>
      </c>
      <c r="S3" s="65">
        <f>IF(RES_hh_fech!S3=0,0,RES_hh_fech!S3/RES_summary!S$19)</f>
        <v>183.74480642956394</v>
      </c>
      <c r="T3" s="65">
        <f>IF(RES_hh_fech!T3=0,0,RES_hh_fech!T3/RES_summary!T$19)</f>
        <v>178.53786771614173</v>
      </c>
      <c r="U3" s="65">
        <f>IF(RES_hh_fech!U3=0,0,RES_hh_fech!U3/RES_summary!U$19)</f>
        <v>173.37036074184027</v>
      </c>
      <c r="V3" s="65">
        <f>IF(RES_hh_fech!V3=0,0,RES_hh_fech!V3/RES_summary!V$19)</f>
        <v>161.40317167014732</v>
      </c>
      <c r="W3" s="65">
        <f>IF(RES_hh_fech!W3=0,0,RES_hh_fech!W3/RES_summary!W$19)</f>
        <v>175.95846502473876</v>
      </c>
      <c r="X3" s="65">
        <f>IF(RES_hh_fech!X3=0,0,RES_hh_fech!X3/RES_summary!X$19)</f>
        <v>162.47634989189154</v>
      </c>
      <c r="Y3" s="65">
        <f>IF(RES_hh_fech!Y3=0,0,RES_hh_fech!Y3/RES_summary!Y$19)</f>
        <v>156.7353689401308</v>
      </c>
      <c r="DA3" s="87" t="s">
        <v>296</v>
      </c>
    </row>
    <row r="4" spans="1:105" ht="12.95" customHeight="1" x14ac:dyDescent="0.25">
      <c r="A4" s="68" t="s">
        <v>57</v>
      </c>
      <c r="B4" s="69">
        <f>IF(RES_hh_fech!B4=0,0,RES_hh_fech!B4/RES_summary!B$19)</f>
        <v>186.63278031647388</v>
      </c>
      <c r="C4" s="69">
        <f>IF(RES_hh_fech!C4=0,0,RES_hh_fech!C4/RES_summary!C$19)</f>
        <v>207.18713948748962</v>
      </c>
      <c r="D4" s="69">
        <f>IF(RES_hh_fech!D4=0,0,RES_hh_fech!D4/RES_summary!D$19)</f>
        <v>202.88863258429149</v>
      </c>
      <c r="E4" s="69">
        <f>IF(RES_hh_fech!E4=0,0,RES_hh_fech!E4/RES_summary!E$19)</f>
        <v>208.8745342222727</v>
      </c>
      <c r="F4" s="69">
        <f>IF(RES_hh_fech!F4=0,0,RES_hh_fech!F4/RES_summary!F$19)</f>
        <v>192.74427535650332</v>
      </c>
      <c r="G4" s="69">
        <f>IF(RES_hh_fech!G4=0,0,RES_hh_fech!G4/RES_summary!G$19)</f>
        <v>186.97924709302447</v>
      </c>
      <c r="H4" s="69">
        <f>IF(RES_hh_fech!H4=0,0,RES_hh_fech!H4/RES_summary!H$19)</f>
        <v>185.95277582034208</v>
      </c>
      <c r="I4" s="69">
        <f>IF(RES_hh_fech!I4=0,0,RES_hh_fech!I4/RES_summary!I$19)</f>
        <v>184.0057083932081</v>
      </c>
      <c r="J4" s="69">
        <f>IF(RES_hh_fech!J4=0,0,RES_hh_fech!J4/RES_summary!J$19)</f>
        <v>175.3103792905469</v>
      </c>
      <c r="K4" s="69">
        <f>IF(RES_hh_fech!K4=0,0,RES_hh_fech!K4/RES_summary!K$19)</f>
        <v>182.40397173742807</v>
      </c>
      <c r="L4" s="69">
        <f>IF(RES_hh_fech!L4=0,0,RES_hh_fech!L4/RES_summary!L$19)</f>
        <v>203.14734335194922</v>
      </c>
      <c r="M4" s="69">
        <f>IF(RES_hh_fech!M4=0,0,RES_hh_fech!M4/RES_summary!M$19)</f>
        <v>169.56284267454512</v>
      </c>
      <c r="N4" s="69">
        <f>IF(RES_hh_fech!N4=0,0,RES_hh_fech!N4/RES_summary!N$19)</f>
        <v>182.11147118145411</v>
      </c>
      <c r="O4" s="69">
        <f>IF(RES_hh_fech!O4=0,0,RES_hh_fech!O4/RES_summary!O$19)</f>
        <v>168.12840459189454</v>
      </c>
      <c r="P4" s="69">
        <f>IF(RES_hh_fech!P4=0,0,RES_hh_fech!P4/RES_summary!P$19)</f>
        <v>164.68167866718096</v>
      </c>
      <c r="Q4" s="69">
        <f>IF(RES_hh_fech!Q4=0,0,RES_hh_fech!Q4/RES_summary!Q$19)</f>
        <v>155.4129245786425</v>
      </c>
      <c r="R4" s="69">
        <f>IF(RES_hh_fech!R4=0,0,RES_hh_fech!R4/RES_summary!R$19)</f>
        <v>169.7428984315554</v>
      </c>
      <c r="S4" s="69">
        <f>IF(RES_hh_fech!S4=0,0,RES_hh_fech!S4/RES_summary!S$19)</f>
        <v>165.20892117098373</v>
      </c>
      <c r="T4" s="69">
        <f>IF(RES_hh_fech!T4=0,0,RES_hh_fech!T4/RES_summary!T$19)</f>
        <v>160.67767206695319</v>
      </c>
      <c r="U4" s="69">
        <f>IF(RES_hh_fech!U4=0,0,RES_hh_fech!U4/RES_summary!U$19)</f>
        <v>155.9246652356116</v>
      </c>
      <c r="V4" s="69">
        <f>IF(RES_hh_fech!V4=0,0,RES_hh_fech!V4/RES_summary!V$19)</f>
        <v>143.44201372475922</v>
      </c>
      <c r="W4" s="69">
        <f>IF(RES_hh_fech!W4=0,0,RES_hh_fech!W4/RES_summary!W$19)</f>
        <v>158.66953915622574</v>
      </c>
      <c r="X4" s="69">
        <f>IF(RES_hh_fech!X4=0,0,RES_hh_fech!X4/RES_summary!X$19)</f>
        <v>146.36765359730424</v>
      </c>
      <c r="Y4" s="69">
        <f>IF(RES_hh_fech!Y4=0,0,RES_hh_fech!Y4/RES_summary!Y$19)</f>
        <v>141.13728420372064</v>
      </c>
      <c r="DA4" s="88" t="s">
        <v>297</v>
      </c>
    </row>
    <row r="5" spans="1:105" ht="12" customHeight="1" x14ac:dyDescent="0.25">
      <c r="A5" s="28" t="s">
        <v>51</v>
      </c>
      <c r="B5" s="72">
        <f>IF(RES_hh_fech!B5=0,0,RES_hh_fech!B5/RES_summary!B$19)</f>
        <v>192.26573233157984</v>
      </c>
      <c r="C5" s="72">
        <f>IF(RES_hh_fech!C5=0,0,RES_hh_fech!C5/RES_summary!C$19)</f>
        <v>215.07737672029</v>
      </c>
      <c r="D5" s="72">
        <f>IF(RES_hh_fech!D5=0,0,RES_hh_fech!D5/RES_summary!D$19)</f>
        <v>212.81427775773125</v>
      </c>
      <c r="E5" s="72">
        <f>IF(RES_hh_fech!E5=0,0,RES_hh_fech!E5/RES_summary!E$19)</f>
        <v>212.92115751089298</v>
      </c>
      <c r="F5" s="72">
        <f>IF(RES_hh_fech!F5=0,0,RES_hh_fech!F5/RES_summary!F$19)</f>
        <v>209.34109899510591</v>
      </c>
      <c r="G5" s="72">
        <f>IF(RES_hh_fech!G5=0,0,RES_hh_fech!G5/RES_summary!G$19)</f>
        <v>206.93918925865097</v>
      </c>
      <c r="H5" s="72">
        <f>IF(RES_hh_fech!H5=0,0,RES_hh_fech!H5/RES_summary!H$19)</f>
        <v>216.58758752008671</v>
      </c>
      <c r="I5" s="72">
        <f>IF(RES_hh_fech!I5=0,0,RES_hh_fech!I5/RES_summary!I$19)</f>
        <v>223.85678171172293</v>
      </c>
      <c r="J5" s="72">
        <f>IF(RES_hh_fech!J5=0,0,RES_hh_fech!J5/RES_summary!J$19)</f>
        <v>175.02175610550964</v>
      </c>
      <c r="K5" s="72">
        <f>IF(RES_hh_fech!K5=0,0,RES_hh_fech!K5/RES_summary!K$19)</f>
        <v>199.50289492990552</v>
      </c>
      <c r="L5" s="72">
        <f>IF(RES_hh_fech!L5=0,0,RES_hh_fech!L5/RES_summary!L$19)</f>
        <v>250.91712910418977</v>
      </c>
      <c r="M5" s="72">
        <f>IF(RES_hh_fech!M5=0,0,RES_hh_fech!M5/RES_summary!M$19)</f>
        <v>191.89961257963887</v>
      </c>
      <c r="N5" s="72">
        <f>IF(RES_hh_fech!N5=0,0,RES_hh_fech!N5/RES_summary!N$19)</f>
        <v>213.61531954738038</v>
      </c>
      <c r="O5" s="72">
        <f>IF(RES_hh_fech!O5=0,0,RES_hh_fech!O5/RES_summary!O$19)</f>
        <v>198.8110889620998</v>
      </c>
      <c r="P5" s="72">
        <f>IF(RES_hh_fech!P5=0,0,RES_hh_fech!P5/RES_summary!P$19)</f>
        <v>201.62808659165847</v>
      </c>
      <c r="Q5" s="72">
        <f>IF(RES_hh_fech!Q5=0,0,RES_hh_fech!Q5/RES_summary!Q$19)</f>
        <v>180.93866917932621</v>
      </c>
      <c r="R5" s="72">
        <f>IF(RES_hh_fech!R5=0,0,RES_hh_fech!R5/RES_summary!R$19)</f>
        <v>203.80225753813178</v>
      </c>
      <c r="S5" s="72">
        <f>IF(RES_hh_fech!S5=0,0,RES_hh_fech!S5/RES_summary!S$19)</f>
        <v>194.29419824116044</v>
      </c>
      <c r="T5" s="72">
        <f>IF(RES_hh_fech!T5=0,0,RES_hh_fech!T5/RES_summary!T$19)</f>
        <v>192.77970645941815</v>
      </c>
      <c r="U5" s="72">
        <f>IF(RES_hh_fech!U5=0,0,RES_hh_fech!U5/RES_summary!U$19)</f>
        <v>190.4098442990792</v>
      </c>
      <c r="V5" s="72">
        <f>IF(RES_hh_fech!V5=0,0,RES_hh_fech!V5/RES_summary!V$19)</f>
        <v>170.5651269437322</v>
      </c>
      <c r="W5" s="72">
        <f>IF(RES_hh_fech!W5=0,0,RES_hh_fech!W5/RES_summary!W$19)</f>
        <v>195.82722165864422</v>
      </c>
      <c r="X5" s="72">
        <f>IF(RES_hh_fech!X5=0,0,RES_hh_fech!X5/RES_summary!X$19)</f>
        <v>175.20412566163478</v>
      </c>
      <c r="Y5" s="72">
        <f>IF(RES_hh_fech!Y5=0,0,RES_hh_fech!Y5/RES_summary!Y$19)</f>
        <v>178.65371883464385</v>
      </c>
      <c r="DA5" s="89" t="s">
        <v>551</v>
      </c>
    </row>
    <row r="6" spans="1:105" ht="12" customHeight="1" x14ac:dyDescent="0.25">
      <c r="A6" s="28" t="s">
        <v>74</v>
      </c>
      <c r="B6" s="72">
        <f>IF(RES_hh_fech!B6=0,0,RES_hh_fech!B6/RES_summary!B$19)</f>
        <v>0</v>
      </c>
      <c r="C6" s="72">
        <f>IF(RES_hh_fech!C6=0,0,RES_hh_fech!C6/RES_summary!C$19)</f>
        <v>0</v>
      </c>
      <c r="D6" s="72">
        <f>IF(RES_hh_fech!D6=0,0,RES_hh_fech!D6/RES_summary!D$19)</f>
        <v>0</v>
      </c>
      <c r="E6" s="72">
        <f>IF(RES_hh_fech!E6=0,0,RES_hh_fech!E6/RES_summary!E$19)</f>
        <v>0</v>
      </c>
      <c r="F6" s="72">
        <f>IF(RES_hh_fech!F6=0,0,RES_hh_fech!F6/RES_summary!F$19)</f>
        <v>0</v>
      </c>
      <c r="G6" s="72">
        <f>IF(RES_hh_fech!G6=0,0,RES_hh_fech!G6/RES_summary!G$19)</f>
        <v>0</v>
      </c>
      <c r="H6" s="72">
        <f>IF(RES_hh_fech!H6=0,0,RES_hh_fech!H6/RES_summary!H$19)</f>
        <v>0</v>
      </c>
      <c r="I6" s="72">
        <f>IF(RES_hh_fech!I6=0,0,RES_hh_fech!I6/RES_summary!I$19)</f>
        <v>0</v>
      </c>
      <c r="J6" s="72">
        <f>IF(RES_hh_fech!J6=0,0,RES_hh_fech!J6/RES_summary!J$19)</f>
        <v>0</v>
      </c>
      <c r="K6" s="72">
        <f>IF(RES_hh_fech!K6=0,0,RES_hh_fech!K6/RES_summary!K$19)</f>
        <v>0</v>
      </c>
      <c r="L6" s="72">
        <f>IF(RES_hh_fech!L6=0,0,RES_hh_fech!L6/RES_summary!L$19)</f>
        <v>0</v>
      </c>
      <c r="M6" s="72">
        <f>IF(RES_hh_fech!M6=0,0,RES_hh_fech!M6/RES_summary!M$19)</f>
        <v>0</v>
      </c>
      <c r="N6" s="72">
        <f>IF(RES_hh_fech!N6=0,0,RES_hh_fech!N6/RES_summary!N$19)</f>
        <v>0</v>
      </c>
      <c r="O6" s="72">
        <f>IF(RES_hh_fech!O6=0,0,RES_hh_fech!O6/RES_summary!O$19)</f>
        <v>0</v>
      </c>
      <c r="P6" s="72">
        <f>IF(RES_hh_fech!P6=0,0,RES_hh_fech!P6/RES_summary!P$19)</f>
        <v>0</v>
      </c>
      <c r="Q6" s="72">
        <f>IF(RES_hh_fech!Q6=0,0,RES_hh_fech!Q6/RES_summary!Q$19)</f>
        <v>0</v>
      </c>
      <c r="R6" s="72">
        <f>IF(RES_hh_fech!R6=0,0,RES_hh_fech!R6/RES_summary!R$19)</f>
        <v>0</v>
      </c>
      <c r="S6" s="72">
        <f>IF(RES_hh_fech!S6=0,0,RES_hh_fech!S6/RES_summary!S$19)</f>
        <v>0</v>
      </c>
      <c r="T6" s="72">
        <f>IF(RES_hh_fech!T6=0,0,RES_hh_fech!T6/RES_summary!T$19)</f>
        <v>0</v>
      </c>
      <c r="U6" s="72">
        <f>IF(RES_hh_fech!U6=0,0,RES_hh_fech!U6/RES_summary!U$19)</f>
        <v>0</v>
      </c>
      <c r="V6" s="72">
        <f>IF(RES_hh_fech!V6=0,0,RES_hh_fech!V6/RES_summary!V$19)</f>
        <v>0</v>
      </c>
      <c r="W6" s="72">
        <f>IF(RES_hh_fech!W6=0,0,RES_hh_fech!W6/RES_summary!W$19)</f>
        <v>0</v>
      </c>
      <c r="X6" s="72">
        <f>IF(RES_hh_fech!X6=0,0,RES_hh_fech!X6/RES_summary!X$19)</f>
        <v>0</v>
      </c>
      <c r="Y6" s="72">
        <f>IF(RES_hh_fech!Y6=0,0,RES_hh_fech!Y6/RES_summary!Y$19)</f>
        <v>0</v>
      </c>
      <c r="DA6" s="89" t="s">
        <v>552</v>
      </c>
    </row>
    <row r="7" spans="1:105" ht="12" customHeight="1" x14ac:dyDescent="0.25">
      <c r="A7" s="28" t="s">
        <v>200</v>
      </c>
      <c r="B7" s="72">
        <f>IF(RES_hh_fech!B7=0,0,RES_hh_fech!B7/RES_summary!B$19)</f>
        <v>240.94119015619538</v>
      </c>
      <c r="C7" s="72">
        <f>IF(RES_hh_fech!C7=0,0,RES_hh_fech!C7/RES_summary!C$19)</f>
        <v>296.74658876826231</v>
      </c>
      <c r="D7" s="72">
        <f>IF(RES_hh_fech!D7=0,0,RES_hh_fech!D7/RES_summary!D$19)</f>
        <v>278.80183921828683</v>
      </c>
      <c r="E7" s="72">
        <f>IF(RES_hh_fech!E7=0,0,RES_hh_fech!E7/RES_summary!E$19)</f>
        <v>306.61377587636065</v>
      </c>
      <c r="F7" s="72">
        <f>IF(RES_hh_fech!F7=0,0,RES_hh_fech!F7/RES_summary!F$19)</f>
        <v>273.63888874533922</v>
      </c>
      <c r="G7" s="72">
        <f>IF(RES_hh_fech!G7=0,0,RES_hh_fech!G7/RES_summary!G$19)</f>
        <v>267.58810668561557</v>
      </c>
      <c r="H7" s="72">
        <f>IF(RES_hh_fech!H7=0,0,RES_hh_fech!H7/RES_summary!H$19)</f>
        <v>268.31590006815873</v>
      </c>
      <c r="I7" s="72">
        <f>IF(RES_hh_fech!I7=0,0,RES_hh_fech!I7/RES_summary!I$19)</f>
        <v>286.66930737836338</v>
      </c>
      <c r="J7" s="72">
        <f>IF(RES_hh_fech!J7=0,0,RES_hh_fech!J7/RES_summary!J$19)</f>
        <v>249.90551222508219</v>
      </c>
      <c r="K7" s="72">
        <f>IF(RES_hh_fech!K7=0,0,RES_hh_fech!K7/RES_summary!K$19)</f>
        <v>259.68780636662382</v>
      </c>
      <c r="L7" s="72">
        <f>IF(RES_hh_fech!L7=0,0,RES_hh_fech!L7/RES_summary!L$19)</f>
        <v>313.75341554016461</v>
      </c>
      <c r="M7" s="72">
        <f>IF(RES_hh_fech!M7=0,0,RES_hh_fech!M7/RES_summary!M$19)</f>
        <v>252.70297487353901</v>
      </c>
      <c r="N7" s="72">
        <f>IF(RES_hh_fech!N7=0,0,RES_hh_fech!N7/RES_summary!N$19)</f>
        <v>269.18277735275217</v>
      </c>
      <c r="O7" s="72">
        <f>IF(RES_hh_fech!O7=0,0,RES_hh_fech!O7/RES_summary!O$19)</f>
        <v>244.16285689678105</v>
      </c>
      <c r="P7" s="72">
        <f>IF(RES_hh_fech!P7=0,0,RES_hh_fech!P7/RES_summary!P$19)</f>
        <v>246.69324164670488</v>
      </c>
      <c r="Q7" s="72">
        <f>IF(RES_hh_fech!Q7=0,0,RES_hh_fech!Q7/RES_summary!Q$19)</f>
        <v>237.5728035681793</v>
      </c>
      <c r="R7" s="72">
        <f>IF(RES_hh_fech!R7=0,0,RES_hh_fech!R7/RES_summary!R$19)</f>
        <v>252.126060318399</v>
      </c>
      <c r="S7" s="72">
        <f>IF(RES_hh_fech!S7=0,0,RES_hh_fech!S7/RES_summary!S$19)</f>
        <v>247.89174532127183</v>
      </c>
      <c r="T7" s="72">
        <f>IF(RES_hh_fech!T7=0,0,RES_hh_fech!T7/RES_summary!T$19)</f>
        <v>238.9041960537802</v>
      </c>
      <c r="U7" s="72">
        <f>IF(RES_hh_fech!U7=0,0,RES_hh_fech!U7/RES_summary!U$19)</f>
        <v>231.88357164974005</v>
      </c>
      <c r="V7" s="72">
        <f>IF(RES_hh_fech!V7=0,0,RES_hh_fech!V7/RES_summary!V$19)</f>
        <v>242.24840476374141</v>
      </c>
      <c r="W7" s="72">
        <f>IF(RES_hh_fech!W7=0,0,RES_hh_fech!W7/RES_summary!W$19)</f>
        <v>229.50292141744205</v>
      </c>
      <c r="X7" s="72">
        <f>IF(RES_hh_fech!X7=0,0,RES_hh_fech!X7/RES_summary!X$19)</f>
        <v>249.83731851457225</v>
      </c>
      <c r="Y7" s="72">
        <f>IF(RES_hh_fech!Y7=0,0,RES_hh_fech!Y7/RES_summary!Y$19)</f>
        <v>210.37935559056359</v>
      </c>
      <c r="DA7" s="89" t="s">
        <v>553</v>
      </c>
    </row>
    <row r="8" spans="1:105" ht="12" customHeight="1" x14ac:dyDescent="0.25">
      <c r="A8" s="28" t="s">
        <v>189</v>
      </c>
      <c r="B8" s="72">
        <f>IF(RES_hh_fech!B8=0,0,RES_hh_fech!B8/RES_summary!B$19)</f>
        <v>228.19865693767997</v>
      </c>
      <c r="C8" s="72">
        <f>IF(RES_hh_fech!C8=0,0,RES_hh_fech!C8/RES_summary!C$19)</f>
        <v>252.98997406001533</v>
      </c>
      <c r="D8" s="72">
        <f>IF(RES_hh_fech!D8=0,0,RES_hh_fech!D8/RES_summary!D$19)</f>
        <v>263.81352511889423</v>
      </c>
      <c r="E8" s="72">
        <f>IF(RES_hh_fech!E8=0,0,RES_hh_fech!E8/RES_summary!E$19)</f>
        <v>252.85228063288946</v>
      </c>
      <c r="F8" s="72">
        <f>IF(RES_hh_fech!F8=0,0,RES_hh_fech!F8/RES_summary!F$19)</f>
        <v>243.21852189932338</v>
      </c>
      <c r="G8" s="72">
        <f>IF(RES_hh_fech!G8=0,0,RES_hh_fech!G8/RES_summary!G$19)</f>
        <v>229.04341354507861</v>
      </c>
      <c r="H8" s="72">
        <f>IF(RES_hh_fech!H8=0,0,RES_hh_fech!H8/RES_summary!H$19)</f>
        <v>243.76479105545269</v>
      </c>
      <c r="I8" s="72">
        <f>IF(RES_hh_fech!I8=0,0,RES_hh_fech!I8/RES_summary!I$19)</f>
        <v>244.1223203221069</v>
      </c>
      <c r="J8" s="72">
        <f>IF(RES_hh_fech!J8=0,0,RES_hh_fech!J8/RES_summary!J$19)</f>
        <v>230.18500148047659</v>
      </c>
      <c r="K8" s="72">
        <f>IF(RES_hh_fech!K8=0,0,RES_hh_fech!K8/RES_summary!K$19)</f>
        <v>247.01292706517816</v>
      </c>
      <c r="L8" s="72">
        <f>IF(RES_hh_fech!L8=0,0,RES_hh_fech!L8/RES_summary!L$19)</f>
        <v>290.04041133235603</v>
      </c>
      <c r="M8" s="72">
        <f>IF(RES_hh_fech!M8=0,0,RES_hh_fech!M8/RES_summary!M$19)</f>
        <v>211.97503668919862</v>
      </c>
      <c r="N8" s="72">
        <f>IF(RES_hh_fech!N8=0,0,RES_hh_fech!N8/RES_summary!N$19)</f>
        <v>246.58544576013585</v>
      </c>
      <c r="O8" s="72">
        <f>IF(RES_hh_fech!O8=0,0,RES_hh_fech!O8/RES_summary!O$19)</f>
        <v>231.72882326269001</v>
      </c>
      <c r="P8" s="72">
        <f>IF(RES_hh_fech!P8=0,0,RES_hh_fech!P8/RES_summary!P$19)</f>
        <v>234.14209761248495</v>
      </c>
      <c r="Q8" s="72">
        <f>IF(RES_hh_fech!Q8=0,0,RES_hh_fech!Q8/RES_summary!Q$19)</f>
        <v>215.839918337857</v>
      </c>
      <c r="R8" s="72">
        <f>IF(RES_hh_fech!R8=0,0,RES_hh_fech!R8/RES_summary!R$19)</f>
        <v>231.75223281161686</v>
      </c>
      <c r="S8" s="72">
        <f>IF(RES_hh_fech!S8=0,0,RES_hh_fech!S8/RES_summary!S$19)</f>
        <v>227.08289111724935</v>
      </c>
      <c r="T8" s="72">
        <f>IF(RES_hh_fech!T8=0,0,RES_hh_fech!T8/RES_summary!T$19)</f>
        <v>208.7138583513908</v>
      </c>
      <c r="U8" s="72">
        <f>IF(RES_hh_fech!U8=0,0,RES_hh_fech!U8/RES_summary!U$19)</f>
        <v>214.31800763547218</v>
      </c>
      <c r="V8" s="72">
        <f>IF(RES_hh_fech!V8=0,0,RES_hh_fech!V8/RES_summary!V$19)</f>
        <v>188.06674361350275</v>
      </c>
      <c r="W8" s="72">
        <f>IF(RES_hh_fech!W8=0,0,RES_hh_fech!W8/RES_summary!W$19)</f>
        <v>237.1287966554678</v>
      </c>
      <c r="X8" s="72">
        <f>IF(RES_hh_fech!X8=0,0,RES_hh_fech!X8/RES_summary!X$19)</f>
        <v>199.67037803250986</v>
      </c>
      <c r="Y8" s="72">
        <f>IF(RES_hh_fech!Y8=0,0,RES_hh_fech!Y8/RES_summary!Y$19)</f>
        <v>136.93580263932785</v>
      </c>
      <c r="DA8" s="89" t="s">
        <v>554</v>
      </c>
    </row>
    <row r="9" spans="1:105" ht="12" customHeight="1" x14ac:dyDescent="0.25">
      <c r="A9" s="28" t="s">
        <v>202</v>
      </c>
      <c r="B9" s="72">
        <f>IF(RES_hh_fech!B9=0,0,RES_hh_fech!B9/RES_summary!B$19)</f>
        <v>258.08386394525911</v>
      </c>
      <c r="C9" s="72">
        <f>IF(RES_hh_fech!C9=0,0,RES_hh_fech!C9/RES_summary!C$19)</f>
        <v>282.50769647729953</v>
      </c>
      <c r="D9" s="72">
        <f>IF(RES_hh_fech!D9=0,0,RES_hh_fech!D9/RES_summary!D$19)</f>
        <v>280.70363890182938</v>
      </c>
      <c r="E9" s="72">
        <f>IF(RES_hh_fech!E9=0,0,RES_hh_fech!E9/RES_summary!E$19)</f>
        <v>274.60387817102821</v>
      </c>
      <c r="F9" s="72">
        <f>IF(RES_hh_fech!F9=0,0,RES_hh_fech!F9/RES_summary!F$19)</f>
        <v>261.87592377180556</v>
      </c>
      <c r="G9" s="72">
        <f>IF(RES_hh_fech!G9=0,0,RES_hh_fech!G9/RES_summary!G$19)</f>
        <v>250.53489752713426</v>
      </c>
      <c r="H9" s="72">
        <f>IF(RES_hh_fech!H9=0,0,RES_hh_fech!H9/RES_summary!H$19)</f>
        <v>244.21093348622446</v>
      </c>
      <c r="I9" s="72">
        <f>IF(RES_hh_fech!I9=0,0,RES_hh_fech!I9/RES_summary!I$19)</f>
        <v>233.35981274208893</v>
      </c>
      <c r="J9" s="72">
        <f>IF(RES_hh_fech!J9=0,0,RES_hh_fech!J9/RES_summary!J$19)</f>
        <v>231.59617796911229</v>
      </c>
      <c r="K9" s="72">
        <f>IF(RES_hh_fech!K9=0,0,RES_hh_fech!K9/RES_summary!K$19)</f>
        <v>235.19532896794246</v>
      </c>
      <c r="L9" s="72">
        <f>IF(RES_hh_fech!L9=0,0,RES_hh_fech!L9/RES_summary!L$19)</f>
        <v>254.73534575382186</v>
      </c>
      <c r="M9" s="72">
        <f>IF(RES_hh_fech!M9=0,0,RES_hh_fech!M9/RES_summary!M$19)</f>
        <v>211.50185256971193</v>
      </c>
      <c r="N9" s="72">
        <f>IF(RES_hh_fech!N9=0,0,RES_hh_fech!N9/RES_summary!N$19)</f>
        <v>226.14410780877424</v>
      </c>
      <c r="O9" s="72">
        <f>IF(RES_hh_fech!O9=0,0,RES_hh_fech!O9/RES_summary!O$19)</f>
        <v>208.33726213651602</v>
      </c>
      <c r="P9" s="72">
        <f>IF(RES_hh_fech!P9=0,0,RES_hh_fech!P9/RES_summary!P$19)</f>
        <v>207.4342039683853</v>
      </c>
      <c r="Q9" s="72">
        <f>IF(RES_hh_fech!Q9=0,0,RES_hh_fech!Q9/RES_summary!Q$19)</f>
        <v>194.53787274010969</v>
      </c>
      <c r="R9" s="72">
        <f>IF(RES_hh_fech!R9=0,0,RES_hh_fech!R9/RES_summary!R$19)</f>
        <v>212.0341318610989</v>
      </c>
      <c r="S9" s="72">
        <f>IF(RES_hh_fech!S9=0,0,RES_hh_fech!S9/RES_summary!S$19)</f>
        <v>207.11755743802738</v>
      </c>
      <c r="T9" s="72">
        <f>IF(RES_hh_fech!T9=0,0,RES_hh_fech!T9/RES_summary!T$19)</f>
        <v>201.34949275489527</v>
      </c>
      <c r="U9" s="72">
        <f>IF(RES_hh_fech!U9=0,0,RES_hh_fech!U9/RES_summary!U$19)</f>
        <v>197.15188814147245</v>
      </c>
      <c r="V9" s="72">
        <f>IF(RES_hh_fech!V9=0,0,RES_hh_fech!V9/RES_summary!V$19)</f>
        <v>179.20704384975863</v>
      </c>
      <c r="W9" s="72">
        <f>IF(RES_hh_fech!W9=0,0,RES_hh_fech!W9/RES_summary!W$19)</f>
        <v>201.59375468351533</v>
      </c>
      <c r="X9" s="72">
        <f>IF(RES_hh_fech!X9=0,0,RES_hh_fech!X9/RES_summary!X$19)</f>
        <v>188.51662396728236</v>
      </c>
      <c r="Y9" s="72">
        <f>IF(RES_hh_fech!Y9=0,0,RES_hh_fech!Y9/RES_summary!Y$19)</f>
        <v>184.82618408921363</v>
      </c>
      <c r="DA9" s="89" t="s">
        <v>555</v>
      </c>
    </row>
    <row r="10" spans="1:105" ht="12" customHeight="1" x14ac:dyDescent="0.25">
      <c r="A10" s="28" t="s">
        <v>197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X10" s="72">
        <f>IF(RES_hh_fech!X10=0,0,RES_hh_fech!X10/RES_summary!X$19)</f>
        <v>0</v>
      </c>
      <c r="Y10" s="72">
        <f>IF(RES_hh_fech!Y10=0,0,RES_hh_fech!Y10/RES_summary!Y$19)</f>
        <v>0</v>
      </c>
      <c r="DA10" s="89" t="s">
        <v>556</v>
      </c>
    </row>
    <row r="11" spans="1:105" ht="12" customHeight="1" x14ac:dyDescent="0.25">
      <c r="A11" s="28" t="s">
        <v>198</v>
      </c>
      <c r="B11" s="72">
        <f>IF(RES_hh_fech!B11=0,0,RES_hh_fech!B11/RES_summary!B$19)</f>
        <v>158.75982617435804</v>
      </c>
      <c r="C11" s="72">
        <f>IF(RES_hh_fech!C11=0,0,RES_hh_fech!C11/RES_summary!C$19)</f>
        <v>169.19987968327007</v>
      </c>
      <c r="D11" s="72">
        <f>IF(RES_hh_fech!D11=0,0,RES_hh_fech!D11/RES_summary!D$19)</f>
        <v>169.89990305847383</v>
      </c>
      <c r="E11" s="72">
        <f>IF(RES_hh_fech!E11=0,0,RES_hh_fech!E11/RES_summary!E$19)</f>
        <v>177.64824326379212</v>
      </c>
      <c r="F11" s="72">
        <f>IF(RES_hh_fech!F11=0,0,RES_hh_fech!F11/RES_summary!F$19)</f>
        <v>166.41335523990338</v>
      </c>
      <c r="G11" s="72">
        <f>IF(RES_hh_fech!G11=0,0,RES_hh_fech!G11/RES_summary!G$19)</f>
        <v>163.09069951730095</v>
      </c>
      <c r="H11" s="72">
        <f>IF(RES_hh_fech!H11=0,0,RES_hh_fech!H11/RES_summary!H$19)</f>
        <v>166.14395954852804</v>
      </c>
      <c r="I11" s="72">
        <f>IF(RES_hh_fech!I11=0,0,RES_hh_fech!I11/RES_summary!I$19)</f>
        <v>166.08128132057087</v>
      </c>
      <c r="J11" s="72">
        <f>IF(RES_hh_fech!J11=0,0,RES_hh_fech!J11/RES_summary!J$19)</f>
        <v>161.65564894150631</v>
      </c>
      <c r="K11" s="72">
        <f>IF(RES_hh_fech!K11=0,0,RES_hh_fech!K11/RES_summary!K$19)</f>
        <v>171.01619322198738</v>
      </c>
      <c r="L11" s="72">
        <f>IF(RES_hh_fech!L11=0,0,RES_hh_fech!L11/RES_summary!L$19)</f>
        <v>190.81420170359124</v>
      </c>
      <c r="M11" s="72">
        <f>IF(RES_hh_fech!M11=0,0,RES_hh_fech!M11/RES_summary!M$19)</f>
        <v>161.93347839389622</v>
      </c>
      <c r="N11" s="72">
        <f>IF(RES_hh_fech!N11=0,0,RES_hh_fech!N11/RES_summary!N$19)</f>
        <v>177.56209442438998</v>
      </c>
      <c r="O11" s="72">
        <f>IF(RES_hh_fech!O11=0,0,RES_hh_fech!O11/RES_summary!O$19)</f>
        <v>168.27054246770678</v>
      </c>
      <c r="P11" s="72">
        <f>IF(RES_hh_fech!P11=0,0,RES_hh_fech!P11/RES_summary!P$19)</f>
        <v>164.86689445747075</v>
      </c>
      <c r="Q11" s="72">
        <f>IF(RES_hh_fech!Q11=0,0,RES_hh_fech!Q11/RES_summary!Q$19)</f>
        <v>158.37314942179313</v>
      </c>
      <c r="R11" s="72">
        <f>IF(RES_hh_fech!R11=0,0,RES_hh_fech!R11/RES_summary!R$19)</f>
        <v>176.34005856943989</v>
      </c>
      <c r="S11" s="72">
        <f>IF(RES_hh_fech!S11=0,0,RES_hh_fech!S11/RES_summary!S$19)</f>
        <v>173.46215364938499</v>
      </c>
      <c r="T11" s="72">
        <f>IF(RES_hh_fech!T11=0,0,RES_hh_fech!T11/RES_summary!T$19)</f>
        <v>169.54632409839667</v>
      </c>
      <c r="U11" s="72">
        <f>IF(RES_hh_fech!U11=0,0,RES_hh_fech!U11/RES_summary!U$19)</f>
        <v>165.74064947026179</v>
      </c>
      <c r="V11" s="72">
        <f>IF(RES_hh_fech!V11=0,0,RES_hh_fech!V11/RES_summary!V$19)</f>
        <v>152.97603855795614</v>
      </c>
      <c r="W11" s="72">
        <f>IF(RES_hh_fech!W11=0,0,RES_hh_fech!W11/RES_summary!W$19)</f>
        <v>175.83415839768264</v>
      </c>
      <c r="X11" s="72">
        <f>IF(RES_hh_fech!X11=0,0,RES_hh_fech!X11/RES_summary!X$19)</f>
        <v>162.80313798253474</v>
      </c>
      <c r="Y11" s="72">
        <f>IF(RES_hh_fech!Y11=0,0,RES_hh_fech!Y11/RES_summary!Y$19)</f>
        <v>163.36662102276449</v>
      </c>
      <c r="DA11" s="89" t="s">
        <v>557</v>
      </c>
    </row>
    <row r="12" spans="1:105" ht="12" customHeight="1" x14ac:dyDescent="0.25">
      <c r="A12" s="28" t="s">
        <v>95</v>
      </c>
      <c r="B12" s="72">
        <f>IF(RES_hh_fech!B12=0,0,RES_hh_fech!B12/RES_summary!B$19)</f>
        <v>76.931378360399933</v>
      </c>
      <c r="C12" s="72">
        <f>IF(RES_hh_fech!C12=0,0,RES_hh_fech!C12/RES_summary!C$19)</f>
        <v>86.907458035460778</v>
      </c>
      <c r="D12" s="72">
        <f>IF(RES_hh_fech!D12=0,0,RES_hh_fech!D12/RES_summary!D$19)</f>
        <v>85.81912945419586</v>
      </c>
      <c r="E12" s="72">
        <f>IF(RES_hh_fech!E12=0,0,RES_hh_fech!E12/RES_summary!E$19)</f>
        <v>88.517752548026635</v>
      </c>
      <c r="F12" s="72">
        <f>IF(RES_hh_fech!F12=0,0,RES_hh_fech!F12/RES_summary!F$19)</f>
        <v>81.557082564345251</v>
      </c>
      <c r="G12" s="72">
        <f>IF(RES_hh_fech!G12=0,0,RES_hh_fech!G12/RES_summary!G$19)</f>
        <v>80.207833843253582</v>
      </c>
      <c r="H12" s="72">
        <f>IF(RES_hh_fech!H12=0,0,RES_hh_fech!H12/RES_summary!H$19)</f>
        <v>78.690977314122136</v>
      </c>
      <c r="I12" s="72">
        <f>IF(RES_hh_fech!I12=0,0,RES_hh_fech!I12/RES_summary!I$19)</f>
        <v>76.787262700244952</v>
      </c>
      <c r="J12" s="72">
        <f>IF(RES_hh_fech!J12=0,0,RES_hh_fech!J12/RES_summary!J$19)</f>
        <v>72.977927494276827</v>
      </c>
      <c r="K12" s="72">
        <f>IF(RES_hh_fech!K12=0,0,RES_hh_fech!K12/RES_summary!K$19)</f>
        <v>75.502728182468857</v>
      </c>
      <c r="L12" s="72">
        <f>IF(RES_hh_fech!L12=0,0,RES_hh_fech!L12/RES_summary!L$19)</f>
        <v>82.61115623542598</v>
      </c>
      <c r="M12" s="72">
        <f>IF(RES_hh_fech!M12=0,0,RES_hh_fech!M12/RES_summary!M$19)</f>
        <v>67.443035641647256</v>
      </c>
      <c r="N12" s="72">
        <f>IF(RES_hh_fech!N12=0,0,RES_hh_fech!N12/RES_summary!N$19)</f>
        <v>72.269420901459853</v>
      </c>
      <c r="O12" s="72">
        <f>IF(RES_hh_fech!O12=0,0,RES_hh_fech!O12/RES_summary!O$19)</f>
        <v>65.338247423299023</v>
      </c>
      <c r="P12" s="72">
        <f>IF(RES_hh_fech!P12=0,0,RES_hh_fech!P12/RES_summary!P$19)</f>
        <v>62.55032131373482</v>
      </c>
      <c r="Q12" s="72">
        <f>IF(RES_hh_fech!Q12=0,0,RES_hh_fech!Q12/RES_summary!Q$19)</f>
        <v>58.781416036191978</v>
      </c>
      <c r="R12" s="72">
        <f>IF(RES_hh_fech!R12=0,0,RES_hh_fech!R12/RES_summary!R$19)</f>
        <v>62.220283626402384</v>
      </c>
      <c r="S12" s="72">
        <f>IF(RES_hh_fech!S12=0,0,RES_hh_fech!S12/RES_summary!S$19)</f>
        <v>58.926892022268206</v>
      </c>
      <c r="T12" s="72">
        <f>IF(RES_hh_fech!T12=0,0,RES_hh_fech!T12/RES_summary!T$19)</f>
        <v>55.53523938622078</v>
      </c>
      <c r="U12" s="72">
        <f>IF(RES_hh_fech!U12=0,0,RES_hh_fech!U12/RES_summary!U$19)</f>
        <v>53.73031788026006</v>
      </c>
      <c r="V12" s="72">
        <f>IF(RES_hh_fech!V12=0,0,RES_hh_fech!V12/RES_summary!V$19)</f>
        <v>45.823346174305314</v>
      </c>
      <c r="W12" s="72">
        <f>IF(RES_hh_fech!W12=0,0,RES_hh_fech!W12/RES_summary!W$19)</f>
        <v>51.528538031676092</v>
      </c>
      <c r="X12" s="72">
        <f>IF(RES_hh_fech!X12=0,0,RES_hh_fech!X12/RES_summary!X$19)</f>
        <v>49.8981836072848</v>
      </c>
      <c r="Y12" s="72">
        <f>IF(RES_hh_fech!Y12=0,0,RES_hh_fech!Y12/RES_summary!Y$19)</f>
        <v>48.882724070032218</v>
      </c>
      <c r="DA12" s="89" t="s">
        <v>558</v>
      </c>
    </row>
    <row r="13" spans="1:105" ht="12" customHeight="1" x14ac:dyDescent="0.25">
      <c r="A13" s="73" t="s">
        <v>94</v>
      </c>
      <c r="B13" s="74">
        <f>IF(RES_hh_fech!B13=0,0,RES_hh_fech!B13/RES_summary!B$19)</f>
        <v>175.94706157253236</v>
      </c>
      <c r="C13" s="74">
        <f>IF(RES_hh_fech!C13=0,0,RES_hh_fech!C13/RES_summary!C$19)</f>
        <v>190.19291216000519</v>
      </c>
      <c r="D13" s="74">
        <f>IF(RES_hh_fech!D13=0,0,RES_hh_fech!D13/RES_summary!D$19)</f>
        <v>190.99191648641224</v>
      </c>
      <c r="E13" s="74">
        <f>IF(RES_hh_fech!E13=0,0,RES_hh_fech!E13/RES_summary!E$19)</f>
        <v>197.43741894544274</v>
      </c>
      <c r="F13" s="74">
        <f>IF(RES_hh_fech!F13=0,0,RES_hh_fech!F13/RES_summary!F$19)</f>
        <v>186.01629875136985</v>
      </c>
      <c r="G13" s="74">
        <f>IF(RES_hh_fech!G13=0,0,RES_hh_fech!G13/RES_summary!G$19)</f>
        <v>185.81038027551907</v>
      </c>
      <c r="H13" s="74">
        <f>IF(RES_hh_fech!H13=0,0,RES_hh_fech!H13/RES_summary!H$19)</f>
        <v>187.25296368016072</v>
      </c>
      <c r="I13" s="74">
        <f>IF(RES_hh_fech!I13=0,0,RES_hh_fech!I13/RES_summary!I$19)</f>
        <v>183.24286925647883</v>
      </c>
      <c r="J13" s="74">
        <f>IF(RES_hh_fech!J13=0,0,RES_hh_fech!J13/RES_summary!J$19)</f>
        <v>175.67005152885656</v>
      </c>
      <c r="K13" s="74">
        <f>IF(RES_hh_fech!K13=0,0,RES_hh_fech!K13/RES_summary!K$19)</f>
        <v>187.92137432863515</v>
      </c>
      <c r="L13" s="74">
        <f>IF(RES_hh_fech!L13=0,0,RES_hh_fech!L13/RES_summary!L$19)</f>
        <v>208.14748315230403</v>
      </c>
      <c r="M13" s="74">
        <f>IF(RES_hh_fech!M13=0,0,RES_hh_fech!M13/RES_summary!M$19)</f>
        <v>181.67403749386165</v>
      </c>
      <c r="N13" s="74">
        <f>IF(RES_hh_fech!N13=0,0,RES_hh_fech!N13/RES_summary!N$19)</f>
        <v>194.75776141504934</v>
      </c>
      <c r="O13" s="74">
        <f>IF(RES_hh_fech!O13=0,0,RES_hh_fech!O13/RES_summary!O$19)</f>
        <v>180.87612524332712</v>
      </c>
      <c r="P13" s="74">
        <f>IF(RES_hh_fech!P13=0,0,RES_hh_fech!P13/RES_summary!P$19)</f>
        <v>175.74769028191795</v>
      </c>
      <c r="Q13" s="74">
        <f>IF(RES_hh_fech!Q13=0,0,RES_hh_fech!Q13/RES_summary!Q$19)</f>
        <v>166.61928824014819</v>
      </c>
      <c r="R13" s="74">
        <f>IF(RES_hh_fech!R13=0,0,RES_hh_fech!R13/RES_summary!R$19)</f>
        <v>188.63484278861137</v>
      </c>
      <c r="S13" s="74">
        <f>IF(RES_hh_fech!S13=0,0,RES_hh_fech!S13/RES_summary!S$19)</f>
        <v>184.5837497016351</v>
      </c>
      <c r="T13" s="74">
        <f>IF(RES_hh_fech!T13=0,0,RES_hh_fech!T13/RES_summary!T$19)</f>
        <v>184.30690197404331</v>
      </c>
      <c r="U13" s="74">
        <f>IF(RES_hh_fech!U13=0,0,RES_hh_fech!U13/RES_summary!U$19)</f>
        <v>177.10663079394979</v>
      </c>
      <c r="V13" s="74">
        <f>IF(RES_hh_fech!V13=0,0,RES_hh_fech!V13/RES_summary!V$19)</f>
        <v>164.21443728817641</v>
      </c>
      <c r="W13" s="74">
        <f>IF(RES_hh_fech!W13=0,0,RES_hh_fech!W13/RES_summary!W$19)</f>
        <v>189.33736181364188</v>
      </c>
      <c r="X13" s="74">
        <f>IF(RES_hh_fech!X13=0,0,RES_hh_fech!X13/RES_summary!X$19)</f>
        <v>172.12017889010173</v>
      </c>
      <c r="Y13" s="74">
        <f>IF(RES_hh_fech!Y13=0,0,RES_hh_fech!Y13/RES_summary!Y$19)</f>
        <v>168.53359036873221</v>
      </c>
      <c r="DA13" s="90" t="s">
        <v>559</v>
      </c>
    </row>
    <row r="14" spans="1:105" ht="12" customHeight="1" x14ac:dyDescent="0.25">
      <c r="A14" s="75" t="s">
        <v>97</v>
      </c>
      <c r="B14" s="76">
        <f>IF(RES_hh_fech!B14=0,0,RES_hh_fech!B14/RES_summary!B$19)</f>
        <v>1.2693594385669031</v>
      </c>
      <c r="C14" s="76">
        <f>IF(RES_hh_fech!C14=0,0,RES_hh_fech!C14/RES_summary!C$19)</f>
        <v>1.4667627769259963</v>
      </c>
      <c r="D14" s="76">
        <f>IF(RES_hh_fech!D14=0,0,RES_hh_fech!D14/RES_summary!D$19)</f>
        <v>1.3846476083165433</v>
      </c>
      <c r="E14" s="76">
        <f>IF(RES_hh_fech!E14=0,0,RES_hh_fech!E14/RES_summary!E$19)</f>
        <v>1.438508886047642</v>
      </c>
      <c r="F14" s="76">
        <f>IF(RES_hh_fech!F14=0,0,RES_hh_fech!F14/RES_summary!F$19)</f>
        <v>1.2638976659032051</v>
      </c>
      <c r="G14" s="76">
        <f>IF(RES_hh_fech!G14=0,0,RES_hh_fech!G14/RES_summary!G$19)</f>
        <v>1.2032514462100168</v>
      </c>
      <c r="H14" s="76">
        <f>IF(RES_hh_fech!H14=0,0,RES_hh_fech!H14/RES_summary!H$19)</f>
        <v>1.1755460029249925</v>
      </c>
      <c r="I14" s="76">
        <f>IF(RES_hh_fech!I14=0,0,RES_hh_fech!I14/RES_summary!I$19)</f>
        <v>1.1712278048115778</v>
      </c>
      <c r="J14" s="76">
        <f>IF(RES_hh_fech!J14=0,0,RES_hh_fech!J14/RES_summary!J$19)</f>
        <v>1.0674926799682494</v>
      </c>
      <c r="K14" s="76">
        <f>IF(RES_hh_fech!K14=0,0,RES_hh_fech!K14/RES_summary!K$19)</f>
        <v>1.1001583858338357</v>
      </c>
      <c r="L14" s="76">
        <f>IF(RES_hh_fech!L14=0,0,RES_hh_fech!L14/RES_summary!L$19)</f>
        <v>1.2600024611802723</v>
      </c>
      <c r="M14" s="76">
        <f>IF(RES_hh_fech!M14=0,0,RES_hh_fech!M14/RES_summary!M$19)</f>
        <v>1.0314862103219817</v>
      </c>
      <c r="N14" s="76">
        <f>IF(RES_hh_fech!N14=0,0,RES_hh_fech!N14/RES_summary!N$19)</f>
        <v>1.122458491052021</v>
      </c>
      <c r="O14" s="76">
        <f>IF(RES_hh_fech!O14=0,0,RES_hh_fech!O14/RES_summary!O$19)</f>
        <v>1.0372936865821529</v>
      </c>
      <c r="P14" s="76">
        <f>IF(RES_hh_fech!P14=0,0,RES_hh_fech!P14/RES_summary!P$19)</f>
        <v>1.023755746212855</v>
      </c>
      <c r="Q14" s="76">
        <f>IF(RES_hh_fech!Q14=0,0,RES_hh_fech!Q14/RES_summary!Q$19)</f>
        <v>0.95933986244425384</v>
      </c>
      <c r="R14" s="76">
        <f>IF(RES_hh_fech!R14=0,0,RES_hh_fech!R14/RES_summary!R$19)</f>
        <v>1.0415256500664285</v>
      </c>
      <c r="S14" s="76">
        <f>IF(RES_hh_fech!S14=0,0,RES_hh_fech!S14/RES_summary!S$19)</f>
        <v>1.0125251052047719</v>
      </c>
      <c r="T14" s="76">
        <f>IF(RES_hh_fech!T14=0,0,RES_hh_fech!T14/RES_summary!T$19)</f>
        <v>0.97998535837545486</v>
      </c>
      <c r="U14" s="76">
        <f>IF(RES_hh_fech!U14=0,0,RES_hh_fech!U14/RES_summary!U$19)</f>
        <v>0.9540794718554928</v>
      </c>
      <c r="V14" s="76">
        <f>IF(RES_hh_fech!V14=0,0,RES_hh_fech!V14/RES_summary!V$19)</f>
        <v>0.91253294296453036</v>
      </c>
      <c r="W14" s="76">
        <f>IF(RES_hh_fech!W14=0,0,RES_hh_fech!W14/RES_summary!W$19)</f>
        <v>0.97875409519522116</v>
      </c>
      <c r="X14" s="76">
        <f>IF(RES_hh_fech!X14=0,0,RES_hh_fech!X14/RES_summary!X$19)</f>
        <v>0.92321349303153466</v>
      </c>
      <c r="Y14" s="76">
        <f>IF(RES_hh_fech!Y14=0,0,RES_hh_fech!Y14/RES_summary!Y$19)</f>
        <v>0.86793575145083424</v>
      </c>
      <c r="DA14" s="91" t="s">
        <v>560</v>
      </c>
    </row>
    <row r="15" spans="1:105" ht="12.95" customHeight="1" x14ac:dyDescent="0.25">
      <c r="A15" s="68" t="s">
        <v>92</v>
      </c>
      <c r="B15" s="69">
        <f>IF(RES_hh_fech!B15=0,0,RES_hh_fech!B15/RES_summary!B$19)</f>
        <v>0.2515124246553973</v>
      </c>
      <c r="C15" s="69">
        <f>IF(RES_hh_fech!C15=0,0,RES_hh_fech!C15/RES_summary!C$19)</f>
        <v>0.25791634802826374</v>
      </c>
      <c r="D15" s="69">
        <f>IF(RES_hh_fech!D15=0,0,RES_hh_fech!D15/RES_summary!D$19)</f>
        <v>0.26362228293531553</v>
      </c>
      <c r="E15" s="69">
        <f>IF(RES_hh_fech!E15=0,0,RES_hh_fech!E15/RES_summary!E$19)</f>
        <v>0.31818538179932504</v>
      </c>
      <c r="F15" s="69">
        <f>IF(RES_hh_fech!F15=0,0,RES_hh_fech!F15/RES_summary!F$19)</f>
        <v>0.26603060361054348</v>
      </c>
      <c r="G15" s="69">
        <f>IF(RES_hh_fech!G15=0,0,RES_hh_fech!G15/RES_summary!G$19)</f>
        <v>0.27115486791678889</v>
      </c>
      <c r="H15" s="69">
        <f>IF(RES_hh_fech!H15=0,0,RES_hh_fech!H15/RES_summary!H$19)</f>
        <v>0.27235499181746226</v>
      </c>
      <c r="I15" s="69">
        <f>IF(RES_hh_fech!I15=0,0,RES_hh_fech!I15/RES_summary!I$19)</f>
        <v>0.27042424629786255</v>
      </c>
      <c r="J15" s="69">
        <f>IF(RES_hh_fech!J15=0,0,RES_hh_fech!J15/RES_summary!J$19)</f>
        <v>0.28793342512794734</v>
      </c>
      <c r="K15" s="69">
        <f>IF(RES_hh_fech!K15=0,0,RES_hh_fech!K15/RES_summary!K$19)</f>
        <v>0.2887847487506805</v>
      </c>
      <c r="L15" s="69">
        <f>IF(RES_hh_fech!L15=0,0,RES_hh_fech!L15/RES_summary!L$19)</f>
        <v>0.38121372283108551</v>
      </c>
      <c r="M15" s="69">
        <f>IF(RES_hh_fech!M15=0,0,RES_hh_fech!M15/RES_summary!M$19)</f>
        <v>0.30046430214006958</v>
      </c>
      <c r="N15" s="69">
        <f>IF(RES_hh_fech!N15=0,0,RES_hh_fech!N15/RES_summary!N$19)</f>
        <v>0.28951604872179448</v>
      </c>
      <c r="O15" s="69">
        <f>IF(RES_hh_fech!O15=0,0,RES_hh_fech!O15/RES_summary!O$19)</f>
        <v>0.28923657160564337</v>
      </c>
      <c r="P15" s="69">
        <f>IF(RES_hh_fech!P15=0,0,RES_hh_fech!P15/RES_summary!P$19)</f>
        <v>0.30316159035142037</v>
      </c>
      <c r="Q15" s="69">
        <f>IF(RES_hh_fech!Q15=0,0,RES_hh_fech!Q15/RES_summary!Q$19)</f>
        <v>0.29228448511572247</v>
      </c>
      <c r="R15" s="69">
        <f>IF(RES_hh_fech!R15=0,0,RES_hh_fech!R15/RES_summary!R$19)</f>
        <v>0.30032418293711005</v>
      </c>
      <c r="S15" s="69">
        <f>IF(RES_hh_fech!S15=0,0,RES_hh_fech!S15/RES_summary!S$19)</f>
        <v>0.28994468695553516</v>
      </c>
      <c r="T15" s="69">
        <f>IF(RES_hh_fech!T15=0,0,RES_hh_fech!T15/RES_summary!T$19)</f>
        <v>0.29926788762955292</v>
      </c>
      <c r="U15" s="69">
        <f>IF(RES_hh_fech!U15=0,0,RES_hh_fech!U15/RES_summary!U$19)</f>
        <v>0.33387052244316151</v>
      </c>
      <c r="V15" s="69">
        <f>IF(RES_hh_fech!V15=0,0,RES_hh_fech!V15/RES_summary!V$19)</f>
        <v>0.37124085199501111</v>
      </c>
      <c r="W15" s="69">
        <f>IF(RES_hh_fech!W15=0,0,RES_hh_fech!W15/RES_summary!W$19)</f>
        <v>0.44584618358465561</v>
      </c>
      <c r="X15" s="69">
        <f>IF(RES_hh_fech!X15=0,0,RES_hh_fech!X15/RES_summary!X$19)</f>
        <v>0.38757679864837252</v>
      </c>
      <c r="Y15" s="69">
        <f>IF(RES_hh_fech!Y15=0,0,RES_hh_fech!Y15/RES_summary!Y$19)</f>
        <v>0.41856184104704824</v>
      </c>
      <c r="DA15" s="88" t="s">
        <v>298</v>
      </c>
    </row>
    <row r="16" spans="1:105" ht="12" customHeight="1" x14ac:dyDescent="0.25">
      <c r="A16" s="28" t="s">
        <v>91</v>
      </c>
      <c r="B16" s="72">
        <f>IF(RES_hh_fech!B16=0,0,RES_hh_fech!B16/RES_summary!B$19)</f>
        <v>0.2515124246553973</v>
      </c>
      <c r="C16" s="72">
        <f>IF(RES_hh_fech!C16=0,0,RES_hh_fech!C16/RES_summary!C$19)</f>
        <v>0.25791634802826374</v>
      </c>
      <c r="D16" s="72">
        <f>IF(RES_hh_fech!D16=0,0,RES_hh_fech!D16/RES_summary!D$19)</f>
        <v>0.26362228293531553</v>
      </c>
      <c r="E16" s="72">
        <f>IF(RES_hh_fech!E16=0,0,RES_hh_fech!E16/RES_summary!E$19)</f>
        <v>0.31818538179932504</v>
      </c>
      <c r="F16" s="72">
        <f>IF(RES_hh_fech!F16=0,0,RES_hh_fech!F16/RES_summary!F$19)</f>
        <v>0.26603060361054348</v>
      </c>
      <c r="G16" s="72">
        <f>IF(RES_hh_fech!G16=0,0,RES_hh_fech!G16/RES_summary!G$19)</f>
        <v>0.27115486791678889</v>
      </c>
      <c r="H16" s="72">
        <f>IF(RES_hh_fech!H16=0,0,RES_hh_fech!H16/RES_summary!H$19)</f>
        <v>0.27235499181746226</v>
      </c>
      <c r="I16" s="72">
        <f>IF(RES_hh_fech!I16=0,0,RES_hh_fech!I16/RES_summary!I$19)</f>
        <v>0.27042424629786255</v>
      </c>
      <c r="J16" s="72">
        <f>IF(RES_hh_fech!J16=0,0,RES_hh_fech!J16/RES_summary!J$19)</f>
        <v>0.28793342512794734</v>
      </c>
      <c r="K16" s="72">
        <f>IF(RES_hh_fech!K16=0,0,RES_hh_fech!K16/RES_summary!K$19)</f>
        <v>0.2887847487506805</v>
      </c>
      <c r="L16" s="72">
        <f>IF(RES_hh_fech!L16=0,0,RES_hh_fech!L16/RES_summary!L$19)</f>
        <v>0.38121372283108551</v>
      </c>
      <c r="M16" s="72">
        <f>IF(RES_hh_fech!M16=0,0,RES_hh_fech!M16/RES_summary!M$19)</f>
        <v>0.30046430214006958</v>
      </c>
      <c r="N16" s="72">
        <f>IF(RES_hh_fech!N16=0,0,RES_hh_fech!N16/RES_summary!N$19)</f>
        <v>0.28951604872179448</v>
      </c>
      <c r="O16" s="72">
        <f>IF(RES_hh_fech!O16=0,0,RES_hh_fech!O16/RES_summary!O$19)</f>
        <v>0.28923657160564337</v>
      </c>
      <c r="P16" s="72">
        <f>IF(RES_hh_fech!P16=0,0,RES_hh_fech!P16/RES_summary!P$19)</f>
        <v>0.30316159035142037</v>
      </c>
      <c r="Q16" s="72">
        <f>IF(RES_hh_fech!Q16=0,0,RES_hh_fech!Q16/RES_summary!Q$19)</f>
        <v>0.29228448511572247</v>
      </c>
      <c r="R16" s="72">
        <f>IF(RES_hh_fech!R16=0,0,RES_hh_fech!R16/RES_summary!R$19)</f>
        <v>0.30032418293711005</v>
      </c>
      <c r="S16" s="72">
        <f>IF(RES_hh_fech!S16=0,0,RES_hh_fech!S16/RES_summary!S$19)</f>
        <v>0.28994468695553516</v>
      </c>
      <c r="T16" s="72">
        <f>IF(RES_hh_fech!T16=0,0,RES_hh_fech!T16/RES_summary!T$19)</f>
        <v>0.29926788762955292</v>
      </c>
      <c r="U16" s="72">
        <f>IF(RES_hh_fech!U16=0,0,RES_hh_fech!U16/RES_summary!U$19)</f>
        <v>0.33387052244316151</v>
      </c>
      <c r="V16" s="72">
        <f>IF(RES_hh_fech!V16=0,0,RES_hh_fech!V16/RES_summary!V$19)</f>
        <v>0.37124085199501111</v>
      </c>
      <c r="W16" s="72">
        <f>IF(RES_hh_fech!W16=0,0,RES_hh_fech!W16/RES_summary!W$19)</f>
        <v>0.44584618358465561</v>
      </c>
      <c r="X16" s="72">
        <f>IF(RES_hh_fech!X16=0,0,RES_hh_fech!X16/RES_summary!X$19)</f>
        <v>0.38757679864837252</v>
      </c>
      <c r="Y16" s="72">
        <f>IF(RES_hh_fech!Y16=0,0,RES_hh_fech!Y16/RES_summary!Y$19)</f>
        <v>0.41856184104704824</v>
      </c>
      <c r="DA16" s="89" t="s">
        <v>561</v>
      </c>
    </row>
    <row r="17" spans="1:105" ht="12.95" customHeight="1" x14ac:dyDescent="0.25">
      <c r="A17" s="68" t="s">
        <v>55</v>
      </c>
      <c r="B17" s="69">
        <f>IF(RES_hh_fech!B17=0,0,RES_hh_fech!B17/RES_summary!B$19)</f>
        <v>19.471615249811091</v>
      </c>
      <c r="C17" s="69">
        <f>IF(RES_hh_fech!C17=0,0,RES_hh_fech!C17/RES_summary!C$19)</f>
        <v>19.784205501551654</v>
      </c>
      <c r="D17" s="69">
        <f>IF(RES_hh_fech!D17=0,0,RES_hh_fech!D17/RES_summary!D$19)</f>
        <v>19.443462255201069</v>
      </c>
      <c r="E17" s="69">
        <f>IF(RES_hh_fech!E17=0,0,RES_hh_fech!E17/RES_summary!E$19)</f>
        <v>19.29867324506656</v>
      </c>
      <c r="F17" s="69">
        <f>IF(RES_hh_fech!F17=0,0,RES_hh_fech!F17/RES_summary!F$19)</f>
        <v>18.916789036747147</v>
      </c>
      <c r="G17" s="69">
        <f>IF(RES_hh_fech!G17=0,0,RES_hh_fech!G17/RES_summary!G$19)</f>
        <v>19.015510007060676</v>
      </c>
      <c r="H17" s="69">
        <f>IF(RES_hh_fech!H17=0,0,RES_hh_fech!H17/RES_summary!H$19)</f>
        <v>18.778085537567456</v>
      </c>
      <c r="I17" s="69">
        <f>IF(RES_hh_fech!I17=0,0,RES_hh_fech!I17/RES_summary!I$19)</f>
        <v>18.337372415520992</v>
      </c>
      <c r="J17" s="69">
        <f>IF(RES_hh_fech!J17=0,0,RES_hh_fech!J17/RES_summary!J$19)</f>
        <v>17.707922260036813</v>
      </c>
      <c r="K17" s="69">
        <f>IF(RES_hh_fech!K17=0,0,RES_hh_fech!K17/RES_summary!K$19)</f>
        <v>18.033355668409524</v>
      </c>
      <c r="L17" s="69">
        <f>IF(RES_hh_fech!L17=0,0,RES_hh_fech!L17/RES_summary!L$19)</f>
        <v>18.184485959403208</v>
      </c>
      <c r="M17" s="69">
        <f>IF(RES_hh_fech!M17=0,0,RES_hh_fech!M17/RES_summary!M$19)</f>
        <v>18.535968247549409</v>
      </c>
      <c r="N17" s="69">
        <f>IF(RES_hh_fech!N17=0,0,RES_hh_fech!N17/RES_summary!N$19)</f>
        <v>18.353891205069949</v>
      </c>
      <c r="O17" s="69">
        <f>IF(RES_hh_fech!O17=0,0,RES_hh_fech!O17/RES_summary!O$19)</f>
        <v>18.153629981535477</v>
      </c>
      <c r="P17" s="69">
        <f>IF(RES_hh_fech!P17=0,0,RES_hh_fech!P17/RES_summary!P$19)</f>
        <v>17.573202717293803</v>
      </c>
      <c r="Q17" s="69">
        <f>IF(RES_hh_fech!Q17=0,0,RES_hh_fech!Q17/RES_summary!Q$19)</f>
        <v>17.270423244908741</v>
      </c>
      <c r="R17" s="69">
        <f>IF(RES_hh_fech!R17=0,0,RES_hh_fech!R17/RES_summary!R$19)</f>
        <v>16.83585853447131</v>
      </c>
      <c r="S17" s="69">
        <f>IF(RES_hh_fech!S17=0,0,RES_hh_fech!S17/RES_summary!S$19)</f>
        <v>16.139716334262737</v>
      </c>
      <c r="T17" s="69">
        <f>IF(RES_hh_fech!T17=0,0,RES_hh_fech!T17/RES_summary!T$19)</f>
        <v>15.439793526072169</v>
      </c>
      <c r="U17" s="69">
        <f>IF(RES_hh_fech!U17=0,0,RES_hh_fech!U17/RES_summary!U$19)</f>
        <v>14.998394408089233</v>
      </c>
      <c r="V17" s="69">
        <f>IF(RES_hh_fech!V17=0,0,RES_hh_fech!V17/RES_summary!V$19)</f>
        <v>14.828022132790609</v>
      </c>
      <c r="W17" s="69">
        <f>IF(RES_hh_fech!W17=0,0,RES_hh_fech!W17/RES_summary!W$19)</f>
        <v>14.150527546525677</v>
      </c>
      <c r="X17" s="69">
        <f>IF(RES_hh_fech!X17=0,0,RES_hh_fech!X17/RES_summary!X$19)</f>
        <v>13.252430993827438</v>
      </c>
      <c r="Y17" s="69">
        <f>IF(RES_hh_fech!Y17=0,0,RES_hh_fech!Y17/RES_summary!Y$19)</f>
        <v>12.914951254204516</v>
      </c>
      <c r="DA17" s="88" t="s">
        <v>299</v>
      </c>
    </row>
    <row r="18" spans="1:105" ht="12" customHeight="1" x14ac:dyDescent="0.25">
      <c r="A18" s="28" t="s">
        <v>51</v>
      </c>
      <c r="B18" s="72">
        <f>IF(RES_hh_fech!B18=0,0,RES_hh_fech!B18/RES_summary!B$19)</f>
        <v>23.269554676763075</v>
      </c>
      <c r="C18" s="72">
        <f>IF(RES_hh_fech!C18=0,0,RES_hh_fech!C18/RES_summary!C$19)</f>
        <v>24.491270136444928</v>
      </c>
      <c r="D18" s="72">
        <f>IF(RES_hh_fech!D18=0,0,RES_hh_fech!D18/RES_summary!D$19)</f>
        <v>23.866858324585369</v>
      </c>
      <c r="E18" s="72">
        <f>IF(RES_hh_fech!E18=0,0,RES_hh_fech!E18/RES_summary!E$19)</f>
        <v>22.619001900287305</v>
      </c>
      <c r="F18" s="72">
        <f>IF(RES_hh_fech!F18=0,0,RES_hh_fech!F18/RES_summary!F$19)</f>
        <v>23.231934316589808</v>
      </c>
      <c r="G18" s="72">
        <f>IF(RES_hh_fech!G18=0,0,RES_hh_fech!G18/RES_summary!G$19)</f>
        <v>24.986798580095503</v>
      </c>
      <c r="H18" s="72">
        <f>IF(RES_hh_fech!H18=0,0,RES_hh_fech!H18/RES_summary!H$19)</f>
        <v>27.082672358795548</v>
      </c>
      <c r="I18" s="72">
        <f>IF(RES_hh_fech!I18=0,0,RES_hh_fech!I18/RES_summary!I$19)</f>
        <v>27.121570093676443</v>
      </c>
      <c r="J18" s="72">
        <f>IF(RES_hh_fech!J18=0,0,RES_hh_fech!J18/RES_summary!J$19)</f>
        <v>19.312250096691539</v>
      </c>
      <c r="K18" s="72">
        <f>IF(RES_hh_fech!K18=0,0,RES_hh_fech!K18/RES_summary!K$19)</f>
        <v>21.264302640437577</v>
      </c>
      <c r="L18" s="72">
        <f>IF(RES_hh_fech!L18=0,0,RES_hh_fech!L18/RES_summary!L$19)</f>
        <v>24.477472491106806</v>
      </c>
      <c r="M18" s="72">
        <f>IF(RES_hh_fech!M18=0,0,RES_hh_fech!M18/RES_summary!M$19)</f>
        <v>21.837334178499543</v>
      </c>
      <c r="N18" s="72">
        <f>IF(RES_hh_fech!N18=0,0,RES_hh_fech!N18/RES_summary!N$19)</f>
        <v>21.908545924989618</v>
      </c>
      <c r="O18" s="72">
        <f>IF(RES_hh_fech!O18=0,0,RES_hh_fech!O18/RES_summary!O$19)</f>
        <v>21.678771921376992</v>
      </c>
      <c r="P18" s="72">
        <f>IF(RES_hh_fech!P18=0,0,RES_hh_fech!P18/RES_summary!P$19)</f>
        <v>21.606494031060397</v>
      </c>
      <c r="Q18" s="72">
        <f>IF(RES_hh_fech!Q18=0,0,RES_hh_fech!Q18/RES_summary!Q$19)</f>
        <v>19.967800476142109</v>
      </c>
      <c r="R18" s="72">
        <f>IF(RES_hh_fech!R18=0,0,RES_hh_fech!R18/RES_summary!R$19)</f>
        <v>19.952859743980365</v>
      </c>
      <c r="S18" s="72">
        <f>IF(RES_hh_fech!S18=0,0,RES_hh_fech!S18/RES_summary!S$19)</f>
        <v>18.731216310530375</v>
      </c>
      <c r="T18" s="72">
        <f>IF(RES_hh_fech!T18=0,0,RES_hh_fech!T18/RES_summary!T$19)</f>
        <v>18.332138707111088</v>
      </c>
      <c r="U18" s="72">
        <f>IF(RES_hh_fech!U18=0,0,RES_hh_fech!U18/RES_summary!U$19)</f>
        <v>18.097512177019198</v>
      </c>
      <c r="V18" s="72">
        <f>IF(RES_hh_fech!V18=0,0,RES_hh_fech!V18/RES_summary!V$19)</f>
        <v>17.575759646508367</v>
      </c>
      <c r="W18" s="72">
        <f>IF(RES_hh_fech!W18=0,0,RES_hh_fech!W18/RES_summary!W$19)</f>
        <v>17.317343560843678</v>
      </c>
      <c r="X18" s="72">
        <f>IF(RES_hh_fech!X18=0,0,RES_hh_fech!X18/RES_summary!X$19)</f>
        <v>15.434719472695578</v>
      </c>
      <c r="Y18" s="72">
        <f>IF(RES_hh_fech!Y18=0,0,RES_hh_fech!Y18/RES_summary!Y$19)</f>
        <v>15.509280812468983</v>
      </c>
      <c r="DA18" s="89" t="s">
        <v>562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0</v>
      </c>
      <c r="C19" s="72">
        <f>IF(RES_hh_fech!C19=0,0,RES_hh_fech!C19/RES_summary!C$19)</f>
        <v>0</v>
      </c>
      <c r="D19" s="72">
        <f>IF(RES_hh_fech!D19=0,0,RES_hh_fech!D19/RES_summary!D$19)</f>
        <v>0</v>
      </c>
      <c r="E19" s="72">
        <f>IF(RES_hh_fech!E19=0,0,RES_hh_fech!E19/RES_summary!E$19)</f>
        <v>0</v>
      </c>
      <c r="F19" s="72">
        <f>IF(RES_hh_fech!F19=0,0,RES_hh_fech!F19/RES_summary!F$19)</f>
        <v>0</v>
      </c>
      <c r="G19" s="72">
        <f>IF(RES_hh_fech!G19=0,0,RES_hh_fech!G19/RES_summary!G$19)</f>
        <v>0</v>
      </c>
      <c r="H19" s="72">
        <f>IF(RES_hh_fech!H19=0,0,RES_hh_fech!H19/RES_summary!H$19)</f>
        <v>0</v>
      </c>
      <c r="I19" s="72">
        <f>IF(RES_hh_fech!I19=0,0,RES_hh_fech!I19/RES_summary!I$19)</f>
        <v>0</v>
      </c>
      <c r="J19" s="72">
        <f>IF(RES_hh_fech!J19=0,0,RES_hh_fech!J19/RES_summary!J$19)</f>
        <v>0</v>
      </c>
      <c r="K19" s="72">
        <f>IF(RES_hh_fech!K19=0,0,RES_hh_fech!K19/RES_summary!K$19)</f>
        <v>0</v>
      </c>
      <c r="L19" s="72">
        <f>IF(RES_hh_fech!L19=0,0,RES_hh_fech!L19/RES_summary!L$19)</f>
        <v>0</v>
      </c>
      <c r="M19" s="72">
        <f>IF(RES_hh_fech!M19=0,0,RES_hh_fech!M19/RES_summary!M$19)</f>
        <v>0</v>
      </c>
      <c r="N19" s="72">
        <f>IF(RES_hh_fech!N19=0,0,RES_hh_fech!N19/RES_summary!N$19)</f>
        <v>0</v>
      </c>
      <c r="O19" s="72">
        <f>IF(RES_hh_fech!O19=0,0,RES_hh_fech!O19/RES_summary!O$19)</f>
        <v>0</v>
      </c>
      <c r="P19" s="72">
        <f>IF(RES_hh_fech!P19=0,0,RES_hh_fech!P19/RES_summary!P$19)</f>
        <v>0</v>
      </c>
      <c r="Q19" s="72">
        <f>IF(RES_hh_fech!Q19=0,0,RES_hh_fech!Q19/RES_summary!Q$19)</f>
        <v>0</v>
      </c>
      <c r="R19" s="72">
        <f>IF(RES_hh_fech!R19=0,0,RES_hh_fech!R19/RES_summary!R$19)</f>
        <v>0</v>
      </c>
      <c r="S19" s="72">
        <f>IF(RES_hh_fech!S19=0,0,RES_hh_fech!S19/RES_summary!S$19)</f>
        <v>0</v>
      </c>
      <c r="T19" s="72">
        <f>IF(RES_hh_fech!T19=0,0,RES_hh_fech!T19/RES_summary!T$19)</f>
        <v>0</v>
      </c>
      <c r="U19" s="72">
        <f>IF(RES_hh_fech!U19=0,0,RES_hh_fech!U19/RES_summary!U$19)</f>
        <v>0</v>
      </c>
      <c r="V19" s="72">
        <f>IF(RES_hh_fech!V19=0,0,RES_hh_fech!V19/RES_summary!V$19)</f>
        <v>0</v>
      </c>
      <c r="W19" s="72">
        <f>IF(RES_hh_fech!W19=0,0,RES_hh_fech!W19/RES_summary!W$19)</f>
        <v>0</v>
      </c>
      <c r="X19" s="72">
        <f>IF(RES_hh_fech!X19=0,0,RES_hh_fech!X19/RES_summary!X$19)</f>
        <v>0</v>
      </c>
      <c r="Y19" s="72">
        <f>IF(RES_hh_fech!Y19=0,0,RES_hh_fech!Y19/RES_summary!Y$19)</f>
        <v>0</v>
      </c>
      <c r="DA19" s="89" t="s">
        <v>563</v>
      </c>
    </row>
    <row r="20" spans="1:105" ht="12" customHeight="1" x14ac:dyDescent="0.25">
      <c r="A20" s="28" t="s">
        <v>200</v>
      </c>
      <c r="B20" s="72">
        <f>IF(RES_hh_fech!B20=0,0,RES_hh_fech!B20/RES_summary!B$19)</f>
        <v>22.843382298944455</v>
      </c>
      <c r="C20" s="72">
        <f>IF(RES_hh_fech!C20=0,0,RES_hh_fech!C20/RES_summary!C$19)</f>
        <v>25.79148819572174</v>
      </c>
      <c r="D20" s="72">
        <f>IF(RES_hh_fech!D20=0,0,RES_hh_fech!D20/RES_summary!D$19)</f>
        <v>24.138638140729451</v>
      </c>
      <c r="E20" s="72">
        <f>IF(RES_hh_fech!E20=0,0,RES_hh_fech!E20/RES_summary!E$19)</f>
        <v>25.394210061781482</v>
      </c>
      <c r="F20" s="72">
        <f>IF(RES_hh_fech!F20=0,0,RES_hh_fech!F20/RES_summary!F$19)</f>
        <v>23.842882830321486</v>
      </c>
      <c r="G20" s="72">
        <f>IF(RES_hh_fech!G20=0,0,RES_hh_fech!G20/RES_summary!G$19)</f>
        <v>23.89028338037285</v>
      </c>
      <c r="H20" s="72">
        <f>IF(RES_hh_fech!H20=0,0,RES_hh_fech!H20/RES_summary!H$19)</f>
        <v>23.610712935131371</v>
      </c>
      <c r="I20" s="72">
        <f>IF(RES_hh_fech!I20=0,0,RES_hh_fech!I20/RES_summary!I$19)</f>
        <v>24.773206328840189</v>
      </c>
      <c r="J20" s="72">
        <f>IF(RES_hh_fech!J20=0,0,RES_hh_fech!J20/RES_summary!J$19)</f>
        <v>21.75386896777491</v>
      </c>
      <c r="K20" s="72">
        <f>IF(RES_hh_fech!K20=0,0,RES_hh_fech!K20/RES_summary!K$19)</f>
        <v>22.016420998401244</v>
      </c>
      <c r="L20" s="72">
        <f>IF(RES_hh_fech!L20=0,0,RES_hh_fech!L20/RES_summary!L$19)</f>
        <v>24.075837794857517</v>
      </c>
      <c r="M20" s="72">
        <f>IF(RES_hh_fech!M20=0,0,RES_hh_fech!M20/RES_summary!M$19)</f>
        <v>23.642155220149064</v>
      </c>
      <c r="N20" s="72">
        <f>IF(RES_hh_fech!N20=0,0,RES_hh_fech!N20/RES_summary!N$19)</f>
        <v>23.126728875685021</v>
      </c>
      <c r="O20" s="72">
        <f>IF(RES_hh_fech!O20=0,0,RES_hh_fech!O20/RES_summary!O$19)</f>
        <v>22.405490120949505</v>
      </c>
      <c r="P20" s="72">
        <f>IF(RES_hh_fech!P20=0,0,RES_hh_fech!P20/RES_summary!P$19)</f>
        <v>22.241789893007592</v>
      </c>
      <c r="Q20" s="72">
        <f>IF(RES_hh_fech!Q20=0,0,RES_hh_fech!Q20/RES_summary!Q$19)</f>
        <v>22.098246308115179</v>
      </c>
      <c r="R20" s="72">
        <f>IF(RES_hh_fech!R20=0,0,RES_hh_fech!R20/RES_summary!R$19)</f>
        <v>20.794683206896231</v>
      </c>
      <c r="S20" s="72">
        <f>IF(RES_hh_fech!S20=0,0,RES_hh_fech!S20/RES_summary!S$19)</f>
        <v>19.99012333890073</v>
      </c>
      <c r="T20" s="72">
        <f>IF(RES_hh_fech!T20=0,0,RES_hh_fech!T20/RES_summary!T$19)</f>
        <v>18.833038213202727</v>
      </c>
      <c r="U20" s="72">
        <f>IF(RES_hh_fech!U20=0,0,RES_hh_fech!U20/RES_summary!U$19)</f>
        <v>18.108191555882865</v>
      </c>
      <c r="V20" s="72">
        <f>IF(RES_hh_fech!V20=0,0,RES_hh_fech!V20/RES_summary!V$19)</f>
        <v>20.350487405747906</v>
      </c>
      <c r="W20" s="72">
        <f>IF(RES_hh_fech!W20=0,0,RES_hh_fech!W20/RES_summary!W$19)</f>
        <v>16.531392392109371</v>
      </c>
      <c r="X20" s="72">
        <f>IF(RES_hh_fech!X20=0,0,RES_hh_fech!X20/RES_summary!X$19)</f>
        <v>17.917423063971484</v>
      </c>
      <c r="Y20" s="72">
        <f>IF(RES_hh_fech!Y20=0,0,RES_hh_fech!Y20/RES_summary!Y$19)</f>
        <v>12.495828601214111</v>
      </c>
      <c r="DA20" s="89" t="s">
        <v>564</v>
      </c>
    </row>
    <row r="21" spans="1:105" ht="12" customHeight="1" x14ac:dyDescent="0.25">
      <c r="A21" s="28" t="s">
        <v>189</v>
      </c>
      <c r="B21" s="72">
        <f>IF(RES_hh_fech!B21=0,0,RES_hh_fech!B21/RES_summary!B$19)</f>
        <v>23.059228816794636</v>
      </c>
      <c r="C21" s="72">
        <f>IF(RES_hh_fech!C21=0,0,RES_hh_fech!C21/RES_summary!C$19)</f>
        <v>23.305776278651376</v>
      </c>
      <c r="D21" s="72">
        <f>IF(RES_hh_fech!D21=0,0,RES_hh_fech!D21/RES_summary!D$19)</f>
        <v>24.099884299510119</v>
      </c>
      <c r="E21" s="72">
        <f>IF(RES_hh_fech!E21=0,0,RES_hh_fech!E21/RES_summary!E$19)</f>
        <v>22.003260051621812</v>
      </c>
      <c r="F21" s="72">
        <f>IF(RES_hh_fech!F21=0,0,RES_hh_fech!F21/RES_summary!F$19)</f>
        <v>22.204285940876407</v>
      </c>
      <c r="G21" s="72">
        <f>IF(RES_hh_fech!G21=0,0,RES_hh_fech!G21/RES_summary!G$19)</f>
        <v>21.351704615552524</v>
      </c>
      <c r="H21" s="72">
        <f>IF(RES_hh_fech!H21=0,0,RES_hh_fech!H21/RES_summary!H$19)</f>
        <v>22.315827423799131</v>
      </c>
      <c r="I21" s="72">
        <f>IF(RES_hh_fech!I21=0,0,RES_hh_fech!I21/RES_summary!I$19)</f>
        <v>21.829664402385358</v>
      </c>
      <c r="J21" s="72">
        <f>IF(RES_hh_fech!J21=0,0,RES_hh_fech!J21/RES_summary!J$19)</f>
        <v>20.608529993573967</v>
      </c>
      <c r="K21" s="72">
        <f>IF(RES_hh_fech!K21=0,0,RES_hh_fech!K21/RES_summary!K$19)</f>
        <v>21.368427901863122</v>
      </c>
      <c r="L21" s="72">
        <f>IF(RES_hh_fech!L21=0,0,RES_hh_fech!L21/RES_summary!L$19)</f>
        <v>22.494653780751172</v>
      </c>
      <c r="M21" s="72">
        <f>IF(RES_hh_fech!M21=0,0,RES_hh_fech!M21/RES_summary!M$19)</f>
        <v>19.732021899234194</v>
      </c>
      <c r="N21" s="72">
        <f>IF(RES_hh_fech!N21=0,0,RES_hh_fech!N21/RES_summary!N$19)</f>
        <v>20.792107817594374</v>
      </c>
      <c r="O21" s="72">
        <f>IF(RES_hh_fech!O21=0,0,RES_hh_fech!O21/RES_summary!O$19)</f>
        <v>20.608182015794632</v>
      </c>
      <c r="P21" s="72">
        <f>IF(RES_hh_fech!P21=0,0,RES_hh_fech!P21/RES_summary!P$19)</f>
        <v>20.428870811393534</v>
      </c>
      <c r="Q21" s="72">
        <f>IF(RES_hh_fech!Q21=0,0,RES_hh_fech!Q21/RES_summary!Q$19)</f>
        <v>19.413910967270628</v>
      </c>
      <c r="R21" s="72">
        <f>IF(RES_hh_fech!R21=0,0,RES_hh_fech!R21/RES_summary!R$19)</f>
        <v>18.534951397800665</v>
      </c>
      <c r="S21" s="72">
        <f>IF(RES_hh_fech!S21=0,0,RES_hh_fech!S21/RES_summary!S$19)</f>
        <v>17.859501837330459</v>
      </c>
      <c r="T21" s="72">
        <f>IF(RES_hh_fech!T21=0,0,RES_hh_fech!T21/RES_summary!T$19)</f>
        <v>16.169674788396257</v>
      </c>
      <c r="U21" s="72">
        <f>IF(RES_hh_fech!U21=0,0,RES_hh_fech!U21/RES_summary!U$19)</f>
        <v>16.622965710145504</v>
      </c>
      <c r="V21" s="72">
        <f>IF(RES_hh_fech!V21=0,0,RES_hh_fech!V21/RES_summary!V$19)</f>
        <v>15.809585599524864</v>
      </c>
      <c r="W21" s="72">
        <f>IF(RES_hh_fech!W21=0,0,RES_hh_fech!W21/RES_summary!W$19)</f>
        <v>17.011595351148767</v>
      </c>
      <c r="X21" s="72">
        <f>IF(RES_hh_fech!X21=0,0,RES_hh_fech!X21/RES_summary!X$19)</f>
        <v>14.241635894984569</v>
      </c>
      <c r="Y21" s="72">
        <f>IF(RES_hh_fech!Y21=0,0,RES_hh_fech!Y21/RES_summary!Y$19)</f>
        <v>9.5657954289377312</v>
      </c>
      <c r="DA21" s="89" t="s">
        <v>565</v>
      </c>
    </row>
    <row r="22" spans="1:105" ht="12" customHeight="1" x14ac:dyDescent="0.25">
      <c r="A22" s="28" t="s">
        <v>202</v>
      </c>
      <c r="B22" s="72">
        <f>IF(RES_hh_fech!B22=0,0,RES_hh_fech!B22/RES_summary!B$19)</f>
        <v>26.188066204668115</v>
      </c>
      <c r="C22" s="72">
        <f>IF(RES_hh_fech!C22=0,0,RES_hh_fech!C22/RES_summary!C$19)</f>
        <v>26.387626474371409</v>
      </c>
      <c r="D22" s="72">
        <f>IF(RES_hh_fech!D22=0,0,RES_hh_fech!D22/RES_summary!D$19)</f>
        <v>25.728426779076742</v>
      </c>
      <c r="E22" s="72">
        <f>IF(RES_hh_fech!E22=0,0,RES_hh_fech!E22/RES_summary!E$19)</f>
        <v>23.803116394865352</v>
      </c>
      <c r="F22" s="72">
        <f>IF(RES_hh_fech!F22=0,0,RES_hh_fech!F22/RES_summary!F$19)</f>
        <v>23.710310837669372</v>
      </c>
      <c r="G22" s="72">
        <f>IF(RES_hh_fech!G22=0,0,RES_hh_fech!G22/RES_summary!G$19)</f>
        <v>23.117438390931987</v>
      </c>
      <c r="H22" s="72">
        <f>IF(RES_hh_fech!H22=0,0,RES_hh_fech!H22/RES_summary!H$19)</f>
        <v>22.105099801201991</v>
      </c>
      <c r="I22" s="72">
        <f>IF(RES_hh_fech!I22=0,0,RES_hh_fech!I22/RES_summary!I$19)</f>
        <v>20.62872307433236</v>
      </c>
      <c r="J22" s="72">
        <f>IF(RES_hh_fech!J22=0,0,RES_hh_fech!J22/RES_summary!J$19)</f>
        <v>20.385594533492078</v>
      </c>
      <c r="K22" s="72">
        <f>IF(RES_hh_fech!K22=0,0,RES_hh_fech!K22/RES_summary!K$19)</f>
        <v>20.190157099164175</v>
      </c>
      <c r="L22" s="72">
        <f>IF(RES_hh_fech!L22=0,0,RES_hh_fech!L22/RES_summary!L$19)</f>
        <v>20.080590207672522</v>
      </c>
      <c r="M22" s="72">
        <f>IF(RES_hh_fech!M22=0,0,RES_hh_fech!M22/RES_summary!M$19)</f>
        <v>19.516368515624176</v>
      </c>
      <c r="N22" s="72">
        <f>IF(RES_hh_fech!N22=0,0,RES_hh_fech!N22/RES_summary!N$19)</f>
        <v>19.037759776336383</v>
      </c>
      <c r="O22" s="72">
        <f>IF(RES_hh_fech!O22=0,0,RES_hh_fech!O22/RES_summary!O$19)</f>
        <v>18.644905829956812</v>
      </c>
      <c r="P22" s="72">
        <f>IF(RES_hh_fech!P22=0,0,RES_hh_fech!P22/RES_summary!P$19)</f>
        <v>18.22459118480084</v>
      </c>
      <c r="Q22" s="72">
        <f>IF(RES_hh_fech!Q22=0,0,RES_hh_fech!Q22/RES_summary!Q$19)</f>
        <v>17.701930431922516</v>
      </c>
      <c r="R22" s="72">
        <f>IF(RES_hh_fech!R22=0,0,RES_hh_fech!R22/RES_summary!R$19)</f>
        <v>17.25876374147683</v>
      </c>
      <c r="S22" s="72">
        <f>IF(RES_hh_fech!S22=0,0,RES_hh_fech!S22/RES_summary!S$19)</f>
        <v>16.350373192941944</v>
      </c>
      <c r="T22" s="72">
        <f>IF(RES_hh_fech!T22=0,0,RES_hh_fech!T22/RES_summary!T$19)</f>
        <v>15.878706724918551</v>
      </c>
      <c r="U22" s="72">
        <f>IF(RES_hh_fech!U22=0,0,RES_hh_fech!U22/RES_summary!U$19)</f>
        <v>15.298075629402502</v>
      </c>
      <c r="V22" s="72">
        <f>IF(RES_hh_fech!V22=0,0,RES_hh_fech!V22/RES_summary!V$19)</f>
        <v>14.783375961951437</v>
      </c>
      <c r="W22" s="72">
        <f>IF(RES_hh_fech!W22=0,0,RES_hh_fech!W22/RES_summary!W$19)</f>
        <v>14.192119070839958</v>
      </c>
      <c r="X22" s="72">
        <f>IF(RES_hh_fech!X22=0,0,RES_hh_fech!X22/RES_summary!X$19)</f>
        <v>13.302471683841942</v>
      </c>
      <c r="Y22" s="72">
        <f>IF(RES_hh_fech!Y22=0,0,RES_hh_fech!Y22/RES_summary!Y$19)</f>
        <v>13.006241177589544</v>
      </c>
      <c r="DA22" s="89" t="s">
        <v>566</v>
      </c>
    </row>
    <row r="23" spans="1:105" ht="12" customHeight="1" x14ac:dyDescent="0.25">
      <c r="A23" s="28" t="s">
        <v>197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X23" s="72">
        <f>IF(RES_hh_fech!X23=0,0,RES_hh_fech!X23/RES_summary!X$19)</f>
        <v>0</v>
      </c>
      <c r="Y23" s="72">
        <f>IF(RES_hh_fech!Y23=0,0,RES_hh_fech!Y23/RES_summary!Y$19)</f>
        <v>0</v>
      </c>
      <c r="DA23" s="89" t="s">
        <v>567</v>
      </c>
    </row>
    <row r="24" spans="1:105" ht="12" customHeight="1" x14ac:dyDescent="0.25">
      <c r="A24" s="28" t="s">
        <v>198</v>
      </c>
      <c r="B24" s="72">
        <f>IF(RES_hh_fech!B24=0,0,RES_hh_fech!B24/RES_summary!B$19)</f>
        <v>16.569855827151013</v>
      </c>
      <c r="C24" s="72">
        <f>IF(RES_hh_fech!C24=0,0,RES_hh_fech!C24/RES_summary!C$19)</f>
        <v>16.564429557522743</v>
      </c>
      <c r="D24" s="72">
        <f>IF(RES_hh_fech!D24=0,0,RES_hh_fech!D24/RES_summary!D$19)</f>
        <v>16.501486995186788</v>
      </c>
      <c r="E24" s="72">
        <f>IF(RES_hh_fech!E24=0,0,RES_hh_fech!E24/RES_summary!E$19)</f>
        <v>16.497009493884455</v>
      </c>
      <c r="F24" s="72">
        <f>IF(RES_hh_fech!F24=0,0,RES_hh_fech!F24/RES_summary!F$19)</f>
        <v>16.410889884376832</v>
      </c>
      <c r="G24" s="72">
        <f>IF(RES_hh_fech!G24=0,0,RES_hh_fech!G24/RES_summary!G$19)</f>
        <v>16.217819611484121</v>
      </c>
      <c r="H24" s="72">
        <f>IF(RES_hh_fech!H24=0,0,RES_hh_fech!H24/RES_summary!H$19)</f>
        <v>16.172514134459352</v>
      </c>
      <c r="I24" s="72">
        <f>IF(RES_hh_fech!I24=0,0,RES_hh_fech!I24/RES_summary!I$19)</f>
        <v>15.793432931005455</v>
      </c>
      <c r="J24" s="72">
        <f>IF(RES_hh_fech!J24=0,0,RES_hh_fech!J24/RES_summary!J$19)</f>
        <v>15.487084523890008</v>
      </c>
      <c r="K24" s="72">
        <f>IF(RES_hh_fech!K24=0,0,RES_hh_fech!K24/RES_summary!K$19)</f>
        <v>15.790464975821907</v>
      </c>
      <c r="L24" s="72">
        <f>IF(RES_hh_fech!L24=0,0,RES_hh_fech!L24/RES_summary!L$19)</f>
        <v>15.758331626501567</v>
      </c>
      <c r="M24" s="72">
        <f>IF(RES_hh_fech!M24=0,0,RES_hh_fech!M24/RES_summary!M$19)</f>
        <v>16.111526324077388</v>
      </c>
      <c r="N24" s="72">
        <f>IF(RES_hh_fech!N24=0,0,RES_hh_fech!N24/RES_summary!N$19)</f>
        <v>16.083555203364941</v>
      </c>
      <c r="O24" s="72">
        <f>IF(RES_hh_fech!O24=0,0,RES_hh_fech!O24/RES_summary!O$19)</f>
        <v>16.142742214683771</v>
      </c>
      <c r="P24" s="72">
        <f>IF(RES_hh_fech!P24=0,0,RES_hh_fech!P24/RES_summary!P$19)</f>
        <v>15.440225181125209</v>
      </c>
      <c r="Q24" s="72">
        <f>IF(RES_hh_fech!Q24=0,0,RES_hh_fech!Q24/RES_summary!Q$19)</f>
        <v>15.433043890341699</v>
      </c>
      <c r="R24" s="72">
        <f>IF(RES_hh_fech!R24=0,0,RES_hh_fech!R24/RES_summary!R$19)</f>
        <v>15.018674418016845</v>
      </c>
      <c r="S24" s="72">
        <f>IF(RES_hh_fech!S24=0,0,RES_hh_fech!S24/RES_summary!S$19)</f>
        <v>14.497045752034511</v>
      </c>
      <c r="T24" s="72">
        <f>IF(RES_hh_fech!T24=0,0,RES_hh_fech!T24/RES_summary!T$19)</f>
        <v>13.820604703633373</v>
      </c>
      <c r="U24" s="72">
        <f>IF(RES_hh_fech!U24=0,0,RES_hh_fech!U24/RES_summary!U$19)</f>
        <v>13.633442482776047</v>
      </c>
      <c r="V24" s="72">
        <f>IF(RES_hh_fech!V24=0,0,RES_hh_fech!V24/RES_summary!V$19)</f>
        <v>13.311448504549613</v>
      </c>
      <c r="W24" s="72">
        <f>IF(RES_hh_fech!W24=0,0,RES_hh_fech!W24/RES_summary!W$19)</f>
        <v>13.046242813683019</v>
      </c>
      <c r="X24" s="72">
        <f>IF(RES_hh_fech!X24=0,0,RES_hh_fech!X24/RES_summary!X$19)</f>
        <v>12.174000284821615</v>
      </c>
      <c r="Y24" s="72">
        <f>IF(RES_hh_fech!Y24=0,0,RES_hh_fech!Y24/RES_summary!Y$19)</f>
        <v>12.022228411864424</v>
      </c>
      <c r="DA24" s="89" t="s">
        <v>568</v>
      </c>
    </row>
    <row r="25" spans="1:105" ht="12" customHeight="1" x14ac:dyDescent="0.25">
      <c r="A25" s="73" t="s">
        <v>53</v>
      </c>
      <c r="B25" s="74">
        <f>IF(RES_hh_fech!B25=0,0,RES_hh_fech!B25/RES_summary!B$19)</f>
        <v>19.874967151740424</v>
      </c>
      <c r="C25" s="74">
        <f>IF(RES_hh_fech!C25=0,0,RES_hh_fech!C25/RES_summary!C$19)</f>
        <v>19.459187596050832</v>
      </c>
      <c r="D25" s="74">
        <f>IF(RES_hh_fech!D25=0,0,RES_hh_fech!D25/RES_summary!D$19)</f>
        <v>19.400310973577223</v>
      </c>
      <c r="E25" s="74">
        <f>IF(RES_hh_fech!E25=0,0,RES_hh_fech!E25/RES_summary!E$19)</f>
        <v>18.914603125919115</v>
      </c>
      <c r="F25" s="74">
        <f>IF(RES_hh_fech!F25=0,0,RES_hh_fech!F25/RES_summary!F$19)</f>
        <v>18.721285935315951</v>
      </c>
      <c r="G25" s="74">
        <f>IF(RES_hh_fech!G25=0,0,RES_hh_fech!G25/RES_summary!G$19)</f>
        <v>19.181292716869006</v>
      </c>
      <c r="H25" s="74">
        <f>IF(RES_hh_fech!H25=0,0,RES_hh_fech!H25/RES_summary!H$19)</f>
        <v>18.933041067389315</v>
      </c>
      <c r="I25" s="74">
        <f>IF(RES_hh_fech!I25=0,0,RES_hh_fech!I25/RES_summary!I$19)</f>
        <v>18.269216745300366</v>
      </c>
      <c r="J25" s="74">
        <f>IF(RES_hh_fech!J25=0,0,RES_hh_fech!J25/RES_summary!J$19)</f>
        <v>17.945392060221351</v>
      </c>
      <c r="K25" s="74">
        <f>IF(RES_hh_fech!K25=0,0,RES_hh_fech!K25/RES_summary!K$19)</f>
        <v>18.389145311525247</v>
      </c>
      <c r="L25" s="74">
        <f>IF(RES_hh_fech!L25=0,0,RES_hh_fech!L25/RES_summary!L$19)</f>
        <v>18.332052813056546</v>
      </c>
      <c r="M25" s="74">
        <f>IF(RES_hh_fech!M25=0,0,RES_hh_fech!M25/RES_summary!M$19)</f>
        <v>19.059180848069669</v>
      </c>
      <c r="N25" s="74">
        <f>IF(RES_hh_fech!N25=0,0,RES_hh_fech!N25/RES_summary!N$19)</f>
        <v>18.885855475381515</v>
      </c>
      <c r="O25" s="74">
        <f>IF(RES_hh_fech!O25=0,0,RES_hh_fech!O25/RES_summary!O$19)</f>
        <v>18.649252592027402</v>
      </c>
      <c r="P25" s="74">
        <f>IF(RES_hh_fech!P25=0,0,RES_hh_fech!P25/RES_summary!P$19)</f>
        <v>18.059002003207691</v>
      </c>
      <c r="Q25" s="74">
        <f>IF(RES_hh_fech!Q25=0,0,RES_hh_fech!Q25/RES_summary!Q$19)</f>
        <v>17.585904289369751</v>
      </c>
      <c r="R25" s="74">
        <f>IF(RES_hh_fech!R25=0,0,RES_hh_fech!R25/RES_summary!R$19)</f>
        <v>17.281421154255408</v>
      </c>
      <c r="S25" s="74">
        <f>IF(RES_hh_fech!S25=0,0,RES_hh_fech!S25/RES_summary!S$19)</f>
        <v>16.521675243463896</v>
      </c>
      <c r="T25" s="74">
        <f>IF(RES_hh_fech!T25=0,0,RES_hh_fech!T25/RES_summary!T$19)</f>
        <v>15.816532097224954</v>
      </c>
      <c r="U25" s="74">
        <f>IF(RES_hh_fech!U25=0,0,RES_hh_fech!U25/RES_summary!U$19)</f>
        <v>15.253949932348794</v>
      </c>
      <c r="V25" s="74">
        <f>IF(RES_hh_fech!V25=0,0,RES_hh_fech!V25/RES_summary!V$19)</f>
        <v>14.959564707860558</v>
      </c>
      <c r="W25" s="74">
        <f>IF(RES_hh_fech!W25=0,0,RES_hh_fech!W25/RES_summary!W$19)</f>
        <v>14.372809576262098</v>
      </c>
      <c r="X25" s="74">
        <f>IF(RES_hh_fech!X25=0,0,RES_hh_fech!X25/RES_summary!X$19)</f>
        <v>13.320289134323549</v>
      </c>
      <c r="Y25" s="74">
        <f>IF(RES_hh_fech!Y25=0,0,RES_hh_fech!Y25/RES_summary!Y$19)</f>
        <v>13.268669139631392</v>
      </c>
      <c r="DA25" s="90" t="s">
        <v>569</v>
      </c>
    </row>
    <row r="26" spans="1:105" ht="12" customHeight="1" x14ac:dyDescent="0.25">
      <c r="A26" s="32" t="s">
        <v>52</v>
      </c>
      <c r="B26" s="77">
        <f>IF(RES_hh_fech!B26=0,0,RES_hh_fech!B26/RES_summary!B$19)</f>
        <v>2.7874030794829321</v>
      </c>
      <c r="C26" s="77">
        <f>IF(RES_hh_fech!C26=0,0,RES_hh_fech!C26/RES_summary!C$19)</f>
        <v>2.8328479620771967</v>
      </c>
      <c r="D26" s="77">
        <f>IF(RES_hh_fech!D26=0,0,RES_hh_fech!D26/RES_summary!D$19)</f>
        <v>2.8098558486308831</v>
      </c>
      <c r="E26" s="77">
        <f>IF(RES_hh_fech!E26=0,0,RES_hh_fech!E26/RES_summary!E$19)</f>
        <v>2.8064123434763184</v>
      </c>
      <c r="F26" s="77">
        <f>IF(RES_hh_fech!F26=0,0,RES_hh_fech!F26/RES_summary!F$19)</f>
        <v>2.7782000674299248</v>
      </c>
      <c r="G26" s="77">
        <f>IF(RES_hh_fech!G26=0,0,RES_hh_fech!G26/RES_summary!G$19)</f>
        <v>2.8120185436501104</v>
      </c>
      <c r="H26" s="77">
        <f>IF(RES_hh_fech!H26=0,0,RES_hh_fech!H26/RES_summary!H$19)</f>
        <v>2.8023338901839288</v>
      </c>
      <c r="I26" s="77">
        <f>IF(RES_hh_fech!I26=0,0,RES_hh_fech!I26/RES_summary!I$19)</f>
        <v>2.5578938061102727</v>
      </c>
      <c r="J26" s="77">
        <f>IF(RES_hh_fech!J26=0,0,RES_hh_fech!J26/RES_summary!J$19)</f>
        <v>2.620346064187062</v>
      </c>
      <c r="K26" s="77">
        <f>IF(RES_hh_fech!K26=0,0,RES_hh_fech!K26/RES_summary!K$19)</f>
        <v>2.6870381398619867</v>
      </c>
      <c r="L26" s="77">
        <f>IF(RES_hh_fech!L26=0,0,RES_hh_fech!L26/RES_summary!L$19)</f>
        <v>2.7217739328618982</v>
      </c>
      <c r="M26" s="77">
        <f>IF(RES_hh_fech!M26=0,0,RES_hh_fech!M26/RES_summary!M$19)</f>
        <v>2.795807366166033</v>
      </c>
      <c r="N26" s="77">
        <f>IF(RES_hh_fech!N26=0,0,RES_hh_fech!N26/RES_summary!N$19)</f>
        <v>2.7941147279215444</v>
      </c>
      <c r="O26" s="77">
        <f>IF(RES_hh_fech!O26=0,0,RES_hh_fech!O26/RES_summary!O$19)</f>
        <v>2.7917245893320342</v>
      </c>
      <c r="P26" s="77">
        <f>IF(RES_hh_fech!P26=0,0,RES_hh_fech!P26/RES_summary!P$19)</f>
        <v>2.7121555279554475</v>
      </c>
      <c r="Q26" s="77">
        <f>IF(RES_hh_fech!Q26=0,0,RES_hh_fech!Q26/RES_summary!Q$19)</f>
        <v>2.6835203948326085</v>
      </c>
      <c r="R26" s="77">
        <f>IF(RES_hh_fech!R26=0,0,RES_hh_fech!R26/RES_summary!R$19)</f>
        <v>2.6375813738764795</v>
      </c>
      <c r="S26" s="77">
        <f>IF(RES_hh_fech!S26=0,0,RES_hh_fech!S26/RES_summary!S$19)</f>
        <v>2.553797942361018</v>
      </c>
      <c r="T26" s="77">
        <f>IF(RES_hh_fech!T26=0,0,RES_hh_fech!T26/RES_summary!T$19)</f>
        <v>2.467480286436623</v>
      </c>
      <c r="U26" s="77">
        <f>IF(RES_hh_fech!U26=0,0,RES_hh_fech!U26/RES_summary!U$19)</f>
        <v>2.4230927500482999</v>
      </c>
      <c r="V26" s="77">
        <f>IF(RES_hh_fech!V26=0,0,RES_hh_fech!V26/RES_summary!V$19)</f>
        <v>2.415871205646158</v>
      </c>
      <c r="W26" s="77">
        <f>IF(RES_hh_fech!W26=0,0,RES_hh_fech!W26/RES_summary!W$19)</f>
        <v>2.456857769151946</v>
      </c>
      <c r="X26" s="77">
        <f>IF(RES_hh_fech!X26=0,0,RES_hh_fech!X26/RES_summary!X$19)</f>
        <v>2.3029833607399728</v>
      </c>
      <c r="Y26" s="77">
        <f>IF(RES_hh_fech!Y26=0,0,RES_hh_fech!Y26/RES_summary!Y$19)</f>
        <v>2.1715548296927967</v>
      </c>
      <c r="DA26" s="92" t="s">
        <v>570</v>
      </c>
    </row>
    <row r="27" spans="1:105" ht="12.95" customHeight="1" x14ac:dyDescent="0.25">
      <c r="A27" s="68" t="s">
        <v>54</v>
      </c>
      <c r="B27" s="69">
        <f>IF(RES_hh_fech!B27=0,0,RES_hh_fech!B27/RES_summary!B$19)</f>
        <v>1.8540725775947324</v>
      </c>
      <c r="C27" s="69">
        <f>IF(RES_hh_fech!C27=0,0,RES_hh_fech!C27/RES_summary!C$19)</f>
        <v>1.9219229037063075</v>
      </c>
      <c r="D27" s="69">
        <f>IF(RES_hh_fech!D27=0,0,RES_hh_fech!D27/RES_summary!D$19)</f>
        <v>1.9164748203366959</v>
      </c>
      <c r="E27" s="69">
        <f>IF(RES_hh_fech!E27=0,0,RES_hh_fech!E27/RES_summary!E$19)</f>
        <v>1.9416131657105749</v>
      </c>
      <c r="F27" s="69">
        <f>IF(RES_hh_fech!F27=0,0,RES_hh_fech!F27/RES_summary!F$19)</f>
        <v>1.9008653038381711</v>
      </c>
      <c r="G27" s="69">
        <f>IF(RES_hh_fech!G27=0,0,RES_hh_fech!G27/RES_summary!G$19)</f>
        <v>1.9645691843375941</v>
      </c>
      <c r="H27" s="69">
        <f>IF(RES_hh_fech!H27=0,0,RES_hh_fech!H27/RES_summary!H$19)</f>
        <v>1.8596357343176004</v>
      </c>
      <c r="I27" s="69">
        <f>IF(RES_hh_fech!I27=0,0,RES_hh_fech!I27/RES_summary!I$19)</f>
        <v>1.8839559825736636</v>
      </c>
      <c r="J27" s="69">
        <f>IF(RES_hh_fech!J27=0,0,RES_hh_fech!J27/RES_summary!J$19)</f>
        <v>1.9896527477767438</v>
      </c>
      <c r="K27" s="69">
        <f>IF(RES_hh_fech!K27=0,0,RES_hh_fech!K27/RES_summary!K$19)</f>
        <v>2.1439627320361305</v>
      </c>
      <c r="L27" s="69">
        <f>IF(RES_hh_fech!L27=0,0,RES_hh_fech!L27/RES_summary!L$19)</f>
        <v>2.1425181363528276</v>
      </c>
      <c r="M27" s="69">
        <f>IF(RES_hh_fech!M27=0,0,RES_hh_fech!M27/RES_summary!M$19)</f>
        <v>2.1253479081664244</v>
      </c>
      <c r="N27" s="69">
        <f>IF(RES_hh_fech!N27=0,0,RES_hh_fech!N27/RES_summary!N$19)</f>
        <v>2.1751332241856982</v>
      </c>
      <c r="O27" s="69">
        <f>IF(RES_hh_fech!O27=0,0,RES_hh_fech!O27/RES_summary!O$19)</f>
        <v>2.1954228994020015</v>
      </c>
      <c r="P27" s="69">
        <f>IF(RES_hh_fech!P27=0,0,RES_hh_fech!P27/RES_summary!P$19)</f>
        <v>2.1661578510450776</v>
      </c>
      <c r="Q27" s="69">
        <f>IF(RES_hh_fech!Q27=0,0,RES_hh_fech!Q27/RES_summary!Q$19)</f>
        <v>2.1689170693002224</v>
      </c>
      <c r="R27" s="69">
        <f>IF(RES_hh_fech!R27=0,0,RES_hh_fech!R27/RES_summary!R$19)</f>
        <v>2.1321431059279123</v>
      </c>
      <c r="S27" s="69">
        <f>IF(RES_hh_fech!S27=0,0,RES_hh_fech!S27/RES_summary!S$19)</f>
        <v>2.1062242373619373</v>
      </c>
      <c r="T27" s="69">
        <f>IF(RES_hh_fech!T27=0,0,RES_hh_fech!T27/RES_summary!T$19)</f>
        <v>2.1211342354868123</v>
      </c>
      <c r="U27" s="69">
        <f>IF(RES_hh_fech!U27=0,0,RES_hh_fech!U27/RES_summary!U$19)</f>
        <v>2.113430575696253</v>
      </c>
      <c r="V27" s="69">
        <f>IF(RES_hh_fech!V27=0,0,RES_hh_fech!V27/RES_summary!V$19)</f>
        <v>2.7618949606024632</v>
      </c>
      <c r="W27" s="69">
        <f>IF(RES_hh_fech!W27=0,0,RES_hh_fech!W27/RES_summary!W$19)</f>
        <v>2.6925521384026645</v>
      </c>
      <c r="X27" s="69">
        <f>IF(RES_hh_fech!X27=0,0,RES_hh_fech!X27/RES_summary!X$19)</f>
        <v>2.4686885021114784</v>
      </c>
      <c r="Y27" s="69">
        <f>IF(RES_hh_fech!Y27=0,0,RES_hh_fech!Y27/RES_summary!Y$19)</f>
        <v>2.2645716411586005</v>
      </c>
      <c r="DA27" s="88" t="s">
        <v>300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X28" s="72">
        <f>IF(RES_hh_fech!X28=0,0,RES_hh_fech!X28/RES_summary!X$19)</f>
        <v>0</v>
      </c>
      <c r="Y28" s="72">
        <f>IF(RES_hh_fech!Y28=0,0,RES_hh_fech!Y28/RES_summary!Y$19)</f>
        <v>0</v>
      </c>
      <c r="DA28" s="89" t="s">
        <v>571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1.65948144587091</v>
      </c>
      <c r="C29" s="72">
        <f>IF(RES_hh_fech!C29=0,0,RES_hh_fech!C29/RES_summary!C$19)</f>
        <v>2.5586331130772164</v>
      </c>
      <c r="D29" s="72">
        <f>IF(RES_hh_fech!D29=0,0,RES_hh_fech!D29/RES_summary!D$19)</f>
        <v>2.4029732915742459</v>
      </c>
      <c r="E29" s="72">
        <f>IF(RES_hh_fech!E29=0,0,RES_hh_fech!E29/RES_summary!E$19)</f>
        <v>2.7253529400625109</v>
      </c>
      <c r="F29" s="72">
        <f>IF(RES_hh_fech!F29=0,0,RES_hh_fech!F29/RES_summary!F$19)</f>
        <v>2.3215909327177457</v>
      </c>
      <c r="G29" s="72">
        <f>IF(RES_hh_fech!G29=0,0,RES_hh_fech!G29/RES_summary!G$19)</f>
        <v>2.8585081033573303</v>
      </c>
      <c r="H29" s="72">
        <f>IF(RES_hh_fech!H29=0,0,RES_hh_fech!H29/RES_summary!H$19)</f>
        <v>1.4934585339782203</v>
      </c>
      <c r="I29" s="72">
        <f>IF(RES_hh_fech!I29=0,0,RES_hh_fech!I29/RES_summary!I$19)</f>
        <v>1.9820083035852036</v>
      </c>
      <c r="J29" s="72">
        <f>IF(RES_hh_fech!J29=0,0,RES_hh_fech!J29/RES_summary!J$19)</f>
        <v>2.7815659259572616</v>
      </c>
      <c r="K29" s="72">
        <f>IF(RES_hh_fech!K29=0,0,RES_hh_fech!K29/RES_summary!K$19)</f>
        <v>3.2549636736072212</v>
      </c>
      <c r="L29" s="72">
        <f>IF(RES_hh_fech!L29=0,0,RES_hh_fech!L29/RES_summary!L$19)</f>
        <v>2.5526077408432535</v>
      </c>
      <c r="M29" s="72">
        <f>IF(RES_hh_fech!M29=0,0,RES_hh_fech!M29/RES_summary!M$19)</f>
        <v>2.457201719842772</v>
      </c>
      <c r="N29" s="72">
        <f>IF(RES_hh_fech!N29=0,0,RES_hh_fech!N29/RES_summary!N$19)</f>
        <v>2.0500041044304305</v>
      </c>
      <c r="O29" s="72">
        <f>IF(RES_hh_fech!O29=0,0,RES_hh_fech!O29/RES_summary!O$19)</f>
        <v>2.7879534715873731</v>
      </c>
      <c r="P29" s="72">
        <f>IF(RES_hh_fech!P29=0,0,RES_hh_fech!P29/RES_summary!P$19)</f>
        <v>2.649335683458458</v>
      </c>
      <c r="Q29" s="72">
        <f>IF(RES_hh_fech!Q29=0,0,RES_hh_fech!Q29/RES_summary!Q$19)</f>
        <v>3.2477800647248301</v>
      </c>
      <c r="R29" s="72">
        <f>IF(RES_hh_fech!R29=0,0,RES_hh_fech!R29/RES_summary!R$19)</f>
        <v>2.5729674444757595</v>
      </c>
      <c r="S29" s="72">
        <f>IF(RES_hh_fech!S29=0,0,RES_hh_fech!S29/RES_summary!S$19)</f>
        <v>2.6444137415261841</v>
      </c>
      <c r="T29" s="72">
        <f>IF(RES_hh_fech!T29=0,0,RES_hh_fech!T29/RES_summary!T$19)</f>
        <v>2.7453993219202877</v>
      </c>
      <c r="U29" s="72">
        <f>IF(RES_hh_fech!U29=0,0,RES_hh_fech!U29/RES_summary!U$19)</f>
        <v>2.8103519978204408</v>
      </c>
      <c r="V29" s="72">
        <f>IF(RES_hh_fech!V29=0,0,RES_hh_fech!V29/RES_summary!V$19)</f>
        <v>3.6357608409088549</v>
      </c>
      <c r="W29" s="72">
        <f>IF(RES_hh_fech!W29=0,0,RES_hh_fech!W29/RES_summary!W$19)</f>
        <v>3.8262832554233821</v>
      </c>
      <c r="X29" s="72">
        <f>IF(RES_hh_fech!X29=0,0,RES_hh_fech!X29/RES_summary!X$19)</f>
        <v>3.4068096995213728</v>
      </c>
      <c r="Y29" s="72">
        <f>IF(RES_hh_fech!Y29=0,0,RES_hh_fech!Y29/RES_summary!Y$19)</f>
        <v>2.9202091627129736</v>
      </c>
      <c r="DA29" s="89" t="s">
        <v>572</v>
      </c>
    </row>
    <row r="30" spans="1:105" ht="12" customHeight="1" x14ac:dyDescent="0.25">
      <c r="A30" s="28" t="s">
        <v>189</v>
      </c>
      <c r="B30" s="72">
        <f>IF(RES_hh_fech!B30=0,0,RES_hh_fech!B30/RES_summary!B$19)</f>
        <v>2.198121946403861</v>
      </c>
      <c r="C30" s="72">
        <f>IF(RES_hh_fech!C30=0,0,RES_hh_fech!C30/RES_summary!C$19)</f>
        <v>2.2792374494058669</v>
      </c>
      <c r="D30" s="72">
        <f>IF(RES_hh_fech!D30=0,0,RES_hh_fech!D30/RES_summary!D$19)</f>
        <v>2.4099732172110295</v>
      </c>
      <c r="E30" s="72">
        <f>IF(RES_hh_fech!E30=0,0,RES_hh_fech!E30/RES_summary!E$19)</f>
        <v>2.2488859883454535</v>
      </c>
      <c r="F30" s="72">
        <f>IF(RES_hh_fech!F30=0,0,RES_hh_fech!F30/RES_summary!F$19)</f>
        <v>2.2867239140751927</v>
      </c>
      <c r="G30" s="72">
        <f>IF(RES_hh_fech!G30=0,0,RES_hh_fech!G30/RES_summary!G$19)</f>
        <v>2.2705983543149175</v>
      </c>
      <c r="H30" s="72">
        <f>IF(RES_hh_fech!H30=0,0,RES_hh_fech!H30/RES_summary!H$19)</f>
        <v>2.3287030695544204</v>
      </c>
      <c r="I30" s="72">
        <f>IF(RES_hh_fech!I30=0,0,RES_hh_fech!I30/RES_summary!I$19)</f>
        <v>2.3738925437675831</v>
      </c>
      <c r="J30" s="72">
        <f>IF(RES_hh_fech!J30=0,0,RES_hh_fech!J30/RES_summary!J$19)</f>
        <v>2.4349125372331768</v>
      </c>
      <c r="K30" s="72">
        <f>IF(RES_hh_fech!K30=0,0,RES_hh_fech!K30/RES_summary!K$19)</f>
        <v>2.6747051508445376</v>
      </c>
      <c r="L30" s="72">
        <f>IF(RES_hh_fech!L30=0,0,RES_hh_fech!L30/RES_summary!L$19)</f>
        <v>2.8308952715805686</v>
      </c>
      <c r="M30" s="72">
        <f>IF(RES_hh_fech!M30=0,0,RES_hh_fech!M30/RES_summary!M$19)</f>
        <v>2.4359039047731299</v>
      </c>
      <c r="N30" s="72">
        <f>IF(RES_hh_fech!N30=0,0,RES_hh_fech!N30/RES_summary!N$19)</f>
        <v>2.6740304998368361</v>
      </c>
      <c r="O30" s="72">
        <f>IF(RES_hh_fech!O30=0,0,RES_hh_fech!O30/RES_summary!O$19)</f>
        <v>2.702726103573089</v>
      </c>
      <c r="P30" s="72">
        <f>IF(RES_hh_fech!P30=0,0,RES_hh_fech!P30/RES_summary!P$19)</f>
        <v>2.7427314646361203</v>
      </c>
      <c r="Q30" s="72">
        <f>IF(RES_hh_fech!Q30=0,0,RES_hh_fech!Q30/RES_summary!Q$19)</f>
        <v>2.658934518742798</v>
      </c>
      <c r="R30" s="72">
        <f>IF(RES_hh_fech!R30=0,0,RES_hh_fech!R30/RES_summary!R$19)</f>
        <v>2.6069874317158193</v>
      </c>
      <c r="S30" s="72">
        <f>IF(RES_hh_fech!S30=0,0,RES_hh_fech!S30/RES_summary!S$19)</f>
        <v>2.6629109472860439</v>
      </c>
      <c r="T30" s="72">
        <f>IF(RES_hh_fech!T30=0,0,RES_hh_fech!T30/RES_summary!T$19)</f>
        <v>2.6006287451014316</v>
      </c>
      <c r="U30" s="72">
        <f>IF(RES_hh_fech!U30=0,0,RES_hh_fech!U30/RES_summary!U$19)</f>
        <v>2.864396796158954</v>
      </c>
      <c r="V30" s="72">
        <f>IF(RES_hh_fech!V30=0,0,RES_hh_fech!V30/RES_summary!V$19)</f>
        <v>3.7054121954109496</v>
      </c>
      <c r="W30" s="72">
        <f>IF(RES_hh_fech!W30=0,0,RES_hh_fech!W30/RES_summary!W$19)</f>
        <v>4.1799299241255596</v>
      </c>
      <c r="X30" s="72">
        <f>IF(RES_hh_fech!X30=0,0,RES_hh_fech!X30/RES_summary!X$19)</f>
        <v>3.3677398495273732</v>
      </c>
      <c r="Y30" s="72">
        <f>IF(RES_hh_fech!Y30=0,0,RES_hh_fech!Y30/RES_summary!Y$19)</f>
        <v>2.3736628437414193</v>
      </c>
      <c r="DA30" s="89" t="s">
        <v>573</v>
      </c>
    </row>
    <row r="31" spans="1:105" ht="12" customHeight="1" x14ac:dyDescent="0.25">
      <c r="A31" s="28" t="s">
        <v>202</v>
      </c>
      <c r="B31" s="72">
        <f>IF(RES_hh_fech!B31=0,0,RES_hh_fech!B31/RES_summary!B$19)</f>
        <v>0</v>
      </c>
      <c r="C31" s="72">
        <f>IF(RES_hh_fech!C31=0,0,RES_hh_fech!C31/RES_summary!C$19)</f>
        <v>0</v>
      </c>
      <c r="D31" s="72">
        <f>IF(RES_hh_fech!D31=0,0,RES_hh_fech!D31/RES_summary!D$19)</f>
        <v>0</v>
      </c>
      <c r="E31" s="72">
        <f>IF(RES_hh_fech!E31=0,0,RES_hh_fech!E31/RES_summary!E$19)</f>
        <v>0</v>
      </c>
      <c r="F31" s="72">
        <f>IF(RES_hh_fech!F31=0,0,RES_hh_fech!F31/RES_summary!F$19)</f>
        <v>0</v>
      </c>
      <c r="G31" s="72">
        <f>IF(RES_hh_fech!G31=0,0,RES_hh_fech!G31/RES_summary!G$19)</f>
        <v>0</v>
      </c>
      <c r="H31" s="72">
        <f>IF(RES_hh_fech!H31=0,0,RES_hh_fech!H31/RES_summary!H$19)</f>
        <v>0</v>
      </c>
      <c r="I31" s="72">
        <f>IF(RES_hh_fech!I31=0,0,RES_hh_fech!I31/RES_summary!I$19)</f>
        <v>0</v>
      </c>
      <c r="J31" s="72">
        <f>IF(RES_hh_fech!J31=0,0,RES_hh_fech!J31/RES_summary!J$19)</f>
        <v>0</v>
      </c>
      <c r="K31" s="72">
        <f>IF(RES_hh_fech!K31=0,0,RES_hh_fech!K31/RES_summary!K$19)</f>
        <v>0</v>
      </c>
      <c r="L31" s="72">
        <f>IF(RES_hh_fech!L31=0,0,RES_hh_fech!L31/RES_summary!L$19)</f>
        <v>0</v>
      </c>
      <c r="M31" s="72">
        <f>IF(RES_hh_fech!M31=0,0,RES_hh_fech!M31/RES_summary!M$19)</f>
        <v>0</v>
      </c>
      <c r="N31" s="72">
        <f>IF(RES_hh_fech!N31=0,0,RES_hh_fech!N31/RES_summary!N$19)</f>
        <v>0</v>
      </c>
      <c r="O31" s="72">
        <f>IF(RES_hh_fech!O31=0,0,RES_hh_fech!O31/RES_summary!O$19)</f>
        <v>0</v>
      </c>
      <c r="P31" s="72">
        <f>IF(RES_hh_fech!P31=0,0,RES_hh_fech!P31/RES_summary!P$19)</f>
        <v>0</v>
      </c>
      <c r="Q31" s="72">
        <f>IF(RES_hh_fech!Q31=0,0,RES_hh_fech!Q31/RES_summary!Q$19)</f>
        <v>0</v>
      </c>
      <c r="R31" s="72">
        <f>IF(RES_hh_fech!R31=0,0,RES_hh_fech!R31/RES_summary!R$19)</f>
        <v>0</v>
      </c>
      <c r="S31" s="72">
        <f>IF(RES_hh_fech!S31=0,0,RES_hh_fech!S31/RES_summary!S$19)</f>
        <v>0</v>
      </c>
      <c r="T31" s="72">
        <f>IF(RES_hh_fech!T31=0,0,RES_hh_fech!T31/RES_summary!T$19)</f>
        <v>0</v>
      </c>
      <c r="U31" s="72">
        <f>IF(RES_hh_fech!U31=0,0,RES_hh_fech!U31/RES_summary!U$19)</f>
        <v>0</v>
      </c>
      <c r="V31" s="72">
        <f>IF(RES_hh_fech!V31=0,0,RES_hh_fech!V31/RES_summary!V$19)</f>
        <v>0</v>
      </c>
      <c r="W31" s="72">
        <f>IF(RES_hh_fech!W31=0,0,RES_hh_fech!W31/RES_summary!W$19)</f>
        <v>0</v>
      </c>
      <c r="X31" s="72">
        <f>IF(RES_hh_fech!X31=0,0,RES_hh_fech!X31/RES_summary!X$19)</f>
        <v>0</v>
      </c>
      <c r="Y31" s="72">
        <f>IF(RES_hh_fech!Y31=0,0,RES_hh_fech!Y31/RES_summary!Y$19)</f>
        <v>0</v>
      </c>
      <c r="DA31" s="89" t="s">
        <v>574</v>
      </c>
    </row>
    <row r="32" spans="1:105" ht="12" customHeight="1" x14ac:dyDescent="0.25">
      <c r="A32" s="32" t="s">
        <v>53</v>
      </c>
      <c r="B32" s="77">
        <f>IF(RES_hh_fech!B32=0,0,RES_hh_fech!B32/RES_summary!B$19)</f>
        <v>1.8739249796916206</v>
      </c>
      <c r="C32" s="77">
        <f>IF(RES_hh_fech!C32=0,0,RES_hh_fech!C32/RES_summary!C$19)</f>
        <v>1.8452802009558322</v>
      </c>
      <c r="D32" s="77">
        <f>IF(RES_hh_fech!D32=0,0,RES_hh_fech!D32/RES_summary!D$19)</f>
        <v>1.8539764828806362</v>
      </c>
      <c r="E32" s="77">
        <f>IF(RES_hh_fech!E32=0,0,RES_hh_fech!E32/RES_summary!E$19)</f>
        <v>1.8395293807187141</v>
      </c>
      <c r="F32" s="77">
        <f>IF(RES_hh_fech!F32=0,0,RES_hh_fech!F32/RES_summary!F$19)</f>
        <v>1.8474528213651076</v>
      </c>
      <c r="G32" s="77">
        <f>IF(RES_hh_fech!G32=0,0,RES_hh_fech!G32/RES_summary!G$19)</f>
        <v>1.8582602686643315</v>
      </c>
      <c r="H32" s="77">
        <f>IF(RES_hh_fech!H32=0,0,RES_hh_fech!H32/RES_summary!H$19)</f>
        <v>1.8967697820134468</v>
      </c>
      <c r="I32" s="77">
        <f>IF(RES_hh_fech!I32=0,0,RES_hh_fech!I32/RES_summary!I$19)</f>
        <v>1.8700170997367802</v>
      </c>
      <c r="J32" s="77">
        <f>IF(RES_hh_fech!J32=0,0,RES_hh_fech!J32/RES_summary!J$19)</f>
        <v>1.8957129460948363</v>
      </c>
      <c r="K32" s="77">
        <f>IF(RES_hh_fech!K32=0,0,RES_hh_fech!K32/RES_summary!K$19)</f>
        <v>2.0147683566110528</v>
      </c>
      <c r="L32" s="77">
        <f>IF(RES_hh_fech!L32=0,0,RES_hh_fech!L32/RES_summary!L$19)</f>
        <v>2.0968150609132654</v>
      </c>
      <c r="M32" s="77">
        <f>IF(RES_hh_fech!M32=0,0,RES_hh_fech!M32/RES_summary!M$19)</f>
        <v>2.0967868943303052</v>
      </c>
      <c r="N32" s="77">
        <f>IF(RES_hh_fech!N32=0,0,RES_hh_fech!N32/RES_summary!N$19)</f>
        <v>2.1813964688286624</v>
      </c>
      <c r="O32" s="77">
        <f>IF(RES_hh_fech!O32=0,0,RES_hh_fech!O32/RES_summary!O$19)</f>
        <v>2.1523341758624075</v>
      </c>
      <c r="P32" s="77">
        <f>IF(RES_hh_fech!P32=0,0,RES_hh_fech!P32/RES_summary!P$19)</f>
        <v>2.1289994860926802</v>
      </c>
      <c r="Q32" s="77">
        <f>IF(RES_hh_fech!Q32=0,0,RES_hh_fech!Q32/RES_summary!Q$19)</f>
        <v>2.0895875279470157</v>
      </c>
      <c r="R32" s="77">
        <f>IF(RES_hh_fech!R32=0,0,RES_hh_fech!R32/RES_summary!R$19)</f>
        <v>2.0985160833854835</v>
      </c>
      <c r="S32" s="77">
        <f>IF(RES_hh_fech!S32=0,0,RES_hh_fech!S32/RES_summary!S$19)</f>
        <v>2.066906873256217</v>
      </c>
      <c r="T32" s="77">
        <f>IF(RES_hh_fech!T32=0,0,RES_hh_fech!T32/RES_summary!T$19)</f>
        <v>2.0784389395636018</v>
      </c>
      <c r="U32" s="77">
        <f>IF(RES_hh_fech!U32=0,0,RES_hh_fech!U32/RES_summary!U$19)</f>
        <v>2.0664644247777781</v>
      </c>
      <c r="V32" s="77">
        <f>IF(RES_hh_fech!V32=0,0,RES_hh_fech!V32/RES_summary!V$19)</f>
        <v>2.7056615883927639</v>
      </c>
      <c r="W32" s="77">
        <f>IF(RES_hh_fech!W32=0,0,RES_hh_fech!W32/RES_summary!W$19)</f>
        <v>2.6237731629384498</v>
      </c>
      <c r="X32" s="77">
        <f>IF(RES_hh_fech!X32=0,0,RES_hh_fech!X32/RES_summary!X$19)</f>
        <v>2.4197155409424971</v>
      </c>
      <c r="Y32" s="77">
        <f>IF(RES_hh_fech!Y32=0,0,RES_hh_fech!Y32/RES_summary!Y$19)</f>
        <v>2.236282871376893</v>
      </c>
      <c r="DA32" s="92" t="s">
        <v>575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144.95863416864498</v>
      </c>
      <c r="C3" s="65">
        <f>IF(RES_hh_tesh!C3=0,0,RES_hh_tesh!C3/RES_summary!C$19)</f>
        <v>160.01201455538737</v>
      </c>
      <c r="D3" s="65">
        <f>IF(RES_hh_tesh!D3=0,0,RES_hh_tesh!D3/RES_summary!D$19)</f>
        <v>159.73368892141764</v>
      </c>
      <c r="E3" s="65">
        <f>IF(RES_hh_tesh!E3=0,0,RES_hh_tesh!E3/RES_summary!E$19)</f>
        <v>166.67387995865681</v>
      </c>
      <c r="F3" s="65">
        <f>IF(RES_hh_tesh!F3=0,0,RES_hh_tesh!F3/RES_summary!F$19)</f>
        <v>157.70472048175</v>
      </c>
      <c r="G3" s="65">
        <f>IF(RES_hh_tesh!G3=0,0,RES_hh_tesh!G3/RES_summary!G$19)</f>
        <v>156.56807962608084</v>
      </c>
      <c r="H3" s="65">
        <f>IF(RES_hh_tesh!H3=0,0,RES_hh_tesh!H3/RES_summary!H$19)</f>
        <v>158.36943424440378</v>
      </c>
      <c r="I3" s="65">
        <f>IF(RES_hh_tesh!I3=0,0,RES_hh_tesh!I3/RES_summary!I$19)</f>
        <v>158.66883520096704</v>
      </c>
      <c r="J3" s="65">
        <f>IF(RES_hh_tesh!J3=0,0,RES_hh_tesh!J3/RES_summary!J$19)</f>
        <v>154.57014788141689</v>
      </c>
      <c r="K3" s="65">
        <f>IF(RES_hh_tesh!K3=0,0,RES_hh_tesh!K3/RES_summary!K$19)</f>
        <v>163.40647272464818</v>
      </c>
      <c r="L3" s="65">
        <f>IF(RES_hh_tesh!L3=0,0,RES_hh_tesh!L3/RES_summary!L$19)</f>
        <v>182.98658308471724</v>
      </c>
      <c r="M3" s="65">
        <f>IF(RES_hh_tesh!M3=0,0,RES_hh_tesh!M3/RES_summary!M$19)</f>
        <v>158.60624110474834</v>
      </c>
      <c r="N3" s="65">
        <f>IF(RES_hh_tesh!N3=0,0,RES_hh_tesh!N3/RES_summary!N$19)</f>
        <v>172.984937291688</v>
      </c>
      <c r="O3" s="65">
        <f>IF(RES_hh_tesh!O3=0,0,RES_hh_tesh!O3/RES_summary!O$19)</f>
        <v>164.52611602576556</v>
      </c>
      <c r="P3" s="65">
        <f>IF(RES_hh_tesh!P3=0,0,RES_hh_tesh!P3/RES_summary!P$19)</f>
        <v>162.65118721877613</v>
      </c>
      <c r="Q3" s="65">
        <f>IF(RES_hh_tesh!Q3=0,0,RES_hh_tesh!Q3/RES_summary!Q$19)</f>
        <v>156.64080825533975</v>
      </c>
      <c r="R3" s="65">
        <f>IF(RES_hh_tesh!R3=0,0,RES_hh_tesh!R3/RES_summary!R$19)</f>
        <v>171.74430816571439</v>
      </c>
      <c r="S3" s="65">
        <f>IF(RES_hh_tesh!S3=0,0,RES_hh_tesh!S3/RES_summary!S$19)</f>
        <v>169.61056658698897</v>
      </c>
      <c r="T3" s="65">
        <f>IF(RES_hh_tesh!T3=0,0,RES_hh_tesh!T3/RES_summary!T$19)</f>
        <v>167.19104198930464</v>
      </c>
      <c r="U3" s="65">
        <f>IF(RES_hh_tesh!U3=0,0,RES_hh_tesh!U3/RES_summary!U$19)</f>
        <v>165.29635497226255</v>
      </c>
      <c r="V3" s="65">
        <f>IF(RES_hh_tesh!V3=0,0,RES_hh_tesh!V3/RES_summary!V$19)</f>
        <v>154.85911241309839</v>
      </c>
      <c r="W3" s="65">
        <f>IF(RES_hh_tesh!W3=0,0,RES_hh_tesh!W3/RES_summary!W$19)</f>
        <v>174.42009725986566</v>
      </c>
      <c r="X3" s="65">
        <f>IF(RES_hh_tesh!X3=0,0,RES_hh_tesh!X3/RES_summary!X$19)</f>
        <v>166.07066450422087</v>
      </c>
      <c r="Y3" s="65">
        <f>IF(RES_hh_tesh!Y3=0,0,RES_hh_tesh!Y3/RES_summary!Y$19)</f>
        <v>164.77859799020203</v>
      </c>
      <c r="DA3" s="87" t="s">
        <v>302</v>
      </c>
    </row>
    <row r="4" spans="1:105" ht="12.95" customHeight="1" x14ac:dyDescent="0.25">
      <c r="A4" s="68" t="s">
        <v>57</v>
      </c>
      <c r="B4" s="69">
        <f>IF(RES_hh_tesh!B4=0,0,RES_hh_tesh!B4/RES_summary!B$19)</f>
        <v>129.1506935185237</v>
      </c>
      <c r="C4" s="69">
        <f>IF(RES_hh_tesh!C4=0,0,RES_hh_tesh!C4/RES_summary!C$19)</f>
        <v>143.91285585852953</v>
      </c>
      <c r="D4" s="69">
        <f>IF(RES_hh_tesh!D4=0,0,RES_hh_tesh!D4/RES_summary!D$19)</f>
        <v>143.71682937513538</v>
      </c>
      <c r="E4" s="69">
        <f>IF(RES_hh_tesh!E4=0,0,RES_hh_tesh!E4/RES_summary!E$19)</f>
        <v>150.51780446930388</v>
      </c>
      <c r="F4" s="69">
        <f>IF(RES_hh_tesh!F4=0,0,RES_hh_tesh!F4/RES_summary!F$19)</f>
        <v>141.79311569711808</v>
      </c>
      <c r="G4" s="69">
        <f>IF(RES_hh_tesh!G4=0,0,RES_hh_tesh!G4/RES_summary!G$19)</f>
        <v>140.38958549482535</v>
      </c>
      <c r="H4" s="69">
        <f>IF(RES_hh_tesh!H4=0,0,RES_hh_tesh!H4/RES_summary!H$19)</f>
        <v>142.24663606297116</v>
      </c>
      <c r="I4" s="69">
        <f>IF(RES_hh_tesh!I4=0,0,RES_hh_tesh!I4/RES_summary!I$19)</f>
        <v>142.77113365978812</v>
      </c>
      <c r="J4" s="69">
        <f>IF(RES_hh_tesh!J4=0,0,RES_hh_tesh!J4/RES_summary!J$19)</f>
        <v>138.85548197539319</v>
      </c>
      <c r="K4" s="69">
        <f>IF(RES_hh_tesh!K4=0,0,RES_hh_tesh!K4/RES_summary!K$19)</f>
        <v>147.20086474698786</v>
      </c>
      <c r="L4" s="69">
        <f>IF(RES_hh_tesh!L4=0,0,RES_hh_tesh!L4/RES_summary!L$19)</f>
        <v>166.26022393157695</v>
      </c>
      <c r="M4" s="69">
        <f>IF(RES_hh_tesh!M4=0,0,RES_hh_tesh!M4/RES_summary!M$19)</f>
        <v>141.71991372718821</v>
      </c>
      <c r="N4" s="69">
        <f>IF(RES_hh_tesh!N4=0,0,RES_hh_tesh!N4/RES_summary!N$19)</f>
        <v>156.05008679413382</v>
      </c>
      <c r="O4" s="69">
        <f>IF(RES_hh_tesh!O4=0,0,RES_hh_tesh!O4/RES_summary!O$19)</f>
        <v>147.53826452467749</v>
      </c>
      <c r="P4" s="69">
        <f>IF(RES_hh_tesh!P4=0,0,RES_hh_tesh!P4/RES_summary!P$19)</f>
        <v>145.98210830693225</v>
      </c>
      <c r="Q4" s="69">
        <f>IF(RES_hh_tesh!Q4=0,0,RES_hh_tesh!Q4/RES_summary!Q$19)</f>
        <v>140.09986218287111</v>
      </c>
      <c r="R4" s="69">
        <f>IF(RES_hh_tesh!R4=0,0,RES_hh_tesh!R4/RES_summary!R$19)</f>
        <v>155.36436319007399</v>
      </c>
      <c r="S4" s="69">
        <f>IF(RES_hh_tesh!S4=0,0,RES_hh_tesh!S4/RES_summary!S$19)</f>
        <v>153.66109527628362</v>
      </c>
      <c r="T4" s="69">
        <f>IF(RES_hh_tesh!T4=0,0,RES_hh_tesh!T4/RES_summary!T$19)</f>
        <v>151.57061044035569</v>
      </c>
      <c r="U4" s="69">
        <f>IF(RES_hh_tesh!U4=0,0,RES_hh_tesh!U4/RES_summary!U$19)</f>
        <v>149.69869967866589</v>
      </c>
      <c r="V4" s="69">
        <f>IF(RES_hh_tesh!V4=0,0,RES_hh_tesh!V4/RES_summary!V$19)</f>
        <v>138.54481562491711</v>
      </c>
      <c r="W4" s="69">
        <f>IF(RES_hh_tesh!W4=0,0,RES_hh_tesh!W4/RES_summary!W$19)</f>
        <v>158.17183004805696</v>
      </c>
      <c r="X4" s="69">
        <f>IF(RES_hh_tesh!X4=0,0,RES_hh_tesh!X4/RES_summary!X$19)</f>
        <v>150.88426756584349</v>
      </c>
      <c r="Y4" s="69">
        <f>IF(RES_hh_tesh!Y4=0,0,RES_hh_tesh!Y4/RES_summary!Y$19)</f>
        <v>149.71609816242025</v>
      </c>
      <c r="DA4" s="88" t="s">
        <v>303</v>
      </c>
    </row>
    <row r="5" spans="1:105" ht="12" customHeight="1" x14ac:dyDescent="0.25">
      <c r="A5" s="28" t="s">
        <v>51</v>
      </c>
      <c r="B5" s="72">
        <f>IF(RES_hh_tesh!B5=0,0,RES_hh_tesh!B5/RES_summary!B$19)</f>
        <v>128.06236231716954</v>
      </c>
      <c r="C5" s="72">
        <f>IF(RES_hh_tesh!C5=0,0,RES_hh_tesh!C5/RES_summary!C$19)</f>
        <v>143.80538647863082</v>
      </c>
      <c r="D5" s="72">
        <f>IF(RES_hh_tesh!D5=0,0,RES_hh_tesh!D5/RES_summary!D$19)</f>
        <v>142.75248088815835</v>
      </c>
      <c r="E5" s="72">
        <f>IF(RES_hh_tesh!E5=0,0,RES_hh_tesh!E5/RES_summary!E$19)</f>
        <v>143.44115848274922</v>
      </c>
      <c r="F5" s="72">
        <f>IF(RES_hh_tesh!F5=0,0,RES_hh_tesh!F5/RES_summary!F$19)</f>
        <v>141.95666689365373</v>
      </c>
      <c r="G5" s="72">
        <f>IF(RES_hh_tesh!G5=0,0,RES_hh_tesh!G5/RES_summary!G$19)</f>
        <v>141.29343210283773</v>
      </c>
      <c r="H5" s="72">
        <f>IF(RES_hh_tesh!H5=0,0,RES_hh_tesh!H5/RES_summary!H$19)</f>
        <v>148.63011494940045</v>
      </c>
      <c r="I5" s="72">
        <f>IF(RES_hh_tesh!I5=0,0,RES_hh_tesh!I5/RES_summary!I$19)</f>
        <v>154.04648092701083</v>
      </c>
      <c r="J5" s="72">
        <f>IF(RES_hh_tesh!J5=0,0,RES_hh_tesh!J5/RES_summary!J$19)</f>
        <v>120.82571693977899</v>
      </c>
      <c r="K5" s="72">
        <f>IF(RES_hh_tesh!K5=0,0,RES_hh_tesh!K5/RES_summary!K$19)</f>
        <v>138.07959791914658</v>
      </c>
      <c r="L5" s="72">
        <f>IF(RES_hh_tesh!L5=0,0,RES_hh_tesh!L5/RES_summary!L$19)</f>
        <v>174.37679432020866</v>
      </c>
      <c r="M5" s="72">
        <f>IF(RES_hh_tesh!M5=0,0,RES_hh_tesh!M5/RES_summary!M$19)</f>
        <v>134.77358437432321</v>
      </c>
      <c r="N5" s="72">
        <f>IF(RES_hh_tesh!N5=0,0,RES_hh_tesh!N5/RES_summary!N$19)</f>
        <v>152.88993595891785</v>
      </c>
      <c r="O5" s="72">
        <f>IF(RES_hh_tesh!O5=0,0,RES_hh_tesh!O5/RES_summary!O$19)</f>
        <v>145.13813741126955</v>
      </c>
      <c r="P5" s="72">
        <f>IF(RES_hh_tesh!P5=0,0,RES_hh_tesh!P5/RES_summary!P$19)</f>
        <v>147.44533120625223</v>
      </c>
      <c r="Q5" s="72">
        <f>IF(RES_hh_tesh!Q5=0,0,RES_hh_tesh!Q5/RES_summary!Q$19)</f>
        <v>132.59701315723797</v>
      </c>
      <c r="R5" s="72">
        <f>IF(RES_hh_tesh!R5=0,0,RES_hh_tesh!R5/RES_summary!R$19)</f>
        <v>150.4841446968411</v>
      </c>
      <c r="S5" s="72">
        <f>IF(RES_hh_tesh!S5=0,0,RES_hh_tesh!S5/RES_summary!S$19)</f>
        <v>146.3699870500343</v>
      </c>
      <c r="T5" s="72">
        <f>IF(RES_hh_tesh!T5=0,0,RES_hh_tesh!T5/RES_summary!T$19)</f>
        <v>149.00496048536704</v>
      </c>
      <c r="U5" s="72">
        <f>IF(RES_hh_tesh!U5=0,0,RES_hh_tesh!U5/RES_summary!U$19)</f>
        <v>151.19052934610036</v>
      </c>
      <c r="V5" s="72">
        <f>IF(RES_hh_tesh!V5=0,0,RES_hh_tesh!V5/RES_summary!V$19)</f>
        <v>138.92689860839923</v>
      </c>
      <c r="W5" s="72">
        <f>IF(RES_hh_tesh!W5=0,0,RES_hh_tesh!W5/RES_summary!W$19)</f>
        <v>162.22271408200564</v>
      </c>
      <c r="X5" s="72">
        <f>IF(RES_hh_tesh!X5=0,0,RES_hh_tesh!X5/RES_summary!X$19)</f>
        <v>146.17271453655351</v>
      </c>
      <c r="Y5" s="72">
        <f>IF(RES_hh_tesh!Y5=0,0,RES_hh_tesh!Y5/RES_summary!Y$19)</f>
        <v>149.59140071835415</v>
      </c>
      <c r="DA5" s="89" t="s">
        <v>577</v>
      </c>
    </row>
    <row r="6" spans="1:105" ht="12" customHeight="1" x14ac:dyDescent="0.25">
      <c r="A6" s="28" t="s">
        <v>74</v>
      </c>
      <c r="B6" s="72">
        <f>IF(RES_hh_tesh!B6=0,0,RES_hh_tesh!B6/RES_summary!B$19)</f>
        <v>0</v>
      </c>
      <c r="C6" s="72">
        <f>IF(RES_hh_tesh!C6=0,0,RES_hh_tesh!C6/RES_summary!C$19)</f>
        <v>0</v>
      </c>
      <c r="D6" s="72">
        <f>IF(RES_hh_tesh!D6=0,0,RES_hh_tesh!D6/RES_summary!D$19)</f>
        <v>0</v>
      </c>
      <c r="E6" s="72">
        <f>IF(RES_hh_tesh!E6=0,0,RES_hh_tesh!E6/RES_summary!E$19)</f>
        <v>0</v>
      </c>
      <c r="F6" s="72">
        <f>IF(RES_hh_tesh!F6=0,0,RES_hh_tesh!F6/RES_summary!F$19)</f>
        <v>0</v>
      </c>
      <c r="G6" s="72">
        <f>IF(RES_hh_tesh!G6=0,0,RES_hh_tesh!G6/RES_summary!G$19)</f>
        <v>0</v>
      </c>
      <c r="H6" s="72">
        <f>IF(RES_hh_tesh!H6=0,0,RES_hh_tesh!H6/RES_summary!H$19)</f>
        <v>0</v>
      </c>
      <c r="I6" s="72">
        <f>IF(RES_hh_tesh!I6=0,0,RES_hh_tesh!I6/RES_summary!I$19)</f>
        <v>0</v>
      </c>
      <c r="J6" s="72">
        <f>IF(RES_hh_tesh!J6=0,0,RES_hh_tesh!J6/RES_summary!J$19)</f>
        <v>0</v>
      </c>
      <c r="K6" s="72">
        <f>IF(RES_hh_tesh!K6=0,0,RES_hh_tesh!K6/RES_summary!K$19)</f>
        <v>0</v>
      </c>
      <c r="L6" s="72">
        <f>IF(RES_hh_tesh!L6=0,0,RES_hh_tesh!L6/RES_summary!L$19)</f>
        <v>0</v>
      </c>
      <c r="M6" s="72">
        <f>IF(RES_hh_tesh!M6=0,0,RES_hh_tesh!M6/RES_summary!M$19)</f>
        <v>0</v>
      </c>
      <c r="N6" s="72">
        <f>IF(RES_hh_tesh!N6=0,0,RES_hh_tesh!N6/RES_summary!N$19)</f>
        <v>0</v>
      </c>
      <c r="O6" s="72">
        <f>IF(RES_hh_tesh!O6=0,0,RES_hh_tesh!O6/RES_summary!O$19)</f>
        <v>0</v>
      </c>
      <c r="P6" s="72">
        <f>IF(RES_hh_tesh!P6=0,0,RES_hh_tesh!P6/RES_summary!P$19)</f>
        <v>0</v>
      </c>
      <c r="Q6" s="72">
        <f>IF(RES_hh_tesh!Q6=0,0,RES_hh_tesh!Q6/RES_summary!Q$19)</f>
        <v>0</v>
      </c>
      <c r="R6" s="72">
        <f>IF(RES_hh_tesh!R6=0,0,RES_hh_tesh!R6/RES_summary!R$19)</f>
        <v>0</v>
      </c>
      <c r="S6" s="72">
        <f>IF(RES_hh_tesh!S6=0,0,RES_hh_tesh!S6/RES_summary!S$19)</f>
        <v>0</v>
      </c>
      <c r="T6" s="72">
        <f>IF(RES_hh_tesh!T6=0,0,RES_hh_tesh!T6/RES_summary!T$19)</f>
        <v>0</v>
      </c>
      <c r="U6" s="72">
        <f>IF(RES_hh_tesh!U6=0,0,RES_hh_tesh!U6/RES_summary!U$19)</f>
        <v>0</v>
      </c>
      <c r="V6" s="72">
        <f>IF(RES_hh_tesh!V6=0,0,RES_hh_tesh!V6/RES_summary!V$19)</f>
        <v>0</v>
      </c>
      <c r="W6" s="72">
        <f>IF(RES_hh_tesh!W6=0,0,RES_hh_tesh!W6/RES_summary!W$19)</f>
        <v>0</v>
      </c>
      <c r="X6" s="72">
        <f>IF(RES_hh_tesh!X6=0,0,RES_hh_tesh!X6/RES_summary!X$19)</f>
        <v>0</v>
      </c>
      <c r="Y6" s="72">
        <f>IF(RES_hh_tesh!Y6=0,0,RES_hh_tesh!Y6/RES_summary!Y$19)</f>
        <v>0</v>
      </c>
      <c r="DA6" s="89" t="s">
        <v>578</v>
      </c>
    </row>
    <row r="7" spans="1:105" ht="12" customHeight="1" x14ac:dyDescent="0.25">
      <c r="A7" s="28" t="s">
        <v>200</v>
      </c>
      <c r="B7" s="72">
        <f>IF(RES_hh_tesh!B7=0,0,RES_hh_tesh!B7/RES_summary!B$19)</f>
        <v>118.37202325580404</v>
      </c>
      <c r="C7" s="72">
        <f>IF(RES_hh_tesh!C7=0,0,RES_hh_tesh!C7/RES_summary!C$19)</f>
        <v>146.95273805122523</v>
      </c>
      <c r="D7" s="72">
        <f>IF(RES_hh_tesh!D7=0,0,RES_hh_tesh!D7/RES_summary!D$19)</f>
        <v>139.02622077733602</v>
      </c>
      <c r="E7" s="72">
        <f>IF(RES_hh_tesh!E7=0,0,RES_hh_tesh!E7/RES_summary!E$19)</f>
        <v>154.04932079488782</v>
      </c>
      <c r="F7" s="72">
        <f>IF(RES_hh_tesh!F7=0,0,RES_hh_tesh!F7/RES_summary!F$19)</f>
        <v>137.96018379874417</v>
      </c>
      <c r="G7" s="72">
        <f>IF(RES_hh_tesh!G7=0,0,RES_hh_tesh!G7/RES_summary!G$19)</f>
        <v>135.61406692196536</v>
      </c>
      <c r="H7" s="72">
        <f>IF(RES_hh_tesh!H7=0,0,RES_hh_tesh!H7/RES_summary!H$19)</f>
        <v>136.73223368385965</v>
      </c>
      <c r="I7" s="72">
        <f>IF(RES_hh_tesh!I7=0,0,RES_hh_tesh!I7/RES_summary!I$19)</f>
        <v>147.38782219745138</v>
      </c>
      <c r="J7" s="72">
        <f>IF(RES_hh_tesh!J7=0,0,RES_hh_tesh!J7/RES_summary!J$19)</f>
        <v>129.55640854053189</v>
      </c>
      <c r="K7" s="72">
        <f>IF(RES_hh_tesh!K7=0,0,RES_hh_tesh!K7/RES_summary!K$19)</f>
        <v>136.57851386833084</v>
      </c>
      <c r="L7" s="72">
        <f>IF(RES_hh_tesh!L7=0,0,RES_hh_tesh!L7/RES_summary!L$19)</f>
        <v>168.47999836712964</v>
      </c>
      <c r="M7" s="72">
        <f>IF(RES_hh_tesh!M7=0,0,RES_hh_tesh!M7/RES_summary!M$19)</f>
        <v>139.0968370584003</v>
      </c>
      <c r="N7" s="72">
        <f>IF(RES_hh_tesh!N7=0,0,RES_hh_tesh!N7/RES_summary!N$19)</f>
        <v>152.75810883050681</v>
      </c>
      <c r="O7" s="72">
        <f>IF(RES_hh_tesh!O7=0,0,RES_hh_tesh!O7/RES_summary!O$19)</f>
        <v>142.90731418399068</v>
      </c>
      <c r="P7" s="72">
        <f>IF(RES_hh_tesh!P7=0,0,RES_hh_tesh!P7/RES_summary!P$19)</f>
        <v>145.19758329556026</v>
      </c>
      <c r="Q7" s="72">
        <f>IF(RES_hh_tesh!Q7=0,0,RES_hh_tesh!Q7/RES_summary!Q$19)</f>
        <v>140.79868198612255</v>
      </c>
      <c r="R7" s="72">
        <f>IF(RES_hh_tesh!R7=0,0,RES_hh_tesh!R7/RES_summary!R$19)</f>
        <v>150.61306144677533</v>
      </c>
      <c r="S7" s="72">
        <f>IF(RES_hh_tesh!S7=0,0,RES_hh_tesh!S7/RES_summary!S$19)</f>
        <v>149.96709529751976</v>
      </c>
      <c r="T7" s="72">
        <f>IF(RES_hh_tesh!T7=0,0,RES_hh_tesh!T7/RES_summary!T$19)</f>
        <v>146.37409301389758</v>
      </c>
      <c r="U7" s="72">
        <f>IF(RES_hh_tesh!U7=0,0,RES_hh_tesh!U7/RES_summary!U$19)</f>
        <v>143.55266573307111</v>
      </c>
      <c r="V7" s="72">
        <f>IF(RES_hh_tesh!V7=0,0,RES_hh_tesh!V7/RES_summary!V$19)</f>
        <v>151.51503181020161</v>
      </c>
      <c r="W7" s="72">
        <f>IF(RES_hh_tesh!W7=0,0,RES_hh_tesh!W7/RES_summary!W$19)</f>
        <v>144.36810317377606</v>
      </c>
      <c r="X7" s="72">
        <f>IF(RES_hh_tesh!X7=0,0,RES_hh_tesh!X7/RES_summary!X$19)</f>
        <v>158.11656718574508</v>
      </c>
      <c r="Y7" s="72">
        <f>IF(RES_hh_tesh!Y7=0,0,RES_hh_tesh!Y7/RES_summary!Y$19)</f>
        <v>134.34478097498044</v>
      </c>
      <c r="DA7" s="89" t="s">
        <v>579</v>
      </c>
    </row>
    <row r="8" spans="1:105" ht="12" customHeight="1" x14ac:dyDescent="0.25">
      <c r="A8" s="28" t="s">
        <v>189</v>
      </c>
      <c r="B8" s="72">
        <f>IF(RES_hh_tesh!B8=0,0,RES_hh_tesh!B8/RES_summary!B$19)</f>
        <v>123.62967516136804</v>
      </c>
      <c r="C8" s="72">
        <f>IF(RES_hh_tesh!C8=0,0,RES_hh_tesh!C8/RES_summary!C$19)</f>
        <v>138.68384688792361</v>
      </c>
      <c r="D8" s="72">
        <f>IF(RES_hh_tesh!D8=0,0,RES_hh_tesh!D8/RES_summary!D$19)</f>
        <v>146.32922195931673</v>
      </c>
      <c r="E8" s="72">
        <f>IF(RES_hh_tesh!E8=0,0,RES_hh_tesh!E8/RES_summary!E$19)</f>
        <v>141.68023628763908</v>
      </c>
      <c r="F8" s="72">
        <f>IF(RES_hh_tesh!F8=0,0,RES_hh_tesh!F8/RES_summary!F$19)</f>
        <v>138.03440107095227</v>
      </c>
      <c r="G8" s="72">
        <f>IF(RES_hh_tesh!G8=0,0,RES_hh_tesh!G8/RES_summary!G$19)</f>
        <v>131.72321646113028</v>
      </c>
      <c r="H8" s="72">
        <f>IF(RES_hh_tesh!H8=0,0,RES_hh_tesh!H8/RES_summary!H$19)</f>
        <v>142.22648701307915</v>
      </c>
      <c r="I8" s="72">
        <f>IF(RES_hh_tesh!I8=0,0,RES_hh_tesh!I8/RES_summary!I$19)</f>
        <v>144.16711383103424</v>
      </c>
      <c r="J8" s="72">
        <f>IF(RES_hh_tesh!J8=0,0,RES_hh_tesh!J8/RES_summary!J$19)</f>
        <v>137.31105058904441</v>
      </c>
      <c r="K8" s="72">
        <f>IF(RES_hh_tesh!K8=0,0,RES_hh_tesh!K8/RES_summary!K$19)</f>
        <v>148.52993403931302</v>
      </c>
      <c r="L8" s="72">
        <f>IF(RES_hh_tesh!L8=0,0,RES_hh_tesh!L8/RES_summary!L$19)</f>
        <v>175.58950213018497</v>
      </c>
      <c r="M8" s="72">
        <f>IF(RES_hh_tesh!M8=0,0,RES_hh_tesh!M8/RES_summary!M$19)</f>
        <v>129.1148444227893</v>
      </c>
      <c r="N8" s="72">
        <f>IF(RES_hh_tesh!N8=0,0,RES_hh_tesh!N8/RES_summary!N$19)</f>
        <v>151.24567382611357</v>
      </c>
      <c r="O8" s="72">
        <f>IF(RES_hh_tesh!O8=0,0,RES_hh_tesh!O8/RES_summary!O$19)</f>
        <v>143.44298015464591</v>
      </c>
      <c r="P8" s="72">
        <f>IF(RES_hh_tesh!P8=0,0,RES_hh_tesh!P8/RES_summary!P$19)</f>
        <v>145.58299921532046</v>
      </c>
      <c r="Q8" s="72">
        <f>IF(RES_hh_tesh!Q8=0,0,RES_hh_tesh!Q8/RES_summary!Q$19)</f>
        <v>135.29739376953833</v>
      </c>
      <c r="R8" s="72">
        <f>IF(RES_hh_tesh!R8=0,0,RES_hh_tesh!R8/RES_summary!R$19)</f>
        <v>147.87656645562046</v>
      </c>
      <c r="S8" s="72">
        <f>IF(RES_hh_tesh!S8=0,0,RES_hh_tesh!S8/RES_summary!S$19)</f>
        <v>149.61829879742072</v>
      </c>
      <c r="T8" s="72">
        <f>IF(RES_hh_tesh!T8=0,0,RES_hh_tesh!T8/RES_summary!T$19)</f>
        <v>142.62888772693219</v>
      </c>
      <c r="U8" s="72">
        <f>IF(RES_hh_tesh!U8=0,0,RES_hh_tesh!U8/RES_summary!U$19)</f>
        <v>152.34312244271968</v>
      </c>
      <c r="V8" s="72">
        <f>IF(RES_hh_tesh!V8=0,0,RES_hh_tesh!V8/RES_summary!V$19)</f>
        <v>138.45519642068862</v>
      </c>
      <c r="W8" s="72">
        <f>IF(RES_hh_tesh!W8=0,0,RES_hh_tesh!W8/RES_summary!W$19)</f>
        <v>179.44195549851352</v>
      </c>
      <c r="X8" s="72">
        <f>IF(RES_hh_tesh!X8=0,0,RES_hh_tesh!X8/RES_summary!X$19)</f>
        <v>154.82982220556804</v>
      </c>
      <c r="Y8" s="72">
        <f>IF(RES_hh_tesh!Y8=0,0,RES_hh_tesh!Y8/RES_summary!Y$19)</f>
        <v>108.2617380800553</v>
      </c>
      <c r="DA8" s="89" t="s">
        <v>580</v>
      </c>
    </row>
    <row r="9" spans="1:105" ht="12" customHeight="1" x14ac:dyDescent="0.25">
      <c r="A9" s="28" t="s">
        <v>202</v>
      </c>
      <c r="B9" s="72">
        <f>IF(RES_hh_tesh!B9=0,0,RES_hh_tesh!B9/RES_summary!B$19)</f>
        <v>126.70584247901807</v>
      </c>
      <c r="C9" s="72">
        <f>IF(RES_hh_tesh!C9=0,0,RES_hh_tesh!C9/RES_summary!C$19)</f>
        <v>141.74978902851763</v>
      </c>
      <c r="D9" s="72">
        <f>IF(RES_hh_tesh!D9=0,0,RES_hh_tesh!D9/RES_summary!D$19)</f>
        <v>144.29322081654399</v>
      </c>
      <c r="E9" s="72">
        <f>IF(RES_hh_tesh!E9=0,0,RES_hh_tesh!E9/RES_summary!E$19)</f>
        <v>144.65202607339265</v>
      </c>
      <c r="F9" s="72">
        <f>IF(RES_hh_tesh!F9=0,0,RES_hh_tesh!F9/RES_summary!F$19)</f>
        <v>141.9915409247223</v>
      </c>
      <c r="G9" s="72">
        <f>IF(RES_hh_tesh!G9=0,0,RES_hh_tesh!G9/RES_summary!G$19)</f>
        <v>139.74056189252602</v>
      </c>
      <c r="H9" s="72">
        <f>IF(RES_hh_tesh!H9=0,0,RES_hh_tesh!H9/RES_summary!H$19)</f>
        <v>140.33571351837614</v>
      </c>
      <c r="I9" s="72">
        <f>IF(RES_hh_tesh!I9=0,0,RES_hh_tesh!I9/RES_summary!I$19)</f>
        <v>138.1441936829319</v>
      </c>
      <c r="J9" s="72">
        <f>IF(RES_hh_tesh!J9=0,0,RES_hh_tesh!J9/RES_summary!J$19)</f>
        <v>141.38927728703749</v>
      </c>
      <c r="K9" s="72">
        <f>IF(RES_hh_tesh!K9=0,0,RES_hh_tesh!K9/RES_summary!K$19)</f>
        <v>147.66170741872773</v>
      </c>
      <c r="L9" s="72">
        <f>IF(RES_hh_tesh!L9=0,0,RES_hh_tesh!L9/RES_summary!L$19)</f>
        <v>164.42352618189602</v>
      </c>
      <c r="M9" s="72">
        <f>IF(RES_hh_tesh!M9=0,0,RES_hh_tesh!M9/RES_summary!M$19)</f>
        <v>140.51353161806935</v>
      </c>
      <c r="N9" s="72">
        <f>IF(RES_hh_tesh!N9=0,0,RES_hh_tesh!N9/RES_summary!N$19)</f>
        <v>154.88596991784206</v>
      </c>
      <c r="O9" s="72">
        <f>IF(RES_hh_tesh!O9=0,0,RES_hh_tesh!O9/RES_summary!O$19)</f>
        <v>146.57340009421281</v>
      </c>
      <c r="P9" s="72">
        <f>IF(RES_hh_tesh!P9=0,0,RES_hh_tesh!P9/RES_summary!P$19)</f>
        <v>147.03639067194115</v>
      </c>
      <c r="Q9" s="72">
        <f>IF(RES_hh_tesh!Q9=0,0,RES_hh_tesh!Q9/RES_summary!Q$19)</f>
        <v>139.04903067349946</v>
      </c>
      <c r="R9" s="72">
        <f>IF(RES_hh_tesh!R9=0,0,RES_hh_tesh!R9/RES_summary!R$19)</f>
        <v>153.24478286424016</v>
      </c>
      <c r="S9" s="72">
        <f>IF(RES_hh_tesh!S9=0,0,RES_hh_tesh!S9/RES_summary!S$19)</f>
        <v>151.93328879084137</v>
      </c>
      <c r="T9" s="72">
        <f>IF(RES_hh_tesh!T9=0,0,RES_hh_tesh!T9/RES_summary!T$19)</f>
        <v>150.09218063817602</v>
      </c>
      <c r="U9" s="72">
        <f>IF(RES_hh_tesh!U9=0,0,RES_hh_tesh!U9/RES_summary!U$19)</f>
        <v>149.31918299424854</v>
      </c>
      <c r="V9" s="72">
        <f>IF(RES_hh_tesh!V9=0,0,RES_hh_tesh!V9/RES_summary!V$19)</f>
        <v>138.01221718586854</v>
      </c>
      <c r="W9" s="72">
        <f>IF(RES_hh_tesh!W9=0,0,RES_hh_tesh!W9/RES_summary!W$19)</f>
        <v>157.64984382770112</v>
      </c>
      <c r="X9" s="72">
        <f>IF(RES_hh_tesh!X9=0,0,RES_hh_tesh!X9/RES_summary!X$19)</f>
        <v>149.49776787035719</v>
      </c>
      <c r="Y9" s="72">
        <f>IF(RES_hh_tesh!Y9=0,0,RES_hh_tesh!Y9/RES_summary!Y$19)</f>
        <v>148.57876266932718</v>
      </c>
      <c r="DA9" s="89" t="s">
        <v>581</v>
      </c>
    </row>
    <row r="10" spans="1:105" ht="12" customHeight="1" x14ac:dyDescent="0.25">
      <c r="A10" s="28" t="s">
        <v>197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X10" s="72">
        <f>IF(RES_hh_tesh!X10=0,0,RES_hh_tesh!X10/RES_summary!X$19)</f>
        <v>0</v>
      </c>
      <c r="Y10" s="72">
        <f>IF(RES_hh_tesh!Y10=0,0,RES_hh_tesh!Y10/RES_summary!Y$19)</f>
        <v>0</v>
      </c>
      <c r="DA10" s="89" t="s">
        <v>582</v>
      </c>
    </row>
    <row r="11" spans="1:105" ht="12" customHeight="1" x14ac:dyDescent="0.25">
      <c r="A11" s="28" t="s">
        <v>198</v>
      </c>
      <c r="B11" s="72">
        <f>IF(RES_hh_tesh!B11=0,0,RES_hh_tesh!B11/RES_summary!B$19)</f>
        <v>132.78557475949822</v>
      </c>
      <c r="C11" s="72">
        <f>IF(RES_hh_tesh!C11=0,0,RES_hh_tesh!C11/RES_summary!C$19)</f>
        <v>141.99333279634379</v>
      </c>
      <c r="D11" s="72">
        <f>IF(RES_hh_tesh!D11=0,0,RES_hh_tesh!D11/RES_summary!D$19)</f>
        <v>143.02351457647572</v>
      </c>
      <c r="E11" s="72">
        <f>IF(RES_hh_tesh!E11=0,0,RES_hh_tesh!E11/RES_summary!E$19)</f>
        <v>150.0219046913686</v>
      </c>
      <c r="F11" s="72">
        <f>IF(RES_hh_tesh!F11=0,0,RES_hh_tesh!F11/RES_summary!F$19)</f>
        <v>141.015720503468</v>
      </c>
      <c r="G11" s="72">
        <f>IF(RES_hh_tesh!G11=0,0,RES_hh_tesh!G11/RES_summary!G$19)</f>
        <v>138.57097715871453</v>
      </c>
      <c r="H11" s="72">
        <f>IF(RES_hh_tesh!H11=0,0,RES_hh_tesh!H11/RES_summary!H$19)</f>
        <v>141.62508455920681</v>
      </c>
      <c r="I11" s="72">
        <f>IF(RES_hh_tesh!I11=0,0,RES_hh_tesh!I11/RES_summary!I$19)</f>
        <v>142.07311612834292</v>
      </c>
      <c r="J11" s="72">
        <f>IF(RES_hh_tesh!J11=0,0,RES_hh_tesh!J11/RES_summary!J$19)</f>
        <v>138.81294410010929</v>
      </c>
      <c r="K11" s="72">
        <f>IF(RES_hh_tesh!K11=0,0,RES_hh_tesh!K11/RES_summary!K$19)</f>
        <v>147.39666360322985</v>
      </c>
      <c r="L11" s="72">
        <f>IF(RES_hh_tesh!L11=0,0,RES_hh_tesh!L11/RES_summary!L$19)</f>
        <v>165.11445605818531</v>
      </c>
      <c r="M11" s="72">
        <f>IF(RES_hh_tesh!M11=0,0,RES_hh_tesh!M11/RES_summary!M$19)</f>
        <v>140.73917634927079</v>
      </c>
      <c r="N11" s="72">
        <f>IF(RES_hh_tesh!N11=0,0,RES_hh_tesh!N11/RES_summary!N$19)</f>
        <v>155.10942151305287</v>
      </c>
      <c r="O11" s="72">
        <f>IF(RES_hh_tesh!O11=0,0,RES_hh_tesh!O11/RES_summary!O$19)</f>
        <v>147.72766793182009</v>
      </c>
      <c r="P11" s="72">
        <f>IF(RES_hh_tesh!P11=0,0,RES_hh_tesh!P11/RES_summary!P$19)</f>
        <v>144.97755700156387</v>
      </c>
      <c r="Q11" s="72">
        <f>IF(RES_hh_tesh!Q11=0,0,RES_hh_tesh!Q11/RES_summary!Q$19)</f>
        <v>139.65470019500401</v>
      </c>
      <c r="R11" s="72">
        <f>IF(RES_hh_tesh!R11=0,0,RES_hh_tesh!R11/RES_summary!R$19)</f>
        <v>155.92980768068574</v>
      </c>
      <c r="S11" s="72">
        <f>IF(RES_hh_tesh!S11=0,0,RES_hh_tesh!S11/RES_summary!S$19)</f>
        <v>154.04963028844861</v>
      </c>
      <c r="T11" s="72">
        <f>IF(RES_hh_tesh!T11=0,0,RES_hh_tesh!T11/RES_summary!T$19)</f>
        <v>151.18779089223776</v>
      </c>
      <c r="U11" s="72">
        <f>IF(RES_hh_tesh!U11=0,0,RES_hh_tesh!U11/RES_summary!U$19)</f>
        <v>148.50930361353932</v>
      </c>
      <c r="V11" s="72">
        <f>IF(RES_hh_tesh!V11=0,0,RES_hh_tesh!V11/RES_summary!V$19)</f>
        <v>137.63844790709717</v>
      </c>
      <c r="W11" s="72">
        <f>IF(RES_hh_tesh!W11=0,0,RES_hh_tesh!W11/RES_summary!W$19)</f>
        <v>159.00255756857075</v>
      </c>
      <c r="X11" s="72">
        <f>IF(RES_hh_tesh!X11=0,0,RES_hh_tesh!X11/RES_summary!X$19)</f>
        <v>147.96234360372569</v>
      </c>
      <c r="Y11" s="72">
        <f>IF(RES_hh_tesh!Y11=0,0,RES_hh_tesh!Y11/RES_summary!Y$19)</f>
        <v>149.24094210833448</v>
      </c>
      <c r="DA11" s="89" t="s">
        <v>583</v>
      </c>
    </row>
    <row r="12" spans="1:105" ht="12" customHeight="1" x14ac:dyDescent="0.25">
      <c r="A12" s="28" t="s">
        <v>95</v>
      </c>
      <c r="B12" s="72">
        <f>IF(RES_hh_tesh!B12=0,0,RES_hh_tesh!B12/RES_summary!B$19)</f>
        <v>125.12083217231134</v>
      </c>
      <c r="C12" s="72">
        <f>IF(RES_hh_tesh!C12=0,0,RES_hh_tesh!C12/RES_summary!C$19)</f>
        <v>142.51036256661823</v>
      </c>
      <c r="D12" s="72">
        <f>IF(RES_hh_tesh!D12=0,0,RES_hh_tesh!D12/RES_summary!D$19)</f>
        <v>143.08918265435153</v>
      </c>
      <c r="E12" s="72">
        <f>IF(RES_hh_tesh!E12=0,0,RES_hh_tesh!E12/RES_summary!E$19)</f>
        <v>150.60160066012256</v>
      </c>
      <c r="F12" s="72">
        <f>IF(RES_hh_tesh!F12=0,0,RES_hh_tesh!F12/RES_summary!F$19)</f>
        <v>141.87660053870317</v>
      </c>
      <c r="G12" s="72">
        <f>IF(RES_hh_tesh!G12=0,0,RES_hh_tesh!G12/RES_summary!G$19)</f>
        <v>142.86284102015688</v>
      </c>
      <c r="H12" s="72">
        <f>IF(RES_hh_tesh!H12=0,0,RES_hh_tesh!H12/RES_summary!H$19)</f>
        <v>143.33717809404976</v>
      </c>
      <c r="I12" s="72">
        <f>IF(RES_hh_tesh!I12=0,0,RES_hh_tesh!I12/RES_summary!I$19)</f>
        <v>143.03403914570259</v>
      </c>
      <c r="J12" s="72">
        <f>IF(RES_hh_tesh!J12=0,0,RES_hh_tesh!J12/RES_summary!J$19)</f>
        <v>139.03818251837274</v>
      </c>
      <c r="K12" s="72">
        <f>IF(RES_hh_tesh!K12=0,0,RES_hh_tesh!K12/RES_summary!K$19)</f>
        <v>147.3938035683513</v>
      </c>
      <c r="L12" s="72">
        <f>IF(RES_hh_tesh!L12=0,0,RES_hh_tesh!L12/RES_summary!L$19)</f>
        <v>165.7935834611539</v>
      </c>
      <c r="M12" s="72">
        <f>IF(RES_hh_tesh!M12=0,0,RES_hh_tesh!M12/RES_summary!M$19)</f>
        <v>139.91727254900206</v>
      </c>
      <c r="N12" s="72">
        <f>IF(RES_hh_tesh!N12=0,0,RES_hh_tesh!N12/RES_summary!N$19)</f>
        <v>156.04132807114314</v>
      </c>
      <c r="O12" s="72">
        <f>IF(RES_hh_tesh!O12=0,0,RES_hh_tesh!O12/RES_summary!O$19)</f>
        <v>147.20323383681841</v>
      </c>
      <c r="P12" s="72">
        <f>IF(RES_hh_tesh!P12=0,0,RES_hh_tesh!P12/RES_summary!P$19)</f>
        <v>145.4430029893891</v>
      </c>
      <c r="Q12" s="72">
        <f>IF(RES_hh_tesh!Q12=0,0,RES_hh_tesh!Q12/RES_summary!Q$19)</f>
        <v>141.74945413743814</v>
      </c>
      <c r="R12" s="72">
        <f>IF(RES_hh_tesh!R12=0,0,RES_hh_tesh!R12/RES_summary!R$19)</f>
        <v>155.86235275772728</v>
      </c>
      <c r="S12" s="72">
        <f>IF(RES_hh_tesh!S12=0,0,RES_hh_tesh!S12/RES_summary!S$19)</f>
        <v>153.90679501422906</v>
      </c>
      <c r="T12" s="72">
        <f>IF(RES_hh_tesh!T12=0,0,RES_hh_tesh!T12/RES_summary!T$19)</f>
        <v>150.77423215900944</v>
      </c>
      <c r="U12" s="72">
        <f>IF(RES_hh_tesh!U12=0,0,RES_hh_tesh!U12/RES_summary!U$19)</f>
        <v>150.96278541323596</v>
      </c>
      <c r="V12" s="72">
        <f>IF(RES_hh_tesh!V12=0,0,RES_hh_tesh!V12/RES_summary!V$19)</f>
        <v>132.89355858399406</v>
      </c>
      <c r="W12" s="72">
        <f>IF(RES_hh_tesh!W12=0,0,RES_hh_tesh!W12/RES_summary!W$19)</f>
        <v>153.94170470790419</v>
      </c>
      <c r="X12" s="72">
        <f>IF(RES_hh_tesh!X12=0,0,RES_hh_tesh!X12/RES_summary!X$19)</f>
        <v>153.01019513215832</v>
      </c>
      <c r="Y12" s="72">
        <f>IF(RES_hh_tesh!Y12=0,0,RES_hh_tesh!Y12/RES_summary!Y$19)</f>
        <v>153.14704495514161</v>
      </c>
      <c r="DA12" s="89" t="s">
        <v>584</v>
      </c>
    </row>
    <row r="13" spans="1:105" ht="12" customHeight="1" x14ac:dyDescent="0.25">
      <c r="A13" s="73" t="s">
        <v>94</v>
      </c>
      <c r="B13" s="74">
        <f>IF(RES_hh_tesh!B13=0,0,RES_hh_tesh!B13/RES_summary!B$19)</f>
        <v>131.26787629885717</v>
      </c>
      <c r="C13" s="74">
        <f>IF(RES_hh_tesh!C13=0,0,RES_hh_tesh!C13/RES_summary!C$19)</f>
        <v>142.35476869619518</v>
      </c>
      <c r="D13" s="74">
        <f>IF(RES_hh_tesh!D13=0,0,RES_hh_tesh!D13/RES_summary!D$19)</f>
        <v>143.52204567126418</v>
      </c>
      <c r="E13" s="74">
        <f>IF(RES_hh_tesh!E13=0,0,RES_hh_tesh!E13/RES_summary!E$19)</f>
        <v>149.05283168275599</v>
      </c>
      <c r="F13" s="74">
        <f>IF(RES_hh_tesh!F13=0,0,RES_hh_tesh!F13/RES_summary!F$19)</f>
        <v>141.22665201718274</v>
      </c>
      <c r="G13" s="74">
        <f>IF(RES_hh_tesh!G13=0,0,RES_hh_tesh!G13/RES_summary!G$19)</f>
        <v>141.94501208546035</v>
      </c>
      <c r="H13" s="74">
        <f>IF(RES_hh_tesh!H13=0,0,RES_hh_tesh!H13/RES_summary!H$19)</f>
        <v>143.92350511062119</v>
      </c>
      <c r="I13" s="74">
        <f>IF(RES_hh_tesh!I13=0,0,RES_hh_tesh!I13/RES_summary!I$19)</f>
        <v>141.71757102851416</v>
      </c>
      <c r="J13" s="74">
        <f>IF(RES_hh_tesh!J13=0,0,RES_hh_tesh!J13/RES_summary!J$19)</f>
        <v>136.78615744421495</v>
      </c>
      <c r="K13" s="74">
        <f>IF(RES_hh_tesh!K13=0,0,RES_hh_tesh!K13/RES_summary!K$19)</f>
        <v>147.50196750104692</v>
      </c>
      <c r="L13" s="74">
        <f>IF(RES_hh_tesh!L13=0,0,RES_hh_tesh!L13/RES_summary!L$19)</f>
        <v>164.79185877050375</v>
      </c>
      <c r="M13" s="74">
        <f>IF(RES_hh_tesh!M13=0,0,RES_hh_tesh!M13/RES_summary!M$19)</f>
        <v>145.1867510755138</v>
      </c>
      <c r="N13" s="74">
        <f>IF(RES_hh_tesh!N13=0,0,RES_hh_tesh!N13/RES_summary!N$19)</f>
        <v>157.08063130468156</v>
      </c>
      <c r="O13" s="74">
        <f>IF(RES_hh_tesh!O13=0,0,RES_hh_tesh!O13/RES_summary!O$19)</f>
        <v>147.05733248176657</v>
      </c>
      <c r="P13" s="74">
        <f>IF(RES_hh_tesh!P13=0,0,RES_hh_tesh!P13/RES_summary!P$19)</f>
        <v>143.04450800120372</v>
      </c>
      <c r="Q13" s="74">
        <f>IF(RES_hh_tesh!Q13=0,0,RES_hh_tesh!Q13/RES_summary!Q$19)</f>
        <v>135.92477065079427</v>
      </c>
      <c r="R13" s="74">
        <f>IF(RES_hh_tesh!R13=0,0,RES_hh_tesh!R13/RES_summary!R$19)</f>
        <v>154.6743017532724</v>
      </c>
      <c r="S13" s="74">
        <f>IF(RES_hh_tesh!S13=0,0,RES_hh_tesh!S13/RES_summary!S$19)</f>
        <v>152.60260615612725</v>
      </c>
      <c r="T13" s="74">
        <f>IF(RES_hh_tesh!T13=0,0,RES_hh_tesh!T13/RES_summary!T$19)</f>
        <v>154.02784824182118</v>
      </c>
      <c r="U13" s="74">
        <f>IF(RES_hh_tesh!U13=0,0,RES_hh_tesh!U13/RES_summary!U$19)</f>
        <v>149.61648086901437</v>
      </c>
      <c r="V13" s="74">
        <f>IF(RES_hh_tesh!V13=0,0,RES_hh_tesh!V13/RES_summary!V$19)</f>
        <v>140.38554162809797</v>
      </c>
      <c r="W13" s="74">
        <f>IF(RES_hh_tesh!W13=0,0,RES_hh_tesh!W13/RES_summary!W$19)</f>
        <v>163.50635740592577</v>
      </c>
      <c r="X13" s="74">
        <f>IF(RES_hh_tesh!X13=0,0,RES_hh_tesh!X13/RES_summary!X$19)</f>
        <v>149.80804145391221</v>
      </c>
      <c r="Y13" s="74">
        <f>IF(RES_hh_tesh!Y13=0,0,RES_hh_tesh!Y13/RES_summary!Y$19)</f>
        <v>147.85292318011395</v>
      </c>
      <c r="DA13" s="90" t="s">
        <v>585</v>
      </c>
    </row>
    <row r="14" spans="1:105" ht="12" customHeight="1" x14ac:dyDescent="0.25">
      <c r="A14" s="75" t="s">
        <v>97</v>
      </c>
      <c r="B14" s="76">
        <f>IF(RES_hh_tesh!B14=0,0,RES_hh_tesh!B14/RES_summary!B$19)</f>
        <v>1.2693594385669031</v>
      </c>
      <c r="C14" s="76">
        <f>IF(RES_hh_tesh!C14=0,0,RES_hh_tesh!C14/RES_summary!C$19)</f>
        <v>1.4667627769259963</v>
      </c>
      <c r="D14" s="76">
        <f>IF(RES_hh_tesh!D14=0,0,RES_hh_tesh!D14/RES_summary!D$19)</f>
        <v>1.3846476083165433</v>
      </c>
      <c r="E14" s="76">
        <f>IF(RES_hh_tesh!E14=0,0,RES_hh_tesh!E14/RES_summary!E$19)</f>
        <v>1.438508886047642</v>
      </c>
      <c r="F14" s="76">
        <f>IF(RES_hh_tesh!F14=0,0,RES_hh_tesh!F14/RES_summary!F$19)</f>
        <v>1.2638976659032051</v>
      </c>
      <c r="G14" s="76">
        <f>IF(RES_hh_tesh!G14=0,0,RES_hh_tesh!G14/RES_summary!G$19)</f>
        <v>1.2032514462100168</v>
      </c>
      <c r="H14" s="76">
        <f>IF(RES_hh_tesh!H14=0,0,RES_hh_tesh!H14/RES_summary!H$19)</f>
        <v>1.1755460029249925</v>
      </c>
      <c r="I14" s="76">
        <f>IF(RES_hh_tesh!I14=0,0,RES_hh_tesh!I14/RES_summary!I$19)</f>
        <v>1.1712278048115778</v>
      </c>
      <c r="J14" s="76">
        <f>IF(RES_hh_tesh!J14=0,0,RES_hh_tesh!J14/RES_summary!J$19)</f>
        <v>1.0674926799682494</v>
      </c>
      <c r="K14" s="76">
        <f>IF(RES_hh_tesh!K14=0,0,RES_hh_tesh!K14/RES_summary!K$19)</f>
        <v>1.1001583858338357</v>
      </c>
      <c r="L14" s="76">
        <f>IF(RES_hh_tesh!L14=0,0,RES_hh_tesh!L14/RES_summary!L$19)</f>
        <v>1.2600024611802723</v>
      </c>
      <c r="M14" s="76">
        <f>IF(RES_hh_tesh!M14=0,0,RES_hh_tesh!M14/RES_summary!M$19)</f>
        <v>1.0314862103219817</v>
      </c>
      <c r="N14" s="76">
        <f>IF(RES_hh_tesh!N14=0,0,RES_hh_tesh!N14/RES_summary!N$19)</f>
        <v>1.122458491052021</v>
      </c>
      <c r="O14" s="76">
        <f>IF(RES_hh_tesh!O14=0,0,RES_hh_tesh!O14/RES_summary!O$19)</f>
        <v>1.0372936865821529</v>
      </c>
      <c r="P14" s="76">
        <f>IF(RES_hh_tesh!P14=0,0,RES_hh_tesh!P14/RES_summary!P$19)</f>
        <v>1.023755746212855</v>
      </c>
      <c r="Q14" s="76">
        <f>IF(RES_hh_tesh!Q14=0,0,RES_hh_tesh!Q14/RES_summary!Q$19)</f>
        <v>0.95933986244425384</v>
      </c>
      <c r="R14" s="76">
        <f>IF(RES_hh_tesh!R14=0,0,RES_hh_tesh!R14/RES_summary!R$19)</f>
        <v>1.0415256500664285</v>
      </c>
      <c r="S14" s="76">
        <f>IF(RES_hh_tesh!S14=0,0,RES_hh_tesh!S14/RES_summary!S$19)</f>
        <v>1.0125251052047719</v>
      </c>
      <c r="T14" s="76">
        <f>IF(RES_hh_tesh!T14=0,0,RES_hh_tesh!T14/RES_summary!T$19)</f>
        <v>0.97998535837545486</v>
      </c>
      <c r="U14" s="76">
        <f>IF(RES_hh_tesh!U14=0,0,RES_hh_tesh!U14/RES_summary!U$19)</f>
        <v>0.9540794718554928</v>
      </c>
      <c r="V14" s="76">
        <f>IF(RES_hh_tesh!V14=0,0,RES_hh_tesh!V14/RES_summary!V$19)</f>
        <v>0.91253294296453036</v>
      </c>
      <c r="W14" s="76">
        <f>IF(RES_hh_tesh!W14=0,0,RES_hh_tesh!W14/RES_summary!W$19)</f>
        <v>0.97875409519522116</v>
      </c>
      <c r="X14" s="76">
        <f>IF(RES_hh_tesh!X14=0,0,RES_hh_tesh!X14/RES_summary!X$19)</f>
        <v>0.92321349303153466</v>
      </c>
      <c r="Y14" s="76">
        <f>IF(RES_hh_tesh!Y14=0,0,RES_hh_tesh!Y14/RES_summary!Y$19)</f>
        <v>0.86793575145083424</v>
      </c>
      <c r="DA14" s="91" t="s">
        <v>586</v>
      </c>
    </row>
    <row r="15" spans="1:105" ht="12.95" customHeight="1" x14ac:dyDescent="0.25">
      <c r="A15" s="68" t="s">
        <v>92</v>
      </c>
      <c r="B15" s="69">
        <f>IF(RES_hh_tesh!B15=0,0,RES_hh_tesh!B15/RES_summary!B$19)</f>
        <v>0.49674711038061325</v>
      </c>
      <c r="C15" s="69">
        <f>IF(RES_hh_tesh!C15=0,0,RES_hh_tesh!C15/RES_summary!C$19)</f>
        <v>0.53442812102495796</v>
      </c>
      <c r="D15" s="69">
        <f>IF(RES_hh_tesh!D15=0,0,RES_hh_tesh!D15/RES_summary!D$19)</f>
        <v>0.57594796018712713</v>
      </c>
      <c r="E15" s="69">
        <f>IF(RES_hh_tesh!E15=0,0,RES_hh_tesh!E15/RES_summary!E$19)</f>
        <v>0.73313864176284327</v>
      </c>
      <c r="F15" s="69">
        <f>IF(RES_hh_tesh!F15=0,0,RES_hh_tesh!F15/RES_summary!F$19)</f>
        <v>0.65115505571425503</v>
      </c>
      <c r="G15" s="69">
        <f>IF(RES_hh_tesh!G15=0,0,RES_hh_tesh!G15/RES_summary!G$19)</f>
        <v>0.70940442911191404</v>
      </c>
      <c r="H15" s="69">
        <f>IF(RES_hh_tesh!H15=0,0,RES_hh_tesh!H15/RES_summary!H$19)</f>
        <v>0.76543961592300291</v>
      </c>
      <c r="I15" s="69">
        <f>IF(RES_hh_tesh!I15=0,0,RES_hh_tesh!I15/RES_summary!I$19)</f>
        <v>0.79307334391471063</v>
      </c>
      <c r="J15" s="69">
        <f>IF(RES_hh_tesh!J15=0,0,RES_hh_tesh!J15/RES_summary!J$19)</f>
        <v>0.87047793588196409</v>
      </c>
      <c r="K15" s="69">
        <f>IF(RES_hh_tesh!K15=0,0,RES_hh_tesh!K15/RES_summary!K$19)</f>
        <v>0.90817634637552358</v>
      </c>
      <c r="L15" s="69">
        <f>IF(RES_hh_tesh!L15=0,0,RES_hh_tesh!L15/RES_summary!L$19)</f>
        <v>1.2454011277015136</v>
      </c>
      <c r="M15" s="69">
        <f>IF(RES_hh_tesh!M15=0,0,RES_hh_tesh!M15/RES_summary!M$19)</f>
        <v>1.01759850339788</v>
      </c>
      <c r="N15" s="69">
        <f>IF(RES_hh_tesh!N15=0,0,RES_hh_tesh!N15/RES_summary!N$19)</f>
        <v>1.0227360501357838</v>
      </c>
      <c r="O15" s="69">
        <f>IF(RES_hh_tesh!O15=0,0,RES_hh_tesh!O15/RES_summary!O$19)</f>
        <v>1.0712182338246474</v>
      </c>
      <c r="P15" s="69">
        <f>IF(RES_hh_tesh!P15=0,0,RES_hh_tesh!P15/RES_summary!P$19)</f>
        <v>1.1690331930972127</v>
      </c>
      <c r="Q15" s="69">
        <f>IF(RES_hh_tesh!Q15=0,0,RES_hh_tesh!Q15/RES_summary!Q$19)</f>
        <v>1.1728577054091387</v>
      </c>
      <c r="R15" s="69">
        <f>IF(RES_hh_tesh!R15=0,0,RES_hh_tesh!R15/RES_summary!R$19)</f>
        <v>1.2460531144643807</v>
      </c>
      <c r="S15" s="69">
        <f>IF(RES_hh_tesh!S15=0,0,RES_hh_tesh!S15/RES_summary!S$19)</f>
        <v>1.2389613677977642</v>
      </c>
      <c r="T15" s="69">
        <f>IF(RES_hh_tesh!T15=0,0,RES_hh_tesh!T15/RES_summary!T$19)</f>
        <v>1.3102366560906189</v>
      </c>
      <c r="U15" s="69">
        <f>IF(RES_hh_tesh!U15=0,0,RES_hh_tesh!U15/RES_summary!U$19)</f>
        <v>1.4890004702559889</v>
      </c>
      <c r="V15" s="69">
        <f>IF(RES_hh_tesh!V15=0,0,RES_hh_tesh!V15/RES_summary!V$19)</f>
        <v>1.67893162958508</v>
      </c>
      <c r="W15" s="69">
        <f>IF(RES_hh_tesh!W15=0,0,RES_hh_tesh!W15/RES_summary!W$19)</f>
        <v>2.0367270093671346</v>
      </c>
      <c r="X15" s="69">
        <f>IF(RES_hh_tesh!X15=0,0,RES_hh_tesh!X15/RES_summary!X$19)</f>
        <v>1.7805314699406258</v>
      </c>
      <c r="Y15" s="69">
        <f>IF(RES_hh_tesh!Y15=0,0,RES_hh_tesh!Y15/RES_summary!Y$19)</f>
        <v>1.9368956478590964</v>
      </c>
      <c r="DA15" s="88" t="s">
        <v>304</v>
      </c>
    </row>
    <row r="16" spans="1:105" ht="12" customHeight="1" x14ac:dyDescent="0.25">
      <c r="A16" s="28" t="s">
        <v>91</v>
      </c>
      <c r="B16" s="72">
        <f>IF(RES_hh_tesh!B16=0,0,RES_hh_tesh!B16/RES_summary!B$19)</f>
        <v>0.49674711038061325</v>
      </c>
      <c r="C16" s="72">
        <f>IF(RES_hh_tesh!C16=0,0,RES_hh_tesh!C16/RES_summary!C$19)</f>
        <v>0.53442812102495796</v>
      </c>
      <c r="D16" s="72">
        <f>IF(RES_hh_tesh!D16=0,0,RES_hh_tesh!D16/RES_summary!D$19)</f>
        <v>0.57594796018712713</v>
      </c>
      <c r="E16" s="72">
        <f>IF(RES_hh_tesh!E16=0,0,RES_hh_tesh!E16/RES_summary!E$19)</f>
        <v>0.73313864176284327</v>
      </c>
      <c r="F16" s="72">
        <f>IF(RES_hh_tesh!F16=0,0,RES_hh_tesh!F16/RES_summary!F$19)</f>
        <v>0.65115505571425503</v>
      </c>
      <c r="G16" s="72">
        <f>IF(RES_hh_tesh!G16=0,0,RES_hh_tesh!G16/RES_summary!G$19)</f>
        <v>0.70940442911191404</v>
      </c>
      <c r="H16" s="72">
        <f>IF(RES_hh_tesh!H16=0,0,RES_hh_tesh!H16/RES_summary!H$19)</f>
        <v>0.76543961592300291</v>
      </c>
      <c r="I16" s="72">
        <f>IF(RES_hh_tesh!I16=0,0,RES_hh_tesh!I16/RES_summary!I$19)</f>
        <v>0.79307334391471063</v>
      </c>
      <c r="J16" s="72">
        <f>IF(RES_hh_tesh!J16=0,0,RES_hh_tesh!J16/RES_summary!J$19)</f>
        <v>0.87047793588196409</v>
      </c>
      <c r="K16" s="72">
        <f>IF(RES_hh_tesh!K16=0,0,RES_hh_tesh!K16/RES_summary!K$19)</f>
        <v>0.90817634637552358</v>
      </c>
      <c r="L16" s="72">
        <f>IF(RES_hh_tesh!L16=0,0,RES_hh_tesh!L16/RES_summary!L$19)</f>
        <v>1.2454011277015136</v>
      </c>
      <c r="M16" s="72">
        <f>IF(RES_hh_tesh!M16=0,0,RES_hh_tesh!M16/RES_summary!M$19)</f>
        <v>1.01759850339788</v>
      </c>
      <c r="N16" s="72">
        <f>IF(RES_hh_tesh!N16=0,0,RES_hh_tesh!N16/RES_summary!N$19)</f>
        <v>1.0227360501357838</v>
      </c>
      <c r="O16" s="72">
        <f>IF(RES_hh_tesh!O16=0,0,RES_hh_tesh!O16/RES_summary!O$19)</f>
        <v>1.0712182338246474</v>
      </c>
      <c r="P16" s="72">
        <f>IF(RES_hh_tesh!P16=0,0,RES_hh_tesh!P16/RES_summary!P$19)</f>
        <v>1.1690331930972127</v>
      </c>
      <c r="Q16" s="72">
        <f>IF(RES_hh_tesh!Q16=0,0,RES_hh_tesh!Q16/RES_summary!Q$19)</f>
        <v>1.1728577054091387</v>
      </c>
      <c r="R16" s="72">
        <f>IF(RES_hh_tesh!R16=0,0,RES_hh_tesh!R16/RES_summary!R$19)</f>
        <v>1.2460531144643807</v>
      </c>
      <c r="S16" s="72">
        <f>IF(RES_hh_tesh!S16=0,0,RES_hh_tesh!S16/RES_summary!S$19)</f>
        <v>1.2389613677977642</v>
      </c>
      <c r="T16" s="72">
        <f>IF(RES_hh_tesh!T16=0,0,RES_hh_tesh!T16/RES_summary!T$19)</f>
        <v>1.3102366560906189</v>
      </c>
      <c r="U16" s="72">
        <f>IF(RES_hh_tesh!U16=0,0,RES_hh_tesh!U16/RES_summary!U$19)</f>
        <v>1.4890004702559889</v>
      </c>
      <c r="V16" s="72">
        <f>IF(RES_hh_tesh!V16=0,0,RES_hh_tesh!V16/RES_summary!V$19)</f>
        <v>1.67893162958508</v>
      </c>
      <c r="W16" s="72">
        <f>IF(RES_hh_tesh!W16=0,0,RES_hh_tesh!W16/RES_summary!W$19)</f>
        <v>2.0367270093671346</v>
      </c>
      <c r="X16" s="72">
        <f>IF(RES_hh_tesh!X16=0,0,RES_hh_tesh!X16/RES_summary!X$19)</f>
        <v>1.7805314699406258</v>
      </c>
      <c r="Y16" s="72">
        <f>IF(RES_hh_tesh!Y16=0,0,RES_hh_tesh!Y16/RES_summary!Y$19)</f>
        <v>1.9368956478590964</v>
      </c>
      <c r="DA16" s="89" t="s">
        <v>587</v>
      </c>
    </row>
    <row r="17" spans="1:105" ht="12.95" customHeight="1" x14ac:dyDescent="0.25">
      <c r="A17" s="68" t="s">
        <v>55</v>
      </c>
      <c r="B17" s="69">
        <f>IF(RES_hh_tesh!B17=0,0,RES_hh_tesh!B17/RES_summary!B$19)</f>
        <v>13.925204437439778</v>
      </c>
      <c r="C17" s="69">
        <f>IF(RES_hh_tesh!C17=0,0,RES_hh_tesh!C17/RES_summary!C$19)</f>
        <v>14.138522422031993</v>
      </c>
      <c r="D17" s="69">
        <f>IF(RES_hh_tesh!D17=0,0,RES_hh_tesh!D17/RES_summary!D$19)</f>
        <v>14.014054099052291</v>
      </c>
      <c r="E17" s="69">
        <f>IF(RES_hh_tesh!E17=0,0,RES_hh_tesh!E17/RES_summary!E$19)</f>
        <v>13.979129527444581</v>
      </c>
      <c r="F17" s="69">
        <f>IF(RES_hh_tesh!F17=0,0,RES_hh_tesh!F17/RES_summary!F$19)</f>
        <v>13.834776834422806</v>
      </c>
      <c r="G17" s="69">
        <f>IF(RES_hh_tesh!G17=0,0,RES_hh_tesh!G17/RES_summary!G$19)</f>
        <v>13.996478921737154</v>
      </c>
      <c r="H17" s="69">
        <f>IF(RES_hh_tesh!H17=0,0,RES_hh_tesh!H17/RES_summary!H$19)</f>
        <v>13.937449328130436</v>
      </c>
      <c r="I17" s="69">
        <f>IF(RES_hh_tesh!I17=0,0,RES_hh_tesh!I17/RES_summary!I$19)</f>
        <v>13.670120981434676</v>
      </c>
      <c r="J17" s="69">
        <f>IF(RES_hh_tesh!J17=0,0,RES_hh_tesh!J17/RES_summary!J$19)</f>
        <v>13.340210752929455</v>
      </c>
      <c r="K17" s="69">
        <f>IF(RES_hh_tesh!K17=0,0,RES_hh_tesh!K17/RES_summary!K$19)</f>
        <v>13.677510047763334</v>
      </c>
      <c r="L17" s="69">
        <f>IF(RES_hh_tesh!L17=0,0,RES_hh_tesh!L17/RES_summary!L$19)</f>
        <v>13.843522010502836</v>
      </c>
      <c r="M17" s="69">
        <f>IF(RES_hh_tesh!M17=0,0,RES_hh_tesh!M17/RES_summary!M$19)</f>
        <v>14.232314037966949</v>
      </c>
      <c r="N17" s="69">
        <f>IF(RES_hh_tesh!N17=0,0,RES_hh_tesh!N17/RES_summary!N$19)</f>
        <v>14.22391856783654</v>
      </c>
      <c r="O17" s="69">
        <f>IF(RES_hh_tesh!O17=0,0,RES_hh_tesh!O17/RES_summary!O$19)</f>
        <v>14.213713607102507</v>
      </c>
      <c r="P17" s="69">
        <f>IF(RES_hh_tesh!P17=0,0,RES_hh_tesh!P17/RES_summary!P$19)</f>
        <v>13.814519497470325</v>
      </c>
      <c r="Q17" s="69">
        <f>IF(RES_hh_tesh!Q17=0,0,RES_hh_tesh!Q17/RES_summary!Q$19)</f>
        <v>13.679110067321774</v>
      </c>
      <c r="R17" s="69">
        <f>IF(RES_hh_tesh!R17=0,0,RES_hh_tesh!R17/RES_summary!R$19)</f>
        <v>13.455016452950998</v>
      </c>
      <c r="S17" s="69">
        <f>IF(RES_hh_tesh!S17=0,0,RES_hh_tesh!S17/RES_summary!S$19)</f>
        <v>13.034920434960197</v>
      </c>
      <c r="T17" s="69">
        <f>IF(RES_hh_tesh!T17=0,0,RES_hh_tesh!T17/RES_summary!T$19)</f>
        <v>12.600380844172712</v>
      </c>
      <c r="U17" s="69">
        <f>IF(RES_hh_tesh!U17=0,0,RES_hh_tesh!U17/RES_summary!U$19)</f>
        <v>12.379748249441086</v>
      </c>
      <c r="V17" s="69">
        <f>IF(RES_hh_tesh!V17=0,0,RES_hh_tesh!V17/RES_summary!V$19)</f>
        <v>12.340513002312415</v>
      </c>
      <c r="W17" s="69">
        <f>IF(RES_hh_tesh!W17=0,0,RES_hh_tesh!W17/RES_summary!W$19)</f>
        <v>11.943888331955124</v>
      </c>
      <c r="X17" s="69">
        <f>IF(RES_hh_tesh!X17=0,0,RES_hh_tesh!X17/RES_summary!X$19)</f>
        <v>11.294414968120609</v>
      </c>
      <c r="Y17" s="69">
        <f>IF(RES_hh_tesh!Y17=0,0,RES_hh_tesh!Y17/RES_summary!Y$19)</f>
        <v>11.158139740790554</v>
      </c>
      <c r="DA17" s="88" t="s">
        <v>305</v>
      </c>
    </row>
    <row r="18" spans="1:105" ht="12" customHeight="1" x14ac:dyDescent="0.25">
      <c r="A18" s="28" t="s">
        <v>51</v>
      </c>
      <c r="B18" s="72">
        <f>IF(RES_hh_tesh!B18=0,0,RES_hh_tesh!B18/RES_summary!B$19)</f>
        <v>13.431116547985823</v>
      </c>
      <c r="C18" s="72">
        <f>IF(RES_hh_tesh!C18=0,0,RES_hh_tesh!C18/RES_summary!C$19)</f>
        <v>14.239513461995941</v>
      </c>
      <c r="D18" s="72">
        <f>IF(RES_hh_tesh!D18=0,0,RES_hh_tesh!D18/RES_summary!D$19)</f>
        <v>13.990537732092244</v>
      </c>
      <c r="E18" s="72">
        <f>IF(RES_hh_tesh!E18=0,0,RES_hh_tesh!E18/RES_summary!E$19)</f>
        <v>13.372429168979741</v>
      </c>
      <c r="F18" s="72">
        <f>IF(RES_hh_tesh!F18=0,0,RES_hh_tesh!F18/RES_summary!F$19)</f>
        <v>13.866350901208664</v>
      </c>
      <c r="G18" s="72">
        <f>IF(RES_hh_tesh!G18=0,0,RES_hh_tesh!G18/RES_summary!G$19)</f>
        <v>15.007845693971813</v>
      </c>
      <c r="H18" s="72">
        <f>IF(RES_hh_tesh!H18=0,0,RES_hh_tesh!H18/RES_summary!H$19)</f>
        <v>16.352145667269074</v>
      </c>
      <c r="I18" s="72">
        <f>IF(RES_hh_tesh!I18=0,0,RES_hh_tesh!I18/RES_summary!I$19)</f>
        <v>16.485118908579242</v>
      </c>
      <c r="J18" s="72">
        <f>IF(RES_hh_tesh!J18=0,0,RES_hh_tesh!J18/RES_summary!J$19)</f>
        <v>11.895340501499756</v>
      </c>
      <c r="K18" s="72">
        <f>IF(RES_hh_tesh!K18=0,0,RES_hh_tesh!K18/RES_summary!K$19)</f>
        <v>13.191083764223656</v>
      </c>
      <c r="L18" s="72">
        <f>IF(RES_hh_tesh!L18=0,0,RES_hh_tesh!L18/RES_summary!L$19)</f>
        <v>15.29889107792593</v>
      </c>
      <c r="M18" s="72">
        <f>IF(RES_hh_tesh!M18=0,0,RES_hh_tesh!M18/RES_summary!M$19)</f>
        <v>13.801216322406203</v>
      </c>
      <c r="N18" s="72">
        <f>IF(RES_hh_tesh!N18=0,0,RES_hh_tesh!N18/RES_summary!N$19)</f>
        <v>14.043096412603809</v>
      </c>
      <c r="O18" s="72">
        <f>IF(RES_hh_tesh!O18=0,0,RES_hh_tesh!O18/RES_summary!O$19)</f>
        <v>14.080873846789952</v>
      </c>
      <c r="P18" s="72">
        <f>IF(RES_hh_tesh!P18=0,0,RES_hh_tesh!P18/RES_summary!P$19)</f>
        <v>14.06956405003036</v>
      </c>
      <c r="Q18" s="72">
        <f>IF(RES_hh_tesh!Q18=0,0,RES_hh_tesh!Q18/RES_summary!Q$19)</f>
        <v>13.050331347112225</v>
      </c>
      <c r="R18" s="72">
        <f>IF(RES_hh_tesh!R18=0,0,RES_hh_tesh!R18/RES_summary!R$19)</f>
        <v>13.12478741684799</v>
      </c>
      <c r="S18" s="72">
        <f>IF(RES_hh_tesh!S18=0,0,RES_hh_tesh!S18/RES_summary!S$19)</f>
        <v>12.492683860648393</v>
      </c>
      <c r="T18" s="72">
        <f>IF(RES_hh_tesh!T18=0,0,RES_hh_tesh!T18/RES_summary!T$19)</f>
        <v>12.454091268117185</v>
      </c>
      <c r="U18" s="72">
        <f>IF(RES_hh_tesh!U18=0,0,RES_hh_tesh!U18/RES_summary!U$19)</f>
        <v>12.553574090573981</v>
      </c>
      <c r="V18" s="72">
        <f>IF(RES_hh_tesh!V18=0,0,RES_hh_tesh!V18/RES_summary!V$19)</f>
        <v>12.414905041682998</v>
      </c>
      <c r="W18" s="72">
        <f>IF(RES_hh_tesh!W18=0,0,RES_hh_tesh!W18/RES_summary!W$19)</f>
        <v>12.370295221264563</v>
      </c>
      <c r="X18" s="72">
        <f>IF(RES_hh_tesh!X18=0,0,RES_hh_tesh!X18/RES_summary!X$19)</f>
        <v>11.082225023484023</v>
      </c>
      <c r="Y18" s="72">
        <f>IF(RES_hh_tesh!Y18=0,0,RES_hh_tesh!Y18/RES_summary!Y$19)</f>
        <v>11.178041816415277</v>
      </c>
      <c r="DA18" s="89" t="s">
        <v>588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0</v>
      </c>
      <c r="C19" s="72">
        <f>IF(RES_hh_tesh!C19=0,0,RES_hh_tesh!C19/RES_summary!C$19)</f>
        <v>0</v>
      </c>
      <c r="D19" s="72">
        <f>IF(RES_hh_tesh!D19=0,0,RES_hh_tesh!D19/RES_summary!D$19)</f>
        <v>0</v>
      </c>
      <c r="E19" s="72">
        <f>IF(RES_hh_tesh!E19=0,0,RES_hh_tesh!E19/RES_summary!E$19)</f>
        <v>0</v>
      </c>
      <c r="F19" s="72">
        <f>IF(RES_hh_tesh!F19=0,0,RES_hh_tesh!F19/RES_summary!F$19)</f>
        <v>0</v>
      </c>
      <c r="G19" s="72">
        <f>IF(RES_hh_tesh!G19=0,0,RES_hh_tesh!G19/RES_summary!G$19)</f>
        <v>0</v>
      </c>
      <c r="H19" s="72">
        <f>IF(RES_hh_tesh!H19=0,0,RES_hh_tesh!H19/RES_summary!H$19)</f>
        <v>0</v>
      </c>
      <c r="I19" s="72">
        <f>IF(RES_hh_tesh!I19=0,0,RES_hh_tesh!I19/RES_summary!I$19)</f>
        <v>0</v>
      </c>
      <c r="J19" s="72">
        <f>IF(RES_hh_tesh!J19=0,0,RES_hh_tesh!J19/RES_summary!J$19)</f>
        <v>0</v>
      </c>
      <c r="K19" s="72">
        <f>IF(RES_hh_tesh!K19=0,0,RES_hh_tesh!K19/RES_summary!K$19)</f>
        <v>0</v>
      </c>
      <c r="L19" s="72">
        <f>IF(RES_hh_tesh!L19=0,0,RES_hh_tesh!L19/RES_summary!L$19)</f>
        <v>0</v>
      </c>
      <c r="M19" s="72">
        <f>IF(RES_hh_tesh!M19=0,0,RES_hh_tesh!M19/RES_summary!M$19)</f>
        <v>0</v>
      </c>
      <c r="N19" s="72">
        <f>IF(RES_hh_tesh!N19=0,0,RES_hh_tesh!N19/RES_summary!N$19)</f>
        <v>0</v>
      </c>
      <c r="O19" s="72">
        <f>IF(RES_hh_tesh!O19=0,0,RES_hh_tesh!O19/RES_summary!O$19)</f>
        <v>0</v>
      </c>
      <c r="P19" s="72">
        <f>IF(RES_hh_tesh!P19=0,0,RES_hh_tesh!P19/RES_summary!P$19)</f>
        <v>0</v>
      </c>
      <c r="Q19" s="72">
        <f>IF(RES_hh_tesh!Q19=0,0,RES_hh_tesh!Q19/RES_summary!Q$19)</f>
        <v>0</v>
      </c>
      <c r="R19" s="72">
        <f>IF(RES_hh_tesh!R19=0,0,RES_hh_tesh!R19/RES_summary!R$19)</f>
        <v>0</v>
      </c>
      <c r="S19" s="72">
        <f>IF(RES_hh_tesh!S19=0,0,RES_hh_tesh!S19/RES_summary!S$19)</f>
        <v>0</v>
      </c>
      <c r="T19" s="72">
        <f>IF(RES_hh_tesh!T19=0,0,RES_hh_tesh!T19/RES_summary!T$19)</f>
        <v>0</v>
      </c>
      <c r="U19" s="72">
        <f>IF(RES_hh_tesh!U19=0,0,RES_hh_tesh!U19/RES_summary!U$19)</f>
        <v>0</v>
      </c>
      <c r="V19" s="72">
        <f>IF(RES_hh_tesh!V19=0,0,RES_hh_tesh!V19/RES_summary!V$19)</f>
        <v>0</v>
      </c>
      <c r="W19" s="72">
        <f>IF(RES_hh_tesh!W19=0,0,RES_hh_tesh!W19/RES_summary!W$19)</f>
        <v>0</v>
      </c>
      <c r="X19" s="72">
        <f>IF(RES_hh_tesh!X19=0,0,RES_hh_tesh!X19/RES_summary!X$19)</f>
        <v>0</v>
      </c>
      <c r="Y19" s="72">
        <f>IF(RES_hh_tesh!Y19=0,0,RES_hh_tesh!Y19/RES_summary!Y$19)</f>
        <v>0</v>
      </c>
      <c r="DA19" s="89" t="s">
        <v>589</v>
      </c>
    </row>
    <row r="20" spans="1:105" ht="12" customHeight="1" x14ac:dyDescent="0.25">
      <c r="A20" s="28" t="s">
        <v>200</v>
      </c>
      <c r="B20" s="72">
        <f>IF(RES_hh_tesh!B20=0,0,RES_hh_tesh!B20/RES_summary!B$19)</f>
        <v>13.045670862572885</v>
      </c>
      <c r="C20" s="72">
        <f>IF(RES_hh_tesh!C20=0,0,RES_hh_tesh!C20/RES_summary!C$19)</f>
        <v>14.772345071612925</v>
      </c>
      <c r="D20" s="72">
        <f>IF(RES_hh_tesh!D20=0,0,RES_hh_tesh!D20/RES_summary!D$19)</f>
        <v>13.862104920649726</v>
      </c>
      <c r="E20" s="72">
        <f>IF(RES_hh_tesh!E20=0,0,RES_hh_tesh!E20/RES_summary!E$19)</f>
        <v>14.625986832546783</v>
      </c>
      <c r="F20" s="72">
        <f>IF(RES_hh_tesh!F20=0,0,RES_hh_tesh!F20/RES_summary!F$19)</f>
        <v>13.751159502001173</v>
      </c>
      <c r="G20" s="72">
        <f>IF(RES_hh_tesh!G20=0,0,RES_hh_tesh!G20/RES_summary!G$19)</f>
        <v>13.806981394097203</v>
      </c>
      <c r="H20" s="72">
        <f>IF(RES_hh_tesh!H20=0,0,RES_hh_tesh!H20/RES_summary!H$19)</f>
        <v>13.675706612685794</v>
      </c>
      <c r="I20" s="72">
        <f>IF(RES_hh_tesh!I20=0,0,RES_hh_tesh!I20/RES_summary!I$19)</f>
        <v>14.403420478976479</v>
      </c>
      <c r="J20" s="72">
        <f>IF(RES_hh_tesh!J20=0,0,RES_hh_tesh!J20/RES_summary!J$19)</f>
        <v>12.696639187405113</v>
      </c>
      <c r="K20" s="72">
        <f>IF(RES_hh_tesh!K20=0,0,RES_hh_tesh!K20/RES_summary!K$19)</f>
        <v>12.941414431639561</v>
      </c>
      <c r="L20" s="72">
        <f>IF(RES_hh_tesh!L20=0,0,RES_hh_tesh!L20/RES_summary!L$19)</f>
        <v>14.305365781888653</v>
      </c>
      <c r="M20" s="72">
        <f>IF(RES_hh_tesh!M20=0,0,RES_hh_tesh!M20/RES_summary!M$19)</f>
        <v>14.239991624547679</v>
      </c>
      <c r="N20" s="72">
        <f>IF(RES_hh_tesh!N20=0,0,RES_hh_tesh!N20/RES_summary!N$19)</f>
        <v>14.191918997004809</v>
      </c>
      <c r="O20" s="72">
        <f>IF(RES_hh_tesh!O20=0,0,RES_hh_tesh!O20/RES_summary!O$19)</f>
        <v>14.028618805232362</v>
      </c>
      <c r="P20" s="72">
        <f>IF(RES_hh_tesh!P20=0,0,RES_hh_tesh!P20/RES_summary!P$19)</f>
        <v>13.998590716303639</v>
      </c>
      <c r="Q20" s="72">
        <f>IF(RES_hh_tesh!Q20=0,0,RES_hh_tesh!Q20/RES_summary!Q$19)</f>
        <v>14.002155598620597</v>
      </c>
      <c r="R20" s="72">
        <f>IF(RES_hh_tesh!R20=0,0,RES_hh_tesh!R20/RES_summary!R$19)</f>
        <v>13.280552278847708</v>
      </c>
      <c r="S20" s="72">
        <f>IF(RES_hh_tesh!S20=0,0,RES_hh_tesh!S20/RES_summary!S$19)</f>
        <v>12.941765847971659</v>
      </c>
      <c r="T20" s="72">
        <f>IF(RES_hh_tesh!T20=0,0,RES_hh_tesh!T20/RES_summary!T$19)</f>
        <v>12.380957993870961</v>
      </c>
      <c r="U20" s="72">
        <f>IF(RES_hh_tesh!U20=0,0,RES_hh_tesh!U20/RES_summary!U$19)</f>
        <v>12.073391461619986</v>
      </c>
      <c r="V20" s="72">
        <f>IF(RES_hh_tesh!V20=0,0,RES_hh_tesh!V20/RES_summary!V$19)</f>
        <v>13.770597215190964</v>
      </c>
      <c r="W20" s="72">
        <f>IF(RES_hh_tesh!W20=0,0,RES_hh_tesh!W20/RES_summary!W$19)</f>
        <v>11.380442856946248</v>
      </c>
      <c r="X20" s="72">
        <f>IF(RES_hh_tesh!X20=0,0,RES_hh_tesh!X20/RES_summary!X$19)</f>
        <v>12.621622588977313</v>
      </c>
      <c r="Y20" s="72">
        <f>IF(RES_hh_tesh!Y20=0,0,RES_hh_tesh!Y20/RES_summary!Y$19)</f>
        <v>9.0640595082193709</v>
      </c>
      <c r="DA20" s="89" t="s">
        <v>590</v>
      </c>
    </row>
    <row r="21" spans="1:105" ht="12" customHeight="1" x14ac:dyDescent="0.25">
      <c r="A21" s="28" t="s">
        <v>189</v>
      </c>
      <c r="B21" s="72">
        <f>IF(RES_hh_tesh!B21=0,0,RES_hh_tesh!B21/RES_summary!B$19)</f>
        <v>13.636880961775891</v>
      </c>
      <c r="C21" s="72">
        <f>IF(RES_hh_tesh!C21=0,0,RES_hh_tesh!C21/RES_summary!C$19)</f>
        <v>13.944277926872612</v>
      </c>
      <c r="D21" s="72">
        <f>IF(RES_hh_tesh!D21=0,0,RES_hh_tesh!D21/RES_summary!D$19)</f>
        <v>14.590370527085996</v>
      </c>
      <c r="E21" s="72">
        <f>IF(RES_hh_tesh!E21=0,0,RES_hh_tesh!E21/RES_summary!E$19)</f>
        <v>13.457941597336951</v>
      </c>
      <c r="F21" s="72">
        <f>IF(RES_hh_tesh!F21=0,0,RES_hh_tesh!F21/RES_summary!F$19)</f>
        <v>13.758894011329792</v>
      </c>
      <c r="G21" s="72">
        <f>IF(RES_hh_tesh!G21=0,0,RES_hh_tesh!G21/RES_summary!G$19)</f>
        <v>13.408691418094685</v>
      </c>
      <c r="H21" s="72">
        <f>IF(RES_hh_tesh!H21=0,0,RES_hh_tesh!H21/RES_summary!H$19)</f>
        <v>14.223435141345071</v>
      </c>
      <c r="I21" s="72">
        <f>IF(RES_hh_tesh!I21=0,0,RES_hh_tesh!I21/RES_summary!I$19)</f>
        <v>14.090696916974354</v>
      </c>
      <c r="J21" s="72">
        <f>IF(RES_hh_tesh!J21=0,0,RES_hh_tesh!J21/RES_summary!J$19)</f>
        <v>13.45041405346505</v>
      </c>
      <c r="K21" s="72">
        <f>IF(RES_hh_tesh!K21=0,0,RES_hh_tesh!K21/RES_summary!K$19)</f>
        <v>14.069906848087435</v>
      </c>
      <c r="L21" s="72">
        <f>IF(RES_hh_tesh!L21=0,0,RES_hh_tesh!L21/RES_summary!L$19)</f>
        <v>14.922903872578882</v>
      </c>
      <c r="M21" s="72">
        <f>IF(RES_hh_tesh!M21=0,0,RES_hh_tesh!M21/RES_summary!M$19)</f>
        <v>13.208163162891985</v>
      </c>
      <c r="N21" s="72">
        <f>IF(RES_hh_tesh!N21=0,0,RES_hh_tesh!N21/RES_summary!N$19)</f>
        <v>14.055404476852814</v>
      </c>
      <c r="O21" s="72">
        <f>IF(RES_hh_tesh!O21=0,0,RES_hh_tesh!O21/RES_summary!O$19)</f>
        <v>14.077189148289053</v>
      </c>
      <c r="P21" s="72">
        <f>IF(RES_hh_tesh!P21=0,0,RES_hh_tesh!P21/RES_summary!P$19)</f>
        <v>14.031605300495226</v>
      </c>
      <c r="Q21" s="72">
        <f>IF(RES_hh_tesh!Q21=0,0,RES_hh_tesh!Q21/RES_summary!Q$19)</f>
        <v>13.44398015595646</v>
      </c>
      <c r="R21" s="72">
        <f>IF(RES_hh_tesh!R21=0,0,RES_hh_tesh!R21/RES_summary!R$19)</f>
        <v>13.035414981908721</v>
      </c>
      <c r="S21" s="72">
        <f>IF(RES_hh_tesh!S21=0,0,RES_hh_tesh!S21/RES_summary!S$19)</f>
        <v>12.921300546859866</v>
      </c>
      <c r="T21" s="72">
        <f>IF(RES_hh_tesh!T21=0,0,RES_hh_tesh!T21/RES_summary!T$19)</f>
        <v>12.069791061626688</v>
      </c>
      <c r="U21" s="72">
        <f>IF(RES_hh_tesh!U21=0,0,RES_hh_tesh!U21/RES_summary!U$19)</f>
        <v>12.841986846410498</v>
      </c>
      <c r="V21" s="72">
        <f>IF(RES_hh_tesh!V21=0,0,RES_hh_tesh!V21/RES_summary!V$19)</f>
        <v>12.556185979804219</v>
      </c>
      <c r="W21" s="72">
        <f>IF(RES_hh_tesh!W21=0,0,RES_hh_tesh!W21/RES_summary!W$19)</f>
        <v>13.802556500122989</v>
      </c>
      <c r="X21" s="72">
        <f>IF(RES_hh_tesh!X21=0,0,RES_hh_tesh!X21/RES_summary!X$19)</f>
        <v>11.807747626608649</v>
      </c>
      <c r="Y21" s="72">
        <f>IF(RES_hh_tesh!Y21=0,0,RES_hh_tesh!Y21/RES_summary!Y$19)</f>
        <v>8.1214215066588551</v>
      </c>
      <c r="DA21" s="89" t="s">
        <v>591</v>
      </c>
    </row>
    <row r="22" spans="1:105" ht="12" customHeight="1" x14ac:dyDescent="0.25">
      <c r="A22" s="28" t="s">
        <v>202</v>
      </c>
      <c r="B22" s="72">
        <f>IF(RES_hh_tesh!B22=0,0,RES_hh_tesh!B22/RES_summary!B$19)</f>
        <v>13.533966357736896</v>
      </c>
      <c r="C22" s="72">
        <f>IF(RES_hh_tesh!C22=0,0,RES_hh_tesh!C22/RES_summary!C$19)</f>
        <v>14.031687310731444</v>
      </c>
      <c r="D22" s="72">
        <f>IF(RES_hh_tesh!D22=0,0,RES_hh_tesh!D22/RES_summary!D$19)</f>
        <v>14.1431432673083</v>
      </c>
      <c r="E22" s="72">
        <f>IF(RES_hh_tesh!E22=0,0,RES_hh_tesh!E22/RES_summary!E$19)</f>
        <v>13.504491837550381</v>
      </c>
      <c r="F22" s="72">
        <f>IF(RES_hh_tesh!F22=0,0,RES_hh_tesh!F22/RES_summary!F$19)</f>
        <v>13.914584907119814</v>
      </c>
      <c r="G22" s="72">
        <f>IF(RES_hh_tesh!G22=0,0,RES_hh_tesh!G22/RES_summary!G$19)</f>
        <v>13.994802619145601</v>
      </c>
      <c r="H22" s="72">
        <f>IF(RES_hh_tesh!H22=0,0,RES_hh_tesh!H22/RES_summary!H$19)</f>
        <v>13.803468679102227</v>
      </c>
      <c r="I22" s="72">
        <f>IF(RES_hh_tesh!I22=0,0,RES_hh_tesh!I22/RES_summary!I$19)</f>
        <v>13.268757828700581</v>
      </c>
      <c r="J22" s="72">
        <f>IF(RES_hh_tesh!J22=0,0,RES_hh_tesh!J22/RES_summary!J$19)</f>
        <v>13.63230645138098</v>
      </c>
      <c r="K22" s="72">
        <f>IF(RES_hh_tesh!K22=0,0,RES_hh_tesh!K22/RES_summary!K$19)</f>
        <v>13.908774280099445</v>
      </c>
      <c r="L22" s="72">
        <f>IF(RES_hh_tesh!L22=0,0,RES_hh_tesh!L22/RES_summary!L$19)</f>
        <v>14.215174486409271</v>
      </c>
      <c r="M22" s="72">
        <f>IF(RES_hh_tesh!M22=0,0,RES_hh_tesh!M22/RES_summary!M$19)</f>
        <v>14.172133605582392</v>
      </c>
      <c r="N22" s="72">
        <f>IF(RES_hh_tesh!N22=0,0,RES_hh_tesh!N22/RES_summary!N$19)</f>
        <v>14.202877220523771</v>
      </c>
      <c r="O22" s="72">
        <f>IF(RES_hh_tesh!O22=0,0,RES_hh_tesh!O22/RES_summary!O$19)</f>
        <v>14.21308105333004</v>
      </c>
      <c r="P22" s="72">
        <f>IF(RES_hh_tesh!P22=0,0,RES_hh_tesh!P22/RES_summary!P$19)</f>
        <v>13.957872436577391</v>
      </c>
      <c r="Q22" s="72">
        <f>IF(RES_hh_tesh!Q22=0,0,RES_hh_tesh!Q22/RES_summary!Q$19)</f>
        <v>13.635141753590602</v>
      </c>
      <c r="R22" s="72">
        <f>IF(RES_hh_tesh!R22=0,0,RES_hh_tesh!R22/RES_summary!R$19)</f>
        <v>13.410654770290657</v>
      </c>
      <c r="S22" s="72">
        <f>IF(RES_hh_tesh!S22=0,0,RES_hh_tesh!S22/RES_summary!S$19)</f>
        <v>12.876332448563621</v>
      </c>
      <c r="T22" s="72">
        <f>IF(RES_hh_tesh!T22=0,0,RES_hh_tesh!T22/RES_summary!T$19)</f>
        <v>12.695798789042883</v>
      </c>
      <c r="U22" s="72">
        <f>IF(RES_hh_tesh!U22=0,0,RES_hh_tesh!U22/RES_summary!U$19)</f>
        <v>12.42129295864849</v>
      </c>
      <c r="V22" s="72">
        <f>IF(RES_hh_tesh!V22=0,0,RES_hh_tesh!V22/RES_summary!V$19)</f>
        <v>12.199549959421983</v>
      </c>
      <c r="W22" s="72">
        <f>IF(RES_hh_tesh!W22=0,0,RES_hh_tesh!W22/RES_summary!W$19)</f>
        <v>11.901387191393253</v>
      </c>
      <c r="X22" s="72">
        <f>IF(RES_hh_tesh!X22=0,0,RES_hh_tesh!X22/RES_summary!X$19)</f>
        <v>11.328184328362076</v>
      </c>
      <c r="Y22" s="72">
        <f>IF(RES_hh_tesh!Y22=0,0,RES_hh_tesh!Y22/RES_summary!Y$19)</f>
        <v>11.233350432635838</v>
      </c>
      <c r="DA22" s="89" t="s">
        <v>592</v>
      </c>
    </row>
    <row r="23" spans="1:105" ht="12" customHeight="1" x14ac:dyDescent="0.25">
      <c r="A23" s="28" t="s">
        <v>197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X23" s="72">
        <f>IF(RES_hh_tesh!X23=0,0,RES_hh_tesh!X23/RES_summary!X$19)</f>
        <v>0</v>
      </c>
      <c r="Y23" s="72">
        <f>IF(RES_hh_tesh!Y23=0,0,RES_hh_tesh!Y23/RES_summary!Y$19)</f>
        <v>0</v>
      </c>
      <c r="DA23" s="89" t="s">
        <v>593</v>
      </c>
    </row>
    <row r="24" spans="1:105" ht="12" customHeight="1" x14ac:dyDescent="0.25">
      <c r="A24" s="28" t="s">
        <v>198</v>
      </c>
      <c r="B24" s="72">
        <f>IF(RES_hh_tesh!B24=0,0,RES_hh_tesh!B24/RES_summary!B$19)</f>
        <v>13.972510126416038</v>
      </c>
      <c r="C24" s="72">
        <f>IF(RES_hh_tesh!C24=0,0,RES_hh_tesh!C24/RES_summary!C$19)</f>
        <v>14.004139849290587</v>
      </c>
      <c r="D24" s="72">
        <f>IF(RES_hh_tesh!D24=0,0,RES_hh_tesh!D24/RES_summary!D$19)</f>
        <v>13.996366290243941</v>
      </c>
      <c r="E24" s="72">
        <f>IF(RES_hh_tesh!E24=0,0,RES_hh_tesh!E24/RES_summary!E$19)</f>
        <v>14.038230553313268</v>
      </c>
      <c r="F24" s="72">
        <f>IF(RES_hh_tesh!F24=0,0,RES_hh_tesh!F24/RES_summary!F$19)</f>
        <v>14.01153011421815</v>
      </c>
      <c r="G24" s="72">
        <f>IF(RES_hh_tesh!G24=0,0,RES_hh_tesh!G24/RES_summary!G$19)</f>
        <v>13.891053197389045</v>
      </c>
      <c r="H24" s="72">
        <f>IF(RES_hh_tesh!H24=0,0,RES_hh_tesh!H24/RES_summary!H$19)</f>
        <v>13.901733609974539</v>
      </c>
      <c r="I24" s="72">
        <f>IF(RES_hh_tesh!I24=0,0,RES_hh_tesh!I24/RES_summary!I$19)</f>
        <v>13.627611317873997</v>
      </c>
      <c r="J24" s="72">
        <f>IF(RES_hh_tesh!J24=0,0,RES_hh_tesh!J24/RES_summary!J$19)</f>
        <v>13.41786365548845</v>
      </c>
      <c r="K24" s="72">
        <f>IF(RES_hh_tesh!K24=0,0,RES_hh_tesh!K24/RES_summary!K$19)</f>
        <v>13.738667295657713</v>
      </c>
      <c r="L24" s="72">
        <f>IF(RES_hh_tesh!L24=0,0,RES_hh_tesh!L24/RES_summary!L$19)</f>
        <v>13.772721970517127</v>
      </c>
      <c r="M24" s="72">
        <f>IF(RES_hh_tesh!M24=0,0,RES_hh_tesh!M24/RES_summary!M$19)</f>
        <v>14.153273788977565</v>
      </c>
      <c r="N24" s="72">
        <f>IF(RES_hh_tesh!N24=0,0,RES_hh_tesh!N24/RES_summary!N$19)</f>
        <v>14.21151634921501</v>
      </c>
      <c r="O24" s="72">
        <f>IF(RES_hh_tesh!O24=0,0,RES_hh_tesh!O24/RES_summary!O$19)</f>
        <v>14.344046865083321</v>
      </c>
      <c r="P24" s="72">
        <f>IF(RES_hh_tesh!P24=0,0,RES_hh_tesh!P24/RES_summary!P$19)</f>
        <v>13.748091268102412</v>
      </c>
      <c r="Q24" s="72">
        <f>IF(RES_hh_tesh!Q24=0,0,RES_hh_tesh!Q24/RES_summary!Q$19)</f>
        <v>13.782474051613967</v>
      </c>
      <c r="R24" s="72">
        <f>IF(RES_hh_tesh!R24=0,0,RES_hh_tesh!R24/RES_summary!R$19)</f>
        <v>13.461352060313434</v>
      </c>
      <c r="S24" s="72">
        <f>IF(RES_hh_tesh!S24=0,0,RES_hh_tesh!S24/RES_summary!S$19)</f>
        <v>13.057956897589168</v>
      </c>
      <c r="T24" s="72">
        <f>IF(RES_hh_tesh!T24=0,0,RES_hh_tesh!T24/RES_summary!T$19)</f>
        <v>12.51083252061078</v>
      </c>
      <c r="U24" s="72">
        <f>IF(RES_hh_tesh!U24=0,0,RES_hh_tesh!U24/RES_summary!U$19)</f>
        <v>12.408545395936001</v>
      </c>
      <c r="V24" s="72">
        <f>IF(RES_hh_tesh!V24=0,0,RES_hh_tesh!V24/RES_summary!V$19)</f>
        <v>12.182640011662382</v>
      </c>
      <c r="W24" s="72">
        <f>IF(RES_hh_tesh!W24=0,0,RES_hh_tesh!W24/RES_summary!W$19)</f>
        <v>12.010441763172105</v>
      </c>
      <c r="X24" s="72">
        <f>IF(RES_hh_tesh!X24=0,0,RES_hh_tesh!X24/RES_summary!X$19)</f>
        <v>11.27439350133457</v>
      </c>
      <c r="Y24" s="72">
        <f>IF(RES_hh_tesh!Y24=0,0,RES_hh_tesh!Y24/RES_summary!Y$19)</f>
        <v>11.197007348116593</v>
      </c>
      <c r="DA24" s="89" t="s">
        <v>594</v>
      </c>
    </row>
    <row r="25" spans="1:105" ht="12" customHeight="1" x14ac:dyDescent="0.25">
      <c r="A25" s="73" t="s">
        <v>53</v>
      </c>
      <c r="B25" s="74">
        <f>IF(RES_hh_tesh!B25=0,0,RES_hh_tesh!B25/RES_summary!B$19)</f>
        <v>14.208728761018603</v>
      </c>
      <c r="C25" s="74">
        <f>IF(RES_hh_tesh!C25=0,0,RES_hh_tesh!C25/RES_summary!C$19)</f>
        <v>13.986947117396236</v>
      </c>
      <c r="D25" s="74">
        <f>IF(RES_hh_tesh!D25=0,0,RES_hh_tesh!D25/RES_summary!D$19)</f>
        <v>14.017103342342649</v>
      </c>
      <c r="E25" s="74">
        <f>IF(RES_hh_tesh!E25=0,0,RES_hh_tesh!E25/RES_summary!E$19)</f>
        <v>13.738572091737979</v>
      </c>
      <c r="F25" s="74">
        <f>IF(RES_hh_tesh!F25=0,0,RES_hh_tesh!F25/RES_summary!F$19)</f>
        <v>13.673253873131031</v>
      </c>
      <c r="G25" s="74">
        <f>IF(RES_hh_tesh!G25=0,0,RES_hh_tesh!G25/RES_summary!G$19)</f>
        <v>14.084270414897144</v>
      </c>
      <c r="H25" s="74">
        <f>IF(RES_hh_tesh!H25=0,0,RES_hh_tesh!H25/RES_summary!H$19)</f>
        <v>13.977755897183467</v>
      </c>
      <c r="I25" s="74">
        <f>IF(RES_hh_tesh!I25=0,0,RES_hh_tesh!I25/RES_summary!I$19)</f>
        <v>13.523700443418287</v>
      </c>
      <c r="J25" s="74">
        <f>IF(RES_hh_tesh!J25=0,0,RES_hh_tesh!J25/RES_summary!J$19)</f>
        <v>13.30028889471277</v>
      </c>
      <c r="K25" s="74">
        <f>IF(RES_hh_tesh!K25=0,0,RES_hh_tesh!K25/RES_summary!K$19)</f>
        <v>13.654902143420916</v>
      </c>
      <c r="L25" s="74">
        <f>IF(RES_hh_tesh!L25=0,0,RES_hh_tesh!L25/RES_summary!L$19)</f>
        <v>13.641093465320376</v>
      </c>
      <c r="M25" s="74">
        <f>IF(RES_hh_tesh!M25=0,0,RES_hh_tesh!M25/RES_summary!M$19)</f>
        <v>14.22190081815913</v>
      </c>
      <c r="N25" s="74">
        <f>IF(RES_hh_tesh!N25=0,0,RES_hh_tesh!N25/RES_summary!N$19)</f>
        <v>14.148940357579118</v>
      </c>
      <c r="O25" s="74">
        <f>IF(RES_hh_tesh!O25=0,0,RES_hh_tesh!O25/RES_summary!O$19)</f>
        <v>14.049787412287147</v>
      </c>
      <c r="P25" s="74">
        <f>IF(RES_hh_tesh!P25=0,0,RES_hh_tesh!P25/RES_summary!P$19)</f>
        <v>13.691309981852118</v>
      </c>
      <c r="Q25" s="74">
        <f>IF(RES_hh_tesh!Q25=0,0,RES_hh_tesh!Q25/RES_summary!Q$19)</f>
        <v>13.451538148067346</v>
      </c>
      <c r="R25" s="74">
        <f>IF(RES_hh_tesh!R25=0,0,RES_hh_tesh!R25/RES_summary!R$19)</f>
        <v>13.35884251905564</v>
      </c>
      <c r="S25" s="74">
        <f>IF(RES_hh_tesh!S25=0,0,RES_hh_tesh!S25/RES_summary!S$19)</f>
        <v>12.925965120296647</v>
      </c>
      <c r="T25" s="74">
        <f>IF(RES_hh_tesh!T25=0,0,RES_hh_tesh!T25/RES_summary!T$19)</f>
        <v>12.526739602285298</v>
      </c>
      <c r="U25" s="74">
        <f>IF(RES_hh_tesh!U25=0,0,RES_hh_tesh!U25/RES_summary!U$19)</f>
        <v>12.231840735969362</v>
      </c>
      <c r="V25" s="74">
        <f>IF(RES_hh_tesh!V25=0,0,RES_hh_tesh!V25/RES_summary!V$19)</f>
        <v>12.130797521295648</v>
      </c>
      <c r="W25" s="74">
        <f>IF(RES_hh_tesh!W25=0,0,RES_hh_tesh!W25/RES_summary!W$19)</f>
        <v>11.773264579523582</v>
      </c>
      <c r="X25" s="74">
        <f>IF(RES_hh_tesh!X25=0,0,RES_hh_tesh!X25/RES_summary!X$19)</f>
        <v>11.020237305887809</v>
      </c>
      <c r="Y25" s="74">
        <f>IF(RES_hh_tesh!Y25=0,0,RES_hh_tesh!Y25/RES_summary!Y$19)</f>
        <v>11.09469838297094</v>
      </c>
      <c r="DA25" s="90" t="s">
        <v>595</v>
      </c>
    </row>
    <row r="26" spans="1:105" ht="12" customHeight="1" x14ac:dyDescent="0.25">
      <c r="A26" s="32" t="s">
        <v>52</v>
      </c>
      <c r="B26" s="77">
        <f>IF(RES_hh_tesh!B26=0,0,RES_hh_tesh!B26/RES_summary!B$19)</f>
        <v>2.7874030794829316</v>
      </c>
      <c r="C26" s="77">
        <f>IF(RES_hh_tesh!C26=0,0,RES_hh_tesh!C26/RES_summary!C$19)</f>
        <v>2.8328479620771967</v>
      </c>
      <c r="D26" s="77">
        <f>IF(RES_hh_tesh!D26=0,0,RES_hh_tesh!D26/RES_summary!D$19)</f>
        <v>2.8098558486308822</v>
      </c>
      <c r="E26" s="77">
        <f>IF(RES_hh_tesh!E26=0,0,RES_hh_tesh!E26/RES_summary!E$19)</f>
        <v>2.8064123434763184</v>
      </c>
      <c r="F26" s="77">
        <f>IF(RES_hh_tesh!F26=0,0,RES_hh_tesh!F26/RES_summary!F$19)</f>
        <v>2.7782000674299248</v>
      </c>
      <c r="G26" s="77">
        <f>IF(RES_hh_tesh!G26=0,0,RES_hh_tesh!G26/RES_summary!G$19)</f>
        <v>2.8120185436501113</v>
      </c>
      <c r="H26" s="77">
        <f>IF(RES_hh_tesh!H26=0,0,RES_hh_tesh!H26/RES_summary!H$19)</f>
        <v>2.8023338901839265</v>
      </c>
      <c r="I26" s="77">
        <f>IF(RES_hh_tesh!I26=0,0,RES_hh_tesh!I26/RES_summary!I$19)</f>
        <v>2.5578938061102701</v>
      </c>
      <c r="J26" s="77">
        <f>IF(RES_hh_tesh!J26=0,0,RES_hh_tesh!J26/RES_summary!J$19)</f>
        <v>2.6203460641870593</v>
      </c>
      <c r="K26" s="77">
        <f>IF(RES_hh_tesh!K26=0,0,RES_hh_tesh!K26/RES_summary!K$19)</f>
        <v>2.6870381398619845</v>
      </c>
      <c r="L26" s="77">
        <f>IF(RES_hh_tesh!L26=0,0,RES_hh_tesh!L26/RES_summary!L$19)</f>
        <v>2.7217739328619026</v>
      </c>
      <c r="M26" s="77">
        <f>IF(RES_hh_tesh!M26=0,0,RES_hh_tesh!M26/RES_summary!M$19)</f>
        <v>2.795807366166037</v>
      </c>
      <c r="N26" s="77">
        <f>IF(RES_hh_tesh!N26=0,0,RES_hh_tesh!N26/RES_summary!N$19)</f>
        <v>2.794114727921547</v>
      </c>
      <c r="O26" s="77">
        <f>IF(RES_hh_tesh!O26=0,0,RES_hh_tesh!O26/RES_summary!O$19)</f>
        <v>2.7917245893320386</v>
      </c>
      <c r="P26" s="77">
        <f>IF(RES_hh_tesh!P26=0,0,RES_hh_tesh!P26/RES_summary!P$19)</f>
        <v>2.7121555279554381</v>
      </c>
      <c r="Q26" s="77">
        <f>IF(RES_hh_tesh!Q26=0,0,RES_hh_tesh!Q26/RES_summary!Q$19)</f>
        <v>2.6835203948326112</v>
      </c>
      <c r="R26" s="77">
        <f>IF(RES_hh_tesh!R26=0,0,RES_hh_tesh!R26/RES_summary!R$19)</f>
        <v>2.637581373876476</v>
      </c>
      <c r="S26" s="77">
        <f>IF(RES_hh_tesh!S26=0,0,RES_hh_tesh!S26/RES_summary!S$19)</f>
        <v>2.5537979423610331</v>
      </c>
      <c r="T26" s="77">
        <f>IF(RES_hh_tesh!T26=0,0,RES_hh_tesh!T26/RES_summary!T$19)</f>
        <v>2.4674802864366034</v>
      </c>
      <c r="U26" s="77">
        <f>IF(RES_hh_tesh!U26=0,0,RES_hh_tesh!U26/RES_summary!U$19)</f>
        <v>2.423092750048307</v>
      </c>
      <c r="V26" s="77">
        <f>IF(RES_hh_tesh!V26=0,0,RES_hh_tesh!V26/RES_summary!V$19)</f>
        <v>2.4158712056461549</v>
      </c>
      <c r="W26" s="77">
        <f>IF(RES_hh_tesh!W26=0,0,RES_hh_tesh!W26/RES_summary!W$19)</f>
        <v>2.4568577691519433</v>
      </c>
      <c r="X26" s="77">
        <f>IF(RES_hh_tesh!X26=0,0,RES_hh_tesh!X26/RES_summary!X$19)</f>
        <v>2.3029833607399639</v>
      </c>
      <c r="Y26" s="77">
        <f>IF(RES_hh_tesh!Y26=0,0,RES_hh_tesh!Y26/RES_summary!Y$19)</f>
        <v>2.17155482969279</v>
      </c>
      <c r="DA26" s="92" t="s">
        <v>596</v>
      </c>
    </row>
    <row r="27" spans="1:105" ht="12.95" customHeight="1" x14ac:dyDescent="0.25">
      <c r="A27" s="68" t="s">
        <v>54</v>
      </c>
      <c r="B27" s="69">
        <f>IF(RES_hh_tesh!B27=0,0,RES_hh_tesh!B27/RES_summary!B$19)</f>
        <v>1.3859891023008823</v>
      </c>
      <c r="C27" s="69">
        <f>IF(RES_hh_tesh!C27=0,0,RES_hh_tesh!C27/RES_summary!C$19)</f>
        <v>1.4262081538008737</v>
      </c>
      <c r="D27" s="69">
        <f>IF(RES_hh_tesh!D27=0,0,RES_hh_tesh!D27/RES_summary!D$19)</f>
        <v>1.4268574870428521</v>
      </c>
      <c r="E27" s="69">
        <f>IF(RES_hh_tesh!E27=0,0,RES_hh_tesh!E27/RES_summary!E$19)</f>
        <v>1.4438073201455275</v>
      </c>
      <c r="F27" s="69">
        <f>IF(RES_hh_tesh!F27=0,0,RES_hh_tesh!F27/RES_summary!F$19)</f>
        <v>1.4256728944948267</v>
      </c>
      <c r="G27" s="69">
        <f>IF(RES_hh_tesh!G27=0,0,RES_hh_tesh!G27/RES_summary!G$19)</f>
        <v>1.4726107804064372</v>
      </c>
      <c r="H27" s="69">
        <f>IF(RES_hh_tesh!H27=0,0,RES_hh_tesh!H27/RES_summary!H$19)</f>
        <v>1.4199092373791633</v>
      </c>
      <c r="I27" s="69">
        <f>IF(RES_hh_tesh!I27=0,0,RES_hh_tesh!I27/RES_summary!I$19)</f>
        <v>1.4345072158295145</v>
      </c>
      <c r="J27" s="69">
        <f>IF(RES_hh_tesh!J27=0,0,RES_hh_tesh!J27/RES_summary!J$19)</f>
        <v>1.5039772172122996</v>
      </c>
      <c r="K27" s="69">
        <f>IF(RES_hh_tesh!K27=0,0,RES_hh_tesh!K27/RES_summary!K$19)</f>
        <v>1.6199215835214245</v>
      </c>
      <c r="L27" s="69">
        <f>IF(RES_hh_tesh!L27=0,0,RES_hh_tesh!L27/RES_summary!L$19)</f>
        <v>1.6374360149359459</v>
      </c>
      <c r="M27" s="69">
        <f>IF(RES_hh_tesh!M27=0,0,RES_hh_tesh!M27/RES_summary!M$19)</f>
        <v>1.6364148361952919</v>
      </c>
      <c r="N27" s="69">
        <f>IF(RES_hh_tesh!N27=0,0,RES_hh_tesh!N27/RES_summary!N$19)</f>
        <v>1.6881958795819041</v>
      </c>
      <c r="O27" s="69">
        <f>IF(RES_hh_tesh!O27=0,0,RES_hh_tesh!O27/RES_summary!O$19)</f>
        <v>1.7029196601609096</v>
      </c>
      <c r="P27" s="69">
        <f>IF(RES_hh_tesh!P27=0,0,RES_hh_tesh!P27/RES_summary!P$19)</f>
        <v>1.6855262212764086</v>
      </c>
      <c r="Q27" s="69">
        <f>IF(RES_hh_tesh!Q27=0,0,RES_hh_tesh!Q27/RES_summary!Q$19)</f>
        <v>1.6889782997377549</v>
      </c>
      <c r="R27" s="69">
        <f>IF(RES_hh_tesh!R27=0,0,RES_hh_tesh!R27/RES_summary!R$19)</f>
        <v>1.6788754082249704</v>
      </c>
      <c r="S27" s="69">
        <f>IF(RES_hh_tesh!S27=0,0,RES_hh_tesh!S27/RES_summary!S$19)</f>
        <v>1.6755895079474366</v>
      </c>
      <c r="T27" s="69">
        <f>IF(RES_hh_tesh!T27=0,0,RES_hh_tesh!T27/RES_summary!T$19)</f>
        <v>1.709814048685645</v>
      </c>
      <c r="U27" s="69">
        <f>IF(RES_hh_tesh!U27=0,0,RES_hh_tesh!U27/RES_summary!U$19)</f>
        <v>1.7289065738995815</v>
      </c>
      <c r="V27" s="69">
        <f>IF(RES_hh_tesh!V27=0,0,RES_hh_tesh!V27/RES_summary!V$19)</f>
        <v>2.2948521562837585</v>
      </c>
      <c r="W27" s="69">
        <f>IF(RES_hh_tesh!W27=0,0,RES_hh_tesh!W27/RES_summary!W$19)</f>
        <v>2.2676518704864259</v>
      </c>
      <c r="X27" s="69">
        <f>IF(RES_hh_tesh!X27=0,0,RES_hh_tesh!X27/RES_summary!X$19)</f>
        <v>2.1114505003160868</v>
      </c>
      <c r="Y27" s="69">
        <f>IF(RES_hh_tesh!Y27=0,0,RES_hh_tesh!Y27/RES_summary!Y$19)</f>
        <v>1.9674644391321174</v>
      </c>
      <c r="DA27" s="88" t="s">
        <v>306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X28" s="72">
        <f>IF(RES_hh_tesh!X28=0,0,RES_hh_tesh!X28/RES_summary!X$19)</f>
        <v>0</v>
      </c>
      <c r="Y28" s="72">
        <f>IF(RES_hh_tesh!Y28=0,0,RES_hh_tesh!Y28/RES_summary!Y$19)</f>
        <v>0</v>
      </c>
      <c r="DA28" s="89" t="s">
        <v>597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1.0209003338872717</v>
      </c>
      <c r="C29" s="72">
        <f>IF(RES_hh_tesh!C29=0,0,RES_hh_tesh!C29/RES_summary!C$19)</f>
        <v>1.5775423287298571</v>
      </c>
      <c r="D29" s="72">
        <f>IF(RES_hh_tesh!D29=0,0,RES_hh_tesh!D29/RES_summary!D$19)</f>
        <v>1.4843631396270325</v>
      </c>
      <c r="E29" s="72">
        <f>IF(RES_hh_tesh!E29=0,0,RES_hh_tesh!E29/RES_summary!E$19)</f>
        <v>1.6863503293582882</v>
      </c>
      <c r="F29" s="72">
        <f>IF(RES_hh_tesh!F29=0,0,RES_hh_tesh!F29/RES_summary!F$19)</f>
        <v>1.4383752991456566</v>
      </c>
      <c r="G29" s="72">
        <f>IF(RES_hh_tesh!G29=0,0,RES_hh_tesh!G29/RES_summary!G$19)</f>
        <v>1.7734652280936356</v>
      </c>
      <c r="H29" s="72">
        <f>IF(RES_hh_tesh!H29=0,0,RES_hh_tesh!H29/RES_summary!H$19)</f>
        <v>0.92794414381755375</v>
      </c>
      <c r="I29" s="72">
        <f>IF(RES_hh_tesh!I29=0,0,RES_hh_tesh!I29/RES_summary!I$19)</f>
        <v>1.2323700573619871</v>
      </c>
      <c r="J29" s="72">
        <f>IF(RES_hh_tesh!J29=0,0,RES_hh_tesh!J29/RES_summary!J$19)</f>
        <v>1.7297944561807901</v>
      </c>
      <c r="K29" s="72">
        <f>IF(RES_hh_tesh!K29=0,0,RES_hh_tesh!K29/RES_summary!K$19)</f>
        <v>2.0245477841462094</v>
      </c>
      <c r="L29" s="72">
        <f>IF(RES_hh_tesh!L29=0,0,RES_hh_tesh!L29/RES_summary!L$19)</f>
        <v>1.5878911360288144</v>
      </c>
      <c r="M29" s="72">
        <f>IF(RES_hh_tesh!M29=0,0,RES_hh_tesh!M29/RES_summary!M$19)</f>
        <v>1.5286812176337217</v>
      </c>
      <c r="N29" s="72">
        <f>IF(RES_hh_tesh!N29=0,0,RES_hh_tesh!N29/RES_summary!N$19)</f>
        <v>1.2754713352174751</v>
      </c>
      <c r="O29" s="72">
        <f>IF(RES_hh_tesh!O29=0,0,RES_hh_tesh!O29/RES_summary!O$19)</f>
        <v>1.7348628272438318</v>
      </c>
      <c r="P29" s="72">
        <f>IF(RES_hh_tesh!P29=0,0,RES_hh_tesh!P29/RES_summary!P$19)</f>
        <v>1.6488249510102846</v>
      </c>
      <c r="Q29" s="72">
        <f>IF(RES_hh_tesh!Q29=0,0,RES_hh_tesh!Q29/RES_summary!Q$19)</f>
        <v>2.021692165592043</v>
      </c>
      <c r="R29" s="72">
        <f>IF(RES_hh_tesh!R29=0,0,RES_hh_tesh!R29/RES_summary!R$19)</f>
        <v>1.6023016075173613</v>
      </c>
      <c r="S29" s="72">
        <f>IF(RES_hh_tesh!S29=0,0,RES_hh_tesh!S29/RES_summary!S$19)</f>
        <v>1.6475697300845096</v>
      </c>
      <c r="T29" s="72">
        <f>IF(RES_hh_tesh!T29=0,0,RES_hh_tesh!T29/RES_summary!T$19)</f>
        <v>1.7111748036578427</v>
      </c>
      <c r="U29" s="72">
        <f>IF(RES_hh_tesh!U29=0,0,RES_hh_tesh!U29/RES_summary!U$19)</f>
        <v>1.7528000859321</v>
      </c>
      <c r="V29" s="72">
        <f>IF(RES_hh_tesh!V29=0,0,RES_hh_tesh!V29/RES_summary!V$19)</f>
        <v>2.269828758616605</v>
      </c>
      <c r="W29" s="72">
        <f>IF(RES_hh_tesh!W29=0,0,RES_hh_tesh!W29/RES_summary!W$19)</f>
        <v>2.3920621558190169</v>
      </c>
      <c r="X29" s="72">
        <f>IF(RES_hh_tesh!X29=0,0,RES_hh_tesh!X29/RES_summary!X$19)</f>
        <v>2.1326608488297158</v>
      </c>
      <c r="Y29" s="72">
        <f>IF(RES_hh_tesh!Y29=0,0,RES_hh_tesh!Y29/RES_summary!Y$19)</f>
        <v>1.8301846210954134</v>
      </c>
      <c r="DA29" s="89" t="s">
        <v>598</v>
      </c>
    </row>
    <row r="30" spans="1:105" ht="12" customHeight="1" x14ac:dyDescent="0.25">
      <c r="A30" s="28" t="s">
        <v>189</v>
      </c>
      <c r="B30" s="72">
        <f>IF(RES_hh_tesh!B30=0,0,RES_hh_tesh!B30/RES_summary!B$19)</f>
        <v>1.3529052945012094</v>
      </c>
      <c r="C30" s="72">
        <f>IF(RES_hh_tesh!C30=0,0,RES_hh_tesh!C30/RES_summary!C$19)</f>
        <v>1.4058412412689725</v>
      </c>
      <c r="D30" s="72">
        <f>IF(RES_hh_tesh!D30=0,0,RES_hh_tesh!D30/RES_summary!D$19)</f>
        <v>1.4894685849458864</v>
      </c>
      <c r="E30" s="72">
        <f>IF(RES_hh_tesh!E30=0,0,RES_hh_tesh!E30/RES_summary!E$19)</f>
        <v>1.3923439879985962</v>
      </c>
      <c r="F30" s="72">
        <f>IF(RES_hh_tesh!F30=0,0,RES_hh_tesh!F30/RES_summary!F$19)</f>
        <v>1.4183646142895037</v>
      </c>
      <c r="G30" s="72">
        <f>IF(RES_hh_tesh!G30=0,0,RES_hh_tesh!G30/RES_summary!G$19)</f>
        <v>1.4107840012950847</v>
      </c>
      <c r="H30" s="72">
        <f>IF(RES_hh_tesh!H30=0,0,RES_hh_tesh!H30/RES_summary!H$19)</f>
        <v>1.4492501629770163</v>
      </c>
      <c r="I30" s="72">
        <f>IF(RES_hh_tesh!I30=0,0,RES_hh_tesh!I30/RES_summary!I$19)</f>
        <v>1.4784452245851083</v>
      </c>
      <c r="J30" s="72">
        <f>IF(RES_hh_tesh!J30=0,0,RES_hh_tesh!J30/RES_summary!J$19)</f>
        <v>1.516863338073277</v>
      </c>
      <c r="K30" s="72">
        <f>IF(RES_hh_tesh!K30=0,0,RES_hh_tesh!K30/RES_summary!K$19)</f>
        <v>1.6667906308540703</v>
      </c>
      <c r="L30" s="72">
        <f>IF(RES_hh_tesh!L30=0,0,RES_hh_tesh!L30/RES_summary!L$19)</f>
        <v>1.7646524649148416</v>
      </c>
      <c r="M30" s="72">
        <f>IF(RES_hh_tesh!M30=0,0,RES_hh_tesh!M30/RES_summary!M$19)</f>
        <v>1.5188231613868126</v>
      </c>
      <c r="N30" s="72">
        <f>IF(RES_hh_tesh!N30=0,0,RES_hh_tesh!N30/RES_summary!N$19)</f>
        <v>1.667865960502473</v>
      </c>
      <c r="O30" s="72">
        <f>IF(RES_hh_tesh!O30=0,0,RES_hh_tesh!O30/RES_summary!O$19)</f>
        <v>1.686373317257609</v>
      </c>
      <c r="P30" s="72">
        <f>IF(RES_hh_tesh!P30=0,0,RES_hh_tesh!P30/RES_summary!P$19)</f>
        <v>1.7118806221149472</v>
      </c>
      <c r="Q30" s="72">
        <f>IF(RES_hh_tesh!Q30=0,0,RES_hh_tesh!Q30/RES_summary!Q$19)</f>
        <v>1.6602787435964366</v>
      </c>
      <c r="R30" s="72">
        <f>IF(RES_hh_tesh!R30=0,0,RES_hh_tesh!R30/RES_summary!R$19)</f>
        <v>1.6291870743202426</v>
      </c>
      <c r="S30" s="72">
        <f>IF(RES_hh_tesh!S30=0,0,RES_hh_tesh!S30/RES_summary!S$19)</f>
        <v>1.666748662436031</v>
      </c>
      <c r="T30" s="72">
        <f>IF(RES_hh_tesh!T30=0,0,RES_hh_tesh!T30/RES_summary!T$19)</f>
        <v>1.6312211902000155</v>
      </c>
      <c r="U30" s="72">
        <f>IF(RES_hh_tesh!U30=0,0,RES_hh_tesh!U30/RES_summary!U$19)</f>
        <v>1.8018961214123959</v>
      </c>
      <c r="V30" s="72">
        <f>IF(RES_hh_tesh!V30=0,0,RES_hh_tesh!V30/RES_summary!V$19)</f>
        <v>2.3372967907462492</v>
      </c>
      <c r="W30" s="72">
        <f>IF(RES_hh_tesh!W30=0,0,RES_hh_tesh!W30/RES_summary!W$19)</f>
        <v>2.6426280984464929</v>
      </c>
      <c r="X30" s="72">
        <f>IF(RES_hh_tesh!X30=0,0,RES_hh_tesh!X30/RES_summary!X$19)</f>
        <v>2.1324964881368533</v>
      </c>
      <c r="Y30" s="72">
        <f>IF(RES_hh_tesh!Y30=0,0,RES_hh_tesh!Y30/RES_summary!Y$19)</f>
        <v>1.505530354722953</v>
      </c>
      <c r="DA30" s="89" t="s">
        <v>599</v>
      </c>
    </row>
    <row r="31" spans="1:105" ht="12" customHeight="1" x14ac:dyDescent="0.25">
      <c r="A31" s="28" t="s">
        <v>202</v>
      </c>
      <c r="B31" s="72">
        <f>IF(RES_hh_tesh!B31=0,0,RES_hh_tesh!B31/RES_summary!B$19)</f>
        <v>0</v>
      </c>
      <c r="C31" s="72">
        <f>IF(RES_hh_tesh!C31=0,0,RES_hh_tesh!C31/RES_summary!C$19)</f>
        <v>0</v>
      </c>
      <c r="D31" s="72">
        <f>IF(RES_hh_tesh!D31=0,0,RES_hh_tesh!D31/RES_summary!D$19)</f>
        <v>0</v>
      </c>
      <c r="E31" s="72">
        <f>IF(RES_hh_tesh!E31=0,0,RES_hh_tesh!E31/RES_summary!E$19)</f>
        <v>0</v>
      </c>
      <c r="F31" s="72">
        <f>IF(RES_hh_tesh!F31=0,0,RES_hh_tesh!F31/RES_summary!F$19)</f>
        <v>0</v>
      </c>
      <c r="G31" s="72">
        <f>IF(RES_hh_tesh!G31=0,0,RES_hh_tesh!G31/RES_summary!G$19)</f>
        <v>0</v>
      </c>
      <c r="H31" s="72">
        <f>IF(RES_hh_tesh!H31=0,0,RES_hh_tesh!H31/RES_summary!H$19)</f>
        <v>0</v>
      </c>
      <c r="I31" s="72">
        <f>IF(RES_hh_tesh!I31=0,0,RES_hh_tesh!I31/RES_summary!I$19)</f>
        <v>0</v>
      </c>
      <c r="J31" s="72">
        <f>IF(RES_hh_tesh!J31=0,0,RES_hh_tesh!J31/RES_summary!J$19)</f>
        <v>0</v>
      </c>
      <c r="K31" s="72">
        <f>IF(RES_hh_tesh!K31=0,0,RES_hh_tesh!K31/RES_summary!K$19)</f>
        <v>0</v>
      </c>
      <c r="L31" s="72">
        <f>IF(RES_hh_tesh!L31=0,0,RES_hh_tesh!L31/RES_summary!L$19)</f>
        <v>0</v>
      </c>
      <c r="M31" s="72">
        <f>IF(RES_hh_tesh!M31=0,0,RES_hh_tesh!M31/RES_summary!M$19)</f>
        <v>0</v>
      </c>
      <c r="N31" s="72">
        <f>IF(RES_hh_tesh!N31=0,0,RES_hh_tesh!N31/RES_summary!N$19)</f>
        <v>0</v>
      </c>
      <c r="O31" s="72">
        <f>IF(RES_hh_tesh!O31=0,0,RES_hh_tesh!O31/RES_summary!O$19)</f>
        <v>0</v>
      </c>
      <c r="P31" s="72">
        <f>IF(RES_hh_tesh!P31=0,0,RES_hh_tesh!P31/RES_summary!P$19)</f>
        <v>0</v>
      </c>
      <c r="Q31" s="72">
        <f>IF(RES_hh_tesh!Q31=0,0,RES_hh_tesh!Q31/RES_summary!Q$19)</f>
        <v>0</v>
      </c>
      <c r="R31" s="72">
        <f>IF(RES_hh_tesh!R31=0,0,RES_hh_tesh!R31/RES_summary!R$19)</f>
        <v>0</v>
      </c>
      <c r="S31" s="72">
        <f>IF(RES_hh_tesh!S31=0,0,RES_hh_tesh!S31/RES_summary!S$19)</f>
        <v>0</v>
      </c>
      <c r="T31" s="72">
        <f>IF(RES_hh_tesh!T31=0,0,RES_hh_tesh!T31/RES_summary!T$19)</f>
        <v>0</v>
      </c>
      <c r="U31" s="72">
        <f>IF(RES_hh_tesh!U31=0,0,RES_hh_tesh!U31/RES_summary!U$19)</f>
        <v>0</v>
      </c>
      <c r="V31" s="72">
        <f>IF(RES_hh_tesh!V31=0,0,RES_hh_tesh!V31/RES_summary!V$19)</f>
        <v>0</v>
      </c>
      <c r="W31" s="72">
        <f>IF(RES_hh_tesh!W31=0,0,RES_hh_tesh!W31/RES_summary!W$19)</f>
        <v>0</v>
      </c>
      <c r="X31" s="72">
        <f>IF(RES_hh_tesh!X31=0,0,RES_hh_tesh!X31/RES_summary!X$19)</f>
        <v>0</v>
      </c>
      <c r="Y31" s="72">
        <f>IF(RES_hh_tesh!Y31=0,0,RES_hh_tesh!Y31/RES_summary!Y$19)</f>
        <v>0</v>
      </c>
      <c r="DA31" s="89" t="s">
        <v>600</v>
      </c>
    </row>
    <row r="32" spans="1:105" ht="12" customHeight="1" x14ac:dyDescent="0.25">
      <c r="A32" s="32" t="s">
        <v>53</v>
      </c>
      <c r="B32" s="77">
        <f>IF(RES_hh_tesh!B32=0,0,RES_hh_tesh!B32/RES_summary!B$19)</f>
        <v>1.4263848962196237</v>
      </c>
      <c r="C32" s="77">
        <f>IF(RES_hh_tesh!C32=0,0,RES_hh_tesh!C32/RES_summary!C$19)</f>
        <v>1.4085053631862385</v>
      </c>
      <c r="D32" s="77">
        <f>IF(RES_hh_tesh!D32=0,0,RES_hh_tesh!D32/RES_summary!D$19)</f>
        <v>1.4194480883735971</v>
      </c>
      <c r="E32" s="77">
        <f>IF(RES_hh_tesh!E32=0,0,RES_hh_tesh!E32/RES_summary!E$19)</f>
        <v>1.4129831018749319</v>
      </c>
      <c r="F32" s="77">
        <f>IF(RES_hh_tesh!F32=0,0,RES_hh_tesh!F32/RES_summary!F$19)</f>
        <v>1.4241640669408533</v>
      </c>
      <c r="G32" s="77">
        <f>IF(RES_hh_tesh!G32=0,0,RES_hh_tesh!G32/RES_summary!G$19)</f>
        <v>1.4377954576222258</v>
      </c>
      <c r="H32" s="77">
        <f>IF(RES_hh_tesh!H32=0,0,RES_hh_tesh!H32/RES_summary!H$19)</f>
        <v>1.473629281154887</v>
      </c>
      <c r="I32" s="77">
        <f>IF(RES_hh_tesh!I32=0,0,RES_hh_tesh!I32/RES_summary!I$19)</f>
        <v>1.4560819742418212</v>
      </c>
      <c r="J32" s="77">
        <f>IF(RES_hh_tesh!J32=0,0,RES_hh_tesh!J32/RES_summary!J$19)</f>
        <v>1.4779943494882712</v>
      </c>
      <c r="K32" s="77">
        <f>IF(RES_hh_tesh!K32=0,0,RES_hh_tesh!K32/RES_summary!K$19)</f>
        <v>1.573887591208337</v>
      </c>
      <c r="L32" s="77">
        <f>IF(RES_hh_tesh!L32=0,0,RES_hh_tesh!L32/RES_summary!L$19)</f>
        <v>1.6415820171376236</v>
      </c>
      <c r="M32" s="77">
        <f>IF(RES_hh_tesh!M32=0,0,RES_hh_tesh!M32/RES_summary!M$19)</f>
        <v>1.6457828707300965</v>
      </c>
      <c r="N32" s="77">
        <f>IF(RES_hh_tesh!N32=0,0,RES_hh_tesh!N32/RES_summary!N$19)</f>
        <v>1.7175402787388301</v>
      </c>
      <c r="O32" s="77">
        <f>IF(RES_hh_tesh!O32=0,0,RES_hh_tesh!O32/RES_summary!O$19)</f>
        <v>1.7008078786170793</v>
      </c>
      <c r="P32" s="77">
        <f>IF(RES_hh_tesh!P32=0,0,RES_hh_tesh!P32/RES_summary!P$19)</f>
        <v>1.6880264449794591</v>
      </c>
      <c r="Q32" s="77">
        <f>IF(RES_hh_tesh!Q32=0,0,RES_hh_tesh!Q32/RES_summary!Q$19)</f>
        <v>1.6652906466610999</v>
      </c>
      <c r="R32" s="77">
        <f>IF(RES_hh_tesh!R32=0,0,RES_hh_tesh!R32/RES_summary!R$19)</f>
        <v>1.6845797581658504</v>
      </c>
      <c r="S32" s="77">
        <f>IF(RES_hh_tesh!S32=0,0,RES_hh_tesh!S32/RES_summary!S$19)</f>
        <v>1.6775530607647202</v>
      </c>
      <c r="T32" s="77">
        <f>IF(RES_hh_tesh!T32=0,0,RES_hh_tesh!T32/RES_summary!T$19)</f>
        <v>1.7100539165083368</v>
      </c>
      <c r="U32" s="77">
        <f>IF(RES_hh_tesh!U32=0,0,RES_hh_tesh!U32/RES_summary!U$19)</f>
        <v>1.7270909428681429</v>
      </c>
      <c r="V32" s="77">
        <f>IF(RES_hh_tesh!V32=0,0,RES_hh_tesh!V32/RES_summary!V$19)</f>
        <v>2.2961641050064245</v>
      </c>
      <c r="W32" s="77">
        <f>IF(RES_hh_tesh!W32=0,0,RES_hh_tesh!W32/RES_summary!W$19)</f>
        <v>2.2592727540837854</v>
      </c>
      <c r="X32" s="77">
        <f>IF(RES_hh_tesh!X32=0,0,RES_hh_tesh!X32/RES_summary!X$19)</f>
        <v>2.1103410512769187</v>
      </c>
      <c r="Y32" s="77">
        <f>IF(RES_hh_tesh!Y32=0,0,RES_hh_tesh!Y32/RES_summary!Y$19)</f>
        <v>1.974296205999021</v>
      </c>
      <c r="DA32" s="92" t="s">
        <v>601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12.107298229565744</v>
      </c>
      <c r="C3" s="65">
        <f>IF(RES_hh_emih!C3=0,0,RES_hh_emih!C3/RES_summary!C$19)</f>
        <v>14.524432916306019</v>
      </c>
      <c r="D3" s="65">
        <f>IF(RES_hh_emih!D3=0,0,RES_hh_emih!D3/RES_summary!D$19)</f>
        <v>13.222783143533318</v>
      </c>
      <c r="E3" s="65">
        <f>IF(RES_hh_emih!E3=0,0,RES_hh_emih!E3/RES_summary!E$19)</f>
        <v>13.926427303620788</v>
      </c>
      <c r="F3" s="65">
        <f>IF(RES_hh_emih!F3=0,0,RES_hh_emih!F3/RES_summary!F$19)</f>
        <v>11.502048660747141</v>
      </c>
      <c r="G3" s="65">
        <f>IF(RES_hh_emih!G3=0,0,RES_hh_emih!G3/RES_summary!G$19)</f>
        <v>10.559213868728134</v>
      </c>
      <c r="H3" s="65">
        <f>IF(RES_hh_emih!H3=0,0,RES_hh_emih!H3/RES_summary!H$19)</f>
        <v>9.7766163325442399</v>
      </c>
      <c r="I3" s="65">
        <f>IF(RES_hh_emih!I3=0,0,RES_hh_emih!I3/RES_summary!I$19)</f>
        <v>9.7403824768171514</v>
      </c>
      <c r="J3" s="65">
        <f>IF(RES_hh_emih!J3=0,0,RES_hh_emih!J3/RES_summary!J$19)</f>
        <v>7.7606526059990024</v>
      </c>
      <c r="K3" s="65">
        <f>IF(RES_hh_emih!K3=0,0,RES_hh_emih!K3/RES_summary!K$19)</f>
        <v>7.504877572073557</v>
      </c>
      <c r="L3" s="65">
        <f>IF(RES_hh_emih!L3=0,0,RES_hh_emih!L3/RES_summary!L$19)</f>
        <v>8.5808925091529229</v>
      </c>
      <c r="M3" s="65">
        <f>IF(RES_hh_emih!M3=0,0,RES_hh_emih!M3/RES_summary!M$19)</f>
        <v>6.7310287491605694</v>
      </c>
      <c r="N3" s="65">
        <f>IF(RES_hh_emih!N3=0,0,RES_hh_emih!N3/RES_summary!N$19)</f>
        <v>6.9883666762376357</v>
      </c>
      <c r="O3" s="65">
        <f>IF(RES_hh_emih!O3=0,0,RES_hh_emih!O3/RES_summary!O$19)</f>
        <v>6.1994348211547887</v>
      </c>
      <c r="P3" s="65">
        <f>IF(RES_hh_emih!P3=0,0,RES_hh_emih!P3/RES_summary!P$19)</f>
        <v>6.0773448301135744</v>
      </c>
      <c r="Q3" s="65">
        <f>IF(RES_hh_emih!Q3=0,0,RES_hh_emih!Q3/RES_summary!Q$19)</f>
        <v>5.5965042363825548</v>
      </c>
      <c r="R3" s="65">
        <f>IF(RES_hh_emih!R3=0,0,RES_hh_emih!R3/RES_summary!R$19)</f>
        <v>5.5650124298413521</v>
      </c>
      <c r="S3" s="65">
        <f>IF(RES_hh_emih!S3=0,0,RES_hh_emih!S3/RES_summary!S$19)</f>
        <v>5.1386404035673579</v>
      </c>
      <c r="T3" s="65">
        <f>IF(RES_hh_emih!T3=0,0,RES_hh_emih!T3/RES_summary!T$19)</f>
        <v>4.735899766689351</v>
      </c>
      <c r="U3" s="65">
        <f>IF(RES_hh_emih!U3=0,0,RES_hh_emih!U3/RES_summary!U$19)</f>
        <v>4.3766380276211603</v>
      </c>
      <c r="V3" s="65">
        <f>IF(RES_hh_emih!V3=0,0,RES_hh_emih!V3/RES_summary!V$19)</f>
        <v>4.4332512598643046</v>
      </c>
      <c r="W3" s="65">
        <f>IF(RES_hh_emih!W3=0,0,RES_hh_emih!W3/RES_summary!W$19)</f>
        <v>3.6022226797841763</v>
      </c>
      <c r="X3" s="65">
        <f>IF(RES_hh_emih!X3=0,0,RES_hh_emih!X3/RES_summary!X$19)</f>
        <v>3.3486687045954824</v>
      </c>
      <c r="Y3" s="65">
        <f>IF(RES_hh_emih!Y3=0,0,RES_hh_emih!Y3/RES_summary!Y$19)</f>
        <v>2.4406365544255855</v>
      </c>
      <c r="DA3" s="87" t="s">
        <v>308</v>
      </c>
    </row>
    <row r="4" spans="1:105" ht="12.95" customHeight="1" x14ac:dyDescent="0.25">
      <c r="A4" s="68" t="s">
        <v>57</v>
      </c>
      <c r="B4" s="69">
        <f>IF(RES_hh_emih!B4=0,0,RES_hh_emih!B4/RES_summary!B$19)</f>
        <v>11.061461910814199</v>
      </c>
      <c r="C4" s="69">
        <f>IF(RES_hh_emih!C4=0,0,RES_hh_emih!C4/RES_summary!C$19)</f>
        <v>13.34696886008726</v>
      </c>
      <c r="D4" s="69">
        <f>IF(RES_hh_emih!D4=0,0,RES_hh_emih!D4/RES_summary!D$19)</f>
        <v>12.149485059182062</v>
      </c>
      <c r="E4" s="69">
        <f>IF(RES_hh_emih!E4=0,0,RES_hh_emih!E4/RES_summary!E$19)</f>
        <v>12.830904719312789</v>
      </c>
      <c r="F4" s="69">
        <f>IF(RES_hh_emih!F4=0,0,RES_hh_emih!F4/RES_summary!F$19)</f>
        <v>10.556644169395573</v>
      </c>
      <c r="G4" s="69">
        <f>IF(RES_hh_emih!G4=0,0,RES_hh_emih!G4/RES_summary!G$19)</f>
        <v>9.6576315297696311</v>
      </c>
      <c r="H4" s="69">
        <f>IF(RES_hh_emih!H4=0,0,RES_hh_emih!H4/RES_summary!H$19)</f>
        <v>8.9775521031050491</v>
      </c>
      <c r="I4" s="69">
        <f>IF(RES_hh_emih!I4=0,0,RES_hh_emih!I4/RES_summary!I$19)</f>
        <v>8.9456996795857524</v>
      </c>
      <c r="J4" s="69">
        <f>IF(RES_hh_emih!J4=0,0,RES_hh_emih!J4/RES_summary!J$19)</f>
        <v>7.0944359136135899</v>
      </c>
      <c r="K4" s="69">
        <f>IF(RES_hh_emih!K4=0,0,RES_hh_emih!K4/RES_summary!K$19)</f>
        <v>6.8623446206129284</v>
      </c>
      <c r="L4" s="69">
        <f>IF(RES_hh_emih!L4=0,0,RES_hh_emih!L4/RES_summary!L$19)</f>
        <v>7.9334017747254011</v>
      </c>
      <c r="M4" s="69">
        <f>IF(RES_hh_emih!M4=0,0,RES_hh_emih!M4/RES_summary!M$19)</f>
        <v>6.1302741190629257</v>
      </c>
      <c r="N4" s="69">
        <f>IF(RES_hh_emih!N4=0,0,RES_hh_emih!N4/RES_summary!N$19)</f>
        <v>6.4199776143877347</v>
      </c>
      <c r="O4" s="69">
        <f>IF(RES_hh_emih!O4=0,0,RES_hh_emih!O4/RES_summary!O$19)</f>
        <v>5.6534360686626481</v>
      </c>
      <c r="P4" s="69">
        <f>IF(RES_hh_emih!P4=0,0,RES_hh_emih!P4/RES_summary!P$19)</f>
        <v>5.5497969283476438</v>
      </c>
      <c r="Q4" s="69">
        <f>IF(RES_hh_emih!Q4=0,0,RES_hh_emih!Q4/RES_summary!Q$19)</f>
        <v>5.0864654920073749</v>
      </c>
      <c r="R4" s="69">
        <f>IF(RES_hh_emih!R4=0,0,RES_hh_emih!R4/RES_summary!R$19)</f>
        <v>5.1146685418546829</v>
      </c>
      <c r="S4" s="69">
        <f>IF(RES_hh_emih!S4=0,0,RES_hh_emih!S4/RES_summary!S$19)</f>
        <v>4.7276964117103546</v>
      </c>
      <c r="T4" s="69">
        <f>IF(RES_hh_emih!T4=0,0,RES_hh_emih!T4/RES_summary!T$19)</f>
        <v>4.360860709786972</v>
      </c>
      <c r="U4" s="69">
        <f>IF(RES_hh_emih!U4=0,0,RES_hh_emih!U4/RES_summary!U$19)</f>
        <v>4.0289748466574151</v>
      </c>
      <c r="V4" s="69">
        <f>IF(RES_hh_emih!V4=0,0,RES_hh_emih!V4/RES_summary!V$19)</f>
        <v>4.0500868502561271</v>
      </c>
      <c r="W4" s="69">
        <f>IF(RES_hh_emih!W4=0,0,RES_hh_emih!W4/RES_summary!W$19)</f>
        <v>3.3224786795824737</v>
      </c>
      <c r="X4" s="69">
        <f>IF(RES_hh_emih!X4=0,0,RES_hh_emih!X4/RES_summary!X$19)</f>
        <v>3.1034096887667451</v>
      </c>
      <c r="Y4" s="69">
        <f>IF(RES_hh_emih!Y4=0,0,RES_hh_emih!Y4/RES_summary!Y$19)</f>
        <v>2.2971747561584275</v>
      </c>
      <c r="DA4" s="88" t="s">
        <v>309</v>
      </c>
    </row>
    <row r="5" spans="1:105" ht="12" customHeight="1" x14ac:dyDescent="0.25">
      <c r="A5" s="28" t="s">
        <v>51</v>
      </c>
      <c r="B5" s="72">
        <f>IF(RES_hh_emih!B5=0,0,RES_hh_emih!B5/RES_summary!B$19)</f>
        <v>71.547995342537476</v>
      </c>
      <c r="C5" s="72">
        <f>IF(RES_hh_emih!C5=0,0,RES_hh_emih!C5/RES_summary!C$19)</f>
        <v>80.12766125359002</v>
      </c>
      <c r="D5" s="72">
        <f>IF(RES_hh_emih!D5=0,0,RES_hh_emih!D5/RES_summary!D$19)</f>
        <v>79.674526076748919</v>
      </c>
      <c r="E5" s="72">
        <f>IF(RES_hh_emih!E5=0,0,RES_hh_emih!E5/RES_summary!E$19)</f>
        <v>79.707936683252441</v>
      </c>
      <c r="F5" s="72">
        <f>IF(RES_hh_emih!F5=0,0,RES_hh_emih!F5/RES_summary!F$19)</f>
        <v>78.36601442104957</v>
      </c>
      <c r="G5" s="72">
        <f>IF(RES_hh_emih!G5=0,0,RES_hh_emih!G5/RES_summary!G$19)</f>
        <v>77.437455991666369</v>
      </c>
      <c r="H5" s="72">
        <f>IF(RES_hh_emih!H5=0,0,RES_hh_emih!H5/RES_summary!H$19)</f>
        <v>81.05446155453545</v>
      </c>
      <c r="I5" s="72">
        <f>IF(RES_hh_emih!I5=0,0,RES_hh_emih!I5/RES_summary!I$19)</f>
        <v>84.250380194173317</v>
      </c>
      <c r="J5" s="72">
        <f>IF(RES_hh_emih!J5=0,0,RES_hh_emih!J5/RES_summary!J$19)</f>
        <v>65.285388910010411</v>
      </c>
      <c r="K5" s="72">
        <f>IF(RES_hh_emih!K5=0,0,RES_hh_emih!K5/RES_summary!K$19)</f>
        <v>74.388940223596109</v>
      </c>
      <c r="L5" s="72">
        <f>IF(RES_hh_emih!L5=0,0,RES_hh_emih!L5/RES_summary!L$19)</f>
        <v>93.607654789341439</v>
      </c>
      <c r="M5" s="72">
        <f>IF(RES_hh_emih!M5=0,0,RES_hh_emih!M5/RES_summary!M$19)</f>
        <v>71.992818558746734</v>
      </c>
      <c r="N5" s="72">
        <f>IF(RES_hh_emih!N5=0,0,RES_hh_emih!N5/RES_summary!N$19)</f>
        <v>80.740246757434036</v>
      </c>
      <c r="O5" s="72">
        <f>IF(RES_hh_emih!O5=0,0,RES_hh_emih!O5/RES_summary!O$19)</f>
        <v>74.625180414518937</v>
      </c>
      <c r="P5" s="72">
        <f>IF(RES_hh_emih!P5=0,0,RES_hh_emih!P5/RES_summary!P$19)</f>
        <v>75.435924719718429</v>
      </c>
      <c r="Q5" s="72">
        <f>IF(RES_hh_emih!Q5=0,0,RES_hh_emih!Q5/RES_summary!Q$19)</f>
        <v>68.807139989111164</v>
      </c>
      <c r="R5" s="72">
        <f>IF(RES_hh_emih!R5=0,0,RES_hh_emih!R5/RES_summary!R$19)</f>
        <v>77.768006724042536</v>
      </c>
      <c r="S5" s="72">
        <f>IF(RES_hh_emih!S5=0,0,RES_hh_emih!S5/RES_summary!S$19)</f>
        <v>74.139868212372136</v>
      </c>
      <c r="T5" s="72">
        <f>IF(RES_hh_emih!T5=0,0,RES_hh_emih!T5/RES_summary!T$19)</f>
        <v>73.310035436739781</v>
      </c>
      <c r="U5" s="72">
        <f>IF(RES_hh_emih!U5=0,0,RES_hh_emih!U5/RES_summary!U$19)</f>
        <v>71.911171929180597</v>
      </c>
      <c r="V5" s="72">
        <f>IF(RES_hh_emih!V5=0,0,RES_hh_emih!V5/RES_summary!V$19)</f>
        <v>64.416512780230008</v>
      </c>
      <c r="W5" s="72">
        <f>IF(RES_hh_emih!W5=0,0,RES_hh_emih!W5/RES_summary!W$19)</f>
        <v>74.213033846419719</v>
      </c>
      <c r="X5" s="72">
        <f>IF(RES_hh_emih!X5=0,0,RES_hh_emih!X5/RES_summary!X$19)</f>
        <v>66.168501158826416</v>
      </c>
      <c r="Y5" s="72">
        <f>IF(RES_hh_emih!Y5=0,0,RES_hh_emih!Y5/RES_summary!Y$19)</f>
        <v>67.237827774656424</v>
      </c>
      <c r="DA5" s="89" t="s">
        <v>603</v>
      </c>
    </row>
    <row r="6" spans="1:105" ht="12" customHeight="1" x14ac:dyDescent="0.25">
      <c r="A6" s="28" t="s">
        <v>74</v>
      </c>
      <c r="B6" s="72">
        <f>IF(RES_hh_emih!B6=0,0,RES_hh_emih!B6/RES_summary!B$19)</f>
        <v>0</v>
      </c>
      <c r="C6" s="72">
        <f>IF(RES_hh_emih!C6=0,0,RES_hh_emih!C6/RES_summary!C$19)</f>
        <v>0</v>
      </c>
      <c r="D6" s="72">
        <f>IF(RES_hh_emih!D6=0,0,RES_hh_emih!D6/RES_summary!D$19)</f>
        <v>0</v>
      </c>
      <c r="E6" s="72">
        <f>IF(RES_hh_emih!E6=0,0,RES_hh_emih!E6/RES_summary!E$19)</f>
        <v>0</v>
      </c>
      <c r="F6" s="72">
        <f>IF(RES_hh_emih!F6=0,0,RES_hh_emih!F6/RES_summary!F$19)</f>
        <v>0</v>
      </c>
      <c r="G6" s="72">
        <f>IF(RES_hh_emih!G6=0,0,RES_hh_emih!G6/RES_summary!G$19)</f>
        <v>0</v>
      </c>
      <c r="H6" s="72">
        <f>IF(RES_hh_emih!H6=0,0,RES_hh_emih!H6/RES_summary!H$19)</f>
        <v>0</v>
      </c>
      <c r="I6" s="72">
        <f>IF(RES_hh_emih!I6=0,0,RES_hh_emih!I6/RES_summary!I$19)</f>
        <v>0</v>
      </c>
      <c r="J6" s="72">
        <f>IF(RES_hh_emih!J6=0,0,RES_hh_emih!J6/RES_summary!J$19)</f>
        <v>0</v>
      </c>
      <c r="K6" s="72">
        <f>IF(RES_hh_emih!K6=0,0,RES_hh_emih!K6/RES_summary!K$19)</f>
        <v>0</v>
      </c>
      <c r="L6" s="72">
        <f>IF(RES_hh_emih!L6=0,0,RES_hh_emih!L6/RES_summary!L$19)</f>
        <v>0</v>
      </c>
      <c r="M6" s="72">
        <f>IF(RES_hh_emih!M6=0,0,RES_hh_emih!M6/RES_summary!M$19)</f>
        <v>0</v>
      </c>
      <c r="N6" s="72">
        <f>IF(RES_hh_emih!N6=0,0,RES_hh_emih!N6/RES_summary!N$19)</f>
        <v>0</v>
      </c>
      <c r="O6" s="72">
        <f>IF(RES_hh_emih!O6=0,0,RES_hh_emih!O6/RES_summary!O$19)</f>
        <v>0</v>
      </c>
      <c r="P6" s="72">
        <f>IF(RES_hh_emih!P6=0,0,RES_hh_emih!P6/RES_summary!P$19)</f>
        <v>0</v>
      </c>
      <c r="Q6" s="72">
        <f>IF(RES_hh_emih!Q6=0,0,RES_hh_emih!Q6/RES_summary!Q$19)</f>
        <v>0</v>
      </c>
      <c r="R6" s="72">
        <f>IF(RES_hh_emih!R6=0,0,RES_hh_emih!R6/RES_summary!R$19)</f>
        <v>0</v>
      </c>
      <c r="S6" s="72">
        <f>IF(RES_hh_emih!S6=0,0,RES_hh_emih!S6/RES_summary!S$19)</f>
        <v>0</v>
      </c>
      <c r="T6" s="72">
        <f>IF(RES_hh_emih!T6=0,0,RES_hh_emih!T6/RES_summary!T$19)</f>
        <v>0</v>
      </c>
      <c r="U6" s="72">
        <f>IF(RES_hh_emih!U6=0,0,RES_hh_emih!U6/RES_summary!U$19)</f>
        <v>0</v>
      </c>
      <c r="V6" s="72">
        <f>IF(RES_hh_emih!V6=0,0,RES_hh_emih!V6/RES_summary!V$19)</f>
        <v>0</v>
      </c>
      <c r="W6" s="72">
        <f>IF(RES_hh_emih!W6=0,0,RES_hh_emih!W6/RES_summary!W$19)</f>
        <v>0</v>
      </c>
      <c r="X6" s="72">
        <f>IF(RES_hh_emih!X6=0,0,RES_hh_emih!X6/RES_summary!X$19)</f>
        <v>0</v>
      </c>
      <c r="Y6" s="72">
        <f>IF(RES_hh_emih!Y6=0,0,RES_hh_emih!Y6/RES_summary!Y$19)</f>
        <v>0</v>
      </c>
      <c r="DA6" s="89" t="s">
        <v>604</v>
      </c>
    </row>
    <row r="7" spans="1:105" ht="12" customHeight="1" x14ac:dyDescent="0.25">
      <c r="A7" s="28" t="s">
        <v>200</v>
      </c>
      <c r="B7" s="72">
        <f>IF(RES_hh_emih!B7=0,0,RES_hh_emih!B7/RES_summary!B$19)</f>
        <v>64.289438010893207</v>
      </c>
      <c r="C7" s="72">
        <f>IF(RES_hh_emih!C7=0,0,RES_hh_emih!C7/RES_summary!C$19)</f>
        <v>79.179379615387944</v>
      </c>
      <c r="D7" s="72">
        <f>IF(RES_hh_emih!D7=0,0,RES_hh_emih!D7/RES_summary!D$19)</f>
        <v>74.392726025849711</v>
      </c>
      <c r="E7" s="72">
        <f>IF(RES_hh_emih!E7=0,0,RES_hh_emih!E7/RES_summary!E$19)</f>
        <v>81.812209829586251</v>
      </c>
      <c r="F7" s="72">
        <f>IF(RES_hh_emih!F7=0,0,RES_hh_emih!F7/RES_summary!F$19)</f>
        <v>73.017103741256975</v>
      </c>
      <c r="G7" s="72">
        <f>IF(RES_hh_emih!G7=0,0,RES_hh_emih!G7/RES_summary!G$19)</f>
        <v>71.404228584154964</v>
      </c>
      <c r="H7" s="72">
        <f>IF(RES_hh_emih!H7=0,0,RES_hh_emih!H7/RES_summary!H$19)</f>
        <v>71.600011199842456</v>
      </c>
      <c r="I7" s="72">
        <f>IF(RES_hh_emih!I7=0,0,RES_hh_emih!I7/RES_summary!I$19)</f>
        <v>76.497343757415791</v>
      </c>
      <c r="J7" s="72">
        <f>IF(RES_hh_emih!J7=0,0,RES_hh_emih!J7/RES_summary!J$19)</f>
        <v>66.701532769144407</v>
      </c>
      <c r="K7" s="72">
        <f>IF(RES_hh_emih!K7=0,0,RES_hh_emih!K7/RES_summary!K$19)</f>
        <v>68.419044422595292</v>
      </c>
      <c r="L7" s="72">
        <f>IF(RES_hh_emih!L7=0,0,RES_hh_emih!L7/RES_summary!L$19)</f>
        <v>81.531714112763666</v>
      </c>
      <c r="M7" s="72">
        <f>IF(RES_hh_emih!M7=0,0,RES_hh_emih!M7/RES_summary!M$19)</f>
        <v>65.493853020448626</v>
      </c>
      <c r="N7" s="72">
        <f>IF(RES_hh_emih!N7=0,0,RES_hh_emih!N7/RES_summary!N$19)</f>
        <v>70.576835489325603</v>
      </c>
      <c r="O7" s="72">
        <f>IF(RES_hh_emih!O7=0,0,RES_hh_emih!O7/RES_summary!O$19)</f>
        <v>64.440314690222323</v>
      </c>
      <c r="P7" s="72">
        <f>IF(RES_hh_emih!P7=0,0,RES_hh_emih!P7/RES_summary!P$19)</f>
        <v>65.119822096162054</v>
      </c>
      <c r="Q7" s="72">
        <f>IF(RES_hh_emih!Q7=0,0,RES_hh_emih!Q7/RES_summary!Q$19)</f>
        <v>62.672387756893635</v>
      </c>
      <c r="R7" s="72">
        <f>IF(RES_hh_emih!R7=0,0,RES_hh_emih!R7/RES_summary!R$19)</f>
        <v>66.504555371761612</v>
      </c>
      <c r="S7" s="72">
        <f>IF(RES_hh_emih!S7=0,0,RES_hh_emih!S7/RES_summary!S$19)</f>
        <v>65.366535931709294</v>
      </c>
      <c r="T7" s="72">
        <f>IF(RES_hh_emih!T7=0,0,RES_hh_emih!T7/RES_summary!T$19)</f>
        <v>62.969206845163086</v>
      </c>
      <c r="U7" s="72">
        <f>IF(RES_hh_emih!U7=0,0,RES_hh_emih!U7/RES_summary!U$19)</f>
        <v>61.066234352974362</v>
      </c>
      <c r="V7" s="72">
        <f>IF(RES_hh_emih!V7=0,0,RES_hh_emih!V7/RES_summary!V$19)</f>
        <v>63.721082679281423</v>
      </c>
      <c r="W7" s="72">
        <f>IF(RES_hh_emih!W7=0,0,RES_hh_emih!W7/RES_summary!W$19)</f>
        <v>58.452642797824396</v>
      </c>
      <c r="X7" s="72">
        <f>IF(RES_hh_emih!X7=0,0,RES_hh_emih!X7/RES_summary!X$19)</f>
        <v>63.232897427665492</v>
      </c>
      <c r="Y7" s="72">
        <f>IF(RES_hh_emih!Y7=0,0,RES_hh_emih!Y7/RES_summary!Y$19)</f>
        <v>52.663690012728345</v>
      </c>
      <c r="DA7" s="89" t="s">
        <v>605</v>
      </c>
    </row>
    <row r="8" spans="1:105" ht="12" customHeight="1" x14ac:dyDescent="0.25">
      <c r="A8" s="28" t="s">
        <v>189</v>
      </c>
      <c r="B8" s="72">
        <f>IF(RES_hh_emih!B8=0,0,RES_hh_emih!B8/RES_summary!B$19)</f>
        <v>46.087000755133865</v>
      </c>
      <c r="C8" s="72">
        <f>IF(RES_hh_emih!C8=0,0,RES_hh_emih!C8/RES_summary!C$19)</f>
        <v>51.093855161160697</v>
      </c>
      <c r="D8" s="72">
        <f>IF(RES_hh_emih!D8=0,0,RES_hh_emih!D8/RES_summary!D$19)</f>
        <v>53.279779533011883</v>
      </c>
      <c r="E8" s="72">
        <f>IF(RES_hh_emih!E8=0,0,RES_hh_emih!E8/RES_summary!E$19)</f>
        <v>51.066046596618364</v>
      </c>
      <c r="F8" s="72">
        <f>IF(RES_hh_emih!F8=0,0,RES_hh_emih!F8/RES_summary!F$19)</f>
        <v>49.120412682787354</v>
      </c>
      <c r="G8" s="72">
        <f>IF(RES_hh_emih!G8=0,0,RES_hh_emih!G8/RES_summary!G$19)</f>
        <v>46.257607799564077</v>
      </c>
      <c r="H8" s="72">
        <f>IF(RES_hh_emih!H8=0,0,RES_hh_emih!H8/RES_summary!H$19)</f>
        <v>49.230737201559229</v>
      </c>
      <c r="I8" s="72">
        <f>IF(RES_hh_emih!I8=0,0,RES_hh_emih!I8/RES_summary!I$19)</f>
        <v>49.302943812252721</v>
      </c>
      <c r="J8" s="72">
        <f>IF(RES_hh_emih!J8=0,0,RES_hh_emih!J8/RES_summary!J$19)</f>
        <v>46.488162898997054</v>
      </c>
      <c r="K8" s="72">
        <f>IF(RES_hh_emih!K8=0,0,RES_hh_emih!K8/RES_summary!K$19)</f>
        <v>49.886730750083387</v>
      </c>
      <c r="L8" s="72">
        <f>IF(RES_hh_emih!L8=0,0,RES_hh_emih!L8/RES_summary!L$19)</f>
        <v>58.576561472682634</v>
      </c>
      <c r="M8" s="72">
        <f>IF(RES_hh_emih!M8=0,0,RES_hh_emih!M8/RES_summary!M$19)</f>
        <v>42.809836872142803</v>
      </c>
      <c r="N8" s="72">
        <f>IF(RES_hh_emih!N8=0,0,RES_hh_emih!N8/RES_summary!N$19)</f>
        <v>49.793267899939643</v>
      </c>
      <c r="O8" s="72">
        <f>IF(RES_hh_emih!O8=0,0,RES_hh_emih!O8/RES_summary!O$19)</f>
        <v>46.751923351471312</v>
      </c>
      <c r="P8" s="72">
        <f>IF(RES_hh_emih!P8=0,0,RES_hh_emih!P8/RES_summary!P$19)</f>
        <v>47.229314104318959</v>
      </c>
      <c r="Q8" s="72">
        <f>IF(RES_hh_emih!Q8=0,0,RES_hh_emih!Q8/RES_summary!Q$19)</f>
        <v>43.453964042220569</v>
      </c>
      <c r="R8" s="72">
        <f>IF(RES_hh_emih!R8=0,0,RES_hh_emih!R8/RES_summary!R$19)</f>
        <v>46.626808097859168</v>
      </c>
      <c r="S8" s="72">
        <f>IF(RES_hh_emih!S8=0,0,RES_hh_emih!S8/RES_summary!S$19)</f>
        <v>45.637868398649843</v>
      </c>
      <c r="T8" s="72">
        <f>IF(RES_hh_emih!T8=0,0,RES_hh_emih!T8/RES_summary!T$19)</f>
        <v>41.961818099909479</v>
      </c>
      <c r="U8" s="72">
        <f>IF(RES_hh_emih!U8=0,0,RES_hh_emih!U8/RES_summary!U$19)</f>
        <v>43.094893903029053</v>
      </c>
      <c r="V8" s="72">
        <f>IF(RES_hh_emih!V8=0,0,RES_hh_emih!V8/RES_summary!V$19)</f>
        <v>37.811206856071536</v>
      </c>
      <c r="W8" s="72">
        <f>IF(RES_hh_emih!W8=0,0,RES_hh_emih!W8/RES_summary!W$19)</f>
        <v>47.596544539256541</v>
      </c>
      <c r="X8" s="72">
        <f>IF(RES_hh_emih!X8=0,0,RES_hh_emih!X8/RES_summary!X$19)</f>
        <v>39.823863319595077</v>
      </c>
      <c r="Y8" s="72">
        <f>IF(RES_hh_emih!Y8=0,0,RES_hh_emih!Y8/RES_summary!Y$19)</f>
        <v>27.375187052887757</v>
      </c>
      <c r="DA8" s="89" t="s">
        <v>606</v>
      </c>
    </row>
    <row r="9" spans="1:105" ht="12" customHeight="1" x14ac:dyDescent="0.25">
      <c r="A9" s="28" t="s">
        <v>202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X9" s="72">
        <f>IF(RES_hh_emih!X9=0,0,RES_hh_emih!X9/RES_summary!X$19)</f>
        <v>0</v>
      </c>
      <c r="Y9" s="72">
        <f>IF(RES_hh_emih!Y9=0,0,RES_hh_emih!Y9/RES_summary!Y$19)</f>
        <v>0</v>
      </c>
      <c r="DA9" s="89" t="s">
        <v>607</v>
      </c>
    </row>
    <row r="10" spans="1:105" ht="12" customHeight="1" x14ac:dyDescent="0.25">
      <c r="A10" s="28" t="s">
        <v>197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X10" s="72">
        <f>IF(RES_hh_emih!X10=0,0,RES_hh_emih!X10/RES_summary!X$19)</f>
        <v>0</v>
      </c>
      <c r="Y10" s="72">
        <f>IF(RES_hh_emih!Y10=0,0,RES_hh_emih!Y10/RES_summary!Y$19)</f>
        <v>0</v>
      </c>
      <c r="DA10" s="89" t="s">
        <v>608</v>
      </c>
    </row>
    <row r="11" spans="1:105" ht="12" customHeight="1" x14ac:dyDescent="0.25">
      <c r="A11" s="28" t="s">
        <v>198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X11" s="72">
        <f>IF(RES_hh_emih!X11=0,0,RES_hh_emih!X11/RES_summary!X$19)</f>
        <v>0</v>
      </c>
      <c r="Y11" s="72">
        <f>IF(RES_hh_emih!Y11=0,0,RES_hh_emih!Y11/RES_summary!Y$19)</f>
        <v>0</v>
      </c>
      <c r="DA11" s="89" t="s">
        <v>609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X12" s="72">
        <f>IF(RES_hh_emih!X12=0,0,RES_hh_emih!X12/RES_summary!X$19)</f>
        <v>0</v>
      </c>
      <c r="Y12" s="72">
        <f>IF(RES_hh_emih!Y12=0,0,RES_hh_emih!Y12/RES_summary!Y$19)</f>
        <v>0</v>
      </c>
      <c r="DA12" s="89" t="s">
        <v>610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X13" s="74">
        <f>IF(RES_hh_emih!X13=0,0,RES_hh_emih!X13/RES_summary!X$19)</f>
        <v>0</v>
      </c>
      <c r="Y13" s="74">
        <f>IF(RES_hh_emih!Y13=0,0,RES_hh_emih!Y13/RES_summary!Y$19)</f>
        <v>0</v>
      </c>
      <c r="DA13" s="90" t="s">
        <v>611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X14" s="76">
        <f>IF(RES_hh_emih!X14=0,0,RES_hh_emih!X14/RES_summary!X$19)</f>
        <v>0</v>
      </c>
      <c r="Y14" s="76">
        <f>IF(RES_hh_emih!Y14=0,0,RES_hh_emih!Y14/RES_summary!Y$19)</f>
        <v>0</v>
      </c>
      <c r="DA14" s="91" t="s">
        <v>612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X15" s="69">
        <f>IF(RES_hh_emih!X15=0,0,RES_hh_emih!X15/RES_summary!X$19)</f>
        <v>0</v>
      </c>
      <c r="Y15" s="69">
        <f>IF(RES_hh_emih!Y15=0,0,RES_hh_emih!Y15/RES_summary!Y$19)</f>
        <v>0</v>
      </c>
      <c r="DA15" s="88" t="s">
        <v>310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X16" s="72">
        <f>IF(RES_hh_emih!X16=0,0,RES_hh_emih!X16/RES_summary!X$19)</f>
        <v>0</v>
      </c>
      <c r="Y16" s="72">
        <f>IF(RES_hh_emih!Y16=0,0,RES_hh_emih!Y16/RES_summary!Y$19)</f>
        <v>0</v>
      </c>
      <c r="DA16" s="89" t="s">
        <v>613</v>
      </c>
    </row>
    <row r="17" spans="1:105" ht="12.95" customHeight="1" x14ac:dyDescent="0.25">
      <c r="A17" s="68" t="s">
        <v>55</v>
      </c>
      <c r="B17" s="69">
        <f>IF(RES_hh_emih!B17=0,0,RES_hh_emih!B17/RES_summary!B$19)</f>
        <v>1.0067179540907045</v>
      </c>
      <c r="C17" s="69">
        <f>IF(RES_hh_emih!C17=0,0,RES_hh_emih!C17/RES_summary!C$19)</f>
        <v>1.1145538589528889</v>
      </c>
      <c r="D17" s="69">
        <f>IF(RES_hh_emih!D17=0,0,RES_hh_emih!D17/RES_summary!D$19)</f>
        <v>1.0114567676581778</v>
      </c>
      <c r="E17" s="69">
        <f>IF(RES_hh_emih!E17=0,0,RES_hh_emih!E17/RES_summary!E$19)</f>
        <v>1.0234008056048007</v>
      </c>
      <c r="F17" s="69">
        <f>IF(RES_hh_emih!F17=0,0,RES_hh_emih!F17/RES_summary!F$19)</f>
        <v>0.88612501145323586</v>
      </c>
      <c r="G17" s="69">
        <f>IF(RES_hh_emih!G17=0,0,RES_hh_emih!G17/RES_summary!G$19)</f>
        <v>0.83157573140289354</v>
      </c>
      <c r="H17" s="69">
        <f>IF(RES_hh_emih!H17=0,0,RES_hh_emih!H17/RES_summary!H$19)</f>
        <v>0.76306666004421397</v>
      </c>
      <c r="I17" s="69">
        <f>IF(RES_hh_emih!I17=0,0,RES_hh_emih!I17/RES_summary!I$19)</f>
        <v>0.74806682137556635</v>
      </c>
      <c r="J17" s="69">
        <f>IF(RES_hh_emih!J17=0,0,RES_hh_emih!J17/RES_summary!J$19)</f>
        <v>0.59853776690051974</v>
      </c>
      <c r="K17" s="69">
        <f>IF(RES_hh_emih!K17=0,0,RES_hh_emih!K17/RES_summary!K$19)</f>
        <v>0.5645965918796052</v>
      </c>
      <c r="L17" s="69">
        <f>IF(RES_hh_emih!L17=0,0,RES_hh_emih!L17/RES_summary!L$19)</f>
        <v>0.59148726851252331</v>
      </c>
      <c r="M17" s="69">
        <f>IF(RES_hh_emih!M17=0,0,RES_hh_emih!M17/RES_summary!M$19)</f>
        <v>0.55669694608278286</v>
      </c>
      <c r="N17" s="69">
        <f>IF(RES_hh_emih!N17=0,0,RES_hh_emih!N17/RES_summary!N$19)</f>
        <v>0.53511462337404847</v>
      </c>
      <c r="O17" s="69">
        <f>IF(RES_hh_emih!O17=0,0,RES_hh_emih!O17/RES_summary!O$19)</f>
        <v>0.50308041452430452</v>
      </c>
      <c r="P17" s="69">
        <f>IF(RES_hh_emih!P17=0,0,RES_hh_emih!P17/RES_summary!P$19)</f>
        <v>0.485238956667354</v>
      </c>
      <c r="Q17" s="69">
        <f>IF(RES_hh_emih!Q17=0,0,RES_hh_emih!Q17/RES_summary!Q$19)</f>
        <v>0.45881264693499069</v>
      </c>
      <c r="R17" s="69">
        <f>IF(RES_hh_emih!R17=0,0,RES_hh_emih!R17/RES_summary!R$19)</f>
        <v>0.40931400682302393</v>
      </c>
      <c r="S17" s="69">
        <f>IF(RES_hh_emih!S17=0,0,RES_hh_emih!S17/RES_summary!S$19)</f>
        <v>0.37037451979495528</v>
      </c>
      <c r="T17" s="69">
        <f>IF(RES_hh_emih!T17=0,0,RES_hh_emih!T17/RES_summary!T$19)</f>
        <v>0.33498140694171591</v>
      </c>
      <c r="U17" s="69">
        <f>IF(RES_hh_emih!U17=0,0,RES_hh_emih!U17/RES_summary!U$19)</f>
        <v>0.30780053364345999</v>
      </c>
      <c r="V17" s="69">
        <f>IF(RES_hh_emih!V17=0,0,RES_hh_emih!V17/RES_summary!V$19)</f>
        <v>0.33380714578039039</v>
      </c>
      <c r="W17" s="69">
        <f>IF(RES_hh_emih!W17=0,0,RES_hh_emih!W17/RES_summary!W$19)</f>
        <v>0.23108975825658423</v>
      </c>
      <c r="X17" s="69">
        <f>IF(RES_hh_emih!X17=0,0,RES_hh_emih!X17/RES_summary!X$19)</f>
        <v>0.20707189310158003</v>
      </c>
      <c r="Y17" s="69">
        <f>IF(RES_hh_emih!Y17=0,0,RES_hh_emih!Y17/RES_summary!Y$19)</f>
        <v>0.11534807956776134</v>
      </c>
      <c r="DA17" s="88" t="s">
        <v>311</v>
      </c>
    </row>
    <row r="18" spans="1:105" ht="12" customHeight="1" x14ac:dyDescent="0.25">
      <c r="A18" s="28" t="s">
        <v>51</v>
      </c>
      <c r="B18" s="72">
        <f>IF(RES_hh_emih!B18=0,0,RES_hh_emih!B18/RES_summary!B$19)</f>
        <v>8.6593173388001894</v>
      </c>
      <c r="C18" s="72">
        <f>IF(RES_hh_emih!C18=0,0,RES_hh_emih!C18/RES_summary!C$19)</f>
        <v>9.1242892538873566</v>
      </c>
      <c r="D18" s="72">
        <f>IF(RES_hh_emih!D18=0,0,RES_hh_emih!D18/RES_summary!D$19)</f>
        <v>8.9353996639126727</v>
      </c>
      <c r="E18" s="72">
        <f>IF(RES_hh_emih!E18=0,0,RES_hh_emih!E18/RES_summary!E$19)</f>
        <v>8.4675191154464358</v>
      </c>
      <c r="F18" s="72">
        <f>IF(RES_hh_emih!F18=0,0,RES_hh_emih!F18/RES_summary!F$19)</f>
        <v>8.6967829462160058</v>
      </c>
      <c r="G18" s="72">
        <f>IF(RES_hh_emih!G18=0,0,RES_hh_emih!G18/RES_summary!G$19)</f>
        <v>9.3501579973832332</v>
      </c>
      <c r="H18" s="72">
        <f>IF(RES_hh_emih!H18=0,0,RES_hh_emih!H18/RES_summary!H$19)</f>
        <v>10.13525959929024</v>
      </c>
      <c r="I18" s="72">
        <f>IF(RES_hh_emih!I18=0,0,RES_hh_emih!I18/RES_summary!I$19)</f>
        <v>10.207430725943921</v>
      </c>
      <c r="J18" s="72">
        <f>IF(RES_hh_emih!J18=0,0,RES_hh_emih!J18/RES_summary!J$19)</f>
        <v>7.2037201908192046</v>
      </c>
      <c r="K18" s="72">
        <f>IF(RES_hh_emih!K18=0,0,RES_hh_emih!K18/RES_summary!K$19)</f>
        <v>7.9288520528573638</v>
      </c>
      <c r="L18" s="72">
        <f>IF(RES_hh_emih!L18=0,0,RES_hh_emih!L18/RES_summary!L$19)</f>
        <v>9.1316156981523076</v>
      </c>
      <c r="M18" s="72">
        <f>IF(RES_hh_emih!M18=0,0,RES_hh_emih!M18/RES_summary!M$19)</f>
        <v>8.1924669684624725</v>
      </c>
      <c r="N18" s="72">
        <f>IF(RES_hh_emih!N18=0,0,RES_hh_emih!N18/RES_summary!N$19)</f>
        <v>8.2807797110632411</v>
      </c>
      <c r="O18" s="72">
        <f>IF(RES_hh_emih!O18=0,0,RES_hh_emih!O18/RES_summary!O$19)</f>
        <v>8.1372838620001229</v>
      </c>
      <c r="P18" s="72">
        <f>IF(RES_hh_emih!P18=0,0,RES_hh_emih!P18/RES_summary!P$19)</f>
        <v>8.0837242704437191</v>
      </c>
      <c r="Q18" s="72">
        <f>IF(RES_hh_emih!Q18=0,0,RES_hh_emih!Q18/RES_summary!Q$19)</f>
        <v>7.5933312037067395</v>
      </c>
      <c r="R18" s="72">
        <f>IF(RES_hh_emih!R18=0,0,RES_hh_emih!R18/RES_summary!R$19)</f>
        <v>7.6137239571225894</v>
      </c>
      <c r="S18" s="72">
        <f>IF(RES_hh_emih!S18=0,0,RES_hh_emih!S18/RES_summary!S$19)</f>
        <v>7.147562414583521</v>
      </c>
      <c r="T18" s="72">
        <f>IF(RES_hh_emih!T18=0,0,RES_hh_emih!T18/RES_summary!T$19)</f>
        <v>6.9713237089737552</v>
      </c>
      <c r="U18" s="72">
        <f>IF(RES_hh_emih!U18=0,0,RES_hh_emih!U18/RES_summary!U$19)</f>
        <v>6.8348005558363889</v>
      </c>
      <c r="V18" s="72">
        <f>IF(RES_hh_emih!V18=0,0,RES_hh_emih!V18/RES_summary!V$19)</f>
        <v>6.6377527820505104</v>
      </c>
      <c r="W18" s="72">
        <f>IF(RES_hh_emih!W18=0,0,RES_hh_emih!W18/RES_summary!W$19)</f>
        <v>6.562788323940052</v>
      </c>
      <c r="X18" s="72">
        <f>IF(RES_hh_emih!X18=0,0,RES_hh_emih!X18/RES_summary!X$19)</f>
        <v>5.8291564165994725</v>
      </c>
      <c r="Y18" s="72">
        <f>IF(RES_hh_emih!Y18=0,0,RES_hh_emih!Y18/RES_summary!Y$19)</f>
        <v>5.8370481117315256</v>
      </c>
      <c r="DA18" s="89" t="s">
        <v>614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0</v>
      </c>
      <c r="C19" s="72">
        <f>IF(RES_hh_emih!C19=0,0,RES_hh_emih!C19/RES_summary!C$19)</f>
        <v>0</v>
      </c>
      <c r="D19" s="72">
        <f>IF(RES_hh_emih!D19=0,0,RES_hh_emih!D19/RES_summary!D$19)</f>
        <v>0</v>
      </c>
      <c r="E19" s="72">
        <f>IF(RES_hh_emih!E19=0,0,RES_hh_emih!E19/RES_summary!E$19)</f>
        <v>0</v>
      </c>
      <c r="F19" s="72">
        <f>IF(RES_hh_emih!F19=0,0,RES_hh_emih!F19/RES_summary!F$19)</f>
        <v>0</v>
      </c>
      <c r="G19" s="72">
        <f>IF(RES_hh_emih!G19=0,0,RES_hh_emih!G19/RES_summary!G$19)</f>
        <v>0</v>
      </c>
      <c r="H19" s="72">
        <f>IF(RES_hh_emih!H19=0,0,RES_hh_emih!H19/RES_summary!H$19)</f>
        <v>0</v>
      </c>
      <c r="I19" s="72">
        <f>IF(RES_hh_emih!I19=0,0,RES_hh_emih!I19/RES_summary!I$19)</f>
        <v>0</v>
      </c>
      <c r="J19" s="72">
        <f>IF(RES_hh_emih!J19=0,0,RES_hh_emih!J19/RES_summary!J$19)</f>
        <v>0</v>
      </c>
      <c r="K19" s="72">
        <f>IF(RES_hh_emih!K19=0,0,RES_hh_emih!K19/RES_summary!K$19)</f>
        <v>0</v>
      </c>
      <c r="L19" s="72">
        <f>IF(RES_hh_emih!L19=0,0,RES_hh_emih!L19/RES_summary!L$19)</f>
        <v>0</v>
      </c>
      <c r="M19" s="72">
        <f>IF(RES_hh_emih!M19=0,0,RES_hh_emih!M19/RES_summary!M$19)</f>
        <v>0</v>
      </c>
      <c r="N19" s="72">
        <f>IF(RES_hh_emih!N19=0,0,RES_hh_emih!N19/RES_summary!N$19)</f>
        <v>0</v>
      </c>
      <c r="O19" s="72">
        <f>IF(RES_hh_emih!O19=0,0,RES_hh_emih!O19/RES_summary!O$19)</f>
        <v>0</v>
      </c>
      <c r="P19" s="72">
        <f>IF(RES_hh_emih!P19=0,0,RES_hh_emih!P19/RES_summary!P$19)</f>
        <v>0</v>
      </c>
      <c r="Q19" s="72">
        <f>IF(RES_hh_emih!Q19=0,0,RES_hh_emih!Q19/RES_summary!Q$19)</f>
        <v>0</v>
      </c>
      <c r="R19" s="72">
        <f>IF(RES_hh_emih!R19=0,0,RES_hh_emih!R19/RES_summary!R$19)</f>
        <v>0</v>
      </c>
      <c r="S19" s="72">
        <f>IF(RES_hh_emih!S19=0,0,RES_hh_emih!S19/RES_summary!S$19)</f>
        <v>0</v>
      </c>
      <c r="T19" s="72">
        <f>IF(RES_hh_emih!T19=0,0,RES_hh_emih!T19/RES_summary!T$19)</f>
        <v>0</v>
      </c>
      <c r="U19" s="72">
        <f>IF(RES_hh_emih!U19=0,0,RES_hh_emih!U19/RES_summary!U$19)</f>
        <v>0</v>
      </c>
      <c r="V19" s="72">
        <f>IF(RES_hh_emih!V19=0,0,RES_hh_emih!V19/RES_summary!V$19)</f>
        <v>0</v>
      </c>
      <c r="W19" s="72">
        <f>IF(RES_hh_emih!W19=0,0,RES_hh_emih!W19/RES_summary!W$19)</f>
        <v>0</v>
      </c>
      <c r="X19" s="72">
        <f>IF(RES_hh_emih!X19=0,0,RES_hh_emih!X19/RES_summary!X$19)</f>
        <v>0</v>
      </c>
      <c r="Y19" s="72">
        <f>IF(RES_hh_emih!Y19=0,0,RES_hh_emih!Y19/RES_summary!Y$19)</f>
        <v>0</v>
      </c>
      <c r="DA19" s="89" t="s">
        <v>615</v>
      </c>
    </row>
    <row r="20" spans="1:105" ht="12" customHeight="1" x14ac:dyDescent="0.25">
      <c r="A20" s="28" t="s">
        <v>200</v>
      </c>
      <c r="B20" s="72">
        <f>IF(RES_hh_emih!B20=0,0,RES_hh_emih!B20/RES_summary!B$19)</f>
        <v>6.0952143936662724</v>
      </c>
      <c r="C20" s="72">
        <f>IF(RES_hh_emih!C20=0,0,RES_hh_emih!C20/RES_summary!C$19)</f>
        <v>6.8818113231610694</v>
      </c>
      <c r="D20" s="72">
        <f>IF(RES_hh_emih!D20=0,0,RES_hh_emih!D20/RES_summary!D$19)</f>
        <v>6.4409155222051666</v>
      </c>
      <c r="E20" s="72">
        <f>IF(RES_hh_emih!E20=0,0,RES_hh_emih!E20/RES_summary!E$19)</f>
        <v>6.7758091954381534</v>
      </c>
      <c r="F20" s="72">
        <f>IF(RES_hh_emih!F20=0,0,RES_hh_emih!F20/RES_summary!F$19)</f>
        <v>6.3621740940938238</v>
      </c>
      <c r="G20" s="72">
        <f>IF(RES_hh_emih!G20=0,0,RES_hh_emih!G20/RES_summary!G$19)</f>
        <v>6.3749741218378366</v>
      </c>
      <c r="H20" s="72">
        <f>IF(RES_hh_emih!H20=0,0,RES_hh_emih!H20/RES_summary!H$19)</f>
        <v>6.3005111145565182</v>
      </c>
      <c r="I20" s="72">
        <f>IF(RES_hh_emih!I20=0,0,RES_hh_emih!I20/RES_summary!I$19)</f>
        <v>6.610698919397846</v>
      </c>
      <c r="J20" s="72">
        <f>IF(RES_hh_emih!J20=0,0,RES_hh_emih!J20/RES_summary!J$19)</f>
        <v>5.806260097627721</v>
      </c>
      <c r="K20" s="72">
        <f>IF(RES_hh_emih!K20=0,0,RES_hh_emih!K20/RES_summary!K$19)</f>
        <v>5.8005899752934038</v>
      </c>
      <c r="L20" s="72">
        <f>IF(RES_hh_emih!L20=0,0,RES_hh_emih!L20/RES_summary!L$19)</f>
        <v>6.2563281446232102</v>
      </c>
      <c r="M20" s="72">
        <f>IF(RES_hh_emih!M20=0,0,RES_hh_emih!M20/RES_summary!M$19)</f>
        <v>6.1274143679944952</v>
      </c>
      <c r="N20" s="72">
        <f>IF(RES_hh_emih!N20=0,0,RES_hh_emih!N20/RES_summary!N$19)</f>
        <v>6.0635801269206633</v>
      </c>
      <c r="O20" s="72">
        <f>IF(RES_hh_emih!O20=0,0,RES_hh_emih!O20/RES_summary!O$19)</f>
        <v>5.9133352735671156</v>
      </c>
      <c r="P20" s="72">
        <f>IF(RES_hh_emih!P20=0,0,RES_hh_emih!P20/RES_summary!P$19)</f>
        <v>5.8711839500132372</v>
      </c>
      <c r="Q20" s="72">
        <f>IF(RES_hh_emih!Q20=0,0,RES_hh_emih!Q20/RES_summary!Q$19)</f>
        <v>5.8295808298279441</v>
      </c>
      <c r="R20" s="72">
        <f>IF(RES_hh_emih!R20=0,0,RES_hh_emih!R20/RES_summary!R$19)</f>
        <v>5.4851178772428959</v>
      </c>
      <c r="S20" s="72">
        <f>IF(RES_hh_emih!S20=0,0,RES_hh_emih!S20/RES_summary!S$19)</f>
        <v>5.2711925272786653</v>
      </c>
      <c r="T20" s="72">
        <f>IF(RES_hh_emih!T20=0,0,RES_hh_emih!T20/RES_summary!T$19)</f>
        <v>4.963920677655496</v>
      </c>
      <c r="U20" s="72">
        <f>IF(RES_hh_emih!U20=0,0,RES_hh_emih!U20/RES_summary!U$19)</f>
        <v>4.7687684875339178</v>
      </c>
      <c r="V20" s="72">
        <f>IF(RES_hh_emih!V20=0,0,RES_hh_emih!V20/RES_summary!V$19)</f>
        <v>5.3529974400038958</v>
      </c>
      <c r="W20" s="72">
        <f>IF(RES_hh_emih!W20=0,0,RES_hh_emih!W20/RES_summary!W$19)</f>
        <v>4.2104194947873097</v>
      </c>
      <c r="X20" s="72">
        <f>IF(RES_hh_emih!X20=0,0,RES_hh_emih!X20/RES_summary!X$19)</f>
        <v>4.5348332327146448</v>
      </c>
      <c r="Y20" s="72">
        <f>IF(RES_hh_emih!Y20=0,0,RES_hh_emih!Y20/RES_summary!Y$19)</f>
        <v>3.1280466757739354</v>
      </c>
      <c r="DA20" s="89" t="s">
        <v>616</v>
      </c>
    </row>
    <row r="21" spans="1:105" ht="12" customHeight="1" x14ac:dyDescent="0.25">
      <c r="A21" s="28" t="s">
        <v>189</v>
      </c>
      <c r="B21" s="72">
        <f>IF(RES_hh_emih!B21=0,0,RES_hh_emih!B21/RES_summary!B$19)</f>
        <v>4.6570418518398453</v>
      </c>
      <c r="C21" s="72">
        <f>IF(RES_hh_emih!C21=0,0,RES_hh_emih!C21/RES_summary!C$19)</f>
        <v>4.7068345772364335</v>
      </c>
      <c r="D21" s="72">
        <f>IF(RES_hh_emih!D21=0,0,RES_hh_emih!D21/RES_summary!D$19)</f>
        <v>4.867212633129065</v>
      </c>
      <c r="E21" s="72">
        <f>IF(RES_hh_emih!E21=0,0,RES_hh_emih!E21/RES_summary!E$19)</f>
        <v>4.4437784000255407</v>
      </c>
      <c r="F21" s="72">
        <f>IF(RES_hh_emih!F21=0,0,RES_hh_emih!F21/RES_summary!F$19)</f>
        <v>4.4843775886194015</v>
      </c>
      <c r="G21" s="72">
        <f>IF(RES_hh_emih!G21=0,0,RES_hh_emih!G21/RES_summary!G$19)</f>
        <v>4.312190264156988</v>
      </c>
      <c r="H21" s="72">
        <f>IF(RES_hh_emih!H21=0,0,RES_hh_emih!H21/RES_summary!H$19)</f>
        <v>4.5069045065104731</v>
      </c>
      <c r="I21" s="72">
        <f>IF(RES_hh_emih!I21=0,0,RES_hh_emih!I21/RES_summary!I$19)</f>
        <v>4.4087190227057471</v>
      </c>
      <c r="J21" s="72">
        <f>IF(RES_hh_emih!J21=0,0,RES_hh_emih!J21/RES_summary!J$19)</f>
        <v>4.1620987175022011</v>
      </c>
      <c r="K21" s="72">
        <f>IF(RES_hh_emih!K21=0,0,RES_hh_emih!K21/RES_summary!K$19)</f>
        <v>4.3155676990602778</v>
      </c>
      <c r="L21" s="72">
        <f>IF(RES_hh_emih!L21=0,0,RES_hh_emih!L21/RES_summary!L$19)</f>
        <v>4.5430202775605109</v>
      </c>
      <c r="M21" s="72">
        <f>IF(RES_hh_emih!M21=0,0,RES_hh_emih!M21/RES_summary!M$19)</f>
        <v>3.9850194242556722</v>
      </c>
      <c r="N21" s="72">
        <f>IF(RES_hh_emih!N21=0,0,RES_hh_emih!N21/RES_summary!N$19)</f>
        <v>4.1985730000179862</v>
      </c>
      <c r="O21" s="72">
        <f>IF(RES_hh_emih!O21=0,0,RES_hh_emih!O21/RES_summary!O$19)</f>
        <v>4.1577570388099661</v>
      </c>
      <c r="P21" s="72">
        <f>IF(RES_hh_emih!P21=0,0,RES_hh_emih!P21/RES_summary!P$19)</f>
        <v>4.1207521679621752</v>
      </c>
      <c r="Q21" s="72">
        <f>IF(RES_hh_emih!Q21=0,0,RES_hh_emih!Q21/RES_summary!Q$19)</f>
        <v>3.9085049493492359</v>
      </c>
      <c r="R21" s="72">
        <f>IF(RES_hh_emih!R21=0,0,RES_hh_emih!R21/RES_summary!R$19)</f>
        <v>3.7290929690023562</v>
      </c>
      <c r="S21" s="72">
        <f>IF(RES_hh_emih!S21=0,0,RES_hh_emih!S21/RES_summary!S$19)</f>
        <v>3.589304286674277</v>
      </c>
      <c r="T21" s="72">
        <f>IF(RES_hh_emih!T21=0,0,RES_hh_emih!T21/RES_summary!T$19)</f>
        <v>3.2509051270713289</v>
      </c>
      <c r="U21" s="72">
        <f>IF(RES_hh_emih!U21=0,0,RES_hh_emih!U21/RES_summary!U$19)</f>
        <v>3.342532676259558</v>
      </c>
      <c r="V21" s="72">
        <f>IF(RES_hh_emih!V21=0,0,RES_hh_emih!V21/RES_summary!V$19)</f>
        <v>3.1785498059183972</v>
      </c>
      <c r="W21" s="72">
        <f>IF(RES_hh_emih!W21=0,0,RES_hh_emih!W21/RES_summary!W$19)</f>
        <v>3.4145711834028796</v>
      </c>
      <c r="X21" s="72">
        <f>IF(RES_hh_emih!X21=0,0,RES_hh_emih!X21/RES_summary!X$19)</f>
        <v>2.8404662069451376</v>
      </c>
      <c r="Y21" s="72">
        <f>IF(RES_hh_emih!Y21=0,0,RES_hh_emih!Y21/RES_summary!Y$19)</f>
        <v>1.9123226660200077</v>
      </c>
      <c r="DA21" s="89" t="s">
        <v>617</v>
      </c>
    </row>
    <row r="22" spans="1:105" ht="12" customHeight="1" x14ac:dyDescent="0.25">
      <c r="A22" s="28" t="s">
        <v>202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X22" s="72">
        <f>IF(RES_hh_emih!X22=0,0,RES_hh_emih!X22/RES_summary!X$19)</f>
        <v>0</v>
      </c>
      <c r="Y22" s="72">
        <f>IF(RES_hh_emih!Y22=0,0,RES_hh_emih!Y22/RES_summary!Y$19)</f>
        <v>0</v>
      </c>
      <c r="DA22" s="89" t="s">
        <v>618</v>
      </c>
    </row>
    <row r="23" spans="1:105" ht="12" customHeight="1" x14ac:dyDescent="0.25">
      <c r="A23" s="28" t="s">
        <v>197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X23" s="72">
        <f>IF(RES_hh_emih!X23=0,0,RES_hh_emih!X23/RES_summary!X$19)</f>
        <v>0</v>
      </c>
      <c r="Y23" s="72">
        <f>IF(RES_hh_emih!Y23=0,0,RES_hh_emih!Y23/RES_summary!Y$19)</f>
        <v>0</v>
      </c>
      <c r="DA23" s="89" t="s">
        <v>619</v>
      </c>
    </row>
    <row r="24" spans="1:105" ht="12" customHeight="1" x14ac:dyDescent="0.25">
      <c r="A24" s="28" t="s">
        <v>198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X24" s="72">
        <f>IF(RES_hh_emih!X24=0,0,RES_hh_emih!X24/RES_summary!X$19)</f>
        <v>0</v>
      </c>
      <c r="Y24" s="72">
        <f>IF(RES_hh_emih!Y24=0,0,RES_hh_emih!Y24/RES_summary!Y$19)</f>
        <v>0</v>
      </c>
      <c r="DA24" s="89" t="s">
        <v>620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X25" s="74">
        <f>IF(RES_hh_emih!X25=0,0,RES_hh_emih!X25/RES_summary!X$19)</f>
        <v>0</v>
      </c>
      <c r="Y25" s="74">
        <f>IF(RES_hh_emih!Y25=0,0,RES_hh_emih!Y25/RES_summary!Y$19)</f>
        <v>0</v>
      </c>
      <c r="DA25" s="90" t="s">
        <v>621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X26" s="77">
        <f>IF(RES_hh_emih!X26=0,0,RES_hh_emih!X26/RES_summary!X$19)</f>
        <v>0</v>
      </c>
      <c r="Y26" s="77">
        <f>IF(RES_hh_emih!Y26=0,0,RES_hh_emih!Y26/RES_summary!Y$19)</f>
        <v>0</v>
      </c>
      <c r="DA26" s="92" t="s">
        <v>622</v>
      </c>
    </row>
    <row r="27" spans="1:105" ht="12.95" customHeight="1" x14ac:dyDescent="0.25">
      <c r="A27" s="68" t="s">
        <v>54</v>
      </c>
      <c r="B27" s="69">
        <f>IF(RES_hh_emih!B27=0,0,RES_hh_emih!B27/RES_summary!B$19)</f>
        <v>3.9118364660841884E-2</v>
      </c>
      <c r="C27" s="69">
        <f>IF(RES_hh_emih!C27=0,0,RES_hh_emih!C27/RES_summary!C$19)</f>
        <v>6.2910197265869439E-2</v>
      </c>
      <c r="D27" s="69">
        <f>IF(RES_hh_emih!D27=0,0,RES_hh_emih!D27/RES_summary!D$19)</f>
        <v>6.184131669307872E-2</v>
      </c>
      <c r="E27" s="69">
        <f>IF(RES_hh_emih!E27=0,0,RES_hh_emih!E27/RES_summary!E$19)</f>
        <v>7.212177870319926E-2</v>
      </c>
      <c r="F27" s="69">
        <f>IF(RES_hh_emih!F27=0,0,RES_hh_emih!F27/RES_summary!F$19)</f>
        <v>5.927947989833271E-2</v>
      </c>
      <c r="G27" s="69">
        <f>IF(RES_hh_emih!G27=0,0,RES_hh_emih!G27/RES_summary!G$19)</f>
        <v>7.0006607555609279E-2</v>
      </c>
      <c r="H27" s="69">
        <f>IF(RES_hh_emih!H27=0,0,RES_hh_emih!H27/RES_summary!H$19)</f>
        <v>3.5997569394976031E-2</v>
      </c>
      <c r="I27" s="69">
        <f>IF(RES_hh_emih!I27=0,0,RES_hh_emih!I27/RES_summary!I$19)</f>
        <v>4.6615975855834664E-2</v>
      </c>
      <c r="J27" s="69">
        <f>IF(RES_hh_emih!J27=0,0,RES_hh_emih!J27/RES_summary!J$19)</f>
        <v>6.76789254848921E-2</v>
      </c>
      <c r="K27" s="69">
        <f>IF(RES_hh_emih!K27=0,0,RES_hh_emih!K27/RES_summary!K$19)</f>
        <v>7.7936359581022602E-2</v>
      </c>
      <c r="L27" s="69">
        <f>IF(RES_hh_emih!L27=0,0,RES_hh_emih!L27/RES_summary!L$19)</f>
        <v>5.600346591499835E-2</v>
      </c>
      <c r="M27" s="69">
        <f>IF(RES_hh_emih!M27=0,0,RES_hh_emih!M27/RES_summary!M$19)</f>
        <v>4.4057684014860612E-2</v>
      </c>
      <c r="N27" s="69">
        <f>IF(RES_hh_emih!N27=0,0,RES_hh_emih!N27/RES_summary!N$19)</f>
        <v>3.3274438475852659E-2</v>
      </c>
      <c r="O27" s="69">
        <f>IF(RES_hh_emih!O27=0,0,RES_hh_emih!O27/RES_summary!O$19)</f>
        <v>4.2918337967835972E-2</v>
      </c>
      <c r="P27" s="69">
        <f>IF(RES_hh_emih!P27=0,0,RES_hh_emih!P27/RES_summary!P$19)</f>
        <v>4.2308945098576238E-2</v>
      </c>
      <c r="Q27" s="69">
        <f>IF(RES_hh_emih!Q27=0,0,RES_hh_emih!Q27/RES_summary!Q$19)</f>
        <v>5.1226097440188106E-2</v>
      </c>
      <c r="R27" s="69">
        <f>IF(RES_hh_emih!R27=0,0,RES_hh_emih!R27/RES_summary!R$19)</f>
        <v>4.1029881163645393E-2</v>
      </c>
      <c r="S27" s="69">
        <f>IF(RES_hh_emih!S27=0,0,RES_hh_emih!S27/RES_summary!S$19)</f>
        <v>4.0569472062047265E-2</v>
      </c>
      <c r="T27" s="69">
        <f>IF(RES_hh_emih!T27=0,0,RES_hh_emih!T27/RES_summary!T$19)</f>
        <v>4.0057649960664618E-2</v>
      </c>
      <c r="U27" s="69">
        <f>IF(RES_hh_emih!U27=0,0,RES_hh_emih!U27/RES_summary!U$19)</f>
        <v>3.9862647320285376E-2</v>
      </c>
      <c r="V27" s="69">
        <f>IF(RES_hh_emih!V27=0,0,RES_hh_emih!V27/RES_summary!V$19)</f>
        <v>4.9357263827787615E-2</v>
      </c>
      <c r="W27" s="69">
        <f>IF(RES_hh_emih!W27=0,0,RES_hh_emih!W27/RES_summary!W$19)</f>
        <v>4.8654241945118373E-2</v>
      </c>
      <c r="X27" s="69">
        <f>IF(RES_hh_emih!X27=0,0,RES_hh_emih!X27/RES_summary!X$19)</f>
        <v>3.8187122727157234E-2</v>
      </c>
      <c r="Y27" s="69">
        <f>IF(RES_hh_emih!Y27=0,0,RES_hh_emih!Y27/RES_summary!Y$19)</f>
        <v>2.8113718699395825E-2</v>
      </c>
      <c r="DA27" s="88" t="s">
        <v>312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X28" s="72">
        <f>IF(RES_hh_emih!X28=0,0,RES_hh_emih!X28/RES_summary!X$19)</f>
        <v>0</v>
      </c>
      <c r="Y28" s="72">
        <f>IF(RES_hh_emih!Y28=0,0,RES_hh_emih!Y28/RES_summary!Y$19)</f>
        <v>0</v>
      </c>
      <c r="DA28" s="89" t="s">
        <v>623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0.37696780524403606</v>
      </c>
      <c r="C29" s="72">
        <f>IF(RES_hh_emih!C29=0,0,RES_hh_emih!C29/RES_summary!C$19)</f>
        <v>0.58121909796662063</v>
      </c>
      <c r="D29" s="72">
        <f>IF(RES_hh_emih!D29=0,0,RES_hh_emih!D29/RES_summary!D$19)</f>
        <v>0.54585941291400586</v>
      </c>
      <c r="E29" s="72">
        <f>IF(RES_hh_emih!E29=0,0,RES_hh_emih!E29/RES_summary!E$19)</f>
        <v>0.61909117386460033</v>
      </c>
      <c r="F29" s="72">
        <f>IF(RES_hh_emih!F29=0,0,RES_hh_emih!F29/RES_summary!F$19)</f>
        <v>0.52737259627616351</v>
      </c>
      <c r="G29" s="72">
        <f>IF(RES_hh_emih!G29=0,0,RES_hh_emih!G29/RES_summary!G$19)</f>
        <v>0.64933870075865108</v>
      </c>
      <c r="H29" s="72">
        <f>IF(RES_hh_emih!H29=0,0,RES_hh_emih!H29/RES_summary!H$19)</f>
        <v>0.33925404057849284</v>
      </c>
      <c r="I29" s="72">
        <f>IF(RES_hh_emih!I29=0,0,RES_hh_emih!I29/RES_summary!I$19)</f>
        <v>0.45023300624241475</v>
      </c>
      <c r="J29" s="72">
        <f>IF(RES_hh_emih!J29=0,0,RES_hh_emih!J29/RES_summary!J$19)</f>
        <v>0.63186051574045143</v>
      </c>
      <c r="K29" s="72">
        <f>IF(RES_hh_emih!K29=0,0,RES_hh_emih!K29/RES_summary!K$19)</f>
        <v>0.73939754809661706</v>
      </c>
      <c r="L29" s="72">
        <f>IF(RES_hh_emih!L29=0,0,RES_hh_emih!L29/RES_summary!L$19)</f>
        <v>0.57985037440995435</v>
      </c>
      <c r="M29" s="72">
        <f>IF(RES_hh_emih!M29=0,0,RES_hh_emih!M29/RES_summary!M$19)</f>
        <v>0.55817794267948406</v>
      </c>
      <c r="N29" s="72">
        <f>IF(RES_hh_emih!N29=0,0,RES_hh_emih!N29/RES_summary!N$19)</f>
        <v>0.46567893236241631</v>
      </c>
      <c r="O29" s="72">
        <f>IF(RES_hh_emih!O29=0,0,RES_hh_emih!O29/RES_summary!O$19)</f>
        <v>0.63331151060578639</v>
      </c>
      <c r="P29" s="72">
        <f>IF(RES_hh_emih!P29=0,0,RES_hh_emih!P29/RES_summary!P$19)</f>
        <v>0.60182309385442379</v>
      </c>
      <c r="Q29" s="72">
        <f>IF(RES_hh_emih!Q29=0,0,RES_hh_emih!Q29/RES_summary!Q$19)</f>
        <v>0.73776571950289327</v>
      </c>
      <c r="R29" s="72">
        <f>IF(RES_hh_emih!R29=0,0,RES_hh_emih!R29/RES_summary!R$19)</f>
        <v>0.58447528468711152</v>
      </c>
      <c r="S29" s="72">
        <f>IF(RES_hh_emih!S29=0,0,RES_hh_emih!S29/RES_summary!S$19)</f>
        <v>0.60070502552508565</v>
      </c>
      <c r="T29" s="72">
        <f>IF(RES_hh_emih!T29=0,0,RES_hh_emih!T29/RES_summary!T$19)</f>
        <v>0.62364490996740729</v>
      </c>
      <c r="U29" s="72">
        <f>IF(RES_hh_emih!U29=0,0,RES_hh_emih!U29/RES_summary!U$19)</f>
        <v>0.63839955982488605</v>
      </c>
      <c r="V29" s="72">
        <f>IF(RES_hh_emih!V29=0,0,RES_hh_emih!V29/RES_summary!V$19)</f>
        <v>0.82589943262084564</v>
      </c>
      <c r="W29" s="72">
        <f>IF(RES_hh_emih!W29=0,0,RES_hh_emih!W29/RES_summary!W$19)</f>
        <v>0.86917850430196553</v>
      </c>
      <c r="X29" s="72">
        <f>IF(RES_hh_emih!X29=0,0,RES_hh_emih!X29/RES_summary!X$19)</f>
        <v>0.77389089134327105</v>
      </c>
      <c r="Y29" s="72">
        <f>IF(RES_hh_emih!Y29=0,0,RES_hh_emih!Y29/RES_summary!Y$19)</f>
        <v>0.66335471340188257</v>
      </c>
      <c r="DA29" s="89" t="s">
        <v>624</v>
      </c>
    </row>
    <row r="30" spans="1:105" ht="12" customHeight="1" x14ac:dyDescent="0.25">
      <c r="A30" s="28" t="s">
        <v>189</v>
      </c>
      <c r="B30" s="72">
        <f>IF(RES_hh_emih!B30=0,0,RES_hh_emih!B30/RES_summary!B$19)</f>
        <v>0.44393270829572379</v>
      </c>
      <c r="C30" s="72">
        <f>IF(RES_hh_emih!C30=0,0,RES_hh_emih!C30/RES_summary!C$19)</f>
        <v>0.46031479528200875</v>
      </c>
      <c r="D30" s="72">
        <f>IF(RES_hh_emih!D30=0,0,RES_hh_emih!D30/RES_summary!D$19)</f>
        <v>0.48671819094793944</v>
      </c>
      <c r="E30" s="72">
        <f>IF(RES_hh_emih!E30=0,0,RES_hh_emih!E30/RES_summary!E$19)</f>
        <v>0.45418501420624774</v>
      </c>
      <c r="F30" s="72">
        <f>IF(RES_hh_emih!F30=0,0,RES_hh_emih!F30/RES_summary!F$19)</f>
        <v>0.46182676168662601</v>
      </c>
      <c r="G30" s="72">
        <f>IF(RES_hh_emih!G30=0,0,RES_hh_emih!G30/RES_summary!G$19)</f>
        <v>0.45857004363744064</v>
      </c>
      <c r="H30" s="72">
        <f>IF(RES_hh_emih!H30=0,0,RES_hh_emih!H30/RES_summary!H$19)</f>
        <v>0.47030487192721065</v>
      </c>
      <c r="I30" s="72">
        <f>IF(RES_hh_emih!I30=0,0,RES_hh_emih!I30/RES_summary!I$19)</f>
        <v>0.479431338139301</v>
      </c>
      <c r="J30" s="72">
        <f>IF(RES_hh_emih!J30=0,0,RES_hh_emih!J30/RES_summary!J$19)</f>
        <v>0.49175493601961229</v>
      </c>
      <c r="K30" s="72">
        <f>IF(RES_hh_emih!K30=0,0,RES_hh_emih!K30/RES_summary!K$19)</f>
        <v>0.54018345226456288</v>
      </c>
      <c r="L30" s="72">
        <f>IF(RES_hh_emih!L30=0,0,RES_hh_emih!L30/RES_summary!L$19)</f>
        <v>0.57172760904841091</v>
      </c>
      <c r="M30" s="72">
        <f>IF(RES_hh_emih!M30=0,0,RES_hh_emih!M30/RES_summary!M$19)</f>
        <v>0.49194778040044101</v>
      </c>
      <c r="N30" s="72">
        <f>IF(RES_hh_emih!N30=0,0,RES_hh_emih!N30/RES_summary!N$19)</f>
        <v>0.53996989417008978</v>
      </c>
      <c r="O30" s="72">
        <f>IF(RES_hh_emih!O30=0,0,RES_hh_emih!O30/RES_summary!O$19)</f>
        <v>0.54528237728557971</v>
      </c>
      <c r="P30" s="72">
        <f>IF(RES_hh_emih!P30=0,0,RES_hh_emih!P30/RES_summary!P$19)</f>
        <v>0.55324235653465337</v>
      </c>
      <c r="Q30" s="72">
        <f>IF(RES_hh_emih!Q30=0,0,RES_hh_emih!Q30/RES_summary!Q$19)</f>
        <v>0.53530989938205253</v>
      </c>
      <c r="R30" s="72">
        <f>IF(RES_hh_emih!R30=0,0,RES_hh_emih!R30/RES_summary!R$19)</f>
        <v>0.52450628508486619</v>
      </c>
      <c r="S30" s="72">
        <f>IF(RES_hh_emih!S30=0,0,RES_hh_emih!S30/RES_summary!S$19)</f>
        <v>0.53517717152374622</v>
      </c>
      <c r="T30" s="72">
        <f>IF(RES_hh_emih!T30=0,0,RES_hh_emih!T30/RES_summary!T$19)</f>
        <v>0.52285512428032244</v>
      </c>
      <c r="U30" s="72">
        <f>IF(RES_hh_emih!U30=0,0,RES_hh_emih!U30/RES_summary!U$19)</f>
        <v>0.57597062136096278</v>
      </c>
      <c r="V30" s="72">
        <f>IF(RES_hh_emih!V30=0,0,RES_hh_emih!V30/RES_summary!V$19)</f>
        <v>0.74498076754934617</v>
      </c>
      <c r="W30" s="72">
        <f>IF(RES_hh_emih!W30=0,0,RES_hh_emih!W30/RES_summary!W$19)</f>
        <v>0.83899645935315958</v>
      </c>
      <c r="X30" s="72">
        <f>IF(RES_hh_emih!X30=0,0,RES_hh_emih!X30/RES_summary!X$19)</f>
        <v>0.67168907468936123</v>
      </c>
      <c r="Y30" s="72">
        <f>IF(RES_hh_emih!Y30=0,0,RES_hh_emih!Y30/RES_summary!Y$19)</f>
        <v>0.47452501899053301</v>
      </c>
      <c r="DA30" s="89" t="s">
        <v>625</v>
      </c>
    </row>
    <row r="31" spans="1:105" ht="12" customHeight="1" x14ac:dyDescent="0.25">
      <c r="A31" s="28" t="s">
        <v>202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X31" s="72">
        <f>IF(RES_hh_emih!X31=0,0,RES_hh_emih!X31/RES_summary!X$19)</f>
        <v>0</v>
      </c>
      <c r="Y31" s="72">
        <f>IF(RES_hh_emih!Y31=0,0,RES_hh_emih!Y31/RES_summary!Y$19)</f>
        <v>0</v>
      </c>
      <c r="DA31" s="89" t="s">
        <v>626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X32" s="77">
        <f>IF(RES_hh_emih!X32=0,0,RES_hh_emih!X32/RES_summary!X$19)</f>
        <v>0</v>
      </c>
      <c r="Y32" s="77">
        <f>IF(RES_hh_emih!Y32=0,0,RES_hh_emih!Y32/RES_summary!Y$19)</f>
        <v>0</v>
      </c>
      <c r="DA32" s="92" t="s">
        <v>627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Y3" si="0">C4</f>
        <v>87334</v>
      </c>
      <c r="D3" s="67">
        <f t="shared" si="0"/>
        <v>91308</v>
      </c>
      <c r="E3" s="67">
        <f t="shared" si="0"/>
        <v>92560</v>
      </c>
      <c r="F3" s="67">
        <f t="shared" si="0"/>
        <v>95922</v>
      </c>
      <c r="G3" s="67">
        <f t="shared" si="0"/>
        <v>63754</v>
      </c>
      <c r="H3" s="67">
        <f t="shared" si="0"/>
        <v>69775</v>
      </c>
      <c r="I3" s="67">
        <f t="shared" si="0"/>
        <v>72671</v>
      </c>
      <c r="J3" s="67">
        <f t="shared" si="0"/>
        <v>80411</v>
      </c>
      <c r="K3" s="67">
        <f t="shared" si="0"/>
        <v>73908</v>
      </c>
      <c r="L3" s="67">
        <f t="shared" si="0"/>
        <v>76677</v>
      </c>
      <c r="M3" s="67">
        <f t="shared" si="0"/>
        <v>71753</v>
      </c>
      <c r="N3" s="67">
        <f t="shared" si="0"/>
        <v>77117</v>
      </c>
      <c r="O3" s="67">
        <f t="shared" si="0"/>
        <v>76240</v>
      </c>
      <c r="P3" s="67">
        <f t="shared" si="0"/>
        <v>72562</v>
      </c>
      <c r="Q3" s="67">
        <f t="shared" si="0"/>
        <v>86900</v>
      </c>
      <c r="R3" s="67">
        <f t="shared" si="0"/>
        <v>62764</v>
      </c>
      <c r="S3" s="67">
        <f t="shared" si="0"/>
        <v>86098</v>
      </c>
      <c r="T3" s="67">
        <f t="shared" si="0"/>
        <v>82778</v>
      </c>
      <c r="U3" s="67">
        <f t="shared" si="0"/>
        <v>109706</v>
      </c>
      <c r="V3" s="67">
        <f t="shared" si="0"/>
        <v>78680</v>
      </c>
      <c r="W3" s="67">
        <f t="shared" si="0"/>
        <v>108347</v>
      </c>
      <c r="X3" s="67">
        <f t="shared" si="0"/>
        <v>117321</v>
      </c>
      <c r="Y3" s="67">
        <f t="shared" si="0"/>
        <v>95470</v>
      </c>
      <c r="DA3" s="87" t="s">
        <v>629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87334</v>
      </c>
      <c r="D4" s="71">
        <f t="shared" si="1"/>
        <v>91308</v>
      </c>
      <c r="E4" s="71">
        <f t="shared" si="1"/>
        <v>92560</v>
      </c>
      <c r="F4" s="71">
        <f t="shared" si="1"/>
        <v>95922</v>
      </c>
      <c r="G4" s="71">
        <f t="shared" si="1"/>
        <v>63754</v>
      </c>
      <c r="H4" s="71">
        <f t="shared" si="1"/>
        <v>69775</v>
      </c>
      <c r="I4" s="71">
        <f t="shared" si="1"/>
        <v>72671</v>
      </c>
      <c r="J4" s="71">
        <f t="shared" si="1"/>
        <v>80411</v>
      </c>
      <c r="K4" s="71">
        <f t="shared" si="1"/>
        <v>73908</v>
      </c>
      <c r="L4" s="71">
        <f t="shared" si="1"/>
        <v>76677</v>
      </c>
      <c r="M4" s="71">
        <f t="shared" si="1"/>
        <v>71753</v>
      </c>
      <c r="N4" s="71">
        <f t="shared" si="1"/>
        <v>77117</v>
      </c>
      <c r="O4" s="71">
        <f t="shared" si="1"/>
        <v>76240</v>
      </c>
      <c r="P4" s="71">
        <f t="shared" si="1"/>
        <v>72562</v>
      </c>
      <c r="Q4" s="71">
        <f t="shared" si="1"/>
        <v>86900</v>
      </c>
      <c r="R4" s="71">
        <f t="shared" ref="R4:V4" si="2">SUM(R5:R13)</f>
        <v>62764</v>
      </c>
      <c r="S4" s="71">
        <f t="shared" si="2"/>
        <v>86098</v>
      </c>
      <c r="T4" s="71">
        <f t="shared" si="2"/>
        <v>82778</v>
      </c>
      <c r="U4" s="71">
        <f t="shared" si="2"/>
        <v>109706</v>
      </c>
      <c r="V4" s="71">
        <f t="shared" si="2"/>
        <v>78680</v>
      </c>
      <c r="W4" s="71">
        <f t="shared" ref="W4:Y4" si="3">SUM(W5:W13)</f>
        <v>108347</v>
      </c>
      <c r="X4" s="71">
        <f t="shared" si="3"/>
        <v>117321</v>
      </c>
      <c r="Y4" s="71">
        <f t="shared" si="3"/>
        <v>95470</v>
      </c>
      <c r="DA4" s="88" t="s">
        <v>630</v>
      </c>
    </row>
    <row r="5" spans="1:105" ht="12" customHeight="1" x14ac:dyDescent="0.25">
      <c r="A5" s="28" t="s">
        <v>51</v>
      </c>
      <c r="B5" s="82"/>
      <c r="C5" s="82">
        <v>173</v>
      </c>
      <c r="D5" s="82">
        <v>125</v>
      </c>
      <c r="E5" s="82">
        <v>148</v>
      </c>
      <c r="F5" s="82">
        <v>218</v>
      </c>
      <c r="G5" s="82">
        <v>154</v>
      </c>
      <c r="H5" s="82">
        <v>83</v>
      </c>
      <c r="I5" s="82">
        <v>0</v>
      </c>
      <c r="J5" s="82">
        <v>0</v>
      </c>
      <c r="K5" s="82">
        <v>0</v>
      </c>
      <c r="L5" s="82">
        <v>0</v>
      </c>
      <c r="M5" s="82">
        <v>31</v>
      </c>
      <c r="N5" s="82">
        <v>73</v>
      </c>
      <c r="O5" s="82">
        <v>62</v>
      </c>
      <c r="P5" s="82">
        <v>0</v>
      </c>
      <c r="Q5" s="82">
        <v>0</v>
      </c>
      <c r="R5" s="82">
        <v>31</v>
      </c>
      <c r="S5" s="82">
        <v>89</v>
      </c>
      <c r="T5" s="82">
        <v>106</v>
      </c>
      <c r="U5" s="82">
        <v>132</v>
      </c>
      <c r="V5" s="82">
        <v>88</v>
      </c>
      <c r="W5" s="82">
        <v>69</v>
      </c>
      <c r="X5" s="82">
        <v>22</v>
      </c>
      <c r="Y5" s="82">
        <v>14</v>
      </c>
      <c r="DA5" s="89" t="s">
        <v>631</v>
      </c>
    </row>
    <row r="6" spans="1:105" ht="12" customHeight="1" x14ac:dyDescent="0.25">
      <c r="A6" s="28" t="s">
        <v>74</v>
      </c>
      <c r="B6" s="82"/>
      <c r="C6" s="82">
        <v>0</v>
      </c>
      <c r="D6" s="82">
        <v>0</v>
      </c>
      <c r="E6" s="82">
        <v>0</v>
      </c>
      <c r="F6" s="82">
        <v>0</v>
      </c>
      <c r="G6" s="82">
        <v>0</v>
      </c>
      <c r="H6" s="82">
        <v>0</v>
      </c>
      <c r="I6" s="82">
        <v>0</v>
      </c>
      <c r="J6" s="82">
        <v>0</v>
      </c>
      <c r="K6" s="82">
        <v>0</v>
      </c>
      <c r="L6" s="82">
        <v>0</v>
      </c>
      <c r="M6" s="82">
        <v>0</v>
      </c>
      <c r="N6" s="82">
        <v>0</v>
      </c>
      <c r="O6" s="82">
        <v>0</v>
      </c>
      <c r="P6" s="82">
        <v>0</v>
      </c>
      <c r="Q6" s="82">
        <v>0</v>
      </c>
      <c r="R6" s="82">
        <v>0</v>
      </c>
      <c r="S6" s="82">
        <v>0</v>
      </c>
      <c r="T6" s="82">
        <v>0</v>
      </c>
      <c r="U6" s="82">
        <v>0</v>
      </c>
      <c r="V6" s="82">
        <v>0</v>
      </c>
      <c r="W6" s="82">
        <v>0</v>
      </c>
      <c r="X6" s="82">
        <v>0</v>
      </c>
      <c r="Y6" s="82">
        <v>0</v>
      </c>
      <c r="DA6" s="89" t="s">
        <v>632</v>
      </c>
    </row>
    <row r="7" spans="1:105" ht="12" customHeight="1" x14ac:dyDescent="0.25">
      <c r="A7" s="28" t="s">
        <v>200</v>
      </c>
      <c r="B7" s="82"/>
      <c r="C7" s="82">
        <v>11776</v>
      </c>
      <c r="D7" s="82">
        <v>9532</v>
      </c>
      <c r="E7" s="82">
        <v>9443</v>
      </c>
      <c r="F7" s="82">
        <v>2222</v>
      </c>
      <c r="G7" s="82">
        <v>2790</v>
      </c>
      <c r="H7" s="82">
        <v>2342</v>
      </c>
      <c r="I7" s="82">
        <v>4482</v>
      </c>
      <c r="J7" s="82">
        <v>2887</v>
      </c>
      <c r="K7" s="82">
        <v>6070</v>
      </c>
      <c r="L7" s="82">
        <v>9132</v>
      </c>
      <c r="M7" s="82">
        <v>8336</v>
      </c>
      <c r="N7" s="82">
        <v>8817</v>
      </c>
      <c r="O7" s="82">
        <v>7598</v>
      </c>
      <c r="P7" s="82">
        <v>2887</v>
      </c>
      <c r="Q7" s="82">
        <v>2497</v>
      </c>
      <c r="R7" s="82">
        <v>1412</v>
      </c>
      <c r="S7" s="82">
        <v>2756</v>
      </c>
      <c r="T7" s="82">
        <v>3096</v>
      </c>
      <c r="U7" s="82">
        <v>3086</v>
      </c>
      <c r="V7" s="82">
        <v>2894</v>
      </c>
      <c r="W7" s="82">
        <v>0</v>
      </c>
      <c r="X7" s="82">
        <v>0</v>
      </c>
      <c r="Y7" s="82">
        <v>637</v>
      </c>
      <c r="DA7" s="89" t="s">
        <v>633</v>
      </c>
    </row>
    <row r="8" spans="1:105" ht="12" customHeight="1" x14ac:dyDescent="0.25">
      <c r="A8" s="28" t="s">
        <v>189</v>
      </c>
      <c r="B8" s="82"/>
      <c r="C8" s="82">
        <v>535</v>
      </c>
      <c r="D8" s="82">
        <v>568</v>
      </c>
      <c r="E8" s="82">
        <v>485</v>
      </c>
      <c r="F8" s="82">
        <v>681</v>
      </c>
      <c r="G8" s="82">
        <v>577</v>
      </c>
      <c r="H8" s="82">
        <v>771</v>
      </c>
      <c r="I8" s="82">
        <v>681</v>
      </c>
      <c r="J8" s="82">
        <v>570</v>
      </c>
      <c r="K8" s="82">
        <v>294</v>
      </c>
      <c r="L8" s="82">
        <v>120</v>
      </c>
      <c r="M8" s="82">
        <v>0</v>
      </c>
      <c r="N8" s="82">
        <v>0</v>
      </c>
      <c r="O8" s="82">
        <v>58</v>
      </c>
      <c r="P8" s="82">
        <v>129</v>
      </c>
      <c r="Q8" s="82">
        <v>189</v>
      </c>
      <c r="R8" s="82">
        <v>271</v>
      </c>
      <c r="S8" s="82">
        <v>513</v>
      </c>
      <c r="T8" s="82">
        <v>566</v>
      </c>
      <c r="U8" s="82">
        <v>843</v>
      </c>
      <c r="V8" s="82">
        <v>482</v>
      </c>
      <c r="W8" s="82">
        <v>226</v>
      </c>
      <c r="X8" s="82">
        <v>0</v>
      </c>
      <c r="Y8" s="82">
        <v>0</v>
      </c>
      <c r="DA8" s="89" t="s">
        <v>634</v>
      </c>
    </row>
    <row r="9" spans="1:105" ht="12" customHeight="1" x14ac:dyDescent="0.25">
      <c r="A9" s="28" t="s">
        <v>202</v>
      </c>
      <c r="B9" s="82"/>
      <c r="C9" s="82">
        <v>16552</v>
      </c>
      <c r="D9" s="82">
        <v>18387</v>
      </c>
      <c r="E9" s="82">
        <v>18186</v>
      </c>
      <c r="F9" s="82">
        <v>22607</v>
      </c>
      <c r="G9" s="82">
        <v>16557</v>
      </c>
      <c r="H9" s="82">
        <v>19033</v>
      </c>
      <c r="I9" s="82">
        <v>19590</v>
      </c>
      <c r="J9" s="82">
        <v>23399</v>
      </c>
      <c r="K9" s="82">
        <v>18517</v>
      </c>
      <c r="L9" s="82">
        <v>17052</v>
      </c>
      <c r="M9" s="82">
        <v>15275</v>
      </c>
      <c r="N9" s="82">
        <v>16473</v>
      </c>
      <c r="O9" s="82">
        <v>16404</v>
      </c>
      <c r="P9" s="82">
        <v>17731</v>
      </c>
      <c r="Q9" s="82">
        <v>15650</v>
      </c>
      <c r="R9" s="82">
        <v>13064</v>
      </c>
      <c r="S9" s="82">
        <v>17467</v>
      </c>
      <c r="T9" s="82">
        <v>18807</v>
      </c>
      <c r="U9" s="82">
        <v>23788</v>
      </c>
      <c r="V9" s="82">
        <v>18950</v>
      </c>
      <c r="W9" s="82">
        <v>21942</v>
      </c>
      <c r="X9" s="82">
        <v>21915</v>
      </c>
      <c r="Y9" s="82">
        <v>19263</v>
      </c>
      <c r="DA9" s="89" t="s">
        <v>635</v>
      </c>
    </row>
    <row r="10" spans="1:105" ht="12" customHeight="1" x14ac:dyDescent="0.25">
      <c r="A10" s="28" t="s">
        <v>197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636</v>
      </c>
    </row>
    <row r="11" spans="1:105" ht="12" customHeight="1" x14ac:dyDescent="0.25">
      <c r="A11" s="28" t="s">
        <v>198</v>
      </c>
      <c r="B11" s="82"/>
      <c r="C11" s="82">
        <v>35324</v>
      </c>
      <c r="D11" s="82">
        <v>32779</v>
      </c>
      <c r="E11" s="82">
        <v>32985</v>
      </c>
      <c r="F11" s="82">
        <v>36226</v>
      </c>
      <c r="G11" s="82">
        <v>17969</v>
      </c>
      <c r="H11" s="82">
        <v>23706</v>
      </c>
      <c r="I11" s="82">
        <v>25964</v>
      </c>
      <c r="J11" s="82">
        <v>30500</v>
      </c>
      <c r="K11" s="82">
        <v>25335</v>
      </c>
      <c r="L11" s="82">
        <v>25640</v>
      </c>
      <c r="M11" s="82">
        <v>23560</v>
      </c>
      <c r="N11" s="82">
        <v>26948</v>
      </c>
      <c r="O11" s="82">
        <v>27091</v>
      </c>
      <c r="P11" s="82">
        <v>22499</v>
      </c>
      <c r="Q11" s="82">
        <v>32579</v>
      </c>
      <c r="R11" s="82">
        <v>16979</v>
      </c>
      <c r="S11" s="82">
        <v>27852</v>
      </c>
      <c r="T11" s="82">
        <v>22885</v>
      </c>
      <c r="U11" s="82">
        <v>37260</v>
      </c>
      <c r="V11" s="82">
        <v>19719</v>
      </c>
      <c r="W11" s="82">
        <v>36870</v>
      </c>
      <c r="X11" s="82">
        <v>41275</v>
      </c>
      <c r="Y11" s="82">
        <v>36337</v>
      </c>
      <c r="DA11" s="89" t="s">
        <v>637</v>
      </c>
    </row>
    <row r="12" spans="1:105" ht="12" customHeight="1" x14ac:dyDescent="0.25">
      <c r="A12" s="28" t="s">
        <v>95</v>
      </c>
      <c r="B12" s="82"/>
      <c r="C12" s="82">
        <v>13106</v>
      </c>
      <c r="D12" s="82">
        <v>18640</v>
      </c>
      <c r="E12" s="82">
        <v>19196</v>
      </c>
      <c r="F12" s="82">
        <v>19523</v>
      </c>
      <c r="G12" s="82">
        <v>14481</v>
      </c>
      <c r="H12" s="82">
        <v>13214</v>
      </c>
      <c r="I12" s="82">
        <v>12169</v>
      </c>
      <c r="J12" s="82">
        <v>12095</v>
      </c>
      <c r="K12" s="82">
        <v>11256</v>
      </c>
      <c r="L12" s="82">
        <v>11951</v>
      </c>
      <c r="M12" s="82">
        <v>12139</v>
      </c>
      <c r="N12" s="82">
        <v>14389</v>
      </c>
      <c r="O12" s="82">
        <v>16004</v>
      </c>
      <c r="P12" s="82">
        <v>24710</v>
      </c>
      <c r="Q12" s="82">
        <v>25044</v>
      </c>
      <c r="R12" s="82">
        <v>17403</v>
      </c>
      <c r="S12" s="82">
        <v>19862</v>
      </c>
      <c r="T12" s="82">
        <v>18599</v>
      </c>
      <c r="U12" s="82">
        <v>24276</v>
      </c>
      <c r="V12" s="82">
        <v>21555</v>
      </c>
      <c r="W12" s="82">
        <v>35296</v>
      </c>
      <c r="X12" s="82">
        <v>44690</v>
      </c>
      <c r="Y12" s="82">
        <v>32076</v>
      </c>
      <c r="DA12" s="89" t="s">
        <v>638</v>
      </c>
    </row>
    <row r="13" spans="1:105" ht="12" customHeight="1" x14ac:dyDescent="0.25">
      <c r="A13" s="73" t="s">
        <v>94</v>
      </c>
      <c r="B13" s="83"/>
      <c r="C13" s="83">
        <v>9868</v>
      </c>
      <c r="D13" s="83">
        <v>11277</v>
      </c>
      <c r="E13" s="83">
        <v>12117</v>
      </c>
      <c r="F13" s="83">
        <v>14445</v>
      </c>
      <c r="G13" s="83">
        <v>11226</v>
      </c>
      <c r="H13" s="83">
        <v>10626</v>
      </c>
      <c r="I13" s="83">
        <v>9785</v>
      </c>
      <c r="J13" s="83">
        <v>10960</v>
      </c>
      <c r="K13" s="83">
        <v>12436</v>
      </c>
      <c r="L13" s="83">
        <v>12782</v>
      </c>
      <c r="M13" s="83">
        <v>12412</v>
      </c>
      <c r="N13" s="83">
        <v>10417</v>
      </c>
      <c r="O13" s="83">
        <v>9023</v>
      </c>
      <c r="P13" s="83">
        <v>4606</v>
      </c>
      <c r="Q13" s="83">
        <v>10941</v>
      </c>
      <c r="R13" s="83">
        <v>13604</v>
      </c>
      <c r="S13" s="83">
        <v>17559</v>
      </c>
      <c r="T13" s="83">
        <v>18719</v>
      </c>
      <c r="U13" s="83">
        <v>20321</v>
      </c>
      <c r="V13" s="83">
        <v>14992</v>
      </c>
      <c r="W13" s="83">
        <v>13944</v>
      </c>
      <c r="X13" s="83">
        <v>9419</v>
      </c>
      <c r="Y13" s="83">
        <v>7143</v>
      </c>
      <c r="DA13" s="90" t="s">
        <v>639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64360</v>
      </c>
      <c r="D14" s="85">
        <f t="shared" si="4"/>
        <v>61391</v>
      </c>
      <c r="E14" s="85">
        <f t="shared" si="4"/>
        <v>61247</v>
      </c>
      <c r="F14" s="85">
        <f t="shared" si="4"/>
        <v>61954</v>
      </c>
      <c r="G14" s="85">
        <f t="shared" si="4"/>
        <v>38047</v>
      </c>
      <c r="H14" s="85">
        <f t="shared" si="4"/>
        <v>45935</v>
      </c>
      <c r="I14" s="85">
        <f t="shared" si="4"/>
        <v>50717</v>
      </c>
      <c r="J14" s="85">
        <f t="shared" si="4"/>
        <v>57356</v>
      </c>
      <c r="K14" s="85">
        <f t="shared" si="4"/>
        <v>50216</v>
      </c>
      <c r="L14" s="85">
        <f t="shared" si="4"/>
        <v>51944</v>
      </c>
      <c r="M14" s="85">
        <f t="shared" si="4"/>
        <v>47202</v>
      </c>
      <c r="N14" s="85">
        <f t="shared" si="4"/>
        <v>52311</v>
      </c>
      <c r="O14" s="85">
        <f t="shared" si="4"/>
        <v>51213</v>
      </c>
      <c r="P14" s="85">
        <f t="shared" si="4"/>
        <v>43246</v>
      </c>
      <c r="Q14" s="85">
        <f t="shared" si="4"/>
        <v>50915</v>
      </c>
      <c r="R14" s="85">
        <f t="shared" ref="R14:V14" si="5">SUM(R5:R11)</f>
        <v>31757</v>
      </c>
      <c r="S14" s="85">
        <f t="shared" si="5"/>
        <v>48677</v>
      </c>
      <c r="T14" s="85">
        <f t="shared" si="5"/>
        <v>45460</v>
      </c>
      <c r="U14" s="85">
        <f t="shared" si="5"/>
        <v>65109</v>
      </c>
      <c r="V14" s="85">
        <f t="shared" si="5"/>
        <v>42133</v>
      </c>
      <c r="W14" s="85">
        <f t="shared" ref="W14:Y14" si="6">SUM(W5:W11)</f>
        <v>59107</v>
      </c>
      <c r="X14" s="85">
        <f t="shared" si="6"/>
        <v>63212</v>
      </c>
      <c r="Y14" s="85">
        <f t="shared" si="6"/>
        <v>56251</v>
      </c>
      <c r="DA14" s="93"/>
    </row>
    <row r="15" spans="1:105" ht="12.95" customHeight="1" x14ac:dyDescent="0.25">
      <c r="A15" s="68" t="s">
        <v>92</v>
      </c>
      <c r="B15" s="71"/>
      <c r="C15" s="71">
        <f t="shared" ref="C15:Y15" si="7">C16</f>
        <v>6792</v>
      </c>
      <c r="D15" s="71">
        <f t="shared" si="7"/>
        <v>7592</v>
      </c>
      <c r="E15" s="71">
        <f t="shared" si="7"/>
        <v>5018</v>
      </c>
      <c r="F15" s="71">
        <f t="shared" si="7"/>
        <v>7023</v>
      </c>
      <c r="G15" s="71">
        <f t="shared" si="7"/>
        <v>7846</v>
      </c>
      <c r="H15" s="71">
        <f t="shared" si="7"/>
        <v>6406</v>
      </c>
      <c r="I15" s="71">
        <f t="shared" si="7"/>
        <v>4595</v>
      </c>
      <c r="J15" s="71">
        <f t="shared" si="7"/>
        <v>9382</v>
      </c>
      <c r="K15" s="71">
        <f t="shared" si="7"/>
        <v>4459</v>
      </c>
      <c r="L15" s="71">
        <f t="shared" si="7"/>
        <v>6104</v>
      </c>
      <c r="M15" s="71">
        <f t="shared" si="7"/>
        <v>3714</v>
      </c>
      <c r="N15" s="71">
        <f t="shared" si="7"/>
        <v>7824</v>
      </c>
      <c r="O15" s="71">
        <f t="shared" si="7"/>
        <v>9343</v>
      </c>
      <c r="P15" s="71">
        <f t="shared" si="7"/>
        <v>6282</v>
      </c>
      <c r="Q15" s="71">
        <f t="shared" si="7"/>
        <v>11150</v>
      </c>
      <c r="R15" s="71">
        <f t="shared" si="7"/>
        <v>4916</v>
      </c>
      <c r="S15" s="71">
        <f t="shared" si="7"/>
        <v>4401</v>
      </c>
      <c r="T15" s="71">
        <f t="shared" si="7"/>
        <v>8222</v>
      </c>
      <c r="U15" s="71">
        <f t="shared" si="7"/>
        <v>12965</v>
      </c>
      <c r="V15" s="71">
        <f t="shared" si="7"/>
        <v>16865</v>
      </c>
      <c r="W15" s="71">
        <f t="shared" si="7"/>
        <v>26532</v>
      </c>
      <c r="X15" s="71">
        <f t="shared" si="7"/>
        <v>13492</v>
      </c>
      <c r="Y15" s="71">
        <f t="shared" si="7"/>
        <v>37746</v>
      </c>
      <c r="DA15" s="88" t="s">
        <v>640</v>
      </c>
    </row>
    <row r="16" spans="1:105" ht="12" customHeight="1" x14ac:dyDescent="0.25">
      <c r="A16" s="28" t="s">
        <v>91</v>
      </c>
      <c r="B16" s="82"/>
      <c r="C16" s="82">
        <v>6792</v>
      </c>
      <c r="D16" s="82">
        <v>7592</v>
      </c>
      <c r="E16" s="82">
        <v>5018</v>
      </c>
      <c r="F16" s="82">
        <v>7023</v>
      </c>
      <c r="G16" s="82">
        <v>7846</v>
      </c>
      <c r="H16" s="82">
        <v>6406</v>
      </c>
      <c r="I16" s="82">
        <v>4595</v>
      </c>
      <c r="J16" s="82">
        <v>9382</v>
      </c>
      <c r="K16" s="82">
        <v>4459</v>
      </c>
      <c r="L16" s="82">
        <v>6104</v>
      </c>
      <c r="M16" s="82">
        <v>3714</v>
      </c>
      <c r="N16" s="82">
        <v>7824</v>
      </c>
      <c r="O16" s="82">
        <v>9343</v>
      </c>
      <c r="P16" s="82">
        <v>6282</v>
      </c>
      <c r="Q16" s="82">
        <v>11150</v>
      </c>
      <c r="R16" s="82">
        <v>4916</v>
      </c>
      <c r="S16" s="82">
        <v>4401</v>
      </c>
      <c r="T16" s="82">
        <v>8222</v>
      </c>
      <c r="U16" s="82">
        <v>12965</v>
      </c>
      <c r="V16" s="82">
        <v>16865</v>
      </c>
      <c r="W16" s="82">
        <v>26532</v>
      </c>
      <c r="X16" s="82">
        <v>13492</v>
      </c>
      <c r="Y16" s="82">
        <v>37746</v>
      </c>
      <c r="DA16" s="89" t="s">
        <v>641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87334</v>
      </c>
      <c r="D17" s="71">
        <f t="shared" si="8"/>
        <v>91308</v>
      </c>
      <c r="E17" s="71">
        <f t="shared" si="8"/>
        <v>92560</v>
      </c>
      <c r="F17" s="71">
        <f t="shared" si="8"/>
        <v>95922</v>
      </c>
      <c r="G17" s="71">
        <f t="shared" si="8"/>
        <v>63754</v>
      </c>
      <c r="H17" s="71">
        <f t="shared" si="8"/>
        <v>69775</v>
      </c>
      <c r="I17" s="71">
        <f t="shared" si="8"/>
        <v>72671</v>
      </c>
      <c r="J17" s="71">
        <f t="shared" si="8"/>
        <v>80411</v>
      </c>
      <c r="K17" s="71">
        <f t="shared" si="8"/>
        <v>73908</v>
      </c>
      <c r="L17" s="71">
        <f t="shared" si="8"/>
        <v>76677</v>
      </c>
      <c r="M17" s="71">
        <f t="shared" si="8"/>
        <v>71753</v>
      </c>
      <c r="N17" s="71">
        <f t="shared" si="8"/>
        <v>77117</v>
      </c>
      <c r="O17" s="71">
        <f t="shared" si="8"/>
        <v>76240</v>
      </c>
      <c r="P17" s="71">
        <f t="shared" si="8"/>
        <v>72562</v>
      </c>
      <c r="Q17" s="71">
        <f t="shared" si="8"/>
        <v>86900</v>
      </c>
      <c r="R17" s="71">
        <f t="shared" ref="R17:V17" si="9">SUM(R18:R25)</f>
        <v>62764</v>
      </c>
      <c r="S17" s="71">
        <f t="shared" si="9"/>
        <v>86098</v>
      </c>
      <c r="T17" s="71">
        <f t="shared" si="9"/>
        <v>82778</v>
      </c>
      <c r="U17" s="71">
        <f t="shared" si="9"/>
        <v>109706</v>
      </c>
      <c r="V17" s="71">
        <f t="shared" si="9"/>
        <v>78680</v>
      </c>
      <c r="W17" s="71">
        <f t="shared" ref="W17:Y17" si="10">SUM(W18:W25)</f>
        <v>108347</v>
      </c>
      <c r="X17" s="71">
        <f t="shared" si="10"/>
        <v>117321</v>
      </c>
      <c r="Y17" s="71">
        <f t="shared" si="10"/>
        <v>95470</v>
      </c>
      <c r="DA17" s="88" t="s">
        <v>642</v>
      </c>
    </row>
    <row r="18" spans="1:105" ht="12" customHeight="1" x14ac:dyDescent="0.25">
      <c r="A18" s="28" t="s">
        <v>51</v>
      </c>
      <c r="B18" s="82"/>
      <c r="C18" s="82">
        <v>9</v>
      </c>
      <c r="D18" s="82">
        <v>18</v>
      </c>
      <c r="E18" s="82">
        <v>28</v>
      </c>
      <c r="F18" s="82">
        <v>66</v>
      </c>
      <c r="G18" s="82">
        <v>19</v>
      </c>
      <c r="H18" s="82">
        <v>9</v>
      </c>
      <c r="I18" s="82">
        <v>0</v>
      </c>
      <c r="J18" s="82">
        <v>0</v>
      </c>
      <c r="K18" s="82">
        <v>0</v>
      </c>
      <c r="L18" s="82">
        <v>0</v>
      </c>
      <c r="M18" s="82">
        <v>31</v>
      </c>
      <c r="N18" s="82">
        <v>73</v>
      </c>
      <c r="O18" s="82">
        <v>57</v>
      </c>
      <c r="P18" s="82">
        <v>0</v>
      </c>
      <c r="Q18" s="82">
        <v>0</v>
      </c>
      <c r="R18" s="82">
        <v>31</v>
      </c>
      <c r="S18" s="82">
        <v>85</v>
      </c>
      <c r="T18" s="82">
        <v>102</v>
      </c>
      <c r="U18" s="82">
        <v>128</v>
      </c>
      <c r="V18" s="82">
        <v>84</v>
      </c>
      <c r="W18" s="82">
        <v>63</v>
      </c>
      <c r="X18" s="82">
        <v>20</v>
      </c>
      <c r="Y18" s="82">
        <v>10</v>
      </c>
      <c r="DA18" s="89" t="s">
        <v>643</v>
      </c>
    </row>
    <row r="19" spans="1:105" s="2" customFormat="1" ht="12" customHeight="1" x14ac:dyDescent="0.25">
      <c r="A19" s="28" t="s">
        <v>74</v>
      </c>
      <c r="B19" s="82"/>
      <c r="C19" s="82">
        <v>0</v>
      </c>
      <c r="D19" s="82">
        <v>0</v>
      </c>
      <c r="E19" s="82">
        <v>0</v>
      </c>
      <c r="F19" s="82">
        <v>0</v>
      </c>
      <c r="G19" s="82">
        <v>0</v>
      </c>
      <c r="H19" s="82">
        <v>0</v>
      </c>
      <c r="I19" s="82">
        <v>0</v>
      </c>
      <c r="J19" s="82">
        <v>0</v>
      </c>
      <c r="K19" s="82">
        <v>0</v>
      </c>
      <c r="L19" s="82">
        <v>0</v>
      </c>
      <c r="M19" s="82">
        <v>0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X19" s="82">
        <v>0</v>
      </c>
      <c r="Y19" s="82">
        <v>0</v>
      </c>
      <c r="DA19" s="89" t="s">
        <v>644</v>
      </c>
    </row>
    <row r="20" spans="1:105" ht="12" customHeight="1" x14ac:dyDescent="0.25">
      <c r="A20" s="28" t="s">
        <v>200</v>
      </c>
      <c r="B20" s="82"/>
      <c r="C20" s="82">
        <v>10925</v>
      </c>
      <c r="D20" s="82">
        <v>8867</v>
      </c>
      <c r="E20" s="82">
        <v>8765</v>
      </c>
      <c r="F20" s="82">
        <v>1726</v>
      </c>
      <c r="G20" s="82">
        <v>2333</v>
      </c>
      <c r="H20" s="82">
        <v>1810</v>
      </c>
      <c r="I20" s="82">
        <v>4165</v>
      </c>
      <c r="J20" s="82">
        <v>2735</v>
      </c>
      <c r="K20" s="82">
        <v>5661</v>
      </c>
      <c r="L20" s="82">
        <v>8723</v>
      </c>
      <c r="M20" s="82">
        <v>8009</v>
      </c>
      <c r="N20" s="82">
        <v>8531</v>
      </c>
      <c r="O20" s="82">
        <v>7306</v>
      </c>
      <c r="P20" s="82">
        <v>2414</v>
      </c>
      <c r="Q20" s="82">
        <v>2170</v>
      </c>
      <c r="R20" s="82">
        <v>1234</v>
      </c>
      <c r="S20" s="82">
        <v>2518</v>
      </c>
      <c r="T20" s="82">
        <v>2937</v>
      </c>
      <c r="U20" s="82">
        <v>2991</v>
      </c>
      <c r="V20" s="82">
        <v>2779</v>
      </c>
      <c r="W20" s="82">
        <v>0</v>
      </c>
      <c r="X20" s="82">
        <v>0</v>
      </c>
      <c r="Y20" s="82">
        <v>101</v>
      </c>
      <c r="DA20" s="89" t="s">
        <v>645</v>
      </c>
    </row>
    <row r="21" spans="1:105" ht="12" customHeight="1" x14ac:dyDescent="0.25">
      <c r="A21" s="28" t="s">
        <v>189</v>
      </c>
      <c r="B21" s="82"/>
      <c r="C21" s="82">
        <v>507</v>
      </c>
      <c r="D21" s="82">
        <v>538</v>
      </c>
      <c r="E21" s="82">
        <v>457</v>
      </c>
      <c r="F21" s="82">
        <v>642</v>
      </c>
      <c r="G21" s="82">
        <v>543</v>
      </c>
      <c r="H21" s="82">
        <v>727</v>
      </c>
      <c r="I21" s="82">
        <v>648</v>
      </c>
      <c r="J21" s="82">
        <v>540</v>
      </c>
      <c r="K21" s="82">
        <v>271</v>
      </c>
      <c r="L21" s="82">
        <v>102</v>
      </c>
      <c r="M21" s="82">
        <v>0</v>
      </c>
      <c r="N21" s="82">
        <v>0</v>
      </c>
      <c r="O21" s="82">
        <v>41</v>
      </c>
      <c r="P21" s="82">
        <v>94</v>
      </c>
      <c r="Q21" s="82">
        <v>163</v>
      </c>
      <c r="R21" s="82">
        <v>255</v>
      </c>
      <c r="S21" s="82">
        <v>501</v>
      </c>
      <c r="T21" s="82">
        <v>551</v>
      </c>
      <c r="U21" s="82">
        <v>821</v>
      </c>
      <c r="V21" s="82">
        <v>459</v>
      </c>
      <c r="W21" s="82">
        <v>206</v>
      </c>
      <c r="X21" s="82">
        <v>0</v>
      </c>
      <c r="Y21" s="82">
        <v>0</v>
      </c>
      <c r="DA21" s="89" t="s">
        <v>646</v>
      </c>
    </row>
    <row r="22" spans="1:105" ht="12" customHeight="1" x14ac:dyDescent="0.25">
      <c r="A22" s="28" t="s">
        <v>202</v>
      </c>
      <c r="B22" s="82"/>
      <c r="C22" s="82">
        <v>548</v>
      </c>
      <c r="D22" s="82">
        <v>1247</v>
      </c>
      <c r="E22" s="82">
        <v>1618</v>
      </c>
      <c r="F22" s="82">
        <v>2344</v>
      </c>
      <c r="G22" s="82">
        <v>1745</v>
      </c>
      <c r="H22" s="82">
        <v>2096</v>
      </c>
      <c r="I22" s="82">
        <v>4981</v>
      </c>
      <c r="J22" s="82">
        <v>7856</v>
      </c>
      <c r="K22" s="82">
        <v>4651</v>
      </c>
      <c r="L22" s="82">
        <v>4070</v>
      </c>
      <c r="M22" s="82">
        <v>2995</v>
      </c>
      <c r="N22" s="82">
        <v>3327</v>
      </c>
      <c r="O22" s="82">
        <v>3182</v>
      </c>
      <c r="P22" s="82">
        <v>1692</v>
      </c>
      <c r="Q22" s="82">
        <v>1728</v>
      </c>
      <c r="R22" s="82">
        <v>1972</v>
      </c>
      <c r="S22" s="82">
        <v>3495</v>
      </c>
      <c r="T22" s="82">
        <v>4236</v>
      </c>
      <c r="U22" s="82">
        <v>5297</v>
      </c>
      <c r="V22" s="82">
        <v>4677</v>
      </c>
      <c r="W22" s="82">
        <v>6134</v>
      </c>
      <c r="X22" s="82">
        <v>6924</v>
      </c>
      <c r="Y22" s="82">
        <v>5266</v>
      </c>
      <c r="DA22" s="89" t="s">
        <v>647</v>
      </c>
    </row>
    <row r="23" spans="1:105" ht="12" customHeight="1" x14ac:dyDescent="0.25">
      <c r="A23" s="28" t="s">
        <v>197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648</v>
      </c>
    </row>
    <row r="24" spans="1:105" ht="12" customHeight="1" x14ac:dyDescent="0.25">
      <c r="A24" s="28" t="s">
        <v>198</v>
      </c>
      <c r="B24" s="82"/>
      <c r="C24" s="82">
        <v>25857</v>
      </c>
      <c r="D24" s="82">
        <v>32261</v>
      </c>
      <c r="E24" s="82">
        <v>31171</v>
      </c>
      <c r="F24" s="82">
        <v>30932</v>
      </c>
      <c r="G24" s="82">
        <v>17969</v>
      </c>
      <c r="H24" s="82">
        <v>23706</v>
      </c>
      <c r="I24" s="82">
        <v>25446</v>
      </c>
      <c r="J24" s="82">
        <v>26441</v>
      </c>
      <c r="K24" s="82">
        <v>22356</v>
      </c>
      <c r="L24" s="82">
        <v>24534</v>
      </c>
      <c r="M24" s="82">
        <v>23560</v>
      </c>
      <c r="N24" s="82">
        <v>26948</v>
      </c>
      <c r="O24" s="82">
        <v>27091</v>
      </c>
      <c r="P24" s="82">
        <v>22497</v>
      </c>
      <c r="Q24" s="82">
        <v>26852</v>
      </c>
      <c r="R24" s="82">
        <v>16979</v>
      </c>
      <c r="S24" s="82">
        <v>26072</v>
      </c>
      <c r="T24" s="82">
        <v>22885</v>
      </c>
      <c r="U24" s="82">
        <v>31266</v>
      </c>
      <c r="V24" s="82">
        <v>19719</v>
      </c>
      <c r="W24" s="82">
        <v>33988</v>
      </c>
      <c r="X24" s="82">
        <v>36606</v>
      </c>
      <c r="Y24" s="82">
        <v>30593</v>
      </c>
      <c r="DA24" s="89" t="s">
        <v>649</v>
      </c>
    </row>
    <row r="25" spans="1:105" ht="12" customHeight="1" x14ac:dyDescent="0.25">
      <c r="A25" s="73" t="s">
        <v>53</v>
      </c>
      <c r="B25" s="83"/>
      <c r="C25" s="83">
        <v>49488</v>
      </c>
      <c r="D25" s="83">
        <v>48377</v>
      </c>
      <c r="E25" s="83">
        <v>50521</v>
      </c>
      <c r="F25" s="83">
        <v>60212</v>
      </c>
      <c r="G25" s="83">
        <v>41145</v>
      </c>
      <c r="H25" s="83">
        <v>41427</v>
      </c>
      <c r="I25" s="83">
        <v>37431</v>
      </c>
      <c r="J25" s="83">
        <v>42839</v>
      </c>
      <c r="K25" s="83">
        <v>40969</v>
      </c>
      <c r="L25" s="83">
        <v>39248</v>
      </c>
      <c r="M25" s="83">
        <v>37158</v>
      </c>
      <c r="N25" s="83">
        <v>38238</v>
      </c>
      <c r="O25" s="83">
        <v>38563</v>
      </c>
      <c r="P25" s="83">
        <v>45865</v>
      </c>
      <c r="Q25" s="83">
        <v>55987</v>
      </c>
      <c r="R25" s="83">
        <v>42293</v>
      </c>
      <c r="S25" s="83">
        <v>53427</v>
      </c>
      <c r="T25" s="83">
        <v>52067</v>
      </c>
      <c r="U25" s="83">
        <v>69203</v>
      </c>
      <c r="V25" s="83">
        <v>50962</v>
      </c>
      <c r="W25" s="83">
        <v>67956</v>
      </c>
      <c r="X25" s="83">
        <v>73771</v>
      </c>
      <c r="Y25" s="83">
        <v>59500</v>
      </c>
      <c r="DA25" s="90" t="s">
        <v>650</v>
      </c>
    </row>
    <row r="26" spans="1:105" ht="12" customHeight="1" x14ac:dyDescent="0.25">
      <c r="A26" s="84" t="s">
        <v>52</v>
      </c>
      <c r="B26" s="85"/>
      <c r="C26" s="85">
        <v>816</v>
      </c>
      <c r="D26" s="85">
        <v>675</v>
      </c>
      <c r="E26" s="85">
        <v>659</v>
      </c>
      <c r="F26" s="85">
        <v>1038</v>
      </c>
      <c r="G26" s="85">
        <v>892</v>
      </c>
      <c r="H26" s="85">
        <v>1643</v>
      </c>
      <c r="I26" s="85">
        <v>1052</v>
      </c>
      <c r="J26" s="85">
        <v>1975</v>
      </c>
      <c r="K26" s="85">
        <v>1070</v>
      </c>
      <c r="L26" s="85">
        <v>1298</v>
      </c>
      <c r="M26" s="85">
        <v>1167</v>
      </c>
      <c r="N26" s="85">
        <v>1540</v>
      </c>
      <c r="O26" s="85">
        <v>1934</v>
      </c>
      <c r="P26" s="85">
        <v>2938</v>
      </c>
      <c r="Q26" s="85">
        <v>2912</v>
      </c>
      <c r="R26" s="85">
        <v>2806</v>
      </c>
      <c r="S26" s="85">
        <v>3241</v>
      </c>
      <c r="T26" s="85">
        <v>3945</v>
      </c>
      <c r="U26" s="85">
        <v>5108</v>
      </c>
      <c r="V26" s="85">
        <v>4330</v>
      </c>
      <c r="W26" s="85">
        <v>5339</v>
      </c>
      <c r="X26" s="85">
        <v>6110</v>
      </c>
      <c r="Y26" s="85">
        <v>5021</v>
      </c>
      <c r="DA26" s="93" t="s">
        <v>651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87334</v>
      </c>
      <c r="D27" s="71">
        <f t="shared" si="11"/>
        <v>91308</v>
      </c>
      <c r="E27" s="71">
        <f t="shared" si="11"/>
        <v>92560</v>
      </c>
      <c r="F27" s="71">
        <f t="shared" si="11"/>
        <v>95922</v>
      </c>
      <c r="G27" s="71">
        <f t="shared" si="11"/>
        <v>63754</v>
      </c>
      <c r="H27" s="71">
        <f t="shared" si="11"/>
        <v>69775</v>
      </c>
      <c r="I27" s="71">
        <f t="shared" si="11"/>
        <v>72671</v>
      </c>
      <c r="J27" s="71">
        <f t="shared" si="11"/>
        <v>80411</v>
      </c>
      <c r="K27" s="71">
        <f t="shared" si="11"/>
        <v>73908</v>
      </c>
      <c r="L27" s="71">
        <f t="shared" si="11"/>
        <v>76677</v>
      </c>
      <c r="M27" s="71">
        <f t="shared" si="11"/>
        <v>71753</v>
      </c>
      <c r="N27" s="71">
        <f t="shared" si="11"/>
        <v>77117</v>
      </c>
      <c r="O27" s="71">
        <f t="shared" si="11"/>
        <v>76240</v>
      </c>
      <c r="P27" s="71">
        <f t="shared" si="11"/>
        <v>72562</v>
      </c>
      <c r="Q27" s="71">
        <f t="shared" si="11"/>
        <v>86900</v>
      </c>
      <c r="R27" s="71">
        <f t="shared" ref="R27:V27" si="12">SUM(R28:R32)</f>
        <v>62764</v>
      </c>
      <c r="S27" s="71">
        <f t="shared" si="12"/>
        <v>86098</v>
      </c>
      <c r="T27" s="71">
        <f t="shared" si="12"/>
        <v>82778</v>
      </c>
      <c r="U27" s="71">
        <f t="shared" si="12"/>
        <v>109706</v>
      </c>
      <c r="V27" s="71">
        <f t="shared" si="12"/>
        <v>78680</v>
      </c>
      <c r="W27" s="71">
        <f t="shared" ref="W27:Y27" si="13">SUM(W28:W32)</f>
        <v>108347</v>
      </c>
      <c r="X27" s="71">
        <f t="shared" si="13"/>
        <v>117321</v>
      </c>
      <c r="Y27" s="71">
        <f t="shared" si="13"/>
        <v>95470</v>
      </c>
      <c r="DA27" s="88" t="s">
        <v>652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DA28" s="89" t="s">
        <v>653</v>
      </c>
    </row>
    <row r="29" spans="1:105" s="2" customFormat="1" ht="12" customHeight="1" x14ac:dyDescent="0.25">
      <c r="A29" s="28" t="s">
        <v>74</v>
      </c>
      <c r="B29" s="82"/>
      <c r="C29" s="82">
        <v>11650</v>
      </c>
      <c r="D29" s="82">
        <v>11480</v>
      </c>
      <c r="E29" s="82">
        <v>11416</v>
      </c>
      <c r="F29" s="82">
        <v>7028</v>
      </c>
      <c r="G29" s="82">
        <v>5033</v>
      </c>
      <c r="H29" s="82">
        <v>5100</v>
      </c>
      <c r="I29" s="82">
        <v>7401</v>
      </c>
      <c r="J29" s="82">
        <v>12000</v>
      </c>
      <c r="K29" s="82">
        <v>7839</v>
      </c>
      <c r="L29" s="82">
        <v>3448</v>
      </c>
      <c r="M29" s="82">
        <v>798</v>
      </c>
      <c r="N29" s="82">
        <v>1807</v>
      </c>
      <c r="O29" s="82">
        <v>5588</v>
      </c>
      <c r="P29" s="82">
        <v>7981</v>
      </c>
      <c r="Q29" s="82">
        <v>8105</v>
      </c>
      <c r="R29" s="82">
        <v>5506</v>
      </c>
      <c r="S29" s="82">
        <v>4068</v>
      </c>
      <c r="T29" s="82">
        <v>2174</v>
      </c>
      <c r="U29" s="82">
        <v>3667</v>
      </c>
      <c r="V29" s="82">
        <v>3462</v>
      </c>
      <c r="W29" s="82">
        <v>5775</v>
      </c>
      <c r="X29" s="82">
        <v>4725</v>
      </c>
      <c r="Y29" s="82">
        <v>2628</v>
      </c>
      <c r="DA29" s="89" t="s">
        <v>654</v>
      </c>
    </row>
    <row r="30" spans="1:105" ht="12" customHeight="1" x14ac:dyDescent="0.25">
      <c r="A30" s="28" t="s">
        <v>189</v>
      </c>
      <c r="B30" s="82"/>
      <c r="C30" s="82">
        <v>517</v>
      </c>
      <c r="D30" s="82">
        <v>549</v>
      </c>
      <c r="E30" s="82">
        <v>459</v>
      </c>
      <c r="F30" s="82">
        <v>635</v>
      </c>
      <c r="G30" s="82">
        <v>534</v>
      </c>
      <c r="H30" s="82">
        <v>716</v>
      </c>
      <c r="I30" s="82">
        <v>644</v>
      </c>
      <c r="J30" s="82">
        <v>545</v>
      </c>
      <c r="K30" s="82">
        <v>280</v>
      </c>
      <c r="L30" s="82">
        <v>113</v>
      </c>
      <c r="M30" s="82">
        <v>0</v>
      </c>
      <c r="N30" s="82">
        <v>0</v>
      </c>
      <c r="O30" s="82">
        <v>53</v>
      </c>
      <c r="P30" s="82">
        <v>117</v>
      </c>
      <c r="Q30" s="82">
        <v>178</v>
      </c>
      <c r="R30" s="82">
        <v>259</v>
      </c>
      <c r="S30" s="82">
        <v>492</v>
      </c>
      <c r="T30" s="82">
        <v>529</v>
      </c>
      <c r="U30" s="82">
        <v>795</v>
      </c>
      <c r="V30" s="82">
        <v>418</v>
      </c>
      <c r="W30" s="82">
        <v>189</v>
      </c>
      <c r="X30" s="82">
        <v>0</v>
      </c>
      <c r="Y30" s="82">
        <v>0</v>
      </c>
      <c r="DA30" s="89" t="s">
        <v>655</v>
      </c>
    </row>
    <row r="31" spans="1:105" ht="12" customHeight="1" x14ac:dyDescent="0.25">
      <c r="A31" s="28" t="s">
        <v>202</v>
      </c>
      <c r="B31" s="82"/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X31" s="82">
        <v>0</v>
      </c>
      <c r="Y31" s="82">
        <v>0</v>
      </c>
      <c r="DA31" s="89" t="s">
        <v>656</v>
      </c>
    </row>
    <row r="32" spans="1:105" ht="12" customHeight="1" x14ac:dyDescent="0.25">
      <c r="A32" s="32" t="s">
        <v>53</v>
      </c>
      <c r="B32" s="86"/>
      <c r="C32" s="86">
        <v>75167</v>
      </c>
      <c r="D32" s="86">
        <v>79279</v>
      </c>
      <c r="E32" s="86">
        <v>80685</v>
      </c>
      <c r="F32" s="86">
        <v>88259</v>
      </c>
      <c r="G32" s="86">
        <v>58187</v>
      </c>
      <c r="H32" s="86">
        <v>63959</v>
      </c>
      <c r="I32" s="86">
        <v>64626</v>
      </c>
      <c r="J32" s="86">
        <v>67866</v>
      </c>
      <c r="K32" s="86">
        <v>65789</v>
      </c>
      <c r="L32" s="86">
        <v>73116</v>
      </c>
      <c r="M32" s="86">
        <v>70955</v>
      </c>
      <c r="N32" s="86">
        <v>75310</v>
      </c>
      <c r="O32" s="86">
        <v>70599</v>
      </c>
      <c r="P32" s="86">
        <v>64464</v>
      </c>
      <c r="Q32" s="86">
        <v>78617</v>
      </c>
      <c r="R32" s="86">
        <v>56999</v>
      </c>
      <c r="S32" s="86">
        <v>81538</v>
      </c>
      <c r="T32" s="86">
        <v>80075</v>
      </c>
      <c r="U32" s="86">
        <v>105244</v>
      </c>
      <c r="V32" s="86">
        <v>74800</v>
      </c>
      <c r="W32" s="86">
        <v>102383</v>
      </c>
      <c r="X32" s="86">
        <v>112596</v>
      </c>
      <c r="Y32" s="86">
        <v>92842</v>
      </c>
      <c r="DA32" s="92" t="s">
        <v>657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Y14 C17:Y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161.19841456715673</v>
      </c>
      <c r="D3" s="65">
        <f t="shared" si="0"/>
        <v>160.74757709480079</v>
      </c>
      <c r="E3" s="65">
        <f t="shared" si="0"/>
        <v>167.66628460213397</v>
      </c>
      <c r="F3" s="65">
        <f t="shared" si="0"/>
        <v>159.07480154677646</v>
      </c>
      <c r="G3" s="65">
        <f t="shared" si="0"/>
        <v>115.00201807620201</v>
      </c>
      <c r="H3" s="65">
        <f t="shared" si="0"/>
        <v>126.31468750541923</v>
      </c>
      <c r="I3" s="65">
        <f t="shared" si="0"/>
        <v>132.41767658084427</v>
      </c>
      <c r="J3" s="65">
        <f t="shared" si="0"/>
        <v>127.105625109678</v>
      </c>
      <c r="K3" s="65">
        <f t="shared" si="0"/>
        <v>117.45256399923011</v>
      </c>
      <c r="L3" s="65">
        <f t="shared" si="0"/>
        <v>137.52059357278856</v>
      </c>
      <c r="M3" s="65">
        <f t="shared" si="0"/>
        <v>121.67435134356658</v>
      </c>
      <c r="N3" s="65">
        <f t="shared" si="0"/>
        <v>127.27113976912938</v>
      </c>
      <c r="O3" s="65">
        <f t="shared" si="0"/>
        <v>108.85563688051471</v>
      </c>
      <c r="P3" s="65">
        <f t="shared" si="0"/>
        <v>94.2019213696246</v>
      </c>
      <c r="Q3" s="65">
        <f t="shared" si="0"/>
        <v>103.67248355509984</v>
      </c>
      <c r="R3" s="65">
        <f t="shared" ref="R3:V3" si="1">SUM(R4,R15,R17,R27)</f>
        <v>79.420770096010244</v>
      </c>
      <c r="S3" s="65">
        <f t="shared" si="1"/>
        <v>98.394274603957214</v>
      </c>
      <c r="T3" s="65">
        <f t="shared" si="1"/>
        <v>93.184687612162051</v>
      </c>
      <c r="U3" s="65">
        <f t="shared" si="1"/>
        <v>95.63200400366668</v>
      </c>
      <c r="V3" s="65">
        <f t="shared" si="1"/>
        <v>73.234518253539861</v>
      </c>
      <c r="W3" s="65">
        <f t="shared" ref="W3:Y3" si="2">SUM(W4,W15,W17,W27)</f>
        <v>86.579666188068558</v>
      </c>
      <c r="X3" s="65">
        <f t="shared" si="2"/>
        <v>54.630832830918564</v>
      </c>
      <c r="Y3" s="65">
        <f t="shared" si="2"/>
        <v>38.427642244049423</v>
      </c>
      <c r="DA3" s="87" t="s">
        <v>659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144.86138273446915</v>
      </c>
      <c r="D4" s="69">
        <f t="shared" si="3"/>
        <v>144.0469612805764</v>
      </c>
      <c r="E4" s="69">
        <f t="shared" si="3"/>
        <v>150.82314301086484</v>
      </c>
      <c r="F4" s="69">
        <f t="shared" si="3"/>
        <v>142.06720454434279</v>
      </c>
      <c r="G4" s="69">
        <f t="shared" si="3"/>
        <v>103.23813333816123</v>
      </c>
      <c r="H4" s="69">
        <f t="shared" si="3"/>
        <v>113.72078747815107</v>
      </c>
      <c r="I4" s="69">
        <f t="shared" si="3"/>
        <v>119.54371804754098</v>
      </c>
      <c r="J4" s="69">
        <f t="shared" si="3"/>
        <v>112.97186619152701</v>
      </c>
      <c r="K4" s="69">
        <f t="shared" si="3"/>
        <v>104.15394609122316</v>
      </c>
      <c r="L4" s="69">
        <f t="shared" si="3"/>
        <v>123.5052633399727</v>
      </c>
      <c r="M4" s="69">
        <f t="shared" si="3"/>
        <v>108.35595599362401</v>
      </c>
      <c r="N4" s="69">
        <f t="shared" si="3"/>
        <v>113.00652559811938</v>
      </c>
      <c r="O4" s="69">
        <f t="shared" si="3"/>
        <v>94.964660692289087</v>
      </c>
      <c r="P4" s="69">
        <f t="shared" si="3"/>
        <v>81.520409803752557</v>
      </c>
      <c r="Q4" s="69">
        <f t="shared" si="3"/>
        <v>88.742371262691663</v>
      </c>
      <c r="R4" s="69">
        <f t="shared" ref="R4:V4" si="4">SUM(R5:R14)</f>
        <v>68.918759854859303</v>
      </c>
      <c r="S4" s="69">
        <f t="shared" si="4"/>
        <v>84.705130941405685</v>
      </c>
      <c r="T4" s="69">
        <f t="shared" si="4"/>
        <v>80.416553973418729</v>
      </c>
      <c r="U4" s="69">
        <f t="shared" si="4"/>
        <v>79.286218830770295</v>
      </c>
      <c r="V4" s="69">
        <f t="shared" si="4"/>
        <v>60.902770419956262</v>
      </c>
      <c r="W4" s="69">
        <f t="shared" ref="W4:Y4" si="5">SUM(W5:W14)</f>
        <v>70.34671345608453</v>
      </c>
      <c r="X4" s="69">
        <f t="shared" si="5"/>
        <v>39.20545665141244</v>
      </c>
      <c r="Y4" s="69">
        <f t="shared" si="5"/>
        <v>26.129302126319594</v>
      </c>
      <c r="DA4" s="88" t="s">
        <v>660</v>
      </c>
    </row>
    <row r="5" spans="1:105" ht="12" customHeight="1" x14ac:dyDescent="0.25">
      <c r="A5" s="28" t="s">
        <v>51</v>
      </c>
      <c r="B5" s="72"/>
      <c r="C5" s="72">
        <v>0.32263315303830853</v>
      </c>
      <c r="D5" s="72">
        <v>0.22992892584939764</v>
      </c>
      <c r="E5" s="72">
        <v>0.27314955502200849</v>
      </c>
      <c r="F5" s="72">
        <v>0.39431082989223254</v>
      </c>
      <c r="G5" s="72">
        <v>0.30526028736415572</v>
      </c>
      <c r="H5" s="72">
        <v>0.16981718889999411</v>
      </c>
      <c r="I5" s="72">
        <v>0</v>
      </c>
      <c r="J5" s="72">
        <v>0</v>
      </c>
      <c r="K5" s="72">
        <v>0</v>
      </c>
      <c r="L5" s="72">
        <v>0</v>
      </c>
      <c r="M5" s="72">
        <v>5.1565913786488816E-2</v>
      </c>
      <c r="N5" s="72">
        <v>0.12411540706896389</v>
      </c>
      <c r="O5" s="72">
        <v>9.2784177518530589E-2</v>
      </c>
      <c r="P5" s="72">
        <v>0</v>
      </c>
      <c r="Q5" s="72">
        <v>0</v>
      </c>
      <c r="R5" s="72">
        <v>4.3073944070386928E-2</v>
      </c>
      <c r="S5" s="72">
        <v>0.10395066436792477</v>
      </c>
      <c r="T5" s="72">
        <v>0.12386807746688035</v>
      </c>
      <c r="U5" s="72">
        <v>0.11899478011472353</v>
      </c>
      <c r="V5" s="72">
        <v>8.6986853557713781E-2</v>
      </c>
      <c r="W5" s="72">
        <v>6.2033832093280804E-2</v>
      </c>
      <c r="X5" s="72">
        <v>1.0111438247362449E-2</v>
      </c>
      <c r="Y5" s="72">
        <v>5.0558197058011099E-3</v>
      </c>
      <c r="DA5" s="89" t="s">
        <v>661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</v>
      </c>
      <c r="O6" s="72">
        <v>0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X6" s="72">
        <v>0</v>
      </c>
      <c r="Y6" s="72">
        <v>0</v>
      </c>
      <c r="DA6" s="89" t="s">
        <v>662</v>
      </c>
    </row>
    <row r="7" spans="1:105" ht="12" customHeight="1" x14ac:dyDescent="0.25">
      <c r="A7" s="28" t="s">
        <v>200</v>
      </c>
      <c r="B7" s="72"/>
      <c r="C7" s="72">
        <v>28.961439692255816</v>
      </c>
      <c r="D7" s="72">
        <v>22.030378752384578</v>
      </c>
      <c r="E7" s="72">
        <v>24.142541026641293</v>
      </c>
      <c r="F7" s="72">
        <v>5.0417781680139511</v>
      </c>
      <c r="G7" s="72">
        <v>6.8667060251656338</v>
      </c>
      <c r="H7" s="72">
        <v>5.706985411881103</v>
      </c>
      <c r="I7" s="72">
        <v>11.642792824813249</v>
      </c>
      <c r="J7" s="72">
        <v>5.7251368055790426</v>
      </c>
      <c r="K7" s="72">
        <v>11.913257662841255</v>
      </c>
      <c r="L7" s="72">
        <v>22.090232068888479</v>
      </c>
      <c r="M7" s="72">
        <v>18.383136092233368</v>
      </c>
      <c r="N7" s="72">
        <v>18.880697781354741</v>
      </c>
      <c r="O7" s="72">
        <v>13.702646503461201</v>
      </c>
      <c r="P7" s="72">
        <v>5.320693103464337</v>
      </c>
      <c r="Q7" s="72">
        <v>4.0136094843155865</v>
      </c>
      <c r="R7" s="72">
        <v>2.2925642159970097</v>
      </c>
      <c r="S7" s="72">
        <v>3.8869988974147174</v>
      </c>
      <c r="T7" s="72">
        <v>4.2384936482079798</v>
      </c>
      <c r="U7" s="72">
        <v>3.1443711218223589</v>
      </c>
      <c r="V7" s="72">
        <v>3.7372260209769492</v>
      </c>
      <c r="W7" s="72">
        <v>0</v>
      </c>
      <c r="X7" s="72">
        <v>0</v>
      </c>
      <c r="Y7" s="72">
        <v>0.24569400057626831</v>
      </c>
      <c r="DA7" s="89" t="s">
        <v>663</v>
      </c>
    </row>
    <row r="8" spans="1:105" ht="12" customHeight="1" x14ac:dyDescent="0.25">
      <c r="A8" s="28" t="s">
        <v>189</v>
      </c>
      <c r="B8" s="72"/>
      <c r="C8" s="72">
        <v>1.1365693483404442</v>
      </c>
      <c r="D8" s="72">
        <v>1.2637387036573928</v>
      </c>
      <c r="E8" s="72">
        <v>1.0424000074510986</v>
      </c>
      <c r="F8" s="72">
        <v>1.4116107443393289</v>
      </c>
      <c r="G8" s="72">
        <v>1.2538920685696719</v>
      </c>
      <c r="H8" s="72">
        <v>1.769076753604925</v>
      </c>
      <c r="I8" s="72">
        <v>1.5634849793962462</v>
      </c>
      <c r="J8" s="72">
        <v>1.0841754523528953</v>
      </c>
      <c r="K8" s="72">
        <v>0.56733101021072041</v>
      </c>
      <c r="L8" s="72">
        <v>0.27249995539434579</v>
      </c>
      <c r="M8" s="72">
        <v>0</v>
      </c>
      <c r="N8" s="72">
        <v>0</v>
      </c>
      <c r="O8" s="72">
        <v>9.2793805738947549E-2</v>
      </c>
      <c r="P8" s="72">
        <v>0.20918584528393339</v>
      </c>
      <c r="Q8" s="72">
        <v>0.25452841757862166</v>
      </c>
      <c r="R8" s="72">
        <v>0.37513069189719267</v>
      </c>
      <c r="S8" s="72">
        <v>0.62726892169890558</v>
      </c>
      <c r="T8" s="72">
        <v>0.65653522943166454</v>
      </c>
      <c r="U8" s="72">
        <v>0.80500734584880151</v>
      </c>
      <c r="V8" s="72">
        <v>0.5036696983800244</v>
      </c>
      <c r="W8" s="72">
        <v>0.23939148723210285</v>
      </c>
      <c r="X8" s="72">
        <v>0</v>
      </c>
      <c r="Y8" s="72">
        <v>0</v>
      </c>
      <c r="DA8" s="89" t="s">
        <v>664</v>
      </c>
    </row>
    <row r="9" spans="1:105" ht="12" customHeight="1" x14ac:dyDescent="0.25">
      <c r="A9" s="28" t="s">
        <v>202</v>
      </c>
      <c r="B9" s="72"/>
      <c r="C9" s="72">
        <v>34.466408106941188</v>
      </c>
      <c r="D9" s="72">
        <v>38.206749746865782</v>
      </c>
      <c r="E9" s="72">
        <v>37.344632834547525</v>
      </c>
      <c r="F9" s="72">
        <v>44.57955421351258</v>
      </c>
      <c r="G9" s="72">
        <v>34.936642214481239</v>
      </c>
      <c r="H9" s="72">
        <v>39.058259078378491</v>
      </c>
      <c r="I9" s="72">
        <v>38.671490122885672</v>
      </c>
      <c r="J9" s="72">
        <v>40.764877680892241</v>
      </c>
      <c r="K9" s="72">
        <v>31.413316126392765</v>
      </c>
      <c r="L9" s="72">
        <v>31.950797462612261</v>
      </c>
      <c r="M9" s="72">
        <v>27.108033876575124</v>
      </c>
      <c r="N9" s="72">
        <v>28.91956227633073</v>
      </c>
      <c r="O9" s="72">
        <v>25.212543961013452</v>
      </c>
      <c r="P9" s="72">
        <v>28.475200586345846</v>
      </c>
      <c r="Q9" s="72">
        <v>21.89580149206013</v>
      </c>
      <c r="R9" s="72">
        <v>18.987531908495473</v>
      </c>
      <c r="S9" s="72">
        <v>21.764000399216719</v>
      </c>
      <c r="T9" s="72">
        <v>22.737893886625173</v>
      </c>
      <c r="U9" s="72">
        <v>21.571019386848487</v>
      </c>
      <c r="V9" s="72">
        <v>18.939872353918375</v>
      </c>
      <c r="W9" s="72">
        <v>19.53695197740176</v>
      </c>
      <c r="X9" s="72">
        <v>10.65636502316439</v>
      </c>
      <c r="Y9" s="72">
        <v>7.2809487727670028</v>
      </c>
      <c r="DA9" s="89" t="s">
        <v>665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666</v>
      </c>
    </row>
    <row r="11" spans="1:105" ht="12" customHeight="1" x14ac:dyDescent="0.25">
      <c r="A11" s="28" t="s">
        <v>198</v>
      </c>
      <c r="B11" s="72"/>
      <c r="C11" s="72">
        <v>53.043469730364713</v>
      </c>
      <c r="D11" s="72">
        <v>49.479547691551339</v>
      </c>
      <c r="E11" s="72">
        <v>52.398558659027856</v>
      </c>
      <c r="F11" s="72">
        <v>53.847688534699138</v>
      </c>
      <c r="G11" s="72">
        <v>29.077244380091582</v>
      </c>
      <c r="H11" s="72">
        <v>38.643712605950441</v>
      </c>
      <c r="I11" s="72">
        <v>42.193309359712885</v>
      </c>
      <c r="J11" s="72">
        <v>42.389791461708846</v>
      </c>
      <c r="K11" s="72">
        <v>35.375589961984822</v>
      </c>
      <c r="L11" s="72">
        <v>40.363484340901856</v>
      </c>
      <c r="M11" s="72">
        <v>35.460518620936071</v>
      </c>
      <c r="N11" s="72">
        <v>40.463551548943663</v>
      </c>
      <c r="O11" s="72">
        <v>36.012893226665696</v>
      </c>
      <c r="P11" s="72">
        <v>30.619851474190952</v>
      </c>
      <c r="Q11" s="72">
        <v>39.561422035421316</v>
      </c>
      <c r="R11" s="72">
        <v>21.930714847795564</v>
      </c>
      <c r="S11" s="72">
        <v>31.14822086417583</v>
      </c>
      <c r="T11" s="72">
        <v>24.961084825297686</v>
      </c>
      <c r="U11" s="72">
        <v>30.469490475518121</v>
      </c>
      <c r="V11" s="72">
        <v>17.939998986315924</v>
      </c>
      <c r="W11" s="72">
        <v>30.459136470019732</v>
      </c>
      <c r="X11" s="72">
        <v>18.41244604321362</v>
      </c>
      <c r="Y11" s="72">
        <v>12.867931595981039</v>
      </c>
      <c r="DA11" s="89" t="s">
        <v>667</v>
      </c>
    </row>
    <row r="12" spans="1:105" ht="12" customHeight="1" x14ac:dyDescent="0.25">
      <c r="A12" s="28" t="s">
        <v>95</v>
      </c>
      <c r="B12" s="72"/>
      <c r="C12" s="72">
        <v>9.8838113773798746</v>
      </c>
      <c r="D12" s="72">
        <v>13.483538299211926</v>
      </c>
      <c r="E12" s="72">
        <v>14.056306012671369</v>
      </c>
      <c r="F12" s="72">
        <v>12.877660303782713</v>
      </c>
      <c r="G12" s="72">
        <v>10.224266157284088</v>
      </c>
      <c r="H12" s="72">
        <v>8.8796759859569345</v>
      </c>
      <c r="I12" s="72">
        <v>7.8179596518265475</v>
      </c>
      <c r="J12" s="72">
        <v>6.3788036717721415</v>
      </c>
      <c r="K12" s="72">
        <v>5.7478094039258965</v>
      </c>
      <c r="L12" s="72">
        <v>6.6719423501613528</v>
      </c>
      <c r="M12" s="72">
        <v>6.1601489455264522</v>
      </c>
      <c r="N12" s="72">
        <v>7.0333258399674179</v>
      </c>
      <c r="O12" s="72">
        <v>6.5084303275414408</v>
      </c>
      <c r="P12" s="72">
        <v>9.8447702547472673</v>
      </c>
      <c r="Q12" s="72">
        <v>8.6914934107254478</v>
      </c>
      <c r="R12" s="72">
        <v>6.3710270051027429</v>
      </c>
      <c r="S12" s="72">
        <v>6.3313335510765079</v>
      </c>
      <c r="T12" s="72">
        <v>5.808572817101556</v>
      </c>
      <c r="U12" s="72">
        <v>5.8207869285807661</v>
      </c>
      <c r="V12" s="72">
        <v>5.4815669672742224</v>
      </c>
      <c r="W12" s="72">
        <v>8.1126690847234659</v>
      </c>
      <c r="X12" s="72">
        <v>5.8726992925689219</v>
      </c>
      <c r="Y12" s="72">
        <v>3.2515537777484105</v>
      </c>
      <c r="DA12" s="89" t="s">
        <v>668</v>
      </c>
    </row>
    <row r="13" spans="1:105" ht="12" customHeight="1" x14ac:dyDescent="0.25">
      <c r="A13" s="73" t="s">
        <v>94</v>
      </c>
      <c r="B13" s="74"/>
      <c r="C13" s="74">
        <v>16.252049156500114</v>
      </c>
      <c r="D13" s="74">
        <v>18.648526577872119</v>
      </c>
      <c r="E13" s="74">
        <v>20.835095796692741</v>
      </c>
      <c r="F13" s="74">
        <v>23.376228915224459</v>
      </c>
      <c r="G13" s="74">
        <v>20.167082744266629</v>
      </c>
      <c r="H13" s="74">
        <v>19.037517122204594</v>
      </c>
      <c r="I13" s="74">
        <v>17.123881206587086</v>
      </c>
      <c r="J13" s="74">
        <v>16.164509234676682</v>
      </c>
      <c r="K13" s="74">
        <v>18.685088116131528</v>
      </c>
      <c r="L13" s="74">
        <v>21.566952058568194</v>
      </c>
      <c r="M13" s="74">
        <v>20.6985871674149</v>
      </c>
      <c r="N13" s="74">
        <v>17.051611076771056</v>
      </c>
      <c r="O13" s="74">
        <v>12.903879518189534</v>
      </c>
      <c r="P13" s="74">
        <v>6.7107321535763012</v>
      </c>
      <c r="Q13" s="74">
        <v>14.008689042220237</v>
      </c>
      <c r="R13" s="74">
        <v>18.696440201614333</v>
      </c>
      <c r="S13" s="74">
        <v>20.548208580319553</v>
      </c>
      <c r="T13" s="74">
        <v>21.604924970237089</v>
      </c>
      <c r="U13" s="74">
        <v>17.070661326426436</v>
      </c>
      <c r="V13" s="74">
        <v>13.981525461644377</v>
      </c>
      <c r="W13" s="74">
        <v>11.708085356244707</v>
      </c>
      <c r="X13" s="74">
        <v>4.1255347939957661</v>
      </c>
      <c r="Y13" s="74">
        <v>2.3860181677047798</v>
      </c>
      <c r="DA13" s="90" t="s">
        <v>669</v>
      </c>
    </row>
    <row r="14" spans="1:105" ht="12" customHeight="1" x14ac:dyDescent="0.25">
      <c r="A14" s="75" t="s">
        <v>97</v>
      </c>
      <c r="B14" s="76"/>
      <c r="C14" s="76">
        <v>0.79500216964867798</v>
      </c>
      <c r="D14" s="76">
        <v>0.70455258318387592</v>
      </c>
      <c r="E14" s="76">
        <v>0.73045911881095837</v>
      </c>
      <c r="F14" s="76">
        <v>0.53837283487841336</v>
      </c>
      <c r="G14" s="76">
        <v>0.4070394609382384</v>
      </c>
      <c r="H14" s="76">
        <v>0.45574333127457223</v>
      </c>
      <c r="I14" s="76">
        <v>0.53079990231929775</v>
      </c>
      <c r="J14" s="76">
        <v>0.46457188454516518</v>
      </c>
      <c r="K14" s="76">
        <v>0.4515538097361641</v>
      </c>
      <c r="L14" s="76">
        <v>0.58935510344620812</v>
      </c>
      <c r="M14" s="76">
        <v>0.49396537715159522</v>
      </c>
      <c r="N14" s="76">
        <v>0.53366166768282541</v>
      </c>
      <c r="O14" s="76">
        <v>0.43868917216026537</v>
      </c>
      <c r="P14" s="76">
        <v>0.33997638614393449</v>
      </c>
      <c r="Q14" s="76">
        <v>0.31682738037032332</v>
      </c>
      <c r="R14" s="76">
        <v>0.22227703988658845</v>
      </c>
      <c r="S14" s="76">
        <v>0.2951490631355278</v>
      </c>
      <c r="T14" s="76">
        <v>0.28518051905069697</v>
      </c>
      <c r="U14" s="76">
        <v>0.28588746561059297</v>
      </c>
      <c r="V14" s="76">
        <v>0.23192407788867109</v>
      </c>
      <c r="W14" s="76">
        <v>0.22844524836948038</v>
      </c>
      <c r="X14" s="76">
        <v>0.12830006022237578</v>
      </c>
      <c r="Y14" s="76">
        <v>9.2099991836292208E-2</v>
      </c>
      <c r="DA14" s="91" t="s">
        <v>670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0.20112155641961377</v>
      </c>
      <c r="D15" s="69">
        <f t="shared" si="6"/>
        <v>0.22166185591526891</v>
      </c>
      <c r="E15" s="69">
        <f t="shared" si="6"/>
        <v>0.17540646066938081</v>
      </c>
      <c r="F15" s="69">
        <f t="shared" si="6"/>
        <v>0.20118606327717423</v>
      </c>
      <c r="G15" s="69">
        <f t="shared" si="6"/>
        <v>0.24677732239599504</v>
      </c>
      <c r="H15" s="69">
        <f t="shared" si="6"/>
        <v>0.19729338677213781</v>
      </c>
      <c r="I15" s="69">
        <f t="shared" si="6"/>
        <v>0.13644348750785418</v>
      </c>
      <c r="J15" s="69">
        <f t="shared" si="6"/>
        <v>0.24510899453963708</v>
      </c>
      <c r="K15" s="69">
        <f t="shared" si="6"/>
        <v>0.10927067142326402</v>
      </c>
      <c r="L15" s="69">
        <f t="shared" si="6"/>
        <v>0.19770076109718579</v>
      </c>
      <c r="M15" s="69">
        <f t="shared" si="6"/>
        <v>0.10701194257797134</v>
      </c>
      <c r="N15" s="69">
        <f t="shared" si="6"/>
        <v>0.19305146947944424</v>
      </c>
      <c r="O15" s="69">
        <f t="shared" si="6"/>
        <v>0.20997432488937215</v>
      </c>
      <c r="P15" s="69">
        <f t="shared" si="6"/>
        <v>0.15469566399107187</v>
      </c>
      <c r="Q15" s="69">
        <f t="shared" si="6"/>
        <v>0.24312924633024469</v>
      </c>
      <c r="R15" s="69">
        <f t="shared" si="6"/>
        <v>0.10865917093075975</v>
      </c>
      <c r="S15" s="69">
        <f t="shared" si="6"/>
        <v>8.6384328782462078E-2</v>
      </c>
      <c r="T15" s="69">
        <f t="shared" si="6"/>
        <v>0.17222302721012556</v>
      </c>
      <c r="U15" s="69">
        <f t="shared" si="6"/>
        <v>0.23889832554410045</v>
      </c>
      <c r="V15" s="69">
        <f t="shared" si="6"/>
        <v>0.42780354040131813</v>
      </c>
      <c r="W15" s="69">
        <f t="shared" si="6"/>
        <v>0.64633143595968001</v>
      </c>
      <c r="X15" s="69">
        <f t="shared" si="6"/>
        <v>0.1784262132894309</v>
      </c>
      <c r="Y15" s="69">
        <f t="shared" si="6"/>
        <v>0.43501410357924891</v>
      </c>
      <c r="DA15" s="88" t="s">
        <v>671</v>
      </c>
    </row>
    <row r="16" spans="1:105" ht="12" customHeight="1" x14ac:dyDescent="0.25">
      <c r="A16" s="28" t="s">
        <v>91</v>
      </c>
      <c r="B16" s="72"/>
      <c r="C16" s="72">
        <v>0.20112155641961377</v>
      </c>
      <c r="D16" s="72">
        <v>0.22166185591526891</v>
      </c>
      <c r="E16" s="72">
        <v>0.17540646066938081</v>
      </c>
      <c r="F16" s="72">
        <v>0.20118606327717423</v>
      </c>
      <c r="G16" s="72">
        <v>0.24677732239599504</v>
      </c>
      <c r="H16" s="72">
        <v>0.19729338677213781</v>
      </c>
      <c r="I16" s="72">
        <v>0.13644348750785418</v>
      </c>
      <c r="J16" s="72">
        <v>0.24510899453963708</v>
      </c>
      <c r="K16" s="72">
        <v>0.10927067142326402</v>
      </c>
      <c r="L16" s="72">
        <v>0.19770076109718579</v>
      </c>
      <c r="M16" s="72">
        <v>0.10701194257797134</v>
      </c>
      <c r="N16" s="72">
        <v>0.19305146947944424</v>
      </c>
      <c r="O16" s="72">
        <v>0.20997432488937215</v>
      </c>
      <c r="P16" s="72">
        <v>0.15469566399107187</v>
      </c>
      <c r="Q16" s="72">
        <v>0.24312924633024469</v>
      </c>
      <c r="R16" s="72">
        <v>0.10865917093075975</v>
      </c>
      <c r="S16" s="72">
        <v>8.6384328782462078E-2</v>
      </c>
      <c r="T16" s="72">
        <v>0.17222302721012556</v>
      </c>
      <c r="U16" s="72">
        <v>0.23889832554410045</v>
      </c>
      <c r="V16" s="72">
        <v>0.42780354040131813</v>
      </c>
      <c r="W16" s="72">
        <v>0.64633143595968001</v>
      </c>
      <c r="X16" s="72">
        <v>0.1784262132894309</v>
      </c>
      <c r="Y16" s="72">
        <v>0.43501410357924891</v>
      </c>
      <c r="DA16" s="89" t="s">
        <v>672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14.648122580077047</v>
      </c>
      <c r="D17" s="69">
        <f t="shared" si="7"/>
        <v>14.9311183272024</v>
      </c>
      <c r="E17" s="69">
        <f t="shared" si="7"/>
        <v>15.071240105627565</v>
      </c>
      <c r="F17" s="69">
        <f t="shared" si="7"/>
        <v>15.199978318310297</v>
      </c>
      <c r="G17" s="69">
        <f t="shared" si="7"/>
        <v>10.40853293066581</v>
      </c>
      <c r="H17" s="69">
        <f t="shared" si="7"/>
        <v>11.215966284873314</v>
      </c>
      <c r="I17" s="69">
        <f t="shared" si="7"/>
        <v>11.488515074388541</v>
      </c>
      <c r="J17" s="69">
        <f t="shared" si="7"/>
        <v>12.395547744423267</v>
      </c>
      <c r="K17" s="69">
        <f t="shared" si="7"/>
        <v>11.736189314819823</v>
      </c>
      <c r="L17" s="69">
        <f t="shared" si="7"/>
        <v>12.328610254612341</v>
      </c>
      <c r="M17" s="69">
        <f t="shared" si="7"/>
        <v>11.820318748934728</v>
      </c>
      <c r="N17" s="69">
        <f t="shared" si="7"/>
        <v>12.515700187229516</v>
      </c>
      <c r="O17" s="69">
        <f t="shared" si="7"/>
        <v>12.125814547030428</v>
      </c>
      <c r="P17" s="69">
        <f t="shared" si="7"/>
        <v>11.051656058258498</v>
      </c>
      <c r="Q17" s="69">
        <f t="shared" si="7"/>
        <v>12.910567804839076</v>
      </c>
      <c r="R17" s="69">
        <f t="shared" ref="R17:V17" si="8">SUM(R18:R26)</f>
        <v>9.1477042097587073</v>
      </c>
      <c r="S17" s="69">
        <f t="shared" si="8"/>
        <v>11.940812668501014</v>
      </c>
      <c r="T17" s="69">
        <f t="shared" si="8"/>
        <v>11.001996530927061</v>
      </c>
      <c r="U17" s="69">
        <f t="shared" si="8"/>
        <v>14.012804943788367</v>
      </c>
      <c r="V17" s="69">
        <f t="shared" si="8"/>
        <v>9.9230330742042305</v>
      </c>
      <c r="W17" s="69">
        <f t="shared" ref="W17:Y17" si="9">SUM(W18:W26)</f>
        <v>12.909150002635377</v>
      </c>
      <c r="X17" s="69">
        <f t="shared" si="9"/>
        <v>12.624006473214145</v>
      </c>
      <c r="Y17" s="69">
        <f t="shared" si="9"/>
        <v>9.9201602026666915</v>
      </c>
      <c r="DA17" s="88" t="s">
        <v>673</v>
      </c>
    </row>
    <row r="18" spans="1:105" ht="12" customHeight="1" x14ac:dyDescent="0.25">
      <c r="A18" s="28" t="s">
        <v>51</v>
      </c>
      <c r="B18" s="72"/>
      <c r="C18" s="72">
        <v>1.8613225392497632E-3</v>
      </c>
      <c r="D18" s="72">
        <v>3.6346539230171704E-3</v>
      </c>
      <c r="E18" s="72">
        <v>5.3718110474660205E-3</v>
      </c>
      <c r="F18" s="72">
        <v>1.3053300810830674E-2</v>
      </c>
      <c r="G18" s="72">
        <v>4.0532104402692401E-3</v>
      </c>
      <c r="H18" s="72">
        <v>2.0848112204537163E-3</v>
      </c>
      <c r="I18" s="72">
        <v>0</v>
      </c>
      <c r="J18" s="72">
        <v>0</v>
      </c>
      <c r="K18" s="72">
        <v>0</v>
      </c>
      <c r="L18" s="72">
        <v>0</v>
      </c>
      <c r="M18" s="72">
        <v>5.8563286865225715E-3</v>
      </c>
      <c r="N18" s="72">
        <v>1.3952969498719632E-2</v>
      </c>
      <c r="O18" s="72">
        <v>1.0850341795427784E-2</v>
      </c>
      <c r="P18" s="72">
        <v>0</v>
      </c>
      <c r="Q18" s="72">
        <v>0</v>
      </c>
      <c r="R18" s="72">
        <v>5.2949832650472997E-3</v>
      </c>
      <c r="S18" s="72">
        <v>1.3450907892207728E-2</v>
      </c>
      <c r="T18" s="72">
        <v>1.5678395024647893E-2</v>
      </c>
      <c r="U18" s="72">
        <v>1.9215641366210168E-2</v>
      </c>
      <c r="V18" s="72">
        <v>1.2238868016367161E-2</v>
      </c>
      <c r="W18" s="72">
        <v>8.9196369707451647E-3</v>
      </c>
      <c r="X18" s="72">
        <v>2.4381746471155894E-3</v>
      </c>
      <c r="Y18" s="72">
        <v>1.1848103530146829E-3</v>
      </c>
      <c r="DA18" s="89" t="s">
        <v>674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DA19" s="89" t="s">
        <v>675</v>
      </c>
    </row>
    <row r="20" spans="1:105" ht="12" customHeight="1" x14ac:dyDescent="0.25">
      <c r="A20" s="28" t="s">
        <v>200</v>
      </c>
      <c r="B20" s="72"/>
      <c r="C20" s="72">
        <v>2.410989265041446</v>
      </c>
      <c r="D20" s="72">
        <v>1.8300937632629946</v>
      </c>
      <c r="E20" s="72">
        <v>1.9022165144265106</v>
      </c>
      <c r="F20" s="72">
        <v>0.35102669660914593</v>
      </c>
      <c r="G20" s="72">
        <v>0.47593961080256453</v>
      </c>
      <c r="H20" s="72">
        <v>0.36516616294355864</v>
      </c>
      <c r="I20" s="72">
        <v>0.88426297997966774</v>
      </c>
      <c r="J20" s="72">
        <v>0.50843967357388908</v>
      </c>
      <c r="K20" s="72">
        <v>1.0627032825917129</v>
      </c>
      <c r="L20" s="72">
        <v>1.793308543584303</v>
      </c>
      <c r="M20" s="72">
        <v>1.6175490377462658</v>
      </c>
      <c r="N20" s="72">
        <v>1.6717783284199281</v>
      </c>
      <c r="O20" s="72">
        <v>1.3590155659894694</v>
      </c>
      <c r="P20" s="72">
        <v>0.4278335659089752</v>
      </c>
      <c r="Q20" s="72">
        <v>0.36949703860619321</v>
      </c>
      <c r="R20" s="72">
        <v>0.19389193612851766</v>
      </c>
      <c r="S20" s="72">
        <v>0.37509161501512728</v>
      </c>
      <c r="T20" s="72">
        <v>0.40879347875961231</v>
      </c>
      <c r="U20" s="72">
        <v>0.39416261753215964</v>
      </c>
      <c r="V20" s="72">
        <v>0.41080301987863749</v>
      </c>
      <c r="W20" s="72">
        <v>0</v>
      </c>
      <c r="X20" s="72">
        <v>0</v>
      </c>
      <c r="Y20" s="72">
        <v>8.9903065403061887E-3</v>
      </c>
      <c r="DA20" s="89" t="s">
        <v>676</v>
      </c>
    </row>
    <row r="21" spans="1:105" ht="12" customHeight="1" x14ac:dyDescent="0.25">
      <c r="A21" s="28" t="s">
        <v>189</v>
      </c>
      <c r="B21" s="72"/>
      <c r="C21" s="72">
        <v>9.6310743543017996E-2</v>
      </c>
      <c r="D21" s="72">
        <v>0.10608558673681923</v>
      </c>
      <c r="E21" s="72">
        <v>8.2480603399142677E-2</v>
      </c>
      <c r="F21" s="72">
        <v>0.11759851878466678</v>
      </c>
      <c r="G21" s="72">
        <v>9.6464582911658922E-2</v>
      </c>
      <c r="H21" s="72">
        <v>0.13636879114858466</v>
      </c>
      <c r="I21" s="72">
        <v>0.11982518140774588</v>
      </c>
      <c r="J21" s="72">
        <v>9.4402970079352E-2</v>
      </c>
      <c r="K21" s="72">
        <v>4.8936662377666897E-2</v>
      </c>
      <c r="L21" s="72">
        <v>1.9288767525562626E-2</v>
      </c>
      <c r="M21" s="72">
        <v>0</v>
      </c>
      <c r="N21" s="72">
        <v>0</v>
      </c>
      <c r="O21" s="72">
        <v>6.8080469264830464E-3</v>
      </c>
      <c r="P21" s="72">
        <v>1.5018342018560346E-2</v>
      </c>
      <c r="Q21" s="72">
        <v>2.4197663214214113E-2</v>
      </c>
      <c r="R21" s="72">
        <v>3.5998139994360738E-2</v>
      </c>
      <c r="S21" s="72">
        <v>6.883771571199665E-2</v>
      </c>
      <c r="T21" s="72">
        <v>6.9783407679215301E-2</v>
      </c>
      <c r="U21" s="72">
        <v>0.10849987479498725</v>
      </c>
      <c r="V21" s="72">
        <v>5.874080791828061E-2</v>
      </c>
      <c r="W21" s="72">
        <v>2.8440421176940903E-2</v>
      </c>
      <c r="X21" s="72">
        <v>0</v>
      </c>
      <c r="Y21" s="72">
        <v>0</v>
      </c>
      <c r="DA21" s="89" t="s">
        <v>677</v>
      </c>
    </row>
    <row r="22" spans="1:105" ht="12" customHeight="1" x14ac:dyDescent="0.25">
      <c r="A22" s="28" t="s">
        <v>202</v>
      </c>
      <c r="B22" s="72"/>
      <c r="C22" s="72">
        <v>0.10415946220156141</v>
      </c>
      <c r="D22" s="72">
        <v>0.2343060970101665</v>
      </c>
      <c r="E22" s="72">
        <v>0.28491230374748222</v>
      </c>
      <c r="F22" s="72">
        <v>0.41758123519873114</v>
      </c>
      <c r="G22" s="72">
        <v>0.3079598202585736</v>
      </c>
      <c r="H22" s="72">
        <v>0.35948753976949038</v>
      </c>
      <c r="I22" s="72">
        <v>0.80994494810194773</v>
      </c>
      <c r="J22" s="72">
        <v>1.289165654924348</v>
      </c>
      <c r="K22" s="72">
        <v>0.7636307461461419</v>
      </c>
      <c r="L22" s="72">
        <v>0.67051094614129414</v>
      </c>
      <c r="M22" s="72">
        <v>0.48612218587869532</v>
      </c>
      <c r="N22" s="72">
        <v>0.53451118936031483</v>
      </c>
      <c r="O22" s="72">
        <v>0.5055412511734011</v>
      </c>
      <c r="P22" s="72">
        <v>0.26173685205747604</v>
      </c>
      <c r="Q22" s="72">
        <v>0.25820281691767211</v>
      </c>
      <c r="R22" s="72">
        <v>0.28461278089047076</v>
      </c>
      <c r="S22" s="72">
        <v>0.47365169159392689</v>
      </c>
      <c r="T22" s="72">
        <v>0.55450210772961717</v>
      </c>
      <c r="U22" s="72">
        <v>0.65971693853607083</v>
      </c>
      <c r="V22" s="72">
        <v>0.56325256537311785</v>
      </c>
      <c r="W22" s="72">
        <v>0.70428007452676766</v>
      </c>
      <c r="X22" s="72">
        <v>0.73320416866862692</v>
      </c>
      <c r="Y22" s="72">
        <v>0.5365879480947322</v>
      </c>
      <c r="DA22" s="89" t="s">
        <v>678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679</v>
      </c>
    </row>
    <row r="24" spans="1:105" ht="12" customHeight="1" x14ac:dyDescent="0.25">
      <c r="A24" s="28" t="s">
        <v>198</v>
      </c>
      <c r="B24" s="72"/>
      <c r="C24" s="72">
        <v>3.6847408050646879</v>
      </c>
      <c r="D24" s="72">
        <v>4.5849465113523795</v>
      </c>
      <c r="E24" s="72">
        <v>4.4359571458241804</v>
      </c>
      <c r="F24" s="72">
        <v>4.387588924607102</v>
      </c>
      <c r="G24" s="72">
        <v>2.5301153363711153</v>
      </c>
      <c r="H24" s="72">
        <v>3.3455444498574973</v>
      </c>
      <c r="I24" s="72">
        <v>3.5273292424395111</v>
      </c>
      <c r="J24" s="72">
        <v>3.5984863738850668</v>
      </c>
      <c r="K24" s="72">
        <v>3.1006870691205872</v>
      </c>
      <c r="L24" s="72">
        <v>3.3975826482204168</v>
      </c>
      <c r="M24" s="72">
        <v>3.3519832822973461</v>
      </c>
      <c r="N24" s="72">
        <v>3.8323586954113873</v>
      </c>
      <c r="O24" s="72">
        <v>3.8568084269758907</v>
      </c>
      <c r="P24" s="72">
        <v>3.0476811867266265</v>
      </c>
      <c r="Q24" s="72">
        <v>3.6193454829782379</v>
      </c>
      <c r="R24" s="72">
        <v>2.2179289307518841</v>
      </c>
      <c r="S24" s="72">
        <v>3.2712330799633529</v>
      </c>
      <c r="T24" s="72">
        <v>2.7277406402550914</v>
      </c>
      <c r="U24" s="72">
        <v>3.6342187372893702</v>
      </c>
      <c r="V24" s="72">
        <v>2.2334688772139741</v>
      </c>
      <c r="W24" s="72">
        <v>3.731256113568334</v>
      </c>
      <c r="X24" s="72">
        <v>3.6629446260152037</v>
      </c>
      <c r="Y24" s="72">
        <v>2.9562119537806097</v>
      </c>
      <c r="DA24" s="89" t="s">
        <v>680</v>
      </c>
    </row>
    <row r="25" spans="1:105" ht="12" customHeight="1" x14ac:dyDescent="0.25">
      <c r="A25" s="73" t="s">
        <v>53</v>
      </c>
      <c r="B25" s="74"/>
      <c r="C25" s="74">
        <v>8.3295636201371224</v>
      </c>
      <c r="D25" s="74">
        <v>8.1552303549926304</v>
      </c>
      <c r="E25" s="74">
        <v>8.3438856172011331</v>
      </c>
      <c r="F25" s="74">
        <v>9.8874991644458525</v>
      </c>
      <c r="G25" s="74">
        <v>6.9716123428704107</v>
      </c>
      <c r="H25" s="74">
        <v>6.966040539476599</v>
      </c>
      <c r="I25" s="74">
        <v>6.1229171079798173</v>
      </c>
      <c r="J25" s="74">
        <v>6.8584275914905595</v>
      </c>
      <c r="K25" s="74">
        <v>6.734380332389958</v>
      </c>
      <c r="L25" s="74">
        <v>6.4161838471282291</v>
      </c>
      <c r="M25" s="74">
        <v>6.3293894844484369</v>
      </c>
      <c r="N25" s="74">
        <v>6.4242617084089133</v>
      </c>
      <c r="O25" s="74">
        <v>6.3380948734665541</v>
      </c>
      <c r="P25" s="74">
        <v>7.227329190961572</v>
      </c>
      <c r="Q25" s="74">
        <v>8.5685776575292341</v>
      </c>
      <c r="R25" s="74">
        <v>6.3430427920414436</v>
      </c>
      <c r="S25" s="74">
        <v>7.66398958395314</v>
      </c>
      <c r="T25" s="74">
        <v>7.1380375614832383</v>
      </c>
      <c r="U25" s="74">
        <v>9.0870150823364071</v>
      </c>
      <c r="V25" s="74">
        <v>6.5517882270097445</v>
      </c>
      <c r="W25" s="74">
        <v>8.3213714662261644</v>
      </c>
      <c r="X25" s="74">
        <v>8.105451760079152</v>
      </c>
      <c r="Y25" s="74">
        <v>6.3265943134062752</v>
      </c>
      <c r="DA25" s="90" t="s">
        <v>681</v>
      </c>
    </row>
    <row r="26" spans="1:105" ht="12" customHeight="1" x14ac:dyDescent="0.25">
      <c r="A26" s="32" t="s">
        <v>52</v>
      </c>
      <c r="B26" s="77"/>
      <c r="C26" s="77">
        <v>2.0497361549959521E-2</v>
      </c>
      <c r="D26" s="77">
        <v>1.6821359924393382E-2</v>
      </c>
      <c r="E26" s="77">
        <v>1.6416109981650565E-2</v>
      </c>
      <c r="F26" s="77">
        <v>2.563047785396717E-2</v>
      </c>
      <c r="G26" s="77">
        <v>2.2388027011217282E-2</v>
      </c>
      <c r="H26" s="77">
        <v>4.1273990457132356E-2</v>
      </c>
      <c r="I26" s="77">
        <v>2.4235614479852771E-2</v>
      </c>
      <c r="J26" s="77">
        <v>4.6625480470050204E-2</v>
      </c>
      <c r="K26" s="77">
        <v>2.5851222193756039E-2</v>
      </c>
      <c r="L26" s="77">
        <v>3.1735502012535825E-2</v>
      </c>
      <c r="M26" s="77">
        <v>2.9418429877460572E-2</v>
      </c>
      <c r="N26" s="77">
        <v>3.8837296130253669E-2</v>
      </c>
      <c r="O26" s="77">
        <v>4.8696040703201895E-2</v>
      </c>
      <c r="P26" s="77">
        <v>7.2056920585288675E-2</v>
      </c>
      <c r="Q26" s="77">
        <v>7.0747145593524768E-2</v>
      </c>
      <c r="R26" s="77">
        <v>6.6934646686982097E-2</v>
      </c>
      <c r="S26" s="77">
        <v>7.4558074371262703E-2</v>
      </c>
      <c r="T26" s="77">
        <v>8.7460939995639253E-2</v>
      </c>
      <c r="U26" s="77">
        <v>0.10997605193316279</v>
      </c>
      <c r="V26" s="77">
        <v>9.274070879410827E-2</v>
      </c>
      <c r="W26" s="77">
        <v>0.11488229016642604</v>
      </c>
      <c r="X26" s="77">
        <v>0.11996774380404668</v>
      </c>
      <c r="Y26" s="77">
        <v>9.0590870491754377E-2</v>
      </c>
      <c r="DA26" s="92" t="s">
        <v>682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1.4877876961909189</v>
      </c>
      <c r="D27" s="69">
        <f t="shared" si="10"/>
        <v>1.5478356311067274</v>
      </c>
      <c r="E27" s="69">
        <f t="shared" si="10"/>
        <v>1.5964950249721708</v>
      </c>
      <c r="F27" s="69">
        <f t="shared" si="10"/>
        <v>1.6064326208462092</v>
      </c>
      <c r="G27" s="69">
        <f t="shared" si="10"/>
        <v>1.1085744849789594</v>
      </c>
      <c r="H27" s="69">
        <f t="shared" si="10"/>
        <v>1.1806403556227085</v>
      </c>
      <c r="I27" s="69">
        <f t="shared" si="10"/>
        <v>1.2489999714069164</v>
      </c>
      <c r="J27" s="69">
        <f t="shared" si="10"/>
        <v>1.4931021791880863</v>
      </c>
      <c r="K27" s="69">
        <f t="shared" si="10"/>
        <v>1.4531579217638599</v>
      </c>
      <c r="L27" s="69">
        <f t="shared" si="10"/>
        <v>1.4890192171063494</v>
      </c>
      <c r="M27" s="69">
        <f t="shared" si="10"/>
        <v>1.3910646584298876</v>
      </c>
      <c r="N27" s="69">
        <f t="shared" si="10"/>
        <v>1.5558625143010385</v>
      </c>
      <c r="O27" s="69">
        <f t="shared" si="10"/>
        <v>1.5551873163058179</v>
      </c>
      <c r="P27" s="69">
        <f t="shared" si="10"/>
        <v>1.4751598436224613</v>
      </c>
      <c r="Q27" s="69">
        <f t="shared" si="10"/>
        <v>1.7764152412388723</v>
      </c>
      <c r="R27" s="69">
        <f t="shared" ref="R27:V27" si="11">SUM(R28:R32)</f>
        <v>1.2456468604614732</v>
      </c>
      <c r="S27" s="69">
        <f t="shared" si="11"/>
        <v>1.6619466652680679</v>
      </c>
      <c r="T27" s="69">
        <f t="shared" si="11"/>
        <v>1.5939140806061407</v>
      </c>
      <c r="U27" s="69">
        <f t="shared" si="11"/>
        <v>2.094081903563918</v>
      </c>
      <c r="V27" s="69">
        <f t="shared" si="11"/>
        <v>1.980911218978056</v>
      </c>
      <c r="W27" s="69">
        <f t="shared" ref="W27:Y27" si="12">SUM(W28:W32)</f>
        <v>2.6774712933889808</v>
      </c>
      <c r="X27" s="69">
        <f t="shared" si="12"/>
        <v>2.6229434930025453</v>
      </c>
      <c r="Y27" s="69">
        <f t="shared" si="12"/>
        <v>1.9431658114838835</v>
      </c>
      <c r="DA27" s="88" t="s">
        <v>683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684</v>
      </c>
    </row>
    <row r="29" spans="1:105" s="2" customFormat="1" ht="12" customHeight="1" x14ac:dyDescent="0.25">
      <c r="A29" s="28" t="s">
        <v>74</v>
      </c>
      <c r="B29" s="72"/>
      <c r="C29" s="72">
        <v>0.26267558564710713</v>
      </c>
      <c r="D29" s="72">
        <v>0.24408761238338317</v>
      </c>
      <c r="E29" s="72">
        <v>0.27656426268114542</v>
      </c>
      <c r="F29" s="72">
        <v>0.14571398209001829</v>
      </c>
      <c r="G29" s="72">
        <v>0.12948344200527717</v>
      </c>
      <c r="H29" s="72">
        <v>6.9124775688059539E-2</v>
      </c>
      <c r="I29" s="72">
        <v>0.13421043766824201</v>
      </c>
      <c r="J29" s="72">
        <v>0.30633787251376959</v>
      </c>
      <c r="K29" s="72">
        <v>0.23455051904195456</v>
      </c>
      <c r="L29" s="72">
        <v>8.1121597330006151E-2</v>
      </c>
      <c r="M29" s="72">
        <v>1.8214127304513068E-2</v>
      </c>
      <c r="N29" s="72">
        <v>3.4588145510335636E-2</v>
      </c>
      <c r="O29" s="72">
        <v>0.14598362926962147</v>
      </c>
      <c r="P29" s="72">
        <v>0.19936391191111155</v>
      </c>
      <c r="Q29" s="72">
        <v>0.24944184911257836</v>
      </c>
      <c r="R29" s="72">
        <v>0.1346767340321457</v>
      </c>
      <c r="S29" s="72">
        <v>0.10229007185218159</v>
      </c>
      <c r="T29" s="72">
        <v>5.6847690893258349E-2</v>
      </c>
      <c r="U29" s="72">
        <v>9.7486620877438396E-2</v>
      </c>
      <c r="V29" s="72">
        <v>0.11955128013233876</v>
      </c>
      <c r="W29" s="72">
        <v>0.21003953683945384</v>
      </c>
      <c r="X29" s="72">
        <v>0.15092274500516023</v>
      </c>
      <c r="Y29" s="72">
        <v>7.1183036770195843E-2</v>
      </c>
      <c r="DA29" s="89" t="s">
        <v>685</v>
      </c>
    </row>
    <row r="30" spans="1:105" ht="12" customHeight="1" x14ac:dyDescent="0.25">
      <c r="A30" s="28" t="s">
        <v>189</v>
      </c>
      <c r="B30" s="72"/>
      <c r="C30" s="72">
        <v>1.0380844774341015E-2</v>
      </c>
      <c r="D30" s="72">
        <v>1.170195246735062E-2</v>
      </c>
      <c r="E30" s="72">
        <v>9.1702749444361239E-3</v>
      </c>
      <c r="F30" s="72">
        <v>1.2964197385039691E-2</v>
      </c>
      <c r="G30" s="72">
        <v>1.0910663348693065E-2</v>
      </c>
      <c r="H30" s="72">
        <v>1.5127977765921405E-2</v>
      </c>
      <c r="I30" s="72">
        <v>1.3980628780762712E-2</v>
      </c>
      <c r="J30" s="72">
        <v>1.217157729154536E-2</v>
      </c>
      <c r="K30" s="72">
        <v>6.8796110780010127E-3</v>
      </c>
      <c r="L30" s="72">
        <v>2.9461945334752185E-3</v>
      </c>
      <c r="M30" s="72">
        <v>0</v>
      </c>
      <c r="N30" s="72">
        <v>0</v>
      </c>
      <c r="O30" s="72">
        <v>1.341656044042485E-3</v>
      </c>
      <c r="P30" s="72">
        <v>3.0243427464680416E-3</v>
      </c>
      <c r="Q30" s="72">
        <v>4.480912879379368E-3</v>
      </c>
      <c r="R30" s="72">
        <v>6.4044253210511649E-3</v>
      </c>
      <c r="S30" s="72">
        <v>1.2412657931659334E-2</v>
      </c>
      <c r="T30" s="72">
        <v>1.3042899327510907E-2</v>
      </c>
      <c r="U30" s="72">
        <v>2.1437838151841433E-2</v>
      </c>
      <c r="V30" s="72">
        <v>1.4640471043240587E-2</v>
      </c>
      <c r="W30" s="72">
        <v>7.4738633346108432E-3</v>
      </c>
      <c r="X30" s="72">
        <v>0</v>
      </c>
      <c r="Y30" s="72">
        <v>0</v>
      </c>
      <c r="DA30" s="89" t="s">
        <v>686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687</v>
      </c>
    </row>
    <row r="32" spans="1:105" ht="12" customHeight="1" x14ac:dyDescent="0.25">
      <c r="A32" s="32" t="s">
        <v>53</v>
      </c>
      <c r="B32" s="77"/>
      <c r="C32" s="77">
        <v>1.2147312657694707</v>
      </c>
      <c r="D32" s="77">
        <v>1.2920460662559936</v>
      </c>
      <c r="E32" s="77">
        <v>1.3107604873465892</v>
      </c>
      <c r="F32" s="77">
        <v>1.4477544413711512</v>
      </c>
      <c r="G32" s="77">
        <v>0.96818037962498915</v>
      </c>
      <c r="H32" s="77">
        <v>1.0963876021687275</v>
      </c>
      <c r="I32" s="77">
        <v>1.1008089049579117</v>
      </c>
      <c r="J32" s="77">
        <v>1.1745927293827714</v>
      </c>
      <c r="K32" s="77">
        <v>1.2117277916439044</v>
      </c>
      <c r="L32" s="77">
        <v>1.4049514252428681</v>
      </c>
      <c r="M32" s="77">
        <v>1.3728505311253745</v>
      </c>
      <c r="N32" s="77">
        <v>1.5212743687907029</v>
      </c>
      <c r="O32" s="77">
        <v>1.4078620309921539</v>
      </c>
      <c r="P32" s="77">
        <v>1.2727715889648819</v>
      </c>
      <c r="Q32" s="77">
        <v>1.5224924792469146</v>
      </c>
      <c r="R32" s="77">
        <v>1.1045657011082763</v>
      </c>
      <c r="S32" s="77">
        <v>1.5472439354842269</v>
      </c>
      <c r="T32" s="77">
        <v>1.5240234903853715</v>
      </c>
      <c r="U32" s="77">
        <v>1.975157444534638</v>
      </c>
      <c r="V32" s="77">
        <v>1.8467194678024765</v>
      </c>
      <c r="W32" s="77">
        <v>2.459957893214916</v>
      </c>
      <c r="X32" s="77">
        <v>2.472020747997385</v>
      </c>
      <c r="Y32" s="77">
        <v>1.8719827747136877</v>
      </c>
      <c r="DA32" s="92" t="s">
        <v>688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127.21750901131675</v>
      </c>
      <c r="D3" s="65">
        <f t="shared" si="0"/>
        <v>133.05433044622183</v>
      </c>
      <c r="E3" s="65">
        <f t="shared" si="0"/>
        <v>140.80022348252027</v>
      </c>
      <c r="F3" s="65">
        <f t="shared" si="0"/>
        <v>138.35172667827547</v>
      </c>
      <c r="G3" s="65">
        <f t="shared" si="0"/>
        <v>100.83534194099533</v>
      </c>
      <c r="H3" s="65">
        <f t="shared" si="0"/>
        <v>110.00736780361717</v>
      </c>
      <c r="I3" s="65">
        <f t="shared" si="0"/>
        <v>113.63574063213315</v>
      </c>
      <c r="J3" s="65">
        <f t="shared" si="0"/>
        <v>110.14207262333022</v>
      </c>
      <c r="K3" s="65">
        <f t="shared" si="0"/>
        <v>101.23248922754607</v>
      </c>
      <c r="L3" s="65">
        <f t="shared" si="0"/>
        <v>118.61445452420467</v>
      </c>
      <c r="M3" s="65">
        <f t="shared" si="0"/>
        <v>107.03303679736995</v>
      </c>
      <c r="N3" s="65">
        <f t="shared" si="0"/>
        <v>115.47829246911665</v>
      </c>
      <c r="O3" s="65">
        <f t="shared" si="0"/>
        <v>102.43137464215675</v>
      </c>
      <c r="P3" s="65">
        <f t="shared" si="0"/>
        <v>100.60582849018161</v>
      </c>
      <c r="Q3" s="65">
        <f t="shared" si="0"/>
        <v>109.39579373205838</v>
      </c>
      <c r="R3" s="65">
        <f t="shared" ref="R3:V3" si="1">SUM(R4,R15,R17,R27)</f>
        <v>82.935516455048003</v>
      </c>
      <c r="S3" s="65">
        <f t="shared" si="1"/>
        <v>100.08699039333665</v>
      </c>
      <c r="T3" s="65">
        <f t="shared" si="1"/>
        <v>95.285479883196246</v>
      </c>
      <c r="U3" s="65">
        <f t="shared" si="1"/>
        <v>98.994238683550307</v>
      </c>
      <c r="V3" s="65">
        <f t="shared" si="1"/>
        <v>79.269800421364167</v>
      </c>
      <c r="W3" s="65">
        <f t="shared" ref="W3:Y3" si="2">SUM(W4,W15,W17,W27)</f>
        <v>100.25091477967852</v>
      </c>
      <c r="X3" s="65">
        <f t="shared" si="2"/>
        <v>64.677994916026989</v>
      </c>
      <c r="Y3" s="65">
        <f t="shared" si="2"/>
        <v>44.895791224821672</v>
      </c>
      <c r="DA3" s="87" t="s">
        <v>690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114.66536360408094</v>
      </c>
      <c r="D4" s="69">
        <f t="shared" si="3"/>
        <v>119.94799471151074</v>
      </c>
      <c r="E4" s="69">
        <f t="shared" si="3"/>
        <v>127.66310439742099</v>
      </c>
      <c r="F4" s="69">
        <f t="shared" si="3"/>
        <v>124.76457176796022</v>
      </c>
      <c r="G4" s="69">
        <f t="shared" si="3"/>
        <v>91.261304821557673</v>
      </c>
      <c r="H4" s="69">
        <f t="shared" si="3"/>
        <v>99.741441681191645</v>
      </c>
      <c r="I4" s="69">
        <f t="shared" si="3"/>
        <v>103.32379209505282</v>
      </c>
      <c r="J4" s="69">
        <f t="shared" si="3"/>
        <v>98.502783326554322</v>
      </c>
      <c r="K4" s="69">
        <f t="shared" si="3"/>
        <v>90.659451586605016</v>
      </c>
      <c r="L4" s="69">
        <f t="shared" si="3"/>
        <v>107.21416047410959</v>
      </c>
      <c r="M4" s="69">
        <f t="shared" si="3"/>
        <v>96.318979521334683</v>
      </c>
      <c r="N4" s="69">
        <f t="shared" si="3"/>
        <v>103.584529116684</v>
      </c>
      <c r="O4" s="69">
        <f t="shared" si="3"/>
        <v>90.570877789138294</v>
      </c>
      <c r="P4" s="69">
        <f t="shared" si="3"/>
        <v>89.736768922304464</v>
      </c>
      <c r="Q4" s="69">
        <f t="shared" si="3"/>
        <v>96.177707253407334</v>
      </c>
      <c r="R4" s="69">
        <f t="shared" ref="R4:V4" si="4">SUM(R5:R14)</f>
        <v>73.806391346032768</v>
      </c>
      <c r="S4" s="69">
        <f t="shared" si="4"/>
        <v>88.217729127528585</v>
      </c>
      <c r="T4" s="69">
        <f t="shared" si="4"/>
        <v>83.783089021636798</v>
      </c>
      <c r="U4" s="69">
        <f t="shared" si="4"/>
        <v>84.047590701943008</v>
      </c>
      <c r="V4" s="69">
        <f t="shared" si="4"/>
        <v>67.012562247019034</v>
      </c>
      <c r="W4" s="69">
        <f t="shared" ref="W4:Y4" si="5">SUM(W5:W14)</f>
        <v>83.580650236759396</v>
      </c>
      <c r="X4" s="69">
        <f t="shared" si="5"/>
        <v>50.308298700247214</v>
      </c>
      <c r="Y4" s="69">
        <f t="shared" si="5"/>
        <v>32.192416179676115</v>
      </c>
      <c r="DA4" s="88" t="s">
        <v>691</v>
      </c>
    </row>
    <row r="5" spans="1:105" ht="12" customHeight="1" x14ac:dyDescent="0.25">
      <c r="A5" s="28" t="s">
        <v>51</v>
      </c>
      <c r="B5" s="72"/>
      <c r="C5" s="72">
        <v>0.22737030815034481</v>
      </c>
      <c r="D5" s="72">
        <v>0.16316907198855965</v>
      </c>
      <c r="E5" s="72">
        <v>0.19524560314452918</v>
      </c>
      <c r="F5" s="72">
        <v>0.2839464190605725</v>
      </c>
      <c r="G5" s="72">
        <v>0.22150397626536342</v>
      </c>
      <c r="H5" s="72">
        <v>0.12419092657810028</v>
      </c>
      <c r="I5" s="72">
        <v>0</v>
      </c>
      <c r="J5" s="72">
        <v>0</v>
      </c>
      <c r="K5" s="72">
        <v>0</v>
      </c>
      <c r="L5" s="72">
        <v>0</v>
      </c>
      <c r="M5" s="72">
        <v>3.9301266512768655E-2</v>
      </c>
      <c r="N5" s="72">
        <v>9.5329933108782031E-2</v>
      </c>
      <c r="O5" s="72">
        <v>7.1755857881926594E-2</v>
      </c>
      <c r="P5" s="72">
        <v>0</v>
      </c>
      <c r="Q5" s="72">
        <v>0</v>
      </c>
      <c r="R5" s="72">
        <v>3.4628641987005826E-2</v>
      </c>
      <c r="S5" s="72">
        <v>8.5830323422873916E-2</v>
      </c>
      <c r="T5" s="72">
        <v>0.10513115915358649</v>
      </c>
      <c r="U5" s="72">
        <v>0.10350856440515153</v>
      </c>
      <c r="V5" s="72">
        <v>7.7123550917844147E-2</v>
      </c>
      <c r="W5" s="72">
        <v>5.5732931499403372E-2</v>
      </c>
      <c r="X5" s="72">
        <v>9.1229860039659019E-3</v>
      </c>
      <c r="Y5" s="72">
        <v>4.5776887776367587E-3</v>
      </c>
      <c r="DA5" s="89" t="s">
        <v>692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</v>
      </c>
      <c r="O6" s="72">
        <v>0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X6" s="72">
        <v>0</v>
      </c>
      <c r="Y6" s="72">
        <v>0</v>
      </c>
      <c r="DA6" s="89" t="s">
        <v>693</v>
      </c>
    </row>
    <row r="7" spans="1:105" ht="12" customHeight="1" x14ac:dyDescent="0.25">
      <c r="A7" s="28" t="s">
        <v>200</v>
      </c>
      <c r="B7" s="72"/>
      <c r="C7" s="72">
        <v>15.813907986589594</v>
      </c>
      <c r="D7" s="72">
        <v>12.114782056452386</v>
      </c>
      <c r="E7" s="72">
        <v>13.374929876172803</v>
      </c>
      <c r="F7" s="72">
        <v>2.8136246944111982</v>
      </c>
      <c r="G7" s="72">
        <v>3.8611986656711541</v>
      </c>
      <c r="H7" s="72">
        <v>3.2341863825699022</v>
      </c>
      <c r="I7" s="72">
        <v>6.6516151875268026</v>
      </c>
      <c r="J7" s="72">
        <v>3.2994582821294718</v>
      </c>
      <c r="K7" s="72">
        <v>6.9321272973236887</v>
      </c>
      <c r="L7" s="72">
        <v>12.990452871637826</v>
      </c>
      <c r="M7" s="72">
        <v>11.015998669954849</v>
      </c>
      <c r="N7" s="72">
        <v>11.644545592350367</v>
      </c>
      <c r="O7" s="72">
        <v>8.786526347746813</v>
      </c>
      <c r="P7" s="72">
        <v>3.561918251883998</v>
      </c>
      <c r="Q7" s="72">
        <v>2.7773318426035614</v>
      </c>
      <c r="R7" s="72">
        <v>1.6060853612588011</v>
      </c>
      <c r="S7" s="72">
        <v>2.7387926971274901</v>
      </c>
      <c r="T7" s="72">
        <v>2.9921419800896438</v>
      </c>
      <c r="U7" s="72">
        <v>2.2209880935446606</v>
      </c>
      <c r="V7" s="72">
        <v>2.6439629138171736</v>
      </c>
      <c r="W7" s="72">
        <v>0</v>
      </c>
      <c r="X7" s="72">
        <v>0</v>
      </c>
      <c r="Y7" s="72">
        <v>0.17466407445983848</v>
      </c>
      <c r="DA7" s="89" t="s">
        <v>694</v>
      </c>
    </row>
    <row r="8" spans="1:105" ht="12" customHeight="1" x14ac:dyDescent="0.25">
      <c r="A8" s="28" t="s">
        <v>189</v>
      </c>
      <c r="B8" s="72"/>
      <c r="C8" s="72">
        <v>0.67763132595364195</v>
      </c>
      <c r="D8" s="72">
        <v>0.7589200726453661</v>
      </c>
      <c r="E8" s="72">
        <v>0.63079427597195281</v>
      </c>
      <c r="F8" s="72">
        <v>0.86068820353920028</v>
      </c>
      <c r="G8" s="72">
        <v>0.77057841961093709</v>
      </c>
      <c r="H8" s="72">
        <v>1.0961003633694579</v>
      </c>
      <c r="I8" s="72">
        <v>0.97702578344799462</v>
      </c>
      <c r="J8" s="72">
        <v>0.68384480757259247</v>
      </c>
      <c r="K8" s="72">
        <v>0.36159071984065039</v>
      </c>
      <c r="L8" s="72">
        <v>0.1756988376582353</v>
      </c>
      <c r="M8" s="72">
        <v>0</v>
      </c>
      <c r="N8" s="72">
        <v>0</v>
      </c>
      <c r="O8" s="72">
        <v>6.5984947181773917E-2</v>
      </c>
      <c r="P8" s="72">
        <v>0.15636071938441967</v>
      </c>
      <c r="Q8" s="72">
        <v>0.19806487343576437</v>
      </c>
      <c r="R8" s="72">
        <v>0.2977664540657875</v>
      </c>
      <c r="S8" s="72">
        <v>0.50540476808338464</v>
      </c>
      <c r="T8" s="72">
        <v>0.53537440784154378</v>
      </c>
      <c r="U8" s="72">
        <v>0.66328336496608686</v>
      </c>
      <c r="V8" s="72">
        <v>0.4188971404970035</v>
      </c>
      <c r="W8" s="72">
        <v>0.2004976050044269</v>
      </c>
      <c r="X8" s="72">
        <v>0</v>
      </c>
      <c r="Y8" s="72">
        <v>0</v>
      </c>
      <c r="DA8" s="89" t="s">
        <v>695</v>
      </c>
    </row>
    <row r="9" spans="1:105" ht="12" customHeight="1" x14ac:dyDescent="0.25">
      <c r="A9" s="28" t="s">
        <v>202</v>
      </c>
      <c r="B9" s="72"/>
      <c r="C9" s="72">
        <v>21.434728829914249</v>
      </c>
      <c r="D9" s="72">
        <v>24.236908166685566</v>
      </c>
      <c r="E9" s="72">
        <v>24.159755114219632</v>
      </c>
      <c r="F9" s="72">
        <v>29.405804051523333</v>
      </c>
      <c r="G9" s="72">
        <v>23.491538242702713</v>
      </c>
      <c r="H9" s="72">
        <v>26.765130017029687</v>
      </c>
      <c r="I9" s="72">
        <v>26.999624677896723</v>
      </c>
      <c r="J9" s="72">
        <v>28.988475930179</v>
      </c>
      <c r="K9" s="72">
        <v>22.743588292280414</v>
      </c>
      <c r="L9" s="72">
        <v>23.542015318987971</v>
      </c>
      <c r="M9" s="72">
        <v>20.292743191322977</v>
      </c>
      <c r="N9" s="72">
        <v>21.943839038683972</v>
      </c>
      <c r="O9" s="72">
        <v>19.341091868011247</v>
      </c>
      <c r="P9" s="72">
        <v>22.04859692098977</v>
      </c>
      <c r="Q9" s="72">
        <v>17.141875553968891</v>
      </c>
      <c r="R9" s="72">
        <v>15.108928806848439</v>
      </c>
      <c r="S9" s="72">
        <v>17.632880512944173</v>
      </c>
      <c r="T9" s="72">
        <v>18.753483045728427</v>
      </c>
      <c r="U9" s="72">
        <v>18.081650010659889</v>
      </c>
      <c r="V9" s="72">
        <v>16.090127108434974</v>
      </c>
      <c r="W9" s="72">
        <v>16.774703742743764</v>
      </c>
      <c r="X9" s="72">
        <v>9.2069227963931013</v>
      </c>
      <c r="Y9" s="72">
        <v>6.3274607759036936</v>
      </c>
      <c r="DA9" s="89" t="s">
        <v>696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697</v>
      </c>
    </row>
    <row r="11" spans="1:105" ht="12" customHeight="1" x14ac:dyDescent="0.25">
      <c r="A11" s="28" t="s">
        <v>198</v>
      </c>
      <c r="B11" s="72"/>
      <c r="C11" s="72">
        <v>45.821231752695823</v>
      </c>
      <c r="D11" s="72">
        <v>42.831962587905601</v>
      </c>
      <c r="E11" s="72">
        <v>45.456034073087224</v>
      </c>
      <c r="F11" s="72">
        <v>46.813439377772767</v>
      </c>
      <c r="G11" s="72">
        <v>25.334271131504217</v>
      </c>
      <c r="H11" s="72">
        <v>33.744548890480928</v>
      </c>
      <c r="I11" s="72">
        <v>36.928398649201938</v>
      </c>
      <c r="J11" s="72">
        <v>37.188761952702698</v>
      </c>
      <c r="K11" s="72">
        <v>31.113227044170053</v>
      </c>
      <c r="L11" s="72">
        <v>35.594443239037552</v>
      </c>
      <c r="M11" s="72">
        <v>31.385493116551537</v>
      </c>
      <c r="N11" s="72">
        <v>35.990692737681236</v>
      </c>
      <c r="O11" s="72">
        <v>32.238423179552576</v>
      </c>
      <c r="P11" s="72">
        <v>27.615190853306895</v>
      </c>
      <c r="Q11" s="72">
        <v>35.928714088891503</v>
      </c>
      <c r="R11" s="72">
        <v>20.022864389071302</v>
      </c>
      <c r="S11" s="72">
        <v>28.584858917447029</v>
      </c>
      <c r="T11" s="72">
        <v>23.020126035801962</v>
      </c>
      <c r="U11" s="72">
        <v>28.232506367291375</v>
      </c>
      <c r="V11" s="72">
        <v>16.696750310232829</v>
      </c>
      <c r="W11" s="72">
        <v>28.463819210005123</v>
      </c>
      <c r="X11" s="72">
        <v>17.263996144725276</v>
      </c>
      <c r="Y11" s="72">
        <v>12.10407137251563</v>
      </c>
      <c r="DA11" s="89" t="s">
        <v>698</v>
      </c>
    </row>
    <row r="12" spans="1:105" ht="12" customHeight="1" x14ac:dyDescent="0.25">
      <c r="A12" s="28" t="s">
        <v>95</v>
      </c>
      <c r="B12" s="72"/>
      <c r="C12" s="72">
        <v>17.05526189714077</v>
      </c>
      <c r="D12" s="72">
        <v>24.338225716625288</v>
      </c>
      <c r="E12" s="72">
        <v>26.507768179357374</v>
      </c>
      <c r="F12" s="72">
        <v>25.332691804399435</v>
      </c>
      <c r="G12" s="72">
        <v>20.957737016554617</v>
      </c>
      <c r="H12" s="72">
        <v>18.945756716716268</v>
      </c>
      <c r="I12" s="72">
        <v>17.346286144377959</v>
      </c>
      <c r="J12" s="72">
        <v>14.709636149797735</v>
      </c>
      <c r="K12" s="72">
        <v>13.771490696913599</v>
      </c>
      <c r="L12" s="72">
        <v>16.604811697396737</v>
      </c>
      <c r="M12" s="72">
        <v>16.030090854084474</v>
      </c>
      <c r="N12" s="72">
        <v>19.288997113874796</v>
      </c>
      <c r="O12" s="72">
        <v>18.950805433809894</v>
      </c>
      <c r="P12" s="72">
        <v>30.448055644671072</v>
      </c>
      <c r="Q12" s="72">
        <v>28.105142032507608</v>
      </c>
      <c r="R12" s="72">
        <v>20.606502912962501</v>
      </c>
      <c r="S12" s="72">
        <v>20.47866010585728</v>
      </c>
      <c r="T12" s="72">
        <v>18.788346202119641</v>
      </c>
      <c r="U12" s="72">
        <v>18.828469047846795</v>
      </c>
      <c r="V12" s="72">
        <v>17.783338509518423</v>
      </c>
      <c r="W12" s="72">
        <v>26.730218931589981</v>
      </c>
      <c r="X12" s="72">
        <v>19.748306393335067</v>
      </c>
      <c r="Y12" s="72">
        <v>11.187295125138698</v>
      </c>
      <c r="DA12" s="89" t="s">
        <v>699</v>
      </c>
    </row>
    <row r="13" spans="1:105" ht="12" customHeight="1" x14ac:dyDescent="0.25">
      <c r="A13" s="73" t="s">
        <v>94</v>
      </c>
      <c r="B13" s="74"/>
      <c r="C13" s="74">
        <v>12.840229333987843</v>
      </c>
      <c r="D13" s="74">
        <v>14.799474456024122</v>
      </c>
      <c r="E13" s="74">
        <v>16.608118156656538</v>
      </c>
      <c r="F13" s="74">
        <v>18.716004382375296</v>
      </c>
      <c r="G13" s="74">
        <v>16.21743790831043</v>
      </c>
      <c r="H13" s="74">
        <v>15.375785053172718</v>
      </c>
      <c r="I13" s="74">
        <v>13.890041750282105</v>
      </c>
      <c r="J13" s="74">
        <v>13.168034319627662</v>
      </c>
      <c r="K13" s="74">
        <v>15.285873726340439</v>
      </c>
      <c r="L13" s="74">
        <v>17.717383405945053</v>
      </c>
      <c r="M13" s="74">
        <v>17.061387045756469</v>
      </c>
      <c r="N13" s="74">
        <v>14.087463033302013</v>
      </c>
      <c r="O13" s="74">
        <v>10.677600982793788</v>
      </c>
      <c r="P13" s="74">
        <v>5.5666701459243768</v>
      </c>
      <c r="Q13" s="74">
        <v>11.709751481629679</v>
      </c>
      <c r="R13" s="74">
        <v>15.907337739952332</v>
      </c>
      <c r="S13" s="74">
        <v>17.896152739510828</v>
      </c>
      <c r="T13" s="74">
        <v>19.303305671851302</v>
      </c>
      <c r="U13" s="74">
        <v>15.631297787618454</v>
      </c>
      <c r="V13" s="74">
        <v>13.070438635712112</v>
      </c>
      <c r="W13" s="74">
        <v>11.127232567547216</v>
      </c>
      <c r="X13" s="74">
        <v>3.9516503195674288</v>
      </c>
      <c r="Y13" s="74">
        <v>2.3022471510443294</v>
      </c>
      <c r="DA13" s="90" t="s">
        <v>700</v>
      </c>
    </row>
    <row r="14" spans="1:105" ht="12" customHeight="1" x14ac:dyDescent="0.25">
      <c r="A14" s="75" t="s">
        <v>97</v>
      </c>
      <c r="B14" s="76"/>
      <c r="C14" s="76">
        <v>0.79500216964867798</v>
      </c>
      <c r="D14" s="76">
        <v>0.70455258318387592</v>
      </c>
      <c r="E14" s="76">
        <v>0.73045911881095837</v>
      </c>
      <c r="F14" s="76">
        <v>0.53837283487841336</v>
      </c>
      <c r="G14" s="76">
        <v>0.4070394609382384</v>
      </c>
      <c r="H14" s="76">
        <v>0.45574333127457223</v>
      </c>
      <c r="I14" s="76">
        <v>0.53079990231929775</v>
      </c>
      <c r="J14" s="76">
        <v>0.46457188454516518</v>
      </c>
      <c r="K14" s="76">
        <v>0.4515538097361641</v>
      </c>
      <c r="L14" s="76">
        <v>0.58935510344620812</v>
      </c>
      <c r="M14" s="76">
        <v>0.49396537715159522</v>
      </c>
      <c r="N14" s="76">
        <v>0.53366166768282541</v>
      </c>
      <c r="O14" s="76">
        <v>0.43868917216026537</v>
      </c>
      <c r="P14" s="76">
        <v>0.33997638614393449</v>
      </c>
      <c r="Q14" s="76">
        <v>0.31682738037032332</v>
      </c>
      <c r="R14" s="76">
        <v>0.22227703988658845</v>
      </c>
      <c r="S14" s="76">
        <v>0.2951490631355278</v>
      </c>
      <c r="T14" s="76">
        <v>0.28518051905069697</v>
      </c>
      <c r="U14" s="76">
        <v>0.28588746561059297</v>
      </c>
      <c r="V14" s="76">
        <v>0.23192407788867109</v>
      </c>
      <c r="W14" s="76">
        <v>0.22844524836948038</v>
      </c>
      <c r="X14" s="76">
        <v>0.12830006022237578</v>
      </c>
      <c r="Y14" s="76">
        <v>9.2099991836292208E-2</v>
      </c>
      <c r="DA14" s="91" t="s">
        <v>701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0.51246695292526434</v>
      </c>
      <c r="D15" s="69">
        <f t="shared" si="6"/>
        <v>0.59039993078432973</v>
      </c>
      <c r="E15" s="69">
        <f t="shared" si="6"/>
        <v>0.48775581866798401</v>
      </c>
      <c r="F15" s="69">
        <f t="shared" si="6"/>
        <v>0.58321027449729967</v>
      </c>
      <c r="G15" s="69">
        <f t="shared" si="6"/>
        <v>0.74492909684256525</v>
      </c>
      <c r="H15" s="69">
        <f t="shared" si="6"/>
        <v>0.61948451925985837</v>
      </c>
      <c r="I15" s="69">
        <f t="shared" si="6"/>
        <v>0.44519648233560183</v>
      </c>
      <c r="J15" s="69">
        <f t="shared" si="6"/>
        <v>0.83045783063670564</v>
      </c>
      <c r="K15" s="69">
        <f t="shared" si="6"/>
        <v>0.38421572928931963</v>
      </c>
      <c r="L15" s="69">
        <f t="shared" si="6"/>
        <v>0.72104077221726159</v>
      </c>
      <c r="M15" s="69">
        <f t="shared" si="6"/>
        <v>0.40634460932779404</v>
      </c>
      <c r="N15" s="69">
        <f t="shared" si="6"/>
        <v>0.76664072102181491</v>
      </c>
      <c r="O15" s="69">
        <f t="shared" si="6"/>
        <v>0.87533500157669242</v>
      </c>
      <c r="P15" s="69">
        <f t="shared" si="6"/>
        <v>0.67613696819423597</v>
      </c>
      <c r="Q15" s="69">
        <f t="shared" si="6"/>
        <v>1.1003483989264207</v>
      </c>
      <c r="R15" s="69">
        <f t="shared" si="6"/>
        <v>0.49541681469969556</v>
      </c>
      <c r="S15" s="69">
        <f t="shared" si="6"/>
        <v>0.39418007996505217</v>
      </c>
      <c r="T15" s="69">
        <f t="shared" si="6"/>
        <v>0.78658457671577076</v>
      </c>
      <c r="U15" s="69">
        <f t="shared" si="6"/>
        <v>1.0922076762501087</v>
      </c>
      <c r="V15" s="69">
        <f t="shared" si="6"/>
        <v>1.9614868967651098</v>
      </c>
      <c r="W15" s="69">
        <f t="shared" si="6"/>
        <v>2.9913721757019824</v>
      </c>
      <c r="X15" s="69">
        <f t="shared" si="6"/>
        <v>0.83477310816798034</v>
      </c>
      <c r="Y15" s="69">
        <f t="shared" si="6"/>
        <v>2.0598930229685557</v>
      </c>
      <c r="DA15" s="88" t="s">
        <v>702</v>
      </c>
    </row>
    <row r="16" spans="1:105" ht="12" customHeight="1" x14ac:dyDescent="0.25">
      <c r="A16" s="28" t="s">
        <v>91</v>
      </c>
      <c r="B16" s="72"/>
      <c r="C16" s="72">
        <v>0.51246695292526434</v>
      </c>
      <c r="D16" s="72">
        <v>0.59039993078432973</v>
      </c>
      <c r="E16" s="72">
        <v>0.48775581866798401</v>
      </c>
      <c r="F16" s="72">
        <v>0.58321027449729967</v>
      </c>
      <c r="G16" s="72">
        <v>0.74492909684256525</v>
      </c>
      <c r="H16" s="72">
        <v>0.61948451925985837</v>
      </c>
      <c r="I16" s="72">
        <v>0.44519648233560183</v>
      </c>
      <c r="J16" s="72">
        <v>0.83045783063670564</v>
      </c>
      <c r="K16" s="72">
        <v>0.38421572928931963</v>
      </c>
      <c r="L16" s="72">
        <v>0.72104077221726159</v>
      </c>
      <c r="M16" s="72">
        <v>0.40634460932779404</v>
      </c>
      <c r="N16" s="72">
        <v>0.76664072102181491</v>
      </c>
      <c r="O16" s="72">
        <v>0.87533500157669242</v>
      </c>
      <c r="P16" s="72">
        <v>0.67613696819423597</v>
      </c>
      <c r="Q16" s="72">
        <v>1.1003483989264207</v>
      </c>
      <c r="R16" s="72">
        <v>0.49541681469969556</v>
      </c>
      <c r="S16" s="72">
        <v>0.39418007996505217</v>
      </c>
      <c r="T16" s="72">
        <v>0.78658457671577076</v>
      </c>
      <c r="U16" s="72">
        <v>1.0922076762501087</v>
      </c>
      <c r="V16" s="72">
        <v>1.9614868967651098</v>
      </c>
      <c r="W16" s="72">
        <v>2.9913721757019824</v>
      </c>
      <c r="X16" s="72">
        <v>0.83477310816798034</v>
      </c>
      <c r="Y16" s="72">
        <v>2.0598930229685557</v>
      </c>
      <c r="DA16" s="89" t="s">
        <v>703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10.929510513715755</v>
      </c>
      <c r="D17" s="69">
        <f t="shared" si="7"/>
        <v>11.354976869376351</v>
      </c>
      <c r="E17" s="69">
        <f t="shared" si="7"/>
        <v>11.453511259983072</v>
      </c>
      <c r="F17" s="69">
        <f t="shared" si="7"/>
        <v>11.778710780957473</v>
      </c>
      <c r="G17" s="69">
        <f t="shared" si="7"/>
        <v>7.9870603375853397</v>
      </c>
      <c r="H17" s="69">
        <f t="shared" si="7"/>
        <v>8.7377716689356664</v>
      </c>
      <c r="I17" s="69">
        <f t="shared" si="7"/>
        <v>8.9131946542301357</v>
      </c>
      <c r="J17" s="69">
        <f t="shared" si="7"/>
        <v>9.6896719563419218</v>
      </c>
      <c r="K17" s="69">
        <f t="shared" si="7"/>
        <v>9.0863551058973613</v>
      </c>
      <c r="L17" s="69">
        <f t="shared" si="7"/>
        <v>9.5201670281546242</v>
      </c>
      <c r="M17" s="69">
        <f t="shared" si="7"/>
        <v>9.2111390815960288</v>
      </c>
      <c r="N17" s="69">
        <f t="shared" si="7"/>
        <v>9.8973168277149899</v>
      </c>
      <c r="O17" s="69">
        <f t="shared" si="7"/>
        <v>9.7679114198368033</v>
      </c>
      <c r="P17" s="69">
        <f t="shared" si="7"/>
        <v>9.0406014015567457</v>
      </c>
      <c r="Q17" s="69">
        <f t="shared" si="7"/>
        <v>10.718305982890801</v>
      </c>
      <c r="R17" s="69">
        <f t="shared" ref="R17:V17" si="8">SUM(R18:R26)</f>
        <v>7.6317604825120648</v>
      </c>
      <c r="S17" s="69">
        <f t="shared" si="8"/>
        <v>10.099623344446103</v>
      </c>
      <c r="T17" s="69">
        <f t="shared" si="8"/>
        <v>9.362864541517018</v>
      </c>
      <c r="U17" s="69">
        <f t="shared" si="8"/>
        <v>12.052207742797474</v>
      </c>
      <c r="V17" s="69">
        <f t="shared" si="8"/>
        <v>8.5721872081771071</v>
      </c>
      <c r="W17" s="69">
        <f t="shared" ref="W17:Y17" si="9">SUM(W18:W26)</f>
        <v>11.334721505780514</v>
      </c>
      <c r="X17" s="69">
        <f t="shared" si="9"/>
        <v>11.204954059077096</v>
      </c>
      <c r="Y17" s="69">
        <f t="shared" si="9"/>
        <v>8.8948670413389994</v>
      </c>
      <c r="DA17" s="88" t="s">
        <v>704</v>
      </c>
    </row>
    <row r="18" spans="1:105" ht="12" customHeight="1" x14ac:dyDescent="0.25">
      <c r="A18" s="28" t="s">
        <v>51</v>
      </c>
      <c r="B18" s="72"/>
      <c r="C18" s="72">
        <v>1.1361235240986366E-3</v>
      </c>
      <c r="D18" s="72">
        <v>2.2328314506301831E-3</v>
      </c>
      <c r="E18" s="72">
        <v>3.3220965192689964E-3</v>
      </c>
      <c r="F18" s="72">
        <v>8.1280515159183539E-3</v>
      </c>
      <c r="G18" s="72">
        <v>2.5417386388225864E-3</v>
      </c>
      <c r="H18" s="72">
        <v>1.3168707506985733E-3</v>
      </c>
      <c r="I18" s="72">
        <v>0</v>
      </c>
      <c r="J18" s="72">
        <v>0</v>
      </c>
      <c r="K18" s="72">
        <v>0</v>
      </c>
      <c r="L18" s="72">
        <v>0</v>
      </c>
      <c r="M18" s="72">
        <v>3.843573051747031E-3</v>
      </c>
      <c r="N18" s="72">
        <v>9.2235403230858659E-3</v>
      </c>
      <c r="O18" s="72">
        <v>7.2184542855553641E-3</v>
      </c>
      <c r="P18" s="72">
        <v>0</v>
      </c>
      <c r="Q18" s="72">
        <v>0</v>
      </c>
      <c r="R18" s="72">
        <v>3.652083529990564E-3</v>
      </c>
      <c r="S18" s="72">
        <v>9.5113976546684041E-3</v>
      </c>
      <c r="T18" s="72">
        <v>1.1375550169212708E-2</v>
      </c>
      <c r="U18" s="72">
        <v>1.4266649046120046E-2</v>
      </c>
      <c r="V18" s="72">
        <v>9.2507370313864284E-3</v>
      </c>
      <c r="W18" s="72">
        <v>6.8261954911712566E-3</v>
      </c>
      <c r="X18" s="72">
        <v>1.8838062880922072E-3</v>
      </c>
      <c r="Y18" s="72">
        <v>9.2266910861375589E-4</v>
      </c>
      <c r="DA18" s="89" t="s">
        <v>705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DA19" s="89" t="s">
        <v>706</v>
      </c>
    </row>
    <row r="20" spans="1:105" ht="12" customHeight="1" x14ac:dyDescent="0.25">
      <c r="A20" s="28" t="s">
        <v>200</v>
      </c>
      <c r="B20" s="72"/>
      <c r="C20" s="72">
        <v>1.4307236069732683</v>
      </c>
      <c r="D20" s="72">
        <v>1.0899941179458636</v>
      </c>
      <c r="E20" s="72">
        <v>1.1376668597330943</v>
      </c>
      <c r="F20" s="72">
        <v>0.210824960664168</v>
      </c>
      <c r="G20" s="72">
        <v>0.28717950141537874</v>
      </c>
      <c r="H20" s="72">
        <v>0.22145285200775208</v>
      </c>
      <c r="I20" s="72">
        <v>0.53922483172954971</v>
      </c>
      <c r="J20" s="72">
        <v>0.31203278170494025</v>
      </c>
      <c r="K20" s="72">
        <v>0.65713674314991333</v>
      </c>
      <c r="L20" s="72">
        <v>1.118712777788895</v>
      </c>
      <c r="M20" s="72">
        <v>1.0270829365938605</v>
      </c>
      <c r="N20" s="72">
        <v>1.0922052768444828</v>
      </c>
      <c r="O20" s="72">
        <v>0.92434291184701456</v>
      </c>
      <c r="P20" s="72">
        <v>0.3049164472836024</v>
      </c>
      <c r="Q20" s="72">
        <v>0.27416635110079884</v>
      </c>
      <c r="R20" s="72">
        <v>0.14755331259908433</v>
      </c>
      <c r="S20" s="72">
        <v>0.29208660810668302</v>
      </c>
      <c r="T20" s="72">
        <v>0.32481710383819812</v>
      </c>
      <c r="U20" s="72">
        <v>0.31851853936832203</v>
      </c>
      <c r="V20" s="72">
        <v>0.33633585182259146</v>
      </c>
      <c r="W20" s="72">
        <v>0</v>
      </c>
      <c r="X20" s="72">
        <v>0</v>
      </c>
      <c r="Y20" s="72">
        <v>7.4624835605343184E-3</v>
      </c>
      <c r="DA20" s="89" t="s">
        <v>707</v>
      </c>
    </row>
    <row r="21" spans="1:105" ht="12" customHeight="1" x14ac:dyDescent="0.25">
      <c r="A21" s="28" t="s">
        <v>189</v>
      </c>
      <c r="B21" s="72"/>
      <c r="C21" s="72">
        <v>6.2682864787174331E-2</v>
      </c>
      <c r="D21" s="72">
        <v>6.9619338468823289E-2</v>
      </c>
      <c r="E21" s="72">
        <v>5.4595413567571749E-2</v>
      </c>
      <c r="F21" s="72">
        <v>7.8511559290606533E-2</v>
      </c>
      <c r="G21" s="72">
        <v>6.4974047112037789E-2</v>
      </c>
      <c r="H21" s="72">
        <v>9.2687588749644279E-2</v>
      </c>
      <c r="I21" s="72">
        <v>8.2206781827617967E-2</v>
      </c>
      <c r="J21" s="72">
        <v>6.5407116518270914E-2</v>
      </c>
      <c r="K21" s="72">
        <v>3.4266205725331247E-2</v>
      </c>
      <c r="L21" s="72">
        <v>1.3660057544650177E-2</v>
      </c>
      <c r="M21" s="72">
        <v>0</v>
      </c>
      <c r="N21" s="72">
        <v>0</v>
      </c>
      <c r="O21" s="72">
        <v>5.1899940214743152E-3</v>
      </c>
      <c r="P21" s="72">
        <v>1.1869304729135447E-2</v>
      </c>
      <c r="Q21" s="72">
        <v>1.9716861133164381E-2</v>
      </c>
      <c r="R21" s="72">
        <v>2.9871397336235568E-2</v>
      </c>
      <c r="S21" s="72">
        <v>5.7999915315390491E-2</v>
      </c>
      <c r="T21" s="72">
        <v>5.9545757500887621E-2</v>
      </c>
      <c r="U21" s="72">
        <v>9.3548149828385774E-2</v>
      </c>
      <c r="V21" s="72">
        <v>5.107121925811247E-2</v>
      </c>
      <c r="W21" s="72">
        <v>2.4863275234362468E-2</v>
      </c>
      <c r="X21" s="72">
        <v>0</v>
      </c>
      <c r="Y21" s="72">
        <v>0</v>
      </c>
      <c r="DA21" s="89" t="s">
        <v>708</v>
      </c>
    </row>
    <row r="22" spans="1:105" ht="12" customHeight="1" x14ac:dyDescent="0.25">
      <c r="A22" s="28" t="s">
        <v>202</v>
      </c>
      <c r="B22" s="72"/>
      <c r="C22" s="72">
        <v>6.8170043065148497E-2</v>
      </c>
      <c r="D22" s="72">
        <v>0.15638097716109498</v>
      </c>
      <c r="E22" s="72">
        <v>0.19387968217915613</v>
      </c>
      <c r="F22" s="72">
        <v>0.28966219092481432</v>
      </c>
      <c r="G22" s="72">
        <v>0.21770968050093475</v>
      </c>
      <c r="H22" s="72">
        <v>0.25893855775632124</v>
      </c>
      <c r="I22" s="72">
        <v>0.59427145846697949</v>
      </c>
      <c r="J22" s="72">
        <v>0.96320766857695927</v>
      </c>
      <c r="K22" s="72">
        <v>0.58078241163097444</v>
      </c>
      <c r="L22" s="72">
        <v>0.51888263016465019</v>
      </c>
      <c r="M22" s="72">
        <v>0.38213365463659354</v>
      </c>
      <c r="N22" s="72">
        <v>0.42583593956068289</v>
      </c>
      <c r="O22" s="72">
        <v>0.4071324476395427</v>
      </c>
      <c r="P22" s="72">
        <v>0.21274126037938834</v>
      </c>
      <c r="Q22" s="72">
        <v>0.212168992593673</v>
      </c>
      <c r="R22" s="72">
        <v>0.23766828109067115</v>
      </c>
      <c r="S22" s="72">
        <v>0.40264028308669575</v>
      </c>
      <c r="T22" s="72">
        <v>0.4797693511280372</v>
      </c>
      <c r="U22" s="72">
        <v>0.58003574230747024</v>
      </c>
      <c r="V22" s="72">
        <v>0.50183397891884118</v>
      </c>
      <c r="W22" s="72">
        <v>0.63412453364994825</v>
      </c>
      <c r="X22" s="72">
        <v>0.66299044894667325</v>
      </c>
      <c r="Y22" s="72">
        <v>0.48714977590213271</v>
      </c>
      <c r="DA22" s="89" t="s">
        <v>709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710</v>
      </c>
    </row>
    <row r="24" spans="1:105" ht="12" customHeight="1" x14ac:dyDescent="0.25">
      <c r="A24" s="28" t="s">
        <v>198</v>
      </c>
      <c r="B24" s="72"/>
      <c r="C24" s="72">
        <v>3.2102588303367412</v>
      </c>
      <c r="D24" s="72">
        <v>4.0043032219645474</v>
      </c>
      <c r="E24" s="72">
        <v>3.8838775077664667</v>
      </c>
      <c r="F24" s="72">
        <v>3.851153095972716</v>
      </c>
      <c r="G24" s="72">
        <v>2.2264617752928193</v>
      </c>
      <c r="H24" s="72">
        <v>2.9517005883698713</v>
      </c>
      <c r="I24" s="72">
        <v>3.1203826626285407</v>
      </c>
      <c r="J24" s="72">
        <v>3.1921694062275305</v>
      </c>
      <c r="K24" s="72">
        <v>2.7586369534076089</v>
      </c>
      <c r="L24" s="72">
        <v>3.0321310168748639</v>
      </c>
      <c r="M24" s="72">
        <v>3.0042093361539215</v>
      </c>
      <c r="N24" s="72">
        <v>3.4545021139245411</v>
      </c>
      <c r="O24" s="72">
        <v>3.5025788753782137</v>
      </c>
      <c r="P24" s="72">
        <v>2.7917494751091643</v>
      </c>
      <c r="Q24" s="72">
        <v>3.3422798558573201</v>
      </c>
      <c r="R24" s="72">
        <v>2.0607618202709324</v>
      </c>
      <c r="S24" s="72">
        <v>3.0575317301716667</v>
      </c>
      <c r="T24" s="72">
        <v>2.5641188727920747</v>
      </c>
      <c r="U24" s="72">
        <v>3.4348099815634399</v>
      </c>
      <c r="V24" s="72">
        <v>2.1217492263908624</v>
      </c>
      <c r="W24" s="72">
        <v>3.5612834156012743</v>
      </c>
      <c r="X24" s="72">
        <v>3.5049440898486148</v>
      </c>
      <c r="Y24" s="72">
        <v>2.8355677463713564</v>
      </c>
      <c r="DA24" s="89" t="s">
        <v>711</v>
      </c>
    </row>
    <row r="25" spans="1:105" ht="12" customHeight="1" x14ac:dyDescent="0.25">
      <c r="A25" s="73" t="s">
        <v>53</v>
      </c>
      <c r="B25" s="74"/>
      <c r="C25" s="74">
        <v>6.1360416834793625</v>
      </c>
      <c r="D25" s="74">
        <v>6.0156250224609984</v>
      </c>
      <c r="E25" s="74">
        <v>6.1637535902358653</v>
      </c>
      <c r="F25" s="74">
        <v>7.3148004447352823</v>
      </c>
      <c r="G25" s="74">
        <v>5.1658055676141288</v>
      </c>
      <c r="H25" s="74">
        <v>5.1704012208442469</v>
      </c>
      <c r="I25" s="74">
        <v>4.5528733050975942</v>
      </c>
      <c r="J25" s="74">
        <v>5.1102295028441702</v>
      </c>
      <c r="K25" s="74">
        <v>5.0296815697897772</v>
      </c>
      <c r="L25" s="74">
        <v>4.8050450437690291</v>
      </c>
      <c r="M25" s="74">
        <v>4.7644511512824463</v>
      </c>
      <c r="N25" s="74">
        <v>4.8767126609319433</v>
      </c>
      <c r="O25" s="74">
        <v>4.8727526959617995</v>
      </c>
      <c r="P25" s="74">
        <v>5.6472679934701668</v>
      </c>
      <c r="Q25" s="74">
        <v>6.7992267766123184</v>
      </c>
      <c r="R25" s="74">
        <v>5.0853189409981683</v>
      </c>
      <c r="S25" s="74">
        <v>6.2052953357397351</v>
      </c>
      <c r="T25" s="74">
        <v>5.8357769660929684</v>
      </c>
      <c r="U25" s="74">
        <v>7.501052628750573</v>
      </c>
      <c r="V25" s="74">
        <v>5.4592054859612036</v>
      </c>
      <c r="W25" s="74">
        <v>6.9927417956373326</v>
      </c>
      <c r="X25" s="74">
        <v>6.9151679701896693</v>
      </c>
      <c r="Y25" s="74">
        <v>5.473173495904609</v>
      </c>
      <c r="DA25" s="90" t="s">
        <v>712</v>
      </c>
    </row>
    <row r="26" spans="1:105" ht="12" customHeight="1" x14ac:dyDescent="0.25">
      <c r="A26" s="32" t="s">
        <v>52</v>
      </c>
      <c r="B26" s="77"/>
      <c r="C26" s="77">
        <v>2.0497361549959521E-2</v>
      </c>
      <c r="D26" s="77">
        <v>1.6821359924393382E-2</v>
      </c>
      <c r="E26" s="77">
        <v>1.6416109981650565E-2</v>
      </c>
      <c r="F26" s="77">
        <v>2.563047785396717E-2</v>
      </c>
      <c r="G26" s="77">
        <v>2.2388027011217282E-2</v>
      </c>
      <c r="H26" s="77">
        <v>4.1273990457132356E-2</v>
      </c>
      <c r="I26" s="77">
        <v>2.4235614479852771E-2</v>
      </c>
      <c r="J26" s="77">
        <v>4.6625480470050204E-2</v>
      </c>
      <c r="K26" s="77">
        <v>2.5851222193756039E-2</v>
      </c>
      <c r="L26" s="77">
        <v>3.1735502012535825E-2</v>
      </c>
      <c r="M26" s="77">
        <v>2.9418429877460572E-2</v>
      </c>
      <c r="N26" s="77">
        <v>3.8837296130253669E-2</v>
      </c>
      <c r="O26" s="77">
        <v>4.8696040703201895E-2</v>
      </c>
      <c r="P26" s="77">
        <v>7.2056920585288675E-2</v>
      </c>
      <c r="Q26" s="77">
        <v>7.0747145593524768E-2</v>
      </c>
      <c r="R26" s="77">
        <v>6.6934646686982097E-2</v>
      </c>
      <c r="S26" s="77">
        <v>7.4558074371262703E-2</v>
      </c>
      <c r="T26" s="77">
        <v>8.7460939995639253E-2</v>
      </c>
      <c r="U26" s="77">
        <v>0.10997605193316279</v>
      </c>
      <c r="V26" s="77">
        <v>9.274070879410827E-2</v>
      </c>
      <c r="W26" s="77">
        <v>0.11488229016642604</v>
      </c>
      <c r="X26" s="77">
        <v>0.11996774380404668</v>
      </c>
      <c r="Y26" s="77">
        <v>9.0590870491754377E-2</v>
      </c>
      <c r="DA26" s="92" t="s">
        <v>713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1.1101679405947875</v>
      </c>
      <c r="D27" s="69">
        <f t="shared" si="10"/>
        <v>1.1609589345503815</v>
      </c>
      <c r="E27" s="69">
        <f t="shared" si="10"/>
        <v>1.1958520064482232</v>
      </c>
      <c r="F27" s="69">
        <f t="shared" si="10"/>
        <v>1.2252338548604631</v>
      </c>
      <c r="G27" s="69">
        <f t="shared" si="10"/>
        <v>0.84204768500975624</v>
      </c>
      <c r="H27" s="69">
        <f t="shared" si="10"/>
        <v>0.90866993423001152</v>
      </c>
      <c r="I27" s="69">
        <f t="shared" si="10"/>
        <v>0.95355740051458815</v>
      </c>
      <c r="J27" s="69">
        <f t="shared" si="10"/>
        <v>1.1191595097972722</v>
      </c>
      <c r="K27" s="69">
        <f t="shared" si="10"/>
        <v>1.1024668057543798</v>
      </c>
      <c r="L27" s="69">
        <f t="shared" si="10"/>
        <v>1.1590862497231815</v>
      </c>
      <c r="M27" s="69">
        <f t="shared" si="10"/>
        <v>1.0965735851114415</v>
      </c>
      <c r="N27" s="69">
        <f t="shared" si="10"/>
        <v>1.2298058036958524</v>
      </c>
      <c r="O27" s="69">
        <f t="shared" si="10"/>
        <v>1.2172504316049633</v>
      </c>
      <c r="P27" s="69">
        <f t="shared" si="10"/>
        <v>1.1523211981261563</v>
      </c>
      <c r="Q27" s="69">
        <f t="shared" si="10"/>
        <v>1.399432096833829</v>
      </c>
      <c r="R27" s="69">
        <f t="shared" ref="R27:V27" si="11">SUM(R28:R32)</f>
        <v>1.0019478118034697</v>
      </c>
      <c r="S27" s="69">
        <f t="shared" si="11"/>
        <v>1.3754578413969121</v>
      </c>
      <c r="T27" s="69">
        <f t="shared" si="11"/>
        <v>1.3529417433266651</v>
      </c>
      <c r="U27" s="69">
        <f t="shared" si="11"/>
        <v>1.8022325625597095</v>
      </c>
      <c r="V27" s="69">
        <f t="shared" si="11"/>
        <v>1.7235640694029062</v>
      </c>
      <c r="W27" s="69">
        <f t="shared" ref="W27:Y27" si="12">SUM(W28:W32)</f>
        <v>2.3441708614366417</v>
      </c>
      <c r="X27" s="69">
        <f t="shared" si="12"/>
        <v>2.3299690485347071</v>
      </c>
      <c r="Y27" s="69">
        <f t="shared" si="12"/>
        <v>1.7486149808380069</v>
      </c>
      <c r="DA27" s="88" t="s">
        <v>714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715</v>
      </c>
    </row>
    <row r="29" spans="1:105" s="2" customFormat="1" ht="12" customHeight="1" x14ac:dyDescent="0.25">
      <c r="A29" s="28" t="s">
        <v>74</v>
      </c>
      <c r="B29" s="72"/>
      <c r="C29" s="72">
        <v>0.16325292753633774</v>
      </c>
      <c r="D29" s="72">
        <v>0.15172338268132746</v>
      </c>
      <c r="E29" s="72">
        <v>0.17193660324973403</v>
      </c>
      <c r="F29" s="72">
        <v>9.0602254539489557E-2</v>
      </c>
      <c r="G29" s="72">
        <v>8.052254721928484E-2</v>
      </c>
      <c r="H29" s="72">
        <v>4.2993469208956046E-2</v>
      </c>
      <c r="I29" s="72">
        <v>8.3487321970251743E-2</v>
      </c>
      <c r="J29" s="72">
        <v>0.19059013286041177</v>
      </c>
      <c r="K29" s="72">
        <v>0.1459491624809944</v>
      </c>
      <c r="L29" s="72">
        <v>5.0485562115517885E-2</v>
      </c>
      <c r="M29" s="72">
        <v>1.1336756076822468E-2</v>
      </c>
      <c r="N29" s="72">
        <v>2.1529577514772746E-2</v>
      </c>
      <c r="O29" s="72">
        <v>9.087177229736057E-2</v>
      </c>
      <c r="P29" s="72">
        <v>0.12411313272876986</v>
      </c>
      <c r="Q29" s="72">
        <v>0.15535638555150375</v>
      </c>
      <c r="R29" s="72">
        <v>8.3974491690987182E-2</v>
      </c>
      <c r="S29" s="72">
        <v>6.3883045269321342E-2</v>
      </c>
      <c r="T29" s="72">
        <v>3.5565487457942128E-2</v>
      </c>
      <c r="U29" s="72">
        <v>6.1088052421722008E-2</v>
      </c>
      <c r="V29" s="72">
        <v>7.4999469402924984E-2</v>
      </c>
      <c r="W29" s="72">
        <v>0.13183830400661881</v>
      </c>
      <c r="X29" s="72">
        <v>9.4789538168489063E-2</v>
      </c>
      <c r="Y29" s="72">
        <v>4.4710417996615529E-2</v>
      </c>
      <c r="DA29" s="89" t="s">
        <v>716</v>
      </c>
    </row>
    <row r="30" spans="1:105" ht="12" customHeight="1" x14ac:dyDescent="0.25">
      <c r="A30" s="28" t="s">
        <v>189</v>
      </c>
      <c r="B30" s="72"/>
      <c r="C30" s="72">
        <v>6.4562576599700534E-3</v>
      </c>
      <c r="D30" s="72">
        <v>7.2807171548668372E-3</v>
      </c>
      <c r="E30" s="72">
        <v>5.7077614010107008E-3</v>
      </c>
      <c r="F30" s="72">
        <v>8.0722880102361613E-3</v>
      </c>
      <c r="G30" s="72">
        <v>6.7962552200611379E-3</v>
      </c>
      <c r="H30" s="72">
        <v>9.4268556990414788E-3</v>
      </c>
      <c r="I30" s="72">
        <v>8.7152549173743557E-3</v>
      </c>
      <c r="J30" s="72">
        <v>7.5904517313848188E-3</v>
      </c>
      <c r="K30" s="72">
        <v>4.291923703780543E-3</v>
      </c>
      <c r="L30" s="72">
        <v>1.8387252719692306E-3</v>
      </c>
      <c r="M30" s="72">
        <v>0</v>
      </c>
      <c r="N30" s="72">
        <v>0</v>
      </c>
      <c r="O30" s="72">
        <v>8.3779362401737313E-4</v>
      </c>
      <c r="P30" s="72">
        <v>1.8890576582239048E-3</v>
      </c>
      <c r="Q30" s="72">
        <v>2.8019609043058204E-3</v>
      </c>
      <c r="R30" s="72">
        <v>4.0164061935711844E-3</v>
      </c>
      <c r="S30" s="72">
        <v>7.8162074960164262E-3</v>
      </c>
      <c r="T30" s="72">
        <v>8.2497991519159923E-3</v>
      </c>
      <c r="U30" s="72">
        <v>1.3614756008582102E-2</v>
      </c>
      <c r="V30" s="72">
        <v>9.3245563474653737E-3</v>
      </c>
      <c r="W30" s="72">
        <v>4.766669175452226E-3</v>
      </c>
      <c r="X30" s="72">
        <v>0</v>
      </c>
      <c r="Y30" s="72">
        <v>0</v>
      </c>
      <c r="DA30" s="89" t="s">
        <v>717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718</v>
      </c>
    </row>
    <row r="32" spans="1:105" ht="12" customHeight="1" x14ac:dyDescent="0.25">
      <c r="A32" s="32" t="s">
        <v>53</v>
      </c>
      <c r="B32" s="77"/>
      <c r="C32" s="77">
        <v>0.94045875539847978</v>
      </c>
      <c r="D32" s="77">
        <v>1.0019548347141871</v>
      </c>
      <c r="E32" s="77">
        <v>1.0182076417974784</v>
      </c>
      <c r="F32" s="77">
        <v>1.1265593123107374</v>
      </c>
      <c r="G32" s="77">
        <v>0.75472888257041026</v>
      </c>
      <c r="H32" s="77">
        <v>0.85624960932201399</v>
      </c>
      <c r="I32" s="77">
        <v>0.86135482362696203</v>
      </c>
      <c r="J32" s="77">
        <v>0.92097892520547564</v>
      </c>
      <c r="K32" s="77">
        <v>0.952225719569605</v>
      </c>
      <c r="L32" s="77">
        <v>1.1067619623356943</v>
      </c>
      <c r="M32" s="77">
        <v>1.085236829034619</v>
      </c>
      <c r="N32" s="77">
        <v>1.2082762261810795</v>
      </c>
      <c r="O32" s="77">
        <v>1.1255408656835852</v>
      </c>
      <c r="P32" s="77">
        <v>1.0263190077391626</v>
      </c>
      <c r="Q32" s="77">
        <v>1.2412737503780193</v>
      </c>
      <c r="R32" s="77">
        <v>0.91395691391891132</v>
      </c>
      <c r="S32" s="77">
        <v>1.3037585886315743</v>
      </c>
      <c r="T32" s="77">
        <v>1.3091264567168071</v>
      </c>
      <c r="U32" s="77">
        <v>1.7275297541294055</v>
      </c>
      <c r="V32" s="77">
        <v>1.6392400436525159</v>
      </c>
      <c r="W32" s="77">
        <v>2.2075658882545706</v>
      </c>
      <c r="X32" s="77">
        <v>2.2351795103662182</v>
      </c>
      <c r="Y32" s="77">
        <v>1.7039045628413914</v>
      </c>
      <c r="DA32" s="92" t="s">
        <v>719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0.78919826446752539</v>
      </c>
      <c r="D3" s="66">
        <f>IF(RES_hh_tes_in!D3=0,"",RES_hh_tes_in!D3/RES_hh_fec_in!D3)</f>
        <v>0.82772215202816468</v>
      </c>
      <c r="E3" s="66">
        <f>IF(RES_hh_tes_in!E3=0,"",RES_hh_tes_in!E3/RES_hh_fec_in!E3)</f>
        <v>0.83976467789355569</v>
      </c>
      <c r="F3" s="66">
        <f>IF(RES_hh_tes_in!F3=0,"",RES_hh_tes_in!F3/RES_hh_fec_in!F3)</f>
        <v>0.8697274824988086</v>
      </c>
      <c r="G3" s="66">
        <f>IF(RES_hh_tes_in!G3=0,"",RES_hh_tes_in!G3/RES_hh_fec_in!G3)</f>
        <v>0.87681367360162643</v>
      </c>
      <c r="H3" s="66">
        <f>IF(RES_hh_tes_in!H3=0,"",RES_hh_tes_in!H3/RES_hh_fec_in!H3)</f>
        <v>0.87089925943012425</v>
      </c>
      <c r="I3" s="66">
        <f>IF(RES_hh_tes_in!I3=0,"",RES_hh_tes_in!I3/RES_hh_fec_in!I3)</f>
        <v>0.8581614144449643</v>
      </c>
      <c r="J3" s="66">
        <f>IF(RES_hh_tes_in!J3=0,"",RES_hh_tes_in!J3/RES_hh_fec_in!J3)</f>
        <v>0.86653971866540036</v>
      </c>
      <c r="K3" s="66">
        <f>IF(RES_hh_tes_in!K3=0,"",RES_hh_tes_in!K3/RES_hh_fec_in!K3)</f>
        <v>0.86190105844100295</v>
      </c>
      <c r="L3" s="66">
        <f>IF(RES_hh_tes_in!L3=0,"",RES_hh_tes_in!L3/RES_hh_fec_in!L3)</f>
        <v>0.86252139728747601</v>
      </c>
      <c r="M3" s="66">
        <f>IF(RES_hh_tes_in!M3=0,"",RES_hh_tes_in!M3/RES_hh_fec_in!M3)</f>
        <v>0.87966802876265515</v>
      </c>
      <c r="N3" s="66">
        <f>IF(RES_hh_tes_in!N3=0,"",RES_hh_tes_in!N3/RES_hh_fec_in!N3)</f>
        <v>0.90734075831013206</v>
      </c>
      <c r="O3" s="66">
        <f>IF(RES_hh_tes_in!O3=0,"",RES_hh_tes_in!O3/RES_hh_fec_in!O3)</f>
        <v>0.94098365116902916</v>
      </c>
      <c r="P3" s="66">
        <f>IF(RES_hh_tes_in!P3=0,"",RES_hh_tes_in!P3/RES_hh_fec_in!P3)</f>
        <v>1.067980642299531</v>
      </c>
      <c r="Q3" s="66">
        <f>IF(RES_hh_tes_in!Q3=0,"",RES_hh_tes_in!Q3/RES_hh_fec_in!Q3)</f>
        <v>1.0552056821703968</v>
      </c>
      <c r="R3" s="66">
        <f>IF(RES_hh_tes_in!R3=0,"",RES_hh_tes_in!R3/RES_hh_fec_in!R3)</f>
        <v>1.0442547504234578</v>
      </c>
      <c r="S3" s="66">
        <f>IF(RES_hh_tes_in!S3=0,"",RES_hh_tes_in!S3/RES_hh_fec_in!S3)</f>
        <v>1.0172033972118064</v>
      </c>
      <c r="T3" s="66">
        <f>IF(RES_hh_tes_in!T3=0,"",RES_hh_tes_in!T3/RES_hh_fec_in!T3)</f>
        <v>1.0225443935572094</v>
      </c>
      <c r="U3" s="66">
        <f>IF(RES_hh_tes_in!U3=0,"",RES_hh_tes_in!U3/RES_hh_fec_in!U3)</f>
        <v>1.0351580489702454</v>
      </c>
      <c r="V3" s="66">
        <f>IF(RES_hh_tes_in!V3=0,"",RES_hh_tes_in!V3/RES_hh_fec_in!V3)</f>
        <v>1.0824103484497569</v>
      </c>
      <c r="W3" s="66">
        <f>IF(RES_hh_tes_in!W3=0,"",RES_hh_tes_in!W3/RES_hh_fec_in!W3)</f>
        <v>1.1579036879388429</v>
      </c>
      <c r="X3" s="66">
        <f>IF(RES_hh_tes_in!X3=0,"",RES_hh_tes_in!X3/RES_hh_fec_in!X3)</f>
        <v>1.1839101028571943</v>
      </c>
      <c r="Y3" s="66">
        <f>IF(RES_hh_tes_in!Y3=0,"",RES_hh_tes_in!Y3/RES_hh_fec_in!Y3)</f>
        <v>1.1683202143835367</v>
      </c>
      <c r="DA3" s="87" t="s">
        <v>721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0.79155232015327714</v>
      </c>
      <c r="D4" s="70">
        <f>IF(RES_hh_tes_in!D4=0,"",RES_hh_tes_in!D4/RES_hh_fec_in!D4)</f>
        <v>0.83270062516539034</v>
      </c>
      <c r="E4" s="70">
        <f>IF(RES_hh_tes_in!E4=0,"",RES_hh_tes_in!E4/RES_hh_fec_in!E4)</f>
        <v>0.84644240829953088</v>
      </c>
      <c r="F4" s="70">
        <f>IF(RES_hh_tes_in!F4=0,"",RES_hh_tes_in!F4/RES_hh_fec_in!F4)</f>
        <v>0.87820811402689369</v>
      </c>
      <c r="G4" s="70">
        <f>IF(RES_hh_tes_in!G4=0,"",RES_hh_tes_in!G4/RES_hh_fec_in!G4)</f>
        <v>0.88398832747805589</v>
      </c>
      <c r="H4" s="70">
        <f>IF(RES_hh_tes_in!H4=0,"",RES_hh_tes_in!H4/RES_hh_fec_in!H4)</f>
        <v>0.87707308305752596</v>
      </c>
      <c r="I4" s="70">
        <f>IF(RES_hh_tes_in!I4=0,"",RES_hh_tes_in!I4/RES_hh_fec_in!I4)</f>
        <v>0.86431804014964886</v>
      </c>
      <c r="J4" s="70">
        <f>IF(RES_hh_tes_in!J4=0,"",RES_hh_tes_in!J4/RES_hh_fec_in!J4)</f>
        <v>0.87192313137111044</v>
      </c>
      <c r="K4" s="70">
        <f>IF(RES_hh_tes_in!K4=0,"",RES_hh_tes_in!K4/RES_hh_fec_in!K4)</f>
        <v>0.87043703084663737</v>
      </c>
      <c r="L4" s="70">
        <f>IF(RES_hh_tes_in!L4=0,"",RES_hh_tes_in!L4/RES_hh_fec_in!L4)</f>
        <v>0.86809385749805157</v>
      </c>
      <c r="M4" s="70">
        <f>IF(RES_hh_tes_in!M4=0,"",RES_hh_tes_in!M4/RES_hh_fec_in!M4)</f>
        <v>0.88891264571559303</v>
      </c>
      <c r="N4" s="70">
        <f>IF(RES_hh_tes_in!N4=0,"",RES_hh_tes_in!N4/RES_hh_fec_in!N4)</f>
        <v>0.91662431499803421</v>
      </c>
      <c r="O4" s="70">
        <f>IF(RES_hh_tes_in!O4=0,"",RES_hh_tes_in!O4/RES_hh_fec_in!O4)</f>
        <v>0.95373244245680167</v>
      </c>
      <c r="P4" s="70">
        <f>IF(RES_hh_tes_in!P4=0,"",RES_hh_tes_in!P4/RES_hh_fec_in!P4)</f>
        <v>1.100788982027096</v>
      </c>
      <c r="Q4" s="70">
        <f>IF(RES_hh_tes_in!Q4=0,"",RES_hh_tes_in!Q4/RES_hh_fec_in!Q4)</f>
        <v>1.0837856357106559</v>
      </c>
      <c r="R4" s="70">
        <f>IF(RES_hh_tes_in!R4=0,"",RES_hh_tes_in!R4/RES_hh_fec_in!R4)</f>
        <v>1.0709187382574303</v>
      </c>
      <c r="S4" s="70">
        <f>IF(RES_hh_tes_in!S4=0,"",RES_hh_tes_in!S4/RES_hh_fec_in!S4)</f>
        <v>1.0414685408910203</v>
      </c>
      <c r="T4" s="70">
        <f>IF(RES_hh_tes_in!T4=0,"",RES_hh_tes_in!T4/RES_hh_fec_in!T4)</f>
        <v>1.0418637069344063</v>
      </c>
      <c r="U4" s="70">
        <f>IF(RES_hh_tes_in!U4=0,"",RES_hh_tes_in!U4/RES_hh_fec_in!U4)</f>
        <v>1.0600529567608143</v>
      </c>
      <c r="V4" s="70">
        <f>IF(RES_hh_tes_in!V4=0,"",RES_hh_tes_in!V4/RES_hh_fec_in!V4)</f>
        <v>1.1003204252439187</v>
      </c>
      <c r="W4" s="70">
        <f>IF(RES_hh_tes_in!W4=0,"",RES_hh_tes_in!W4/RES_hh_fec_in!W4)</f>
        <v>1.1881244500347048</v>
      </c>
      <c r="X4" s="70">
        <f>IF(RES_hh_tes_in!X4=0,"",RES_hh_tes_in!X4/RES_hh_fec_in!X4)</f>
        <v>1.2831963455381605</v>
      </c>
      <c r="Y4" s="70">
        <f>IF(RES_hh_tes_in!Y4=0,"",RES_hh_tes_in!Y4/RES_hh_fec_in!Y4)</f>
        <v>1.2320427091410624</v>
      </c>
      <c r="DA4" s="88" t="s">
        <v>722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0.70473324272210647</v>
      </c>
      <c r="D5" s="78">
        <f>IF(RES_hh_tes_in!D5=0,"",RES_hh_tes_in!D5/RES_hh_fec_in!D5)</f>
        <v>0.70965004244587571</v>
      </c>
      <c r="E5" s="78">
        <f>IF(RES_hh_tes_in!E5=0,"",RES_hh_tes_in!E5/RES_hh_fec_in!E5)</f>
        <v>0.71479378075061351</v>
      </c>
      <c r="F5" s="78">
        <f>IF(RES_hh_tes_in!F5=0,"",RES_hh_tes_in!F5/RES_hh_fec_in!F5)</f>
        <v>0.72010809121873909</v>
      </c>
      <c r="G5" s="78">
        <f>IF(RES_hh_tes_in!G5=0,"",RES_hh_tes_in!G5/RES_hh_fec_in!G5)</f>
        <v>0.72562329734402542</v>
      </c>
      <c r="H5" s="78">
        <f>IF(RES_hh_tes_in!H5=0,"",RES_hh_tes_in!H5/RES_hh_fec_in!H5)</f>
        <v>0.73132129546224389</v>
      </c>
      <c r="I5" s="78" t="str">
        <f>IF(RES_hh_tes_in!I5=0,"",RES_hh_tes_in!I5/RES_hh_fec_in!I5)</f>
        <v/>
      </c>
      <c r="J5" s="78" t="str">
        <f>IF(RES_hh_tes_in!J5=0,"",RES_hh_tes_in!J5/RES_hh_fec_in!J5)</f>
        <v/>
      </c>
      <c r="K5" s="78" t="str">
        <f>IF(RES_hh_tes_in!K5=0,"",RES_hh_tes_in!K5/RES_hh_fec_in!K5)</f>
        <v/>
      </c>
      <c r="L5" s="78" t="str">
        <f>IF(RES_hh_tes_in!L5=0,"",RES_hh_tes_in!L5/RES_hh_fec_in!L5)</f>
        <v/>
      </c>
      <c r="M5" s="78">
        <f>IF(RES_hh_tes_in!M5=0,"",RES_hh_tes_in!M5/RES_hh_fec_in!M5)</f>
        <v>0.76215592097325124</v>
      </c>
      <c r="N5" s="78">
        <f>IF(RES_hh_tes_in!N5=0,"",RES_hh_tes_in!N5/RES_hh_fec_in!N5)</f>
        <v>0.76807493412814254</v>
      </c>
      <c r="O5" s="78">
        <f>IF(RES_hh_tes_in!O5=0,"",RES_hh_tes_in!O5/RES_hh_fec_in!O5)</f>
        <v>0.77336308626107853</v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>
        <f>IF(RES_hh_tes_in!R5=0,"",RES_hh_tes_in!R5/RES_hh_fec_in!R5)</f>
        <v>0.80393478550325748</v>
      </c>
      <c r="S5" s="78">
        <f>IF(RES_hh_tes_in!S5=0,"",RES_hh_tes_in!S5/RES_hh_fec_in!S5)</f>
        <v>0.82568325988840818</v>
      </c>
      <c r="T5" s="78">
        <f>IF(RES_hh_tes_in!T5=0,"",RES_hh_tes_in!T5/RES_hh_fec_in!T5)</f>
        <v>0.84873489040545014</v>
      </c>
      <c r="U5" s="78">
        <f>IF(RES_hh_tes_in!U5=0,"",RES_hh_tes_in!U5/RES_hh_fec_in!U5)</f>
        <v>0.86985802490965025</v>
      </c>
      <c r="V5" s="78">
        <f>IF(RES_hh_tes_in!V5=0,"",RES_hh_tes_in!V5/RES_hh_fec_in!V5)</f>
        <v>0.8866115713298498</v>
      </c>
      <c r="W5" s="78">
        <f>IF(RES_hh_tes_in!W5=0,"",RES_hh_tes_in!W5/RES_hh_fec_in!W5)</f>
        <v>0.89842799676791341</v>
      </c>
      <c r="X5" s="78">
        <f>IF(RES_hh_tes_in!X5=0,"",RES_hh_tes_in!X5/RES_hh_fec_in!X5)</f>
        <v>0.90224414972277733</v>
      </c>
      <c r="Y5" s="78">
        <f>IF(RES_hh_tes_in!Y5=0,"",RES_hh_tes_in!Y5/RES_hh_fec_in!Y5)</f>
        <v>0.90542959282829294</v>
      </c>
      <c r="DA5" s="89" t="s">
        <v>723</v>
      </c>
    </row>
    <row r="6" spans="1:105" ht="12" customHeight="1" x14ac:dyDescent="0.25">
      <c r="A6" s="28" t="s">
        <v>74</v>
      </c>
      <c r="B6" s="78"/>
      <c r="C6" s="78" t="str">
        <f>IF(RES_hh_tes_in!C6=0,"",RES_hh_tes_in!C6/RES_hh_fec_in!C6)</f>
        <v/>
      </c>
      <c r="D6" s="78" t="str">
        <f>IF(RES_hh_tes_in!D6=0,"",RES_hh_tes_in!D6/RES_hh_fec_in!D6)</f>
        <v/>
      </c>
      <c r="E6" s="78" t="str">
        <f>IF(RES_hh_tes_in!E6=0,"",RES_hh_tes_in!E6/RES_hh_fec_in!E6)</f>
        <v/>
      </c>
      <c r="F6" s="78" t="str">
        <f>IF(RES_hh_tes_in!F6=0,"",RES_hh_tes_in!F6/RES_hh_fec_in!F6)</f>
        <v/>
      </c>
      <c r="G6" s="78" t="str">
        <f>IF(RES_hh_tes_in!G6=0,"",RES_hh_tes_in!G6/RES_hh_fec_in!G6)</f>
        <v/>
      </c>
      <c r="H6" s="78" t="str">
        <f>IF(RES_hh_tes_in!H6=0,"",RES_hh_tes_in!H6/RES_hh_fec_in!H6)</f>
        <v/>
      </c>
      <c r="I6" s="78" t="str">
        <f>IF(RES_hh_tes_in!I6=0,"",RES_hh_tes_in!I6/RES_hh_fec_in!I6)</f>
        <v/>
      </c>
      <c r="J6" s="78" t="str">
        <f>IF(RES_hh_tes_in!J6=0,"",RES_hh_tes_in!J6/RES_hh_fec_in!J6)</f>
        <v/>
      </c>
      <c r="K6" s="78" t="str">
        <f>IF(RES_hh_tes_in!K6=0,"",RES_hh_tes_in!K6/RES_hh_fec_in!K6)</f>
        <v/>
      </c>
      <c r="L6" s="78" t="str">
        <f>IF(RES_hh_tes_in!L6=0,"",RES_hh_tes_in!L6/RES_hh_fec_in!L6)</f>
        <v/>
      </c>
      <c r="M6" s="78" t="str">
        <f>IF(RES_hh_tes_in!M6=0,"",RES_hh_tes_in!M6/RES_hh_fec_in!M6)</f>
        <v/>
      </c>
      <c r="N6" s="78" t="str">
        <f>IF(RES_hh_tes_in!N6=0,"",RES_hh_tes_in!N6/RES_hh_fec_in!N6)</f>
        <v/>
      </c>
      <c r="O6" s="78" t="str">
        <f>IF(RES_hh_tes_in!O6=0,"",RES_hh_tes_in!O6/RES_hh_fec_in!O6)</f>
        <v/>
      </c>
      <c r="P6" s="78" t="str">
        <f>IF(RES_hh_tes_in!P6=0,"",RES_hh_tes_in!P6/RES_hh_fec_in!P6)</f>
        <v/>
      </c>
      <c r="Q6" s="78" t="str">
        <f>IF(RES_hh_tes_in!Q6=0,"",RES_hh_tes_in!Q6/RES_hh_fec_in!Q6)</f>
        <v/>
      </c>
      <c r="R6" s="78" t="str">
        <f>IF(RES_hh_tes_in!R6=0,"",RES_hh_tes_in!R6/RES_hh_fec_in!R6)</f>
        <v/>
      </c>
      <c r="S6" s="78" t="str">
        <f>IF(RES_hh_tes_in!S6=0,"",RES_hh_tes_in!S6/RES_hh_fec_in!S6)</f>
        <v/>
      </c>
      <c r="T6" s="78" t="str">
        <f>IF(RES_hh_tes_in!T6=0,"",RES_hh_tes_in!T6/RES_hh_fec_in!T6)</f>
        <v/>
      </c>
      <c r="U6" s="78" t="str">
        <f>IF(RES_hh_tes_in!U6=0,"",RES_hh_tes_in!U6/RES_hh_fec_in!U6)</f>
        <v/>
      </c>
      <c r="V6" s="78" t="str">
        <f>IF(RES_hh_tes_in!V6=0,"",RES_hh_tes_in!V6/RES_hh_fec_in!V6)</f>
        <v/>
      </c>
      <c r="W6" s="78" t="str">
        <f>IF(RES_hh_tes_in!W6=0,"",RES_hh_tes_in!W6/RES_hh_fec_in!W6)</f>
        <v/>
      </c>
      <c r="X6" s="78" t="str">
        <f>IF(RES_hh_tes_in!X6=0,"",RES_hh_tes_in!X6/RES_hh_fec_in!X6)</f>
        <v/>
      </c>
      <c r="Y6" s="78" t="str">
        <f>IF(RES_hh_tes_in!Y6=0,"",RES_hh_tes_in!Y6/RES_hh_fec_in!Y6)</f>
        <v/>
      </c>
      <c r="DA6" s="89" t="s">
        <v>724</v>
      </c>
    </row>
    <row r="7" spans="1:105" ht="12" customHeight="1" x14ac:dyDescent="0.25">
      <c r="A7" s="28" t="s">
        <v>200</v>
      </c>
      <c r="B7" s="78"/>
      <c r="C7" s="78">
        <f>IF(RES_hh_tes_in!C7=0,"",RES_hh_tes_in!C7/RES_hh_fec_in!C7)</f>
        <v>0.54603321363261426</v>
      </c>
      <c r="D7" s="78">
        <f>IF(RES_hh_tes_in!D7=0,"",RES_hh_tes_in!D7/RES_hh_fec_in!D7)</f>
        <v>0.54991256358409524</v>
      </c>
      <c r="E7" s="78">
        <f>IF(RES_hh_tes_in!E7=0,"",RES_hh_tes_in!E7/RES_hh_fec_in!E7)</f>
        <v>0.55399843212085953</v>
      </c>
      <c r="F7" s="78">
        <f>IF(RES_hh_tes_in!F7=0,"",RES_hh_tes_in!F7/RES_hh_fec_in!F7)</f>
        <v>0.55806197747084474</v>
      </c>
      <c r="G7" s="78">
        <f>IF(RES_hh_tes_in!G7=0,"",RES_hh_tes_in!G7/RES_hh_fec_in!G7)</f>
        <v>0.56230726224776995</v>
      </c>
      <c r="H7" s="78">
        <f>IF(RES_hh_tes_in!H7=0,"",RES_hh_tes_in!H7/RES_hh_fec_in!H7)</f>
        <v>0.56670661464050753</v>
      </c>
      <c r="I7" s="78">
        <f>IF(RES_hh_tes_in!I7=0,"",RES_hh_tes_in!I7/RES_hh_fec_in!I7)</f>
        <v>0.57130752797995399</v>
      </c>
      <c r="J7" s="78">
        <f>IF(RES_hh_tes_in!J7=0,"",RES_hh_tes_in!J7/RES_hh_fec_in!J7)</f>
        <v>0.57631081914308302</v>
      </c>
      <c r="K7" s="78">
        <f>IF(RES_hh_tes_in!K7=0,"",RES_hh_tes_in!K7/RES_hh_fec_in!K7)</f>
        <v>0.58188343553969679</v>
      </c>
      <c r="L7" s="78">
        <f>IF(RES_hh_tes_in!L7=0,"",RES_hh_tes_in!L7/RES_hh_fec_in!L7)</f>
        <v>0.58806321414492368</v>
      </c>
      <c r="M7" s="78">
        <f>IF(RES_hh_tes_in!M7=0,"",RES_hh_tes_in!M7/RES_hh_fec_in!M7)</f>
        <v>0.59924479776924255</v>
      </c>
      <c r="N7" s="78">
        <f>IF(RES_hh_tes_in!N7=0,"",RES_hh_tes_in!N7/RES_hh_fec_in!N7)</f>
        <v>0.61674339196561412</v>
      </c>
      <c r="O7" s="78">
        <f>IF(RES_hh_tes_in!O7=0,"",RES_hh_tes_in!O7/RES_hh_fec_in!O7)</f>
        <v>0.64122841857792889</v>
      </c>
      <c r="P7" s="78">
        <f>IF(RES_hh_tes_in!P7=0,"",RES_hh_tes_in!P7/RES_hh_fec_in!P7)</f>
        <v>0.66944628878610013</v>
      </c>
      <c r="Q7" s="78">
        <f>IF(RES_hh_tes_in!Q7=0,"",RES_hh_tes_in!Q7/RES_hh_fec_in!Q7)</f>
        <v>0.69197859269987272</v>
      </c>
      <c r="R7" s="78">
        <f>IF(RES_hh_tes_in!R7=0,"",RES_hh_tes_in!R7/RES_hh_fec_in!R7)</f>
        <v>0.70056286757504549</v>
      </c>
      <c r="S7" s="78">
        <f>IF(RES_hh_tes_in!S7=0,"",RES_hh_tes_in!S7/RES_hh_fec_in!S7)</f>
        <v>0.70460341497629164</v>
      </c>
      <c r="T7" s="78">
        <f>IF(RES_hh_tes_in!T7=0,"",RES_hh_tes_in!T7/RES_hh_fec_in!T7)</f>
        <v>0.70594466535409606</v>
      </c>
      <c r="U7" s="78">
        <f>IF(RES_hh_tes_in!U7=0,"",RES_hh_tes_in!U7/RES_hh_fec_in!U7)</f>
        <v>0.70633777232296291</v>
      </c>
      <c r="V7" s="78">
        <f>IF(RES_hh_tes_in!V7=0,"",RES_hh_tes_in!V7/RES_hh_fec_in!V7)</f>
        <v>0.70746668758503795</v>
      </c>
      <c r="W7" s="78" t="str">
        <f>IF(RES_hh_tes_in!W7=0,"",RES_hh_tes_in!W7/RES_hh_fec_in!W7)</f>
        <v/>
      </c>
      <c r="X7" s="78" t="str">
        <f>IF(RES_hh_tes_in!X7=0,"",RES_hh_tes_in!X7/RES_hh_fec_in!X7)</f>
        <v/>
      </c>
      <c r="Y7" s="78">
        <f>IF(RES_hh_tes_in!Y7=0,"",RES_hh_tes_in!Y7/RES_hh_fec_in!Y7)</f>
        <v>0.71090085248385737</v>
      </c>
      <c r="DA7" s="89" t="s">
        <v>725</v>
      </c>
    </row>
    <row r="8" spans="1:105" ht="12" customHeight="1" x14ac:dyDescent="0.25">
      <c r="A8" s="28" t="s">
        <v>189</v>
      </c>
      <c r="B8" s="78"/>
      <c r="C8" s="78">
        <f>IF(RES_hh_tes_in!C8=0,"",RES_hh_tes_in!C8/RES_hh_fec_in!C8)</f>
        <v>0.59620763743372263</v>
      </c>
      <c r="D8" s="78">
        <f>IF(RES_hh_tes_in!D8=0,"",RES_hh_tes_in!D8/RES_hh_fec_in!D8)</f>
        <v>0.60053559367056775</v>
      </c>
      <c r="E8" s="78">
        <f>IF(RES_hh_tes_in!E8=0,"",RES_hh_tes_in!E8/RES_hh_fec_in!E8)</f>
        <v>0.60513648451939872</v>
      </c>
      <c r="F8" s="78">
        <f>IF(RES_hh_tes_in!F8=0,"",RES_hh_tes_in!F8/RES_hh_fec_in!F8)</f>
        <v>0.60972063792417863</v>
      </c>
      <c r="G8" s="78">
        <f>IF(RES_hh_tes_in!G8=0,"",RES_hh_tes_in!G8/RES_hh_fec_in!G8)</f>
        <v>0.61454924145899104</v>
      </c>
      <c r="H8" s="78">
        <f>IF(RES_hh_tes_in!H8=0,"",RES_hh_tes_in!H8/RES_hh_fec_in!H8)</f>
        <v>0.61958892463873394</v>
      </c>
      <c r="I8" s="78">
        <f>IF(RES_hh_tes_in!I8=0,"",RES_hh_tes_in!I8/RES_hh_fec_in!I8)</f>
        <v>0.62490257106613323</v>
      </c>
      <c r="J8" s="78">
        <f>IF(RES_hh_tes_in!J8=0,"",RES_hh_tes_in!J8/RES_hh_fec_in!J8)</f>
        <v>0.63075105241361196</v>
      </c>
      <c r="K8" s="78">
        <f>IF(RES_hh_tes_in!K8=0,"",RES_hh_tes_in!K8/RES_hh_fec_in!K8)</f>
        <v>0.63735405492174113</v>
      </c>
      <c r="L8" s="78">
        <f>IF(RES_hh_tes_in!L8=0,"",RES_hh_tes_in!L8/RES_hh_fec_in!L8)</f>
        <v>0.64476648226960021</v>
      </c>
      <c r="M8" s="78" t="str">
        <f>IF(RES_hh_tes_in!M8=0,"",RES_hh_tes_in!M8/RES_hh_fec_in!M8)</f>
        <v/>
      </c>
      <c r="N8" s="78" t="str">
        <f>IF(RES_hh_tes_in!N8=0,"",RES_hh_tes_in!N8/RES_hh_fec_in!N8)</f>
        <v/>
      </c>
      <c r="O8" s="78">
        <f>IF(RES_hh_tes_in!O8=0,"",RES_hh_tes_in!O8/RES_hh_fec_in!O8)</f>
        <v>0.71109215379533275</v>
      </c>
      <c r="P8" s="78">
        <f>IF(RES_hh_tes_in!P8=0,"",RES_hh_tes_in!P8/RES_hh_fec_in!P8)</f>
        <v>0.74747275166819827</v>
      </c>
      <c r="Q8" s="78">
        <f>IF(RES_hh_tes_in!Q8=0,"",RES_hh_tes_in!Q8/RES_hh_fec_in!Q8)</f>
        <v>0.77816408603799148</v>
      </c>
      <c r="R8" s="78">
        <f>IF(RES_hh_tes_in!R8=0,"",RES_hh_tes_in!R8/RES_hh_fec_in!R8)</f>
        <v>0.79376724031792256</v>
      </c>
      <c r="S8" s="78">
        <f>IF(RES_hh_tes_in!S8=0,"",RES_hh_tes_in!S8/RES_hh_fec_in!S8)</f>
        <v>0.80572263442374592</v>
      </c>
      <c r="T8" s="78">
        <f>IF(RES_hh_tes_in!T8=0,"",RES_hh_tes_in!T8/RES_hh_fec_in!T8)</f>
        <v>0.81545419627366422</v>
      </c>
      <c r="U8" s="78">
        <f>IF(RES_hh_tes_in!U8=0,"",RES_hh_tes_in!U8/RES_hh_fec_in!U8)</f>
        <v>0.82394697189591415</v>
      </c>
      <c r="V8" s="78">
        <f>IF(RES_hh_tes_in!V8=0,"",RES_hh_tes_in!V8/RES_hh_fec_in!V8)</f>
        <v>0.83169017680500001</v>
      </c>
      <c r="W8" s="78">
        <f>IF(RES_hh_tes_in!W8=0,"",RES_hh_tes_in!W8/RES_hh_fec_in!W8)</f>
        <v>0.83753022015370893</v>
      </c>
      <c r="X8" s="78" t="str">
        <f>IF(RES_hh_tes_in!X8=0,"",RES_hh_tes_in!X8/RES_hh_fec_in!X8)</f>
        <v/>
      </c>
      <c r="Y8" s="78" t="str">
        <f>IF(RES_hh_tes_in!Y8=0,"",RES_hh_tes_in!Y8/RES_hh_fec_in!Y8)</f>
        <v/>
      </c>
      <c r="DA8" s="89" t="s">
        <v>726</v>
      </c>
    </row>
    <row r="9" spans="1:105" ht="12" customHeight="1" x14ac:dyDescent="0.25">
      <c r="A9" s="28" t="s">
        <v>202</v>
      </c>
      <c r="B9" s="78"/>
      <c r="C9" s="78">
        <f>IF(RES_hh_tes_in!C9=0,"",RES_hh_tes_in!C9/RES_hh_fec_in!C9)</f>
        <v>0.62190202017591467</v>
      </c>
      <c r="D9" s="78">
        <f>IF(RES_hh_tes_in!D9=0,"",RES_hh_tes_in!D9/RES_hh_fec_in!D9)</f>
        <v>0.63436194722828509</v>
      </c>
      <c r="E9" s="78">
        <f>IF(RES_hh_tes_in!E9=0,"",RES_hh_tes_in!E9/RES_hh_fec_in!E9)</f>
        <v>0.64694049132194009</v>
      </c>
      <c r="F9" s="78">
        <f>IF(RES_hh_tes_in!F9=0,"",RES_hh_tes_in!F9/RES_hh_fec_in!F9)</f>
        <v>0.65962535001325995</v>
      </c>
      <c r="G9" s="78">
        <f>IF(RES_hh_tes_in!G9=0,"",RES_hh_tes_in!G9/RES_hh_fec_in!G9)</f>
        <v>0.67240400776023834</v>
      </c>
      <c r="H9" s="78">
        <f>IF(RES_hh_tes_in!H9=0,"",RES_hh_tes_in!H9/RES_hh_fec_in!H9)</f>
        <v>0.68526172565243904</v>
      </c>
      <c r="I9" s="78">
        <f>IF(RES_hh_tes_in!I9=0,"",RES_hh_tes_in!I9/RES_hh_fec_in!I9)</f>
        <v>0.6981790614248512</v>
      </c>
      <c r="J9" s="78">
        <f>IF(RES_hh_tes_in!J9=0,"",RES_hh_tes_in!J9/RES_hh_fec_in!J9)</f>
        <v>0.7111140172454582</v>
      </c>
      <c r="K9" s="78">
        <f>IF(RES_hh_tes_in!K9=0,"",RES_hh_tes_in!K9/RES_hh_fec_in!K9)</f>
        <v>0.72401105953827527</v>
      </c>
      <c r="L9" s="78">
        <f>IF(RES_hh_tes_in!L9=0,"",RES_hh_tes_in!L9/RES_hh_fec_in!L9)</f>
        <v>0.7368208992760209</v>
      </c>
      <c r="M9" s="78">
        <f>IF(RES_hh_tes_in!M9=0,"",RES_hh_tes_in!M9/RES_hh_fec_in!M9)</f>
        <v>0.74858779075300452</v>
      </c>
      <c r="N9" s="78">
        <f>IF(RES_hh_tes_in!N9=0,"",RES_hh_tes_in!N9/RES_hh_fec_in!N9)</f>
        <v>0.75878876827412944</v>
      </c>
      <c r="O9" s="78">
        <f>IF(RES_hh_tes_in!O9=0,"",RES_hh_tes_in!O9/RES_hh_fec_in!O9)</f>
        <v>0.76712179056261354</v>
      </c>
      <c r="P9" s="78">
        <f>IF(RES_hh_tes_in!P9=0,"",RES_hh_tes_in!P9/RES_hh_fec_in!P9)</f>
        <v>0.77430874820816187</v>
      </c>
      <c r="Q9" s="78">
        <f>IF(RES_hh_tes_in!Q9=0,"",RES_hh_tes_in!Q9/RES_hh_fec_in!Q9)</f>
        <v>0.78288413238423304</v>
      </c>
      <c r="R9" s="78">
        <f>IF(RES_hh_tes_in!R9=0,"",RES_hh_tes_in!R9/RES_hh_fec_in!R9)</f>
        <v>0.79572894885239642</v>
      </c>
      <c r="S9" s="78">
        <f>IF(RES_hh_tes_in!S9=0,"",RES_hh_tes_in!S9/RES_hh_fec_in!S9)</f>
        <v>0.81018563634922447</v>
      </c>
      <c r="T9" s="78">
        <f>IF(RES_hh_tes_in!T9=0,"",RES_hh_tes_in!T9/RES_hh_fec_in!T9)</f>
        <v>0.82476781443507186</v>
      </c>
      <c r="U9" s="78">
        <f>IF(RES_hh_tes_in!U9=0,"",RES_hh_tes_in!U9/RES_hh_fec_in!U9)</f>
        <v>0.83823808631334262</v>
      </c>
      <c r="V9" s="78">
        <f>IF(RES_hh_tes_in!V9=0,"",RES_hh_tes_in!V9/RES_hh_fec_in!V9)</f>
        <v>0.84953725177066297</v>
      </c>
      <c r="W9" s="78">
        <f>IF(RES_hh_tes_in!W9=0,"",RES_hh_tes_in!W9/RES_hh_fec_in!W9)</f>
        <v>0.85861416674141045</v>
      </c>
      <c r="X9" s="78">
        <f>IF(RES_hh_tes_in!X9=0,"",RES_hh_tes_in!X9/RES_hh_fec_in!X9)</f>
        <v>0.86398342928188476</v>
      </c>
      <c r="Y9" s="78">
        <f>IF(RES_hh_tes_in!Y9=0,"",RES_hh_tes_in!Y9/RES_hh_fec_in!Y9)</f>
        <v>0.86904344109250586</v>
      </c>
      <c r="DA9" s="89" t="s">
        <v>727</v>
      </c>
    </row>
    <row r="10" spans="1:105" ht="12" customHeight="1" x14ac:dyDescent="0.25">
      <c r="A10" s="28" t="s">
        <v>197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X10" s="78" t="str">
        <f>IF(RES_hh_tes_in!X10=0,"",RES_hh_tes_in!X10/RES_hh_fec_in!X10)</f>
        <v/>
      </c>
      <c r="Y10" s="78" t="str">
        <f>IF(RES_hh_tes_in!Y10=0,"",RES_hh_tes_in!Y10/RES_hh_fec_in!Y10)</f>
        <v/>
      </c>
      <c r="DA10" s="89" t="s">
        <v>728</v>
      </c>
    </row>
    <row r="11" spans="1:105" ht="12" customHeight="1" x14ac:dyDescent="0.25">
      <c r="A11" s="28" t="s">
        <v>198</v>
      </c>
      <c r="B11" s="78"/>
      <c r="C11" s="78">
        <f>IF(RES_hh_tes_in!C11=0,"",RES_hh_tes_in!C11/RES_hh_fec_in!C11)</f>
        <v>0.86384303262245832</v>
      </c>
      <c r="D11" s="78">
        <f>IF(RES_hh_tes_in!D11=0,"",RES_hh_tes_in!D11/RES_hh_fec_in!D11)</f>
        <v>0.86564984091839592</v>
      </c>
      <c r="E11" s="78">
        <f>IF(RES_hh_tes_in!E11=0,"",RES_hh_tes_in!E11/RES_hh_fec_in!E11)</f>
        <v>0.86750542832451571</v>
      </c>
      <c r="F11" s="78">
        <f>IF(RES_hh_tes_in!F11=0,"",RES_hh_tes_in!F11/RES_hh_fec_in!F11)</f>
        <v>0.86936766742747851</v>
      </c>
      <c r="G11" s="78">
        <f>IF(RES_hh_tes_in!G11=0,"",RES_hh_tes_in!G11/RES_hh_fec_in!G11)</f>
        <v>0.87127482922177868</v>
      </c>
      <c r="H11" s="78">
        <f>IF(RES_hh_tes_in!H11=0,"",RES_hh_tes_in!H11/RES_hh_fec_in!H11)</f>
        <v>0.87322222982490738</v>
      </c>
      <c r="I11" s="78">
        <f>IF(RES_hh_tes_in!I11=0,"",RES_hh_tes_in!I11/RES_hh_fec_in!I11)</f>
        <v>0.87521929921102604</v>
      </c>
      <c r="J11" s="78">
        <f>IF(RES_hh_tes_in!J11=0,"",RES_hh_tes_in!J11/RES_hh_fec_in!J11)</f>
        <v>0.87730466865579437</v>
      </c>
      <c r="K11" s="78">
        <f>IF(RES_hh_tes_in!K11=0,"",RES_hh_tes_in!K11/RES_hh_fec_in!K11)</f>
        <v>0.87951118490475566</v>
      </c>
      <c r="L11" s="78">
        <f>IF(RES_hh_tes_in!L11=0,"",RES_hh_tes_in!L11/RES_hh_fec_in!L11)</f>
        <v>0.8818476358089915</v>
      </c>
      <c r="M11" s="78">
        <f>IF(RES_hh_tes_in!M11=0,"",RES_hh_tes_in!M11/RES_hh_fec_in!M11)</f>
        <v>0.88508274377074059</v>
      </c>
      <c r="N11" s="78">
        <f>IF(RES_hh_tes_in!N11=0,"",RES_hh_tes_in!N11/RES_hh_fec_in!N11)</f>
        <v>0.88945955952847655</v>
      </c>
      <c r="O11" s="78">
        <f>IF(RES_hh_tes_in!O11=0,"",RES_hh_tes_in!O11/RES_hh_fec_in!O11)</f>
        <v>0.89519114658862453</v>
      </c>
      <c r="P11" s="78">
        <f>IF(RES_hh_tes_in!P11=0,"",RES_hh_tes_in!P11/RES_hh_fec_in!P11)</f>
        <v>0.90187213600899918</v>
      </c>
      <c r="Q11" s="78">
        <f>IF(RES_hh_tes_in!Q11=0,"",RES_hh_tes_in!Q11/RES_hh_fec_in!Q11)</f>
        <v>0.90817549623779281</v>
      </c>
      <c r="R11" s="78">
        <f>IF(RES_hh_tes_in!R11=0,"",RES_hh_tes_in!R11/RES_hh_fec_in!R11)</f>
        <v>0.91300555080100199</v>
      </c>
      <c r="S11" s="78">
        <f>IF(RES_hh_tes_in!S11=0,"",RES_hh_tes_in!S11/RES_hh_fec_in!S11)</f>
        <v>0.91770438645897201</v>
      </c>
      <c r="T11" s="78">
        <f>IF(RES_hh_tes_in!T11=0,"",RES_hh_tes_in!T11/RES_hh_fec_in!T11)</f>
        <v>0.92224060760658166</v>
      </c>
      <c r="U11" s="78">
        <f>IF(RES_hh_tes_in!U11=0,"",RES_hh_tes_in!U11/RES_hh_fec_in!U11)</f>
        <v>0.92658281863872527</v>
      </c>
      <c r="V11" s="78">
        <f>IF(RES_hh_tes_in!V11=0,"",RES_hh_tes_in!V11/RES_hh_fec_in!V11)</f>
        <v>0.93069962395029082</v>
      </c>
      <c r="W11" s="78">
        <f>IF(RES_hh_tes_in!W11=0,"",RES_hh_tes_in!W11/RES_hh_fec_in!W11)</f>
        <v>0.93449199513654768</v>
      </c>
      <c r="X11" s="78">
        <f>IF(RES_hh_tes_in!X11=0,"",RES_hh_tes_in!X11/RES_hh_fec_in!X11)</f>
        <v>0.9376264350867366</v>
      </c>
      <c r="Y11" s="78">
        <f>IF(RES_hh_tes_in!Y11=0,"",RES_hh_tes_in!Y11/RES_hh_fec_in!Y11)</f>
        <v>0.94063846098591475</v>
      </c>
      <c r="DA11" s="89" t="s">
        <v>729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1.7255754127576233</v>
      </c>
      <c r="D12" s="78">
        <f>IF(RES_hh_tes_in!D12=0,"",RES_hh_tes_in!D12/RES_hh_fec_in!D12)</f>
        <v>1.8050325646383032</v>
      </c>
      <c r="E12" s="78">
        <f>IF(RES_hh_tes_in!E12=0,"",RES_hh_tes_in!E12/RES_hh_fec_in!E12)</f>
        <v>1.8858274823741998</v>
      </c>
      <c r="F12" s="78">
        <f>IF(RES_hh_tes_in!F12=0,"",RES_hh_tes_in!F12/RES_hh_fec_in!F12)</f>
        <v>1.967181243083276</v>
      </c>
      <c r="G12" s="78">
        <f>IF(RES_hh_tes_in!G12=0,"",RES_hh_tes_in!G12/RES_hh_fec_in!G12)</f>
        <v>2.0498035452279053</v>
      </c>
      <c r="H12" s="78">
        <f>IF(RES_hh_tes_in!H12=0,"",RES_hh_tes_in!H12/RES_hh_fec_in!H12)</f>
        <v>2.1336090130629404</v>
      </c>
      <c r="I12" s="78">
        <f>IF(RES_hh_tes_in!I12=0,"",RES_hh_tes_in!I12/RES_hh_fec_in!I12)</f>
        <v>2.2187740685416895</v>
      </c>
      <c r="J12" s="78">
        <f>IF(RES_hh_tes_in!J12=0,"",RES_hh_tes_in!J12/RES_hh_fec_in!J12)</f>
        <v>2.3060180100685157</v>
      </c>
      <c r="K12" s="78">
        <f>IF(RES_hh_tes_in!K12=0,"",RES_hh_tes_in!K12/RES_hh_fec_in!K12)</f>
        <v>2.3959546549172854</v>
      </c>
      <c r="L12" s="78">
        <f>IF(RES_hh_tes_in!L12=0,"",RES_hh_tes_in!L12/RES_hh_fec_in!L12)</f>
        <v>2.4887522742151948</v>
      </c>
      <c r="M12" s="78">
        <f>IF(RES_hh_tes_in!M12=0,"",RES_hh_tes_in!M12/RES_hh_fec_in!M12)</f>
        <v>2.602224555905527</v>
      </c>
      <c r="N12" s="78">
        <f>IF(RES_hh_tes_in!N12=0,"",RES_hh_tes_in!N12/RES_hh_fec_in!N12)</f>
        <v>2.7425143598869797</v>
      </c>
      <c r="O12" s="78">
        <f>IF(RES_hh_tes_in!O12=0,"",RES_hh_tes_in!O12/RES_hh_fec_in!O12)</f>
        <v>2.9117320890133214</v>
      </c>
      <c r="P12" s="78">
        <f>IF(RES_hh_tes_in!P12=0,"",RES_hh_tes_in!P12/RES_hh_fec_in!P12)</f>
        <v>3.0928152569115213</v>
      </c>
      <c r="Q12" s="78">
        <f>IF(RES_hh_tes_in!Q12=0,"",RES_hh_tes_in!Q12/RES_hh_fec_in!Q12)</f>
        <v>3.2336378461525834</v>
      </c>
      <c r="R12" s="78">
        <f>IF(RES_hh_tes_in!R12=0,"",RES_hh_tes_in!R12/RES_hh_fec_in!R12)</f>
        <v>3.2344083452256829</v>
      </c>
      <c r="S12" s="78">
        <f>IF(RES_hh_tes_in!S12=0,"",RES_hh_tes_in!S12/RES_hh_fec_in!S12)</f>
        <v>3.2344939562338051</v>
      </c>
      <c r="T12" s="78">
        <f>IF(RES_hh_tes_in!T12=0,"",RES_hh_tes_in!T12/RES_hh_fec_in!T12)</f>
        <v>3.2345890795761627</v>
      </c>
      <c r="U12" s="78">
        <f>IF(RES_hh_tes_in!U12=0,"",RES_hh_tes_in!U12/RES_hh_fec_in!U12)</f>
        <v>3.2346947721787824</v>
      </c>
      <c r="V12" s="78">
        <f>IF(RES_hh_tes_in!V12=0,"",RES_hh_tes_in!V12/RES_hh_fec_in!V12)</f>
        <v>3.2442071064145752</v>
      </c>
      <c r="W12" s="78">
        <f>IF(RES_hh_tes_in!W12=0,"",RES_hh_tes_in!W12/RES_hh_fec_in!W12)</f>
        <v>3.2948735678032559</v>
      </c>
      <c r="X12" s="78">
        <f>IF(RES_hh_tes_in!X12=0,"",RES_hh_tes_in!X12/RES_hh_fec_in!X12)</f>
        <v>3.362730732411888</v>
      </c>
      <c r="Y12" s="78">
        <f>IF(RES_hh_tes_in!Y12=0,"",RES_hh_tes_in!Y12/RES_hh_fec_in!Y12)</f>
        <v>3.4405997531695496</v>
      </c>
      <c r="DA12" s="89" t="s">
        <v>730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0.79006832986671771</v>
      </c>
      <c r="D13" s="79">
        <f>IF(RES_hh_tes_in!D13=0,"",RES_hh_tes_in!D13/RES_hh_fec_in!D13)</f>
        <v>0.793600201829608</v>
      </c>
      <c r="E13" s="79">
        <f>IF(RES_hh_tes_in!E13=0,"",RES_hh_tes_in!E13/RES_hh_fec_in!E13)</f>
        <v>0.79712223638025348</v>
      </c>
      <c r="F13" s="79">
        <f>IF(RES_hh_tes_in!F13=0,"",RES_hh_tes_in!F13/RES_hh_fec_in!F13)</f>
        <v>0.80064258654593967</v>
      </c>
      <c r="G13" s="79">
        <f>IF(RES_hh_tes_in!G13=0,"",RES_hh_tes_in!G13/RES_hh_fec_in!G13)</f>
        <v>0.8041538835318629</v>
      </c>
      <c r="H13" s="79">
        <f>IF(RES_hh_tes_in!H13=0,"",RES_hh_tes_in!H13/RES_hh_fec_in!H13)</f>
        <v>0.80765705708750335</v>
      </c>
      <c r="I13" s="79">
        <f>IF(RES_hh_tes_in!I13=0,"",RES_hh_tes_in!I13/RES_hh_fec_in!I13)</f>
        <v>0.81115032174709245</v>
      </c>
      <c r="J13" s="79">
        <f>IF(RES_hh_tes_in!J13=0,"",RES_hh_tes_in!J13/RES_hh_fec_in!J13)</f>
        <v>0.81462629817298282</v>
      </c>
      <c r="K13" s="79">
        <f>IF(RES_hh_tes_in!K13=0,"",RES_hh_tes_in!K13/RES_hh_fec_in!K13)</f>
        <v>0.81807876052474049</v>
      </c>
      <c r="L13" s="79">
        <f>IF(RES_hh_tes_in!L13=0,"",RES_hh_tes_in!L13/RES_hh_fec_in!L13)</f>
        <v>0.82150613391409799</v>
      </c>
      <c r="M13" s="79">
        <f>IF(RES_hh_tes_in!M13=0,"",RES_hh_tes_in!M13/RES_hh_fec_in!M13)</f>
        <v>0.82427785567005485</v>
      </c>
      <c r="N13" s="79">
        <f>IF(RES_hh_tes_in!N13=0,"",RES_hh_tes_in!N13/RES_hh_fec_in!N13)</f>
        <v>0.82616610066206464</v>
      </c>
      <c r="O13" s="79">
        <f>IF(RES_hh_tes_in!O13=0,"",RES_hh_tes_in!O13/RES_hh_fec_in!O13)</f>
        <v>0.827472154226367</v>
      </c>
      <c r="P13" s="79">
        <f>IF(RES_hh_tes_in!P13=0,"",RES_hh_tes_in!P13/RES_hh_fec_in!P13)</f>
        <v>0.8295175576271171</v>
      </c>
      <c r="Q13" s="79">
        <f>IF(RES_hh_tes_in!Q13=0,"",RES_hh_tes_in!Q13/RES_hh_fec_in!Q13)</f>
        <v>0.83589202717956834</v>
      </c>
      <c r="R13" s="79">
        <f>IF(RES_hh_tes_in!R13=0,"",RES_hh_tes_in!R13/RES_hh_fec_in!R13)</f>
        <v>0.85082173763638824</v>
      </c>
      <c r="S13" s="79">
        <f>IF(RES_hh_tes_in!S13=0,"",RES_hh_tes_in!S13/RES_hh_fec_in!S13)</f>
        <v>0.87093493671517508</v>
      </c>
      <c r="T13" s="79">
        <f>IF(RES_hh_tes_in!T13=0,"",RES_hh_tes_in!T13/RES_hh_fec_in!T13)</f>
        <v>0.89346784117248756</v>
      </c>
      <c r="U13" s="79">
        <f>IF(RES_hh_tes_in!U13=0,"",RES_hh_tes_in!U13/RES_hh_fec_in!U13)</f>
        <v>0.91568202828909984</v>
      </c>
      <c r="V13" s="79">
        <f>IF(RES_hh_tes_in!V13=0,"",RES_hh_tes_in!V13/RES_hh_fec_in!V13)</f>
        <v>0.93483637901803651</v>
      </c>
      <c r="W13" s="79">
        <f>IF(RES_hh_tes_in!W13=0,"",RES_hh_tes_in!W13/RES_hh_fec_in!W13)</f>
        <v>0.95038874666320372</v>
      </c>
      <c r="X13" s="79">
        <f>IF(RES_hh_tes_in!X13=0,"",RES_hh_tes_in!X13/RES_hh_fec_in!X13)</f>
        <v>0.9578516524254248</v>
      </c>
      <c r="Y13" s="79">
        <f>IF(RES_hh_tes_in!Y13=0,"",RES_hh_tes_in!Y13/RES_hh_fec_in!Y13)</f>
        <v>0.96489087225139047</v>
      </c>
      <c r="DA13" s="90" t="s">
        <v>731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X14" s="80">
        <f>IF(RES_hh_tes_in!X14=0,"",RES_hh_tes_in!X14/RES_hh_fec_in!X14)</f>
        <v>1</v>
      </c>
      <c r="Y14" s="80">
        <f>IF(RES_hh_tes_in!Y14=0,"",RES_hh_tes_in!Y14/RES_hh_fec_in!Y14)</f>
        <v>1</v>
      </c>
      <c r="DA14" s="91" t="s">
        <v>732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2.5480458785634554</v>
      </c>
      <c r="D15" s="70">
        <f>IF(RES_hh_tes_in!D15=0,"",RES_hh_tes_in!D15/RES_hh_fec_in!D15)</f>
        <v>2.6635161396916769</v>
      </c>
      <c r="E15" s="70">
        <f>IF(RES_hh_tes_in!E15=0,"",RES_hh_tes_in!E15/RES_hh_fec_in!E15)</f>
        <v>2.7807175220720208</v>
      </c>
      <c r="F15" s="70">
        <f>IF(RES_hh_tes_in!F15=0,"",RES_hh_tes_in!F15/RES_hh_fec_in!F15)</f>
        <v>2.898860214257537</v>
      </c>
      <c r="G15" s="70">
        <f>IF(RES_hh_tes_in!G15=0,"",RES_hh_tes_in!G15/RES_hh_fec_in!G15)</f>
        <v>3.018628655218178</v>
      </c>
      <c r="H15" s="70">
        <f>IF(RES_hh_tes_in!H15=0,"",RES_hh_tes_in!H15/RES_hh_fec_in!H15)</f>
        <v>3.1399152774204557</v>
      </c>
      <c r="I15" s="70">
        <f>IF(RES_hh_tes_in!I15=0,"",RES_hh_tes_in!I15/RES_hh_fec_in!I15)</f>
        <v>3.2628635522818539</v>
      </c>
      <c r="J15" s="70">
        <f>IF(RES_hh_tes_in!J15=0,"",RES_hh_tes_in!J15/RES_hh_fec_in!J15)</f>
        <v>3.3881165079089359</v>
      </c>
      <c r="K15" s="70">
        <f>IF(RES_hh_tes_in!K15=0,"",RES_hh_tes_in!K15/RES_hh_fec_in!K15)</f>
        <v>3.5161834761776625</v>
      </c>
      <c r="L15" s="70">
        <f>IF(RES_hh_tes_in!L15=0,"",RES_hh_tes_in!L15/RES_hh_fec_in!L15)</f>
        <v>3.6471319999765313</v>
      </c>
      <c r="M15" s="70">
        <f>IF(RES_hh_tes_in!M15=0,"",RES_hh_tes_in!M15/RES_hh_fec_in!M15)</f>
        <v>3.7971893560545555</v>
      </c>
      <c r="N15" s="70">
        <f>IF(RES_hh_tes_in!N15=0,"",RES_hh_tes_in!N15/RES_hh_fec_in!N15)</f>
        <v>3.971172677882389</v>
      </c>
      <c r="O15" s="70">
        <f>IF(RES_hh_tes_in!O15=0,"",RES_hh_tes_in!O15/RES_hh_fec_in!O15)</f>
        <v>4.1687715964219656</v>
      </c>
      <c r="P15" s="70">
        <f>IF(RES_hh_tes_in!P15=0,"",RES_hh_tes_in!P15/RES_hh_fec_in!P15)</f>
        <v>4.3707557842943716</v>
      </c>
      <c r="Q15" s="70">
        <f>IF(RES_hh_tes_in!Q15=0,"",RES_hh_tes_in!Q15/RES_hh_fec_in!Q15)</f>
        <v>4.5257755516249469</v>
      </c>
      <c r="R15" s="70">
        <f>IF(RES_hh_tes_in!R15=0,"",RES_hh_tes_in!R15/RES_hh_fec_in!R15)</f>
        <v>4.5593649432074823</v>
      </c>
      <c r="S15" s="70">
        <f>IF(RES_hh_tes_in!S15=0,"",RES_hh_tes_in!S15/RES_hh_fec_in!S15)</f>
        <v>4.5630970978277645</v>
      </c>
      <c r="T15" s="70">
        <f>IF(RES_hh_tes_in!T15=0,"",RES_hh_tes_in!T15/RES_hh_fec_in!T15)</f>
        <v>4.5672439362947443</v>
      </c>
      <c r="U15" s="70">
        <f>IF(RES_hh_tes_in!U15=0,"",RES_hh_tes_in!U15/RES_hh_fec_in!U15)</f>
        <v>4.5718515345913886</v>
      </c>
      <c r="V15" s="70">
        <f>IF(RES_hh_tes_in!V15=0,"",RES_hh_tes_in!V15/RES_hh_fec_in!V15)</f>
        <v>4.5850179148238439</v>
      </c>
      <c r="W15" s="70">
        <f>IF(RES_hh_tes_in!W15=0,"",RES_hh_tes_in!W15/RES_hh_fec_in!W15)</f>
        <v>4.6282325278830978</v>
      </c>
      <c r="X15" s="70">
        <f>IF(RES_hh_tes_in!X15=0,"",RES_hh_tes_in!X15/RES_hh_fec_in!X15)</f>
        <v>4.6785340157046766</v>
      </c>
      <c r="Y15" s="70">
        <f>IF(RES_hh_tes_in!Y15=0,"",RES_hh_tes_in!Y15/RES_hh_fec_in!Y15)</f>
        <v>4.7352327338814515</v>
      </c>
      <c r="DA15" s="88" t="s">
        <v>733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2.5480458785634554</v>
      </c>
      <c r="D16" s="78">
        <f>IF(RES_hh_tes_in!D16=0,"",RES_hh_tes_in!D16/RES_hh_fec_in!D16)</f>
        <v>2.6635161396916769</v>
      </c>
      <c r="E16" s="78">
        <f>IF(RES_hh_tes_in!E16=0,"",RES_hh_tes_in!E16/RES_hh_fec_in!E16)</f>
        <v>2.7807175220720208</v>
      </c>
      <c r="F16" s="78">
        <f>IF(RES_hh_tes_in!F16=0,"",RES_hh_tes_in!F16/RES_hh_fec_in!F16)</f>
        <v>2.898860214257537</v>
      </c>
      <c r="G16" s="78">
        <f>IF(RES_hh_tes_in!G16=0,"",RES_hh_tes_in!G16/RES_hh_fec_in!G16)</f>
        <v>3.018628655218178</v>
      </c>
      <c r="H16" s="78">
        <f>IF(RES_hh_tes_in!H16=0,"",RES_hh_tes_in!H16/RES_hh_fec_in!H16)</f>
        <v>3.1399152774204557</v>
      </c>
      <c r="I16" s="78">
        <f>IF(RES_hh_tes_in!I16=0,"",RES_hh_tes_in!I16/RES_hh_fec_in!I16)</f>
        <v>3.2628635522818539</v>
      </c>
      <c r="J16" s="78">
        <f>IF(RES_hh_tes_in!J16=0,"",RES_hh_tes_in!J16/RES_hh_fec_in!J16)</f>
        <v>3.3881165079089359</v>
      </c>
      <c r="K16" s="78">
        <f>IF(RES_hh_tes_in!K16=0,"",RES_hh_tes_in!K16/RES_hh_fec_in!K16)</f>
        <v>3.5161834761776625</v>
      </c>
      <c r="L16" s="78">
        <f>IF(RES_hh_tes_in!L16=0,"",RES_hh_tes_in!L16/RES_hh_fec_in!L16)</f>
        <v>3.6471319999765313</v>
      </c>
      <c r="M16" s="78">
        <f>IF(RES_hh_tes_in!M16=0,"",RES_hh_tes_in!M16/RES_hh_fec_in!M16)</f>
        <v>3.7971893560545555</v>
      </c>
      <c r="N16" s="78">
        <f>IF(RES_hh_tes_in!N16=0,"",RES_hh_tes_in!N16/RES_hh_fec_in!N16)</f>
        <v>3.971172677882389</v>
      </c>
      <c r="O16" s="78">
        <f>IF(RES_hh_tes_in!O16=0,"",RES_hh_tes_in!O16/RES_hh_fec_in!O16)</f>
        <v>4.1687715964219656</v>
      </c>
      <c r="P16" s="78">
        <f>IF(RES_hh_tes_in!P16=0,"",RES_hh_tes_in!P16/RES_hh_fec_in!P16)</f>
        <v>4.3707557842943716</v>
      </c>
      <c r="Q16" s="78">
        <f>IF(RES_hh_tes_in!Q16=0,"",RES_hh_tes_in!Q16/RES_hh_fec_in!Q16)</f>
        <v>4.5257755516249469</v>
      </c>
      <c r="R16" s="78">
        <f>IF(RES_hh_tes_in!R16=0,"",RES_hh_tes_in!R16/RES_hh_fec_in!R16)</f>
        <v>4.5593649432074823</v>
      </c>
      <c r="S16" s="78">
        <f>IF(RES_hh_tes_in!S16=0,"",RES_hh_tes_in!S16/RES_hh_fec_in!S16)</f>
        <v>4.5630970978277645</v>
      </c>
      <c r="T16" s="78">
        <f>IF(RES_hh_tes_in!T16=0,"",RES_hh_tes_in!T16/RES_hh_fec_in!T16)</f>
        <v>4.5672439362947443</v>
      </c>
      <c r="U16" s="78">
        <f>IF(RES_hh_tes_in!U16=0,"",RES_hh_tes_in!U16/RES_hh_fec_in!U16)</f>
        <v>4.5718515345913886</v>
      </c>
      <c r="V16" s="78">
        <f>IF(RES_hh_tes_in!V16=0,"",RES_hh_tes_in!V16/RES_hh_fec_in!V16)</f>
        <v>4.5850179148238439</v>
      </c>
      <c r="W16" s="78">
        <f>IF(RES_hh_tes_in!W16=0,"",RES_hh_tes_in!W16/RES_hh_fec_in!W16)</f>
        <v>4.6282325278830978</v>
      </c>
      <c r="X16" s="78">
        <f>IF(RES_hh_tes_in!X16=0,"",RES_hh_tes_in!X16/RES_hh_fec_in!X16)</f>
        <v>4.6785340157046766</v>
      </c>
      <c r="Y16" s="78">
        <f>IF(RES_hh_tes_in!Y16=0,"",RES_hh_tes_in!Y16/RES_hh_fec_in!Y16)</f>
        <v>4.7352327338814515</v>
      </c>
      <c r="DA16" s="89" t="s">
        <v>734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0.74613729192715883</v>
      </c>
      <c r="D17" s="70">
        <f>IF(RES_hh_tes_in!D17=0,"",RES_hh_tes_in!D17/RES_hh_fec_in!D17)</f>
        <v>0.76049071613672625</v>
      </c>
      <c r="E17" s="70">
        <f>IF(RES_hh_tes_in!E17=0,"",RES_hh_tes_in!E17/RES_hh_fec_in!E17)</f>
        <v>0.75995811756103326</v>
      </c>
      <c r="F17" s="70">
        <f>IF(RES_hh_tes_in!F17=0,"",RES_hh_tes_in!F17/RES_hh_fec_in!F17)</f>
        <v>0.77491628831920933</v>
      </c>
      <c r="G17" s="70">
        <f>IF(RES_hh_tes_in!G17=0,"",RES_hh_tes_in!G17/RES_hh_fec_in!G17)</f>
        <v>0.76735697439681594</v>
      </c>
      <c r="H17" s="70">
        <f>IF(RES_hh_tes_in!H17=0,"",RES_hh_tes_in!H17/RES_hh_fec_in!H17)</f>
        <v>0.77904760472756363</v>
      </c>
      <c r="I17" s="70">
        <f>IF(RES_hh_tes_in!I17=0,"",RES_hh_tes_in!I17/RES_hh_fec_in!I17)</f>
        <v>0.77583522296109508</v>
      </c>
      <c r="J17" s="70">
        <f>IF(RES_hh_tes_in!J17=0,"",RES_hh_tes_in!J17/RES_hh_fec_in!J17)</f>
        <v>0.78170583149109218</v>
      </c>
      <c r="K17" s="70">
        <f>IF(RES_hh_tes_in!K17=0,"",RES_hh_tes_in!K17/RES_hh_fec_in!K17)</f>
        <v>0.7742168145177758</v>
      </c>
      <c r="L17" s="70">
        <f>IF(RES_hh_tes_in!L17=0,"",RES_hh_tes_in!L17/RES_hh_fec_in!L17)</f>
        <v>0.77220115094424113</v>
      </c>
      <c r="M17" s="70">
        <f>IF(RES_hh_tes_in!M17=0,"",RES_hh_tes_in!M17/RES_hh_fec_in!M17)</f>
        <v>0.77926317193655681</v>
      </c>
      <c r="N17" s="70">
        <f>IF(RES_hh_tes_in!N17=0,"",RES_hh_tes_in!N17/RES_hh_fec_in!N17)</f>
        <v>0.79079209949546314</v>
      </c>
      <c r="O17" s="70">
        <f>IF(RES_hh_tes_in!O17=0,"",RES_hh_tes_in!O17/RES_hh_fec_in!O17)</f>
        <v>0.80554682590201188</v>
      </c>
      <c r="P17" s="70">
        <f>IF(RES_hh_tes_in!P17=0,"",RES_hh_tes_in!P17/RES_hh_fec_in!P17)</f>
        <v>0.81803137501741519</v>
      </c>
      <c r="Q17" s="70">
        <f>IF(RES_hh_tes_in!Q17=0,"",RES_hh_tes_in!Q17/RES_hh_fec_in!Q17)</f>
        <v>0.83019632791622211</v>
      </c>
      <c r="R17" s="70">
        <f>IF(RES_hh_tes_in!R17=0,"",RES_hh_tes_in!R17/RES_hh_fec_in!R17)</f>
        <v>0.83428151014880392</v>
      </c>
      <c r="S17" s="70">
        <f>IF(RES_hh_tes_in!S17=0,"",RES_hh_tes_in!S17/RES_hh_fec_in!S17)</f>
        <v>0.84580703381170752</v>
      </c>
      <c r="T17" s="70">
        <f>IF(RES_hh_tes_in!T17=0,"",RES_hh_tes_in!T17/RES_hh_fec_in!T17)</f>
        <v>0.85101504215145174</v>
      </c>
      <c r="U17" s="70">
        <f>IF(RES_hh_tes_in!U17=0,"",RES_hh_tes_in!U17/RES_hh_fec_in!U17)</f>
        <v>0.86008531419257417</v>
      </c>
      <c r="V17" s="70">
        <f>IF(RES_hh_tes_in!V17=0,"",RES_hh_tes_in!V17/RES_hh_fec_in!V17)</f>
        <v>0.86386764450692377</v>
      </c>
      <c r="W17" s="70">
        <f>IF(RES_hh_tes_in!W17=0,"",RES_hh_tes_in!W17/RES_hh_fec_in!W17)</f>
        <v>0.878037787419509</v>
      </c>
      <c r="X17" s="70">
        <f>IF(RES_hh_tes_in!X17=0,"",RES_hh_tes_in!X17/RES_hh_fec_in!X17)</f>
        <v>0.88759096273057048</v>
      </c>
      <c r="Y17" s="70">
        <f>IF(RES_hh_tes_in!Y17=0,"",RES_hh_tes_in!Y17/RES_hh_fec_in!Y17)</f>
        <v>0.89664550366312856</v>
      </c>
      <c r="DA17" s="88" t="s">
        <v>735</v>
      </c>
    </row>
    <row r="18" spans="1:105" ht="12" customHeight="1" x14ac:dyDescent="0.25">
      <c r="A18" s="28" t="s">
        <v>51</v>
      </c>
      <c r="B18" s="78"/>
      <c r="C18" s="78">
        <f>IF(RES_hh_tes_in!C18=0,"",RES_hh_tes_in!C18/RES_hh_fec_in!C18)</f>
        <v>0.61038508917243861</v>
      </c>
      <c r="D18" s="78">
        <f>IF(RES_hh_tes_in!D18=0,"",RES_hh_tes_in!D18/RES_hh_fec_in!D18)</f>
        <v>0.61431748329334268</v>
      </c>
      <c r="E18" s="78">
        <f>IF(RES_hh_tes_in!E18=0,"",RES_hh_tes_in!E18/RES_hh_fec_in!E18)</f>
        <v>0.6184313800158866</v>
      </c>
      <c r="F18" s="78">
        <f>IF(RES_hh_tes_in!F18=0,"",RES_hh_tes_in!F18/RES_hh_fec_in!F18)</f>
        <v>0.62268169819347852</v>
      </c>
      <c r="G18" s="78">
        <f>IF(RES_hh_tes_in!G18=0,"",RES_hh_tes_in!G18/RES_hh_fec_in!G18)</f>
        <v>0.62709269017222502</v>
      </c>
      <c r="H18" s="78">
        <f>IF(RES_hh_tes_in!H18=0,"",RES_hh_tes_in!H18/RES_hh_fec_in!H18)</f>
        <v>0.63164987687085816</v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>
        <f>IF(RES_hh_tes_in!M18=0,"",RES_hh_tes_in!M18/RES_hh_fec_in!M18)</f>
        <v>0.65631101966534355</v>
      </c>
      <c r="N18" s="78">
        <f>IF(RES_hh_tes_in!N18=0,"",RES_hh_tes_in!N18/RES_hh_fec_in!N18)</f>
        <v>0.66104497138994289</v>
      </c>
      <c r="O18" s="78">
        <f>IF(RES_hh_tes_in!O18=0,"",RES_hh_tes_in!O18/RES_hh_fec_in!O18)</f>
        <v>0.66527436846248866</v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>
        <f>IF(RES_hh_tes_in!R18=0,"",RES_hh_tes_in!R18/RES_hh_fec_in!R18)</f>
        <v>0.68972522615856469</v>
      </c>
      <c r="S18" s="78">
        <f>IF(RES_hh_tes_in!S18=0,"",RES_hh_tes_in!S18/RES_hh_fec_in!S18)</f>
        <v>0.70711938040840139</v>
      </c>
      <c r="T18" s="78">
        <f>IF(RES_hh_tes_in!T18=0,"",RES_hh_tes_in!T18/RES_hh_fec_in!T18)</f>
        <v>0.725555782420923</v>
      </c>
      <c r="U18" s="78">
        <f>IF(RES_hh_tes_in!U18=0,"",RES_hh_tes_in!U18/RES_hh_fec_in!U18)</f>
        <v>0.742449797757326</v>
      </c>
      <c r="V18" s="78">
        <f>IF(RES_hh_tes_in!V18=0,"",RES_hh_tes_in!V18/RES_hh_fec_in!V18)</f>
        <v>0.75584907190888284</v>
      </c>
      <c r="W18" s="78">
        <f>IF(RES_hh_tes_in!W18=0,"",RES_hh_tes_in!W18/RES_hh_fec_in!W18)</f>
        <v>0.76529969925457431</v>
      </c>
      <c r="X18" s="78">
        <f>IF(RES_hh_tes_in!X18=0,"",RES_hh_tes_in!X18/RES_hh_fec_in!X18)</f>
        <v>0.77262975821719282</v>
      </c>
      <c r="Y18" s="78">
        <f>IF(RES_hh_tes_in!Y18=0,"",RES_hh_tes_in!Y18/RES_hh_fec_in!Y18)</f>
        <v>0.77874835096273132</v>
      </c>
      <c r="DA18" s="89" t="s">
        <v>736</v>
      </c>
    </row>
    <row r="19" spans="1:105" s="2" customFormat="1" ht="12" customHeight="1" x14ac:dyDescent="0.25">
      <c r="A19" s="28" t="s">
        <v>74</v>
      </c>
      <c r="B19" s="78"/>
      <c r="C19" s="78" t="str">
        <f>IF(RES_hh_tes_in!C19=0,"",RES_hh_tes_in!C19/RES_hh_fec_in!C19)</f>
        <v/>
      </c>
      <c r="D19" s="78" t="str">
        <f>IF(RES_hh_tes_in!D19=0,"",RES_hh_tes_in!D19/RES_hh_fec_in!D19)</f>
        <v/>
      </c>
      <c r="E19" s="78" t="str">
        <f>IF(RES_hh_tes_in!E19=0,"",RES_hh_tes_in!E19/RES_hh_fec_in!E19)</f>
        <v/>
      </c>
      <c r="F19" s="78" t="str">
        <f>IF(RES_hh_tes_in!F19=0,"",RES_hh_tes_in!F19/RES_hh_fec_in!F19)</f>
        <v/>
      </c>
      <c r="G19" s="78" t="str">
        <f>IF(RES_hh_tes_in!G19=0,"",RES_hh_tes_in!G19/RES_hh_fec_in!G19)</f>
        <v/>
      </c>
      <c r="H19" s="78" t="str">
        <f>IF(RES_hh_tes_in!H19=0,"",RES_hh_tes_in!H19/RES_hh_fec_in!H19)</f>
        <v/>
      </c>
      <c r="I19" s="78" t="str">
        <f>IF(RES_hh_tes_in!I19=0,"",RES_hh_tes_in!I19/RES_hh_fec_in!I19)</f>
        <v/>
      </c>
      <c r="J19" s="78" t="str">
        <f>IF(RES_hh_tes_in!J19=0,"",RES_hh_tes_in!J19/RES_hh_fec_in!J19)</f>
        <v/>
      </c>
      <c r="K19" s="78" t="str">
        <f>IF(RES_hh_tes_in!K19=0,"",RES_hh_tes_in!K19/RES_hh_fec_in!K19)</f>
        <v/>
      </c>
      <c r="L19" s="78" t="str">
        <f>IF(RES_hh_tes_in!L19=0,"",RES_hh_tes_in!L19/RES_hh_fec_in!L19)</f>
        <v/>
      </c>
      <c r="M19" s="78" t="str">
        <f>IF(RES_hh_tes_in!M19=0,"",RES_hh_tes_in!M19/RES_hh_fec_in!M19)</f>
        <v/>
      </c>
      <c r="N19" s="78" t="str">
        <f>IF(RES_hh_tes_in!N19=0,"",RES_hh_tes_in!N19/RES_hh_fec_in!N19)</f>
        <v/>
      </c>
      <c r="O19" s="78" t="str">
        <f>IF(RES_hh_tes_in!O19=0,"",RES_hh_tes_in!O19/RES_hh_fec_in!O19)</f>
        <v/>
      </c>
      <c r="P19" s="78" t="str">
        <f>IF(RES_hh_tes_in!P19=0,"",RES_hh_tes_in!P19/RES_hh_fec_in!P19)</f>
        <v/>
      </c>
      <c r="Q19" s="78" t="str">
        <f>IF(RES_hh_tes_in!Q19=0,"",RES_hh_tes_in!Q19/RES_hh_fec_in!Q19)</f>
        <v/>
      </c>
      <c r="R19" s="78" t="str">
        <f>IF(RES_hh_tes_in!R19=0,"",RES_hh_tes_in!R19/RES_hh_fec_in!R19)</f>
        <v/>
      </c>
      <c r="S19" s="78" t="str">
        <f>IF(RES_hh_tes_in!S19=0,"",RES_hh_tes_in!S19/RES_hh_fec_in!S19)</f>
        <v/>
      </c>
      <c r="T19" s="78" t="str">
        <f>IF(RES_hh_tes_in!T19=0,"",RES_hh_tes_in!T19/RES_hh_fec_in!T19)</f>
        <v/>
      </c>
      <c r="U19" s="78" t="str">
        <f>IF(RES_hh_tes_in!U19=0,"",RES_hh_tes_in!U19/RES_hh_fec_in!U19)</f>
        <v/>
      </c>
      <c r="V19" s="78" t="str">
        <f>IF(RES_hh_tes_in!V19=0,"",RES_hh_tes_in!V19/RES_hh_fec_in!V19)</f>
        <v/>
      </c>
      <c r="W19" s="78" t="str">
        <f>IF(RES_hh_tes_in!W19=0,"",RES_hh_tes_in!W19/RES_hh_fec_in!W19)</f>
        <v/>
      </c>
      <c r="X19" s="78" t="str">
        <f>IF(RES_hh_tes_in!X19=0,"",RES_hh_tes_in!X19/RES_hh_fec_in!X19)</f>
        <v/>
      </c>
      <c r="Y19" s="78" t="str">
        <f>IF(RES_hh_tes_in!Y19=0,"",RES_hh_tes_in!Y19/RES_hh_fec_in!Y19)</f>
        <v/>
      </c>
      <c r="DA19" s="89" t="s">
        <v>737</v>
      </c>
    </row>
    <row r="20" spans="1:105" ht="12" customHeight="1" x14ac:dyDescent="0.25">
      <c r="A20" s="28" t="s">
        <v>200</v>
      </c>
      <c r="B20" s="78"/>
      <c r="C20" s="78">
        <f>IF(RES_hh_tes_in!C20=0,"",RES_hh_tes_in!C20/RES_hh_fec_in!C20)</f>
        <v>0.59341765959653636</v>
      </c>
      <c r="D20" s="78">
        <f>IF(RES_hh_tes_in!D20=0,"",RES_hh_tes_in!D20/RES_hh_fec_in!D20)</f>
        <v>0.5955946847239354</v>
      </c>
      <c r="E20" s="78">
        <f>IF(RES_hh_tes_in!E20=0,"",RES_hh_tes_in!E20/RES_hh_fec_in!E20)</f>
        <v>0.59807432597970245</v>
      </c>
      <c r="F20" s="78">
        <f>IF(RES_hh_tes_in!F20=0,"",RES_hh_tes_in!F20/RES_hh_fec_in!F20)</f>
        <v>0.60059523307115614</v>
      </c>
      <c r="G20" s="78">
        <f>IF(RES_hh_tes_in!G20=0,"",RES_hh_tes_in!G20/RES_hh_fec_in!G20)</f>
        <v>0.60339483181724551</v>
      </c>
      <c r="H20" s="78">
        <f>IF(RES_hh_tes_in!H20=0,"",RES_hh_tes_in!H20/RES_hh_fec_in!H20)</f>
        <v>0.60644406432033138</v>
      </c>
      <c r="I20" s="78">
        <f>IF(RES_hh_tes_in!I20=0,"",RES_hh_tes_in!I20/RES_hh_fec_in!I20)</f>
        <v>0.60980143230913997</v>
      </c>
      <c r="J20" s="78">
        <f>IF(RES_hh_tes_in!J20=0,"",RES_hh_tes_in!J20/RES_hh_fec_in!J20)</f>
        <v>0.61370659671701255</v>
      </c>
      <c r="K20" s="78">
        <f>IF(RES_hh_tes_in!K20=0,"",RES_hh_tes_in!K20/RES_hh_fec_in!K20)</f>
        <v>0.61836333237561203</v>
      </c>
      <c r="L20" s="78">
        <f>IF(RES_hh_tes_in!L20=0,"",RES_hh_tes_in!L20/RES_hh_fec_in!L20)</f>
        <v>0.62382615740675218</v>
      </c>
      <c r="M20" s="78">
        <f>IF(RES_hh_tes_in!M20=0,"",RES_hh_tes_in!M20/RES_hh_fec_in!M20)</f>
        <v>0.63496247262147743</v>
      </c>
      <c r="N20" s="78">
        <f>IF(RES_hh_tes_in!N20=0,"",RES_hh_tes_in!N20/RES_hh_fec_in!N20)</f>
        <v>0.65331943731844788</v>
      </c>
      <c r="O20" s="78">
        <f>IF(RES_hh_tes_in!O20=0,"",RES_hh_tes_in!O20/RES_hh_fec_in!O20)</f>
        <v>0.68015623586623219</v>
      </c>
      <c r="P20" s="78">
        <f>IF(RES_hh_tes_in!P20=0,"",RES_hh_tes_in!P20/RES_hh_fec_in!P20)</f>
        <v>0.7126987491871446</v>
      </c>
      <c r="Q20" s="78">
        <f>IF(RES_hh_tes_in!Q20=0,"",RES_hh_tes_in!Q20/RES_hh_fec_in!Q20)</f>
        <v>0.74199877794691338</v>
      </c>
      <c r="R20" s="78">
        <f>IF(RES_hh_tes_in!R20=0,"",RES_hh_tes_in!R20/RES_hh_fec_in!R20)</f>
        <v>0.76100799004493602</v>
      </c>
      <c r="S20" s="78">
        <f>IF(RES_hh_tes_in!S20=0,"",RES_hh_tes_in!S20/RES_hh_fec_in!S20)</f>
        <v>0.77870737818253633</v>
      </c>
      <c r="T20" s="78">
        <f>IF(RES_hh_tes_in!T20=0,"",RES_hh_tes_in!T20/RES_hh_fec_in!T20)</f>
        <v>0.7945750622631732</v>
      </c>
      <c r="U20" s="78">
        <f>IF(RES_hh_tes_in!U20=0,"",RES_hh_tes_in!U20/RES_hh_fec_in!U20)</f>
        <v>0.80808916219035964</v>
      </c>
      <c r="V20" s="78">
        <f>IF(RES_hh_tes_in!V20=0,"",RES_hh_tes_in!V20/RES_hh_fec_in!V20)</f>
        <v>0.81872779786758709</v>
      </c>
      <c r="W20" s="78" t="str">
        <f>IF(RES_hh_tes_in!W20=0,"",RES_hh_tes_in!W20/RES_hh_fec_in!W20)</f>
        <v/>
      </c>
      <c r="X20" s="78" t="str">
        <f>IF(RES_hh_tes_in!X20=0,"",RES_hh_tes_in!X20/RES_hh_fec_in!X20)</f>
        <v/>
      </c>
      <c r="Y20" s="78">
        <f>IF(RES_hh_tes_in!Y20=0,"",RES_hh_tes_in!Y20/RES_hh_fec_in!Y20)</f>
        <v>0.83005885584410377</v>
      </c>
      <c r="DA20" s="89" t="s">
        <v>738</v>
      </c>
    </row>
    <row r="21" spans="1:105" ht="12" customHeight="1" x14ac:dyDescent="0.25">
      <c r="A21" s="28" t="s">
        <v>189</v>
      </c>
      <c r="B21" s="78"/>
      <c r="C21" s="78">
        <f>IF(RES_hh_tes_in!C21=0,"",RES_hh_tes_in!C21/RES_hh_fec_in!C21)</f>
        <v>0.65083979711127982</v>
      </c>
      <c r="D21" s="78">
        <f>IF(RES_hh_tes_in!D21=0,"",RES_hh_tes_in!D21/RES_hh_fec_in!D21)</f>
        <v>0.65625633613675849</v>
      </c>
      <c r="E21" s="78">
        <f>IF(RES_hh_tes_in!E21=0,"",RES_hh_tes_in!E21/RES_hh_fec_in!E21)</f>
        <v>0.66191821249623917</v>
      </c>
      <c r="F21" s="78">
        <f>IF(RES_hh_tes_in!F21=0,"",RES_hh_tes_in!F21/RES_hh_fec_in!F21)</f>
        <v>0.66762370905681301</v>
      </c>
      <c r="G21" s="78">
        <f>IF(RES_hh_tes_in!G21=0,"",RES_hh_tes_in!G21/RES_hh_fec_in!G21)</f>
        <v>0.67355339287104177</v>
      </c>
      <c r="H21" s="78">
        <f>IF(RES_hh_tes_in!H21=0,"",RES_hh_tes_in!H21/RES_hh_fec_in!H21)</f>
        <v>0.67968329094194113</v>
      </c>
      <c r="I21" s="78">
        <f>IF(RES_hh_tes_in!I21=0,"",RES_hh_tes_in!I21/RES_hh_fec_in!I21)</f>
        <v>0.68605597639682658</v>
      </c>
      <c r="J21" s="78">
        <f>IF(RES_hh_tes_in!J21=0,"",RES_hh_tes_in!J21/RES_hh_fec_in!J21)</f>
        <v>0.69285019807419046</v>
      </c>
      <c r="K21" s="78">
        <f>IF(RES_hh_tes_in!K21=0,"",RES_hh_tes_in!K21/RES_hh_fec_in!K21)</f>
        <v>0.70021542255748992</v>
      </c>
      <c r="L21" s="78">
        <f>IF(RES_hh_tes_in!L21=0,"",RES_hh_tes_in!L21/RES_hh_fec_in!L21)</f>
        <v>0.70818716263478487</v>
      </c>
      <c r="M21" s="78" t="str">
        <f>IF(RES_hh_tes_in!M21=0,"",RES_hh_tes_in!M21/RES_hh_fec_in!M21)</f>
        <v/>
      </c>
      <c r="N21" s="78" t="str">
        <f>IF(RES_hh_tes_in!N21=0,"",RES_hh_tes_in!N21/RES_hh_fec_in!N21)</f>
        <v/>
      </c>
      <c r="O21" s="78">
        <f>IF(RES_hh_tes_in!O21=0,"",RES_hh_tes_in!O21/RES_hh_fec_in!O21)</f>
        <v>0.7623322925823901</v>
      </c>
      <c r="P21" s="78">
        <f>IF(RES_hh_tes_in!P21=0,"",RES_hh_tes_in!P21/RES_hh_fec_in!P21)</f>
        <v>0.79032057696294455</v>
      </c>
      <c r="Q21" s="78">
        <f>IF(RES_hh_tes_in!Q21=0,"",RES_hh_tes_in!Q21/RES_hh_fec_in!Q21)</f>
        <v>0.81482500845711281</v>
      </c>
      <c r="R21" s="78">
        <f>IF(RES_hh_tes_in!R21=0,"",RES_hh_tes_in!R21/RES_hh_fec_in!R21)</f>
        <v>0.82980391044968016</v>
      </c>
      <c r="S21" s="78">
        <f>IF(RES_hh_tes_in!S21=0,"",RES_hh_tes_in!S21/RES_hh_fec_in!S21)</f>
        <v>0.84256013895130732</v>
      </c>
      <c r="T21" s="78">
        <f>IF(RES_hh_tes_in!T21=0,"",RES_hh_tes_in!T21/RES_hh_fec_in!T21)</f>
        <v>0.8532939201623867</v>
      </c>
      <c r="U21" s="78">
        <f>IF(RES_hh_tes_in!U21=0,"",RES_hh_tes_in!U21/RES_hh_fec_in!U21)</f>
        <v>0.86219592423628999</v>
      </c>
      <c r="V21" s="78">
        <f>IF(RES_hh_tes_in!V21=0,"",RES_hh_tes_in!V21/RES_hh_fec_in!V21)</f>
        <v>0.86943338146050075</v>
      </c>
      <c r="W21" s="78">
        <f>IF(RES_hh_tes_in!W21=0,"",RES_hh_tes_in!W21/RES_hh_fec_in!W21)</f>
        <v>0.87422317270467376</v>
      </c>
      <c r="X21" s="78" t="str">
        <f>IF(RES_hh_tes_in!X21=0,"",RES_hh_tes_in!X21/RES_hh_fec_in!X21)</f>
        <v/>
      </c>
      <c r="Y21" s="78" t="str">
        <f>IF(RES_hh_tes_in!Y21=0,"",RES_hh_tes_in!Y21/RES_hh_fec_in!Y21)</f>
        <v/>
      </c>
      <c r="DA21" s="89" t="s">
        <v>739</v>
      </c>
    </row>
    <row r="22" spans="1:105" ht="12" customHeight="1" x14ac:dyDescent="0.25">
      <c r="A22" s="28" t="s">
        <v>202</v>
      </c>
      <c r="B22" s="78"/>
      <c r="C22" s="78">
        <f>IF(RES_hh_tes_in!C22=0,"",RES_hh_tes_in!C22/RES_hh_fec_in!C22)</f>
        <v>0.65447767897678899</v>
      </c>
      <c r="D22" s="78">
        <f>IF(RES_hh_tes_in!D22=0,"",RES_hh_tes_in!D22/RES_hh_fec_in!D22)</f>
        <v>0.66742171525442484</v>
      </c>
      <c r="E22" s="78">
        <f>IF(RES_hh_tes_in!E22=0,"",RES_hh_tes_in!E22/RES_hh_fec_in!E22)</f>
        <v>0.68048897723627866</v>
      </c>
      <c r="F22" s="78">
        <f>IF(RES_hh_tes_in!F22=0,"",RES_hh_tes_in!F22/RES_hh_fec_in!F22)</f>
        <v>0.69366668448825564</v>
      </c>
      <c r="G22" s="78">
        <f>IF(RES_hh_tes_in!G22=0,"",RES_hh_tes_in!G22/RES_hh_fec_in!G22)</f>
        <v>0.70694183519830045</v>
      </c>
      <c r="H22" s="78">
        <f>IF(RES_hh_tes_in!H22=0,"",RES_hh_tes_in!H22/RES_hh_fec_in!H22)</f>
        <v>0.72029911780073685</v>
      </c>
      <c r="I22" s="78">
        <f>IF(RES_hh_tes_in!I22=0,"",RES_hh_tes_in!I22/RES_hh_fec_in!I22)</f>
        <v>0.73371833463448999</v>
      </c>
      <c r="J22" s="78">
        <f>IF(RES_hh_tes_in!J22=0,"",RES_hh_tes_in!J22/RES_hh_fec_in!J22)</f>
        <v>0.74715585611337365</v>
      </c>
      <c r="K22" s="78">
        <f>IF(RES_hh_tes_in!K22=0,"",RES_hh_tes_in!K22/RES_hh_fec_in!K22)</f>
        <v>0.76055399099897636</v>
      </c>
      <c r="L22" s="78">
        <f>IF(RES_hh_tes_in!L22=0,"",RES_hh_tes_in!L22/RES_hh_fec_in!L22)</f>
        <v>0.7738615352228837</v>
      </c>
      <c r="M22" s="78">
        <f>IF(RES_hh_tes_in!M22=0,"",RES_hh_tes_in!M22/RES_hh_fec_in!M22)</f>
        <v>0.78608560920926451</v>
      </c>
      <c r="N22" s="78">
        <f>IF(RES_hh_tes_in!N22=0,"",RES_hh_tes_in!N22/RES_hh_fec_in!N22)</f>
        <v>0.79668292832243448</v>
      </c>
      <c r="O22" s="78">
        <f>IF(RES_hh_tes_in!O22=0,"",RES_hh_tes_in!O22/RES_hh_fec_in!O22)</f>
        <v>0.80533971598668996</v>
      </c>
      <c r="P22" s="78">
        <f>IF(RES_hh_tes_in!P22=0,"",RES_hh_tes_in!P22/RES_hh_fec_in!P22)</f>
        <v>0.8128059106199973</v>
      </c>
      <c r="Q22" s="78">
        <f>IF(RES_hh_tes_in!Q22=0,"",RES_hh_tes_in!Q22/RES_hh_fec_in!Q22)</f>
        <v>0.82171447672982989</v>
      </c>
      <c r="R22" s="78">
        <f>IF(RES_hh_tes_in!R22=0,"",RES_hh_tes_in!R22/RES_hh_fec_in!R22)</f>
        <v>0.83505835664539063</v>
      </c>
      <c r="S22" s="78">
        <f>IF(RES_hh_tes_in!S22=0,"",RES_hh_tes_in!S22/RES_hh_fec_in!S22)</f>
        <v>0.85007673409068929</v>
      </c>
      <c r="T22" s="78">
        <f>IF(RES_hh_tes_in!T22=0,"",RES_hh_tes_in!T22/RES_hh_fec_in!T22)</f>
        <v>0.8652254778479207</v>
      </c>
      <c r="U22" s="78">
        <f>IF(RES_hh_tes_in!U22=0,"",RES_hh_tes_in!U22/RES_hh_fec_in!U22)</f>
        <v>0.87921911417733911</v>
      </c>
      <c r="V22" s="78">
        <f>IF(RES_hh_tes_in!V22=0,"",RES_hh_tes_in!V22/RES_hh_fec_in!V22)</f>
        <v>0.89095728944689156</v>
      </c>
      <c r="W22" s="78">
        <f>IF(RES_hh_tes_in!W22=0,"",RES_hh_tes_in!W22/RES_hh_fec_in!W22)</f>
        <v>0.90038687247547144</v>
      </c>
      <c r="X22" s="78">
        <f>IF(RES_hh_tes_in!X22=0,"",RES_hh_tes_in!X22/RES_hh_fec_in!X22)</f>
        <v>0.90423715150249384</v>
      </c>
      <c r="Y22" s="78">
        <f>IF(RES_hh_tes_in!Y22=0,"",RES_hh_tes_in!Y22/RES_hh_fec_in!Y22)</f>
        <v>0.90786566793357903</v>
      </c>
      <c r="DA22" s="89" t="s">
        <v>740</v>
      </c>
    </row>
    <row r="23" spans="1:105" ht="12" customHeight="1" x14ac:dyDescent="0.25">
      <c r="A23" s="28" t="s">
        <v>197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X23" s="78" t="str">
        <f>IF(RES_hh_tes_in!X23=0,"",RES_hh_tes_in!X23/RES_hh_fec_in!X23)</f>
        <v/>
      </c>
      <c r="Y23" s="78" t="str">
        <f>IF(RES_hh_tes_in!Y23=0,"",RES_hh_tes_in!Y23/RES_hh_fec_in!Y23)</f>
        <v/>
      </c>
      <c r="DA23" s="89" t="s">
        <v>741</v>
      </c>
    </row>
    <row r="24" spans="1:105" ht="12" customHeight="1" x14ac:dyDescent="0.25">
      <c r="A24" s="28" t="s">
        <v>198</v>
      </c>
      <c r="B24" s="78"/>
      <c r="C24" s="78">
        <f>IF(RES_hh_tes_in!C24=0,"",RES_hh_tes_in!C24/RES_hh_fec_in!C24)</f>
        <v>0.87123056957608258</v>
      </c>
      <c r="D24" s="78">
        <f>IF(RES_hh_tes_in!D24=0,"",RES_hh_tes_in!D24/RES_hh_fec_in!D24)</f>
        <v>0.87335876482961083</v>
      </c>
      <c r="E24" s="78">
        <f>IF(RES_hh_tes_in!E24=0,"",RES_hh_tes_in!E24/RES_hh_fec_in!E24)</f>
        <v>0.87554441580270503</v>
      </c>
      <c r="F24" s="78">
        <f>IF(RES_hh_tes_in!F24=0,"",RES_hh_tes_in!F24/RES_hh_fec_in!F24)</f>
        <v>0.87773790164664922</v>
      </c>
      <c r="G24" s="78">
        <f>IF(RES_hh_tes_in!G24=0,"",RES_hh_tes_in!G24/RES_hh_fec_in!G24)</f>
        <v>0.8799843008288234</v>
      </c>
      <c r="H24" s="78">
        <f>IF(RES_hh_tes_in!H24=0,"",RES_hh_tes_in!H24/RES_hh_fec_in!H24)</f>
        <v>0.8822780963187018</v>
      </c>
      <c r="I24" s="78">
        <f>IF(RES_hh_tes_in!I24=0,"",RES_hh_tes_in!I24/RES_hh_fec_in!I24)</f>
        <v>0.88463039545196387</v>
      </c>
      <c r="J24" s="78">
        <f>IF(RES_hh_tes_in!J24=0,"",RES_hh_tes_in!J24/RES_hh_fec_in!J24)</f>
        <v>0.88708670106235232</v>
      </c>
      <c r="K24" s="78">
        <f>IF(RES_hh_tes_in!K24=0,"",RES_hh_tes_in!K24/RES_hh_fec_in!K24)</f>
        <v>0.88968570252721757</v>
      </c>
      <c r="L24" s="78">
        <f>IF(RES_hh_tes_in!L24=0,"",RES_hh_tes_in!L24/RES_hh_fec_in!L24)</f>
        <v>0.89243775084118437</v>
      </c>
      <c r="M24" s="78">
        <f>IF(RES_hh_tes_in!M24=0,"",RES_hh_tes_in!M24/RES_hh_fec_in!M24)</f>
        <v>0.89624830530029642</v>
      </c>
      <c r="N24" s="78">
        <f>IF(RES_hh_tes_in!N24=0,"",RES_hh_tes_in!N24/RES_hh_fec_in!N24)</f>
        <v>0.90140364941849871</v>
      </c>
      <c r="O24" s="78">
        <f>IF(RES_hh_tes_in!O24=0,"",RES_hh_tes_in!O24/RES_hh_fec_in!O24)</f>
        <v>0.90815474548331998</v>
      </c>
      <c r="P24" s="78">
        <f>IF(RES_hh_tes_in!P24=0,"",RES_hh_tes_in!P24/RES_hh_fec_in!P24)</f>
        <v>0.91602411934289407</v>
      </c>
      <c r="Q24" s="78">
        <f>IF(RES_hh_tes_in!Q24=0,"",RES_hh_tes_in!Q24/RES_hh_fec_in!Q24)</f>
        <v>0.92344869302365418</v>
      </c>
      <c r="R24" s="78">
        <f>IF(RES_hh_tes_in!R24=0,"",RES_hh_tes_in!R24/RES_hh_fec_in!R24)</f>
        <v>0.92913789603363361</v>
      </c>
      <c r="S24" s="78">
        <f>IF(RES_hh_tes_in!S24=0,"",RES_hh_tes_in!S24/RES_hh_fec_in!S24)</f>
        <v>0.93467253950792151</v>
      </c>
      <c r="T24" s="78">
        <f>IF(RES_hh_tes_in!T24=0,"",RES_hh_tes_in!T24/RES_hh_fec_in!T24)</f>
        <v>0.94001564333194254</v>
      </c>
      <c r="U24" s="78">
        <f>IF(RES_hh_tes_in!U24=0,"",RES_hh_tes_in!U24/RES_hh_fec_in!U24)</f>
        <v>0.94513022739113883</v>
      </c>
      <c r="V24" s="78">
        <f>IF(RES_hh_tes_in!V24=0,"",RES_hh_tes_in!V24/RES_hh_fec_in!V24)</f>
        <v>0.94997931157094484</v>
      </c>
      <c r="W24" s="78">
        <f>IF(RES_hh_tes_in!W24=0,"",RES_hh_tes_in!W24/RES_hh_fec_in!W24)</f>
        <v>0.95444625273806016</v>
      </c>
      <c r="X24" s="78">
        <f>IF(RES_hh_tes_in!X24=0,"",RES_hh_tes_in!X24/RES_hh_fec_in!X24)</f>
        <v>0.95686515841805875</v>
      </c>
      <c r="Y24" s="78">
        <f>IF(RES_hh_tes_in!Y24=0,"",RES_hh_tes_in!Y24/RES_hh_fec_in!Y24)</f>
        <v>0.95918959489526279</v>
      </c>
      <c r="DA24" s="89" t="s">
        <v>742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0.73665824085252019</v>
      </c>
      <c r="D25" s="79">
        <f>IF(RES_hh_tes_in!D25=0,"",RES_hh_tes_in!D25/RES_hh_fec_in!D25)</f>
        <v>0.73764011077605351</v>
      </c>
      <c r="E25" s="79">
        <f>IF(RES_hh_tes_in!E25=0,"",RES_hh_tes_in!E25/RES_hh_fec_in!E25)</f>
        <v>0.7387150151638141</v>
      </c>
      <c r="F25" s="79">
        <f>IF(RES_hh_tes_in!F25=0,"",RES_hh_tes_in!F25/RES_hh_fec_in!F25)</f>
        <v>0.73980288878691824</v>
      </c>
      <c r="G25" s="79">
        <f>IF(RES_hh_tes_in!G25=0,"",RES_hh_tes_in!G25/RES_hh_fec_in!G25)</f>
        <v>0.74097716762708299</v>
      </c>
      <c r="H25" s="79">
        <f>IF(RES_hh_tes_in!H25=0,"",RES_hh_tes_in!H25/RES_hh_fec_in!H25)</f>
        <v>0.74222956233796633</v>
      </c>
      <c r="I25" s="79">
        <f>IF(RES_hh_tes_in!I25=0,"",RES_hh_tes_in!I25/RES_hh_fec_in!I25)</f>
        <v>0.74357911838524948</v>
      </c>
      <c r="J25" s="79">
        <f>IF(RES_hh_tes_in!J25=0,"",RES_hh_tes_in!J25/RES_hh_fec_in!J25)</f>
        <v>0.74510220231596136</v>
      </c>
      <c r="K25" s="79">
        <f>IF(RES_hh_tes_in!K25=0,"",RES_hh_tes_in!K25/RES_hh_fec_in!K25)</f>
        <v>0.7468662774507715</v>
      </c>
      <c r="L25" s="79">
        <f>IF(RES_hh_tes_in!L25=0,"",RES_hh_tes_in!L25/RES_hh_fec_in!L25)</f>
        <v>0.74889453891189273</v>
      </c>
      <c r="M25" s="79">
        <f>IF(RES_hh_tes_in!M25=0,"",RES_hh_tes_in!M25/RES_hh_fec_in!M25)</f>
        <v>0.75275050824236578</v>
      </c>
      <c r="N25" s="79">
        <f>IF(RES_hh_tes_in!N25=0,"",RES_hh_tes_in!N25/RES_hh_fec_in!N25)</f>
        <v>0.75910865439193809</v>
      </c>
      <c r="O25" s="79">
        <f>IF(RES_hh_tes_in!O25=0,"",RES_hh_tes_in!O25/RES_hh_fec_in!O25)</f>
        <v>0.76880400076698419</v>
      </c>
      <c r="P25" s="79">
        <f>IF(RES_hh_tes_in!P25=0,"",RES_hh_tes_in!P25/RES_hh_fec_in!P25)</f>
        <v>0.78137688823315055</v>
      </c>
      <c r="Q25" s="79">
        <f>IF(RES_hh_tes_in!Q25=0,"",RES_hh_tes_in!Q25/RES_hh_fec_in!Q25)</f>
        <v>0.79350704963709096</v>
      </c>
      <c r="R25" s="79">
        <f>IF(RES_hh_tes_in!R25=0,"",RES_hh_tes_in!R25/RES_hh_fec_in!R25)</f>
        <v>0.8017160072416144</v>
      </c>
      <c r="S25" s="79">
        <f>IF(RES_hh_tes_in!S25=0,"",RES_hh_tes_in!S25/RES_hh_fec_in!S25)</f>
        <v>0.80966907219346718</v>
      </c>
      <c r="T25" s="79">
        <f>IF(RES_hh_tes_in!T25=0,"",RES_hh_tes_in!T25/RES_hh_fec_in!T25)</f>
        <v>0.81756041710718197</v>
      </c>
      <c r="U25" s="79">
        <f>IF(RES_hh_tes_in!U25=0,"",RES_hh_tes_in!U25/RES_hh_fec_in!U25)</f>
        <v>0.82546937149156141</v>
      </c>
      <c r="V25" s="79">
        <f>IF(RES_hh_tes_in!V25=0,"",RES_hh_tes_in!V25/RES_hh_fec_in!V25)</f>
        <v>0.83323900236207737</v>
      </c>
      <c r="W25" s="79">
        <f>IF(RES_hh_tes_in!W25=0,"",RES_hh_tes_in!W25/RES_hh_fec_in!W25)</f>
        <v>0.84033525291097477</v>
      </c>
      <c r="X25" s="79">
        <f>IF(RES_hh_tes_in!X25=0,"",RES_hh_tes_in!X25/RES_hh_fec_in!X25)</f>
        <v>0.85315022220576897</v>
      </c>
      <c r="Y25" s="79">
        <f>IF(RES_hh_tes_in!Y25=0,"",RES_hh_tes_in!Y25/RES_hh_fec_in!Y25)</f>
        <v>0.8651058096623585</v>
      </c>
      <c r="DA25" s="90" t="s">
        <v>743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X26" s="81">
        <f>IF(RES_hh_tes_in!X26=0,"",RES_hh_tes_in!X26/RES_hh_fec_in!X26)</f>
        <v>1</v>
      </c>
      <c r="Y26" s="81">
        <f>IF(RES_hh_tes_in!Y26=0,"",RES_hh_tes_in!Y26/RES_hh_fec_in!Y26)</f>
        <v>1</v>
      </c>
      <c r="DA26" s="92" t="s">
        <v>744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0.74618706918808009</v>
      </c>
      <c r="D27" s="70">
        <f>IF(RES_hh_tes_in!D27=0,"",RES_hh_tes_in!D27/RES_hh_fec_in!D27)</f>
        <v>0.75005311366315885</v>
      </c>
      <c r="E27" s="70">
        <f>IF(RES_hh_tes_in!E27=0,"",RES_hh_tes_in!E27/RES_hh_fec_in!E27)</f>
        <v>0.74904837643892352</v>
      </c>
      <c r="F27" s="70">
        <f>IF(RES_hh_tes_in!F27=0,"",RES_hh_tes_in!F27/RES_hh_fec_in!F27)</f>
        <v>0.76270479008018111</v>
      </c>
      <c r="G27" s="70">
        <f>IF(RES_hh_tes_in!G27=0,"",RES_hh_tes_in!G27/RES_hh_fec_in!G27)</f>
        <v>0.75957700309667353</v>
      </c>
      <c r="H27" s="70">
        <f>IF(RES_hh_tes_in!H27=0,"",RES_hh_tes_in!H27/RES_hh_fec_in!H27)</f>
        <v>0.76964160161266815</v>
      </c>
      <c r="I27" s="70">
        <f>IF(RES_hh_tes_in!I27=0,"",RES_hh_tes_in!I27/RES_hh_fec_in!I27)</f>
        <v>0.76345670323792592</v>
      </c>
      <c r="J27" s="70">
        <f>IF(RES_hh_tes_in!J27=0,"",RES_hh_tes_in!J27/RES_hh_fec_in!J27)</f>
        <v>0.74955319561976974</v>
      </c>
      <c r="K27" s="70">
        <f>IF(RES_hh_tes_in!K27=0,"",RES_hh_tes_in!K27/RES_hh_fec_in!K27)</f>
        <v>0.75866964577132323</v>
      </c>
      <c r="L27" s="70">
        <f>IF(RES_hh_tes_in!L27=0,"",RES_hh_tes_in!L27/RES_hh_fec_in!L27)</f>
        <v>0.77842262638870741</v>
      </c>
      <c r="M27" s="70">
        <f>IF(RES_hh_tes_in!M27=0,"",RES_hh_tes_in!M27/RES_hh_fec_in!M27)</f>
        <v>0.78829806973110661</v>
      </c>
      <c r="N27" s="70">
        <f>IF(RES_hh_tes_in!N27=0,"",RES_hh_tes_in!N27/RES_hh_fec_in!N27)</f>
        <v>0.7904334685049822</v>
      </c>
      <c r="O27" s="70">
        <f>IF(RES_hh_tes_in!O27=0,"",RES_hh_tes_in!O27/RES_hh_fec_in!O27)</f>
        <v>0.78270342025191686</v>
      </c>
      <c r="P27" s="70">
        <f>IF(RES_hh_tes_in!P27=0,"",RES_hh_tes_in!P27/RES_hh_fec_in!P27)</f>
        <v>0.78115005848889596</v>
      </c>
      <c r="Q27" s="70">
        <f>IF(RES_hh_tes_in!Q27=0,"",RES_hh_tes_in!Q27/RES_hh_fec_in!Q27)</f>
        <v>0.78778433349731047</v>
      </c>
      <c r="R27" s="70">
        <f>IF(RES_hh_tes_in!R27=0,"",RES_hh_tes_in!R27/RES_hh_fec_in!R27)</f>
        <v>0.80435944054985165</v>
      </c>
      <c r="S27" s="70">
        <f>IF(RES_hh_tes_in!S27=0,"",RES_hh_tes_in!S27/RES_hh_fec_in!S27)</f>
        <v>0.82761852118464596</v>
      </c>
      <c r="T27" s="70">
        <f>IF(RES_hh_tes_in!T27=0,"",RES_hh_tes_in!T27/RES_hh_fec_in!T27)</f>
        <v>0.84881723537580045</v>
      </c>
      <c r="U27" s="70">
        <f>IF(RES_hh_tes_in!U27=0,"",RES_hh_tes_in!U27/RES_hh_fec_in!U27)</f>
        <v>0.86063136283852604</v>
      </c>
      <c r="V27" s="70">
        <f>IF(RES_hh_tes_in!V27=0,"",RES_hh_tes_in!V27/RES_hh_fec_in!V27)</f>
        <v>0.87008647984339538</v>
      </c>
      <c r="W27" s="70">
        <f>IF(RES_hh_tes_in!W27=0,"",RES_hh_tes_in!W27/RES_hh_fec_in!W27)</f>
        <v>0.87551671131813791</v>
      </c>
      <c r="X27" s="70">
        <f>IF(RES_hh_tes_in!X27=0,"",RES_hh_tes_in!X27/RES_hh_fec_in!X27)</f>
        <v>0.88830318104471884</v>
      </c>
      <c r="Y27" s="70">
        <f>IF(RES_hh_tes_in!Y27=0,"",RES_hh_tes_in!Y27/RES_hh_fec_in!Y27)</f>
        <v>0.89987944955798227</v>
      </c>
      <c r="DA27" s="88" t="s">
        <v>745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X28" s="78" t="str">
        <f>IF(RES_hh_tes_in!X28=0,"",RES_hh_tes_in!X28/RES_hh_fec_in!X28)</f>
        <v/>
      </c>
      <c r="Y28" s="78" t="str">
        <f>IF(RES_hh_tes_in!Y28=0,"",RES_hh_tes_in!Y28/RES_hh_fec_in!Y28)</f>
        <v/>
      </c>
      <c r="DA28" s="89" t="s">
        <v>746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0.62150019437154969</v>
      </c>
      <c r="D29" s="78">
        <f>IF(RES_hh_tes_in!D29=0,"",RES_hh_tes_in!D29/RES_hh_fec_in!D29)</f>
        <v>0.62159394817226032</v>
      </c>
      <c r="E29" s="78">
        <f>IF(RES_hh_tes_in!E29=0,"",RES_hh_tes_in!E29/RES_hh_fec_in!E29)</f>
        <v>0.62168771041818227</v>
      </c>
      <c r="F29" s="78">
        <f>IF(RES_hh_tes_in!F29=0,"",RES_hh_tes_in!F29/RES_hh_fec_in!F29)</f>
        <v>0.6217814738157238</v>
      </c>
      <c r="G29" s="78">
        <f>IF(RES_hh_tes_in!G29=0,"",RES_hh_tes_in!G29/RES_hh_fec_in!G29)</f>
        <v>0.62187524499080815</v>
      </c>
      <c r="H29" s="78">
        <f>IF(RES_hh_tes_in!H29=0,"",RES_hh_tes_in!H29/RES_hh_fec_in!H29)</f>
        <v>0.62196902313250679</v>
      </c>
      <c r="I29" s="78">
        <f>IF(RES_hh_tes_in!I29=0,"",RES_hh_tes_in!I29/RES_hh_fec_in!I29)</f>
        <v>0.62206280987344709</v>
      </c>
      <c r="J29" s="78">
        <f>IF(RES_hh_tes_in!J29=0,"",RES_hh_tes_in!J29/RES_hh_fec_in!J29)</f>
        <v>0.62215661190192839</v>
      </c>
      <c r="K29" s="78">
        <f>IF(RES_hh_tes_in!K29=0,"",RES_hh_tes_in!K29/RES_hh_fec_in!K29)</f>
        <v>0.62225043490476417</v>
      </c>
      <c r="L29" s="78">
        <f>IF(RES_hh_tes_in!L29=0,"",RES_hh_tes_in!L29/RES_hh_fec_in!L29)</f>
        <v>0.62234428040341028</v>
      </c>
      <c r="M29" s="78">
        <f>IF(RES_hh_tes_in!M29=0,"",RES_hh_tes_in!M29/RES_hh_fec_in!M29)</f>
        <v>0.62241555070351706</v>
      </c>
      <c r="N29" s="78">
        <f>IF(RES_hh_tes_in!N29=0,"",RES_hh_tes_in!N29/RES_hh_fec_in!N29)</f>
        <v>0.62245538744883777</v>
      </c>
      <c r="O29" s="78">
        <f>IF(RES_hh_tes_in!O29=0,"",RES_hh_tes_in!O29/RES_hh_fec_in!O29)</f>
        <v>0.62247919682505504</v>
      </c>
      <c r="P29" s="78">
        <f>IF(RES_hh_tes_in!P29=0,"",RES_hh_tes_in!P29/RES_hh_fec_in!P29)</f>
        <v>0.62254563295340526</v>
      </c>
      <c r="Q29" s="78">
        <f>IF(RES_hh_tes_in!Q29=0,"",RES_hh_tes_in!Q29/RES_hh_fec_in!Q29)</f>
        <v>0.62281604351556963</v>
      </c>
      <c r="R29" s="78">
        <f>IF(RES_hh_tes_in!R29=0,"",RES_hh_tes_in!R29/RES_hh_fec_in!R29)</f>
        <v>0.62352634472813617</v>
      </c>
      <c r="S29" s="78">
        <f>IF(RES_hh_tes_in!S29=0,"",RES_hh_tes_in!S29/RES_hh_fec_in!S29)</f>
        <v>0.62452830575422924</v>
      </c>
      <c r="T29" s="78">
        <f>IF(RES_hh_tes_in!T29=0,"",RES_hh_tes_in!T29/RES_hh_fec_in!T29)</f>
        <v>0.62562765345601556</v>
      </c>
      <c r="U29" s="78">
        <f>IF(RES_hh_tes_in!U29=0,"",RES_hh_tes_in!U29/RES_hh_fec_in!U29)</f>
        <v>0.62663011469566476</v>
      </c>
      <c r="V29" s="78">
        <f>IF(RES_hh_tes_in!V29=0,"",RES_hh_tes_in!V29/RES_hh_fec_in!V29)</f>
        <v>0.6273414163353449</v>
      </c>
      <c r="W29" s="78">
        <f>IF(RES_hh_tes_in!W29=0,"",RES_hh_tes_in!W29/RES_hh_fec_in!W29)</f>
        <v>0.62768327330387774</v>
      </c>
      <c r="X29" s="78">
        <f>IF(RES_hh_tes_in!X29=0,"",RES_hh_tes_in!X29/RES_hh_fec_in!X29)</f>
        <v>0.62806661888669002</v>
      </c>
      <c r="Y29" s="78">
        <f>IF(RES_hh_tes_in!Y29=0,"",RES_hh_tes_in!Y29/RES_hh_fec_in!Y29)</f>
        <v>0.62810495344497119</v>
      </c>
      <c r="DA29" s="89" t="s">
        <v>747</v>
      </c>
    </row>
    <row r="30" spans="1:105" ht="12" customHeight="1" x14ac:dyDescent="0.25">
      <c r="A30" s="28" t="s">
        <v>189</v>
      </c>
      <c r="B30" s="78"/>
      <c r="C30" s="78">
        <f>IF(RES_hh_tes_in!C30=0,"",RES_hh_tes_in!C30/RES_hh_fec_in!C30)</f>
        <v>0.62193952422141885</v>
      </c>
      <c r="D30" s="78">
        <f>IF(RES_hh_tes_in!D30=0,"",RES_hh_tes_in!D30/RES_hh_fec_in!D30)</f>
        <v>0.62217968968688075</v>
      </c>
      <c r="E30" s="78">
        <f>IF(RES_hh_tes_in!E30=0,"",RES_hh_tes_in!E30/RES_hh_fec_in!E30)</f>
        <v>0.62241987678611188</v>
      </c>
      <c r="F30" s="78">
        <f>IF(RES_hh_tes_in!F30=0,"",RES_hh_tes_in!F30/RES_hh_fec_in!F30)</f>
        <v>0.6226600668354022</v>
      </c>
      <c r="G30" s="78">
        <f>IF(RES_hh_tes_in!G30=0,"",RES_hh_tes_in!G30/RES_hh_fec_in!G30)</f>
        <v>0.62290027680812166</v>
      </c>
      <c r="H30" s="78">
        <f>IF(RES_hh_tes_in!H30=0,"",RES_hh_tes_in!H30/RES_hh_fec_in!H30)</f>
        <v>0.6231405046269457</v>
      </c>
      <c r="I30" s="78">
        <f>IF(RES_hh_tes_in!I30=0,"",RES_hh_tes_in!I30/RES_hh_fec_in!I30)</f>
        <v>0.6233807544741129</v>
      </c>
      <c r="J30" s="78">
        <f>IF(RES_hh_tes_in!J30=0,"",RES_hh_tes_in!J30/RES_hh_fec_in!J30)</f>
        <v>0.62362104348277936</v>
      </c>
      <c r="K30" s="78">
        <f>IF(RES_hh_tes_in!K30=0,"",RES_hh_tes_in!K30/RES_hh_fec_in!K30)</f>
        <v>0.62386138622063414</v>
      </c>
      <c r="L30" s="78">
        <f>IF(RES_hh_tes_in!L30=0,"",RES_hh_tes_in!L30/RES_hh_fec_in!L30)</f>
        <v>0.62410178658513105</v>
      </c>
      <c r="M30" s="78" t="str">
        <f>IF(RES_hh_tes_in!M30=0,"",RES_hh_tes_in!M30/RES_hh_fec_in!M30)</f>
        <v/>
      </c>
      <c r="N30" s="78" t="str">
        <f>IF(RES_hh_tes_in!N30=0,"",RES_hh_tes_in!N30/RES_hh_fec_in!N30)</f>
        <v/>
      </c>
      <c r="O30" s="78">
        <f>IF(RES_hh_tes_in!O30=0,"",RES_hh_tes_in!O30/RES_hh_fec_in!O30)</f>
        <v>0.62444739673594274</v>
      </c>
      <c r="P30" s="78">
        <f>IF(RES_hh_tes_in!P30=0,"",RES_hh_tes_in!P30/RES_hh_fec_in!P30)</f>
        <v>0.62461758358242569</v>
      </c>
      <c r="Q30" s="78">
        <f>IF(RES_hh_tes_in!Q30=0,"",RES_hh_tes_in!Q30/RES_hh_fec_in!Q30)</f>
        <v>0.62531028380402431</v>
      </c>
      <c r="R30" s="78">
        <f>IF(RES_hh_tes_in!R30=0,"",RES_hh_tes_in!R30/RES_hh_fec_in!R30)</f>
        <v>0.62712983479866191</v>
      </c>
      <c r="S30" s="78">
        <f>IF(RES_hh_tes_in!S30=0,"",RES_hh_tes_in!S30/RES_hh_fec_in!S30)</f>
        <v>0.62969651939578986</v>
      </c>
      <c r="T30" s="78">
        <f>IF(RES_hh_tes_in!T30=0,"",RES_hh_tes_in!T30/RES_hh_fec_in!T30)</f>
        <v>0.63251267565295044</v>
      </c>
      <c r="U30" s="78">
        <f>IF(RES_hh_tes_in!U30=0,"",RES_hh_tes_in!U30/RES_hh_fec_in!U30)</f>
        <v>0.6350806416276934</v>
      </c>
      <c r="V30" s="78">
        <f>IF(RES_hh_tes_in!V30=0,"",RES_hh_tes_in!V30/RES_hh_fec_in!V30)</f>
        <v>0.63690275537756436</v>
      </c>
      <c r="W30" s="78">
        <f>IF(RES_hh_tes_in!W30=0,"",RES_hh_tes_in!W30/RES_hh_fec_in!W30)</f>
        <v>0.63777847708000956</v>
      </c>
      <c r="X30" s="78" t="str">
        <f>IF(RES_hh_tes_in!X30=0,"",RES_hh_tes_in!X30/RES_hh_fec_in!X30)</f>
        <v/>
      </c>
      <c r="Y30" s="78" t="str">
        <f>IF(RES_hh_tes_in!Y30=0,"",RES_hh_tes_in!Y30/RES_hh_fec_in!Y30)</f>
        <v/>
      </c>
      <c r="DA30" s="89" t="s">
        <v>748</v>
      </c>
    </row>
    <row r="31" spans="1:105" ht="12" customHeight="1" x14ac:dyDescent="0.25">
      <c r="A31" s="28" t="s">
        <v>202</v>
      </c>
      <c r="B31" s="78"/>
      <c r="C31" s="78" t="str">
        <f>IF(RES_hh_tes_in!C31=0,"",RES_hh_tes_in!C31/RES_hh_fec_in!C31)</f>
        <v/>
      </c>
      <c r="D31" s="78" t="str">
        <f>IF(RES_hh_tes_in!D31=0,"",RES_hh_tes_in!D31/RES_hh_fec_in!D31)</f>
        <v/>
      </c>
      <c r="E31" s="78" t="str">
        <f>IF(RES_hh_tes_in!E31=0,"",RES_hh_tes_in!E31/RES_hh_fec_in!E31)</f>
        <v/>
      </c>
      <c r="F31" s="78" t="str">
        <f>IF(RES_hh_tes_in!F31=0,"",RES_hh_tes_in!F31/RES_hh_fec_in!F31)</f>
        <v/>
      </c>
      <c r="G31" s="78" t="str">
        <f>IF(RES_hh_tes_in!G31=0,"",RES_hh_tes_in!G31/RES_hh_fec_in!G31)</f>
        <v/>
      </c>
      <c r="H31" s="78" t="str">
        <f>IF(RES_hh_tes_in!H31=0,"",RES_hh_tes_in!H31/RES_hh_fec_in!H31)</f>
        <v/>
      </c>
      <c r="I31" s="78" t="str">
        <f>IF(RES_hh_tes_in!I31=0,"",RES_hh_tes_in!I31/RES_hh_fec_in!I31)</f>
        <v/>
      </c>
      <c r="J31" s="78" t="str">
        <f>IF(RES_hh_tes_in!J31=0,"",RES_hh_tes_in!J31/RES_hh_fec_in!J31)</f>
        <v/>
      </c>
      <c r="K31" s="78" t="str">
        <f>IF(RES_hh_tes_in!K31=0,"",RES_hh_tes_in!K31/RES_hh_fec_in!K31)</f>
        <v/>
      </c>
      <c r="L31" s="78" t="str">
        <f>IF(RES_hh_tes_in!L31=0,"",RES_hh_tes_in!L31/RES_hh_fec_in!L31)</f>
        <v/>
      </c>
      <c r="M31" s="78" t="str">
        <f>IF(RES_hh_tes_in!M31=0,"",RES_hh_tes_in!M31/RES_hh_fec_in!M31)</f>
        <v/>
      </c>
      <c r="N31" s="78" t="str">
        <f>IF(RES_hh_tes_in!N31=0,"",RES_hh_tes_in!N31/RES_hh_fec_in!N31)</f>
        <v/>
      </c>
      <c r="O31" s="78" t="str">
        <f>IF(RES_hh_tes_in!O31=0,"",RES_hh_tes_in!O31/RES_hh_fec_in!O31)</f>
        <v/>
      </c>
      <c r="P31" s="78" t="str">
        <f>IF(RES_hh_tes_in!P31=0,"",RES_hh_tes_in!P31/RES_hh_fec_in!P31)</f>
        <v/>
      </c>
      <c r="Q31" s="78" t="str">
        <f>IF(RES_hh_tes_in!Q31=0,"",RES_hh_tes_in!Q31/RES_hh_fec_in!Q31)</f>
        <v/>
      </c>
      <c r="R31" s="78" t="str">
        <f>IF(RES_hh_tes_in!R31=0,"",RES_hh_tes_in!R31/RES_hh_fec_in!R31)</f>
        <v/>
      </c>
      <c r="S31" s="78" t="str">
        <f>IF(RES_hh_tes_in!S31=0,"",RES_hh_tes_in!S31/RES_hh_fec_in!S31)</f>
        <v/>
      </c>
      <c r="T31" s="78" t="str">
        <f>IF(RES_hh_tes_in!T31=0,"",RES_hh_tes_in!T31/RES_hh_fec_in!T31)</f>
        <v/>
      </c>
      <c r="U31" s="78" t="str">
        <f>IF(RES_hh_tes_in!U31=0,"",RES_hh_tes_in!U31/RES_hh_fec_in!U31)</f>
        <v/>
      </c>
      <c r="V31" s="78" t="str">
        <f>IF(RES_hh_tes_in!V31=0,"",RES_hh_tes_in!V31/RES_hh_fec_in!V31)</f>
        <v/>
      </c>
      <c r="W31" s="78" t="str">
        <f>IF(RES_hh_tes_in!W31=0,"",RES_hh_tes_in!W31/RES_hh_fec_in!W31)</f>
        <v/>
      </c>
      <c r="X31" s="78" t="str">
        <f>IF(RES_hh_tes_in!X31=0,"",RES_hh_tes_in!X31/RES_hh_fec_in!X31)</f>
        <v/>
      </c>
      <c r="Y31" s="78" t="str">
        <f>IF(RES_hh_tes_in!Y31=0,"",RES_hh_tes_in!Y31/RES_hh_fec_in!Y31)</f>
        <v/>
      </c>
      <c r="DA31" s="89" t="s">
        <v>749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0.77421136830848492</v>
      </c>
      <c r="D32" s="81">
        <f>IF(RES_hh_tes_in!D32=0,"",RES_hh_tes_in!D32/RES_hh_fec_in!D32)</f>
        <v>0.77547918830602236</v>
      </c>
      <c r="E32" s="81">
        <f>IF(RES_hh_tes_in!E32=0,"",RES_hh_tes_in!E32/RES_hh_fec_in!E32)</f>
        <v>0.7768067863097291</v>
      </c>
      <c r="F32" s="81">
        <f>IF(RES_hh_tes_in!F32=0,"",RES_hh_tes_in!F32/RES_hh_fec_in!F32)</f>
        <v>0.77814253585973203</v>
      </c>
      <c r="G32" s="81">
        <f>IF(RES_hh_tes_in!G32=0,"",RES_hh_tes_in!G32/RES_hh_fec_in!G32)</f>
        <v>0.77953333743733133</v>
      </c>
      <c r="H32" s="81">
        <f>IF(RES_hh_tes_in!H32=0,"",RES_hh_tes_in!H32/RES_hh_fec_in!H32)</f>
        <v>0.78097345102069315</v>
      </c>
      <c r="I32" s="81">
        <f>IF(RES_hh_tes_in!I32=0,"",RES_hh_tes_in!I32/RES_hh_fec_in!I32)</f>
        <v>0.78247443288978025</v>
      </c>
      <c r="J32" s="81">
        <f>IF(RES_hh_tes_in!J32=0,"",RES_hh_tes_in!J32/RES_hh_fec_in!J32)</f>
        <v>0.78408362504460116</v>
      </c>
      <c r="K32" s="81">
        <f>IF(RES_hh_tes_in!K32=0,"",RES_hh_tes_in!K32/RES_hh_fec_in!K32)</f>
        <v>0.78584128063759029</v>
      </c>
      <c r="L32" s="81">
        <f>IF(RES_hh_tes_in!L32=0,"",RES_hh_tes_in!L32/RES_hh_fec_in!L32)</f>
        <v>0.78775816903731954</v>
      </c>
      <c r="M32" s="81">
        <f>IF(RES_hh_tes_in!M32=0,"",RES_hh_tes_in!M32/RES_hh_fec_in!M32)</f>
        <v>0.79049889585941435</v>
      </c>
      <c r="N32" s="81">
        <f>IF(RES_hh_tes_in!N32=0,"",RES_hh_tes_in!N32/RES_hh_fec_in!N32)</f>
        <v>0.79425266800594752</v>
      </c>
      <c r="O32" s="81">
        <f>IF(RES_hh_tes_in!O32=0,"",RES_hh_tes_in!O32/RES_hh_fec_in!O32)</f>
        <v>0.79946815874449695</v>
      </c>
      <c r="P32" s="81">
        <f>IF(RES_hh_tes_in!P32=0,"",RES_hh_tes_in!P32/RES_hh_fec_in!P32)</f>
        <v>0.80636542851639714</v>
      </c>
      <c r="Q32" s="81">
        <f>IF(RES_hh_tes_in!Q32=0,"",RES_hh_tes_in!Q32/RES_hh_fec_in!Q32)</f>
        <v>0.8152905628749002</v>
      </c>
      <c r="R32" s="81">
        <f>IF(RES_hh_tes_in!R32=0,"",RES_hh_tes_in!R32/RES_hh_fec_in!R32)</f>
        <v>0.82743553688285276</v>
      </c>
      <c r="S32" s="81">
        <f>IF(RES_hh_tes_in!S32=0,"",RES_hh_tes_in!S32/RES_hh_fec_in!S32)</f>
        <v>0.84263286397923343</v>
      </c>
      <c r="T32" s="81">
        <f>IF(RES_hh_tes_in!T32=0,"",RES_hh_tes_in!T32/RES_hh_fec_in!T32)</f>
        <v>0.85899362114541644</v>
      </c>
      <c r="U32" s="81">
        <f>IF(RES_hh_tes_in!U32=0,"",RES_hh_tes_in!U32/RES_hh_fec_in!U32)</f>
        <v>0.87462888536281946</v>
      </c>
      <c r="V32" s="81">
        <f>IF(RES_hh_tes_in!V32=0,"",RES_hh_tes_in!V32/RES_hh_fec_in!V32)</f>
        <v>0.88764973361284105</v>
      </c>
      <c r="W32" s="81">
        <f>IF(RES_hh_tes_in!W32=0,"",RES_hh_tes_in!W32/RES_hh_fec_in!W32)</f>
        <v>0.897399867836561</v>
      </c>
      <c r="X32" s="81">
        <f>IF(RES_hh_tes_in!X32=0,"",RES_hh_tes_in!X32/RES_hh_fec_in!X32)</f>
        <v>0.90419124199380818</v>
      </c>
      <c r="Y32" s="81">
        <f>IF(RES_hh_tes_in!Y32=0,"",RES_hh_tes_in!Y32/RES_hh_fec_in!Y32)</f>
        <v>0.91021380423866172</v>
      </c>
      <c r="DA32" s="92" t="s">
        <v>750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102.37417940047501</v>
      </c>
      <c r="D3" s="65">
        <f t="shared" si="0"/>
        <v>78.951363315223688</v>
      </c>
      <c r="E3" s="65">
        <f t="shared" si="0"/>
        <v>85.428332596485404</v>
      </c>
      <c r="F3" s="65">
        <f t="shared" si="0"/>
        <v>22.516322005208284</v>
      </c>
      <c r="G3" s="65">
        <f t="shared" si="0"/>
        <v>27.672664254535594</v>
      </c>
      <c r="H3" s="65">
        <f t="shared" si="0"/>
        <v>24.286518326096026</v>
      </c>
      <c r="I3" s="65">
        <f t="shared" si="0"/>
        <v>43.21825650054442</v>
      </c>
      <c r="J3" s="65">
        <f t="shared" si="0"/>
        <v>22.955954975966414</v>
      </c>
      <c r="K3" s="65">
        <f t="shared" si="0"/>
        <v>41.843143024725606</v>
      </c>
      <c r="L3" s="65">
        <f t="shared" si="0"/>
        <v>73.086527591807496</v>
      </c>
      <c r="M3" s="65">
        <f t="shared" si="0"/>
        <v>60.584422799870559</v>
      </c>
      <c r="N3" s="65">
        <f t="shared" si="0"/>
        <v>63.368165453504481</v>
      </c>
      <c r="O3" s="65">
        <f t="shared" si="0"/>
        <v>47.305649990656669</v>
      </c>
      <c r="P3" s="65">
        <f t="shared" si="0"/>
        <v>18.707618862011888</v>
      </c>
      <c r="Q3" s="65">
        <f t="shared" si="0"/>
        <v>14.769587525772236</v>
      </c>
      <c r="R3" s="65">
        <f t="shared" ref="R3:V3" si="1">SUM(R4,R15,R17,R27)</f>
        <v>9.1751351412674076</v>
      </c>
      <c r="S3" s="65">
        <f t="shared" si="1"/>
        <v>15.517900321821454</v>
      </c>
      <c r="T3" s="65">
        <f t="shared" si="1"/>
        <v>16.741823588108804</v>
      </c>
      <c r="U3" s="65">
        <f t="shared" si="1"/>
        <v>13.888645447627225</v>
      </c>
      <c r="V3" s="65">
        <f t="shared" si="1"/>
        <v>14.790420935611779</v>
      </c>
      <c r="W3" s="65">
        <f t="shared" ref="W3:Y3" si="2">SUM(W4,W15,W17,W27)</f>
        <v>1.5102880202886297</v>
      </c>
      <c r="X3" s="65">
        <f t="shared" si="2"/>
        <v>0.45383938358599152</v>
      </c>
      <c r="Y3" s="65">
        <f t="shared" si="2"/>
        <v>0.95683591816506119</v>
      </c>
      <c r="DA3" s="87" t="s">
        <v>752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93.939844800947242</v>
      </c>
      <c r="D4" s="69">
        <f t="shared" si="3"/>
        <v>72.334821408417895</v>
      </c>
      <c r="E4" s="69">
        <f t="shared" si="3"/>
        <v>78.556119504114292</v>
      </c>
      <c r="F4" s="69">
        <f t="shared" si="3"/>
        <v>20.678522014659919</v>
      </c>
      <c r="G4" s="69">
        <f t="shared" si="3"/>
        <v>25.583715899899854</v>
      </c>
      <c r="H4" s="69">
        <f t="shared" si="3"/>
        <v>22.605711748224646</v>
      </c>
      <c r="I4" s="69">
        <f t="shared" si="3"/>
        <v>39.805140769262053</v>
      </c>
      <c r="J4" s="69">
        <f t="shared" si="3"/>
        <v>20.318066064975344</v>
      </c>
      <c r="K4" s="69">
        <f t="shared" si="3"/>
        <v>37.83614406348304</v>
      </c>
      <c r="L4" s="69">
        <f t="shared" si="3"/>
        <v>67.400319455411491</v>
      </c>
      <c r="M4" s="69">
        <f t="shared" si="3"/>
        <v>55.635159693163217</v>
      </c>
      <c r="N4" s="69">
        <f t="shared" si="3"/>
        <v>58.117764874024125</v>
      </c>
      <c r="O4" s="69">
        <f t="shared" si="3"/>
        <v>42.682088142126609</v>
      </c>
      <c r="P4" s="69">
        <f t="shared" si="3"/>
        <v>16.82515774097601</v>
      </c>
      <c r="Q4" s="69">
        <f t="shared" si="3"/>
        <v>12.90981906548741</v>
      </c>
      <c r="R4" s="69">
        <f t="shared" ref="R4:V4" si="4">SUM(R5:R14)</f>
        <v>8.1018189299889727</v>
      </c>
      <c r="S4" s="69">
        <f t="shared" si="4"/>
        <v>13.847762683503831</v>
      </c>
      <c r="T4" s="69">
        <f t="shared" si="4"/>
        <v>15.075527556771561</v>
      </c>
      <c r="U4" s="69">
        <f t="shared" si="4"/>
        <v>12.035612896583407</v>
      </c>
      <c r="V4" s="69">
        <f t="shared" si="4"/>
        <v>12.99253164284228</v>
      </c>
      <c r="W4" s="69">
        <f t="shared" ref="W4:Y4" si="5">SUM(W5:W14)</f>
        <v>0.83224044735064084</v>
      </c>
      <c r="X4" s="69">
        <f t="shared" si="5"/>
        <v>4.4411926986981681E-2</v>
      </c>
      <c r="Y4" s="69">
        <f t="shared" si="5"/>
        <v>0.7374200250000511</v>
      </c>
      <c r="DA4" s="88" t="s">
        <v>753</v>
      </c>
    </row>
    <row r="5" spans="1:105" ht="12" customHeight="1" x14ac:dyDescent="0.25">
      <c r="A5" s="28" t="s">
        <v>51</v>
      </c>
      <c r="B5" s="72"/>
      <c r="C5" s="72">
        <v>1.3979010890695602</v>
      </c>
      <c r="D5" s="72">
        <v>1.0011336348860047</v>
      </c>
      <c r="E5" s="72">
        <v>1.1892220709747048</v>
      </c>
      <c r="F5" s="72">
        <v>1.716689220026008</v>
      </c>
      <c r="G5" s="72">
        <v>1.3284902061548354</v>
      </c>
      <c r="H5" s="72">
        <v>0.73910258866405454</v>
      </c>
      <c r="I5" s="72">
        <v>0</v>
      </c>
      <c r="J5" s="72">
        <v>0</v>
      </c>
      <c r="K5" s="72">
        <v>0</v>
      </c>
      <c r="L5" s="72">
        <v>0</v>
      </c>
      <c r="M5" s="72">
        <v>0.22498704502008837</v>
      </c>
      <c r="N5" s="72">
        <v>0.54558583712651554</v>
      </c>
      <c r="O5" s="72">
        <v>0.40504047811630389</v>
      </c>
      <c r="P5" s="72">
        <v>0</v>
      </c>
      <c r="Q5" s="72">
        <v>0</v>
      </c>
      <c r="R5" s="72">
        <v>0.19115529469636838</v>
      </c>
      <c r="S5" s="72">
        <v>0.46131647124450204</v>
      </c>
      <c r="T5" s="72">
        <v>0.54782421686170502</v>
      </c>
      <c r="U5" s="72">
        <v>0.52265437982233331</v>
      </c>
      <c r="V5" s="72">
        <v>0.38206768359982568</v>
      </c>
      <c r="W5" s="72">
        <v>0.2734106633887175</v>
      </c>
      <c r="X5" s="72">
        <v>4.4411926986981681E-2</v>
      </c>
      <c r="Y5" s="72">
        <v>2.212956650235472E-2</v>
      </c>
      <c r="DA5" s="89" t="s">
        <v>754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</v>
      </c>
      <c r="O6" s="72">
        <v>0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X6" s="72">
        <v>0</v>
      </c>
      <c r="Y6" s="72">
        <v>0</v>
      </c>
      <c r="DA6" s="89" t="s">
        <v>755</v>
      </c>
    </row>
    <row r="7" spans="1:105" ht="12" customHeight="1" x14ac:dyDescent="0.25">
      <c r="A7" s="28" t="s">
        <v>200</v>
      </c>
      <c r="B7" s="72"/>
      <c r="C7" s="72">
        <v>89.87237553665625</v>
      </c>
      <c r="D7" s="72">
        <v>68.365424877822662</v>
      </c>
      <c r="E7" s="72">
        <v>74.918513716118483</v>
      </c>
      <c r="F7" s="72">
        <v>15.646248818705567</v>
      </c>
      <c r="G7" s="72">
        <v>21.310090523327329</v>
      </c>
      <c r="H7" s="72">
        <v>17.711410879892462</v>
      </c>
      <c r="I7" s="72">
        <v>36.132835379778044</v>
      </c>
      <c r="J7" s="72">
        <v>17.771560400201217</v>
      </c>
      <c r="K7" s="72">
        <v>36.503599936821352</v>
      </c>
      <c r="L7" s="72">
        <v>66.760272977181017</v>
      </c>
      <c r="M7" s="72">
        <v>55.410172648143131</v>
      </c>
      <c r="N7" s="72">
        <v>57.572179036897609</v>
      </c>
      <c r="O7" s="72">
        <v>42.059317736762409</v>
      </c>
      <c r="P7" s="72">
        <v>16.334426007506064</v>
      </c>
      <c r="Q7" s="72">
        <v>12.313863850011694</v>
      </c>
      <c r="R7" s="72">
        <v>7.0329070992930438</v>
      </c>
      <c r="S7" s="72">
        <v>11.920309656369978</v>
      </c>
      <c r="T7" s="72">
        <v>12.992588888858545</v>
      </c>
      <c r="U7" s="72">
        <v>9.6304076891469528</v>
      </c>
      <c r="V7" s="72">
        <v>11.432765591689982</v>
      </c>
      <c r="W7" s="72">
        <v>0</v>
      </c>
      <c r="X7" s="72">
        <v>0</v>
      </c>
      <c r="Y7" s="72">
        <v>0.71529045849769635</v>
      </c>
      <c r="DA7" s="89" t="s">
        <v>756</v>
      </c>
    </row>
    <row r="8" spans="1:105" ht="12" customHeight="1" x14ac:dyDescent="0.25">
      <c r="A8" s="28" t="s">
        <v>189</v>
      </c>
      <c r="B8" s="72"/>
      <c r="C8" s="72">
        <v>2.6695681752214244</v>
      </c>
      <c r="D8" s="72">
        <v>2.9682628957092256</v>
      </c>
      <c r="E8" s="72">
        <v>2.4483837170211018</v>
      </c>
      <c r="F8" s="72">
        <v>3.3155839759283454</v>
      </c>
      <c r="G8" s="72">
        <v>2.9451351704176894</v>
      </c>
      <c r="H8" s="72">
        <v>4.1551982796681299</v>
      </c>
      <c r="I8" s="72">
        <v>3.6723053894840105</v>
      </c>
      <c r="J8" s="72">
        <v>2.5465056647741284</v>
      </c>
      <c r="K8" s="72">
        <v>1.3325441266616871</v>
      </c>
      <c r="L8" s="72">
        <v>0.64004647823047145</v>
      </c>
      <c r="M8" s="72">
        <v>0</v>
      </c>
      <c r="N8" s="72">
        <v>0</v>
      </c>
      <c r="O8" s="72">
        <v>0.21772992724789431</v>
      </c>
      <c r="P8" s="72">
        <v>0.49073173346994636</v>
      </c>
      <c r="Q8" s="72">
        <v>0.59595521547571539</v>
      </c>
      <c r="R8" s="72">
        <v>0.87775653599956116</v>
      </c>
      <c r="S8" s="72">
        <v>1.4661365558893507</v>
      </c>
      <c r="T8" s="72">
        <v>1.5351144510513108</v>
      </c>
      <c r="U8" s="72">
        <v>1.8825508276141207</v>
      </c>
      <c r="V8" s="72">
        <v>1.1776983675524728</v>
      </c>
      <c r="W8" s="72">
        <v>0.5588297839619234</v>
      </c>
      <c r="X8" s="72">
        <v>0</v>
      </c>
      <c r="Y8" s="72">
        <v>0</v>
      </c>
      <c r="DA8" s="89" t="s">
        <v>757</v>
      </c>
    </row>
    <row r="9" spans="1:105" ht="12" customHeight="1" x14ac:dyDescent="0.25">
      <c r="A9" s="28" t="s">
        <v>202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758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759</v>
      </c>
    </row>
    <row r="11" spans="1:105" ht="12" customHeight="1" x14ac:dyDescent="0.25">
      <c r="A11" s="28" t="s">
        <v>198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760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761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762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763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764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765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7.715997165708198</v>
      </c>
      <c r="D17" s="69">
        <f t="shared" si="7"/>
        <v>5.9442084859032551</v>
      </c>
      <c r="E17" s="69">
        <f t="shared" si="7"/>
        <v>6.1200269483662009</v>
      </c>
      <c r="F17" s="69">
        <f t="shared" si="7"/>
        <v>1.4223922367088688</v>
      </c>
      <c r="G17" s="69">
        <f t="shared" si="7"/>
        <v>1.7212429207805429</v>
      </c>
      <c r="H17" s="69">
        <f t="shared" si="7"/>
        <v>1.4626553359134318</v>
      </c>
      <c r="I17" s="69">
        <f t="shared" si="7"/>
        <v>3.0257114667704328</v>
      </c>
      <c r="J17" s="69">
        <f t="shared" si="7"/>
        <v>1.7999952932126377</v>
      </c>
      <c r="K17" s="69">
        <f t="shared" si="7"/>
        <v>3.3711879991347469</v>
      </c>
      <c r="L17" s="69">
        <f t="shared" si="7"/>
        <v>5.4649753507604855</v>
      </c>
      <c r="M17" s="69">
        <f t="shared" si="7"/>
        <v>4.9011437356340668</v>
      </c>
      <c r="N17" s="69">
        <f t="shared" si="7"/>
        <v>5.1590231678304486</v>
      </c>
      <c r="O17" s="69">
        <f t="shared" si="7"/>
        <v>4.234743920431101</v>
      </c>
      <c r="P17" s="69">
        <f t="shared" si="7"/>
        <v>1.3486725794919536</v>
      </c>
      <c r="Q17" s="69">
        <f t="shared" si="7"/>
        <v>1.190283671526583</v>
      </c>
      <c r="R17" s="69">
        <f t="shared" ref="R17:V17" si="8">SUM(R18:R26)</f>
        <v>0.70253216633384685</v>
      </c>
      <c r="S17" s="69">
        <f t="shared" si="8"/>
        <v>1.3708879652969466</v>
      </c>
      <c r="T17" s="69">
        <f t="shared" si="8"/>
        <v>1.4856147944646667</v>
      </c>
      <c r="U17" s="69">
        <f t="shared" si="8"/>
        <v>1.5453520136066818</v>
      </c>
      <c r="V17" s="69">
        <f t="shared" si="8"/>
        <v>1.4478173875980707</v>
      </c>
      <c r="W17" s="69">
        <f t="shared" ref="W17:Y17" si="9">SUM(W18:W26)</f>
        <v>0.10570344522310848</v>
      </c>
      <c r="X17" s="69">
        <f t="shared" si="9"/>
        <v>1.0709063514031062E-2</v>
      </c>
      <c r="Y17" s="69">
        <f t="shared" si="9"/>
        <v>3.1359506866503378E-2</v>
      </c>
      <c r="DA17" s="88" t="s">
        <v>766</v>
      </c>
    </row>
    <row r="18" spans="1:105" ht="12" customHeight="1" x14ac:dyDescent="0.25">
      <c r="A18" s="28" t="s">
        <v>51</v>
      </c>
      <c r="B18" s="72"/>
      <c r="C18" s="72">
        <v>8.0647161651673654E-3</v>
      </c>
      <c r="D18" s="72">
        <v>1.582564820872619E-2</v>
      </c>
      <c r="E18" s="72">
        <v>2.3387467199928683E-2</v>
      </c>
      <c r="F18" s="72">
        <v>5.6829432744300051E-2</v>
      </c>
      <c r="G18" s="72">
        <v>1.7639537785531449E-2</v>
      </c>
      <c r="H18" s="72">
        <v>9.0738127270534631E-3</v>
      </c>
      <c r="I18" s="72">
        <v>0</v>
      </c>
      <c r="J18" s="72">
        <v>0</v>
      </c>
      <c r="K18" s="72">
        <v>0</v>
      </c>
      <c r="L18" s="72">
        <v>0</v>
      </c>
      <c r="M18" s="72">
        <v>2.5551725725305053E-2</v>
      </c>
      <c r="N18" s="72">
        <v>6.1334388083905095E-2</v>
      </c>
      <c r="O18" s="72">
        <v>4.7366132309225484E-2</v>
      </c>
      <c r="P18" s="72">
        <v>0</v>
      </c>
      <c r="Q18" s="72">
        <v>0</v>
      </c>
      <c r="R18" s="72">
        <v>2.3498291328708672E-2</v>
      </c>
      <c r="S18" s="72">
        <v>5.9692984182434503E-2</v>
      </c>
      <c r="T18" s="72">
        <v>6.9339935289806198E-2</v>
      </c>
      <c r="U18" s="72">
        <v>8.4399829231688164E-2</v>
      </c>
      <c r="V18" s="72">
        <v>5.3756122467344167E-2</v>
      </c>
      <c r="W18" s="72">
        <v>3.9312803659958262E-2</v>
      </c>
      <c r="X18" s="72">
        <v>1.0709063514031062E-2</v>
      </c>
      <c r="Y18" s="72">
        <v>5.1859720135257999E-3</v>
      </c>
      <c r="DA18" s="89" t="s">
        <v>767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DA19" s="89" t="s">
        <v>768</v>
      </c>
    </row>
    <row r="20" spans="1:105" ht="12" customHeight="1" x14ac:dyDescent="0.25">
      <c r="A20" s="28" t="s">
        <v>200</v>
      </c>
      <c r="B20" s="72"/>
      <c r="C20" s="72">
        <v>7.4817182759250569</v>
      </c>
      <c r="D20" s="72">
        <v>5.6792095632121393</v>
      </c>
      <c r="E20" s="72">
        <v>5.9029094688015036</v>
      </c>
      <c r="F20" s="72">
        <v>1.0893480145554413</v>
      </c>
      <c r="G20" s="72">
        <v>1.4770278722679382</v>
      </c>
      <c r="H20" s="72">
        <v>1.1332792156542966</v>
      </c>
      <c r="I20" s="72">
        <v>2.7442667037708626</v>
      </c>
      <c r="J20" s="72">
        <v>1.5782620879857001</v>
      </c>
      <c r="K20" s="72">
        <v>3.2562458210127274</v>
      </c>
      <c r="L20" s="72">
        <v>5.4196699938980348</v>
      </c>
      <c r="M20" s="72">
        <v>4.875592009908762</v>
      </c>
      <c r="N20" s="72">
        <v>5.0976887797465436</v>
      </c>
      <c r="O20" s="72">
        <v>4.1714034938228197</v>
      </c>
      <c r="P20" s="72">
        <v>1.3134408600483689</v>
      </c>
      <c r="Q20" s="72">
        <v>1.1336270367506986</v>
      </c>
      <c r="R20" s="72">
        <v>0.59480295669750771</v>
      </c>
      <c r="S20" s="72">
        <v>1.1502982940031392</v>
      </c>
      <c r="T20" s="72">
        <v>1.2531068938172323</v>
      </c>
      <c r="U20" s="72">
        <v>1.2072196810076323</v>
      </c>
      <c r="V20" s="72">
        <v>1.2567114229294269</v>
      </c>
      <c r="W20" s="72">
        <v>0</v>
      </c>
      <c r="X20" s="72">
        <v>0</v>
      </c>
      <c r="Y20" s="72">
        <v>2.6173534852977579E-2</v>
      </c>
      <c r="DA20" s="89" t="s">
        <v>769</v>
      </c>
    </row>
    <row r="21" spans="1:105" ht="12" customHeight="1" x14ac:dyDescent="0.25">
      <c r="A21" s="28" t="s">
        <v>189</v>
      </c>
      <c r="B21" s="72"/>
      <c r="C21" s="72">
        <v>0.22621417361797427</v>
      </c>
      <c r="D21" s="72">
        <v>0.24917327448238999</v>
      </c>
      <c r="E21" s="72">
        <v>0.19373001236476867</v>
      </c>
      <c r="F21" s="72">
        <v>0.27621478940912769</v>
      </c>
      <c r="G21" s="72">
        <v>0.22657551072707335</v>
      </c>
      <c r="H21" s="72">
        <v>0.32030230753208172</v>
      </c>
      <c r="I21" s="72">
        <v>0.28144476299957022</v>
      </c>
      <c r="J21" s="72">
        <v>0.2217332052269376</v>
      </c>
      <c r="K21" s="72">
        <v>0.11494217812201965</v>
      </c>
      <c r="L21" s="72">
        <v>4.5305356862450373E-2</v>
      </c>
      <c r="M21" s="72">
        <v>0</v>
      </c>
      <c r="N21" s="72">
        <v>0</v>
      </c>
      <c r="O21" s="72">
        <v>1.5974294299056262E-2</v>
      </c>
      <c r="P21" s="72">
        <v>3.5231719443584678E-2</v>
      </c>
      <c r="Q21" s="72">
        <v>5.6656634775884403E-2</v>
      </c>
      <c r="R21" s="72">
        <v>8.4230918307630492E-2</v>
      </c>
      <c r="S21" s="72">
        <v>0.16089668711137281</v>
      </c>
      <c r="T21" s="72">
        <v>0.16316796535762837</v>
      </c>
      <c r="U21" s="72">
        <v>0.25373250336736142</v>
      </c>
      <c r="V21" s="72">
        <v>0.13734984220129945</v>
      </c>
      <c r="W21" s="72">
        <v>6.6390641563150221E-2</v>
      </c>
      <c r="X21" s="72">
        <v>0</v>
      </c>
      <c r="Y21" s="72">
        <v>0</v>
      </c>
      <c r="DA21" s="89" t="s">
        <v>770</v>
      </c>
    </row>
    <row r="22" spans="1:105" ht="12" customHeight="1" x14ac:dyDescent="0.25">
      <c r="A22" s="28" t="s">
        <v>202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771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772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773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774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775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0.71833743381957094</v>
      </c>
      <c r="D27" s="69">
        <f t="shared" si="10"/>
        <v>0.67233342090253889</v>
      </c>
      <c r="E27" s="69">
        <f t="shared" si="10"/>
        <v>0.75218614400490991</v>
      </c>
      <c r="F27" s="69">
        <f t="shared" si="10"/>
        <v>0.41540775383949724</v>
      </c>
      <c r="G27" s="69">
        <f t="shared" si="10"/>
        <v>0.36770543385519611</v>
      </c>
      <c r="H27" s="69">
        <f t="shared" si="10"/>
        <v>0.21815124195794622</v>
      </c>
      <c r="I27" s="69">
        <f t="shared" si="10"/>
        <v>0.38740426451193449</v>
      </c>
      <c r="J27" s="69">
        <f t="shared" si="10"/>
        <v>0.83789361777843052</v>
      </c>
      <c r="K27" s="69">
        <f t="shared" si="10"/>
        <v>0.63581096210781507</v>
      </c>
      <c r="L27" s="69">
        <f t="shared" si="10"/>
        <v>0.22123278563551627</v>
      </c>
      <c r="M27" s="69">
        <f t="shared" si="10"/>
        <v>4.8119371073275789E-2</v>
      </c>
      <c r="N27" s="69">
        <f t="shared" si="10"/>
        <v>9.1377411649906801E-2</v>
      </c>
      <c r="O27" s="69">
        <f t="shared" si="10"/>
        <v>0.3888179280989586</v>
      </c>
      <c r="P27" s="69">
        <f t="shared" si="10"/>
        <v>0.5337885415439233</v>
      </c>
      <c r="Q27" s="69">
        <f t="shared" si="10"/>
        <v>0.66948478875824413</v>
      </c>
      <c r="R27" s="69">
        <f t="shared" ref="R27:V27" si="11">SUM(R28:R32)</f>
        <v>0.37078404494458866</v>
      </c>
      <c r="S27" s="69">
        <f t="shared" si="11"/>
        <v>0.29924967302067701</v>
      </c>
      <c r="T27" s="69">
        <f t="shared" si="11"/>
        <v>0.1806812368725782</v>
      </c>
      <c r="U27" s="69">
        <f t="shared" si="11"/>
        <v>0.3076805374371353</v>
      </c>
      <c r="V27" s="69">
        <f t="shared" si="11"/>
        <v>0.35007190517142767</v>
      </c>
      <c r="W27" s="69">
        <f t="shared" ref="W27:Y27" si="12">SUM(W28:W32)</f>
        <v>0.57234412771488041</v>
      </c>
      <c r="X27" s="69">
        <f t="shared" si="12"/>
        <v>0.39871839308497875</v>
      </c>
      <c r="Y27" s="69">
        <f t="shared" si="12"/>
        <v>0.18805638629850674</v>
      </c>
      <c r="DA27" s="88" t="s">
        <v>776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777</v>
      </c>
    </row>
    <row r="29" spans="1:105" s="2" customFormat="1" ht="12" customHeight="1" x14ac:dyDescent="0.25">
      <c r="A29" s="28" t="s">
        <v>74</v>
      </c>
      <c r="B29" s="72"/>
      <c r="C29" s="72">
        <v>0.69395495959399156</v>
      </c>
      <c r="D29" s="72">
        <v>0.64484793579737854</v>
      </c>
      <c r="E29" s="72">
        <v>0.73064704990084806</v>
      </c>
      <c r="F29" s="72">
        <v>0.38495751443534243</v>
      </c>
      <c r="G29" s="72">
        <v>0.34207852451723525</v>
      </c>
      <c r="H29" s="72">
        <v>0.18261872644683441</v>
      </c>
      <c r="I29" s="72">
        <v>0.3545666363309487</v>
      </c>
      <c r="J29" s="72">
        <v>0.80930508032825066</v>
      </c>
      <c r="K29" s="72">
        <v>0.61965216738178386</v>
      </c>
      <c r="L29" s="72">
        <v>0.21431277923550124</v>
      </c>
      <c r="M29" s="72">
        <v>4.8119371073275789E-2</v>
      </c>
      <c r="N29" s="72">
        <v>9.1377411649906801E-2</v>
      </c>
      <c r="O29" s="72">
        <v>0.38566988744543834</v>
      </c>
      <c r="P29" s="72">
        <v>0.52669369745173789</v>
      </c>
      <c r="Q29" s="72">
        <v>0.65899313746852684</v>
      </c>
      <c r="R29" s="72">
        <v>0.35579853107889203</v>
      </c>
      <c r="S29" s="72">
        <v>0.27023715395618053</v>
      </c>
      <c r="T29" s="72">
        <v>0.15018425461832516</v>
      </c>
      <c r="U29" s="72">
        <v>0.25754705708677489</v>
      </c>
      <c r="V29" s="72">
        <v>0.31583903608424591</v>
      </c>
      <c r="W29" s="72">
        <v>0.55489731922167751</v>
      </c>
      <c r="X29" s="72">
        <v>0.39871839308497875</v>
      </c>
      <c r="Y29" s="72">
        <v>0.18805638629850674</v>
      </c>
      <c r="DA29" s="89" t="s">
        <v>778</v>
      </c>
    </row>
    <row r="30" spans="1:105" ht="12" customHeight="1" x14ac:dyDescent="0.25">
      <c r="A30" s="28" t="s">
        <v>189</v>
      </c>
      <c r="B30" s="72"/>
      <c r="C30" s="72">
        <v>2.4382474225579352E-2</v>
      </c>
      <c r="D30" s="72">
        <v>2.7485485105160308E-2</v>
      </c>
      <c r="E30" s="72">
        <v>2.1539094104061858E-2</v>
      </c>
      <c r="F30" s="72">
        <v>3.0450239404154828E-2</v>
      </c>
      <c r="G30" s="72">
        <v>2.562690933796086E-2</v>
      </c>
      <c r="H30" s="72">
        <v>3.553251551111182E-2</v>
      </c>
      <c r="I30" s="72">
        <v>3.2837628180985803E-2</v>
      </c>
      <c r="J30" s="72">
        <v>2.8588537450179828E-2</v>
      </c>
      <c r="K30" s="72">
        <v>1.6158794726031173E-2</v>
      </c>
      <c r="L30" s="72">
        <v>6.9200064000150196E-3</v>
      </c>
      <c r="M30" s="72">
        <v>0</v>
      </c>
      <c r="N30" s="72">
        <v>0</v>
      </c>
      <c r="O30" s="72">
        <v>3.1480406535202544E-3</v>
      </c>
      <c r="P30" s="72">
        <v>7.0948440921853838E-3</v>
      </c>
      <c r="Q30" s="72">
        <v>1.0491651289717262E-2</v>
      </c>
      <c r="R30" s="72">
        <v>1.4985513865696621E-2</v>
      </c>
      <c r="S30" s="72">
        <v>2.9012519064496478E-2</v>
      </c>
      <c r="T30" s="72">
        <v>3.0496982254253038E-2</v>
      </c>
      <c r="U30" s="72">
        <v>5.0133480350360388E-2</v>
      </c>
      <c r="V30" s="72">
        <v>3.423286908718174E-2</v>
      </c>
      <c r="W30" s="72">
        <v>1.7446808493202869E-2</v>
      </c>
      <c r="X30" s="72">
        <v>0</v>
      </c>
      <c r="Y30" s="72">
        <v>0</v>
      </c>
      <c r="DA30" s="89" t="s">
        <v>779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780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781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21466.296762040362</v>
      </c>
      <c r="D3" s="65">
        <f>IF(RES_hh_fec_in!D3=0,0,1000*11630*RES_hh_fec_in!D3/RES_hh_num_in!D3)</f>
        <v>20474.595014812865</v>
      </c>
      <c r="E3" s="65">
        <f>IF(RES_hh_fec_in!E3=0,0,1000*11630*RES_hh_fec_in!E3/RES_hh_num_in!E3)</f>
        <v>21066.971585164414</v>
      </c>
      <c r="F3" s="65">
        <f>IF(RES_hh_fec_in!F3=0,0,1000*11630*RES_hh_fec_in!F3/RES_hh_num_in!F3)</f>
        <v>19286.920018233672</v>
      </c>
      <c r="G3" s="65">
        <f>IF(RES_hh_fec_in!G3=0,0,1000*11630*RES_hh_fec_in!G3/RES_hh_num_in!G3)</f>
        <v>20978.659695489372</v>
      </c>
      <c r="H3" s="65">
        <f>IF(RES_hh_fec_in!H3=0,0,1000*11630*RES_hh_fec_in!H3/RES_hh_num_in!H3)</f>
        <v>21053.956512906138</v>
      </c>
      <c r="I3" s="65">
        <f>IF(RES_hh_fec_in!I3=0,0,1000*11630*RES_hh_fec_in!I3/RES_hh_num_in!I3)</f>
        <v>21191.638736706787</v>
      </c>
      <c r="J3" s="65">
        <f>IF(RES_hh_fec_in!J3=0,0,1000*11630*RES_hh_fec_in!J3/RES_hh_num_in!J3)</f>
        <v>18383.534840078537</v>
      </c>
      <c r="K3" s="65">
        <f>IF(RES_hh_fec_in!K3=0,0,1000*11630*RES_hh_fec_in!K3/RES_hh_num_in!K3)</f>
        <v>18482.076626495727</v>
      </c>
      <c r="L3" s="65">
        <f>IF(RES_hh_fec_in!L3=0,0,1000*11630*RES_hh_fec_in!L3/RES_hh_num_in!L3)</f>
        <v>20858.464771072562</v>
      </c>
      <c r="M3" s="65">
        <f>IF(RES_hh_fec_in!M3=0,0,1000*11630*RES_hh_fec_in!M3/RES_hh_num_in!M3)</f>
        <v>19721.443091239104</v>
      </c>
      <c r="N3" s="65">
        <f>IF(RES_hh_fec_in!N3=0,0,1000*11630*RES_hh_fec_in!N3/RES_hh_num_in!N3)</f>
        <v>19193.736212702446</v>
      </c>
      <c r="O3" s="65">
        <f>IF(RES_hh_fec_in!O3=0,0,1000*11630*RES_hh_fec_in!O3/RES_hh_num_in!O3)</f>
        <v>16605.339151631506</v>
      </c>
      <c r="P3" s="65">
        <f>IF(RES_hh_fec_in!P3=0,0,1000*11630*RES_hh_fec_in!P3/RES_hh_num_in!P3)</f>
        <v>15098.37581004843</v>
      </c>
      <c r="Q3" s="65">
        <f>IF(RES_hh_fec_in!Q3=0,0,1000*11630*RES_hh_fec_in!Q3/RES_hh_num_in!Q3)</f>
        <v>13874.694864738909</v>
      </c>
      <c r="R3" s="65">
        <f>IF(RES_hh_fec_in!R3=0,0,1000*11630*RES_hh_fec_in!R3/RES_hh_num_in!R3)</f>
        <v>14716.454595255227</v>
      </c>
      <c r="S3" s="65">
        <f>IF(RES_hh_fec_in!S3=0,0,1000*11630*RES_hh_fec_in!S3/RES_hh_num_in!S3)</f>
        <v>13290.963943924626</v>
      </c>
      <c r="T3" s="65">
        <f>IF(RES_hh_fec_in!T3=0,0,1000*11630*RES_hh_fec_in!T3/RES_hh_num_in!T3)</f>
        <v>13092.100762635539</v>
      </c>
      <c r="U3" s="65">
        <f>IF(RES_hh_fec_in!U3=0,0,1000*11630*RES_hh_fec_in!U3/RES_hh_num_in!U3)</f>
        <v>10138.007096810052</v>
      </c>
      <c r="V3" s="65">
        <f>IF(RES_hh_fec_in!V3=0,0,1000*11630*RES_hh_fec_in!V3/RES_hh_num_in!V3)</f>
        <v>10825.081943170673</v>
      </c>
      <c r="W3" s="65">
        <f>IF(RES_hh_fec_in!W3=0,0,1000*11630*RES_hh_fec_in!W3/RES_hh_num_in!W3)</f>
        <v>9293.4877547808173</v>
      </c>
      <c r="X3" s="65">
        <f>IF(RES_hh_fec_in!X3=0,0,1000*11630*RES_hh_fec_in!X3/RES_hh_num_in!X3)</f>
        <v>5415.5401490234735</v>
      </c>
      <c r="Y3" s="65">
        <f>IF(RES_hh_fec_in!Y3=0,0,1000*11630*RES_hh_fec_in!Y3/RES_hh_num_in!Y3)</f>
        <v>4681.1928280956827</v>
      </c>
      <c r="DA3" s="87" t="s">
        <v>783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19290.744511895438</v>
      </c>
      <c r="D4" s="69">
        <f>IF(RES_hh_fec_in!D4=0,0,1000*11630*RES_hh_fec_in!D4/RES_hh_num_in!D4)</f>
        <v>18347.4192808199</v>
      </c>
      <c r="E4" s="69">
        <f>IF(RES_hh_fec_in!E4=0,0,1000*11630*RES_hh_fec_in!E4/RES_hh_num_in!E4)</f>
        <v>18950.660687298598</v>
      </c>
      <c r="F4" s="69">
        <f>IF(RES_hh_fec_in!F4=0,0,1000*11630*RES_hh_fec_in!F4/RES_hh_num_in!F4)</f>
        <v>17224.845070481293</v>
      </c>
      <c r="G4" s="69">
        <f>IF(RES_hh_fec_in!G4=0,0,1000*11630*RES_hh_fec_in!G4/RES_hh_num_in!G4)</f>
        <v>18832.692705129324</v>
      </c>
      <c r="H4" s="69">
        <f>IF(RES_hh_fec_in!H4=0,0,1000*11630*RES_hh_fec_in!H4/RES_hh_num_in!H4)</f>
        <v>18954.822764183402</v>
      </c>
      <c r="I4" s="69">
        <f>IF(RES_hh_fec_in!I4=0,0,1000*11630*RES_hh_fec_in!I4/RES_hh_num_in!I4)</f>
        <v>19131.33768481102</v>
      </c>
      <c r="J4" s="69">
        <f>IF(RES_hh_fec_in!J4=0,0,1000*11630*RES_hh_fec_in!J4/RES_hh_num_in!J4)</f>
        <v>16339.341679713711</v>
      </c>
      <c r="K4" s="69">
        <f>IF(RES_hh_fec_in!K4=0,0,1000*11630*RES_hh_fec_in!K4/RES_hh_num_in!K4)</f>
        <v>16389.435420264723</v>
      </c>
      <c r="L4" s="69">
        <f>IF(RES_hh_fec_in!L4=0,0,1000*11630*RES_hh_fec_in!L4/RES_hh_num_in!L4)</f>
        <v>18732.686628896314</v>
      </c>
      <c r="M4" s="69">
        <f>IF(RES_hh_fec_in!M4=0,0,1000*11630*RES_hh_fec_in!M4/RES_hh_num_in!M4)</f>
        <v>17562.746759102021</v>
      </c>
      <c r="N4" s="69">
        <f>IF(RES_hh_fec_in!N4=0,0,1000*11630*RES_hh_fec_in!N4/RES_hh_num_in!N4)</f>
        <v>17042.492481633471</v>
      </c>
      <c r="O4" s="69">
        <f>IF(RES_hh_fec_in!O4=0,0,1000*11630*RES_hh_fec_in!O4/RES_hh_num_in!O4)</f>
        <v>14486.345800778097</v>
      </c>
      <c r="P4" s="69">
        <f>IF(RES_hh_fec_in!P4=0,0,1000*11630*RES_hh_fec_in!P4/RES_hh_num_in!P4)</f>
        <v>13065.824619189689</v>
      </c>
      <c r="Q4" s="69">
        <f>IF(RES_hh_fec_in!Q4=0,0,1000*11630*RES_hh_fec_in!Q4/RES_hh_num_in!Q4)</f>
        <v>11876.568213867711</v>
      </c>
      <c r="R4" s="69">
        <f>IF(RES_hh_fec_in!R4=0,0,1000*11630*RES_hh_fec_in!R4/RES_hh_num_in!R4)</f>
        <v>12770.460409024499</v>
      </c>
      <c r="S4" s="69">
        <f>IF(RES_hh_fec_in!S4=0,0,1000*11630*RES_hh_fec_in!S4/RES_hh_num_in!S4)</f>
        <v>11441.853153947224</v>
      </c>
      <c r="T4" s="69">
        <f>IF(RES_hh_fec_in!T4=0,0,1000*11630*RES_hh_fec_in!T4/RES_hh_num_in!T4)</f>
        <v>11298.225648250256</v>
      </c>
      <c r="U4" s="69">
        <f>IF(RES_hh_fec_in!U4=0,0,1000*11630*RES_hh_fec_in!U4/RES_hh_num_in!U4)</f>
        <v>8405.1804368207613</v>
      </c>
      <c r="V4" s="69">
        <f>IF(RES_hh_fec_in!V4=0,0,1000*11630*RES_hh_fec_in!V4/RES_hh_num_in!V4)</f>
        <v>9002.277834063183</v>
      </c>
      <c r="W4" s="69">
        <f>IF(RES_hh_fec_in!W4=0,0,1000*11630*RES_hh_fec_in!W4/RES_hh_num_in!W4)</f>
        <v>7551.0376613497656</v>
      </c>
      <c r="X4" s="69">
        <f>IF(RES_hh_fec_in!X4=0,0,1000*11630*RES_hh_fec_in!X4/RES_hh_num_in!X4)</f>
        <v>3886.4266487323384</v>
      </c>
      <c r="Y4" s="69">
        <f>IF(RES_hh_fec_in!Y4=0,0,1000*11630*RES_hh_fec_in!Y4/RES_hh_num_in!Y4)</f>
        <v>3183.0290534104629</v>
      </c>
      <c r="DA4" s="88" t="s">
        <v>784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21689.153582864325</v>
      </c>
      <c r="D5" s="72">
        <f>IF(RES_hh_fec_in!D5=0,0,1000*11630*RES_hh_fec_in!D5/RES_hh_num_in!D5)</f>
        <v>21392.587261027958</v>
      </c>
      <c r="E5" s="72">
        <f>IF(RES_hh_fec_in!E5=0,0,1000*11630*RES_hh_fec_in!E5/RES_hh_num_in!E5)</f>
        <v>21464.387330445668</v>
      </c>
      <c r="F5" s="72">
        <f>IF(RES_hh_fec_in!F5=0,0,1000*11630*RES_hh_fec_in!F5/RES_hh_num_in!F5)</f>
        <v>21035.940145168184</v>
      </c>
      <c r="G5" s="72">
        <f>IF(RES_hh_fec_in!G5=0,0,1000*11630*RES_hh_fec_in!G5/RES_hh_num_in!G5)</f>
        <v>23053.098324968381</v>
      </c>
      <c r="H5" s="72">
        <f>IF(RES_hh_fec_in!H5=0,0,1000*11630*RES_hh_fec_in!H5/RES_hh_num_in!H5)</f>
        <v>23794.866348276286</v>
      </c>
      <c r="I5" s="72">
        <f>IF(RES_hh_fec_in!I5=0,0,1000*11630*RES_hh_fec_in!I5/RES_hh_num_in!I5)</f>
        <v>0</v>
      </c>
      <c r="J5" s="72">
        <f>IF(RES_hh_fec_in!J5=0,0,1000*11630*RES_hh_fec_in!J5/RES_hh_num_in!J5)</f>
        <v>0</v>
      </c>
      <c r="K5" s="72">
        <f>IF(RES_hh_fec_in!K5=0,0,1000*11630*RES_hh_fec_in!K5/RES_hh_num_in!K5)</f>
        <v>0</v>
      </c>
      <c r="L5" s="72">
        <f>IF(RES_hh_fec_in!L5=0,0,1000*11630*RES_hh_fec_in!L5/RES_hh_num_in!L5)</f>
        <v>0</v>
      </c>
      <c r="M5" s="72">
        <f>IF(RES_hh_fec_in!M5=0,0,1000*11630*RES_hh_fec_in!M5/RES_hh_num_in!M5)</f>
        <v>19345.534752802094</v>
      </c>
      <c r="N5" s="72">
        <f>IF(RES_hh_fec_in!N5=0,0,1000*11630*RES_hh_fec_in!N5/RES_hh_num_in!N5)</f>
        <v>19773.45457824726</v>
      </c>
      <c r="O5" s="72">
        <f>IF(RES_hh_fec_in!O5=0,0,1000*11630*RES_hh_fec_in!O5/RES_hh_num_in!O5)</f>
        <v>17404.515879685656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16159.676436729031</v>
      </c>
      <c r="S5" s="72">
        <f>IF(RES_hh_fec_in!S5=0,0,1000*11630*RES_hh_fec_in!S5/RES_hh_num_in!S5)</f>
        <v>13583.665467404102</v>
      </c>
      <c r="T5" s="72">
        <f>IF(RES_hh_fec_in!T5=0,0,1000*11630*RES_hh_fec_in!T5/RES_hh_num_in!T5)</f>
        <v>13590.431518300173</v>
      </c>
      <c r="U5" s="72">
        <f>IF(RES_hh_fec_in!U5=0,0,1000*11630*RES_hh_fec_in!U5/RES_hh_num_in!U5)</f>
        <v>10484.161308592686</v>
      </c>
      <c r="V5" s="72">
        <f>IF(RES_hh_fec_in!V5=0,0,1000*11630*RES_hh_fec_in!V5/RES_hh_num_in!V5)</f>
        <v>11496.103487229673</v>
      </c>
      <c r="W5" s="72">
        <f>IF(RES_hh_fec_in!W5=0,0,1000*11630*RES_hh_fec_in!W5/RES_hh_num_in!W5)</f>
        <v>10455.847351374721</v>
      </c>
      <c r="X5" s="72">
        <f>IF(RES_hh_fec_in!X5=0,0,1000*11630*RES_hh_fec_in!X5/RES_hh_num_in!X5)</f>
        <v>5345.2739462193313</v>
      </c>
      <c r="Y5" s="72">
        <f>IF(RES_hh_fec_in!Y5=0,0,1000*11630*RES_hh_fec_in!Y5/RES_hh_num_in!Y5)</f>
        <v>4199.941655604779</v>
      </c>
      <c r="DA5" s="89" t="s">
        <v>785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0</v>
      </c>
      <c r="D6" s="72">
        <f>IF(RES_hh_fec_in!D6=0,0,1000*11630*RES_hh_fec_in!D6/RES_hh_num_in!D6)</f>
        <v>0</v>
      </c>
      <c r="E6" s="72">
        <f>IF(RES_hh_fec_in!E6=0,0,1000*11630*RES_hh_fec_in!E6/RES_hh_num_in!E6)</f>
        <v>0</v>
      </c>
      <c r="F6" s="72">
        <f>IF(RES_hh_fec_in!F6=0,0,1000*11630*RES_hh_fec_in!F6/RES_hh_num_in!F6)</f>
        <v>0</v>
      </c>
      <c r="G6" s="72">
        <f>IF(RES_hh_fec_in!G6=0,0,1000*11630*RES_hh_fec_in!G6/RES_hh_num_in!G6)</f>
        <v>0</v>
      </c>
      <c r="H6" s="72">
        <f>IF(RES_hh_fec_in!H6=0,0,1000*11630*RES_hh_fec_in!H6/RES_hh_num_in!H6)</f>
        <v>0</v>
      </c>
      <c r="I6" s="72">
        <f>IF(RES_hh_fec_in!I6=0,0,1000*11630*RES_hh_fec_in!I6/RES_hh_num_in!I6)</f>
        <v>0</v>
      </c>
      <c r="J6" s="72">
        <f>IF(RES_hh_fec_in!J6=0,0,1000*11630*RES_hh_fec_in!J6/RES_hh_num_in!J6)</f>
        <v>0</v>
      </c>
      <c r="K6" s="72">
        <f>IF(RES_hh_fec_in!K6=0,0,1000*11630*RES_hh_fec_in!K6/RES_hh_num_in!K6)</f>
        <v>0</v>
      </c>
      <c r="L6" s="72">
        <f>IF(RES_hh_fec_in!L6=0,0,1000*11630*RES_hh_fec_in!L6/RES_hh_num_in!L6)</f>
        <v>0</v>
      </c>
      <c r="M6" s="72">
        <f>IF(RES_hh_fec_in!M6=0,0,1000*11630*RES_hh_fec_in!M6/RES_hh_num_in!M6)</f>
        <v>0</v>
      </c>
      <c r="N6" s="72">
        <f>IF(RES_hh_fec_in!N6=0,0,1000*11630*RES_hh_fec_in!N6/RES_hh_num_in!N6)</f>
        <v>0</v>
      </c>
      <c r="O6" s="72">
        <f>IF(RES_hh_fec_in!O6=0,0,1000*11630*RES_hh_fec_in!O6/RES_hh_num_in!O6)</f>
        <v>0</v>
      </c>
      <c r="P6" s="72">
        <f>IF(RES_hh_fec_in!P6=0,0,1000*11630*RES_hh_fec_in!P6/RES_hh_num_in!P6)</f>
        <v>0</v>
      </c>
      <c r="Q6" s="72">
        <f>IF(RES_hh_fec_in!Q6=0,0,1000*11630*RES_hh_fec_in!Q6/RES_hh_num_in!Q6)</f>
        <v>0</v>
      </c>
      <c r="R6" s="72">
        <f>IF(RES_hh_fec_in!R6=0,0,1000*11630*RES_hh_fec_in!R6/RES_hh_num_in!R6)</f>
        <v>0</v>
      </c>
      <c r="S6" s="72">
        <f>IF(RES_hh_fec_in!S6=0,0,1000*11630*RES_hh_fec_in!S6/RES_hh_num_in!S6)</f>
        <v>0</v>
      </c>
      <c r="T6" s="72">
        <f>IF(RES_hh_fec_in!T6=0,0,1000*11630*RES_hh_fec_in!T6/RES_hh_num_in!T6)</f>
        <v>0</v>
      </c>
      <c r="U6" s="72">
        <f>IF(RES_hh_fec_in!U6=0,0,1000*11630*RES_hh_fec_in!U6/RES_hh_num_in!U6)</f>
        <v>0</v>
      </c>
      <c r="V6" s="72">
        <f>IF(RES_hh_fec_in!V6=0,0,1000*11630*RES_hh_fec_in!V6/RES_hh_num_in!V6)</f>
        <v>0</v>
      </c>
      <c r="W6" s="72">
        <f>IF(RES_hh_fec_in!W6=0,0,1000*11630*RES_hh_fec_in!W6/RES_hh_num_in!W6)</f>
        <v>0</v>
      </c>
      <c r="X6" s="72">
        <f>IF(RES_hh_fec_in!X6=0,0,1000*11630*RES_hh_fec_in!X6/RES_hh_num_in!X6)</f>
        <v>0</v>
      </c>
      <c r="Y6" s="72">
        <f>IF(RES_hh_fec_in!Y6=0,0,1000*11630*RES_hh_fec_in!Y6/RES_hh_num_in!Y6)</f>
        <v>0</v>
      </c>
      <c r="DA6" s="89" t="s">
        <v>786</v>
      </c>
    </row>
    <row r="7" spans="1:105" ht="12" customHeight="1" x14ac:dyDescent="0.25">
      <c r="A7" s="28" t="s">
        <v>200</v>
      </c>
      <c r="B7" s="72"/>
      <c r="C7" s="72">
        <f>IF(RES_hh_fec_in!C7=0,0,1000*11630*RES_hh_fec_in!C7/RES_hh_num_in!C7)</f>
        <v>28602.372929766912</v>
      </c>
      <c r="D7" s="72">
        <f>IF(RES_hh_fec_in!D7=0,0,1000*11630*RES_hh_fec_in!D7/RES_hh_num_in!D7)</f>
        <v>26879.280831958942</v>
      </c>
      <c r="E7" s="72">
        <f>IF(RES_hh_fec_in!E7=0,0,1000*11630*RES_hh_fec_in!E7/RES_hh_num_in!E7)</f>
        <v>29733.956596403495</v>
      </c>
      <c r="F7" s="72">
        <f>IF(RES_hh_fec_in!F7=0,0,1000*11630*RES_hh_fec_in!F7/RES_hh_num_in!F7)</f>
        <v>26388.784920793092</v>
      </c>
      <c r="G7" s="72">
        <f>IF(RES_hh_fec_in!G7=0,0,1000*11630*RES_hh_fec_in!G7/RES_hh_num_in!G7)</f>
        <v>28623.581029633089</v>
      </c>
      <c r="H7" s="72">
        <f>IF(RES_hh_fec_in!H7=0,0,1000*11630*RES_hh_fec_in!H7/RES_hh_num_in!H7)</f>
        <v>28339.983065831439</v>
      </c>
      <c r="I7" s="72">
        <f>IF(RES_hh_fec_in!I7=0,0,1000*11630*RES_hh_fec_in!I7/RES_hh_num_in!I7)</f>
        <v>30210.995214765302</v>
      </c>
      <c r="J7" s="72">
        <f>IF(RES_hh_fec_in!J7=0,0,1000*11630*RES_hh_fec_in!J7/RES_hh_num_in!J7)</f>
        <v>23063.159351882321</v>
      </c>
      <c r="K7" s="72">
        <f>IF(RES_hh_fec_in!K7=0,0,1000*11630*RES_hh_fec_in!K7/RES_hh_num_in!K7)</f>
        <v>22825.566164554166</v>
      </c>
      <c r="L7" s="72">
        <f>IF(RES_hh_fec_in!L7=0,0,1000*11630*RES_hh_fec_in!L7/RES_hh_num_in!L7)</f>
        <v>28132.873298420174</v>
      </c>
      <c r="M7" s="72">
        <f>IF(RES_hh_fec_in!M7=0,0,1000*11630*RES_hh_fec_in!M7/RES_hh_num_in!M7)</f>
        <v>25647.297595090458</v>
      </c>
      <c r="N7" s="72">
        <f>IF(RES_hh_fec_in!N7=0,0,1000*11630*RES_hh_fec_in!N7/RES_hh_num_in!N7)</f>
        <v>24904.44768029439</v>
      </c>
      <c r="O7" s="72">
        <f>IF(RES_hh_fec_in!O7=0,0,1000*11630*RES_hh_fec_in!O7/RES_hh_num_in!O7)</f>
        <v>20974.174629541165</v>
      </c>
      <c r="P7" s="72">
        <f>IF(RES_hh_fec_in!P7=0,0,1000*11630*RES_hh_fec_in!P7/RES_hh_num_in!P7)</f>
        <v>21433.897053443103</v>
      </c>
      <c r="Q7" s="72">
        <f>IF(RES_hh_fec_in!Q7=0,0,1000*11630*RES_hh_fec_in!Q7/RES_hh_num_in!Q7)</f>
        <v>18693.743813612444</v>
      </c>
      <c r="R7" s="72">
        <f>IF(RES_hh_fec_in!R7=0,0,1000*11630*RES_hh_fec_in!R7/RES_hh_num_in!R7)</f>
        <v>18882.805830060355</v>
      </c>
      <c r="S7" s="72">
        <f>IF(RES_hh_fec_in!S7=0,0,1000*11630*RES_hh_fec_in!S7/RES_hh_num_in!S7)</f>
        <v>16402.684026463412</v>
      </c>
      <c r="T7" s="72">
        <f>IF(RES_hh_fec_in!T7=0,0,1000*11630*RES_hh_fec_in!T7/RES_hh_num_in!T7)</f>
        <v>15921.731630703749</v>
      </c>
      <c r="U7" s="72">
        <f>IF(RES_hh_fec_in!U7=0,0,1000*11630*RES_hh_fec_in!U7/RES_hh_num_in!U7)</f>
        <v>11849.979308747257</v>
      </c>
      <c r="V7" s="72">
        <f>IF(RES_hh_fec_in!V7=0,0,1000*11630*RES_hh_fec_in!V7/RES_hh_num_in!V7)</f>
        <v>15018.638087063551</v>
      </c>
      <c r="W7" s="72">
        <f>IF(RES_hh_fec_in!W7=0,0,1000*11630*RES_hh_fec_in!W7/RES_hh_num_in!W7)</f>
        <v>0</v>
      </c>
      <c r="X7" s="72">
        <f>IF(RES_hh_fec_in!X7=0,0,1000*11630*RES_hh_fec_in!X7/RES_hh_num_in!X7)</f>
        <v>0</v>
      </c>
      <c r="Y7" s="72">
        <f>IF(RES_hh_fec_in!Y7=0,0,1000*11630*RES_hh_fec_in!Y7/RES_hh_num_in!Y7)</f>
        <v>4485.7476086373636</v>
      </c>
      <c r="DA7" s="89" t="s">
        <v>787</v>
      </c>
    </row>
    <row r="8" spans="1:105" ht="12" customHeight="1" x14ac:dyDescent="0.25">
      <c r="A8" s="28" t="s">
        <v>189</v>
      </c>
      <c r="B8" s="72"/>
      <c r="C8" s="72">
        <f>IF(RES_hh_fec_in!C8=0,0,1000*11630*RES_hh_fec_in!C8/RES_hh_num_in!C8)</f>
        <v>24707.10564710162</v>
      </c>
      <c r="D8" s="72">
        <f>IF(RES_hh_fec_in!D8=0,0,1000*11630*RES_hh_fec_in!D8/RES_hh_num_in!D8)</f>
        <v>25875.4949358019</v>
      </c>
      <c r="E8" s="72">
        <f>IF(RES_hh_fec_in!E8=0,0,1000*11630*RES_hh_fec_in!E8/RES_hh_num_in!E8)</f>
        <v>24996.107395167579</v>
      </c>
      <c r="F8" s="72">
        <f>IF(RES_hh_fec_in!F8=0,0,1000*11630*RES_hh_fec_in!F8/RES_hh_num_in!F8)</f>
        <v>24107.243695545367</v>
      </c>
      <c r="G8" s="72">
        <f>IF(RES_hh_fec_in!G8=0,0,1000*11630*RES_hh_fec_in!G8/RES_hh_num_in!G8)</f>
        <v>25273.422456612279</v>
      </c>
      <c r="H8" s="72">
        <f>IF(RES_hh_fec_in!H8=0,0,1000*11630*RES_hh_fec_in!H8/RES_hh_num_in!H8)</f>
        <v>26685.295258657945</v>
      </c>
      <c r="I8" s="72">
        <f>IF(RES_hh_fec_in!I8=0,0,1000*11630*RES_hh_fec_in!I8/RES_hh_num_in!I8)</f>
        <v>26700.925565900649</v>
      </c>
      <c r="J8" s="72">
        <f>IF(RES_hh_fec_in!J8=0,0,1000*11630*RES_hh_fec_in!J8/RES_hh_num_in!J8)</f>
        <v>22120.983352393283</v>
      </c>
      <c r="K8" s="72">
        <f>IF(RES_hh_fec_in!K8=0,0,1000*11630*RES_hh_fec_in!K8/RES_hh_num_in!K8)</f>
        <v>22442.37975765537</v>
      </c>
      <c r="L8" s="72">
        <f>IF(RES_hh_fec_in!L8=0,0,1000*11630*RES_hh_fec_in!L8/RES_hh_num_in!L8)</f>
        <v>26409.787343635347</v>
      </c>
      <c r="M8" s="72">
        <f>IF(RES_hh_fec_in!M8=0,0,1000*11630*RES_hh_fec_in!M8/RES_hh_num_in!M8)</f>
        <v>0</v>
      </c>
      <c r="N8" s="72">
        <f>IF(RES_hh_fec_in!N8=0,0,1000*11630*RES_hh_fec_in!N8/RES_hh_num_in!N8)</f>
        <v>0</v>
      </c>
      <c r="O8" s="72">
        <f>IF(RES_hh_fec_in!O8=0,0,1000*11630*RES_hh_fec_in!O8/RES_hh_num_in!O8)</f>
        <v>18606.757943861379</v>
      </c>
      <c r="P8" s="72">
        <f>IF(RES_hh_fec_in!P8=0,0,1000*11630*RES_hh_fec_in!P8/RES_hh_num_in!P8)</f>
        <v>18859.157989551517</v>
      </c>
      <c r="Q8" s="72">
        <f>IF(RES_hh_fec_in!Q8=0,0,1000*11630*RES_hh_fec_in!Q8/RES_hh_num_in!Q8)</f>
        <v>15662.251303912009</v>
      </c>
      <c r="R8" s="72">
        <f>IF(RES_hh_fec_in!R8=0,0,1000*11630*RES_hh_fec_in!R8/RES_hh_num_in!R8)</f>
        <v>16098.782091381368</v>
      </c>
      <c r="S8" s="72">
        <f>IF(RES_hh_fec_in!S8=0,0,1000*11630*RES_hh_fec_in!S8/RES_hh_num_in!S8)</f>
        <v>14220.541051380647</v>
      </c>
      <c r="T8" s="72">
        <f>IF(RES_hh_fec_in!T8=0,0,1000*11630*RES_hh_fec_in!T8/RES_hh_num_in!T8)</f>
        <v>13490.291021714236</v>
      </c>
      <c r="U8" s="72">
        <f>IF(RES_hh_fec_in!U8=0,0,1000*11630*RES_hh_fec_in!U8/RES_hh_num_in!U8)</f>
        <v>11105.854605245031</v>
      </c>
      <c r="V8" s="72">
        <f>IF(RES_hh_fec_in!V8=0,0,1000*11630*RES_hh_fec_in!V8/RES_hh_num_in!V8)</f>
        <v>12152.860149708888</v>
      </c>
      <c r="W8" s="72">
        <f>IF(RES_hh_fec_in!W8=0,0,1000*11630*RES_hh_fec_in!W8/RES_hh_num_in!W8)</f>
        <v>12319.128303138743</v>
      </c>
      <c r="X8" s="72">
        <f>IF(RES_hh_fec_in!X8=0,0,1000*11630*RES_hh_fec_in!X8/RES_hh_num_in!X8)</f>
        <v>0</v>
      </c>
      <c r="Y8" s="72">
        <f>IF(RES_hh_fec_in!Y8=0,0,1000*11630*RES_hh_fec_in!Y8/RES_hh_num_in!Y8)</f>
        <v>0</v>
      </c>
      <c r="DA8" s="89" t="s">
        <v>788</v>
      </c>
    </row>
    <row r="9" spans="1:105" ht="12" customHeight="1" x14ac:dyDescent="0.25">
      <c r="A9" s="28" t="s">
        <v>202</v>
      </c>
      <c r="B9" s="72"/>
      <c r="C9" s="72">
        <f>IF(RES_hh_fec_in!C9=0,0,1000*11630*RES_hh_fec_in!C9/RES_hh_num_in!C9)</f>
        <v>24217.27442506803</v>
      </c>
      <c r="D9" s="72">
        <f>IF(RES_hh_fec_in!D9=0,0,1000*11630*RES_hh_fec_in!D9/RES_hh_num_in!D9)</f>
        <v>24166.231552512592</v>
      </c>
      <c r="E9" s="72">
        <f>IF(RES_hh_fec_in!E9=0,0,1000*11630*RES_hh_fec_in!E9/RES_hh_num_in!E9)</f>
        <v>23882.001532265906</v>
      </c>
      <c r="F9" s="72">
        <f>IF(RES_hh_fec_in!F9=0,0,1000*11630*RES_hh_fec_in!F9/RES_hh_num_in!F9)</f>
        <v>22933.614168317392</v>
      </c>
      <c r="G9" s="72">
        <f>IF(RES_hh_fec_in!G9=0,0,1000*11630*RES_hh_fec_in!G9/RES_hh_num_in!G9)</f>
        <v>24540.263873552987</v>
      </c>
      <c r="H9" s="72">
        <f>IF(RES_hh_fec_in!H9=0,0,1000*11630*RES_hh_fec_in!H9/RES_hh_num_in!H9)</f>
        <v>23866.313932724312</v>
      </c>
      <c r="I9" s="72">
        <f>IF(RES_hh_fec_in!I9=0,0,1000*11630*RES_hh_fec_in!I9/RES_hh_num_in!I9)</f>
        <v>22958.112819252696</v>
      </c>
      <c r="J9" s="72">
        <f>IF(RES_hh_fec_in!J9=0,0,1000*11630*RES_hh_fec_in!J9/RES_hh_num_in!J9)</f>
        <v>20261.358495182561</v>
      </c>
      <c r="K9" s="72">
        <f>IF(RES_hh_fec_in!K9=0,0,1000*11630*RES_hh_fec_in!K9/RES_hh_num_in!K9)</f>
        <v>19729.808638005499</v>
      </c>
      <c r="L9" s="72">
        <f>IF(RES_hh_fec_in!L9=0,0,1000*11630*RES_hh_fec_in!L9/RES_hh_num_in!L9)</f>
        <v>21791.448187319998</v>
      </c>
      <c r="M9" s="72">
        <f>IF(RES_hh_fec_in!M9=0,0,1000*11630*RES_hh_fec_in!M9/RES_hh_num_in!M9)</f>
        <v>20639.373746943944</v>
      </c>
      <c r="N9" s="72">
        <f>IF(RES_hh_fec_in!N9=0,0,1000*11630*RES_hh_fec_in!N9/RES_hh_num_in!N9)</f>
        <v>20417.319812646536</v>
      </c>
      <c r="O9" s="72">
        <f>IF(RES_hh_fec_in!O9=0,0,1000*11630*RES_hh_fec_in!O9/RES_hh_num_in!O9)</f>
        <v>17875.02354709744</v>
      </c>
      <c r="P9" s="72">
        <f>IF(RES_hh_fec_in!P9=0,0,1000*11630*RES_hh_fec_in!P9/RES_hh_num_in!P9)</f>
        <v>18677.264836681643</v>
      </c>
      <c r="Q9" s="72">
        <f>IF(RES_hh_fec_in!Q9=0,0,1000*11630*RES_hh_fec_in!Q9/RES_hh_num_in!Q9)</f>
        <v>16271.448648732225</v>
      </c>
      <c r="R9" s="72">
        <f>IF(RES_hh_fec_in!R9=0,0,1000*11630*RES_hh_fec_in!R9/RES_hh_num_in!R9)</f>
        <v>16903.321807700733</v>
      </c>
      <c r="S9" s="72">
        <f>IF(RES_hh_fec_in!S9=0,0,1000*11630*RES_hh_fec_in!S9/RES_hh_num_in!S9)</f>
        <v>14491.058833393854</v>
      </c>
      <c r="T9" s="72">
        <f>IF(RES_hh_fec_in!T9=0,0,1000*11630*RES_hh_fec_in!T9/RES_hh_num_in!T9)</f>
        <v>14060.81277723458</v>
      </c>
      <c r="U9" s="72">
        <f>IF(RES_hh_fec_in!U9=0,0,1000*11630*RES_hh_fec_in!U9/RES_hh_num_in!U9)</f>
        <v>10546.11381659021</v>
      </c>
      <c r="V9" s="72">
        <f>IF(RES_hh_fec_in!V9=0,0,1000*11630*RES_hh_fec_in!V9/RES_hh_num_in!V9)</f>
        <v>11623.784457840142</v>
      </c>
      <c r="W9" s="72">
        <f>IF(RES_hh_fec_in!W9=0,0,1000*11630*RES_hh_fec_in!W9/RES_hh_num_in!W9)</f>
        <v>10355.243437115234</v>
      </c>
      <c r="X9" s="72">
        <f>IF(RES_hh_fec_in!X9=0,0,1000*11630*RES_hh_fec_in!X9/RES_hh_num_in!X9)</f>
        <v>5655.1916595665925</v>
      </c>
      <c r="Y9" s="72">
        <f>IF(RES_hh_fec_in!Y9=0,0,1000*11630*RES_hh_fec_in!Y9/RES_hh_num_in!Y9)</f>
        <v>4395.8591199335642</v>
      </c>
      <c r="DA9" s="89" t="s">
        <v>789</v>
      </c>
    </row>
    <row r="10" spans="1:105" ht="12" customHeight="1" x14ac:dyDescent="0.25">
      <c r="A10" s="28" t="s">
        <v>197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X10" s="72">
        <f>IF(RES_hh_fec_in!X10=0,0,1000*11630*RES_hh_fec_in!X10/RES_hh_num_in!X10)</f>
        <v>0</v>
      </c>
      <c r="Y10" s="72">
        <f>IF(RES_hh_fec_in!Y10=0,0,1000*11630*RES_hh_fec_in!Y10/RES_hh_num_in!Y10)</f>
        <v>0</v>
      </c>
      <c r="DA10" s="89" t="s">
        <v>790</v>
      </c>
    </row>
    <row r="11" spans="1:105" ht="12" customHeight="1" x14ac:dyDescent="0.25">
      <c r="A11" s="28" t="s">
        <v>198</v>
      </c>
      <c r="B11" s="72"/>
      <c r="C11" s="72">
        <f>IF(RES_hh_fec_in!C11=0,0,1000*11630*RES_hh_fec_in!C11/RES_hh_num_in!C11)</f>
        <v>17463.921214022805</v>
      </c>
      <c r="D11" s="72">
        <f>IF(RES_hh_fec_in!D11=0,0,1000*11630*RES_hh_fec_in!D11/RES_hh_num_in!D11)</f>
        <v>17555.359823446172</v>
      </c>
      <c r="E11" s="72">
        <f>IF(RES_hh_fec_in!E11=0,0,1000*11630*RES_hh_fec_in!E11/RES_hh_num_in!E11)</f>
        <v>18474.920030453053</v>
      </c>
      <c r="F11" s="72">
        <f>IF(RES_hh_fec_in!F11=0,0,1000*11630*RES_hh_fec_in!F11/RES_hh_num_in!F11)</f>
        <v>17287.269299910313</v>
      </c>
      <c r="G11" s="72">
        <f>IF(RES_hh_fec_in!G11=0,0,1000*11630*RES_hh_fec_in!G11/RES_hh_num_in!G11)</f>
        <v>18819.542108100901</v>
      </c>
      <c r="H11" s="72">
        <f>IF(RES_hh_fec_in!H11=0,0,1000*11630*RES_hh_fec_in!H11/RES_hh_num_in!H11)</f>
        <v>18958.338716240767</v>
      </c>
      <c r="I11" s="72">
        <f>IF(RES_hh_fec_in!I11=0,0,1000*11630*RES_hh_fec_in!I11/RES_hh_num_in!I11)</f>
        <v>18899.560462696845</v>
      </c>
      <c r="J11" s="72">
        <f>IF(RES_hh_fec_in!J11=0,0,1000*11630*RES_hh_fec_in!J11/RES_hh_num_in!J11)</f>
        <v>16163.713924579471</v>
      </c>
      <c r="K11" s="72">
        <f>IF(RES_hh_fec_in!K11=0,0,1000*11630*RES_hh_fec_in!K11/RES_hh_num_in!K11)</f>
        <v>16239.120239111249</v>
      </c>
      <c r="L11" s="72">
        <f>IF(RES_hh_fec_in!L11=0,0,1000*11630*RES_hh_fec_in!L11/RES_hh_num_in!L11)</f>
        <v>18308.397928419992</v>
      </c>
      <c r="M11" s="72">
        <f>IF(RES_hh_fec_in!M11=0,0,1000*11630*RES_hh_fec_in!M11/RES_hh_num_in!M11)</f>
        <v>17504.492001760886</v>
      </c>
      <c r="N11" s="72">
        <f>IF(RES_hh_fec_in!N11=0,0,1000*11630*RES_hh_fec_in!N11/RES_hh_num_in!N11)</f>
        <v>17462.932481602154</v>
      </c>
      <c r="O11" s="72">
        <f>IF(RES_hh_fec_in!O11=0,0,1000*11630*RES_hh_fec_in!O11/RES_hh_num_in!O11)</f>
        <v>15460.113994541436</v>
      </c>
      <c r="P11" s="72">
        <f>IF(RES_hh_fec_in!P11=0,0,1000*11630*RES_hh_fec_in!P11/RES_hh_num_in!P11)</f>
        <v>15827.764462635707</v>
      </c>
      <c r="Q11" s="72">
        <f>IF(RES_hh_fec_in!Q11=0,0,1000*11630*RES_hh_fec_in!Q11/RES_hh_num_in!Q11)</f>
        <v>14122.57399772706</v>
      </c>
      <c r="R11" s="72">
        <f>IF(RES_hh_fec_in!R11=0,0,1000*11630*RES_hh_fec_in!R11/RES_hh_num_in!R11)</f>
        <v>15021.745313614607</v>
      </c>
      <c r="S11" s="72">
        <f>IF(RES_hh_fec_in!S11=0,0,1000*11630*RES_hh_fec_in!S11/RES_hh_num_in!S11)</f>
        <v>13006.384053222924</v>
      </c>
      <c r="T11" s="72">
        <f>IF(RES_hh_fec_in!T11=0,0,1000*11630*RES_hh_fec_in!T11/RES_hh_num_in!T11)</f>
        <v>12685.052065466991</v>
      </c>
      <c r="U11" s="72">
        <f>IF(RES_hh_fec_in!U11=0,0,1000*11630*RES_hh_fec_in!U11/RES_hh_num_in!U11)</f>
        <v>9510.4716647953774</v>
      </c>
      <c r="V11" s="72">
        <f>IF(RES_hh_fec_in!V11=0,0,1000*11630*RES_hh_fec_in!V11/RES_hh_num_in!V11)</f>
        <v>10580.769218056403</v>
      </c>
      <c r="W11" s="72">
        <f>IF(RES_hh_fec_in!W11=0,0,1000*11630*RES_hh_fec_in!W11/RES_hh_num_in!W11)</f>
        <v>9607.8046418858012</v>
      </c>
      <c r="X11" s="72">
        <f>IF(RES_hh_fec_in!X11=0,0,1000*11630*RES_hh_fec_in!X11/RES_hh_num_in!X11)</f>
        <v>5188.0496058770295</v>
      </c>
      <c r="Y11" s="72">
        <f>IF(RES_hh_fec_in!Y11=0,0,1000*11630*RES_hh_fec_in!Y11/RES_hh_num_in!Y11)</f>
        <v>4118.503026151292</v>
      </c>
      <c r="DA11" s="89" t="s">
        <v>791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8770.6948206110137</v>
      </c>
      <c r="D12" s="72">
        <f>IF(RES_hh_fec_in!D12=0,0,1000*11630*RES_hh_fec_in!D12/RES_hh_num_in!D12)</f>
        <v>8412.744121235768</v>
      </c>
      <c r="E12" s="72">
        <f>IF(RES_hh_fec_in!E12=0,0,1000*11630*RES_hh_fec_in!E12/RES_hh_num_in!E12)</f>
        <v>8516.0887126155449</v>
      </c>
      <c r="F12" s="72">
        <f>IF(RES_hh_fec_in!F12=0,0,1000*11630*RES_hh_fec_in!F12/RES_hh_num_in!F12)</f>
        <v>7671.3204596113783</v>
      </c>
      <c r="G12" s="72">
        <f>IF(RES_hh_fec_in!G12=0,0,1000*11630*RES_hh_fec_in!G12/RES_hh_num_in!G12)</f>
        <v>8211.3262488235578</v>
      </c>
      <c r="H12" s="72">
        <f>IF(RES_hh_fec_in!H12=0,0,1000*11630*RES_hh_fec_in!H12/RES_hh_num_in!H12)</f>
        <v>7815.2438108581173</v>
      </c>
      <c r="I12" s="72">
        <f>IF(RES_hh_fec_in!I12=0,0,1000*11630*RES_hh_fec_in!I12/RES_hh_num_in!I12)</f>
        <v>7471.6797395630492</v>
      </c>
      <c r="J12" s="72">
        <f>IF(RES_hh_fec_in!J12=0,0,1000*11630*RES_hh_fec_in!J12/RES_hh_num_in!J12)</f>
        <v>6133.5664905093017</v>
      </c>
      <c r="K12" s="72">
        <f>IF(RES_hh_fec_in!K12=0,0,1000*11630*RES_hh_fec_in!K12/RES_hh_num_in!K12)</f>
        <v>5938.7902778658645</v>
      </c>
      <c r="L12" s="72">
        <f>IF(RES_hh_fec_in!L12=0,0,1000*11630*RES_hh_fec_in!L12/RES_hh_num_in!L12)</f>
        <v>6492.7361335768164</v>
      </c>
      <c r="M12" s="72">
        <f>IF(RES_hh_fec_in!M12=0,0,1000*11630*RES_hh_fec_in!M12/RES_hh_num_in!M12)</f>
        <v>5901.8479476458224</v>
      </c>
      <c r="N12" s="72">
        <f>IF(RES_hh_fec_in!N12=0,0,1000*11630*RES_hh_fec_in!N12/RES_hh_num_in!N12)</f>
        <v>5684.7299686441775</v>
      </c>
      <c r="O12" s="72">
        <f>IF(RES_hh_fec_in!O12=0,0,1000*11630*RES_hh_fec_in!O12/RES_hh_num_in!O12)</f>
        <v>4729.6328861101574</v>
      </c>
      <c r="P12" s="72">
        <f>IF(RES_hh_fec_in!P12=0,0,1000*11630*RES_hh_fec_in!P12/RES_hh_num_in!P12)</f>
        <v>4633.5361417527611</v>
      </c>
      <c r="Q12" s="72">
        <f>IF(RES_hh_fec_in!Q12=0,0,1000*11630*RES_hh_fec_in!Q12/RES_hh_num_in!Q12)</f>
        <v>4036.1790595247148</v>
      </c>
      <c r="R12" s="72">
        <f>IF(RES_hh_fec_in!R12=0,0,1000*11630*RES_hh_fec_in!R12/RES_hh_num_in!R12)</f>
        <v>4257.6017967789976</v>
      </c>
      <c r="S12" s="72">
        <f>IF(RES_hh_fec_in!S12=0,0,1000*11630*RES_hh_fec_in!S12/RES_hh_num_in!S12)</f>
        <v>3707.2504883204001</v>
      </c>
      <c r="T12" s="72">
        <f>IF(RES_hh_fec_in!T12=0,0,1000*11630*RES_hh_fec_in!T12/RES_hh_num_in!T12)</f>
        <v>3632.1147299796276</v>
      </c>
      <c r="U12" s="72">
        <f>IF(RES_hh_fec_in!U12=0,0,1000*11630*RES_hh_fec_in!U12/RES_hh_num_in!U12)</f>
        <v>2788.5875753581445</v>
      </c>
      <c r="V12" s="72">
        <f>IF(RES_hh_fec_in!V12=0,0,1000*11630*RES_hh_fec_in!V12/RES_hh_num_in!V12)</f>
        <v>2957.5793936162936</v>
      </c>
      <c r="W12" s="72">
        <f>IF(RES_hh_fec_in!W12=0,0,1000*11630*RES_hh_fec_in!W12/RES_hh_num_in!W12)</f>
        <v>2673.117108322017</v>
      </c>
      <c r="X12" s="72">
        <f>IF(RES_hh_fec_in!X12=0,0,1000*11630*RES_hh_fec_in!X12/RES_hh_num_in!X12)</f>
        <v>1528.2947588403795</v>
      </c>
      <c r="Y12" s="72">
        <f>IF(RES_hh_fec_in!Y12=0,0,1000*11630*RES_hh_fec_in!Y12/RES_hh_num_in!Y12)</f>
        <v>1178.9366016714682</v>
      </c>
      <c r="DA12" s="89" t="s">
        <v>792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19153.965513791682</v>
      </c>
      <c r="D13" s="74">
        <f>IF(RES_hh_fec_in!D13=0,0,1000*11630*RES_hh_fec_in!D13/RES_hh_num_in!D13)</f>
        <v>19232.274904731108</v>
      </c>
      <c r="E13" s="74">
        <f>IF(RES_hh_fec_in!E13=0,0,1000*11630*RES_hh_fec_in!E13/RES_hh_num_in!E13)</f>
        <v>19997.702741234345</v>
      </c>
      <c r="F13" s="74">
        <f>IF(RES_hh_fec_in!F13=0,0,1000*11630*RES_hh_fec_in!F13/RES_hh_num_in!F13)</f>
        <v>18820.736745175527</v>
      </c>
      <c r="G13" s="74">
        <f>IF(RES_hh_fec_in!G13=0,0,1000*11630*RES_hh_fec_in!G13/RES_hh_num_in!G13)</f>
        <v>20892.853404224203</v>
      </c>
      <c r="H13" s="74">
        <f>IF(RES_hh_fec_in!H13=0,0,1000*11630*RES_hh_fec_in!H13/RES_hh_num_in!H13)</f>
        <v>20836.281209414592</v>
      </c>
      <c r="I13" s="74">
        <f>IF(RES_hh_fec_in!I13=0,0,1000*11630*RES_hh_fec_in!I13/RES_hh_num_in!I13)</f>
        <v>20352.655946101971</v>
      </c>
      <c r="J13" s="74">
        <f>IF(RES_hh_fec_in!J13=0,0,1000*11630*RES_hh_fec_in!J13/RES_hh_num_in!J13)</f>
        <v>17152.668102124982</v>
      </c>
      <c r="K13" s="74">
        <f>IF(RES_hh_fec_in!K13=0,0,1000*11630*RES_hh_fec_in!K13/RES_hh_num_in!K13)</f>
        <v>17474.073238228502</v>
      </c>
      <c r="L13" s="74">
        <f>IF(RES_hh_fec_in!L13=0,0,1000*11630*RES_hh_fec_in!L13/RES_hh_num_in!L13)</f>
        <v>19623.192962067602</v>
      </c>
      <c r="M13" s="74">
        <f>IF(RES_hh_fec_in!M13=0,0,1000*11630*RES_hh_fec_in!M13/RES_hh_num_in!M13)</f>
        <v>19394.502800276772</v>
      </c>
      <c r="N13" s="74">
        <f>IF(RES_hh_fec_in!N13=0,0,1000*11630*RES_hh_fec_in!N13/RES_hh_num_in!N13)</f>
        <v>19037.173545439895</v>
      </c>
      <c r="O13" s="74">
        <f>IF(RES_hh_fec_in!O13=0,0,1000*11630*RES_hh_fec_in!O13/RES_hh_num_in!O13)</f>
        <v>16632.175417992272</v>
      </c>
      <c r="P13" s="74">
        <f>IF(RES_hh_fec_in!P13=0,0,1000*11630*RES_hh_fec_in!P13/RES_hh_num_in!P13)</f>
        <v>16944.380144614064</v>
      </c>
      <c r="Q13" s="74">
        <f>IF(RES_hh_fec_in!Q13=0,0,1000*11630*RES_hh_fec_in!Q13/RES_hh_num_in!Q13)</f>
        <v>14890.87410300899</v>
      </c>
      <c r="R13" s="74">
        <f>IF(RES_hh_fec_in!R13=0,0,1000*11630*RES_hh_fec_in!R13/RES_hh_num_in!R13)</f>
        <v>15983.504818051653</v>
      </c>
      <c r="S13" s="74">
        <f>IF(RES_hh_fec_in!S13=0,0,1000*11630*RES_hh_fec_in!S13/RES_hh_num_in!S13)</f>
        <v>13609.86763421131</v>
      </c>
      <c r="T13" s="74">
        <f>IF(RES_hh_fec_in!T13=0,0,1000*11630*RES_hh_fec_in!T13/RES_hh_num_in!T13)</f>
        <v>13423.007500606729</v>
      </c>
      <c r="U13" s="74">
        <f>IF(RES_hh_fec_in!U13=0,0,1000*11630*RES_hh_fec_in!U13/RES_hh_num_in!U13)</f>
        <v>9769.7845197745901</v>
      </c>
      <c r="V13" s="74">
        <f>IF(RES_hh_fec_in!V13=0,0,1000*11630*RES_hh_fec_in!V13/RES_hh_num_in!V13)</f>
        <v>10846.127342510947</v>
      </c>
      <c r="W13" s="74">
        <f>IF(RES_hh_fec_in!W13=0,0,1000*11630*RES_hh_fec_in!W13/RES_hh_num_in!W13)</f>
        <v>9765.1343009987049</v>
      </c>
      <c r="X13" s="74">
        <f>IF(RES_hh_fec_in!X13=0,0,1000*11630*RES_hh_fec_in!X13/RES_hh_num_in!X13)</f>
        <v>5093.9557972365174</v>
      </c>
      <c r="Y13" s="74">
        <f>IF(RES_hh_fec_in!Y13=0,0,1000*11630*RES_hh_fec_in!Y13/RES_hh_num_in!Y13)</f>
        <v>3884.837083915244</v>
      </c>
      <c r="DA13" s="90" t="s">
        <v>793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143.65872021463838</v>
      </c>
      <c r="D14" s="76">
        <f>IF(RES_hh_fec_in!D14=0,0,1000*11630*RES_hh_fec_in!D14/RES_hh_num_in!D14)</f>
        <v>133.47146230601354</v>
      </c>
      <c r="E14" s="76">
        <f>IF(RES_hh_fec_in!E14=0,0,1000*11630*RES_hh_fec_in!E14/RES_hh_num_in!E14)</f>
        <v>138.70458229417679</v>
      </c>
      <c r="F14" s="76">
        <f>IF(RES_hh_fec_in!F14=0,0,1000*11630*RES_hh_fec_in!F14/RES_hh_num_in!F14)</f>
        <v>101.06330615676062</v>
      </c>
      <c r="G14" s="76">
        <f>IF(RES_hh_fec_in!G14=0,0,1000*11630*RES_hh_fec_in!G14/RES_hh_num_in!G14)</f>
        <v>124.42160829268308</v>
      </c>
      <c r="H14" s="76">
        <f>IF(RES_hh_fec_in!H14=0,0,1000*11630*RES_hh_fec_in!H14/RES_hh_num_in!H14)</f>
        <v>115.38684973817949</v>
      </c>
      <c r="I14" s="76">
        <f>IF(RES_hh_fec_in!I14=0,0,1000*11630*RES_hh_fec_in!I14/RES_hh_num_in!I14)</f>
        <v>121.7186123779686</v>
      </c>
      <c r="J14" s="76">
        <f>IF(RES_hh_fec_in!J14=0,0,1000*11630*RES_hh_fec_in!J14/RES_hh_num_in!J14)</f>
        <v>94.20062447277131</v>
      </c>
      <c r="K14" s="76">
        <f>IF(RES_hh_fec_in!K14=0,0,1000*11630*RES_hh_fec_in!K14/RES_hh_num_in!K14)</f>
        <v>104.57963213381369</v>
      </c>
      <c r="L14" s="76">
        <f>IF(RES_hh_fec_in!L14=0,0,1000*11630*RES_hh_fec_in!L14/RES_hh_num_in!L14)</f>
        <v>131.95363955566378</v>
      </c>
      <c r="M14" s="76">
        <f>IF(RES_hh_fec_in!M14=0,0,1000*11630*RES_hh_fec_in!M14/RES_hh_num_in!M14)</f>
        <v>121.70707462126717</v>
      </c>
      <c r="N14" s="76">
        <f>IF(RES_hh_fec_in!N14=0,0,1000*11630*RES_hh_fec_in!N14/RES_hh_num_in!N14)</f>
        <v>118.64589082891283</v>
      </c>
      <c r="O14" s="76">
        <f>IF(RES_hh_fec_in!O14=0,0,1000*11630*RES_hh_fec_in!O14/RES_hh_num_in!O14)</f>
        <v>99.622265288576841</v>
      </c>
      <c r="P14" s="76">
        <f>IF(RES_hh_fec_in!P14=0,0,1000*11630*RES_hh_fec_in!P14/RES_hh_num_in!P14)</f>
        <v>91.428695621651897</v>
      </c>
      <c r="Q14" s="76">
        <f>IF(RES_hh_fec_in!Q14=0,0,1000*11630*RES_hh_fec_in!Q14/RES_hh_num_in!Q14)</f>
        <v>72.369683466696657</v>
      </c>
      <c r="R14" s="76">
        <f>IF(RES_hh_fec_in!R14=0,0,1000*11630*RES_hh_fec_in!R14/RES_hh_num_in!R14)</f>
        <v>81.401957800832051</v>
      </c>
      <c r="S14" s="76">
        <f>IF(RES_hh_fec_in!S14=0,0,1000*11630*RES_hh_fec_in!S14/RES_hh_num_in!S14)</f>
        <v>70.517566905647186</v>
      </c>
      <c r="T14" s="76">
        <f>IF(RES_hh_fec_in!T14=0,0,1000*11630*RES_hh_fec_in!T14/RES_hh_num_in!T14)</f>
        <v>72.957532700387276</v>
      </c>
      <c r="U14" s="76">
        <f>IF(RES_hh_fec_in!U14=0,0,1000*11630*RES_hh_fec_in!U14/RES_hh_num_in!U14)</f>
        <v>51.066230859807341</v>
      </c>
      <c r="V14" s="76">
        <f>IF(RES_hh_fec_in!V14=0,0,1000*11630*RES_hh_fec_in!V14/RES_hh_num_in!V14)</f>
        <v>64.018157402635566</v>
      </c>
      <c r="W14" s="76">
        <f>IF(RES_hh_fec_in!W14=0,0,1000*11630*RES_hh_fec_in!W14/RES_hh_num_in!W14)</f>
        <v>44.949299381410945</v>
      </c>
      <c r="X14" s="76">
        <f>IF(RES_hh_fec_in!X14=0,0,1000*11630*RES_hh_fec_in!X14/RES_hh_num_in!X14)</f>
        <v>23.605165164624285</v>
      </c>
      <c r="Y14" s="76">
        <f>IF(RES_hh_fec_in!Y14=0,0,1000*11630*RES_hh_fec_in!Y14/RES_hh_num_in!Y14)</f>
        <v>19.041846457059936</v>
      </c>
      <c r="DA14" s="91" t="s">
        <v>794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26.782738694667692</v>
      </c>
      <c r="D15" s="69">
        <f t="shared" si="0"/>
        <v>28.233313447831268</v>
      </c>
      <c r="E15" s="69">
        <f t="shared" si="0"/>
        <v>22.03951099378672</v>
      </c>
      <c r="F15" s="69">
        <f t="shared" si="0"/>
        <v>24.392672337039848</v>
      </c>
      <c r="G15" s="69">
        <f t="shared" si="0"/>
        <v>45.017101036255333</v>
      </c>
      <c r="H15" s="69">
        <f t="shared" si="0"/>
        <v>32.884587433320853</v>
      </c>
      <c r="I15" s="69">
        <f t="shared" si="0"/>
        <v>21.835914735126035</v>
      </c>
      <c r="J15" s="69">
        <f t="shared" si="0"/>
        <v>35.450592661401792</v>
      </c>
      <c r="K15" s="69">
        <f t="shared" si="0"/>
        <v>17.194592042168107</v>
      </c>
      <c r="L15" s="69">
        <f t="shared" si="0"/>
        <v>29.986304257603596</v>
      </c>
      <c r="M15" s="69">
        <f t="shared" si="0"/>
        <v>17.344903936864057</v>
      </c>
      <c r="N15" s="69">
        <f t="shared" si="0"/>
        <v>29.114055137595294</v>
      </c>
      <c r="O15" s="69">
        <f t="shared" si="0"/>
        <v>32.030448563265978</v>
      </c>
      <c r="P15" s="69">
        <f t="shared" si="0"/>
        <v>24.794114994296823</v>
      </c>
      <c r="Q15" s="69">
        <f t="shared" si="0"/>
        <v>32.538471056625383</v>
      </c>
      <c r="R15" s="69">
        <f t="shared" si="0"/>
        <v>20.134251448676565</v>
      </c>
      <c r="S15" s="69">
        <f t="shared" si="0"/>
        <v>11.668676900044529</v>
      </c>
      <c r="T15" s="69">
        <f t="shared" si="0"/>
        <v>24.196692435837544</v>
      </c>
      <c r="U15" s="69">
        <f t="shared" si="0"/>
        <v>25.325757261023906</v>
      </c>
      <c r="V15" s="69">
        <f t="shared" si="0"/>
        <v>63.235322507210604</v>
      </c>
      <c r="W15" s="69">
        <f t="shared" si="0"/>
        <v>69.377413312884329</v>
      </c>
      <c r="X15" s="69">
        <f t="shared" si="0"/>
        <v>17.687343788035232</v>
      </c>
      <c r="Y15" s="69">
        <f t="shared" si="0"/>
        <v>52.992710009706343</v>
      </c>
      <c r="DA15" s="88" t="s">
        <v>795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26.782738694667692</v>
      </c>
      <c r="D16" s="72">
        <f>IF(RES_hh_fec_in!D16=0,0,1000*11630*RES_hh_fec_in!D16/RES_hh_num_in!D$3)</f>
        <v>28.233313447831268</v>
      </c>
      <c r="E16" s="72">
        <f>IF(RES_hh_fec_in!E16=0,0,1000*11630*RES_hh_fec_in!E16/RES_hh_num_in!E$3)</f>
        <v>22.03951099378672</v>
      </c>
      <c r="F16" s="72">
        <f>IF(RES_hh_fec_in!F16=0,0,1000*11630*RES_hh_fec_in!F16/RES_hh_num_in!F$3)</f>
        <v>24.392672337039848</v>
      </c>
      <c r="G16" s="72">
        <f>IF(RES_hh_fec_in!G16=0,0,1000*11630*RES_hh_fec_in!G16/RES_hh_num_in!G$3)</f>
        <v>45.017101036255333</v>
      </c>
      <c r="H16" s="72">
        <f>IF(RES_hh_fec_in!H16=0,0,1000*11630*RES_hh_fec_in!H16/RES_hh_num_in!H$3)</f>
        <v>32.884587433320853</v>
      </c>
      <c r="I16" s="72">
        <f>IF(RES_hh_fec_in!I16=0,0,1000*11630*RES_hh_fec_in!I16/RES_hh_num_in!I$3)</f>
        <v>21.835914735126035</v>
      </c>
      <c r="J16" s="72">
        <f>IF(RES_hh_fec_in!J16=0,0,1000*11630*RES_hh_fec_in!J16/RES_hh_num_in!J$3)</f>
        <v>35.450592661401792</v>
      </c>
      <c r="K16" s="72">
        <f>IF(RES_hh_fec_in!K16=0,0,1000*11630*RES_hh_fec_in!K16/RES_hh_num_in!K$3)</f>
        <v>17.194592042168107</v>
      </c>
      <c r="L16" s="72">
        <f>IF(RES_hh_fec_in!L16=0,0,1000*11630*RES_hh_fec_in!L16/RES_hh_num_in!L$3)</f>
        <v>29.986304257603596</v>
      </c>
      <c r="M16" s="72">
        <f>IF(RES_hh_fec_in!M16=0,0,1000*11630*RES_hh_fec_in!M16/RES_hh_num_in!M$3)</f>
        <v>17.344903936864057</v>
      </c>
      <c r="N16" s="72">
        <f>IF(RES_hh_fec_in!N16=0,0,1000*11630*RES_hh_fec_in!N16/RES_hh_num_in!N$3)</f>
        <v>29.114055137595294</v>
      </c>
      <c r="O16" s="72">
        <f>IF(RES_hh_fec_in!O16=0,0,1000*11630*RES_hh_fec_in!O16/RES_hh_num_in!O$3)</f>
        <v>32.030448563265978</v>
      </c>
      <c r="P16" s="72">
        <f>IF(RES_hh_fec_in!P16=0,0,1000*11630*RES_hh_fec_in!P16/RES_hh_num_in!P$3)</f>
        <v>24.794114994296823</v>
      </c>
      <c r="Q16" s="72">
        <f>IF(RES_hh_fec_in!Q16=0,0,1000*11630*RES_hh_fec_in!Q16/RES_hh_num_in!Q$3)</f>
        <v>32.538471056625383</v>
      </c>
      <c r="R16" s="72">
        <f>IF(RES_hh_fec_in!R16=0,0,1000*11630*RES_hh_fec_in!R16/RES_hh_num_in!R$3)</f>
        <v>20.134251448676565</v>
      </c>
      <c r="S16" s="72">
        <f>IF(RES_hh_fec_in!S16=0,0,1000*11630*RES_hh_fec_in!S16/RES_hh_num_in!S$3)</f>
        <v>11.668676900044529</v>
      </c>
      <c r="T16" s="72">
        <f>IF(RES_hh_fec_in!T16=0,0,1000*11630*RES_hh_fec_in!T16/RES_hh_num_in!T$3)</f>
        <v>24.196692435837544</v>
      </c>
      <c r="U16" s="72">
        <f>IF(RES_hh_fec_in!U16=0,0,1000*11630*RES_hh_fec_in!U16/RES_hh_num_in!U$3)</f>
        <v>25.325757261023906</v>
      </c>
      <c r="V16" s="72">
        <f>IF(RES_hh_fec_in!V16=0,0,1000*11630*RES_hh_fec_in!V16/RES_hh_num_in!V$3)</f>
        <v>63.235322507210604</v>
      </c>
      <c r="W16" s="72">
        <f>IF(RES_hh_fec_in!W16=0,0,1000*11630*RES_hh_fec_in!W16/RES_hh_num_in!W$3)</f>
        <v>69.377413312884329</v>
      </c>
      <c r="X16" s="72">
        <f>IF(RES_hh_fec_in!X16=0,0,1000*11630*RES_hh_fec_in!X16/RES_hh_num_in!X$3)</f>
        <v>17.687343788035232</v>
      </c>
      <c r="Y16" s="72">
        <f>IF(RES_hh_fec_in!Y16=0,0,1000*11630*RES_hh_fec_in!Y16/RES_hh_num_in!Y$3)</f>
        <v>52.992710009706343</v>
      </c>
      <c r="DA16" s="89" t="s">
        <v>796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1950.6454027789414</v>
      </c>
      <c r="D17" s="69">
        <f>IF(RES_hh_fec_in!D17=0,0,1000*11630*RES_hh_fec_in!D17/RES_hh_num_in!D17)</f>
        <v>1901.7929003522572</v>
      </c>
      <c r="E17" s="69">
        <f>IF(RES_hh_fec_in!E17=0,0,1000*11630*RES_hh_fec_in!E17/RES_hh_num_in!E17)</f>
        <v>1893.6746156919683</v>
      </c>
      <c r="F17" s="69">
        <f>IF(RES_hh_fec_in!F17=0,0,1000*11630*RES_hh_fec_in!F17/RES_hh_num_in!F17)</f>
        <v>1842.9114055372986</v>
      </c>
      <c r="G17" s="69">
        <f>IF(RES_hh_fec_in!G17=0,0,1000*11630*RES_hh_fec_in!G17/RES_hh_num_in!G17)</f>
        <v>1898.7238131512277</v>
      </c>
      <c r="H17" s="69">
        <f>IF(RES_hh_fec_in!H17=0,0,1000*11630*RES_hh_fec_in!H17/RES_hh_num_in!H17)</f>
        <v>1869.4616681200523</v>
      </c>
      <c r="I17" s="69">
        <f>IF(RES_hh_fec_in!I17=0,0,1000*11630*RES_hh_fec_in!I17/RES_hh_num_in!I17)</f>
        <v>1838.5797679285922</v>
      </c>
      <c r="J17" s="69">
        <f>IF(RES_hh_fec_in!J17=0,0,1000*11630*RES_hh_fec_in!J17/RES_hh_num_in!J17)</f>
        <v>1792.7922829916627</v>
      </c>
      <c r="K17" s="69">
        <f>IF(RES_hh_fec_in!K17=0,0,1000*11630*RES_hh_fec_in!K17/RES_hh_num_in!K17)</f>
        <v>1846.7808861199671</v>
      </c>
      <c r="L17" s="69">
        <f>IF(RES_hh_fec_in!L17=0,0,1000*11630*RES_hh_fec_in!L17/RES_hh_num_in!L17)</f>
        <v>1869.9445369686025</v>
      </c>
      <c r="M17" s="69">
        <f>IF(RES_hh_fec_in!M17=0,0,1000*11630*RES_hh_fec_in!M17/RES_hh_num_in!M17)</f>
        <v>1915.8823610178094</v>
      </c>
      <c r="N17" s="69">
        <f>IF(RES_hh_fec_in!N17=0,0,1000*11630*RES_hh_fec_in!N17/RES_hh_num_in!N17)</f>
        <v>1887.4903481395706</v>
      </c>
      <c r="O17" s="69">
        <f>IF(RES_hh_fec_in!O17=0,0,1000*11630*RES_hh_fec_in!O17/RES_hh_num_in!O17)</f>
        <v>1849.7274814003658</v>
      </c>
      <c r="P17" s="69">
        <f>IF(RES_hh_fec_in!P17=0,0,1000*11630*RES_hh_fec_in!P17/RES_hh_num_in!P17)</f>
        <v>1771.3232815736383</v>
      </c>
      <c r="Q17" s="69">
        <f>IF(RES_hh_fec_in!Q17=0,0,1000*11630*RES_hh_fec_in!Q17/RES_hh_num_in!Q17)</f>
        <v>1727.8469916027439</v>
      </c>
      <c r="R17" s="69">
        <f>IF(RES_hh_fec_in!R17=0,0,1000*11630*RES_hh_fec_in!R17/RES_hh_num_in!R17)</f>
        <v>1695.0449295693993</v>
      </c>
      <c r="S17" s="69">
        <f>IF(RES_hh_fec_in!S17=0,0,1000*11630*RES_hh_fec_in!S17/RES_hh_num_in!S17)</f>
        <v>1612.9486321943227</v>
      </c>
      <c r="T17" s="69">
        <f>IF(RES_hh_fec_in!T17=0,0,1000*11630*RES_hh_fec_in!T17/RES_hh_num_in!T17)</f>
        <v>1545.739443507716</v>
      </c>
      <c r="U17" s="69">
        <f>IF(RES_hh_fec_in!U17=0,0,1000*11630*RES_hh_fec_in!U17/RES_hh_num_in!U17)</f>
        <v>1485.5060023723288</v>
      </c>
      <c r="V17" s="69">
        <f>IF(RES_hh_fec_in!V17=0,0,1000*11630*RES_hh_fec_in!V17/RES_hh_num_in!V17)</f>
        <v>1466.7625146542348</v>
      </c>
      <c r="W17" s="69">
        <f>IF(RES_hh_fec_in!W17=0,0,1000*11630*RES_hh_fec_in!W17/RES_hh_num_in!W17)</f>
        <v>1385.672095495486</v>
      </c>
      <c r="X17" s="69">
        <f>IF(RES_hh_fec_in!X17=0,0,1000*11630*RES_hh_fec_in!X17/RES_hh_num_in!X17)</f>
        <v>1251.4144550718158</v>
      </c>
      <c r="Y17" s="69">
        <f>IF(RES_hh_fec_in!Y17=0,0,1000*11630*RES_hh_fec_in!Y17/RES_hh_num_in!Y17)</f>
        <v>1208.4577684823885</v>
      </c>
      <c r="DA17" s="88" t="s">
        <v>797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2405.2423479416384</v>
      </c>
      <c r="D18" s="72">
        <f>IF(RES_hh_fec_in!D18=0,0,1000*11630*RES_hh_fec_in!D18/RES_hh_num_in!D18)</f>
        <v>2348.3902847049826</v>
      </c>
      <c r="E18" s="72">
        <f>IF(RES_hh_fec_in!E18=0,0,1000*11630*RES_hh_fec_in!E18/RES_hh_num_in!E18)</f>
        <v>2231.2200886439218</v>
      </c>
      <c r="F18" s="72">
        <f>IF(RES_hh_fec_in!F18=0,0,1000*11630*RES_hh_fec_in!F18/RES_hh_num_in!F18)</f>
        <v>2300.1498246963747</v>
      </c>
      <c r="G18" s="72">
        <f>IF(RES_hh_fec_in!G18=0,0,1000*11630*RES_hh_fec_in!G18/RES_hh_num_in!G18)</f>
        <v>2480.9914431753296</v>
      </c>
      <c r="H18" s="72">
        <f>IF(RES_hh_fec_in!H18=0,0,1000*11630*RES_hh_fec_in!H18/RES_hh_num_in!H18)</f>
        <v>2694.0393882085245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2197.0678265889519</v>
      </c>
      <c r="N18" s="72">
        <f>IF(RES_hh_fec_in!N18=0,0,1000*11630*RES_hh_fec_in!N18/RES_hh_num_in!N18)</f>
        <v>2222.9182913713607</v>
      </c>
      <c r="O18" s="72">
        <f>IF(RES_hh_fec_in!O18=0,0,1000*11630*RES_hh_fec_in!O18/RES_hh_num_in!O18)</f>
        <v>2213.8504400144757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1986.4727539516159</v>
      </c>
      <c r="S18" s="72">
        <f>IF(RES_hh_fec_in!S18=0,0,1000*11630*RES_hh_fec_in!S18/RES_hh_num_in!S18)</f>
        <v>1840.4006916044223</v>
      </c>
      <c r="T18" s="72">
        <f>IF(RES_hh_fec_in!T18=0,0,1000*11630*RES_hh_fec_in!T18/RES_hh_num_in!T18)</f>
        <v>1787.6444523201469</v>
      </c>
      <c r="U18" s="72">
        <f>IF(RES_hh_fec_in!U18=0,0,1000*11630*RES_hh_fec_in!U18/RES_hh_num_in!U18)</f>
        <v>1745.9211647580021</v>
      </c>
      <c r="V18" s="72">
        <f>IF(RES_hh_fec_in!V18=0,0,1000*11630*RES_hh_fec_in!V18/RES_hh_num_in!V18)</f>
        <v>1694.5004170279772</v>
      </c>
      <c r="W18" s="72">
        <f>IF(RES_hh_fec_in!W18=0,0,1000*11630*RES_hh_fec_in!W18/RES_hh_num_in!W18)</f>
        <v>1646.593301107401</v>
      </c>
      <c r="X18" s="72">
        <f>IF(RES_hh_fec_in!X18=0,0,1000*11630*RES_hh_fec_in!X18/RES_hh_num_in!X18)</f>
        <v>1417.7985572977152</v>
      </c>
      <c r="Y18" s="72">
        <f>IF(RES_hh_fec_in!Y18=0,0,1000*11630*RES_hh_fec_in!Y18/RES_hh_num_in!Y18)</f>
        <v>1377.9344405560762</v>
      </c>
      <c r="DA18" s="89" t="s">
        <v>798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0</v>
      </c>
      <c r="D19" s="72">
        <f>IF(RES_hh_fec_in!D19=0,0,1000*11630*RES_hh_fec_in!D19/RES_hh_num_in!D19)</f>
        <v>0</v>
      </c>
      <c r="E19" s="72">
        <f>IF(RES_hh_fec_in!E19=0,0,1000*11630*RES_hh_fec_in!E19/RES_hh_num_in!E19)</f>
        <v>0</v>
      </c>
      <c r="F19" s="72">
        <f>IF(RES_hh_fec_in!F19=0,0,1000*11630*RES_hh_fec_in!F19/RES_hh_num_in!F19)</f>
        <v>0</v>
      </c>
      <c r="G19" s="72">
        <f>IF(RES_hh_fec_in!G19=0,0,1000*11630*RES_hh_fec_in!G19/RES_hh_num_in!G19)</f>
        <v>0</v>
      </c>
      <c r="H19" s="72">
        <f>IF(RES_hh_fec_in!H19=0,0,1000*11630*RES_hh_fec_in!H19/RES_hh_num_in!H19)</f>
        <v>0</v>
      </c>
      <c r="I19" s="72">
        <f>IF(RES_hh_fec_in!I19=0,0,1000*11630*RES_hh_fec_in!I19/RES_hh_num_in!I19)</f>
        <v>0</v>
      </c>
      <c r="J19" s="72">
        <f>IF(RES_hh_fec_in!J19=0,0,1000*11630*RES_hh_fec_in!J19/RES_hh_num_in!J19)</f>
        <v>0</v>
      </c>
      <c r="K19" s="72">
        <f>IF(RES_hh_fec_in!K19=0,0,1000*11630*RES_hh_fec_in!K19/RES_hh_num_in!K19)</f>
        <v>0</v>
      </c>
      <c r="L19" s="72">
        <f>IF(RES_hh_fec_in!L19=0,0,1000*11630*RES_hh_fec_in!L19/RES_hh_num_in!L19)</f>
        <v>0</v>
      </c>
      <c r="M19" s="72">
        <f>IF(RES_hh_fec_in!M19=0,0,1000*11630*RES_hh_fec_in!M19/RES_hh_num_in!M19)</f>
        <v>0</v>
      </c>
      <c r="N19" s="72">
        <f>IF(RES_hh_fec_in!N19=0,0,1000*11630*RES_hh_fec_in!N19/RES_hh_num_in!N19)</f>
        <v>0</v>
      </c>
      <c r="O19" s="72">
        <f>IF(RES_hh_fec_in!O19=0,0,1000*11630*RES_hh_fec_in!O19/RES_hh_num_in!O19)</f>
        <v>0</v>
      </c>
      <c r="P19" s="72">
        <f>IF(RES_hh_fec_in!P19=0,0,1000*11630*RES_hh_fec_in!P19/RES_hh_num_in!P19)</f>
        <v>0</v>
      </c>
      <c r="Q19" s="72">
        <f>IF(RES_hh_fec_in!Q19=0,0,1000*11630*RES_hh_fec_in!Q19/RES_hh_num_in!Q19)</f>
        <v>0</v>
      </c>
      <c r="R19" s="72">
        <f>IF(RES_hh_fec_in!R19=0,0,1000*11630*RES_hh_fec_in!R19/RES_hh_num_in!R19)</f>
        <v>0</v>
      </c>
      <c r="S19" s="72">
        <f>IF(RES_hh_fec_in!S19=0,0,1000*11630*RES_hh_fec_in!S19/RES_hh_num_in!S19)</f>
        <v>0</v>
      </c>
      <c r="T19" s="72">
        <f>IF(RES_hh_fec_in!T19=0,0,1000*11630*RES_hh_fec_in!T19/RES_hh_num_in!T19)</f>
        <v>0</v>
      </c>
      <c r="U19" s="72">
        <f>IF(RES_hh_fec_in!U19=0,0,1000*11630*RES_hh_fec_in!U19/RES_hh_num_in!U19)</f>
        <v>0</v>
      </c>
      <c r="V19" s="72">
        <f>IF(RES_hh_fec_in!V19=0,0,1000*11630*RES_hh_fec_in!V19/RES_hh_num_in!V19)</f>
        <v>0</v>
      </c>
      <c r="W19" s="72">
        <f>IF(RES_hh_fec_in!W19=0,0,1000*11630*RES_hh_fec_in!W19/RES_hh_num_in!W19)</f>
        <v>0</v>
      </c>
      <c r="X19" s="72">
        <f>IF(RES_hh_fec_in!X19=0,0,1000*11630*RES_hh_fec_in!X19/RES_hh_num_in!X19)</f>
        <v>0</v>
      </c>
      <c r="Y19" s="72">
        <f>IF(RES_hh_fec_in!Y19=0,0,1000*11630*RES_hh_fec_in!Y19/RES_hh_num_in!Y19)</f>
        <v>0</v>
      </c>
      <c r="DA19" s="89" t="s">
        <v>799</v>
      </c>
    </row>
    <row r="20" spans="1:105" ht="12" customHeight="1" x14ac:dyDescent="0.25">
      <c r="A20" s="28" t="s">
        <v>200</v>
      </c>
      <c r="B20" s="72"/>
      <c r="C20" s="72">
        <f>IF(RES_hh_fec_in!C20=0,0,1000*11630*RES_hh_fec_in!C20/RES_hh_num_in!C20)</f>
        <v>2566.5725539983541</v>
      </c>
      <c r="D20" s="72">
        <f>IF(RES_hh_fec_in!D20=0,0,1000*11630*RES_hh_fec_in!D20/RES_hh_num_in!D20)</f>
        <v>2400.3598135500874</v>
      </c>
      <c r="E20" s="72">
        <f>IF(RES_hh_fec_in!E20=0,0,1000*11630*RES_hh_fec_in!E20/RES_hh_num_in!E20)</f>
        <v>2523.9906517718559</v>
      </c>
      <c r="F20" s="72">
        <f>IF(RES_hh_fec_in!F20=0,0,1000*11630*RES_hh_fec_in!F20/RES_hh_num_in!F20)</f>
        <v>2365.2609974301085</v>
      </c>
      <c r="G20" s="72">
        <f>IF(RES_hh_fec_in!G20=0,0,1000*11630*RES_hh_fec_in!G20/RES_hh_num_in!G20)</f>
        <v>2372.557939834473</v>
      </c>
      <c r="H20" s="72">
        <f>IF(RES_hh_fec_in!H20=0,0,1000*11630*RES_hh_fec_in!H20/RES_hh_num_in!H20)</f>
        <v>2346.3439088583355</v>
      </c>
      <c r="I20" s="72">
        <f>IF(RES_hh_fec_in!I20=0,0,1000*11630*RES_hh_fec_in!I20/RES_hh_num_in!I20)</f>
        <v>2469.142486713934</v>
      </c>
      <c r="J20" s="72">
        <f>IF(RES_hh_fec_in!J20=0,0,1000*11630*RES_hh_fec_in!J20/RES_hh_num_in!J20)</f>
        <v>2162.0304949412543</v>
      </c>
      <c r="K20" s="72">
        <f>IF(RES_hh_fec_in!K20=0,0,1000*11630*RES_hh_fec_in!K20/RES_hh_num_in!K20)</f>
        <v>2183.2254330580499</v>
      </c>
      <c r="L20" s="72">
        <f>IF(RES_hh_fec_in!L20=0,0,1000*11630*RES_hh_fec_in!L20/RES_hh_num_in!L20)</f>
        <v>2390.9410021650169</v>
      </c>
      <c r="M20" s="72">
        <f>IF(RES_hh_fec_in!M20=0,0,1000*11630*RES_hh_fec_in!M20/RES_hh_num_in!M20)</f>
        <v>2348.8694355086864</v>
      </c>
      <c r="N20" s="72">
        <f>IF(RES_hh_fec_in!N20=0,0,1000*11630*RES_hh_fec_in!N20/RES_hh_num_in!N20)</f>
        <v>2279.0741952319499</v>
      </c>
      <c r="O20" s="72">
        <f>IF(RES_hh_fec_in!O20=0,0,1000*11630*RES_hh_fec_in!O20/RES_hh_num_in!O20)</f>
        <v>2163.3384933558073</v>
      </c>
      <c r="P20" s="72">
        <f>IF(RES_hh_fec_in!P20=0,0,1000*11630*RES_hh_fec_in!P20/RES_hh_num_in!P20)</f>
        <v>2061.1865664960155</v>
      </c>
      <c r="Q20" s="72">
        <f>IF(RES_hh_fec_in!Q20=0,0,1000*11630*RES_hh_fec_in!Q20/RES_hh_num_in!Q20)</f>
        <v>1980.2997967695976</v>
      </c>
      <c r="R20" s="72">
        <f>IF(RES_hh_fec_in!R20=0,0,1000*11630*RES_hh_fec_in!R20/RES_hh_num_in!R20)</f>
        <v>1827.3607918757377</v>
      </c>
      <c r="S20" s="72">
        <f>IF(RES_hh_fec_in!S20=0,0,1000*11630*RES_hh_fec_in!S20/RES_hh_num_in!S20)</f>
        <v>1732.4525347998135</v>
      </c>
      <c r="T20" s="72">
        <f>IF(RES_hh_fec_in!T20=0,0,1000*11630*RES_hh_fec_in!T20/RES_hh_num_in!T20)</f>
        <v>1618.7497984250224</v>
      </c>
      <c r="U20" s="72">
        <f>IF(RES_hh_fec_in!U20=0,0,1000*11630*RES_hh_fec_in!U20/RES_hh_num_in!U20)</f>
        <v>1532.6349855897747</v>
      </c>
      <c r="V20" s="72">
        <f>IF(RES_hh_fec_in!V20=0,0,1000*11630*RES_hh_fec_in!V20/RES_hh_num_in!V20)</f>
        <v>1719.1936384269716</v>
      </c>
      <c r="W20" s="72">
        <f>IF(RES_hh_fec_in!W20=0,0,1000*11630*RES_hh_fec_in!W20/RES_hh_num_in!W20)</f>
        <v>0</v>
      </c>
      <c r="X20" s="72">
        <f>IF(RES_hh_fec_in!X20=0,0,1000*11630*RES_hh_fec_in!X20/RES_hh_num_in!X20)</f>
        <v>0</v>
      </c>
      <c r="Y20" s="72">
        <f>IF(RES_hh_fec_in!Y20=0,0,1000*11630*RES_hh_fec_in!Y20/RES_hh_num_in!Y20)</f>
        <v>1035.2204461758513</v>
      </c>
      <c r="DA20" s="89" t="s">
        <v>800</v>
      </c>
    </row>
    <row r="21" spans="1:105" ht="12" customHeight="1" x14ac:dyDescent="0.25">
      <c r="A21" s="28" t="s">
        <v>189</v>
      </c>
      <c r="B21" s="72"/>
      <c r="C21" s="72">
        <f>IF(RES_hh_fec_in!C21=0,0,1000*11630*RES_hh_fec_in!C21/RES_hh_num_in!C21)</f>
        <v>2209.2582789059161</v>
      </c>
      <c r="D21" s="72">
        <f>IF(RES_hh_fec_in!D21=0,0,1000*11630*RES_hh_fec_in!D21/RES_hh_num_in!D21)</f>
        <v>2293.262776485516</v>
      </c>
      <c r="E21" s="72">
        <f>IF(RES_hh_fec_in!E21=0,0,1000*11630*RES_hh_fec_in!E21/RES_hh_num_in!E21)</f>
        <v>2099.0140427396705</v>
      </c>
      <c r="F21" s="72">
        <f>IF(RES_hh_fec_in!F21=0,0,1000*11630*RES_hh_fec_in!F21/RES_hh_num_in!F21)</f>
        <v>2130.3283075789323</v>
      </c>
      <c r="G21" s="72">
        <f>IF(RES_hh_fec_in!G21=0,0,1000*11630*RES_hh_fec_in!G21/RES_hh_num_in!G21)</f>
        <v>2066.0830557322161</v>
      </c>
      <c r="H21" s="72">
        <f>IF(RES_hh_fec_in!H21=0,0,1000*11630*RES_hh_fec_in!H21/RES_hh_num_in!H21)</f>
        <v>2181.5255035186237</v>
      </c>
      <c r="I21" s="72">
        <f>IF(RES_hh_fec_in!I21=0,0,1000*11630*RES_hh_fec_in!I21/RES_hh_num_in!I21)</f>
        <v>2150.5661416235871</v>
      </c>
      <c r="J21" s="72">
        <f>IF(RES_hh_fec_in!J21=0,0,1000*11630*RES_hh_fec_in!J21/RES_hh_num_in!J21)</f>
        <v>2033.1602630053035</v>
      </c>
      <c r="K21" s="72">
        <f>IF(RES_hh_fec_in!K21=0,0,1000*11630*RES_hh_fec_in!K21/RES_hh_num_in!K21)</f>
        <v>2100.1231861707233</v>
      </c>
      <c r="L21" s="72">
        <f>IF(RES_hh_fec_in!L21=0,0,1000*11630*RES_hh_fec_in!L21/RES_hh_num_in!L21)</f>
        <v>2199.2977090420918</v>
      </c>
      <c r="M21" s="72">
        <f>IF(RES_hh_fec_in!M21=0,0,1000*11630*RES_hh_fec_in!M21/RES_hh_num_in!M21)</f>
        <v>0</v>
      </c>
      <c r="N21" s="72">
        <f>IF(RES_hh_fec_in!N21=0,0,1000*11630*RES_hh_fec_in!N21/RES_hh_num_in!N21)</f>
        <v>0</v>
      </c>
      <c r="O21" s="72">
        <f>IF(RES_hh_fec_in!O21=0,0,1000*11630*RES_hh_fec_in!O21/RES_hh_num_in!O21)</f>
        <v>1931.1606281706786</v>
      </c>
      <c r="P21" s="72">
        <f>IF(RES_hh_fec_in!P21=0,0,1000*11630*RES_hh_fec_in!P21/RES_hh_num_in!P21)</f>
        <v>1858.1204008069874</v>
      </c>
      <c r="Q21" s="72">
        <f>IF(RES_hh_fec_in!Q21=0,0,1000*11630*RES_hh_fec_in!Q21/RES_hh_num_in!Q21)</f>
        <v>1726.495847738099</v>
      </c>
      <c r="R21" s="72">
        <f>IF(RES_hh_fec_in!R21=0,0,1000*11630*RES_hh_fec_in!R21/RES_hh_num_in!R21)</f>
        <v>1641.7975220957464</v>
      </c>
      <c r="S21" s="72">
        <f>IF(RES_hh_fec_in!S21=0,0,1000*11630*RES_hh_fec_in!S21/RES_hh_num_in!S21)</f>
        <v>1597.9693288034352</v>
      </c>
      <c r="T21" s="72">
        <f>IF(RES_hh_fec_in!T21=0,0,1000*11630*RES_hh_fec_in!T21/RES_hh_num_in!T21)</f>
        <v>1472.9238317772665</v>
      </c>
      <c r="U21" s="72">
        <f>IF(RES_hh_fec_in!U21=0,0,1000*11630*RES_hh_fec_in!U21/RES_hh_num_in!U21)</f>
        <v>1536.9714297998803</v>
      </c>
      <c r="V21" s="72">
        <f>IF(RES_hh_fec_in!V21=0,0,1000*11630*RES_hh_fec_in!V21/RES_hh_num_in!V21)</f>
        <v>1488.3564184958682</v>
      </c>
      <c r="W21" s="72">
        <f>IF(RES_hh_fec_in!W21=0,0,1000*11630*RES_hh_fec_in!W21/RES_hh_num_in!W21)</f>
        <v>1605.6412538243819</v>
      </c>
      <c r="X21" s="72">
        <f>IF(RES_hh_fec_in!X21=0,0,1000*11630*RES_hh_fec_in!X21/RES_hh_num_in!X21)</f>
        <v>0</v>
      </c>
      <c r="Y21" s="72">
        <f>IF(RES_hh_fec_in!Y21=0,0,1000*11630*RES_hh_fec_in!Y21/RES_hh_num_in!Y21)</f>
        <v>0</v>
      </c>
      <c r="DA21" s="89" t="s">
        <v>801</v>
      </c>
    </row>
    <row r="22" spans="1:105" ht="12" customHeight="1" x14ac:dyDescent="0.25">
      <c r="A22" s="28" t="s">
        <v>202</v>
      </c>
      <c r="B22" s="72"/>
      <c r="C22" s="72">
        <f>IF(RES_hh_fec_in!C22=0,0,1000*11630*RES_hh_fec_in!C22/RES_hh_num_in!C22)</f>
        <v>2210.5374916134292</v>
      </c>
      <c r="D22" s="72">
        <f>IF(RES_hh_fec_in!D22=0,0,1000*11630*RES_hh_fec_in!D22/RES_hh_num_in!D22)</f>
        <v>2185.2284749224027</v>
      </c>
      <c r="E22" s="72">
        <f>IF(RES_hh_fec_in!E22=0,0,1000*11630*RES_hh_fec_in!E22/RES_hh_num_in!E22)</f>
        <v>2047.9172389265873</v>
      </c>
      <c r="F22" s="72">
        <f>IF(RES_hh_fec_in!F22=0,0,1000*11630*RES_hh_fec_in!F22/RES_hh_num_in!F22)</f>
        <v>2071.872766792339</v>
      </c>
      <c r="G22" s="72">
        <f>IF(RES_hh_fec_in!G22=0,0,1000*11630*RES_hh_fec_in!G22/RES_hh_num_in!G22)</f>
        <v>2052.4771974826422</v>
      </c>
      <c r="H22" s="72">
        <f>IF(RES_hh_fec_in!H22=0,0,1000*11630*RES_hh_fec_in!H22/RES_hh_num_in!H22)</f>
        <v>1994.6756142744146</v>
      </c>
      <c r="I22" s="72">
        <f>IF(RES_hh_fec_in!I22=0,0,1000*11630*RES_hh_fec_in!I22/RES_hh_num_in!I22)</f>
        <v>1891.1181984391994</v>
      </c>
      <c r="J22" s="72">
        <f>IF(RES_hh_fec_in!J22=0,0,1000*11630*RES_hh_fec_in!J22/RES_hh_num_in!J22)</f>
        <v>1908.4771597212534</v>
      </c>
      <c r="K22" s="72">
        <f>IF(RES_hh_fec_in!K22=0,0,1000*11630*RES_hh_fec_in!K22/RES_hh_num_in!K22)</f>
        <v>1909.4873312577145</v>
      </c>
      <c r="L22" s="72">
        <f>IF(RES_hh_fec_in!L22=0,0,1000*11630*RES_hh_fec_in!L22/RES_hh_num_in!L22)</f>
        <v>1915.9809099811428</v>
      </c>
      <c r="M22" s="72">
        <f>IF(RES_hh_fec_in!M22=0,0,1000*11630*RES_hh_fec_in!M22/RES_hh_num_in!M22)</f>
        <v>1887.6798069346332</v>
      </c>
      <c r="N22" s="72">
        <f>IF(RES_hh_fec_in!N22=0,0,1000*11630*RES_hh_fec_in!N22/RES_hh_num_in!N22)</f>
        <v>1868.4596129427296</v>
      </c>
      <c r="O22" s="72">
        <f>IF(RES_hh_fec_in!O22=0,0,1000*11630*RES_hh_fec_in!O22/RES_hh_num_in!O22)</f>
        <v>1847.7199092227072</v>
      </c>
      <c r="P22" s="72">
        <f>IF(RES_hh_fec_in!P22=0,0,1000*11630*RES_hh_fec_in!P22/RES_hh_num_in!P22)</f>
        <v>1799.054130867876</v>
      </c>
      <c r="Q22" s="72">
        <f>IF(RES_hh_fec_in!Q22=0,0,1000*11630*RES_hh_fec_in!Q22/RES_hh_num_in!Q22)</f>
        <v>1737.7886346947491</v>
      </c>
      <c r="R22" s="72">
        <f>IF(RES_hh_fec_in!R22=0,0,1000*11630*RES_hh_fec_in!R22/RES_hh_num_in!R22)</f>
        <v>1678.522637807391</v>
      </c>
      <c r="S22" s="72">
        <f>IF(RES_hh_fec_in!S22=0,0,1000*11630*RES_hh_fec_in!S22/RES_hh_num_in!S22)</f>
        <v>1576.1285188089755</v>
      </c>
      <c r="T22" s="72">
        <f>IF(RES_hh_fec_in!T22=0,0,1000*11630*RES_hh_fec_in!T22/RES_hh_num_in!T22)</f>
        <v>1522.3936527137505</v>
      </c>
      <c r="U22" s="72">
        <f>IF(RES_hh_fec_in!U22=0,0,1000*11630*RES_hh_fec_in!U22/RES_hh_num_in!U22)</f>
        <v>1448.4629026193136</v>
      </c>
      <c r="V22" s="72">
        <f>IF(RES_hh_fec_in!V22=0,0,1000*11630*RES_hh_fec_in!V22/RES_hh_num_in!V22)</f>
        <v>1400.604518984255</v>
      </c>
      <c r="W22" s="72">
        <f>IF(RES_hh_fec_in!W22=0,0,1000*11630*RES_hh_fec_in!W22/RES_hh_num_in!W22)</f>
        <v>1335.3076730919968</v>
      </c>
      <c r="X22" s="72">
        <f>IF(RES_hh_fec_in!X22=0,0,1000*11630*RES_hh_fec_in!X22/RES_hh_num_in!X22)</f>
        <v>1231.5373312559404</v>
      </c>
      <c r="Y22" s="72">
        <f>IF(RES_hh_fec_in!Y22=0,0,1000*11630*RES_hh_fec_in!Y22/RES_hh_num_in!Y22)</f>
        <v>1185.0584573379674</v>
      </c>
      <c r="DA22" s="89" t="s">
        <v>802</v>
      </c>
    </row>
    <row r="23" spans="1:105" ht="12" customHeight="1" x14ac:dyDescent="0.25">
      <c r="A23" s="28" t="s">
        <v>197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X23" s="72">
        <f>IF(RES_hh_fec_in!X23=0,0,1000*11630*RES_hh_fec_in!X23/RES_hh_num_in!X23)</f>
        <v>0</v>
      </c>
      <c r="Y23" s="72">
        <f>IF(RES_hh_fec_in!Y23=0,0,1000*11630*RES_hh_fec_in!Y23/RES_hh_num_in!Y23)</f>
        <v>0</v>
      </c>
      <c r="DA23" s="89" t="s">
        <v>803</v>
      </c>
    </row>
    <row r="24" spans="1:105" ht="12" customHeight="1" x14ac:dyDescent="0.25">
      <c r="A24" s="28" t="s">
        <v>198</v>
      </c>
      <c r="B24" s="72"/>
      <c r="C24" s="72">
        <f>IF(RES_hh_fec_in!C24=0,0,1000*11630*RES_hh_fec_in!C24/RES_hh_num_in!C24)</f>
        <v>1657.3282114283297</v>
      </c>
      <c r="D24" s="72">
        <f>IF(RES_hh_fec_in!D24=0,0,1000*11630*RES_hh_fec_in!D24/RES_hh_num_in!D24)</f>
        <v>1652.8603554455278</v>
      </c>
      <c r="E24" s="72">
        <f>IF(RES_hh_fec_in!E24=0,0,1000*11630*RES_hh_fec_in!E24/RES_hh_num_in!E24)</f>
        <v>1655.0698279148958</v>
      </c>
      <c r="F24" s="72">
        <f>IF(RES_hh_fec_in!F24=0,0,1000*11630*RES_hh_fec_in!F24/RES_hh_num_in!F24)</f>
        <v>1649.6721580622202</v>
      </c>
      <c r="G24" s="72">
        <f>IF(RES_hh_fec_in!G24=0,0,1000*11630*RES_hh_fec_in!G24/RES_hh_num_in!G24)</f>
        <v>1637.5558663251193</v>
      </c>
      <c r="H24" s="72">
        <f>IF(RES_hh_fec_in!H24=0,0,1000*11630*RES_hh_fec_in!H24/RES_hh_num_in!H24)</f>
        <v>1641.3010188071669</v>
      </c>
      <c r="I24" s="72">
        <f>IF(RES_hh_fec_in!I24=0,0,1000*11630*RES_hh_fec_in!I24/RES_hh_num_in!I24)</f>
        <v>1612.1527583734776</v>
      </c>
      <c r="J24" s="72">
        <f>IF(RES_hh_fec_in!J24=0,0,1000*11630*RES_hh_fec_in!J24/RES_hh_num_in!J24)</f>
        <v>1582.7841809418451</v>
      </c>
      <c r="K24" s="72">
        <f>IF(RES_hh_fec_in!K24=0,0,1000*11630*RES_hh_fec_in!K24/RES_hh_num_in!K24)</f>
        <v>1613.0341122684035</v>
      </c>
      <c r="L24" s="72">
        <f>IF(RES_hh_fec_in!L24=0,0,1000*11630*RES_hh_fec_in!L24/RES_hh_num_in!L24)</f>
        <v>1610.5765956959096</v>
      </c>
      <c r="M24" s="72">
        <f>IF(RES_hh_fec_in!M24=0,0,1000*11630*RES_hh_fec_in!M24/RES_hh_num_in!M24)</f>
        <v>1654.6504912189362</v>
      </c>
      <c r="N24" s="72">
        <f>IF(RES_hh_fec_in!N24=0,0,1000*11630*RES_hh_fec_in!N24/RES_hh_num_in!N24)</f>
        <v>1653.9383860633234</v>
      </c>
      <c r="O24" s="72">
        <f>IF(RES_hh_fec_in!O24=0,0,1000*11630*RES_hh_fec_in!O24/RES_hh_num_in!O24)</f>
        <v>1655.7041824122257</v>
      </c>
      <c r="P24" s="72">
        <f>IF(RES_hh_fec_in!P24=0,0,1000*11630*RES_hh_fec_in!P24/RES_hh_num_in!P24)</f>
        <v>1575.5226119762931</v>
      </c>
      <c r="Q24" s="72">
        <f>IF(RES_hh_fec_in!Q24=0,0,1000*11630*RES_hh_fec_in!Q24/RES_hh_num_in!Q24)</f>
        <v>1567.5922824011955</v>
      </c>
      <c r="R24" s="72">
        <f>IF(RES_hh_fec_in!R24=0,0,1000*11630*RES_hh_fec_in!R24/RES_hh_num_in!R24)</f>
        <v>1519.2009814856242</v>
      </c>
      <c r="S24" s="72">
        <f>IF(RES_hh_fec_in!S24=0,0,1000*11630*RES_hh_fec_in!S24/RES_hh_num_in!S24)</f>
        <v>1459.2068395203205</v>
      </c>
      <c r="T24" s="72">
        <f>IF(RES_hh_fec_in!T24=0,0,1000*11630*RES_hh_fec_in!T24/RES_hh_num_in!T24)</f>
        <v>1386.2190800160242</v>
      </c>
      <c r="U24" s="72">
        <f>IF(RES_hh_fec_in!U24=0,0,1000*11630*RES_hh_fec_in!U24/RES_hh_num_in!U24)</f>
        <v>1351.8187140879991</v>
      </c>
      <c r="V24" s="72">
        <f>IF(RES_hh_fec_in!V24=0,0,1000*11630*RES_hh_fec_in!V24/RES_hh_num_in!V24)</f>
        <v>1317.2697926871808</v>
      </c>
      <c r="W24" s="72">
        <f>IF(RES_hh_fec_in!W24=0,0,1000*11630*RES_hh_fec_in!W24/RES_hh_num_in!W24)</f>
        <v>1276.759697563838</v>
      </c>
      <c r="X24" s="72">
        <f>IF(RES_hh_fec_in!X24=0,0,1000*11630*RES_hh_fec_in!X24/RES_hh_num_in!X24)</f>
        <v>1163.7449052220079</v>
      </c>
      <c r="Y24" s="72">
        <f>IF(RES_hh_fec_in!Y24=0,0,1000*11630*RES_hh_fec_in!Y24/RES_hh_num_in!Y24)</f>
        <v>1123.8108398152679</v>
      </c>
      <c r="DA24" s="89" t="s">
        <v>804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1957.5013114733822</v>
      </c>
      <c r="D25" s="74">
        <f>IF(RES_hh_fec_in!D25=0,0,1000*11630*RES_hh_fec_in!D25/RES_hh_num_in!D25)</f>
        <v>1960.5459005015666</v>
      </c>
      <c r="E25" s="74">
        <f>IF(RES_hh_fec_in!E25=0,0,1000*11630*RES_hh_fec_in!E25/RES_hh_num_in!E25)</f>
        <v>1920.7733363957398</v>
      </c>
      <c r="F25" s="74">
        <f>IF(RES_hh_fec_in!F25=0,0,1000*11630*RES_hh_fec_in!F25/RES_hh_num_in!F25)</f>
        <v>1909.7790354498316</v>
      </c>
      <c r="G25" s="74">
        <f>IF(RES_hh_fec_in!G25=0,0,1000*11630*RES_hh_fec_in!G25/RES_hh_num_in!G25)</f>
        <v>1970.5882014238152</v>
      </c>
      <c r="H25" s="74">
        <f>IF(RES_hh_fec_in!H25=0,0,1000*11630*RES_hh_fec_in!H25/RES_hh_num_in!H25)</f>
        <v>1955.6099035438926</v>
      </c>
      <c r="I25" s="74">
        <f>IF(RES_hh_fec_in!I25=0,0,1000*11630*RES_hh_fec_in!I25/RES_hh_num_in!I25)</f>
        <v>1902.4211473325661</v>
      </c>
      <c r="J25" s="74">
        <f>IF(RES_hh_fec_in!J25=0,0,1000*11630*RES_hh_fec_in!J25/RES_hh_num_in!J25)</f>
        <v>1861.9368540123535</v>
      </c>
      <c r="K25" s="74">
        <f>IF(RES_hh_fec_in!K25=0,0,1000*11630*RES_hh_fec_in!K25/RES_hh_num_in!K25)</f>
        <v>1911.7099090945646</v>
      </c>
      <c r="L25" s="74">
        <f>IF(RES_hh_fec_in!L25=0,0,1000*11630*RES_hh_fec_in!L25/RES_hh_num_in!L25)</f>
        <v>1901.2489335023772</v>
      </c>
      <c r="M25" s="74">
        <f>IF(RES_hh_fec_in!M25=0,0,1000*11630*RES_hh_fec_in!M25/RES_hh_num_in!M25)</f>
        <v>1981.0215755459205</v>
      </c>
      <c r="N25" s="74">
        <f>IF(RES_hh_fec_in!N25=0,0,1000*11630*RES_hh_fec_in!N25/RES_hh_num_in!N25)</f>
        <v>1953.9244643756383</v>
      </c>
      <c r="O25" s="74">
        <f>IF(RES_hh_fec_in!O25=0,0,1000*11630*RES_hh_fec_in!O25/RES_hh_num_in!O25)</f>
        <v>1911.4706682160624</v>
      </c>
      <c r="P25" s="74">
        <f>IF(RES_hh_fec_in!P25=0,0,1000*11630*RES_hh_fec_in!P25/RES_hh_num_in!P25)</f>
        <v>1832.6357460129311</v>
      </c>
      <c r="Q25" s="74">
        <f>IF(RES_hh_fec_in!Q25=0,0,1000*11630*RES_hh_fec_in!Q25/RES_hh_num_in!Q25)</f>
        <v>1779.923163539125</v>
      </c>
      <c r="R25" s="74">
        <f>IF(RES_hh_fec_in!R25=0,0,1000*11630*RES_hh_fec_in!R25/RES_hh_num_in!R25)</f>
        <v>1744.2505301454612</v>
      </c>
      <c r="S25" s="74">
        <f>IF(RES_hh_fec_in!S25=0,0,1000*11630*RES_hh_fec_in!S25/RES_hh_num_in!S25)</f>
        <v>1668.2987789203028</v>
      </c>
      <c r="T25" s="74">
        <f>IF(RES_hh_fec_in!T25=0,0,1000*11630*RES_hh_fec_in!T25/RES_hh_num_in!T25)</f>
        <v>1594.3952376754962</v>
      </c>
      <c r="U25" s="74">
        <f>IF(RES_hh_fec_in!U25=0,0,1000*11630*RES_hh_fec_in!U25/RES_hh_num_in!U25)</f>
        <v>1527.1301158558504</v>
      </c>
      <c r="V25" s="74">
        <f>IF(RES_hh_fec_in!V25=0,0,1000*11630*RES_hh_fec_in!V25/RES_hh_num_in!V25)</f>
        <v>1495.1787033500125</v>
      </c>
      <c r="W25" s="74">
        <f>IF(RES_hh_fec_in!W25=0,0,1000*11630*RES_hh_fec_in!W25/RES_hh_num_in!W25)</f>
        <v>1424.1207568457576</v>
      </c>
      <c r="X25" s="74">
        <f>IF(RES_hh_fec_in!X25=0,0,1000*11630*RES_hh_fec_in!X25/RES_hh_num_in!X25)</f>
        <v>1277.8246732417961</v>
      </c>
      <c r="Y25" s="74">
        <f>IF(RES_hh_fec_in!Y25=0,0,1000*11630*RES_hh_fec_in!Y25/RES_hh_num_in!Y25)</f>
        <v>1236.6099473094955</v>
      </c>
      <c r="DA25" s="90" t="s">
        <v>805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292.13764071817309</v>
      </c>
      <c r="D26" s="77">
        <f>IF(RES_hh_fec_in!D26=0,0,1000*11630*RES_hh_fec_in!D26/RES_hh_num_in!D26)</f>
        <v>289.82580136399264</v>
      </c>
      <c r="E26" s="77">
        <f>IF(RES_hh_fec_in!E26=0,0,1000*11630*RES_hh_fec_in!E26/RES_hh_num_in!E26)</f>
        <v>289.71071181577548</v>
      </c>
      <c r="F26" s="77">
        <f>IF(RES_hh_fec_in!F26=0,0,1000*11630*RES_hh_fec_in!F26/RES_hh_num_in!F26)</f>
        <v>287.16999753529689</v>
      </c>
      <c r="G26" s="77">
        <f>IF(RES_hh_fec_in!G26=0,0,1000*11630*RES_hh_fec_in!G26/RES_hh_num_in!G26)</f>
        <v>291.89770643548991</v>
      </c>
      <c r="H26" s="77">
        <f>IF(RES_hh_fec_in!H26=0,0,1000*11630*RES_hh_fec_in!H26/RES_hh_num_in!H26)</f>
        <v>292.15855691810674</v>
      </c>
      <c r="I26" s="77">
        <f>IF(RES_hh_fec_in!I26=0,0,1000*11630*RES_hh_fec_in!I26/RES_hh_num_in!I26)</f>
        <v>267.92794334666132</v>
      </c>
      <c r="J26" s="77">
        <f>IF(RES_hh_fec_in!J26=0,0,1000*11630*RES_hh_fec_in!J26/RES_hh_num_in!J26)</f>
        <v>274.55915841351083</v>
      </c>
      <c r="K26" s="77">
        <f>IF(RES_hh_fec_in!K26=0,0,1000*11630*RES_hh_fec_in!K26/RES_hh_num_in!K26)</f>
        <v>280.98104122746048</v>
      </c>
      <c r="L26" s="77">
        <f>IF(RES_hh_fec_in!L26=0,0,1000*11630*RES_hh_fec_in!L26/RES_hh_num_in!L26)</f>
        <v>284.34814206917696</v>
      </c>
      <c r="M26" s="77">
        <f>IF(RES_hh_fec_in!M26=0,0,1000*11630*RES_hh_fec_in!M26/RES_hh_num_in!M26)</f>
        <v>293.17595499131659</v>
      </c>
      <c r="N26" s="77">
        <f>IF(RES_hh_fec_in!N26=0,0,1000*11630*RES_hh_fec_in!N26/RES_hh_num_in!N26)</f>
        <v>293.29724285379882</v>
      </c>
      <c r="O26" s="77">
        <f>IF(RES_hh_fec_in!O26=0,0,1000*11630*RES_hh_fec_in!O26/RES_hh_num_in!O26)</f>
        <v>292.8308962658935</v>
      </c>
      <c r="P26" s="77">
        <f>IF(RES_hh_fec_in!P26=0,0,1000*11630*RES_hh_fec_in!P26/RES_hh_num_in!P26)</f>
        <v>285.23552975047903</v>
      </c>
      <c r="Q26" s="77">
        <f>IF(RES_hh_fec_in!Q26=0,0,1000*11630*RES_hh_fec_in!Q26/RES_hh_num_in!Q26)</f>
        <v>282.55127172139186</v>
      </c>
      <c r="R26" s="77">
        <f>IF(RES_hh_fec_in!R26=0,0,1000*11630*RES_hh_fec_in!R26/RES_hh_num_in!R26)</f>
        <v>277.42335743749169</v>
      </c>
      <c r="S26" s="77">
        <f>IF(RES_hh_fec_in!S26=0,0,1000*11630*RES_hh_fec_in!S26/RES_hh_num_in!S26)</f>
        <v>267.54409285337402</v>
      </c>
      <c r="T26" s="77">
        <f>IF(RES_hh_fec_in!T26=0,0,1000*11630*RES_hh_fec_in!T26/RES_hh_num_in!T26)</f>
        <v>257.83795491743587</v>
      </c>
      <c r="U26" s="77">
        <f>IF(RES_hh_fec_in!U26=0,0,1000*11630*RES_hh_fec_in!U26/RES_hh_num_in!U26)</f>
        <v>250.39574862621049</v>
      </c>
      <c r="V26" s="77">
        <f>IF(RES_hh_fec_in!V26=0,0,1000*11630*RES_hh_fec_in!V26/RES_hh_num_in!V26)</f>
        <v>249.09340491350557</v>
      </c>
      <c r="W26" s="77">
        <f>IF(RES_hh_fec_in!W26=0,0,1000*11630*RES_hh_fec_in!W26/RES_hh_num_in!W26)</f>
        <v>250.24930410854742</v>
      </c>
      <c r="X26" s="77">
        <f>IF(RES_hh_fec_in!X26=0,0,1000*11630*RES_hh_fec_in!X26/RES_hh_num_in!X26)</f>
        <v>228.35104098871733</v>
      </c>
      <c r="Y26" s="77">
        <f>IF(RES_hh_fec_in!Y26=0,0,1000*11630*RES_hh_fec_in!Y26/RES_hh_num_in!Y26)</f>
        <v>209.83306588709488</v>
      </c>
      <c r="DA26" s="92" t="s">
        <v>806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198.12410867131229</v>
      </c>
      <c r="D27" s="69">
        <f>IF(RES_hh_fec_in!D27=0,0,1000*11630*RES_hh_fec_in!D27/RES_hh_num_in!D27)</f>
        <v>197.14952019287728</v>
      </c>
      <c r="E27" s="69">
        <f>IF(RES_hh_fec_in!E27=0,0,1000*11630*RES_hh_fec_in!E27/RES_hh_num_in!E27)</f>
        <v>200.5967711800599</v>
      </c>
      <c r="F27" s="69">
        <f>IF(RES_hh_fec_in!F27=0,0,1000*11630*RES_hh_fec_in!F27/RES_hh_num_in!F27)</f>
        <v>194.77086987804063</v>
      </c>
      <c r="G27" s="69">
        <f>IF(RES_hh_fec_in!G27=0,0,1000*11630*RES_hh_fec_in!G27/RES_hh_num_in!G27)</f>
        <v>202.22607617255855</v>
      </c>
      <c r="H27" s="69">
        <f>IF(RES_hh_fec_in!H27=0,0,1000*11630*RES_hh_fec_in!H27/RES_hh_num_in!H27)</f>
        <v>196.78749316936009</v>
      </c>
      <c r="I27" s="69">
        <f>IF(RES_hh_fec_in!I27=0,0,1000*11630*RES_hh_fec_in!I27/RES_hh_num_in!I27)</f>
        <v>199.88536923205183</v>
      </c>
      <c r="J27" s="69">
        <f>IF(RES_hh_fec_in!J27=0,0,1000*11630*RES_hh_fec_in!J27/RES_hh_num_in!J27)</f>
        <v>215.95028471176136</v>
      </c>
      <c r="K27" s="69">
        <f>IF(RES_hh_fec_in!K27=0,0,1000*11630*RES_hh_fec_in!K27/RES_hh_num_in!K27)</f>
        <v>228.66572806886523</v>
      </c>
      <c r="L27" s="69">
        <f>IF(RES_hh_fec_in!L27=0,0,1000*11630*RES_hh_fec_in!L27/RES_hh_num_in!L27)</f>
        <v>225.84730095004818</v>
      </c>
      <c r="M27" s="69">
        <f>IF(RES_hh_fec_in!M27=0,0,1000*11630*RES_hh_fec_in!M27/RES_hh_num_in!M27)</f>
        <v>225.46906718241181</v>
      </c>
      <c r="N27" s="69">
        <f>IF(RES_hh_fec_in!N27=0,0,1000*11630*RES_hh_fec_in!N27/RES_hh_num_in!N27)</f>
        <v>234.63932779181084</v>
      </c>
      <c r="O27" s="69">
        <f>IF(RES_hh_fec_in!O27=0,0,1000*11630*RES_hh_fec_in!O27/RES_hh_num_in!O27)</f>
        <v>237.23542088977783</v>
      </c>
      <c r="P27" s="69">
        <f>IF(RES_hh_fec_in!P27=0,0,1000*11630*RES_hh_fec_in!P27/RES_hh_num_in!P27)</f>
        <v>236.43379429080269</v>
      </c>
      <c r="Q27" s="69">
        <f>IF(RES_hh_fec_in!Q27=0,0,1000*11630*RES_hh_fec_in!Q27/RES_hh_num_in!Q27)</f>
        <v>237.74118821183066</v>
      </c>
      <c r="R27" s="69">
        <f>IF(RES_hh_fec_in!R27=0,0,1000*11630*RES_hh_fec_in!R27/RES_hh_num_in!R27)</f>
        <v>230.81500521265269</v>
      </c>
      <c r="S27" s="69">
        <f>IF(RES_hh_fec_in!S27=0,0,1000*11630*RES_hh_fec_in!S27/RES_hh_num_in!S27)</f>
        <v>224.49348088303594</v>
      </c>
      <c r="T27" s="69">
        <f>IF(RES_hh_fec_in!T27=0,0,1000*11630*RES_hh_fec_in!T27/RES_hh_num_in!T27)</f>
        <v>223.93897844172866</v>
      </c>
      <c r="U27" s="69">
        <f>IF(RES_hh_fec_in!U27=0,0,1000*11630*RES_hh_fec_in!U27/RES_hh_num_in!U27)</f>
        <v>221.99490035593647</v>
      </c>
      <c r="V27" s="69">
        <f>IF(RES_hh_fec_in!V27=0,0,1000*11630*RES_hh_fec_in!V27/RES_hh_num_in!V27)</f>
        <v>292.8062719460446</v>
      </c>
      <c r="W27" s="69">
        <f>IF(RES_hh_fec_in!W27=0,0,1000*11630*RES_hh_fec_in!W27/RES_hh_num_in!W27)</f>
        <v>287.40058462268308</v>
      </c>
      <c r="X27" s="69">
        <f>IF(RES_hh_fec_in!X27=0,0,1000*11630*RES_hh_fec_in!X27/RES_hh_num_in!X27)</f>
        <v>260.01170143128343</v>
      </c>
      <c r="Y27" s="69">
        <f>IF(RES_hh_fec_in!Y27=0,0,1000*11630*RES_hh_fec_in!Y27/RES_hh_num_in!Y27)</f>
        <v>236.71329619312419</v>
      </c>
      <c r="DA27" s="88" t="s">
        <v>807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X28" s="72">
        <f>IF(RES_hh_fec_in!X28=0,0,1000*11630*RES_hh_fec_in!X28/RES_hh_num_in!X28)</f>
        <v>0</v>
      </c>
      <c r="Y28" s="72">
        <f>IF(RES_hh_fec_in!Y28=0,0,1000*11630*RES_hh_fec_in!Y28/RES_hh_num_in!Y28)</f>
        <v>0</v>
      </c>
      <c r="DA28" s="89" t="s">
        <v>808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262.22464043569579</v>
      </c>
      <c r="D29" s="72">
        <f>IF(RES_hh_fec_in!D29=0,0,1000*11630*RES_hh_fec_in!D29/RES_hh_num_in!D29)</f>
        <v>247.2769104545946</v>
      </c>
      <c r="E29" s="72">
        <f>IF(RES_hh_fec_in!E29=0,0,1000*11630*RES_hh_fec_in!E29/RES_hh_num_in!E29)</f>
        <v>281.74863130533652</v>
      </c>
      <c r="F29" s="72">
        <f>IF(RES_hh_fec_in!F29=0,0,1000*11630*RES_hh_fec_in!F29/RES_hh_num_in!F29)</f>
        <v>241.1288576703063</v>
      </c>
      <c r="G29" s="72">
        <f>IF(RES_hh_fec_in!G29=0,0,1000*11630*RES_hh_fec_in!G29/RES_hh_num_in!G29)</f>
        <v>299.20374141096232</v>
      </c>
      <c r="H29" s="72">
        <f>IF(RES_hh_fec_in!H29=0,0,1000*11630*RES_hh_fec_in!H29/RES_hh_num_in!H29)</f>
        <v>157.63159632394755</v>
      </c>
      <c r="I29" s="72">
        <f>IF(RES_hh_fec_in!I29=0,0,1000*11630*RES_hh_fec_in!I29/RES_hh_num_in!I29)</f>
        <v>210.89952575079781</v>
      </c>
      <c r="J29" s="72">
        <f>IF(RES_hh_fec_in!J29=0,0,1000*11630*RES_hh_fec_in!J29/RES_hh_num_in!J29)</f>
        <v>296.89245477792838</v>
      </c>
      <c r="K29" s="72">
        <f>IF(RES_hh_fec_in!K29=0,0,1000*11630*RES_hh_fec_in!K29/RES_hh_num_in!K29)</f>
        <v>347.98093334072354</v>
      </c>
      <c r="L29" s="72">
        <f>IF(RES_hh_fec_in!L29=0,0,1000*11630*RES_hh_fec_in!L29/RES_hh_num_in!L29)</f>
        <v>273.62070097098945</v>
      </c>
      <c r="M29" s="72">
        <f>IF(RES_hh_fec_in!M29=0,0,1000*11630*RES_hh_fec_in!M29/RES_hh_num_in!M29)</f>
        <v>265.45150445048495</v>
      </c>
      <c r="N29" s="72">
        <f>IF(RES_hh_fec_in!N29=0,0,1000*11630*RES_hh_fec_in!N29/RES_hh_num_in!N29)</f>
        <v>222.61213740188347</v>
      </c>
      <c r="O29" s="72">
        <f>IF(RES_hh_fec_in!O29=0,0,1000*11630*RES_hh_fec_in!O29/RES_hh_num_in!O29)</f>
        <v>303.82777530524294</v>
      </c>
      <c r="P29" s="72">
        <f>IF(RES_hh_fec_in!P29=0,0,1000*11630*RES_hh_fec_in!P29/RES_hh_num_in!P29)</f>
        <v>290.51526068490506</v>
      </c>
      <c r="Q29" s="72">
        <f>IF(RES_hh_fec_in!Q29=0,0,1000*11630*RES_hh_fec_in!Q29/RES_hh_num_in!Q29)</f>
        <v>357.9282794792457</v>
      </c>
      <c r="R29" s="72">
        <f>IF(RES_hh_fec_in!R29=0,0,1000*11630*RES_hh_fec_in!R29/RES_hh_num_in!R29)</f>
        <v>284.46974514962847</v>
      </c>
      <c r="S29" s="72">
        <f>IF(RES_hh_fec_in!S29=0,0,1000*11630*RES_hh_fec_in!S29/RES_hh_num_in!S29)</f>
        <v>292.43695566393114</v>
      </c>
      <c r="T29" s="72">
        <f>IF(RES_hh_fec_in!T29=0,0,1000*11630*RES_hh_fec_in!T29/RES_hh_num_in!T29)</f>
        <v>304.11161227626246</v>
      </c>
      <c r="U29" s="72">
        <f>IF(RES_hh_fec_in!U29=0,0,1000*11630*RES_hh_fec_in!U29/RES_hh_num_in!U29)</f>
        <v>309.18172915315205</v>
      </c>
      <c r="V29" s="72">
        <f>IF(RES_hh_fec_in!V29=0,0,1000*11630*RES_hh_fec_in!V29/RES_hh_num_in!V29)</f>
        <v>401.61218600205075</v>
      </c>
      <c r="W29" s="72">
        <f>IF(RES_hh_fec_in!W29=0,0,1000*11630*RES_hh_fec_in!W29/RES_hh_num_in!W29)</f>
        <v>422.98871228447587</v>
      </c>
      <c r="X29" s="72">
        <f>IF(RES_hh_fec_in!X29=0,0,1000*11630*RES_hh_fec_in!X29/RES_hh_num_in!X29)</f>
        <v>371.47757130370655</v>
      </c>
      <c r="Y29" s="72">
        <f>IF(RES_hh_fec_in!Y29=0,0,1000*11630*RES_hh_fec_in!Y29/RES_hh_num_in!Y29)</f>
        <v>315.01473273872818</v>
      </c>
      <c r="DA29" s="89" t="s">
        <v>809</v>
      </c>
    </row>
    <row r="30" spans="1:105" ht="12" customHeight="1" x14ac:dyDescent="0.25">
      <c r="A30" s="28" t="s">
        <v>189</v>
      </c>
      <c r="B30" s="72"/>
      <c r="C30" s="72">
        <f>IF(RES_hh_fec_in!C30=0,0,1000*11630*RES_hh_fec_in!C30/RES_hh_num_in!C30)</f>
        <v>233.51880991409283</v>
      </c>
      <c r="D30" s="72">
        <f>IF(RES_hh_fec_in!D30=0,0,1000*11630*RES_hh_fec_in!D30/RES_hh_num_in!D30)</f>
        <v>247.89382002784649</v>
      </c>
      <c r="E30" s="72">
        <f>IF(RES_hh_fec_in!E30=0,0,1000*11630*RES_hh_fec_in!E30/RES_hh_num_in!E30)</f>
        <v>232.35358955074537</v>
      </c>
      <c r="F30" s="72">
        <f>IF(RES_hh_fec_in!F30=0,0,1000*11630*RES_hh_fec_in!F30/RES_hh_num_in!F30)</f>
        <v>237.43876470553008</v>
      </c>
      <c r="G30" s="72">
        <f>IF(RES_hh_fec_in!G30=0,0,1000*11630*RES_hh_fec_in!G30/RES_hh_num_in!G30)</f>
        <v>237.62362311853997</v>
      </c>
      <c r="H30" s="72">
        <f>IF(RES_hh_fec_in!H30=0,0,1000*11630*RES_hh_fec_in!H30/RES_hh_num_in!H30)</f>
        <v>245.72399639338821</v>
      </c>
      <c r="I30" s="72">
        <f>IF(RES_hh_fec_in!I30=0,0,1000*11630*RES_hh_fec_in!I30/RES_hh_num_in!I30)</f>
        <v>252.47626198799739</v>
      </c>
      <c r="J30" s="72">
        <f>IF(RES_hh_fec_in!J30=0,0,1000*11630*RES_hh_fec_in!J30/RES_hh_num_in!J30)</f>
        <v>259.7347594507753</v>
      </c>
      <c r="K30" s="72">
        <f>IF(RES_hh_fec_in!K30=0,0,1000*11630*RES_hh_fec_in!K30/RES_hh_num_in!K30)</f>
        <v>285.74956013268491</v>
      </c>
      <c r="L30" s="72">
        <f>IF(RES_hh_fec_in!L30=0,0,1000*11630*RES_hh_fec_in!L30/RES_hh_num_in!L30)</f>
        <v>303.22338428598931</v>
      </c>
      <c r="M30" s="72">
        <f>IF(RES_hh_fec_in!M30=0,0,1000*11630*RES_hh_fec_in!M30/RES_hh_num_in!M30)</f>
        <v>0</v>
      </c>
      <c r="N30" s="72">
        <f>IF(RES_hh_fec_in!N30=0,0,1000*11630*RES_hh_fec_in!N30/RES_hh_num_in!N30)</f>
        <v>0</v>
      </c>
      <c r="O30" s="72">
        <f>IF(RES_hh_fec_in!O30=0,0,1000*11630*RES_hh_fec_in!O30/RES_hh_num_in!O30)</f>
        <v>294.40490173988866</v>
      </c>
      <c r="P30" s="72">
        <f>IF(RES_hh_fec_in!P30=0,0,1000*11630*RES_hh_fec_in!P30/RES_hh_num_in!P30)</f>
        <v>300.62483881558398</v>
      </c>
      <c r="Q30" s="72">
        <f>IF(RES_hh_fec_in!Q30=0,0,1000*11630*RES_hh_fec_in!Q30/RES_hh_num_in!Q30)</f>
        <v>292.76975723135985</v>
      </c>
      <c r="R30" s="72">
        <f>IF(RES_hh_fec_in!R30=0,0,1000*11630*RES_hh_fec_in!R30/RES_hh_num_in!R30)</f>
        <v>287.58095167500016</v>
      </c>
      <c r="S30" s="72">
        <f>IF(RES_hh_fec_in!S30=0,0,1000*11630*RES_hh_fec_in!S30/RES_hh_num_in!S30)</f>
        <v>293.4130320024351</v>
      </c>
      <c r="T30" s="72">
        <f>IF(RES_hh_fec_in!T30=0,0,1000*11630*RES_hh_fec_in!T30/RES_hh_num_in!T30)</f>
        <v>286.74653909064619</v>
      </c>
      <c r="U30" s="72">
        <f>IF(RES_hh_fec_in!U30=0,0,1000*11630*RES_hh_fec_in!U30/RES_hh_num_in!U30)</f>
        <v>313.61265120240989</v>
      </c>
      <c r="V30" s="72">
        <f>IF(RES_hh_fec_in!V30=0,0,1000*11630*RES_hh_fec_in!V30/RES_hh_num_in!V30)</f>
        <v>407.34133548537807</v>
      </c>
      <c r="W30" s="72">
        <f>IF(RES_hh_fec_in!W30=0,0,1000*11630*RES_hh_fec_in!W30/RES_hh_num_in!W30)</f>
        <v>459.89963270647672</v>
      </c>
      <c r="X30" s="72">
        <f>IF(RES_hh_fec_in!X30=0,0,1000*11630*RES_hh_fec_in!X30/RES_hh_num_in!X30)</f>
        <v>0</v>
      </c>
      <c r="Y30" s="72">
        <f>IF(RES_hh_fec_in!Y30=0,0,1000*11630*RES_hh_fec_in!Y30/RES_hh_num_in!Y30)</f>
        <v>0</v>
      </c>
      <c r="DA30" s="89" t="s">
        <v>810</v>
      </c>
    </row>
    <row r="31" spans="1:105" ht="12" customHeight="1" x14ac:dyDescent="0.25">
      <c r="A31" s="28" t="s">
        <v>202</v>
      </c>
      <c r="B31" s="72"/>
      <c r="C31" s="72">
        <f>IF(RES_hh_fec_in!C31=0,0,1000*11630*RES_hh_fec_in!C31/RES_hh_num_in!C31)</f>
        <v>0</v>
      </c>
      <c r="D31" s="72">
        <f>IF(RES_hh_fec_in!D31=0,0,1000*11630*RES_hh_fec_in!D31/RES_hh_num_in!D31)</f>
        <v>0</v>
      </c>
      <c r="E31" s="72">
        <f>IF(RES_hh_fec_in!E31=0,0,1000*11630*RES_hh_fec_in!E31/RES_hh_num_in!E31)</f>
        <v>0</v>
      </c>
      <c r="F31" s="72">
        <f>IF(RES_hh_fec_in!F31=0,0,1000*11630*RES_hh_fec_in!F31/RES_hh_num_in!F31)</f>
        <v>0</v>
      </c>
      <c r="G31" s="72">
        <f>IF(RES_hh_fec_in!G31=0,0,1000*11630*RES_hh_fec_in!G31/RES_hh_num_in!G31)</f>
        <v>0</v>
      </c>
      <c r="H31" s="72">
        <f>IF(RES_hh_fec_in!H31=0,0,1000*11630*RES_hh_fec_in!H31/RES_hh_num_in!H31)</f>
        <v>0</v>
      </c>
      <c r="I31" s="72">
        <f>IF(RES_hh_fec_in!I31=0,0,1000*11630*RES_hh_fec_in!I31/RES_hh_num_in!I31)</f>
        <v>0</v>
      </c>
      <c r="J31" s="72">
        <f>IF(RES_hh_fec_in!J31=0,0,1000*11630*RES_hh_fec_in!J31/RES_hh_num_in!J31)</f>
        <v>0</v>
      </c>
      <c r="K31" s="72">
        <f>IF(RES_hh_fec_in!K31=0,0,1000*11630*RES_hh_fec_in!K31/RES_hh_num_in!K31)</f>
        <v>0</v>
      </c>
      <c r="L31" s="72">
        <f>IF(RES_hh_fec_in!L31=0,0,1000*11630*RES_hh_fec_in!L31/RES_hh_num_in!L31)</f>
        <v>0</v>
      </c>
      <c r="M31" s="72">
        <f>IF(RES_hh_fec_in!M31=0,0,1000*11630*RES_hh_fec_in!M31/RES_hh_num_in!M31)</f>
        <v>0</v>
      </c>
      <c r="N31" s="72">
        <f>IF(RES_hh_fec_in!N31=0,0,1000*11630*RES_hh_fec_in!N31/RES_hh_num_in!N31)</f>
        <v>0</v>
      </c>
      <c r="O31" s="72">
        <f>IF(RES_hh_fec_in!O31=0,0,1000*11630*RES_hh_fec_in!O31/RES_hh_num_in!O31)</f>
        <v>0</v>
      </c>
      <c r="P31" s="72">
        <f>IF(RES_hh_fec_in!P31=0,0,1000*11630*RES_hh_fec_in!P31/RES_hh_num_in!P31)</f>
        <v>0</v>
      </c>
      <c r="Q31" s="72">
        <f>IF(RES_hh_fec_in!Q31=0,0,1000*11630*RES_hh_fec_in!Q31/RES_hh_num_in!Q31)</f>
        <v>0</v>
      </c>
      <c r="R31" s="72">
        <f>IF(RES_hh_fec_in!R31=0,0,1000*11630*RES_hh_fec_in!R31/RES_hh_num_in!R31)</f>
        <v>0</v>
      </c>
      <c r="S31" s="72">
        <f>IF(RES_hh_fec_in!S31=0,0,1000*11630*RES_hh_fec_in!S31/RES_hh_num_in!S31)</f>
        <v>0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0</v>
      </c>
      <c r="V31" s="72">
        <f>IF(RES_hh_fec_in!V31=0,0,1000*11630*RES_hh_fec_in!V31/RES_hh_num_in!V31)</f>
        <v>0</v>
      </c>
      <c r="W31" s="72">
        <f>IF(RES_hh_fec_in!W31=0,0,1000*11630*RES_hh_fec_in!W31/RES_hh_num_in!W31)</f>
        <v>0</v>
      </c>
      <c r="X31" s="72">
        <f>IF(RES_hh_fec_in!X31=0,0,1000*11630*RES_hh_fec_in!X31/RES_hh_num_in!X31)</f>
        <v>0</v>
      </c>
      <c r="Y31" s="72">
        <f>IF(RES_hh_fec_in!Y31=0,0,1000*11630*RES_hh_fec_in!Y31/RES_hh_num_in!Y31)</f>
        <v>0</v>
      </c>
      <c r="DA31" s="89" t="s">
        <v>811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187.94583555149126</v>
      </c>
      <c r="D32" s="77">
        <f>IF(RES_hh_fec_in!D32=0,0,1000*11630*RES_hh_fec_in!D32/RES_hh_num_in!D32)</f>
        <v>189.53942091294297</v>
      </c>
      <c r="E32" s="77">
        <f>IF(RES_hh_fec_in!E32=0,0,1000*11630*RES_hh_fec_in!E32/RES_hh_num_in!E32)</f>
        <v>188.9340579765859</v>
      </c>
      <c r="F32" s="77">
        <f>IF(RES_hh_fec_in!F32=0,0,1000*11630*RES_hh_fec_in!F32/RES_hh_num_in!F32)</f>
        <v>190.77243287536101</v>
      </c>
      <c r="G32" s="77">
        <f>IF(RES_hh_fec_in!G32=0,0,1000*11630*RES_hh_fec_in!G32/RES_hh_num_in!G32)</f>
        <v>193.5129464491832</v>
      </c>
      <c r="H32" s="77">
        <f>IF(RES_hh_fec_in!H32=0,0,1000*11630*RES_hh_fec_in!H32/RES_hh_num_in!H32)</f>
        <v>199.36190079929801</v>
      </c>
      <c r="I32" s="77">
        <f>IF(RES_hh_fec_in!I32=0,0,1000*11630*RES_hh_fec_in!I32/RES_hh_num_in!I32)</f>
        <v>198.09995303222408</v>
      </c>
      <c r="J32" s="77">
        <f>IF(RES_hh_fec_in!J32=0,0,1000*11630*RES_hh_fec_in!J32/RES_hh_num_in!J32)</f>
        <v>201.28655648957698</v>
      </c>
      <c r="K32" s="77">
        <f>IF(RES_hh_fec_in!K32=0,0,1000*11630*RES_hh_fec_in!K32/RES_hh_num_in!K32)</f>
        <v>214.20593437837036</v>
      </c>
      <c r="L32" s="77">
        <f>IF(RES_hh_fec_in!L32=0,0,1000*11630*RES_hh_fec_in!L32/RES_hh_num_in!L32)</f>
        <v>223.47482186627491</v>
      </c>
      <c r="M32" s="77">
        <f>IF(RES_hh_fec_in!M32=0,0,1000*11630*RES_hh_fec_in!M32/RES_hh_num_in!M32)</f>
        <v>225.01940211384829</v>
      </c>
      <c r="N32" s="77">
        <f>IF(RES_hh_fec_in!N32=0,0,1000*11630*RES_hh_fec_in!N32/RES_hh_num_in!N32)</f>
        <v>234.92791009209762</v>
      </c>
      <c r="O32" s="77">
        <f>IF(RES_hh_fec_in!O32=0,0,1000*11630*RES_hh_fec_in!O32/RES_hh_num_in!O32)</f>
        <v>231.92163374040354</v>
      </c>
      <c r="P32" s="77">
        <f>IF(RES_hh_fec_in!P32=0,0,1000*11630*RES_hh_fec_in!P32/RES_hh_num_in!P32)</f>
        <v>229.62170482225082</v>
      </c>
      <c r="Q32" s="77">
        <f>IF(RES_hh_fec_in!Q32=0,0,1000*11630*RES_hh_fec_in!Q32/RES_hh_num_in!Q32)</f>
        <v>225.22593756619582</v>
      </c>
      <c r="R32" s="77">
        <f>IF(RES_hh_fec_in!R32=0,0,1000*11630*RES_hh_fec_in!R32/RES_hh_num_in!R32)</f>
        <v>225.37411364917372</v>
      </c>
      <c r="S32" s="77">
        <f>IF(RES_hh_fec_in!S32=0,0,1000*11630*RES_hh_fec_in!S32/RES_hh_num_in!S32)</f>
        <v>220.6878629556962</v>
      </c>
      <c r="T32" s="77">
        <f>IF(RES_hh_fec_in!T32=0,0,1000*11630*RES_hh_fec_in!T32/RES_hh_num_in!T32)</f>
        <v>221.3474017256556</v>
      </c>
      <c r="U32" s="77">
        <f>IF(RES_hh_fec_in!U32=0,0,1000*11630*RES_hh_fec_in!U32/RES_hh_num_in!U32)</f>
        <v>218.26499448840639</v>
      </c>
      <c r="V32" s="77">
        <f>IF(RES_hh_fec_in!V32=0,0,1000*11630*RES_hh_fec_in!V32/RES_hh_num_in!V32)</f>
        <v>287.13031297517114</v>
      </c>
      <c r="W32" s="77">
        <f>IF(RES_hh_fec_in!W32=0,0,1000*11630*RES_hh_fec_in!W32/RES_hh_num_in!W32)</f>
        <v>279.43418632086843</v>
      </c>
      <c r="X32" s="77">
        <f>IF(RES_hh_fec_in!X32=0,0,1000*11630*RES_hh_fec_in!X32/RES_hh_num_in!X32)</f>
        <v>255.3341264273117</v>
      </c>
      <c r="Y32" s="77">
        <f>IF(RES_hh_fec_in!Y32=0,0,1000*11630*RES_hh_fec_in!Y32/RES_hh_num_in!Y32)</f>
        <v>234.49688362939389</v>
      </c>
      <c r="DA32" s="92" t="s">
        <v>812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16941.164149147113</v>
      </c>
      <c r="D3" s="65">
        <f>IF(RES_hh_tes_in!D3=0,0,1000*11630*RES_hh_tes_in!D3/RES_hh_num_in!D3)</f>
        <v>16947.275847566038</v>
      </c>
      <c r="E3" s="65">
        <f>IF(RES_hh_tes_in!E3=0,0,1000*11630*RES_hh_tes_in!E3/RES_hh_num_in!E3)</f>
        <v>17691.298607408284</v>
      </c>
      <c r="F3" s="65">
        <f>IF(RES_hh_tes_in!F3=0,0,1000*11630*RES_hh_tes_in!F3/RES_hh_num_in!F3)</f>
        <v>16774.364392614247</v>
      </c>
      <c r="G3" s="65">
        <f>IF(RES_hh_tes_in!G3=0,0,1000*11630*RES_hh_tes_in!G3/RES_hh_num_in!G3)</f>
        <v>18394.375674840416</v>
      </c>
      <c r="H3" s="65">
        <f>IF(RES_hh_tes_in!H3=0,0,1000*11630*RES_hh_tes_in!H3/RES_hh_num_in!H3)</f>
        <v>18335.875135163995</v>
      </c>
      <c r="I3" s="65">
        <f>IF(RES_hh_tes_in!I3=0,0,1000*11630*RES_hh_tes_in!I3/RES_hh_num_in!I3)</f>
        <v>18185.846672698994</v>
      </c>
      <c r="J3" s="65">
        <f>IF(RES_hh_tes_in!J3=0,0,1000*11630*RES_hh_tes_in!J3/RES_hh_num_in!J3)</f>
        <v>15930.06310839724</v>
      </c>
      <c r="K3" s="65">
        <f>IF(RES_hh_tes_in!K3=0,0,1000*11630*RES_hh_tes_in!K3/RES_hh_num_in!K3)</f>
        <v>15929.721406564388</v>
      </c>
      <c r="L3" s="65">
        <f>IF(RES_hh_tes_in!L3=0,0,1000*11630*RES_hh_tes_in!L3/RES_hh_num_in!L3)</f>
        <v>17990.872179617101</v>
      </c>
      <c r="M3" s="65">
        <f>IF(RES_hh_tes_in!M3=0,0,1000*11630*RES_hh_tes_in!M3/RES_hh_num_in!M3)</f>
        <v>17348.322968425189</v>
      </c>
      <c r="N3" s="65">
        <f>IF(RES_hh_tes_in!N3=0,0,1000*11630*RES_hh_tes_in!N3/RES_hh_num_in!N3)</f>
        <v>17415.25917003808</v>
      </c>
      <c r="O3" s="65">
        <f>IF(RES_hh_tes_in!O3=0,0,1000*11630*RES_hh_tes_in!O3/RES_hh_num_in!O3)</f>
        <v>15625.352663802243</v>
      </c>
      <c r="P3" s="65">
        <f>IF(RES_hh_tes_in!P3=0,0,1000*11630*RES_hh_tes_in!P3/RES_hh_num_in!P3)</f>
        <v>16124.773095295226</v>
      </c>
      <c r="Q3" s="65">
        <f>IF(RES_hh_tes_in!Q3=0,0,1000*11630*RES_hh_tes_in!Q3/RES_hh_num_in!Q3)</f>
        <v>14640.656859652921</v>
      </c>
      <c r="R3" s="65">
        <f>IF(RES_hh_tes_in!R3=0,0,1000*11630*RES_hh_tes_in!R3/RES_hh_num_in!R3)</f>
        <v>15367.727620486397</v>
      </c>
      <c r="S3" s="65">
        <f>IF(RES_hh_tes_in!S3=0,0,1000*11630*RES_hh_tes_in!S3/RES_hh_num_in!S3)</f>
        <v>13519.613675979757</v>
      </c>
      <c r="T3" s="65">
        <f>IF(RES_hh_tes_in!T3=0,0,1000*11630*RES_hh_tes_in!T3/RES_hh_num_in!T3)</f>
        <v>13387.254234719036</v>
      </c>
      <c r="U3" s="65">
        <f>IF(RES_hh_tes_in!U3=0,0,1000*11630*RES_hh_tes_in!U3/RES_hh_num_in!U3)</f>
        <v>10494.439646780396</v>
      </c>
      <c r="V3" s="65">
        <f>IF(RES_hh_tes_in!V3=0,0,1000*11630*RES_hh_tes_in!V3/RES_hh_num_in!V3)</f>
        <v>11717.180718104541</v>
      </c>
      <c r="W3" s="65">
        <f>IF(RES_hh_tes_in!W3=0,0,1000*11630*RES_hh_tes_in!W3/RES_hh_num_in!W3)</f>
        <v>10760.963745075187</v>
      </c>
      <c r="X3" s="65">
        <f>IF(RES_hh_tes_in!X3=0,0,1000*11630*RES_hh_tes_in!X3/RES_hh_num_in!X3)</f>
        <v>6411.5126948576462</v>
      </c>
      <c r="Y3" s="65">
        <f>IF(RES_hh_tes_in!Y3=0,0,1000*11630*RES_hh_tes_in!Y3/RES_hh_num_in!Y3)</f>
        <v>5469.1322084914218</v>
      </c>
      <c r="DA3" s="87" t="s">
        <v>814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15269.633575874932</v>
      </c>
      <c r="D4" s="69">
        <f>IF(RES_hh_tes_in!D4=0,0,1000*11630*RES_hh_tes_in!D4/RES_hh_num_in!D4)</f>
        <v>15277.907505310268</v>
      </c>
      <c r="E4" s="69">
        <f>IF(RES_hh_tes_in!E4=0,0,1000*11630*RES_hh_tes_in!E4/RES_hh_num_in!E4)</f>
        <v>16040.642871024267</v>
      </c>
      <c r="F4" s="69">
        <f>IF(RES_hh_tes_in!F4=0,0,1000*11630*RES_hh_tes_in!F4/RES_hh_num_in!F4)</f>
        <v>15126.998703752814</v>
      </c>
      <c r="G4" s="69">
        <f>IF(RES_hh_tes_in!G4=0,0,1000*11630*RES_hh_tes_in!G4/RES_hh_num_in!G4)</f>
        <v>16647.880526315457</v>
      </c>
      <c r="H4" s="69">
        <f>IF(RES_hh_tes_in!H4=0,0,1000*11630*RES_hh_tes_in!H4/RES_hh_num_in!H4)</f>
        <v>16624.764840591313</v>
      </c>
      <c r="I4" s="69">
        <f>IF(RES_hh_tes_in!I4=0,0,1000*11630*RES_hh_tes_in!I4/RES_hh_num_in!I4)</f>
        <v>16535.560293176979</v>
      </c>
      <c r="J4" s="69">
        <f>IF(RES_hh_tes_in!J4=0,0,1000*11630*RES_hh_tes_in!J4/RES_hh_num_in!J4)</f>
        <v>14246.649961918478</v>
      </c>
      <c r="K4" s="69">
        <f>IF(RES_hh_tes_in!K4=0,0,1000*11630*RES_hh_tes_in!K4/RES_hh_num_in!K4)</f>
        <v>14265.971504467938</v>
      </c>
      <c r="L4" s="69">
        <f>IF(RES_hh_tes_in!L4=0,0,1000*11630*RES_hh_tes_in!L4/RES_hh_num_in!L4)</f>
        <v>16261.73019698077</v>
      </c>
      <c r="M4" s="69">
        <f>IF(RES_hh_tes_in!M4=0,0,1000*11630*RES_hh_tes_in!M4/RES_hh_num_in!M4)</f>
        <v>15611.747687666331</v>
      </c>
      <c r="N4" s="69">
        <f>IF(RES_hh_tes_in!N4=0,0,1000*11630*RES_hh_tes_in!N4/RES_hh_num_in!N4)</f>
        <v>15621.562996836428</v>
      </c>
      <c r="O4" s="69">
        <f>IF(RES_hh_tes_in!O4=0,0,1000*11630*RES_hh_tes_in!O4/RES_hh_num_in!O4)</f>
        <v>13816.097962849926</v>
      </c>
      <c r="P4" s="69">
        <f>IF(RES_hh_tes_in!P4=0,0,1000*11630*RES_hh_tes_in!P4/RES_hh_num_in!P4)</f>
        <v>14382.715781902385</v>
      </c>
      <c r="Q4" s="69">
        <f>IF(RES_hh_tes_in!Q4=0,0,1000*11630*RES_hh_tes_in!Q4/RES_hh_num_in!Q4)</f>
        <v>12871.654031727585</v>
      </c>
      <c r="R4" s="69">
        <f>IF(RES_hh_tes_in!R4=0,0,1000*11630*RES_hh_tes_in!R4/RES_hh_num_in!R4)</f>
        <v>13676.125348198984</v>
      </c>
      <c r="S4" s="69">
        <f>IF(RES_hh_tes_in!S4=0,0,1000*11630*RES_hh_tes_in!S4/RES_hh_num_in!S4)</f>
        <v>11916.330109330733</v>
      </c>
      <c r="T4" s="69">
        <f>IF(RES_hh_tes_in!T4=0,0,1000*11630*RES_hh_tes_in!T4/RES_hh_num_in!T4)</f>
        <v>11771.211255667398</v>
      </c>
      <c r="U4" s="69">
        <f>IF(RES_hh_tes_in!U4=0,0,1000*11630*RES_hh_tes_in!U4/RES_hh_num_in!U4)</f>
        <v>8909.9363741600009</v>
      </c>
      <c r="V4" s="69">
        <f>IF(RES_hh_tes_in!V4=0,0,1000*11630*RES_hh_tes_in!V4/RES_hh_num_in!V4)</f>
        <v>9905.3901745403073</v>
      </c>
      <c r="W4" s="69">
        <f>IF(RES_hh_tes_in!W4=0,0,1000*11630*RES_hh_tes_in!W4/RES_hh_num_in!W4)</f>
        <v>8971.5724685825335</v>
      </c>
      <c r="X4" s="69">
        <f>IF(RES_hh_tes_in!X4=0,0,1000*11630*RES_hh_tes_in!X4/RES_hh_num_in!X4)</f>
        <v>4987.0484728554575</v>
      </c>
      <c r="Y4" s="69">
        <f>IF(RES_hh_tes_in!Y4=0,0,1000*11630*RES_hh_tes_in!Y4/RES_hh_num_in!Y4)</f>
        <v>3921.6277382385379</v>
      </c>
      <c r="DA4" s="88" t="s">
        <v>815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15285.067536349768</v>
      </c>
      <c r="D5" s="72">
        <f>IF(RES_hh_tes_in!D5=0,0,1000*11630*RES_hh_tes_in!D5/RES_hh_num_in!D5)</f>
        <v>15181.250457815589</v>
      </c>
      <c r="E5" s="72">
        <f>IF(RES_hh_tes_in!E5=0,0,1000*11630*RES_hh_tes_in!E5/RES_hh_num_in!E5)</f>
        <v>15342.610571424826</v>
      </c>
      <c r="F5" s="72">
        <f>IF(RES_hh_tes_in!F5=0,0,1000*11630*RES_hh_tes_in!F5/RES_hh_num_in!F5)</f>
        <v>15148.150704928708</v>
      </c>
      <c r="G5" s="72">
        <f>IF(RES_hh_tes_in!G5=0,0,1000*11630*RES_hh_tes_in!G5/RES_hh_num_in!G5)</f>
        <v>16727.86522055959</v>
      </c>
      <c r="H5" s="72">
        <f>IF(RES_hh_tes_in!H5=0,0,1000*11630*RES_hh_tes_in!H5/RES_hh_num_in!H5)</f>
        <v>17401.692483172366</v>
      </c>
      <c r="I5" s="72">
        <f>IF(RES_hh_tes_in!I5=0,0,1000*11630*RES_hh_tes_in!I5/RES_hh_num_in!I5)</f>
        <v>0</v>
      </c>
      <c r="J5" s="72">
        <f>IF(RES_hh_tes_in!J5=0,0,1000*11630*RES_hh_tes_in!J5/RES_hh_num_in!J5)</f>
        <v>0</v>
      </c>
      <c r="K5" s="72">
        <f>IF(RES_hh_tes_in!K5=0,0,1000*11630*RES_hh_tes_in!K5/RES_hh_num_in!K5)</f>
        <v>0</v>
      </c>
      <c r="L5" s="72">
        <f>IF(RES_hh_tes_in!L5=0,0,1000*11630*RES_hh_tes_in!L5/RES_hh_num_in!L5)</f>
        <v>0</v>
      </c>
      <c r="M5" s="72">
        <f>IF(RES_hh_tes_in!M5=0,0,1000*11630*RES_hh_tes_in!M5/RES_hh_num_in!M5)</f>
        <v>14744.313856241919</v>
      </c>
      <c r="N5" s="72">
        <f>IF(RES_hh_tes_in!N5=0,0,1000*11630*RES_hh_tes_in!N5/RES_hh_num_in!N5)</f>
        <v>15187.494822673081</v>
      </c>
      <c r="O5" s="72">
        <f>IF(RES_hh_tes_in!O5=0,0,1000*11630*RES_hh_tes_in!O5/RES_hh_num_in!O5)</f>
        <v>13460.01011559365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12991.326009963799</v>
      </c>
      <c r="S5" s="72">
        <f>IF(RES_hh_tes_in!S5=0,0,1000*11630*RES_hh_tes_in!S5/RES_hh_num_in!S5)</f>
        <v>11215.805184359817</v>
      </c>
      <c r="T5" s="72">
        <f>IF(RES_hh_tes_in!T5=0,0,1000*11630*RES_hh_tes_in!T5/RES_hh_num_in!T5)</f>
        <v>11534.673405247273</v>
      </c>
      <c r="U5" s="72">
        <f>IF(RES_hh_tes_in!U5=0,0,1000*11630*RES_hh_tes_in!U5/RES_hh_num_in!U5)</f>
        <v>9119.7318487266075</v>
      </c>
      <c r="V5" s="72">
        <f>IF(RES_hh_tes_in!V5=0,0,1000*11630*RES_hh_tes_in!V5/RES_hh_num_in!V5)</f>
        <v>10192.578376983265</v>
      </c>
      <c r="W5" s="72">
        <f>IF(RES_hh_tes_in!W5=0,0,1000*11630*RES_hh_tes_in!W5/RES_hh_num_in!W5)</f>
        <v>9393.8259904066854</v>
      </c>
      <c r="X5" s="72">
        <f>IF(RES_hh_tes_in!X5=0,0,1000*11630*RES_hh_tes_in!X5/RES_hh_num_in!X5)</f>
        <v>4822.7421466419746</v>
      </c>
      <c r="Y5" s="72">
        <f>IF(RES_hh_tes_in!Y5=0,0,1000*11630*RES_hh_tes_in!Y5/RES_hh_num_in!Y5)</f>
        <v>3802.7514631368217</v>
      </c>
      <c r="DA5" s="89" t="s">
        <v>816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0</v>
      </c>
      <c r="D6" s="72">
        <f>IF(RES_hh_tes_in!D6=0,0,1000*11630*RES_hh_tes_in!D6/RES_hh_num_in!D6)</f>
        <v>0</v>
      </c>
      <c r="E6" s="72">
        <f>IF(RES_hh_tes_in!E6=0,0,1000*11630*RES_hh_tes_in!E6/RES_hh_num_in!E6)</f>
        <v>0</v>
      </c>
      <c r="F6" s="72">
        <f>IF(RES_hh_tes_in!F6=0,0,1000*11630*RES_hh_tes_in!F6/RES_hh_num_in!F6)</f>
        <v>0</v>
      </c>
      <c r="G6" s="72">
        <f>IF(RES_hh_tes_in!G6=0,0,1000*11630*RES_hh_tes_in!G6/RES_hh_num_in!G6)</f>
        <v>0</v>
      </c>
      <c r="H6" s="72">
        <f>IF(RES_hh_tes_in!H6=0,0,1000*11630*RES_hh_tes_in!H6/RES_hh_num_in!H6)</f>
        <v>0</v>
      </c>
      <c r="I6" s="72">
        <f>IF(RES_hh_tes_in!I6=0,0,1000*11630*RES_hh_tes_in!I6/RES_hh_num_in!I6)</f>
        <v>0</v>
      </c>
      <c r="J6" s="72">
        <f>IF(RES_hh_tes_in!J6=0,0,1000*11630*RES_hh_tes_in!J6/RES_hh_num_in!J6)</f>
        <v>0</v>
      </c>
      <c r="K6" s="72">
        <f>IF(RES_hh_tes_in!K6=0,0,1000*11630*RES_hh_tes_in!K6/RES_hh_num_in!K6)</f>
        <v>0</v>
      </c>
      <c r="L6" s="72">
        <f>IF(RES_hh_tes_in!L6=0,0,1000*11630*RES_hh_tes_in!L6/RES_hh_num_in!L6)</f>
        <v>0</v>
      </c>
      <c r="M6" s="72">
        <f>IF(RES_hh_tes_in!M6=0,0,1000*11630*RES_hh_tes_in!M6/RES_hh_num_in!M6)</f>
        <v>0</v>
      </c>
      <c r="N6" s="72">
        <f>IF(RES_hh_tes_in!N6=0,0,1000*11630*RES_hh_tes_in!N6/RES_hh_num_in!N6)</f>
        <v>0</v>
      </c>
      <c r="O6" s="72">
        <f>IF(RES_hh_tes_in!O6=0,0,1000*11630*RES_hh_tes_in!O6/RES_hh_num_in!O6)</f>
        <v>0</v>
      </c>
      <c r="P6" s="72">
        <f>IF(RES_hh_tes_in!P6=0,0,1000*11630*RES_hh_tes_in!P6/RES_hh_num_in!P6)</f>
        <v>0</v>
      </c>
      <c r="Q6" s="72">
        <f>IF(RES_hh_tes_in!Q6=0,0,1000*11630*RES_hh_tes_in!Q6/RES_hh_num_in!Q6)</f>
        <v>0</v>
      </c>
      <c r="R6" s="72">
        <f>IF(RES_hh_tes_in!R6=0,0,1000*11630*RES_hh_tes_in!R6/RES_hh_num_in!R6)</f>
        <v>0</v>
      </c>
      <c r="S6" s="72">
        <f>IF(RES_hh_tes_in!S6=0,0,1000*11630*RES_hh_tes_in!S6/RES_hh_num_in!S6)</f>
        <v>0</v>
      </c>
      <c r="T6" s="72">
        <f>IF(RES_hh_tes_in!T6=0,0,1000*11630*RES_hh_tes_in!T6/RES_hh_num_in!T6)</f>
        <v>0</v>
      </c>
      <c r="U6" s="72">
        <f>IF(RES_hh_tes_in!U6=0,0,1000*11630*RES_hh_tes_in!U6/RES_hh_num_in!U6)</f>
        <v>0</v>
      </c>
      <c r="V6" s="72">
        <f>IF(RES_hh_tes_in!V6=0,0,1000*11630*RES_hh_tes_in!V6/RES_hh_num_in!V6)</f>
        <v>0</v>
      </c>
      <c r="W6" s="72">
        <f>IF(RES_hh_tes_in!W6=0,0,1000*11630*RES_hh_tes_in!W6/RES_hh_num_in!W6)</f>
        <v>0</v>
      </c>
      <c r="X6" s="72">
        <f>IF(RES_hh_tes_in!X6=0,0,1000*11630*RES_hh_tes_in!X6/RES_hh_num_in!X6)</f>
        <v>0</v>
      </c>
      <c r="Y6" s="72">
        <f>IF(RES_hh_tes_in!Y6=0,0,1000*11630*RES_hh_tes_in!Y6/RES_hh_num_in!Y6)</f>
        <v>0</v>
      </c>
      <c r="DA6" s="89" t="s">
        <v>817</v>
      </c>
    </row>
    <row r="7" spans="1:105" ht="12" customHeight="1" x14ac:dyDescent="0.25">
      <c r="A7" s="28" t="s">
        <v>200</v>
      </c>
      <c r="B7" s="72"/>
      <c r="C7" s="72">
        <f>IF(RES_hh_tes_in!C7=0,0,1000*11630*RES_hh_tes_in!C7/RES_hh_num_in!C7)</f>
        <v>15617.845608359119</v>
      </c>
      <c r="D7" s="72">
        <f>IF(RES_hh_tes_in!D7=0,0,1000*11630*RES_hh_tes_in!D7/RES_hh_num_in!D7)</f>
        <v>14781.254229599377</v>
      </c>
      <c r="E7" s="72">
        <f>IF(RES_hh_tes_in!E7=0,0,1000*11630*RES_hh_tes_in!E7/RES_hh_num_in!E7)</f>
        <v>16472.565335157229</v>
      </c>
      <c r="F7" s="72">
        <f>IF(RES_hh_tes_in!F7=0,0,1000*11630*RES_hh_tes_in!F7/RES_hh_num_in!F7)</f>
        <v>14726.5774959506</v>
      </c>
      <c r="G7" s="72">
        <f>IF(RES_hh_tes_in!G7=0,0,1000*11630*RES_hh_tes_in!G7/RES_hh_num_in!G7)</f>
        <v>16095.247484500189</v>
      </c>
      <c r="H7" s="72">
        <f>IF(RES_hh_tes_in!H7=0,0,1000*11630*RES_hh_tes_in!H7/RES_hh_num_in!H7)</f>
        <v>16060.455862206647</v>
      </c>
      <c r="I7" s="72">
        <f>IF(RES_hh_tes_in!I7=0,0,1000*11630*RES_hh_tes_in!I7/RES_hh_num_in!I7)</f>
        <v>17259.768993961785</v>
      </c>
      <c r="J7" s="72">
        <f>IF(RES_hh_tes_in!J7=0,0,1000*11630*RES_hh_tes_in!J7/RES_hh_num_in!J7)</f>
        <v>13291.548258110757</v>
      </c>
      <c r="K7" s="72">
        <f>IF(RES_hh_tes_in!K7=0,0,1000*11630*RES_hh_tes_in!K7/RES_hh_num_in!K7)</f>
        <v>13281.81885796944</v>
      </c>
      <c r="L7" s="72">
        <f>IF(RES_hh_tes_in!L7=0,0,1000*11630*RES_hh_tes_in!L7/RES_hh_num_in!L7)</f>
        <v>16543.907895000866</v>
      </c>
      <c r="M7" s="72">
        <f>IF(RES_hh_tes_in!M7=0,0,1000*11630*RES_hh_tes_in!M7/RES_hh_num_in!M7)</f>
        <v>15369.009660697564</v>
      </c>
      <c r="N7" s="72">
        <f>IF(RES_hh_tes_in!N7=0,0,1000*11630*RES_hh_tes_in!N7/RES_hh_num_in!N7)</f>
        <v>15359.653537374932</v>
      </c>
      <c r="O7" s="72">
        <f>IF(RES_hh_tes_in!O7=0,0,1000*11630*RES_hh_tes_in!O7/RES_hh_num_in!O7)</f>
        <v>13449.236828678</v>
      </c>
      <c r="P7" s="72">
        <f>IF(RES_hh_tes_in!P7=0,0,1000*11630*RES_hh_tes_in!P7/RES_hh_num_in!P7)</f>
        <v>14348.842836650812</v>
      </c>
      <c r="Q7" s="72">
        <f>IF(RES_hh_tes_in!Q7=0,0,1000*11630*RES_hh_tes_in!Q7/RES_hh_num_in!Q7)</f>
        <v>12935.670536435489</v>
      </c>
      <c r="R7" s="72">
        <f>IF(RES_hh_tes_in!R7=0,0,1000*11630*RES_hh_tes_in!R7/RES_hh_num_in!R7)</f>
        <v>13228.592600169872</v>
      </c>
      <c r="S7" s="72">
        <f>IF(RES_hh_tes_in!S7=0,0,1000*11630*RES_hh_tes_in!S7/RES_hh_num_in!S7)</f>
        <v>11557.38717982319</v>
      </c>
      <c r="T7" s="72">
        <f>IF(RES_hh_tes_in!T7=0,0,1000*11630*RES_hh_tes_in!T7/RES_hh_num_in!T7)</f>
        <v>11239.861507894882</v>
      </c>
      <c r="U7" s="72">
        <f>IF(RES_hh_tes_in!U7=0,0,1000*11630*RES_hh_tes_in!U7/RES_hh_num_in!U7)</f>
        <v>8370.0879870137414</v>
      </c>
      <c r="V7" s="72">
        <f>IF(RES_hh_tes_in!V7=0,0,1000*11630*RES_hh_tes_in!V7/RES_hh_num_in!V7)</f>
        <v>10625.186139493342</v>
      </c>
      <c r="W7" s="72">
        <f>IF(RES_hh_tes_in!W7=0,0,1000*11630*RES_hh_tes_in!W7/RES_hh_num_in!W7)</f>
        <v>0</v>
      </c>
      <c r="X7" s="72">
        <f>IF(RES_hh_tes_in!X7=0,0,1000*11630*RES_hh_tes_in!X7/RES_hh_num_in!X7)</f>
        <v>0</v>
      </c>
      <c r="Y7" s="72">
        <f>IF(RES_hh_tes_in!Y7=0,0,1000*11630*RES_hh_tes_in!Y7/RES_hh_num_in!Y7)</f>
        <v>3188.9217990077259</v>
      </c>
      <c r="DA7" s="89" t="s">
        <v>818</v>
      </c>
    </row>
    <row r="8" spans="1:105" ht="12" customHeight="1" x14ac:dyDescent="0.25">
      <c r="A8" s="28" t="s">
        <v>189</v>
      </c>
      <c r="B8" s="72"/>
      <c r="C8" s="72">
        <f>IF(RES_hh_tes_in!C8=0,0,1000*11630*RES_hh_tes_in!C8/RES_hh_num_in!C8)</f>
        <v>14730.565085683844</v>
      </c>
      <c r="D8" s="72">
        <f>IF(RES_hh_tes_in!D8=0,0,1000*11630*RES_hh_tes_in!D8/RES_hh_num_in!D8)</f>
        <v>15539.155712791564</v>
      </c>
      <c r="E8" s="72">
        <f>IF(RES_hh_tes_in!E8=0,0,1000*11630*RES_hh_tes_in!E8/RES_hh_num_in!E8)</f>
        <v>15126.056555781055</v>
      </c>
      <c r="F8" s="72">
        <f>IF(RES_hh_tes_in!F8=0,0,1000*11630*RES_hh_tes_in!F8/RES_hh_num_in!F8)</f>
        <v>14698.684004641555</v>
      </c>
      <c r="G8" s="72">
        <f>IF(RES_hh_tes_in!G8=0,0,1000*11630*RES_hh_tes_in!G8/RES_hh_num_in!G8)</f>
        <v>15531.762599783706</v>
      </c>
      <c r="H8" s="72">
        <f>IF(RES_hh_tes_in!H8=0,0,1000*11630*RES_hh_tes_in!H8/RES_hh_num_in!H8)</f>
        <v>16533.913392978982</v>
      </c>
      <c r="I8" s="72">
        <f>IF(RES_hh_tes_in!I8=0,0,1000*11630*RES_hh_tes_in!I8/RES_hh_num_in!I8)</f>
        <v>16685.477035976764</v>
      </c>
      <c r="J8" s="72">
        <f>IF(RES_hh_tes_in!J8=0,0,1000*11630*RES_hh_tes_in!J8/RES_hh_num_in!J8)</f>
        <v>13952.833529946052</v>
      </c>
      <c r="K8" s="72">
        <f>IF(RES_hh_tes_in!K8=0,0,1000*11630*RES_hh_tes_in!K8/RES_hh_num_in!K8)</f>
        <v>14303.741740635251</v>
      </c>
      <c r="L8" s="72">
        <f>IF(RES_hh_tes_in!L8=0,0,1000*11630*RES_hh_tes_in!L8/RES_hh_num_in!L8)</f>
        <v>17028.145683043971</v>
      </c>
      <c r="M8" s="72">
        <f>IF(RES_hh_tes_in!M8=0,0,1000*11630*RES_hh_tes_in!M8/RES_hh_num_in!M8)</f>
        <v>0</v>
      </c>
      <c r="N8" s="72">
        <f>IF(RES_hh_tes_in!N8=0,0,1000*11630*RES_hh_tes_in!N8/RES_hh_num_in!N8)</f>
        <v>0</v>
      </c>
      <c r="O8" s="72">
        <f>IF(RES_hh_tes_in!O8=0,0,1000*11630*RES_hh_tes_in!O8/RES_hh_num_in!O8)</f>
        <v>13231.119581448806</v>
      </c>
      <c r="P8" s="72">
        <f>IF(RES_hh_tes_in!P8=0,0,1000*11630*RES_hh_tes_in!P8/RES_hh_num_in!P8)</f>
        <v>14096.706716595354</v>
      </c>
      <c r="Q8" s="72">
        <f>IF(RES_hh_tes_in!Q8=0,0,1000*11630*RES_hh_tes_in!Q8/RES_hh_num_in!Q8)</f>
        <v>12187.801471206029</v>
      </c>
      <c r="R8" s="72">
        <f>IF(RES_hh_tes_in!R8=0,0,1000*11630*RES_hh_tes_in!R8/RES_hh_num_in!R8)</f>
        <v>12778.685833155381</v>
      </c>
      <c r="S8" s="72">
        <f>IF(RES_hh_tes_in!S8=0,0,1000*11630*RES_hh_tes_in!S8/RES_hh_num_in!S8)</f>
        <v>11457.811798849441</v>
      </c>
      <c r="T8" s="72">
        <f>IF(RES_hh_tes_in!T8=0,0,1000*11630*RES_hh_tes_in!T8/RES_hh_num_in!T8)</f>
        <v>11000.714422609813</v>
      </c>
      <c r="U8" s="72">
        <f>IF(RES_hh_tes_in!U8=0,0,1000*11630*RES_hh_tes_in!U8/RES_hh_num_in!U8)</f>
        <v>9150.6352723079362</v>
      </c>
      <c r="V8" s="72">
        <f>IF(RES_hh_tes_in!V8=0,0,1000*11630*RES_hh_tes_in!V8/RES_hh_num_in!V8)</f>
        <v>10107.414406597823</v>
      </c>
      <c r="W8" s="72">
        <f>IF(RES_hh_tes_in!W8=0,0,1000*11630*RES_hh_tes_in!W8/RES_hh_num_in!W8)</f>
        <v>10317.642239829578</v>
      </c>
      <c r="X8" s="72">
        <f>IF(RES_hh_tes_in!X8=0,0,1000*11630*RES_hh_tes_in!X8/RES_hh_num_in!X8)</f>
        <v>0</v>
      </c>
      <c r="Y8" s="72">
        <f>IF(RES_hh_tes_in!Y8=0,0,1000*11630*RES_hh_tes_in!Y8/RES_hh_num_in!Y8)</f>
        <v>0</v>
      </c>
      <c r="DA8" s="89" t="s">
        <v>819</v>
      </c>
    </row>
    <row r="9" spans="1:105" ht="12" customHeight="1" x14ac:dyDescent="0.25">
      <c r="A9" s="28" t="s">
        <v>202</v>
      </c>
      <c r="B9" s="72"/>
      <c r="C9" s="72">
        <f>IF(RES_hh_tes_in!C9=0,0,1000*11630*RES_hh_tes_in!C9/RES_hh_num_in!C9)</f>
        <v>15060.77188810432</v>
      </c>
      <c r="D9" s="72">
        <f>IF(RES_hh_tes_in!D9=0,0,1000*11630*RES_hh_tes_in!D9/RES_hh_num_in!D9)</f>
        <v>15330.137704821511</v>
      </c>
      <c r="E9" s="72">
        <f>IF(RES_hh_tes_in!E9=0,0,1000*11630*RES_hh_tes_in!E9/RES_hh_num_in!E9)</f>
        <v>15450.233805035428</v>
      </c>
      <c r="F9" s="72">
        <f>IF(RES_hh_tes_in!F9=0,0,1000*11630*RES_hh_tes_in!F9/RES_hh_num_in!F9)</f>
        <v>15127.593272845419</v>
      </c>
      <c r="G9" s="72">
        <f>IF(RES_hh_tes_in!G9=0,0,1000*11630*RES_hh_tes_in!G9/RES_hh_num_in!G9)</f>
        <v>16500.97178007082</v>
      </c>
      <c r="H9" s="72">
        <f>IF(RES_hh_tes_in!H9=0,0,1000*11630*RES_hh_tes_in!H9/RES_hh_num_in!H9)</f>
        <v>16354.671470501511</v>
      </c>
      <c r="I9" s="72">
        <f>IF(RES_hh_tes_in!I9=0,0,1000*11630*RES_hh_tes_in!I9/RES_hh_num_in!I9)</f>
        <v>16028.873660231695</v>
      </c>
      <c r="J9" s="72">
        <f>IF(RES_hh_tes_in!J9=0,0,1000*11630*RES_hh_tes_in!J9/RES_hh_num_in!J9)</f>
        <v>14408.136034359664</v>
      </c>
      <c r="K9" s="72">
        <f>IF(RES_hh_tes_in!K9=0,0,1000*11630*RES_hh_tes_in!K9/RES_hh_num_in!K9)</f>
        <v>14284.599656489778</v>
      </c>
      <c r="L9" s="72">
        <f>IF(RES_hh_tes_in!L9=0,0,1000*11630*RES_hh_tes_in!L9/RES_hh_num_in!L9)</f>
        <v>16056.394449907933</v>
      </c>
      <c r="M9" s="72">
        <f>IF(RES_hh_tes_in!M9=0,0,1000*11630*RES_hh_tes_in!M9/RES_hh_num_in!M9)</f>
        <v>15450.383195750324</v>
      </c>
      <c r="N9" s="72">
        <f>IF(RES_hh_tes_in!N9=0,0,1000*11630*RES_hh_tes_in!N9/RES_hh_num_in!N9)</f>
        <v>15492.432952097044</v>
      </c>
      <c r="O9" s="72">
        <f>IF(RES_hh_tes_in!O9=0,0,1000*11630*RES_hh_tes_in!O9/RES_hh_num_in!O9)</f>
        <v>13712.320069798268</v>
      </c>
      <c r="P9" s="72">
        <f>IF(RES_hh_tes_in!P9=0,0,1000*11630*RES_hh_tes_in!P9/RES_hh_num_in!P9)</f>
        <v>14461.969555643282</v>
      </c>
      <c r="Q9" s="72">
        <f>IF(RES_hh_tes_in!Q9=0,0,1000*11630*RES_hh_tes_in!Q9/RES_hh_num_in!Q9)</f>
        <v>12738.65895799733</v>
      </c>
      <c r="R9" s="72">
        <f>IF(RES_hh_tes_in!R9=0,0,1000*11630*RES_hh_tes_in!R9/RES_hh_num_in!R9)</f>
        <v>13450.462494155492</v>
      </c>
      <c r="S9" s="72">
        <f>IF(RES_hh_tes_in!S9=0,0,1000*11630*RES_hh_tes_in!S9/RES_hh_num_in!S9)</f>
        <v>11740.447722307248</v>
      </c>
      <c r="T9" s="72">
        <f>IF(RES_hh_tes_in!T9=0,0,1000*11630*RES_hh_tes_in!T9/RES_hh_num_in!T9)</f>
        <v>11596.905823460498</v>
      </c>
      <c r="U9" s="72">
        <f>IF(RES_hh_tes_in!U9=0,0,1000*11630*RES_hh_tes_in!U9/RES_hh_num_in!U9)</f>
        <v>8840.1542636612794</v>
      </c>
      <c r="V9" s="72">
        <f>IF(RES_hh_tes_in!V9=0,0,1000*11630*RES_hh_tes_in!V9/RES_hh_num_in!V9)</f>
        <v>9874.83790348806</v>
      </c>
      <c r="W9" s="72">
        <f>IF(RES_hh_tes_in!W9=0,0,1000*11630*RES_hh_tes_in!W9/RES_hh_num_in!W9)</f>
        <v>8891.1587151631556</v>
      </c>
      <c r="X9" s="72">
        <f>IF(RES_hh_tes_in!X9=0,0,1000*11630*RES_hh_tes_in!X9/RES_hh_num_in!X9)</f>
        <v>4885.991883278657</v>
      </c>
      <c r="Y9" s="72">
        <f>IF(RES_hh_tes_in!Y9=0,0,1000*11630*RES_hh_tes_in!Y9/RES_hh_num_in!Y9)</f>
        <v>3820.1925361449389</v>
      </c>
      <c r="DA9" s="89" t="s">
        <v>820</v>
      </c>
    </row>
    <row r="10" spans="1:105" ht="12" customHeight="1" x14ac:dyDescent="0.25">
      <c r="A10" s="28" t="s">
        <v>197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X10" s="72">
        <f>IF(RES_hh_tes_in!X10=0,0,1000*11630*RES_hh_tes_in!X10/RES_hh_num_in!X10)</f>
        <v>0</v>
      </c>
      <c r="Y10" s="72">
        <f>IF(RES_hh_tes_in!Y10=0,0,1000*11630*RES_hh_tes_in!Y10/RES_hh_num_in!Y10)</f>
        <v>0</v>
      </c>
      <c r="DA10" s="89" t="s">
        <v>821</v>
      </c>
    </row>
    <row r="11" spans="1:105" ht="12" customHeight="1" x14ac:dyDescent="0.25">
      <c r="A11" s="28" t="s">
        <v>198</v>
      </c>
      <c r="B11" s="72"/>
      <c r="C11" s="72">
        <f>IF(RES_hh_tes_in!C11=0,0,1000*11630*RES_hh_tes_in!C11/RES_hh_num_in!C11)</f>
        <v>15086.086663001144</v>
      </c>
      <c r="D11" s="72">
        <f>IF(RES_hh_tes_in!D11=0,0,1000*11630*RES_hh_tes_in!D11/RES_hh_num_in!D11)</f>
        <v>15196.794438431378</v>
      </c>
      <c r="E11" s="72">
        <f>IF(RES_hh_tes_in!E11=0,0,1000*11630*RES_hh_tes_in!E11/RES_hh_num_in!E11)</f>
        <v>16027.09341427935</v>
      </c>
      <c r="F11" s="72">
        <f>IF(RES_hh_tes_in!F11=0,0,1000*11630*RES_hh_tes_in!F11/RES_hh_num_in!F11)</f>
        <v>15028.992987453688</v>
      </c>
      <c r="G11" s="72">
        <f>IF(RES_hh_tes_in!G11=0,0,1000*11630*RES_hh_tes_in!G11/RES_hh_num_in!G11)</f>
        <v>16396.993336267686</v>
      </c>
      <c r="H11" s="72">
        <f>IF(RES_hh_tes_in!H11=0,0,1000*11630*RES_hh_tes_in!H11/RES_hh_num_in!H11)</f>
        <v>16554.842807571637</v>
      </c>
      <c r="I11" s="72">
        <f>IF(RES_hh_tes_in!I11=0,0,1000*11630*RES_hh_tes_in!I11/RES_hh_num_in!I11)</f>
        <v>16541.260063557947</v>
      </c>
      <c r="J11" s="72">
        <f>IF(RES_hh_tes_in!J11=0,0,1000*11630*RES_hh_tes_in!J11/RES_hh_num_in!J11)</f>
        <v>14180.501688850243</v>
      </c>
      <c r="K11" s="72">
        <f>IF(RES_hh_tes_in!K11=0,0,1000*11630*RES_hh_tes_in!K11/RES_hh_num_in!K11)</f>
        <v>14282.487883311534</v>
      </c>
      <c r="L11" s="72">
        <f>IF(RES_hh_tes_in!L11=0,0,1000*11630*RES_hh_tes_in!L11/RES_hh_num_in!L11)</f>
        <v>16145.217428627408</v>
      </c>
      <c r="M11" s="72">
        <f>IF(RES_hh_tes_in!M11=0,0,1000*11630*RES_hh_tes_in!M11/RES_hh_num_in!M11)</f>
        <v>15492.92380923151</v>
      </c>
      <c r="N11" s="72">
        <f>IF(RES_hh_tes_in!N11=0,0,1000*11630*RES_hh_tes_in!N11/RES_hh_num_in!N11)</f>
        <v>15532.572233161378</v>
      </c>
      <c r="O11" s="72">
        <f>IF(RES_hh_tes_in!O11=0,0,1000*11630*RES_hh_tes_in!O11/RES_hh_num_in!O11)</f>
        <v>13839.757173164389</v>
      </c>
      <c r="P11" s="72">
        <f>IF(RES_hh_tes_in!P11=0,0,1000*11630*RES_hh_tes_in!P11/RES_hh_num_in!P11)</f>
        <v>14274.619744164593</v>
      </c>
      <c r="Q11" s="72">
        <f>IF(RES_hh_tes_in!Q11=0,0,1000*11630*RES_hh_tes_in!Q11/RES_hh_num_in!Q11)</f>
        <v>12825.775648540721</v>
      </c>
      <c r="R11" s="72">
        <f>IF(RES_hh_tes_in!R11=0,0,1000*11630*RES_hh_tes_in!R11/RES_hh_num_in!R11)</f>
        <v>13714.936854049074</v>
      </c>
      <c r="S11" s="72">
        <f>IF(RES_hh_tes_in!S11=0,0,1000*11630*RES_hh_tes_in!S11/RES_hh_num_in!S11)</f>
        <v>11936.015697612702</v>
      </c>
      <c r="T11" s="72">
        <f>IF(RES_hh_tes_in!T11=0,0,1000*11630*RES_hh_tes_in!T11/RES_hh_num_in!T11)</f>
        <v>11698.6701243774</v>
      </c>
      <c r="U11" s="72">
        <f>IF(RES_hh_tes_in!U11=0,0,1000*11630*RES_hh_tes_in!U11/RES_hh_num_in!U11)</f>
        <v>8812.2396417498294</v>
      </c>
      <c r="V11" s="72">
        <f>IF(RES_hh_tes_in!V11=0,0,1000*11630*RES_hh_tes_in!V11/RES_hh_num_in!V11)</f>
        <v>9847.5179323499069</v>
      </c>
      <c r="W11" s="72">
        <f>IF(RES_hh_tes_in!W11=0,0,1000*11630*RES_hh_tes_in!W11/RES_hh_num_in!W11)</f>
        <v>8978.4165286780462</v>
      </c>
      <c r="X11" s="72">
        <f>IF(RES_hh_tes_in!X11=0,0,1000*11630*RES_hh_tes_in!X11/RES_hh_num_in!X11)</f>
        <v>4864.4524570116282</v>
      </c>
      <c r="Y11" s="72">
        <f>IF(RES_hh_tes_in!Y11=0,0,1000*11630*RES_hh_tes_in!Y11/RES_hh_num_in!Y11)</f>
        <v>3874.0223480847831</v>
      </c>
      <c r="DA11" s="89" t="s">
        <v>822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15134.495335246998</v>
      </c>
      <c r="D12" s="72">
        <f>IF(RES_hh_tes_in!D12=0,0,1000*11630*RES_hh_tes_in!D12/RES_hh_num_in!D12)</f>
        <v>15185.277096800004</v>
      </c>
      <c r="E12" s="72">
        <f>IF(RES_hh_tes_in!E12=0,0,1000*11630*RES_hh_tes_in!E12/RES_hh_num_in!E12)</f>
        <v>16059.874136587116</v>
      </c>
      <c r="F12" s="72">
        <f>IF(RES_hh_tes_in!F12=0,0,1000*11630*RES_hh_tes_in!F12/RES_hh_num_in!F12)</f>
        <v>15090.87771782848</v>
      </c>
      <c r="G12" s="72">
        <f>IF(RES_hh_tes_in!G12=0,0,1000*11630*RES_hh_tes_in!G12/RES_hh_num_in!G12)</f>
        <v>16831.605655861487</v>
      </c>
      <c r="H12" s="72">
        <f>IF(RES_hh_tes_in!H12=0,0,1000*11630*RES_hh_tes_in!H12/RES_hh_num_in!H12)</f>
        <v>16674.674634131239</v>
      </c>
      <c r="I12" s="72">
        <f>IF(RES_hh_tes_in!I12=0,0,1000*11630*RES_hh_tes_in!I12/RES_hh_num_in!I12)</f>
        <v>16577.969254590818</v>
      </c>
      <c r="J12" s="72">
        <f>IF(RES_hh_tes_in!J12=0,0,1000*11630*RES_hh_tes_in!J12/RES_hh_num_in!J12)</f>
        <v>14144.11479306719</v>
      </c>
      <c r="K12" s="72">
        <f>IF(RES_hh_tes_in!K12=0,0,1000*11630*RES_hh_tes_in!K12/RES_hh_num_in!K12)</f>
        <v>14229.072210830238</v>
      </c>
      <c r="L12" s="72">
        <f>IF(RES_hh_tes_in!L12=0,0,1000*11630*RES_hh_tes_in!L12/RES_hh_num_in!L12)</f>
        <v>16158.811818318472</v>
      </c>
      <c r="M12" s="72">
        <f>IF(RES_hh_tes_in!M12=0,0,1000*11630*RES_hh_tes_in!M12/RES_hh_num_in!M12)</f>
        <v>15357.933654584598</v>
      </c>
      <c r="N12" s="72">
        <f>IF(RES_hh_tes_in!N12=0,0,1000*11630*RES_hh_tes_in!N12/RES_hh_num_in!N12)</f>
        <v>15590.453571086515</v>
      </c>
      <c r="O12" s="72">
        <f>IF(RES_hh_tes_in!O12=0,0,1000*11630*RES_hh_tes_in!O12/RES_hh_num_in!O12)</f>
        <v>13771.423843739631</v>
      </c>
      <c r="P12" s="72">
        <f>IF(RES_hh_tes_in!P12=0,0,1000*11630*RES_hh_tes_in!P12/RES_hh_num_in!P12)</f>
        <v>14330.671272663885</v>
      </c>
      <c r="Q12" s="72">
        <f>IF(RES_hh_tes_in!Q12=0,0,1000*11630*RES_hh_tes_in!Q12/RES_hh_num_in!Q12)</f>
        <v>13051.541360727659</v>
      </c>
      <c r="R12" s="72">
        <f>IF(RES_hh_tes_in!R12=0,0,1000*11630*RES_hh_tes_in!R12/RES_hh_num_in!R12)</f>
        <v>13770.822782149853</v>
      </c>
      <c r="S12" s="72">
        <f>IF(RES_hh_tes_in!S12=0,0,1000*11630*RES_hh_tes_in!S12/RES_hh_num_in!S12)</f>
        <v>11991.079298717155</v>
      </c>
      <c r="T12" s="72">
        <f>IF(RES_hh_tes_in!T12=0,0,1000*11630*RES_hh_tes_in!T12/RES_hh_num_in!T12)</f>
        <v>11748.398641359827</v>
      </c>
      <c r="U12" s="72">
        <f>IF(RES_hh_tes_in!U12=0,0,1000*11630*RES_hh_tes_in!U12/RES_hh_num_in!U12)</f>
        <v>9020.2296517736959</v>
      </c>
      <c r="V12" s="72">
        <f>IF(RES_hh_tes_in!V12=0,0,1000*11630*RES_hh_tes_in!V12/RES_hh_num_in!V12)</f>
        <v>9595.0000865552902</v>
      </c>
      <c r="W12" s="72">
        <f>IF(RES_hh_tes_in!W12=0,0,1000*11630*RES_hh_tes_in!W12/RES_hh_num_in!W12)</f>
        <v>8807.5829038528864</v>
      </c>
      <c r="X12" s="72">
        <f>IF(RES_hh_tes_in!X12=0,0,1000*11630*RES_hh_tes_in!X12/RES_hh_num_in!X12)</f>
        <v>5139.2437537365595</v>
      </c>
      <c r="Y12" s="72">
        <f>IF(RES_hh_tes_in!Y12=0,0,1000*11630*RES_hh_tes_in!Y12/RES_hh_num_in!Y12)</f>
        <v>4056.2489807134011</v>
      </c>
      <c r="DA12" s="89" t="s">
        <v>823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15132.941543806101</v>
      </c>
      <c r="D13" s="74">
        <f>IF(RES_hh_tes_in!D13=0,0,1000*11630*RES_hh_tes_in!D13/RES_hh_num_in!D13)</f>
        <v>15262.737246037113</v>
      </c>
      <c r="E13" s="74">
        <f>IF(RES_hh_tes_in!E13=0,0,1000*11630*RES_hh_tes_in!E13/RES_hh_num_in!E13)</f>
        <v>15940.61353156025</v>
      </c>
      <c r="F13" s="74">
        <f>IF(RES_hh_tes_in!F13=0,0,1000*11630*RES_hh_tes_in!F13/RES_hh_num_in!F13)</f>
        <v>15068.683348357541</v>
      </c>
      <c r="G13" s="74">
        <f>IF(RES_hh_tes_in!G13=0,0,1000*11630*RES_hh_tes_in!G13/RES_hh_num_in!G13)</f>
        <v>16801.069203068797</v>
      </c>
      <c r="H13" s="74">
        <f>IF(RES_hh_tes_in!H13=0,0,1000*11630*RES_hh_tes_in!H13/RES_hh_num_in!H13)</f>
        <v>16828.569562243432</v>
      </c>
      <c r="I13" s="74">
        <f>IF(RES_hh_tes_in!I13=0,0,1000*11630*RES_hh_tes_in!I13/RES_hh_num_in!I13)</f>
        <v>16509.063419088492</v>
      </c>
      <c r="J13" s="74">
        <f>IF(RES_hh_tes_in!J13=0,0,1000*11630*RES_hh_tes_in!J13/RES_hh_num_in!J13)</f>
        <v>13973.014519823879</v>
      </c>
      <c r="K13" s="74">
        <f>IF(RES_hh_tes_in!K13=0,0,1000*11630*RES_hh_tes_in!K13/RES_hh_num_in!K13)</f>
        <v>14295.168176048513</v>
      </c>
      <c r="L13" s="74">
        <f>IF(RES_hh_tes_in!L13=0,0,1000*11630*RES_hh_tes_in!L13/RES_hh_num_in!L13)</f>
        <v>16120.573385318492</v>
      </c>
      <c r="M13" s="74">
        <f>IF(RES_hh_tes_in!M13=0,0,1000*11630*RES_hh_tes_in!M13/RES_hh_num_in!M13)</f>
        <v>15986.459179999012</v>
      </c>
      <c r="N13" s="74">
        <f>IF(RES_hh_tes_in!N13=0,0,1000*11630*RES_hh_tes_in!N13/RES_hh_num_in!N13)</f>
        <v>15727.867435663091</v>
      </c>
      <c r="O13" s="74">
        <f>IF(RES_hh_tes_in!O13=0,0,1000*11630*RES_hh_tes_in!O13/RES_hh_num_in!O13)</f>
        <v>13762.662022596891</v>
      </c>
      <c r="P13" s="74">
        <f>IF(RES_hh_tes_in!P13=0,0,1000*11630*RES_hh_tes_in!P13/RES_hh_num_in!P13)</f>
        <v>14055.660833065675</v>
      </c>
      <c r="Q13" s="74">
        <f>IF(RES_hh_tes_in!Q13=0,0,1000*11630*RES_hh_tes_in!Q13/RES_hh_num_in!Q13)</f>
        <v>12447.162940439919</v>
      </c>
      <c r="R13" s="74">
        <f>IF(RES_hh_tes_in!R13=0,0,1000*11630*RES_hh_tes_in!R13/RES_hh_num_in!R13)</f>
        <v>13599.113342814291</v>
      </c>
      <c r="S13" s="74">
        <f>IF(RES_hh_tes_in!S13=0,0,1000*11630*RES_hh_tes_in!S13/RES_hh_num_in!S13)</f>
        <v>11853.309206703738</v>
      </c>
      <c r="T13" s="74">
        <f>IF(RES_hh_tes_in!T13=0,0,1000*11630*RES_hh_tes_in!T13/RES_hh_num_in!T13)</f>
        <v>11993.025533609201</v>
      </c>
      <c r="U13" s="74">
        <f>IF(RES_hh_tes_in!U13=0,0,1000*11630*RES_hh_tes_in!U13/RES_hh_num_in!U13)</f>
        <v>8946.0161050146471</v>
      </c>
      <c r="V13" s="74">
        <f>IF(RES_hh_tes_in!V13=0,0,1000*11630*RES_hh_tes_in!V13/RES_hh_num_in!V13)</f>
        <v>10139.354411241453</v>
      </c>
      <c r="W13" s="74">
        <f>IF(RES_hh_tes_in!W13=0,0,1000*11630*RES_hh_tes_in!W13/RES_hh_num_in!W13)</f>
        <v>9280.673749324018</v>
      </c>
      <c r="X13" s="74">
        <f>IF(RES_hh_tes_in!X13=0,0,1000*11630*RES_hh_tes_in!X13/RES_hh_num_in!X13)</f>
        <v>4879.2539777650709</v>
      </c>
      <c r="Y13" s="74">
        <f>IF(RES_hh_tes_in!Y13=0,0,1000*11630*RES_hh_tes_in!Y13/RES_hh_num_in!Y13)</f>
        <v>3748.4438424535283</v>
      </c>
      <c r="DA13" s="90" t="s">
        <v>824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143.65872021463838</v>
      </c>
      <c r="D14" s="76">
        <f>IF(RES_hh_tes_in!D14=0,0,1000*11630*RES_hh_tes_in!D14/RES_hh_num_in!D14)</f>
        <v>133.47146230601354</v>
      </c>
      <c r="E14" s="76">
        <f>IF(RES_hh_tes_in!E14=0,0,1000*11630*RES_hh_tes_in!E14/RES_hh_num_in!E14)</f>
        <v>138.70458229417679</v>
      </c>
      <c r="F14" s="76">
        <f>IF(RES_hh_tes_in!F14=0,0,1000*11630*RES_hh_tes_in!F14/RES_hh_num_in!F14)</f>
        <v>101.06330615676062</v>
      </c>
      <c r="G14" s="76">
        <f>IF(RES_hh_tes_in!G14=0,0,1000*11630*RES_hh_tes_in!G14/RES_hh_num_in!G14)</f>
        <v>124.42160829268308</v>
      </c>
      <c r="H14" s="76">
        <f>IF(RES_hh_tes_in!H14=0,0,1000*11630*RES_hh_tes_in!H14/RES_hh_num_in!H14)</f>
        <v>115.38684973817949</v>
      </c>
      <c r="I14" s="76">
        <f>IF(RES_hh_tes_in!I14=0,0,1000*11630*RES_hh_tes_in!I14/RES_hh_num_in!I14)</f>
        <v>121.7186123779686</v>
      </c>
      <c r="J14" s="76">
        <f>IF(RES_hh_tes_in!J14=0,0,1000*11630*RES_hh_tes_in!J14/RES_hh_num_in!J14)</f>
        <v>94.20062447277131</v>
      </c>
      <c r="K14" s="76">
        <f>IF(RES_hh_tes_in!K14=0,0,1000*11630*RES_hh_tes_in!K14/RES_hh_num_in!K14)</f>
        <v>104.57963213381369</v>
      </c>
      <c r="L14" s="76">
        <f>IF(RES_hh_tes_in!L14=0,0,1000*11630*RES_hh_tes_in!L14/RES_hh_num_in!L14)</f>
        <v>131.95363955566378</v>
      </c>
      <c r="M14" s="76">
        <f>IF(RES_hh_tes_in!M14=0,0,1000*11630*RES_hh_tes_in!M14/RES_hh_num_in!M14)</f>
        <v>121.70707462126717</v>
      </c>
      <c r="N14" s="76">
        <f>IF(RES_hh_tes_in!N14=0,0,1000*11630*RES_hh_tes_in!N14/RES_hh_num_in!N14)</f>
        <v>118.64589082891283</v>
      </c>
      <c r="O14" s="76">
        <f>IF(RES_hh_tes_in!O14=0,0,1000*11630*RES_hh_tes_in!O14/RES_hh_num_in!O14)</f>
        <v>99.622265288576841</v>
      </c>
      <c r="P14" s="76">
        <f>IF(RES_hh_tes_in!P14=0,0,1000*11630*RES_hh_tes_in!P14/RES_hh_num_in!P14)</f>
        <v>91.428695621651897</v>
      </c>
      <c r="Q14" s="76">
        <f>IF(RES_hh_tes_in!Q14=0,0,1000*11630*RES_hh_tes_in!Q14/RES_hh_num_in!Q14)</f>
        <v>72.369683466696657</v>
      </c>
      <c r="R14" s="76">
        <f>IF(RES_hh_tes_in!R14=0,0,1000*11630*RES_hh_tes_in!R14/RES_hh_num_in!R14)</f>
        <v>81.401957800832051</v>
      </c>
      <c r="S14" s="76">
        <f>IF(RES_hh_tes_in!S14=0,0,1000*11630*RES_hh_tes_in!S14/RES_hh_num_in!S14)</f>
        <v>70.517566905647186</v>
      </c>
      <c r="T14" s="76">
        <f>IF(RES_hh_tes_in!T14=0,0,1000*11630*RES_hh_tes_in!T14/RES_hh_num_in!T14)</f>
        <v>72.957532700387276</v>
      </c>
      <c r="U14" s="76">
        <f>IF(RES_hh_tes_in!U14=0,0,1000*11630*RES_hh_tes_in!U14/RES_hh_num_in!U14)</f>
        <v>51.066230859807341</v>
      </c>
      <c r="V14" s="76">
        <f>IF(RES_hh_tes_in!V14=0,0,1000*11630*RES_hh_tes_in!V14/RES_hh_num_in!V14)</f>
        <v>64.018157402635566</v>
      </c>
      <c r="W14" s="76">
        <f>IF(RES_hh_tes_in!W14=0,0,1000*11630*RES_hh_tes_in!W14/RES_hh_num_in!W14)</f>
        <v>44.949299381410945</v>
      </c>
      <c r="X14" s="76">
        <f>IF(RES_hh_tes_in!X14=0,0,1000*11630*RES_hh_tes_in!X14/RES_hh_num_in!X14)</f>
        <v>23.605165164624285</v>
      </c>
      <c r="Y14" s="76">
        <f>IF(RES_hh_tes_in!Y14=0,0,1000*11630*RES_hh_tes_in!Y14/RES_hh_num_in!Y14)</f>
        <v>19.041846457059936</v>
      </c>
      <c r="DA14" s="91" t="s">
        <v>825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68.243646947589994</v>
      </c>
      <c r="D15" s="69">
        <f t="shared" si="0"/>
        <v>75.199886045272649</v>
      </c>
      <c r="E15" s="69">
        <f t="shared" si="0"/>
        <v>61.285654398321668</v>
      </c>
      <c r="F15" s="69">
        <f t="shared" si="0"/>
        <v>70.710947357265226</v>
      </c>
      <c r="G15" s="69">
        <f t="shared" si="0"/>
        <v>135.88991116289228</v>
      </c>
      <c r="H15" s="69">
        <f t="shared" si="0"/>
        <v>103.25481847355289</v>
      </c>
      <c r="I15" s="69">
        <f t="shared" si="0"/>
        <v>71.247610319977014</v>
      </c>
      <c r="J15" s="69">
        <f t="shared" si="0"/>
        <v>120.11073821125079</v>
      </c>
      <c r="K15" s="69">
        <f t="shared" si="0"/>
        <v>60.459340418287432</v>
      </c>
      <c r="L15" s="69">
        <f t="shared" si="0"/>
        <v>109.36400981893856</v>
      </c>
      <c r="M15" s="69">
        <f t="shared" si="0"/>
        <v>65.861884610848946</v>
      </c>
      <c r="N15" s="69">
        <f t="shared" si="0"/>
        <v>115.61694030477985</v>
      </c>
      <c r="O15" s="69">
        <f t="shared" si="0"/>
        <v>133.52762419119796</v>
      </c>
      <c r="P15" s="69">
        <f t="shared" si="0"/>
        <v>108.36902152778265</v>
      </c>
      <c r="Q15" s="69">
        <f t="shared" si="0"/>
        <v>147.2618167953311</v>
      </c>
      <c r="R15" s="69">
        <f t="shared" si="0"/>
        <v>91.799400212820402</v>
      </c>
      <c r="S15" s="69">
        <f t="shared" si="0"/>
        <v>53.245305698083072</v>
      </c>
      <c r="T15" s="69">
        <f t="shared" si="0"/>
        <v>110.51219680596795</v>
      </c>
      <c r="U15" s="69">
        <f t="shared" si="0"/>
        <v>115.78560219850114</v>
      </c>
      <c r="V15" s="69">
        <f t="shared" si="0"/>
        <v>289.93508654522401</v>
      </c>
      <c r="W15" s="69">
        <f t="shared" si="0"/>
        <v>321.09480099508113</v>
      </c>
      <c r="X15" s="69">
        <f t="shared" si="0"/>
        <v>82.750839559785632</v>
      </c>
      <c r="Y15" s="69">
        <f t="shared" si="0"/>
        <v>250.93281509504874</v>
      </c>
      <c r="DA15" s="88" t="s">
        <v>826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68.243646947589994</v>
      </c>
      <c r="D16" s="72">
        <f>IF(RES_hh_tes_in!D16=0,0,1000*11630*RES_hh_tes_in!D16/RES_hh_num_in!D$3)</f>
        <v>75.199886045272649</v>
      </c>
      <c r="E16" s="72">
        <f>IF(RES_hh_tes_in!E16=0,0,1000*11630*RES_hh_tes_in!E16/RES_hh_num_in!E$3)</f>
        <v>61.285654398321668</v>
      </c>
      <c r="F16" s="72">
        <f>IF(RES_hh_tes_in!F16=0,0,1000*11630*RES_hh_tes_in!F16/RES_hh_num_in!F$3)</f>
        <v>70.710947357265226</v>
      </c>
      <c r="G16" s="72">
        <f>IF(RES_hh_tes_in!G16=0,0,1000*11630*RES_hh_tes_in!G16/RES_hh_num_in!G$3)</f>
        <v>135.88991116289228</v>
      </c>
      <c r="H16" s="72">
        <f>IF(RES_hh_tes_in!H16=0,0,1000*11630*RES_hh_tes_in!H16/RES_hh_num_in!H$3)</f>
        <v>103.25481847355289</v>
      </c>
      <c r="I16" s="72">
        <f>IF(RES_hh_tes_in!I16=0,0,1000*11630*RES_hh_tes_in!I16/RES_hh_num_in!I$3)</f>
        <v>71.247610319977014</v>
      </c>
      <c r="J16" s="72">
        <f>IF(RES_hh_tes_in!J16=0,0,1000*11630*RES_hh_tes_in!J16/RES_hh_num_in!J$3)</f>
        <v>120.11073821125079</v>
      </c>
      <c r="K16" s="72">
        <f>IF(RES_hh_tes_in!K16=0,0,1000*11630*RES_hh_tes_in!K16/RES_hh_num_in!K$3)</f>
        <v>60.459340418287432</v>
      </c>
      <c r="L16" s="72">
        <f>IF(RES_hh_tes_in!L16=0,0,1000*11630*RES_hh_tes_in!L16/RES_hh_num_in!L$3)</f>
        <v>109.36400981893856</v>
      </c>
      <c r="M16" s="72">
        <f>IF(RES_hh_tes_in!M16=0,0,1000*11630*RES_hh_tes_in!M16/RES_hh_num_in!M$3)</f>
        <v>65.861884610848946</v>
      </c>
      <c r="N16" s="72">
        <f>IF(RES_hh_tes_in!N16=0,0,1000*11630*RES_hh_tes_in!N16/RES_hh_num_in!N$3)</f>
        <v>115.61694030477985</v>
      </c>
      <c r="O16" s="72">
        <f>IF(RES_hh_tes_in!O16=0,0,1000*11630*RES_hh_tes_in!O16/RES_hh_num_in!O$3)</f>
        <v>133.52762419119796</v>
      </c>
      <c r="P16" s="72">
        <f>IF(RES_hh_tes_in!P16=0,0,1000*11630*RES_hh_tes_in!P16/RES_hh_num_in!P$3)</f>
        <v>108.36902152778265</v>
      </c>
      <c r="Q16" s="72">
        <f>IF(RES_hh_tes_in!Q16=0,0,1000*11630*RES_hh_tes_in!Q16/RES_hh_num_in!Q$3)</f>
        <v>147.2618167953311</v>
      </c>
      <c r="R16" s="72">
        <f>IF(RES_hh_tes_in!R16=0,0,1000*11630*RES_hh_tes_in!R16/RES_hh_num_in!R$3)</f>
        <v>91.799400212820402</v>
      </c>
      <c r="S16" s="72">
        <f>IF(RES_hh_tes_in!S16=0,0,1000*11630*RES_hh_tes_in!S16/RES_hh_num_in!S$3)</f>
        <v>53.245305698083072</v>
      </c>
      <c r="T16" s="72">
        <f>IF(RES_hh_tes_in!T16=0,0,1000*11630*RES_hh_tes_in!T16/RES_hh_num_in!T$3)</f>
        <v>110.51219680596795</v>
      </c>
      <c r="U16" s="72">
        <f>IF(RES_hh_tes_in!U16=0,0,1000*11630*RES_hh_tes_in!U16/RES_hh_num_in!U$3)</f>
        <v>115.78560219850114</v>
      </c>
      <c r="V16" s="72">
        <f>IF(RES_hh_tes_in!V16=0,0,1000*11630*RES_hh_tes_in!V16/RES_hh_num_in!V$3)</f>
        <v>289.93508654522401</v>
      </c>
      <c r="W16" s="72">
        <f>IF(RES_hh_tes_in!W16=0,0,1000*11630*RES_hh_tes_in!W16/RES_hh_num_in!W$3)</f>
        <v>321.09480099508113</v>
      </c>
      <c r="X16" s="72">
        <f>IF(RES_hh_tes_in!X16=0,0,1000*11630*RES_hh_tes_in!X16/RES_hh_num_in!X$3)</f>
        <v>82.750839559785632</v>
      </c>
      <c r="Y16" s="72">
        <f>IF(RES_hh_tes_in!Y16=0,0,1000*11630*RES_hh_tes_in!Y16/RES_hh_num_in!Y$3)</f>
        <v>250.93281509504874</v>
      </c>
      <c r="DA16" s="89" t="s">
        <v>827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1455.4492783396413</v>
      </c>
      <c r="D17" s="69">
        <f>IF(RES_hh_tes_in!D17=0,0,1000*11630*RES_hh_tes_in!D17/RES_hh_num_in!D17)</f>
        <v>1446.2958447326298</v>
      </c>
      <c r="E17" s="69">
        <f>IF(RES_hh_tes_in!E17=0,0,1000*11630*RES_hh_tes_in!E17/RES_hh_num_in!E17)</f>
        <v>1439.1133962143813</v>
      </c>
      <c r="F17" s="69">
        <f>IF(RES_hh_tes_in!F17=0,0,1000*11630*RES_hh_tes_in!F17/RES_hh_num_in!F17)</f>
        <v>1428.1020660801005</v>
      </c>
      <c r="G17" s="69">
        <f>IF(RES_hh_tes_in!G17=0,0,1000*11630*RES_hh_tes_in!G17/RES_hh_num_in!G17)</f>
        <v>1456.9989604749114</v>
      </c>
      <c r="H17" s="69">
        <f>IF(RES_hh_tes_in!H17=0,0,1000*11630*RES_hh_tes_in!H17/RES_hh_num_in!H17)</f>
        <v>1456.3996346789222</v>
      </c>
      <c r="I17" s="69">
        <f>IF(RES_hh_tes_in!I17=0,0,1000*11630*RES_hh_tes_in!I17/RES_hh_num_in!I17)</f>
        <v>1426.4349441826378</v>
      </c>
      <c r="J17" s="69">
        <f>IF(RES_hh_tes_in!J17=0,0,1000*11630*RES_hh_tes_in!J17/RES_hh_num_in!J17)</f>
        <v>1401.4361822668111</v>
      </c>
      <c r="K17" s="69">
        <f>IF(RES_hh_tes_in!K17=0,0,1000*11630*RES_hh_tes_in!K17/RES_hh_num_in!K17)</f>
        <v>1429.8088147641163</v>
      </c>
      <c r="L17" s="69">
        <f>IF(RES_hh_tes_in!L17=0,0,1000*11630*RES_hh_tes_in!L17/RES_hh_num_in!L17)</f>
        <v>1443.9733236490508</v>
      </c>
      <c r="M17" s="69">
        <f>IF(RES_hh_tes_in!M17=0,0,1000*11630*RES_hh_tes_in!M17/RES_hh_num_in!M17)</f>
        <v>1492.9765657040377</v>
      </c>
      <c r="N17" s="69">
        <f>IF(RES_hh_tes_in!N17=0,0,1000*11630*RES_hh_tes_in!N17/RES_hh_num_in!N17)</f>
        <v>1492.6124551827138</v>
      </c>
      <c r="O17" s="69">
        <f>IF(RES_hh_tes_in!O17=0,0,1000*11630*RES_hh_tes_in!O17/RES_hh_num_in!O17)</f>
        <v>1490.0421014257875</v>
      </c>
      <c r="P17" s="69">
        <f>IF(RES_hh_tes_in!P17=0,0,1000*11630*RES_hh_tes_in!P17/RES_hh_num_in!P17)</f>
        <v>1448.9980196260433</v>
      </c>
      <c r="Q17" s="69">
        <f>IF(RES_hh_tes_in!Q17=0,0,1000*11630*RES_hh_tes_in!Q17/RES_hh_num_in!Q17)</f>
        <v>1434.4522276296893</v>
      </c>
      <c r="R17" s="69">
        <f>IF(RES_hh_tes_in!R17=0,0,1000*11630*RES_hh_tes_in!R17/RES_hh_num_in!R17)</f>
        <v>1414.1446436112312</v>
      </c>
      <c r="S17" s="69">
        <f>IF(RES_hh_tes_in!S17=0,0,1000*11630*RES_hh_tes_in!S17/RES_hh_num_in!S17)</f>
        <v>1364.2432982869309</v>
      </c>
      <c r="T17" s="69">
        <f>IF(RES_hh_tes_in!T17=0,0,1000*11630*RES_hh_tes_in!T17/RES_hh_num_in!T17)</f>
        <v>1315.4475176718804</v>
      </c>
      <c r="U17" s="69">
        <f>IF(RES_hh_tes_in!U17=0,0,1000*11630*RES_hh_tes_in!U17/RES_hh_num_in!U17)</f>
        <v>1277.6618967853594</v>
      </c>
      <c r="V17" s="69">
        <f>IF(RES_hh_tes_in!V17=0,0,1000*11630*RES_hh_tes_in!V17/RES_hh_num_in!V17)</f>
        <v>1267.0886785854061</v>
      </c>
      <c r="W17" s="69">
        <f>IF(RES_hh_tes_in!W17=0,0,1000*11630*RES_hh_tes_in!W17/RES_hh_num_in!W17)</f>
        <v>1216.672460817811</v>
      </c>
      <c r="X17" s="69">
        <f>IF(RES_hh_tes_in!X17=0,0,1000*11630*RES_hh_tes_in!X17/RES_hh_num_in!X17)</f>
        <v>1110.7441609521452</v>
      </c>
      <c r="Y17" s="69">
        <f>IF(RES_hh_tes_in!Y17=0,0,1000*11630*RES_hh_tes_in!Y17/RES_hh_num_in!Y17)</f>
        <v>1083.5582244765117</v>
      </c>
      <c r="DA17" s="88" t="s">
        <v>828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1468.1240650296827</v>
      </c>
      <c r="D18" s="72">
        <f>IF(RES_hh_tes_in!D18=0,0,1000*11630*RES_hh_tes_in!D18/RES_hh_num_in!D18)</f>
        <v>1442.6572094905016</v>
      </c>
      <c r="E18" s="72">
        <f>IF(RES_hh_tes_in!E18=0,0,1000*11630*RES_hh_tes_in!E18/RES_hh_num_in!E18)</f>
        <v>1379.8565185392295</v>
      </c>
      <c r="F18" s="72">
        <f>IF(RES_hh_tes_in!F18=0,0,1000*11630*RES_hh_tes_in!F18/RES_hh_num_in!F18)</f>
        <v>1432.2611989413706</v>
      </c>
      <c r="G18" s="72">
        <f>IF(RES_hh_tes_in!G18=0,0,1000*11630*RES_hh_tes_in!G18/RES_hh_num_in!G18)</f>
        <v>1555.8115983950884</v>
      </c>
      <c r="H18" s="72">
        <f>IF(RES_hh_tes_in!H18=0,0,1000*11630*RES_hh_tes_in!H18/RES_hh_num_in!H18)</f>
        <v>1701.6896478471563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1441.9598255425151</v>
      </c>
      <c r="N18" s="72">
        <f>IF(RES_hh_tes_in!N18=0,0,1000*11630*RES_hh_tes_in!N18/RES_hh_num_in!N18)</f>
        <v>1469.4489583217619</v>
      </c>
      <c r="O18" s="72">
        <f>IF(RES_hh_tes_in!O18=0,0,1000*11630*RES_hh_tes_in!O18/RES_hh_num_in!O18)</f>
        <v>1472.8179533510331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1370.120369477105</v>
      </c>
      <c r="S18" s="72">
        <f>IF(RES_hh_tes_in!S18=0,0,1000*11630*RES_hh_tes_in!S18/RES_hh_num_in!S18)</f>
        <v>1301.3829967505121</v>
      </c>
      <c r="T18" s="72">
        <f>IF(RES_hh_tes_in!T18=0,0,1000*11630*RES_hh_tes_in!T18/RES_hh_num_in!T18)</f>
        <v>1297.0357692935668</v>
      </c>
      <c r="U18" s="72">
        <f>IF(RES_hh_tes_in!U18=0,0,1000*11630*RES_hh_tes_in!U18/RES_hh_num_in!U18)</f>
        <v>1296.2588156748136</v>
      </c>
      <c r="V18" s="72">
        <f>IF(RES_hh_tes_in!V18=0,0,1000*11630*RES_hh_tes_in!V18/RES_hh_num_in!V18)</f>
        <v>1280.7865675598114</v>
      </c>
      <c r="W18" s="72">
        <f>IF(RES_hh_tes_in!W18=0,0,1000*11630*RES_hh_tes_in!W18/RES_hh_num_in!W18)</f>
        <v>1260.1373581320909</v>
      </c>
      <c r="X18" s="72">
        <f>IF(RES_hh_tes_in!X18=0,0,1000*11630*RES_hh_tes_in!X18/RES_hh_num_in!X18)</f>
        <v>1095.4333565256186</v>
      </c>
      <c r="Y18" s="72">
        <f>IF(RES_hh_tes_in!Y18=0,0,1000*11630*RES_hh_tes_in!Y18/RES_hh_num_in!Y18)</f>
        <v>1073.0641733177981</v>
      </c>
      <c r="DA18" s="89" t="s">
        <v>829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0</v>
      </c>
      <c r="D19" s="72">
        <f>IF(RES_hh_tes_in!D19=0,0,1000*11630*RES_hh_tes_in!D19/RES_hh_num_in!D19)</f>
        <v>0</v>
      </c>
      <c r="E19" s="72">
        <f>IF(RES_hh_tes_in!E19=0,0,1000*11630*RES_hh_tes_in!E19/RES_hh_num_in!E19)</f>
        <v>0</v>
      </c>
      <c r="F19" s="72">
        <f>IF(RES_hh_tes_in!F19=0,0,1000*11630*RES_hh_tes_in!F19/RES_hh_num_in!F19)</f>
        <v>0</v>
      </c>
      <c r="G19" s="72">
        <f>IF(RES_hh_tes_in!G19=0,0,1000*11630*RES_hh_tes_in!G19/RES_hh_num_in!G19)</f>
        <v>0</v>
      </c>
      <c r="H19" s="72">
        <f>IF(RES_hh_tes_in!H19=0,0,1000*11630*RES_hh_tes_in!H19/RES_hh_num_in!H19)</f>
        <v>0</v>
      </c>
      <c r="I19" s="72">
        <f>IF(RES_hh_tes_in!I19=0,0,1000*11630*RES_hh_tes_in!I19/RES_hh_num_in!I19)</f>
        <v>0</v>
      </c>
      <c r="J19" s="72">
        <f>IF(RES_hh_tes_in!J19=0,0,1000*11630*RES_hh_tes_in!J19/RES_hh_num_in!J19)</f>
        <v>0</v>
      </c>
      <c r="K19" s="72">
        <f>IF(RES_hh_tes_in!K19=0,0,1000*11630*RES_hh_tes_in!K19/RES_hh_num_in!K19)</f>
        <v>0</v>
      </c>
      <c r="L19" s="72">
        <f>IF(RES_hh_tes_in!L19=0,0,1000*11630*RES_hh_tes_in!L19/RES_hh_num_in!L19)</f>
        <v>0</v>
      </c>
      <c r="M19" s="72">
        <f>IF(RES_hh_tes_in!M19=0,0,1000*11630*RES_hh_tes_in!M19/RES_hh_num_in!M19)</f>
        <v>0</v>
      </c>
      <c r="N19" s="72">
        <f>IF(RES_hh_tes_in!N19=0,0,1000*11630*RES_hh_tes_in!N19/RES_hh_num_in!N19)</f>
        <v>0</v>
      </c>
      <c r="O19" s="72">
        <f>IF(RES_hh_tes_in!O19=0,0,1000*11630*RES_hh_tes_in!O19/RES_hh_num_in!O19)</f>
        <v>0</v>
      </c>
      <c r="P19" s="72">
        <f>IF(RES_hh_tes_in!P19=0,0,1000*11630*RES_hh_tes_in!P19/RES_hh_num_in!P19)</f>
        <v>0</v>
      </c>
      <c r="Q19" s="72">
        <f>IF(RES_hh_tes_in!Q19=0,0,1000*11630*RES_hh_tes_in!Q19/RES_hh_num_in!Q19)</f>
        <v>0</v>
      </c>
      <c r="R19" s="72">
        <f>IF(RES_hh_tes_in!R19=0,0,1000*11630*RES_hh_tes_in!R19/RES_hh_num_in!R19)</f>
        <v>0</v>
      </c>
      <c r="S19" s="72">
        <f>IF(RES_hh_tes_in!S19=0,0,1000*11630*RES_hh_tes_in!S19/RES_hh_num_in!S19)</f>
        <v>0</v>
      </c>
      <c r="T19" s="72">
        <f>IF(RES_hh_tes_in!T19=0,0,1000*11630*RES_hh_tes_in!T19/RES_hh_num_in!T19)</f>
        <v>0</v>
      </c>
      <c r="U19" s="72">
        <f>IF(RES_hh_tes_in!U19=0,0,1000*11630*RES_hh_tes_in!U19/RES_hh_num_in!U19)</f>
        <v>0</v>
      </c>
      <c r="V19" s="72">
        <f>IF(RES_hh_tes_in!V19=0,0,1000*11630*RES_hh_tes_in!V19/RES_hh_num_in!V19)</f>
        <v>0</v>
      </c>
      <c r="W19" s="72">
        <f>IF(RES_hh_tes_in!W19=0,0,1000*11630*RES_hh_tes_in!W19/RES_hh_num_in!W19)</f>
        <v>0</v>
      </c>
      <c r="X19" s="72">
        <f>IF(RES_hh_tes_in!X19=0,0,1000*11630*RES_hh_tes_in!X19/RES_hh_num_in!X19)</f>
        <v>0</v>
      </c>
      <c r="Y19" s="72">
        <f>IF(RES_hh_tes_in!Y19=0,0,1000*11630*RES_hh_tes_in!Y19/RES_hh_num_in!Y19)</f>
        <v>0</v>
      </c>
      <c r="DA19" s="89" t="s">
        <v>830</v>
      </c>
    </row>
    <row r="20" spans="1:105" ht="12" customHeight="1" x14ac:dyDescent="0.25">
      <c r="A20" s="28" t="s">
        <v>200</v>
      </c>
      <c r="B20" s="72"/>
      <c r="C20" s="72">
        <f>IF(RES_hh_tes_in!C20=0,0,1000*11630*RES_hh_tes_in!C20/RES_hh_num_in!C20)</f>
        <v>1523.0494781784082</v>
      </c>
      <c r="D20" s="72">
        <f>IF(RES_hh_tes_in!D20=0,0,1000*11630*RES_hh_tes_in!D20/RES_hh_num_in!D20)</f>
        <v>1429.6415463753688</v>
      </c>
      <c r="E20" s="72">
        <f>IF(RES_hh_tes_in!E20=0,0,1000*11630*RES_hh_tes_in!E20/RES_hh_num_in!E20)</f>
        <v>1509.5340078375229</v>
      </c>
      <c r="F20" s="72">
        <f>IF(RES_hh_tes_in!F20=0,0,1000*11630*RES_hh_tes_in!F20/RES_hh_num_in!F20)</f>
        <v>1420.5644800256512</v>
      </c>
      <c r="G20" s="72">
        <f>IF(RES_hh_tes_in!G20=0,0,1000*11630*RES_hh_tes_in!G20/RES_hh_num_in!G20)</f>
        <v>1431.5891990830924</v>
      </c>
      <c r="H20" s="72">
        <f>IF(RES_hh_tes_in!H20=0,0,1000*11630*RES_hh_tes_in!H20/RES_hh_num_in!H20)</f>
        <v>1422.9263363813022</v>
      </c>
      <c r="I20" s="72">
        <f>IF(RES_hh_tes_in!I20=0,0,1000*11630*RES_hh_tes_in!I20/RES_hh_num_in!I20)</f>
        <v>1505.6866249735085</v>
      </c>
      <c r="J20" s="72">
        <f>IF(RES_hh_tes_in!J20=0,0,1000*11630*RES_hh_tes_in!J20/RES_hh_num_in!J20)</f>
        <v>1326.8523770487952</v>
      </c>
      <c r="K20" s="72">
        <f>IF(RES_hh_tes_in!K20=0,0,1000*11630*RES_hh_tes_in!K20/RES_hh_num_in!K20)</f>
        <v>1350.0265541129645</v>
      </c>
      <c r="L20" s="72">
        <f>IF(RES_hh_tes_in!L20=0,0,1000*11630*RES_hh_tes_in!L20/RES_hh_num_in!L20)</f>
        <v>1491.5315379668518</v>
      </c>
      <c r="M20" s="72">
        <f>IF(RES_hh_tes_in!M20=0,0,1000*11630*RES_hh_tes_in!M20/RES_hh_num_in!M20)</f>
        <v>1491.4439446356098</v>
      </c>
      <c r="N20" s="72">
        <f>IF(RES_hh_tes_in!N20=0,0,1000*11630*RES_hh_tes_in!N20/RES_hh_num_in!N20)</f>
        <v>1488.963470835932</v>
      </c>
      <c r="O20" s="72">
        <f>IF(RES_hh_tes_in!O20=0,0,1000*11630*RES_hh_tes_in!O20/RES_hh_num_in!O20)</f>
        <v>1471.4081665454119</v>
      </c>
      <c r="P20" s="72">
        <f>IF(RES_hh_tes_in!P20=0,0,1000*11630*RES_hh_tes_in!P20/RES_hh_num_in!P20)</f>
        <v>1469.0050877830556</v>
      </c>
      <c r="Q20" s="72">
        <f>IF(RES_hh_tes_in!Q20=0,0,1000*11630*RES_hh_tes_in!Q20/RES_hh_num_in!Q20)</f>
        <v>1469.3800291715625</v>
      </c>
      <c r="R20" s="72">
        <f>IF(RES_hh_tes_in!R20=0,0,1000*11630*RES_hh_tes_in!R20/RES_hh_num_in!R20)</f>
        <v>1390.6361633122779</v>
      </c>
      <c r="S20" s="72">
        <f>IF(RES_hh_tes_in!S20=0,0,1000*11630*RES_hh_tes_in!S20/RES_hh_num_in!S20)</f>
        <v>1349.0735711996517</v>
      </c>
      <c r="T20" s="72">
        <f>IF(RES_hh_tes_in!T20=0,0,1000*11630*RES_hh_tes_in!T20/RES_hh_num_in!T20)</f>
        <v>1286.2182218720613</v>
      </c>
      <c r="U20" s="72">
        <f>IF(RES_hh_tes_in!U20=0,0,1000*11630*RES_hh_tes_in!U20/RES_hh_num_in!U20)</f>
        <v>1238.505721448875</v>
      </c>
      <c r="V20" s="72">
        <f>IF(RES_hh_tes_in!V20=0,0,1000*11630*RES_hh_tes_in!V20/RES_hh_num_in!V20)</f>
        <v>1407.551621697279</v>
      </c>
      <c r="W20" s="72">
        <f>IF(RES_hh_tes_in!W20=0,0,1000*11630*RES_hh_tes_in!W20/RES_hh_num_in!W20)</f>
        <v>0</v>
      </c>
      <c r="X20" s="72">
        <f>IF(RES_hh_tes_in!X20=0,0,1000*11630*RES_hh_tes_in!X20/RES_hh_num_in!X20)</f>
        <v>0</v>
      </c>
      <c r="Y20" s="72">
        <f>IF(RES_hh_tes_in!Y20=0,0,1000*11630*RES_hh_tes_in!Y20/RES_hh_num_in!Y20)</f>
        <v>859.29389909914971</v>
      </c>
      <c r="DA20" s="89" t="s">
        <v>831</v>
      </c>
    </row>
    <row r="21" spans="1:105" ht="12" customHeight="1" x14ac:dyDescent="0.25">
      <c r="A21" s="28" t="s">
        <v>189</v>
      </c>
      <c r="B21" s="72"/>
      <c r="C21" s="72">
        <f>IF(RES_hh_tes_in!C21=0,0,1000*11630*RES_hh_tes_in!C21/RES_hh_num_in!C21)</f>
        <v>1437.8732100095413</v>
      </c>
      <c r="D21" s="72">
        <f>IF(RES_hh_tes_in!D21=0,0,1000*11630*RES_hh_tes_in!D21/RES_hh_num_in!D21)</f>
        <v>1504.9682274951949</v>
      </c>
      <c r="E21" s="72">
        <f>IF(RES_hh_tes_in!E21=0,0,1000*11630*RES_hh_tes_in!E21/RES_hh_num_in!E21)</f>
        <v>1389.375623174747</v>
      </c>
      <c r="F21" s="72">
        <f>IF(RES_hh_tes_in!F21=0,0,1000*11630*RES_hh_tes_in!F21/RES_hh_num_in!F21)</f>
        <v>1422.2576862145702</v>
      </c>
      <c r="G21" s="72">
        <f>IF(RES_hh_tes_in!G21=0,0,1000*11630*RES_hh_tes_in!G21/RES_hh_num_in!G21)</f>
        <v>1391.6172521418039</v>
      </c>
      <c r="H21" s="72">
        <f>IF(RES_hh_tes_in!H21=0,0,1000*11630*RES_hh_tes_in!H21/RES_hh_num_in!H21)</f>
        <v>1482.7464335053135</v>
      </c>
      <c r="I21" s="72">
        <f>IF(RES_hh_tes_in!I21=0,0,1000*11630*RES_hh_tes_in!I21/RES_hh_num_in!I21)</f>
        <v>1475.4087540975261</v>
      </c>
      <c r="J21" s="72">
        <f>IF(RES_hh_tes_in!J21=0,0,1000*11630*RES_hh_tes_in!J21/RES_hh_num_in!J21)</f>
        <v>1408.6754909397976</v>
      </c>
      <c r="K21" s="72">
        <f>IF(RES_hh_tes_in!K21=0,0,1000*11630*RES_hh_tes_in!K21/RES_hh_num_in!K21)</f>
        <v>1470.5386442273152</v>
      </c>
      <c r="L21" s="72">
        <f>IF(RES_hh_tes_in!L21=0,0,1000*11630*RES_hh_tes_in!L21/RES_hh_num_in!L21)</f>
        <v>1557.5144043557016</v>
      </c>
      <c r="M21" s="72">
        <f>IF(RES_hh_tes_in!M21=0,0,1000*11630*RES_hh_tes_in!M21/RES_hh_num_in!M21)</f>
        <v>0</v>
      </c>
      <c r="N21" s="72">
        <f>IF(RES_hh_tes_in!N21=0,0,1000*11630*RES_hh_tes_in!N21/RES_hh_num_in!N21)</f>
        <v>0</v>
      </c>
      <c r="O21" s="72">
        <f>IF(RES_hh_tes_in!O21=0,0,1000*11630*RES_hh_tes_in!O21/RES_hh_num_in!O21)</f>
        <v>1472.1861090182019</v>
      </c>
      <c r="P21" s="72">
        <f>IF(RES_hh_tes_in!P21=0,0,1000*11630*RES_hh_tes_in!P21/RES_hh_num_in!P21)</f>
        <v>1468.5107872323963</v>
      </c>
      <c r="Q21" s="72">
        <f>IF(RES_hh_tes_in!Q21=0,0,1000*11630*RES_hh_tes_in!Q21/RES_hh_num_in!Q21)</f>
        <v>1406.7919937343665</v>
      </c>
      <c r="R21" s="72">
        <f>IF(RES_hh_tes_in!R21=0,0,1000*11630*RES_hh_tes_in!R21/RES_hh_num_in!R21)</f>
        <v>1362.3700040016458</v>
      </c>
      <c r="S21" s="72">
        <f>IF(RES_hh_tes_in!S21=0,0,1000*11630*RES_hh_tes_in!S21/RES_hh_num_in!S21)</f>
        <v>1346.3852597165496</v>
      </c>
      <c r="T21" s="72">
        <f>IF(RES_hh_tes_in!T21=0,0,1000*11630*RES_hh_tes_in!T21/RES_hh_num_in!T21)</f>
        <v>1256.8369505178277</v>
      </c>
      <c r="U21" s="72">
        <f>IF(RES_hh_tes_in!U21=0,0,1000*11630*RES_hh_tes_in!U21/RES_hh_num_in!U21)</f>
        <v>1325.1705024410799</v>
      </c>
      <c r="V21" s="72">
        <f>IF(RES_hh_tes_in!V21=0,0,1000*11630*RES_hh_tes_in!V21/RES_hh_num_in!V21)</f>
        <v>1294.0267537513027</v>
      </c>
      <c r="W21" s="72">
        <f>IF(RES_hh_tes_in!W21=0,0,1000*11630*RES_hh_tes_in!W21/RES_hh_num_in!W21)</f>
        <v>1403.6887911438616</v>
      </c>
      <c r="X21" s="72">
        <f>IF(RES_hh_tes_in!X21=0,0,1000*11630*RES_hh_tes_in!X21/RES_hh_num_in!X21)</f>
        <v>0</v>
      </c>
      <c r="Y21" s="72">
        <f>IF(RES_hh_tes_in!Y21=0,0,1000*11630*RES_hh_tes_in!Y21/RES_hh_num_in!Y21)</f>
        <v>0</v>
      </c>
      <c r="DA21" s="89" t="s">
        <v>832</v>
      </c>
    </row>
    <row r="22" spans="1:105" ht="12" customHeight="1" x14ac:dyDescent="0.25">
      <c r="A22" s="28" t="s">
        <v>202</v>
      </c>
      <c r="B22" s="72"/>
      <c r="C22" s="72">
        <f>IF(RES_hh_tes_in!C22=0,0,1000*11630*RES_hh_tes_in!C22/RES_hh_num_in!C22)</f>
        <v>1446.7474468023302</v>
      </c>
      <c r="D22" s="72">
        <f>IF(RES_hh_tes_in!D22=0,0,1000*11630*RES_hh_tes_in!D22/RES_hh_num_in!D22)</f>
        <v>1458.468936955521</v>
      </c>
      <c r="E22" s="72">
        <f>IF(RES_hh_tes_in!E22=0,0,1000*11630*RES_hh_tes_in!E22/RES_hh_num_in!E22)</f>
        <v>1393.5851073816971</v>
      </c>
      <c r="F22" s="72">
        <f>IF(RES_hh_tes_in!F22=0,0,1000*11630*RES_hh_tes_in!F22/RES_hh_num_in!F22)</f>
        <v>1437.189112822351</v>
      </c>
      <c r="G22" s="72">
        <f>IF(RES_hh_tes_in!G22=0,0,1000*11630*RES_hh_tes_in!G22/RES_hh_num_in!G22)</f>
        <v>1450.9819966910436</v>
      </c>
      <c r="H22" s="72">
        <f>IF(RES_hh_tes_in!H22=0,0,1000*11630*RES_hh_tes_in!H22/RES_hh_num_in!H22)</f>
        <v>1436.7630852605039</v>
      </c>
      <c r="I22" s="72">
        <f>IF(RES_hh_tes_in!I22=0,0,1000*11630*RES_hh_tes_in!I22/RES_hh_num_in!I22)</f>
        <v>1387.5480951557863</v>
      </c>
      <c r="J22" s="72">
        <f>IF(RES_hh_tes_in!J22=0,0,1000*11630*RES_hh_tes_in!J22/RES_hh_num_in!J22)</f>
        <v>1425.9298861443528</v>
      </c>
      <c r="K22" s="72">
        <f>IF(RES_hh_tes_in!K22=0,0,1000*11630*RES_hh_tes_in!K22/RES_hh_num_in!K22)</f>
        <v>1452.2682105500394</v>
      </c>
      <c r="L22" s="72">
        <f>IF(RES_hh_tes_in!L22=0,0,1000*11630*RES_hh_tes_in!L22/RES_hh_num_in!L22)</f>
        <v>1482.703928455745</v>
      </c>
      <c r="M22" s="72">
        <f>IF(RES_hh_tes_in!M22=0,0,1000*11630*RES_hh_tes_in!M22/RES_hh_num_in!M22)</f>
        <v>1483.877931026238</v>
      </c>
      <c r="N22" s="72">
        <f>IF(RES_hh_tes_in!N22=0,0,1000*11630*RES_hh_tes_in!N22/RES_hh_num_in!N22)</f>
        <v>1488.5698758914161</v>
      </c>
      <c r="O22" s="72">
        <f>IF(RES_hh_tes_in!O22=0,0,1000*11630*RES_hh_tes_in!O22/RES_hh_num_in!O22)</f>
        <v>1488.0422269163676</v>
      </c>
      <c r="P22" s="72">
        <f>IF(RES_hh_tes_in!P22=0,0,1000*11630*RES_hh_tes_in!P22/RES_hh_num_in!P22)</f>
        <v>1462.2818310947321</v>
      </c>
      <c r="Q22" s="72">
        <f>IF(RES_hh_tes_in!Q22=0,0,1000*11630*RES_hh_tes_in!Q22/RES_hh_num_in!Q22)</f>
        <v>1427.9660786252414</v>
      </c>
      <c r="R22" s="72">
        <f>IF(RES_hh_tes_in!R22=0,0,1000*11630*RES_hh_tes_in!R22/RES_hh_num_in!R22)</f>
        <v>1401.6643555195262</v>
      </c>
      <c r="S22" s="72">
        <f>IF(RES_hh_tes_in!S22=0,0,1000*11630*RES_hh_tes_in!S22/RES_hh_num_in!S22)</f>
        <v>1339.8301837763295</v>
      </c>
      <c r="T22" s="72">
        <f>IF(RES_hh_tes_in!T22=0,0,1000*11630*RES_hh_tes_in!T22/RES_hh_num_in!T22)</f>
        <v>1317.2137756418963</v>
      </c>
      <c r="U22" s="72">
        <f>IF(RES_hh_tes_in!U22=0,0,1000*11630*RES_hh_tes_in!U22/RES_hh_num_in!U22)</f>
        <v>1273.5162701596901</v>
      </c>
      <c r="V22" s="72">
        <f>IF(RES_hh_tes_in!V22=0,0,1000*11630*RES_hh_tes_in!V22/RES_hh_num_in!V22)</f>
        <v>1247.8788058212792</v>
      </c>
      <c r="W22" s="72">
        <f>IF(RES_hh_tes_in!W22=0,0,1000*11630*RES_hh_tes_in!W22/RES_hh_num_in!W22)</f>
        <v>1202.2934995678022</v>
      </c>
      <c r="X22" s="72">
        <f>IF(RES_hh_tes_in!X22=0,0,1000*11630*RES_hh_tes_in!X22/RES_hh_num_in!X22)</f>
        <v>1113.6018083838546</v>
      </c>
      <c r="Y22" s="72">
        <f>IF(RES_hh_tes_in!Y22=0,0,1000*11630*RES_hh_tes_in!Y22/RES_hh_num_in!Y22)</f>
        <v>1075.8738879114703</v>
      </c>
      <c r="DA22" s="89" t="s">
        <v>833</v>
      </c>
    </row>
    <row r="23" spans="1:105" ht="12" customHeight="1" x14ac:dyDescent="0.25">
      <c r="A23" s="28" t="s">
        <v>197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X23" s="72">
        <f>IF(RES_hh_tes_in!X23=0,0,1000*11630*RES_hh_tes_in!X23/RES_hh_num_in!X23)</f>
        <v>0</v>
      </c>
      <c r="Y23" s="72">
        <f>IF(RES_hh_tes_in!Y23=0,0,1000*11630*RES_hh_tes_in!Y23/RES_hh_num_in!Y23)</f>
        <v>0</v>
      </c>
      <c r="DA23" s="89" t="s">
        <v>834</v>
      </c>
    </row>
    <row r="24" spans="1:105" ht="12" customHeight="1" x14ac:dyDescent="0.25">
      <c r="A24" s="28" t="s">
        <v>198</v>
      </c>
      <c r="B24" s="72"/>
      <c r="C24" s="72">
        <f>IF(RES_hh_tes_in!C24=0,0,1000*11630*RES_hh_tes_in!C24/RES_hh_num_in!C24)</f>
        <v>1443.9150016172141</v>
      </c>
      <c r="D24" s="72">
        <f>IF(RES_hh_tes_in!D24=0,0,1000*11630*RES_hh_tes_in!D24/RES_hh_num_in!D24)</f>
        <v>1443.5400784677377</v>
      </c>
      <c r="E24" s="72">
        <f>IF(RES_hh_tes_in!E24=0,0,1000*11630*RES_hh_tes_in!E24/RES_hh_num_in!E24)</f>
        <v>1449.0871455944311</v>
      </c>
      <c r="F24" s="72">
        <f>IF(RES_hh_tes_in!F24=0,0,1000*11630*RES_hh_tes_in!F24/RES_hh_num_in!F24)</f>
        <v>1447.9797784224327</v>
      </c>
      <c r="G24" s="72">
        <f>IF(RES_hh_tes_in!G24=0,0,1000*11630*RES_hh_tes_in!G24/RES_hh_num_in!G24)</f>
        <v>1441.0234540962485</v>
      </c>
      <c r="H24" s="72">
        <f>IF(RES_hh_tes_in!H24=0,0,1000*11630*RES_hh_tes_in!H24/RES_hh_num_in!H24)</f>
        <v>1448.0839383591328</v>
      </c>
      <c r="I24" s="72">
        <f>IF(RES_hh_tes_in!I24=0,0,1000*11630*RES_hh_tes_in!I24/RES_hh_num_in!I24)</f>
        <v>1426.1593321689038</v>
      </c>
      <c r="J24" s="72">
        <f>IF(RES_hh_tes_in!J24=0,0,1000*11630*RES_hh_tes_in!J24/RES_hh_num_in!J24)</f>
        <v>1404.0667975653787</v>
      </c>
      <c r="K24" s="72">
        <f>IF(RES_hh_tes_in!K24=0,0,1000*11630*RES_hh_tes_in!K24/RES_hh_num_in!K24)</f>
        <v>1435.0933873738813</v>
      </c>
      <c r="L24" s="72">
        <f>IF(RES_hh_tes_in!L24=0,0,1000*11630*RES_hh_tes_in!L24/RES_hh_num_in!L24)</f>
        <v>1437.3393546203092</v>
      </c>
      <c r="M24" s="72">
        <f>IF(RES_hh_tes_in!M24=0,0,1000*11630*RES_hh_tes_in!M24/RES_hh_num_in!M24)</f>
        <v>1482.9776986192744</v>
      </c>
      <c r="N24" s="72">
        <f>IF(RES_hh_tes_in!N24=0,0,1000*11630*RES_hh_tes_in!N24/RES_hh_num_in!N24)</f>
        <v>1490.8660971108213</v>
      </c>
      <c r="O24" s="72">
        <f>IF(RES_hh_tes_in!O24=0,0,1000*11630*RES_hh_tes_in!O24/RES_hh_num_in!O24)</f>
        <v>1503.6356103742432</v>
      </c>
      <c r="P24" s="72">
        <f>IF(RES_hh_tes_in!P24=0,0,1000*11630*RES_hh_tes_in!P24/RES_hh_num_in!P24)</f>
        <v>1443.2167131404001</v>
      </c>
      <c r="Q24" s="72">
        <f>IF(RES_hh_tes_in!Q24=0,0,1000*11630*RES_hh_tes_in!Q24/RES_hh_num_in!Q24)</f>
        <v>1447.591044377351</v>
      </c>
      <c r="R24" s="72">
        <f>IF(RES_hh_tes_in!R24=0,0,1000*11630*RES_hh_tes_in!R24/RES_hh_num_in!R24)</f>
        <v>1411.5472035897842</v>
      </c>
      <c r="S24" s="72">
        <f>IF(RES_hh_tes_in!S24=0,0,1000*11630*RES_hh_tes_in!S24/RES_hh_num_in!S24)</f>
        <v>1363.8805623617859</v>
      </c>
      <c r="T24" s="72">
        <f>IF(RES_hh_tes_in!T24=0,0,1000*11630*RES_hh_tes_in!T24/RES_hh_num_in!T24)</f>
        <v>1303.0676203002765</v>
      </c>
      <c r="U24" s="72">
        <f>IF(RES_hh_tes_in!U24=0,0,1000*11630*RES_hh_tes_in!U24/RES_hh_num_in!U24)</f>
        <v>1277.6447286375874</v>
      </c>
      <c r="V24" s="72">
        <f>IF(RES_hh_tes_in!V24=0,0,1000*11630*RES_hh_tes_in!V24/RES_hh_num_in!V24)</f>
        <v>1251.3790508101695</v>
      </c>
      <c r="W24" s="72">
        <f>IF(RES_hh_tes_in!W24=0,0,1000*11630*RES_hh_tes_in!W24/RES_hh_num_in!W24)</f>
        <v>1218.5985089867843</v>
      </c>
      <c r="X24" s="72">
        <f>IF(RES_hh_tes_in!X24=0,0,1000*11630*RES_hh_tes_in!X24/RES_hh_num_in!X24)</f>
        <v>1113.5469530934654</v>
      </c>
      <c r="Y24" s="72">
        <f>IF(RES_hh_tes_in!Y24=0,0,1000*11630*RES_hh_tes_in!Y24/RES_hh_num_in!Y24)</f>
        <v>1077.9476641813119</v>
      </c>
      <c r="DA24" s="89" t="s">
        <v>835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1442.0094725764827</v>
      </c>
      <c r="D25" s="74">
        <f>IF(RES_hh_tes_in!D25=0,0,1000*11630*RES_hh_tes_in!D25/RES_hh_num_in!D25)</f>
        <v>1446.1772952275132</v>
      </c>
      <c r="E25" s="74">
        <f>IF(RES_hh_tes_in!E25=0,0,1000*11630*RES_hh_tes_in!E25/RES_hh_num_in!E25)</f>
        <v>1418.9041043218288</v>
      </c>
      <c r="F25" s="74">
        <f>IF(RES_hh_tes_in!F25=0,0,1000*11630*RES_hh_tes_in!F25/RES_hh_num_in!F25)</f>
        <v>1412.8600473704801</v>
      </c>
      <c r="G25" s="74">
        <f>IF(RES_hh_tes_in!G25=0,0,1000*11630*RES_hh_tes_in!G25/RES_hh_num_in!G25)</f>
        <v>1460.1608640503662</v>
      </c>
      <c r="H25" s="74">
        <f>IF(RES_hh_tes_in!H25=0,0,1000*11630*RES_hh_tes_in!H25/RES_hh_num_in!H25)</f>
        <v>1451.5114828111762</v>
      </c>
      <c r="I25" s="74">
        <f>IF(RES_hh_tes_in!I25=0,0,1000*11630*RES_hh_tes_in!I25/RES_hh_num_in!I25)</f>
        <v>1414.6006395310044</v>
      </c>
      <c r="J25" s="74">
        <f>IF(RES_hh_tes_in!J25=0,0,1000*11630*RES_hh_tes_in!J25/RES_hh_num_in!J25)</f>
        <v>1387.3332504978571</v>
      </c>
      <c r="K25" s="74">
        <f>IF(RES_hh_tes_in!K25=0,0,1000*11630*RES_hh_tes_in!K25/RES_hh_num_in!K25)</f>
        <v>1427.7916633712102</v>
      </c>
      <c r="L25" s="74">
        <f>IF(RES_hh_tes_in!L25=0,0,1000*11630*RES_hh_tes_in!L25/RES_hh_num_in!L25)</f>
        <v>1423.8349434119907</v>
      </c>
      <c r="M25" s="74">
        <f>IF(RES_hh_tes_in!M25=0,0,1000*11630*RES_hh_tes_in!M25/RES_hh_num_in!M25)</f>
        <v>1491.2149978312841</v>
      </c>
      <c r="N25" s="74">
        <f>IF(RES_hh_tes_in!N25=0,0,1000*11630*RES_hh_tes_in!N25/RES_hh_num_in!N25)</f>
        <v>1483.2409709356791</v>
      </c>
      <c r="O25" s="74">
        <f>IF(RES_hh_tes_in!O25=0,0,1000*11630*RES_hh_tes_in!O25/RES_hh_num_in!O25)</f>
        <v>1469.5462970732497</v>
      </c>
      <c r="P25" s="74">
        <f>IF(RES_hh_tes_in!P25=0,0,1000*11630*RES_hh_tes_in!P25/RES_hh_num_in!P25)</f>
        <v>1431.9792164844225</v>
      </c>
      <c r="Q25" s="74">
        <f>IF(RES_hh_tes_in!Q25=0,0,1000*11630*RES_hh_tes_in!Q25/RES_hh_num_in!Q25)</f>
        <v>1412.3815780806485</v>
      </c>
      <c r="R25" s="74">
        <f>IF(RES_hh_tes_in!R25=0,0,1000*11630*RES_hh_tes_in!R25/RES_hh_num_in!R25)</f>
        <v>1398.3935706572884</v>
      </c>
      <c r="S25" s="74">
        <f>IF(RES_hh_tes_in!S25=0,0,1000*11630*RES_hh_tes_in!S25/RES_hh_num_in!S25)</f>
        <v>1350.7699244698958</v>
      </c>
      <c r="T25" s="74">
        <f>IF(RES_hh_tes_in!T25=0,0,1000*11630*RES_hh_tes_in!T25/RES_hh_num_in!T25)</f>
        <v>1303.5144355476832</v>
      </c>
      <c r="U25" s="74">
        <f>IF(RES_hh_tes_in!U25=0,0,1000*11630*RES_hh_tes_in!U25/RES_hh_num_in!U25)</f>
        <v>1260.5991369213641</v>
      </c>
      <c r="V25" s="74">
        <f>IF(RES_hh_tes_in!V25=0,0,1000*11630*RES_hh_tes_in!V25/RES_hh_num_in!V25)</f>
        <v>1245.8412111323889</v>
      </c>
      <c r="W25" s="74">
        <f>IF(RES_hh_tes_in!W25=0,0,1000*11630*RES_hh_tes_in!W25/RES_hh_num_in!W25)</f>
        <v>1196.7388763797483</v>
      </c>
      <c r="X25" s="74">
        <f>IF(RES_hh_tes_in!X25=0,0,1000*11630*RES_hh_tes_in!X25/RES_hh_num_in!X25)</f>
        <v>1090.1764039162522</v>
      </c>
      <c r="Y25" s="74">
        <f>IF(RES_hh_tes_in!Y25=0,0,1000*11630*RES_hh_tes_in!Y25/RES_hh_num_in!Y25)</f>
        <v>1069.7984497037078</v>
      </c>
      <c r="DA25" s="90" t="s">
        <v>836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292.13764071817309</v>
      </c>
      <c r="D26" s="77">
        <f>IF(RES_hh_tes_in!D26=0,0,1000*11630*RES_hh_tes_in!D26/RES_hh_num_in!D26)</f>
        <v>289.82580136399264</v>
      </c>
      <c r="E26" s="77">
        <f>IF(RES_hh_tes_in!E26=0,0,1000*11630*RES_hh_tes_in!E26/RES_hh_num_in!E26)</f>
        <v>289.71071181577548</v>
      </c>
      <c r="F26" s="77">
        <f>IF(RES_hh_tes_in!F26=0,0,1000*11630*RES_hh_tes_in!F26/RES_hh_num_in!F26)</f>
        <v>287.16999753529689</v>
      </c>
      <c r="G26" s="77">
        <f>IF(RES_hh_tes_in!G26=0,0,1000*11630*RES_hh_tes_in!G26/RES_hh_num_in!G26)</f>
        <v>291.89770643548991</v>
      </c>
      <c r="H26" s="77">
        <f>IF(RES_hh_tes_in!H26=0,0,1000*11630*RES_hh_tes_in!H26/RES_hh_num_in!H26)</f>
        <v>292.15855691810674</v>
      </c>
      <c r="I26" s="77">
        <f>IF(RES_hh_tes_in!I26=0,0,1000*11630*RES_hh_tes_in!I26/RES_hh_num_in!I26)</f>
        <v>267.92794334666132</v>
      </c>
      <c r="J26" s="77">
        <f>IF(RES_hh_tes_in!J26=0,0,1000*11630*RES_hh_tes_in!J26/RES_hh_num_in!J26)</f>
        <v>274.55915841351083</v>
      </c>
      <c r="K26" s="77">
        <f>IF(RES_hh_tes_in!K26=0,0,1000*11630*RES_hh_tes_in!K26/RES_hh_num_in!K26)</f>
        <v>280.98104122746048</v>
      </c>
      <c r="L26" s="77">
        <f>IF(RES_hh_tes_in!L26=0,0,1000*11630*RES_hh_tes_in!L26/RES_hh_num_in!L26)</f>
        <v>284.34814206917696</v>
      </c>
      <c r="M26" s="77">
        <f>IF(RES_hh_tes_in!M26=0,0,1000*11630*RES_hh_tes_in!M26/RES_hh_num_in!M26)</f>
        <v>293.17595499131659</v>
      </c>
      <c r="N26" s="77">
        <f>IF(RES_hh_tes_in!N26=0,0,1000*11630*RES_hh_tes_in!N26/RES_hh_num_in!N26)</f>
        <v>293.29724285379882</v>
      </c>
      <c r="O26" s="77">
        <f>IF(RES_hh_tes_in!O26=0,0,1000*11630*RES_hh_tes_in!O26/RES_hh_num_in!O26)</f>
        <v>292.8308962658935</v>
      </c>
      <c r="P26" s="77">
        <f>IF(RES_hh_tes_in!P26=0,0,1000*11630*RES_hh_tes_in!P26/RES_hh_num_in!P26)</f>
        <v>285.23552975047903</v>
      </c>
      <c r="Q26" s="77">
        <f>IF(RES_hh_tes_in!Q26=0,0,1000*11630*RES_hh_tes_in!Q26/RES_hh_num_in!Q26)</f>
        <v>282.55127172139186</v>
      </c>
      <c r="R26" s="77">
        <f>IF(RES_hh_tes_in!R26=0,0,1000*11630*RES_hh_tes_in!R26/RES_hh_num_in!R26)</f>
        <v>277.42335743749169</v>
      </c>
      <c r="S26" s="77">
        <f>IF(RES_hh_tes_in!S26=0,0,1000*11630*RES_hh_tes_in!S26/RES_hh_num_in!S26)</f>
        <v>267.54409285337402</v>
      </c>
      <c r="T26" s="77">
        <f>IF(RES_hh_tes_in!T26=0,0,1000*11630*RES_hh_tes_in!T26/RES_hh_num_in!T26)</f>
        <v>257.83795491743587</v>
      </c>
      <c r="U26" s="77">
        <f>IF(RES_hh_tes_in!U26=0,0,1000*11630*RES_hh_tes_in!U26/RES_hh_num_in!U26)</f>
        <v>250.39574862621049</v>
      </c>
      <c r="V26" s="77">
        <f>IF(RES_hh_tes_in!V26=0,0,1000*11630*RES_hh_tes_in!V26/RES_hh_num_in!V26)</f>
        <v>249.09340491350557</v>
      </c>
      <c r="W26" s="77">
        <f>IF(RES_hh_tes_in!W26=0,0,1000*11630*RES_hh_tes_in!W26/RES_hh_num_in!W26)</f>
        <v>250.24930410854742</v>
      </c>
      <c r="X26" s="77">
        <f>IF(RES_hh_tes_in!X26=0,0,1000*11630*RES_hh_tes_in!X26/RES_hh_num_in!X26)</f>
        <v>228.35104098871733</v>
      </c>
      <c r="Y26" s="77">
        <f>IF(RES_hh_tes_in!Y26=0,0,1000*11630*RES_hh_tes_in!Y26/RES_hh_num_in!Y26)</f>
        <v>209.83306588709488</v>
      </c>
      <c r="DA26" s="92" t="s">
        <v>837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147.83764798494721</v>
      </c>
      <c r="D27" s="69">
        <f>IF(RES_hh_tes_in!D27=0,0,1000*11630*RES_hh_tes_in!D27/RES_hh_num_in!D27)</f>
        <v>147.87261147786543</v>
      </c>
      <c r="E27" s="69">
        <f>IF(RES_hh_tes_in!E27=0,0,1000*11630*RES_hh_tes_in!E27/RES_hh_num_in!E27)</f>
        <v>150.25668577131412</v>
      </c>
      <c r="F27" s="69">
        <f>IF(RES_hh_tes_in!F27=0,0,1000*11630*RES_hh_tes_in!F27/RES_hh_num_in!F27)</f>
        <v>148.55267542406523</v>
      </c>
      <c r="G27" s="69">
        <f>IF(RES_hh_tes_in!G27=0,0,1000*11630*RES_hh_tes_in!G27/RES_hh_num_in!G27)</f>
        <v>153.60627688715161</v>
      </c>
      <c r="H27" s="69">
        <f>IF(RES_hh_tes_in!H27=0,0,1000*11630*RES_hh_tes_in!H27/RES_hh_num_in!H27)</f>
        <v>151.45584142020832</v>
      </c>
      <c r="I27" s="69">
        <f>IF(RES_hh_tes_in!I27=0,0,1000*11630*RES_hh_tes_in!I27/RES_hh_num_in!I27)</f>
        <v>152.60382501939785</v>
      </c>
      <c r="J27" s="69">
        <f>IF(RES_hh_tes_in!J27=0,0,1000*11630*RES_hh_tes_in!J27/RES_hh_num_in!J27)</f>
        <v>161.86622600069987</v>
      </c>
      <c r="K27" s="69">
        <f>IF(RES_hh_tes_in!K27=0,0,1000*11630*RES_hh_tes_in!K27/RES_hh_num_in!K27)</f>
        <v>173.4817469140477</v>
      </c>
      <c r="L27" s="69">
        <f>IF(RES_hh_tes_in!L27=0,0,1000*11630*RES_hh_tes_in!L27/RES_hh_num_in!L27)</f>
        <v>175.80464916833733</v>
      </c>
      <c r="M27" s="69">
        <f>IF(RES_hh_tes_in!M27=0,0,1000*11630*RES_hh_tes_in!M27/RES_hh_num_in!M27)</f>
        <v>177.73683044396842</v>
      </c>
      <c r="N27" s="69">
        <f>IF(RES_hh_tes_in!N27=0,0,1000*11630*RES_hh_tes_in!N27/RES_hh_num_in!N27)</f>
        <v>185.46677771415852</v>
      </c>
      <c r="O27" s="69">
        <f>IF(RES_hh_tes_in!O27=0,0,1000*11630*RES_hh_tes_in!O27/RES_hh_num_in!O27)</f>
        <v>185.68497533533213</v>
      </c>
      <c r="P27" s="69">
        <f>IF(RES_hh_tes_in!P27=0,0,1000*11630*RES_hh_tes_in!P27/RES_hh_num_in!P27)</f>
        <v>184.6902722390121</v>
      </c>
      <c r="Q27" s="69">
        <f>IF(RES_hh_tes_in!Q27=0,0,1000*11630*RES_hh_tes_in!Q27/RES_hh_num_in!Q27)</f>
        <v>187.28878350031565</v>
      </c>
      <c r="R27" s="69">
        <f>IF(RES_hh_tes_in!R27=0,0,1000*11630*RES_hh_tes_in!R27/RES_hh_num_in!R27)</f>
        <v>185.65822846336039</v>
      </c>
      <c r="S27" s="69">
        <f>IF(RES_hh_tes_in!S27=0,0,1000*11630*RES_hh_tes_in!S27/RES_hh_num_in!S27)</f>
        <v>185.79496266401179</v>
      </c>
      <c r="T27" s="69">
        <f>IF(RES_hh_tes_in!T27=0,0,1000*11630*RES_hh_tes_in!T27/RES_hh_num_in!T27)</f>
        <v>190.08326457378911</v>
      </c>
      <c r="U27" s="69">
        <f>IF(RES_hh_tes_in!U27=0,0,1000*11630*RES_hh_tes_in!U27/RES_hh_num_in!U27)</f>
        <v>191.05577363653239</v>
      </c>
      <c r="V27" s="69">
        <f>IF(RES_hh_tes_in!V27=0,0,1000*11630*RES_hh_tes_in!V27/RES_hh_num_in!V27)</f>
        <v>254.76677843360193</v>
      </c>
      <c r="W27" s="69">
        <f>IF(RES_hh_tes_in!W27=0,0,1000*11630*RES_hh_tes_in!W27/RES_hh_num_in!W27)</f>
        <v>251.6240146797617</v>
      </c>
      <c r="X27" s="69">
        <f>IF(RES_hh_tes_in!X27=0,0,1000*11630*RES_hh_tes_in!X27/RES_hh_num_in!X27)</f>
        <v>230.96922149025872</v>
      </c>
      <c r="Y27" s="69">
        <f>IF(RES_hh_tes_in!Y27=0,0,1000*11630*RES_hh_tes_in!Y27/RES_hh_num_in!Y27)</f>
        <v>213.01343068132419</v>
      </c>
      <c r="DA27" s="88" t="s">
        <v>838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X28" s="72">
        <f>IF(RES_hh_tes_in!X28=0,0,1000*11630*RES_hh_tes_in!X28/RES_hh_num_in!X28)</f>
        <v>0</v>
      </c>
      <c r="Y28" s="72">
        <f>IF(RES_hh_tes_in!Y28=0,0,1000*11630*RES_hh_tes_in!Y28/RES_hh_num_in!Y28)</f>
        <v>0</v>
      </c>
      <c r="DA28" s="89" t="s">
        <v>839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162.97266499979469</v>
      </c>
      <c r="D29" s="72">
        <f>IF(RES_hh_tes_in!D29=0,0,1000*11630*RES_hh_tes_in!D29/RES_hh_num_in!D29)</f>
        <v>153.70583106130996</v>
      </c>
      <c r="E29" s="72">
        <f>IF(RES_hh_tes_in!E29=0,0,1000*11630*RES_hh_tes_in!E29/RES_hh_num_in!E29)</f>
        <v>175.15966150967122</v>
      </c>
      <c r="F29" s="72">
        <f>IF(RES_hh_tes_in!F29=0,0,1000*11630*RES_hh_tes_in!F29/RES_hh_num_in!F29)</f>
        <v>149.92945650174494</v>
      </c>
      <c r="G29" s="72">
        <f>IF(RES_hh_tes_in!G29=0,0,1000*11630*RES_hh_tes_in!G29/RES_hh_num_in!G29)</f>
        <v>186.06739999210862</v>
      </c>
      <c r="H29" s="72">
        <f>IF(RES_hh_tes_in!H29=0,0,1000*11630*RES_hh_tes_in!H29/RES_hh_num_in!H29)</f>
        <v>98.041969980423289</v>
      </c>
      <c r="I29" s="72">
        <f>IF(RES_hh_tes_in!I29=0,0,1000*11630*RES_hh_tes_in!I29/RES_hh_num_in!I29)</f>
        <v>131.19275158951868</v>
      </c>
      <c r="J29" s="72">
        <f>IF(RES_hh_tes_in!J29=0,0,1000*11630*RES_hh_tes_in!J29/RES_hh_num_in!J29)</f>
        <v>184.71360376388242</v>
      </c>
      <c r="K29" s="72">
        <f>IF(RES_hh_tes_in!K29=0,0,1000*11630*RES_hh_tes_in!K29/RES_hh_num_in!K29)</f>
        <v>216.53128710983097</v>
      </c>
      <c r="L29" s="72">
        <f>IF(RES_hh_tes_in!L29=0,0,1000*11630*RES_hh_tes_in!L29/RES_hh_num_in!L29)</f>
        <v>170.2862782492671</v>
      </c>
      <c r="M29" s="72">
        <f>IF(RES_hh_tes_in!M29=0,0,1000*11630*RES_hh_tes_in!M29/RES_hh_num_in!M29)</f>
        <v>165.22114432762569</v>
      </c>
      <c r="N29" s="72">
        <f>IF(RES_hh_tes_in!N29=0,0,1000*11630*RES_hh_tes_in!N29/RES_hh_num_in!N29)</f>
        <v>138.56612423730328</v>
      </c>
      <c r="O29" s="72">
        <f>IF(RES_hh_tes_in!O29=0,0,1000*11630*RES_hh_tes_in!O29/RES_hh_num_in!O29)</f>
        <v>189.12646954515094</v>
      </c>
      <c r="P29" s="72">
        <f>IF(RES_hh_tes_in!P29=0,0,1000*11630*RES_hh_tes_in!P29/RES_hh_num_in!P29)</f>
        <v>180.85900684570774</v>
      </c>
      <c r="Q29" s="72">
        <f>IF(RES_hh_tes_in!Q29=0,0,1000*11630*RES_hh_tes_in!Q29/RES_hh_num_in!Q29)</f>
        <v>222.92347488759884</v>
      </c>
      <c r="R29" s="72">
        <f>IF(RES_hh_tes_in!R29=0,0,1000*11630*RES_hh_tes_in!R29/RES_hh_num_in!R29)</f>
        <v>177.37438037889228</v>
      </c>
      <c r="S29" s="72">
        <f>IF(RES_hh_tes_in!S29=0,0,1000*11630*RES_hh_tes_in!S29/RES_hh_num_in!S29)</f>
        <v>182.63515646071954</v>
      </c>
      <c r="T29" s="72">
        <f>IF(RES_hh_tes_in!T29=0,0,1000*11630*RES_hh_tes_in!T29/RES_hh_num_in!T29)</f>
        <v>190.26063437712369</v>
      </c>
      <c r="U29" s="72">
        <f>IF(RES_hh_tes_in!U29=0,0,1000*11630*RES_hh_tes_in!U29/RES_hh_num_in!U29)</f>
        <v>193.74258240104362</v>
      </c>
      <c r="V29" s="72">
        <f>IF(RES_hh_tes_in!V29=0,0,1000*11630*RES_hh_tes_in!V29/RES_hh_num_in!V29)</f>
        <v>251.94795758406053</v>
      </c>
      <c r="W29" s="72">
        <f>IF(RES_hh_tes_in!W29=0,0,1000*11630*RES_hh_tes_in!W29/RES_hh_num_in!W29)</f>
        <v>265.50293949731196</v>
      </c>
      <c r="X29" s="72">
        <f>IF(RES_hh_tes_in!X29=0,0,1000*11630*RES_hh_tes_in!X29/RES_hh_num_in!X29)</f>
        <v>233.31266220095827</v>
      </c>
      <c r="Y29" s="72">
        <f>IF(RES_hh_tes_in!Y29=0,0,1000*11630*RES_hh_tes_in!Y29/RES_hh_num_in!Y29)</f>
        <v>197.86231404133889</v>
      </c>
      <c r="DA29" s="89" t="s">
        <v>840</v>
      </c>
    </row>
    <row r="30" spans="1:105" ht="12" customHeight="1" x14ac:dyDescent="0.25">
      <c r="A30" s="28" t="s">
        <v>189</v>
      </c>
      <c r="B30" s="72"/>
      <c r="C30" s="72">
        <f>IF(RES_hh_tes_in!C30=0,0,1000*11630*RES_hh_tes_in!C30/RES_hh_num_in!C30)</f>
        <v>145.23457753472286</v>
      </c>
      <c r="D30" s="72">
        <f>IF(RES_hh_tes_in!D30=0,0,1000*11630*RES_hh_tes_in!D30/RES_hh_num_in!D30)</f>
        <v>154.23450002022099</v>
      </c>
      <c r="E30" s="72">
        <f>IF(RES_hh_tes_in!E30=0,0,1000*11630*RES_hh_tes_in!E30/RES_hh_num_in!E30)</f>
        <v>144.62149257898574</v>
      </c>
      <c r="F30" s="72">
        <f>IF(RES_hh_tes_in!F30=0,0,1000*11630*RES_hh_tes_in!F30/RES_hh_num_in!F30)</f>
        <v>147.84363710086072</v>
      </c>
      <c r="G30" s="72">
        <f>IF(RES_hh_tes_in!G30=0,0,1000*11630*RES_hh_tes_in!G30/RES_hh_num_in!G30)</f>
        <v>148.01582061668731</v>
      </c>
      <c r="H30" s="72">
        <f>IF(RES_hh_tes_in!H30=0,0,1000*11630*RES_hh_tes_in!H30/RES_hh_num_in!H30)</f>
        <v>153.12057511152568</v>
      </c>
      <c r="I30" s="72">
        <f>IF(RES_hh_tes_in!I30=0,0,1000*11630*RES_hh_tes_in!I30/RES_hh_num_in!I30)</f>
        <v>157.38884268488161</v>
      </c>
      <c r="J30" s="72">
        <f>IF(RES_hh_tes_in!J30=0,0,1000*11630*RES_hh_tes_in!J30/RES_hh_num_in!J30)</f>
        <v>161.97606171744118</v>
      </c>
      <c r="K30" s="72">
        <f>IF(RES_hh_tes_in!K30=0,0,1000*11630*RES_hh_tes_in!K30/RES_hh_num_in!K30)</f>
        <v>178.26811669631326</v>
      </c>
      <c r="L30" s="72">
        <f>IF(RES_hh_tes_in!L30=0,0,1000*11630*RES_hh_tes_in!L30/RES_hh_num_in!L30)</f>
        <v>189.2422558672757</v>
      </c>
      <c r="M30" s="72">
        <f>IF(RES_hh_tes_in!M30=0,0,1000*11630*RES_hh_tes_in!M30/RES_hh_num_in!M30)</f>
        <v>0</v>
      </c>
      <c r="N30" s="72">
        <f>IF(RES_hh_tes_in!N30=0,0,1000*11630*RES_hh_tes_in!N30/RES_hh_num_in!N30)</f>
        <v>0</v>
      </c>
      <c r="O30" s="72">
        <f>IF(RES_hh_tes_in!O30=0,0,1000*11630*RES_hh_tes_in!O30/RES_hh_num_in!O30)</f>
        <v>183.84037447777453</v>
      </c>
      <c r="P30" s="72">
        <f>IF(RES_hh_tes_in!P30=0,0,1000*11630*RES_hh_tes_in!P30/RES_hh_num_in!P30)</f>
        <v>187.77556038584626</v>
      </c>
      <c r="Q30" s="72">
        <f>IF(RES_hh_tes_in!Q30=0,0,1000*11630*RES_hh_tes_in!Q30/RES_hh_num_in!Q30)</f>
        <v>183.07193998357693</v>
      </c>
      <c r="R30" s="72">
        <f>IF(RES_hh_tes_in!R30=0,0,1000*11630*RES_hh_tes_in!R30/RES_hh_num_in!R30)</f>
        <v>180.35059471518485</v>
      </c>
      <c r="S30" s="72">
        <f>IF(RES_hh_tes_in!S30=0,0,1000*11630*RES_hh_tes_in!S30/RES_hh_num_in!S30)</f>
        <v>184.76116499729886</v>
      </c>
      <c r="T30" s="72">
        <f>IF(RES_hh_tes_in!T30=0,0,1000*11630*RES_hh_tes_in!T30/RES_hh_num_in!T30)</f>
        <v>181.370820674448</v>
      </c>
      <c r="U30" s="72">
        <f>IF(RES_hh_tes_in!U30=0,0,1000*11630*RES_hh_tes_in!U30/RES_hh_num_in!U30)</f>
        <v>199.16932374818848</v>
      </c>
      <c r="V30" s="72">
        <f>IF(RES_hh_tes_in!V30=0,0,1000*11630*RES_hh_tes_in!V30/RES_hh_num_in!V30)</f>
        <v>259.4368189498141</v>
      </c>
      <c r="W30" s="72">
        <f>IF(RES_hh_tes_in!W30=0,0,1000*11630*RES_hh_tes_in!W30/RES_hh_num_in!W30)</f>
        <v>293.31408735719253</v>
      </c>
      <c r="X30" s="72">
        <f>IF(RES_hh_tes_in!X30=0,0,1000*11630*RES_hh_tes_in!X30/RES_hh_num_in!X30)</f>
        <v>0</v>
      </c>
      <c r="Y30" s="72">
        <f>IF(RES_hh_tes_in!Y30=0,0,1000*11630*RES_hh_tes_in!Y30/RES_hh_num_in!Y30)</f>
        <v>0</v>
      </c>
      <c r="DA30" s="89" t="s">
        <v>841</v>
      </c>
    </row>
    <row r="31" spans="1:105" ht="12" customHeight="1" x14ac:dyDescent="0.25">
      <c r="A31" s="28" t="s">
        <v>202</v>
      </c>
      <c r="B31" s="72"/>
      <c r="C31" s="72">
        <f>IF(RES_hh_tes_in!C31=0,0,1000*11630*RES_hh_tes_in!C31/RES_hh_num_in!C31)</f>
        <v>0</v>
      </c>
      <c r="D31" s="72">
        <f>IF(RES_hh_tes_in!D31=0,0,1000*11630*RES_hh_tes_in!D31/RES_hh_num_in!D31)</f>
        <v>0</v>
      </c>
      <c r="E31" s="72">
        <f>IF(RES_hh_tes_in!E31=0,0,1000*11630*RES_hh_tes_in!E31/RES_hh_num_in!E31)</f>
        <v>0</v>
      </c>
      <c r="F31" s="72">
        <f>IF(RES_hh_tes_in!F31=0,0,1000*11630*RES_hh_tes_in!F31/RES_hh_num_in!F31)</f>
        <v>0</v>
      </c>
      <c r="G31" s="72">
        <f>IF(RES_hh_tes_in!G31=0,0,1000*11630*RES_hh_tes_in!G31/RES_hh_num_in!G31)</f>
        <v>0</v>
      </c>
      <c r="H31" s="72">
        <f>IF(RES_hh_tes_in!H31=0,0,1000*11630*RES_hh_tes_in!H31/RES_hh_num_in!H31)</f>
        <v>0</v>
      </c>
      <c r="I31" s="72">
        <f>IF(RES_hh_tes_in!I31=0,0,1000*11630*RES_hh_tes_in!I31/RES_hh_num_in!I31)</f>
        <v>0</v>
      </c>
      <c r="J31" s="72">
        <f>IF(RES_hh_tes_in!J31=0,0,1000*11630*RES_hh_tes_in!J31/RES_hh_num_in!J31)</f>
        <v>0</v>
      </c>
      <c r="K31" s="72">
        <f>IF(RES_hh_tes_in!K31=0,0,1000*11630*RES_hh_tes_in!K31/RES_hh_num_in!K31)</f>
        <v>0</v>
      </c>
      <c r="L31" s="72">
        <f>IF(RES_hh_tes_in!L31=0,0,1000*11630*RES_hh_tes_in!L31/RES_hh_num_in!L31)</f>
        <v>0</v>
      </c>
      <c r="M31" s="72">
        <f>IF(RES_hh_tes_in!M31=0,0,1000*11630*RES_hh_tes_in!M31/RES_hh_num_in!M31)</f>
        <v>0</v>
      </c>
      <c r="N31" s="72">
        <f>IF(RES_hh_tes_in!N31=0,0,1000*11630*RES_hh_tes_in!N31/RES_hh_num_in!N31)</f>
        <v>0</v>
      </c>
      <c r="O31" s="72">
        <f>IF(RES_hh_tes_in!O31=0,0,1000*11630*RES_hh_tes_in!O31/RES_hh_num_in!O31)</f>
        <v>0</v>
      </c>
      <c r="P31" s="72">
        <f>IF(RES_hh_tes_in!P31=0,0,1000*11630*RES_hh_tes_in!P31/RES_hh_num_in!P31)</f>
        <v>0</v>
      </c>
      <c r="Q31" s="72">
        <f>IF(RES_hh_tes_in!Q31=0,0,1000*11630*RES_hh_tes_in!Q31/RES_hh_num_in!Q31)</f>
        <v>0</v>
      </c>
      <c r="R31" s="72">
        <f>IF(RES_hh_tes_in!R31=0,0,1000*11630*RES_hh_tes_in!R31/RES_hh_num_in!R31)</f>
        <v>0</v>
      </c>
      <c r="S31" s="72">
        <f>IF(RES_hh_tes_in!S31=0,0,1000*11630*RES_hh_tes_in!S31/RES_hh_num_in!S31)</f>
        <v>0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0</v>
      </c>
      <c r="V31" s="72">
        <f>IF(RES_hh_tes_in!V31=0,0,1000*11630*RES_hh_tes_in!V31/RES_hh_num_in!V31)</f>
        <v>0</v>
      </c>
      <c r="W31" s="72">
        <f>IF(RES_hh_tes_in!W31=0,0,1000*11630*RES_hh_tes_in!W31/RES_hh_num_in!W31)</f>
        <v>0</v>
      </c>
      <c r="X31" s="72">
        <f>IF(RES_hh_tes_in!X31=0,0,1000*11630*RES_hh_tes_in!X31/RES_hh_num_in!X31)</f>
        <v>0</v>
      </c>
      <c r="Y31" s="72">
        <f>IF(RES_hh_tes_in!Y31=0,0,1000*11630*RES_hh_tes_in!Y31/RES_hh_num_in!Y31)</f>
        <v>0</v>
      </c>
      <c r="DA31" s="89" t="s">
        <v>842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145.50980251020152</v>
      </c>
      <c r="D32" s="77">
        <f>IF(RES_hh_tes_in!D32=0,0,1000*11630*RES_hh_tes_in!D32/RES_hh_num_in!D32)</f>
        <v>146.98387628156252</v>
      </c>
      <c r="E32" s="77">
        <f>IF(RES_hh_tes_in!E32=0,0,1000*11630*RES_hh_tes_in!E32/RES_hh_num_in!E32)</f>
        <v>146.76525840124773</v>
      </c>
      <c r="F32" s="77">
        <f>IF(RES_hh_tes_in!F32=0,0,1000*11630*RES_hh_tes_in!F32/RES_hh_num_in!F32)</f>
        <v>148.44814468976395</v>
      </c>
      <c r="G32" s="77">
        <f>IF(RES_hh_tes_in!G32=0,0,1000*11630*RES_hh_tes_in!G32/RES_hh_num_in!G32)</f>
        <v>150.84979298286336</v>
      </c>
      <c r="H32" s="77">
        <f>IF(RES_hh_tes_in!H32=0,0,1000*11630*RES_hh_tes_in!H32/RES_hh_num_in!H32)</f>
        <v>155.69635166927287</v>
      </c>
      <c r="I32" s="77">
        <f>IF(RES_hh_tes_in!I32=0,0,1000*11630*RES_hh_tes_in!I32/RES_hh_num_in!I32)</f>
        <v>155.00814840438164</v>
      </c>
      <c r="J32" s="77">
        <f>IF(RES_hh_tes_in!J32=0,0,1000*11630*RES_hh_tes_in!J32/RES_hh_num_in!J32)</f>
        <v>157.82549288509242</v>
      </c>
      <c r="K32" s="77">
        <f>IF(RES_hh_tes_in!K32=0,0,1000*11630*RES_hh_tes_in!K32/RES_hh_num_in!K32)</f>
        <v>168.3318657920702</v>
      </c>
      <c r="L32" s="77">
        <f>IF(RES_hh_tes_in!L32=0,0,1000*11630*RES_hh_tes_in!L32/RES_hh_num_in!L32)</f>
        <v>176.04411649931785</v>
      </c>
      <c r="M32" s="77">
        <f>IF(RES_hh_tes_in!M32=0,0,1000*11630*RES_hh_tes_in!M32/RES_hh_num_in!M32)</f>
        <v>177.87758891794263</v>
      </c>
      <c r="N32" s="77">
        <f>IF(RES_hh_tes_in!N32=0,0,1000*11630*RES_hh_tes_in!N32/RES_hh_num_in!N32)</f>
        <v>186.59211937970991</v>
      </c>
      <c r="O32" s="77">
        <f>IF(RES_hh_tes_in!O32=0,0,1000*11630*RES_hh_tes_in!O32/RES_hh_num_in!O32)</f>
        <v>185.41396149945604</v>
      </c>
      <c r="P32" s="77">
        <f>IF(RES_hh_tes_in!P32=0,0,1000*11630*RES_hh_tes_in!P32/RES_hh_num_in!P32)</f>
        <v>185.15900440565994</v>
      </c>
      <c r="Q32" s="77">
        <f>IF(RES_hh_tes_in!Q32=0,0,1000*11630*RES_hh_tes_in!Q32/RES_hh_num_in!Q32)</f>
        <v>183.62458141237093</v>
      </c>
      <c r="R32" s="77">
        <f>IF(RES_hh_tes_in!R32=0,0,1000*11630*RES_hh_tes_in!R32/RES_hh_num_in!R32)</f>
        <v>186.48255072680115</v>
      </c>
      <c r="S32" s="77">
        <f>IF(RES_hh_tes_in!S32=0,0,1000*11630*RES_hh_tes_in!S32/RES_hh_num_in!S32)</f>
        <v>185.95884600781488</v>
      </c>
      <c r="T32" s="77">
        <f>IF(RES_hh_tes_in!T32=0,0,1000*11630*RES_hh_tes_in!T32/RES_hh_num_in!T32)</f>
        <v>190.1360061394501</v>
      </c>
      <c r="U32" s="77">
        <f>IF(RES_hh_tes_in!U32=0,0,1000*11630*RES_hh_tes_in!U32/RES_hh_num_in!U32)</f>
        <v>190.9008688431168</v>
      </c>
      <c r="V32" s="77">
        <f>IF(RES_hh_tes_in!V32=0,0,1000*11630*RES_hh_tes_in!V32/RES_hh_num_in!V32)</f>
        <v>254.87114582458233</v>
      </c>
      <c r="W32" s="77">
        <f>IF(RES_hh_tes_in!W32=0,0,1000*11630*RES_hh_tes_in!W32/RES_hh_num_in!W32)</f>
        <v>250.7642018733643</v>
      </c>
      <c r="X32" s="77">
        <f>IF(RES_hh_tes_in!X32=0,0,1000*11630*RES_hh_tes_in!X32/RES_hh_num_in!X32)</f>
        <v>230.87088089771498</v>
      </c>
      <c r="Y32" s="77">
        <f>IF(RES_hh_tes_in!Y32=0,0,1000*11630*RES_hh_tes_in!Y32/RES_hh_num_in!Y32)</f>
        <v>213.44230053042136</v>
      </c>
      <c r="DA32" s="92" t="s">
        <v>843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1172.214480047576</v>
      </c>
      <c r="D3" s="65">
        <f>IF(RES_hh_emi_in!D3=0,0,1000000*RES_hh_emi_in!D3/RES_hh_num_in!D3)</f>
        <v>864.67082090532801</v>
      </c>
      <c r="E3" s="65">
        <f>IF(RES_hh_emi_in!E3=0,0,1000000*RES_hh_emi_in!E3/RES_hh_num_in!E3)</f>
        <v>922.95087074854587</v>
      </c>
      <c r="F3" s="65">
        <f>IF(RES_hh_emi_in!F3=0,0,1000000*RES_hh_emi_in!F3/RES_hh_num_in!F3)</f>
        <v>234.73574367932574</v>
      </c>
      <c r="G3" s="65">
        <f>IF(RES_hh_emi_in!G3=0,0,1000000*RES_hh_emi_in!G3/RES_hh_num_in!G3)</f>
        <v>434.05377316773212</v>
      </c>
      <c r="H3" s="65">
        <f>IF(RES_hh_emi_in!H3=0,0,1000000*RES_hh_emi_in!H3/RES_hh_num_in!H3)</f>
        <v>348.06905519306378</v>
      </c>
      <c r="I3" s="65">
        <f>IF(RES_hh_emi_in!I3=0,0,1000000*RES_hh_emi_in!I3/RES_hh_num_in!I3)</f>
        <v>594.71118466161772</v>
      </c>
      <c r="J3" s="65">
        <f>IF(RES_hh_emi_in!J3=0,0,1000000*RES_hh_emi_in!J3/RES_hh_num_in!J3)</f>
        <v>285.48276947142074</v>
      </c>
      <c r="K3" s="65">
        <f>IF(RES_hh_emi_in!K3=0,0,1000000*RES_hh_emi_in!K3/RES_hh_num_in!K3)</f>
        <v>566.15174304169523</v>
      </c>
      <c r="L3" s="65">
        <f>IF(RES_hh_emi_in!L3=0,0,1000000*RES_hh_emi_in!L3/RES_hh_num_in!L3)</f>
        <v>953.1740625194974</v>
      </c>
      <c r="M3" s="65">
        <f>IF(RES_hh_emi_in!M3=0,0,1000000*RES_hh_emi_in!M3/RES_hh_num_in!M3)</f>
        <v>844.34689559838</v>
      </c>
      <c r="N3" s="65">
        <f>IF(RES_hh_emi_in!N3=0,0,1000000*RES_hh_emi_in!N3/RES_hh_num_in!N3)</f>
        <v>821.71460836786287</v>
      </c>
      <c r="O3" s="65">
        <f>IF(RES_hh_emi_in!O3=0,0,1000000*RES_hh_emi_in!O3/RES_hh_num_in!O3)</f>
        <v>620.4833419550979</v>
      </c>
      <c r="P3" s="65">
        <f>IF(RES_hh_emi_in!P3=0,0,1000000*RES_hh_emi_in!P3/RES_hh_num_in!P3)</f>
        <v>257.81564540685054</v>
      </c>
      <c r="Q3" s="65">
        <f>IF(RES_hh_emi_in!Q3=0,0,1000000*RES_hh_emi_in!Q3/RES_hh_num_in!Q3)</f>
        <v>169.96073102154472</v>
      </c>
      <c r="R3" s="65">
        <f>IF(RES_hh_emi_in!R3=0,0,1000000*RES_hh_emi_in!R3/RES_hh_num_in!R3)</f>
        <v>146.1846781796477</v>
      </c>
      <c r="S3" s="65">
        <f>IF(RES_hh_emi_in!S3=0,0,1000000*RES_hh_emi_in!S3/RES_hh_num_in!S3)</f>
        <v>180.23531698554498</v>
      </c>
      <c r="T3" s="65">
        <f>IF(RES_hh_emi_in!T3=0,0,1000000*RES_hh_emi_in!T3/RES_hh_num_in!T3)</f>
        <v>202.24967489077778</v>
      </c>
      <c r="U3" s="65">
        <f>IF(RES_hh_emi_in!U3=0,0,1000000*RES_hh_emi_in!U3/RES_hh_num_in!U3)</f>
        <v>126.59877716466943</v>
      </c>
      <c r="V3" s="65">
        <f>IF(RES_hh_emi_in!V3=0,0,1000000*RES_hh_emi_in!V3/RES_hh_num_in!V3)</f>
        <v>187.98196410284416</v>
      </c>
      <c r="W3" s="65">
        <f>IF(RES_hh_emi_in!W3=0,0,1000000*RES_hh_emi_in!W3/RES_hh_num_in!W3)</f>
        <v>13.939361683190395</v>
      </c>
      <c r="X3" s="65">
        <f>IF(RES_hh_emi_in!X3=0,0,1000000*RES_hh_emi_in!X3/RES_hh_num_in!X3)</f>
        <v>3.8683559088823953</v>
      </c>
      <c r="Y3" s="65">
        <f>IF(RES_hh_emi_in!Y3=0,0,1000000*RES_hh_emi_in!Y3/RES_hh_num_in!Y3)</f>
        <v>10.022372663298011</v>
      </c>
      <c r="DA3" s="87" t="s">
        <v>845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1075.638866889725</v>
      </c>
      <c r="D4" s="69">
        <f>IF(RES_hh_emi_in!D4=0,0,1000000*RES_hh_emi_in!D4/RES_hh_num_in!D4)</f>
        <v>792.20683191415753</v>
      </c>
      <c r="E4" s="69">
        <f>IF(RES_hh_emi_in!E4=0,0,1000000*RES_hh_emi_in!E4/RES_hh_num_in!E4)</f>
        <v>848.70483474626496</v>
      </c>
      <c r="F4" s="69">
        <f>IF(RES_hh_emi_in!F4=0,0,1000000*RES_hh_emi_in!F4/RES_hh_num_in!F4)</f>
        <v>215.57642683284251</v>
      </c>
      <c r="G4" s="69">
        <f>IF(RES_hh_emi_in!G4=0,0,1000000*RES_hh_emi_in!G4/RES_hh_num_in!G4)</f>
        <v>401.28801173102636</v>
      </c>
      <c r="H4" s="69">
        <f>IF(RES_hh_emi_in!H4=0,0,1000000*RES_hh_emi_in!H4/RES_hh_num_in!H4)</f>
        <v>323.98010387996624</v>
      </c>
      <c r="I4" s="69">
        <f>IF(RES_hh_emi_in!I4=0,0,1000000*RES_hh_emi_in!I4/RES_hh_num_in!I4)</f>
        <v>547.74450288646165</v>
      </c>
      <c r="J4" s="69">
        <f>IF(RES_hh_emi_in!J4=0,0,1000000*RES_hh_emi_in!J4/RES_hh_num_in!J4)</f>
        <v>252.67769415845274</v>
      </c>
      <c r="K4" s="69">
        <f>IF(RES_hh_emi_in!K4=0,0,1000000*RES_hh_emi_in!K4/RES_hh_num_in!K4)</f>
        <v>511.93570470697404</v>
      </c>
      <c r="L4" s="69">
        <f>IF(RES_hh_emi_in!L4=0,0,1000000*RES_hh_emi_in!L4/RES_hh_num_in!L4)</f>
        <v>879.01612550584264</v>
      </c>
      <c r="M4" s="69">
        <f>IF(RES_hh_emi_in!M4=0,0,1000000*RES_hh_emi_in!M4/RES_hh_num_in!M4)</f>
        <v>775.37050288020316</v>
      </c>
      <c r="N4" s="69">
        <f>IF(RES_hh_emi_in!N4=0,0,1000000*RES_hh_emi_in!N4/RES_hh_num_in!N4)</f>
        <v>753.63103951170456</v>
      </c>
      <c r="O4" s="69">
        <f>IF(RES_hh_emi_in!O4=0,0,1000000*RES_hh_emi_in!O4/RES_hh_num_in!O4)</f>
        <v>559.83851183272054</v>
      </c>
      <c r="P4" s="69">
        <f>IF(RES_hh_emi_in!P4=0,0,1000000*RES_hh_emi_in!P4/RES_hh_num_in!P4)</f>
        <v>231.87284999002244</v>
      </c>
      <c r="Q4" s="69">
        <f>IF(RES_hh_emi_in!Q4=0,0,1000000*RES_hh_emi_in!Q4/RES_hh_num_in!Q4)</f>
        <v>148.55948291700125</v>
      </c>
      <c r="R4" s="69">
        <f>IF(RES_hh_emi_in!R4=0,0,1000000*RES_hh_emi_in!R4/RES_hh_num_in!R4)</f>
        <v>129.08385268607756</v>
      </c>
      <c r="S4" s="69">
        <f>IF(RES_hh_emi_in!S4=0,0,1000000*RES_hh_emi_in!S4/RES_hh_num_in!S4)</f>
        <v>160.83721670078086</v>
      </c>
      <c r="T4" s="69">
        <f>IF(RES_hh_emi_in!T4=0,0,1000000*RES_hh_emi_in!T4/RES_hh_num_in!T4)</f>
        <v>182.11997821609077</v>
      </c>
      <c r="U4" s="69">
        <f>IF(RES_hh_emi_in!U4=0,0,1000000*RES_hh_emi_in!U4/RES_hh_num_in!U4)</f>
        <v>109.7078819443185</v>
      </c>
      <c r="V4" s="69">
        <f>IF(RES_hh_emi_in!V4=0,0,1000000*RES_hh_emi_in!V4/RES_hh_num_in!V4)</f>
        <v>165.13131218660752</v>
      </c>
      <c r="W4" s="69">
        <f>IF(RES_hh_emi_in!W4=0,0,1000000*RES_hh_emi_in!W4/RES_hh_num_in!W4)</f>
        <v>7.6812504947127369</v>
      </c>
      <c r="X4" s="69">
        <f>IF(RES_hh_emi_in!X4=0,0,1000000*RES_hh_emi_in!X4/RES_hh_num_in!X4)</f>
        <v>0.37855053218930695</v>
      </c>
      <c r="Y4" s="69">
        <f>IF(RES_hh_emi_in!Y4=0,0,1000000*RES_hh_emi_in!Y4/RES_hh_num_in!Y4)</f>
        <v>7.7241020739504673</v>
      </c>
      <c r="DA4" s="88" t="s">
        <v>846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8080.3531160090188</v>
      </c>
      <c r="D5" s="72">
        <f>IF(RES_hh_emi_in!D5=0,0,1000000*RES_hh_emi_in!D5/RES_hh_num_in!D5)</f>
        <v>8009.0690790880381</v>
      </c>
      <c r="E5" s="72">
        <f>IF(RES_hh_emi_in!E5=0,0,1000000*RES_hh_emi_in!E5/RES_hh_num_in!E5)</f>
        <v>8035.2842633425998</v>
      </c>
      <c r="F5" s="72">
        <f>IF(RES_hh_emi_in!F5=0,0,1000000*RES_hh_emi_in!F5/RES_hh_num_in!F5)</f>
        <v>7874.7211927798535</v>
      </c>
      <c r="G5" s="72">
        <f>IF(RES_hh_emi_in!G5=0,0,1000000*RES_hh_emi_in!G5/RES_hh_num_in!G5)</f>
        <v>8626.5597802262037</v>
      </c>
      <c r="H5" s="72">
        <f>IF(RES_hh_emi_in!H5=0,0,1000000*RES_hh_emi_in!H5/RES_hh_num_in!H5)</f>
        <v>8904.8504658319816</v>
      </c>
      <c r="I5" s="72">
        <f>IF(RES_hh_emi_in!I5=0,0,1000000*RES_hh_emi_in!I5/RES_hh_num_in!I5)</f>
        <v>0</v>
      </c>
      <c r="J5" s="72">
        <f>IF(RES_hh_emi_in!J5=0,0,1000000*RES_hh_emi_in!J5/RES_hh_num_in!J5)</f>
        <v>0</v>
      </c>
      <c r="K5" s="72">
        <f>IF(RES_hh_emi_in!K5=0,0,1000000*RES_hh_emi_in!K5/RES_hh_num_in!K5)</f>
        <v>0</v>
      </c>
      <c r="L5" s="72">
        <f>IF(RES_hh_emi_in!L5=0,0,1000000*RES_hh_emi_in!L5/RES_hh_num_in!L5)</f>
        <v>0</v>
      </c>
      <c r="M5" s="72">
        <f>IF(RES_hh_emi_in!M5=0,0,1000000*RES_hh_emi_in!M5/RES_hh_num_in!M5)</f>
        <v>7257.6466135512383</v>
      </c>
      <c r="N5" s="72">
        <f>IF(RES_hh_emi_in!N5=0,0,1000000*RES_hh_emi_in!N5/RES_hh_num_in!N5)</f>
        <v>7473.7785907741863</v>
      </c>
      <c r="O5" s="72">
        <f>IF(RES_hh_emi_in!O5=0,0,1000000*RES_hh_emi_in!O5/RES_hh_num_in!O5)</f>
        <v>6532.9109373597403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6166.2998289151092</v>
      </c>
      <c r="S5" s="72">
        <f>IF(RES_hh_emi_in!S5=0,0,1000000*RES_hh_emi_in!S5/RES_hh_num_in!S5)</f>
        <v>5183.3311375786752</v>
      </c>
      <c r="T5" s="72">
        <f>IF(RES_hh_emi_in!T5=0,0,1000000*RES_hh_emi_in!T5/RES_hh_num_in!T5)</f>
        <v>5168.1529892613689</v>
      </c>
      <c r="U5" s="72">
        <f>IF(RES_hh_emi_in!U5=0,0,1000000*RES_hh_emi_in!U5/RES_hh_num_in!U5)</f>
        <v>3959.5028774419193</v>
      </c>
      <c r="V5" s="72">
        <f>IF(RES_hh_emi_in!V5=0,0,1000000*RES_hh_emi_in!V5/RES_hh_num_in!V5)</f>
        <v>4341.6782227252916</v>
      </c>
      <c r="W5" s="72">
        <f>IF(RES_hh_emi_in!W5=0,0,1000000*RES_hh_emi_in!W5/RES_hh_num_in!W5)</f>
        <v>3962.4733824451814</v>
      </c>
      <c r="X5" s="72">
        <f>IF(RES_hh_emi_in!X5=0,0,1000000*RES_hh_emi_in!X5/RES_hh_num_in!X5)</f>
        <v>2018.7239539537127</v>
      </c>
      <c r="Y5" s="72">
        <f>IF(RES_hh_emi_in!Y5=0,0,1000000*RES_hh_emi_in!Y5/RES_hh_num_in!Y5)</f>
        <v>1580.6833215967656</v>
      </c>
      <c r="DA5" s="89" t="s">
        <v>847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0</v>
      </c>
      <c r="D6" s="72">
        <f>IF(RES_hh_emi_in!D6=0,0,1000000*RES_hh_emi_in!D6/RES_hh_num_in!D6)</f>
        <v>0</v>
      </c>
      <c r="E6" s="72">
        <f>IF(RES_hh_emi_in!E6=0,0,1000000*RES_hh_emi_in!E6/RES_hh_num_in!E6)</f>
        <v>0</v>
      </c>
      <c r="F6" s="72">
        <f>IF(RES_hh_emi_in!F6=0,0,1000000*RES_hh_emi_in!F6/RES_hh_num_in!F6)</f>
        <v>0</v>
      </c>
      <c r="G6" s="72">
        <f>IF(RES_hh_emi_in!G6=0,0,1000000*RES_hh_emi_in!G6/RES_hh_num_in!G6)</f>
        <v>0</v>
      </c>
      <c r="H6" s="72">
        <f>IF(RES_hh_emi_in!H6=0,0,1000000*RES_hh_emi_in!H6/RES_hh_num_in!H6)</f>
        <v>0</v>
      </c>
      <c r="I6" s="72">
        <f>IF(RES_hh_emi_in!I6=0,0,1000000*RES_hh_emi_in!I6/RES_hh_num_in!I6)</f>
        <v>0</v>
      </c>
      <c r="J6" s="72">
        <f>IF(RES_hh_emi_in!J6=0,0,1000000*RES_hh_emi_in!J6/RES_hh_num_in!J6)</f>
        <v>0</v>
      </c>
      <c r="K6" s="72">
        <f>IF(RES_hh_emi_in!K6=0,0,1000000*RES_hh_emi_in!K6/RES_hh_num_in!K6)</f>
        <v>0</v>
      </c>
      <c r="L6" s="72">
        <f>IF(RES_hh_emi_in!L6=0,0,1000000*RES_hh_emi_in!L6/RES_hh_num_in!L6)</f>
        <v>0</v>
      </c>
      <c r="M6" s="72">
        <f>IF(RES_hh_emi_in!M6=0,0,1000000*RES_hh_emi_in!M6/RES_hh_num_in!M6)</f>
        <v>0</v>
      </c>
      <c r="N6" s="72">
        <f>IF(RES_hh_emi_in!N6=0,0,1000000*RES_hh_emi_in!N6/RES_hh_num_in!N6)</f>
        <v>0</v>
      </c>
      <c r="O6" s="72">
        <f>IF(RES_hh_emi_in!O6=0,0,1000000*RES_hh_emi_in!O6/RES_hh_num_in!O6)</f>
        <v>0</v>
      </c>
      <c r="P6" s="72">
        <f>IF(RES_hh_emi_in!P6=0,0,1000000*RES_hh_emi_in!P6/RES_hh_num_in!P6)</f>
        <v>0</v>
      </c>
      <c r="Q6" s="72">
        <f>IF(RES_hh_emi_in!Q6=0,0,1000000*RES_hh_emi_in!Q6/RES_hh_num_in!Q6)</f>
        <v>0</v>
      </c>
      <c r="R6" s="72">
        <f>IF(RES_hh_emi_in!R6=0,0,1000000*RES_hh_emi_in!R6/RES_hh_num_in!R6)</f>
        <v>0</v>
      </c>
      <c r="S6" s="72">
        <f>IF(RES_hh_emi_in!S6=0,0,1000000*RES_hh_emi_in!S6/RES_hh_num_in!S6)</f>
        <v>0</v>
      </c>
      <c r="T6" s="72">
        <f>IF(RES_hh_emi_in!T6=0,0,1000000*RES_hh_emi_in!T6/RES_hh_num_in!T6)</f>
        <v>0</v>
      </c>
      <c r="U6" s="72">
        <f>IF(RES_hh_emi_in!U6=0,0,1000000*RES_hh_emi_in!U6/RES_hh_num_in!U6)</f>
        <v>0</v>
      </c>
      <c r="V6" s="72">
        <f>IF(RES_hh_emi_in!V6=0,0,1000000*RES_hh_emi_in!V6/RES_hh_num_in!V6)</f>
        <v>0</v>
      </c>
      <c r="W6" s="72">
        <f>IF(RES_hh_emi_in!W6=0,0,1000000*RES_hh_emi_in!W6/RES_hh_num_in!W6)</f>
        <v>0</v>
      </c>
      <c r="X6" s="72">
        <f>IF(RES_hh_emi_in!X6=0,0,1000000*RES_hh_emi_in!X6/RES_hh_num_in!X6)</f>
        <v>0</v>
      </c>
      <c r="Y6" s="72">
        <f>IF(RES_hh_emi_in!Y6=0,0,1000000*RES_hh_emi_in!Y6/RES_hh_num_in!Y6)</f>
        <v>0</v>
      </c>
      <c r="DA6" s="89" t="s">
        <v>848</v>
      </c>
    </row>
    <row r="7" spans="1:105" ht="12" customHeight="1" x14ac:dyDescent="0.25">
      <c r="A7" s="28" t="s">
        <v>200</v>
      </c>
      <c r="B7" s="72"/>
      <c r="C7" s="72">
        <f>IF(RES_hh_emi_in!C7=0,0,1000000*RES_hh_emi_in!C7/RES_hh_num_in!C7)</f>
        <v>7631.825368262249</v>
      </c>
      <c r="D7" s="72">
        <f>IF(RES_hh_emi_in!D7=0,0,1000000*RES_hh_emi_in!D7/RES_hh_num_in!D7)</f>
        <v>7172.2015188651558</v>
      </c>
      <c r="E7" s="72">
        <f>IF(RES_hh_emi_in!E7=0,0,1000000*RES_hh_emi_in!E7/RES_hh_num_in!E7)</f>
        <v>7933.7619099987805</v>
      </c>
      <c r="F7" s="72">
        <f>IF(RES_hh_emi_in!F7=0,0,1000000*RES_hh_emi_in!F7/RES_hh_num_in!F7)</f>
        <v>7041.5161200295088</v>
      </c>
      <c r="G7" s="72">
        <f>IF(RES_hh_emi_in!G7=0,0,1000000*RES_hh_emi_in!G7/RES_hh_num_in!G7)</f>
        <v>7638.0252771782534</v>
      </c>
      <c r="H7" s="72">
        <f>IF(RES_hh_emi_in!H7=0,0,1000000*RES_hh_emi_in!H7/RES_hh_num_in!H7)</f>
        <v>7562.5153201931944</v>
      </c>
      <c r="I7" s="72">
        <f>IF(RES_hh_emi_in!I7=0,0,1000000*RES_hh_emi_in!I7/RES_hh_num_in!I7)</f>
        <v>8061.7660374337447</v>
      </c>
      <c r="J7" s="72">
        <f>IF(RES_hh_emi_in!J7=0,0,1000000*RES_hh_emi_in!J7/RES_hh_num_in!J7)</f>
        <v>6155.7188777974425</v>
      </c>
      <c r="K7" s="72">
        <f>IF(RES_hh_emi_in!K7=0,0,1000000*RES_hh_emi_in!K7/RES_hh_num_in!K7)</f>
        <v>6013.772641980453</v>
      </c>
      <c r="L7" s="72">
        <f>IF(RES_hh_emi_in!L7=0,0,1000000*RES_hh_emi_in!L7/RES_hh_num_in!L7)</f>
        <v>7310.5861779655079</v>
      </c>
      <c r="M7" s="72">
        <f>IF(RES_hh_emi_in!M7=0,0,1000000*RES_hh_emi_in!M7/RES_hh_num_in!M7)</f>
        <v>6647.0936478098774</v>
      </c>
      <c r="N7" s="72">
        <f>IF(RES_hh_emi_in!N7=0,0,1000000*RES_hh_emi_in!N7/RES_hh_num_in!N7)</f>
        <v>6529.6789199158002</v>
      </c>
      <c r="O7" s="72">
        <f>IF(RES_hh_emi_in!O7=0,0,1000000*RES_hh_emi_in!O7/RES_hh_num_in!O7)</f>
        <v>5535.5774857544629</v>
      </c>
      <c r="P7" s="72">
        <f>IF(RES_hh_emi_in!P7=0,0,1000000*RES_hh_emi_in!P7/RES_hh_num_in!P7)</f>
        <v>5657.923798928321</v>
      </c>
      <c r="Q7" s="72">
        <f>IF(RES_hh_emi_in!Q7=0,0,1000000*RES_hh_emi_in!Q7/RES_hh_num_in!Q7)</f>
        <v>4931.4632959598302</v>
      </c>
      <c r="R7" s="72">
        <f>IF(RES_hh_emi_in!R7=0,0,1000000*RES_hh_emi_in!R7/RES_hh_num_in!R7)</f>
        <v>4980.8123932670278</v>
      </c>
      <c r="S7" s="72">
        <f>IF(RES_hh_emi_in!S7=0,0,1000000*RES_hh_emi_in!S7/RES_hh_num_in!S7)</f>
        <v>4325.2212105841718</v>
      </c>
      <c r="T7" s="72">
        <f>IF(RES_hh_emi_in!T7=0,0,1000000*RES_hh_emi_in!T7/RES_hh_num_in!T7)</f>
        <v>4196.5726385202024</v>
      </c>
      <c r="U7" s="72">
        <f>IF(RES_hh_emi_in!U7=0,0,1000000*RES_hh_emi_in!U7/RES_hh_num_in!U7)</f>
        <v>3120.6765032880598</v>
      </c>
      <c r="V7" s="72">
        <f>IF(RES_hh_emi_in!V7=0,0,1000000*RES_hh_emi_in!V7/RES_hh_num_in!V7)</f>
        <v>3950.5064242190674</v>
      </c>
      <c r="W7" s="72">
        <f>IF(RES_hh_emi_in!W7=0,0,1000000*RES_hh_emi_in!W7/RES_hh_num_in!W7)</f>
        <v>0</v>
      </c>
      <c r="X7" s="72">
        <f>IF(RES_hh_emi_in!X7=0,0,1000000*RES_hh_emi_in!X7/RES_hh_num_in!X7)</f>
        <v>0</v>
      </c>
      <c r="Y7" s="72">
        <f>IF(RES_hh_emi_in!Y7=0,0,1000000*RES_hh_emi_in!Y7/RES_hh_num_in!Y7)</f>
        <v>1122.9049583951278</v>
      </c>
      <c r="DA7" s="89" t="s">
        <v>849</v>
      </c>
    </row>
    <row r="8" spans="1:105" ht="12" customHeight="1" x14ac:dyDescent="0.25">
      <c r="A8" s="28" t="s">
        <v>189</v>
      </c>
      <c r="B8" s="72"/>
      <c r="C8" s="72">
        <f>IF(RES_hh_emi_in!C8=0,0,1000000*RES_hh_emi_in!C8/RES_hh_num_in!C8)</f>
        <v>4989.8470564886438</v>
      </c>
      <c r="D8" s="72">
        <f>IF(RES_hh_emi_in!D8=0,0,1000000*RES_hh_emi_in!D8/RES_hh_num_in!D8)</f>
        <v>5225.8149572345519</v>
      </c>
      <c r="E8" s="72">
        <f>IF(RES_hh_emi_in!E8=0,0,1000000*RES_hh_emi_in!E8/RES_hh_num_in!E8)</f>
        <v>5048.2138495280442</v>
      </c>
      <c r="F8" s="72">
        <f>IF(RES_hh_emi_in!F8=0,0,1000000*RES_hh_emi_in!F8/RES_hh_num_in!F8)</f>
        <v>4868.6989367523429</v>
      </c>
      <c r="G8" s="72">
        <f>IF(RES_hh_emi_in!G8=0,0,1000000*RES_hh_emi_in!G8/RES_hh_num_in!G8)</f>
        <v>5104.220399337416</v>
      </c>
      <c r="H8" s="72">
        <f>IF(RES_hh_emi_in!H8=0,0,1000000*RES_hh_emi_in!H8/RES_hh_num_in!H8)</f>
        <v>5389.3622304385599</v>
      </c>
      <c r="I8" s="72">
        <f>IF(RES_hh_emi_in!I8=0,0,1000000*RES_hh_emi_in!I8/RES_hh_num_in!I8)</f>
        <v>5392.5189272892958</v>
      </c>
      <c r="J8" s="72">
        <f>IF(RES_hh_emi_in!J8=0,0,1000000*RES_hh_emi_in!J8/RES_hh_num_in!J8)</f>
        <v>4467.5537978493476</v>
      </c>
      <c r="K8" s="72">
        <f>IF(RES_hh_emi_in!K8=0,0,1000000*RES_hh_emi_in!K8/RES_hh_num_in!K8)</f>
        <v>4532.4630158560785</v>
      </c>
      <c r="L8" s="72">
        <f>IF(RES_hh_emi_in!L8=0,0,1000000*RES_hh_emi_in!L8/RES_hh_num_in!L8)</f>
        <v>5333.7206519205956</v>
      </c>
      <c r="M8" s="72">
        <f>IF(RES_hh_emi_in!M8=0,0,1000000*RES_hh_emi_in!M8/RES_hh_num_in!M8)</f>
        <v>0</v>
      </c>
      <c r="N8" s="72">
        <f>IF(RES_hh_emi_in!N8=0,0,1000000*RES_hh_emi_in!N8/RES_hh_num_in!N8)</f>
        <v>0</v>
      </c>
      <c r="O8" s="72">
        <f>IF(RES_hh_emi_in!O8=0,0,1000000*RES_hh_emi_in!O8/RES_hh_num_in!O8)</f>
        <v>3753.9642628947295</v>
      </c>
      <c r="P8" s="72">
        <f>IF(RES_hh_emi_in!P8=0,0,1000000*RES_hh_emi_in!P8/RES_hh_num_in!P8)</f>
        <v>3804.1219648833053</v>
      </c>
      <c r="Q8" s="72">
        <f>IF(RES_hh_emi_in!Q8=0,0,1000000*RES_hh_emi_in!Q8/RES_hh_num_in!Q8)</f>
        <v>3153.2021982842084</v>
      </c>
      <c r="R8" s="72">
        <f>IF(RES_hh_emi_in!R8=0,0,1000000*RES_hh_emi_in!R8/RES_hh_num_in!R8)</f>
        <v>3238.9540073784547</v>
      </c>
      <c r="S8" s="72">
        <f>IF(RES_hh_emi_in!S8=0,0,1000000*RES_hh_emi_in!S8/RES_hh_num_in!S8)</f>
        <v>2857.9659958856737</v>
      </c>
      <c r="T8" s="72">
        <f>IF(RES_hh_emi_in!T8=0,0,1000000*RES_hh_emi_in!T8/RES_hh_num_in!T8)</f>
        <v>2712.2163446136233</v>
      </c>
      <c r="U8" s="72">
        <f>IF(RES_hh_emi_in!U8=0,0,1000000*RES_hh_emi_in!U8/RES_hh_num_in!U8)</f>
        <v>2233.1563791389331</v>
      </c>
      <c r="V8" s="72">
        <f>IF(RES_hh_emi_in!V8=0,0,1000000*RES_hh_emi_in!V8/RES_hh_num_in!V8)</f>
        <v>2443.3576090300267</v>
      </c>
      <c r="W8" s="72">
        <f>IF(RES_hh_emi_in!W8=0,0,1000000*RES_hh_emi_in!W8/RES_hh_num_in!W8)</f>
        <v>2472.6981591235549</v>
      </c>
      <c r="X8" s="72">
        <f>IF(RES_hh_emi_in!X8=0,0,1000000*RES_hh_emi_in!X8/RES_hh_num_in!X8)</f>
        <v>0</v>
      </c>
      <c r="Y8" s="72">
        <f>IF(RES_hh_emi_in!Y8=0,0,1000000*RES_hh_emi_in!Y8/RES_hh_num_in!Y8)</f>
        <v>0</v>
      </c>
      <c r="DA8" s="89" t="s">
        <v>850</v>
      </c>
    </row>
    <row r="9" spans="1:105" ht="12" customHeight="1" x14ac:dyDescent="0.25">
      <c r="A9" s="28" t="s">
        <v>202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X9" s="72">
        <f>IF(RES_hh_emi_in!X9=0,0,1000000*RES_hh_emi_in!X9/RES_hh_num_in!X9)</f>
        <v>0</v>
      </c>
      <c r="Y9" s="72">
        <f>IF(RES_hh_emi_in!Y9=0,0,1000000*RES_hh_emi_in!Y9/RES_hh_num_in!Y9)</f>
        <v>0</v>
      </c>
      <c r="DA9" s="89" t="s">
        <v>851</v>
      </c>
    </row>
    <row r="10" spans="1:105" ht="12" customHeight="1" x14ac:dyDescent="0.25">
      <c r="A10" s="28" t="s">
        <v>197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X10" s="72">
        <f>IF(RES_hh_emi_in!X10=0,0,1000000*RES_hh_emi_in!X10/RES_hh_num_in!X10)</f>
        <v>0</v>
      </c>
      <c r="Y10" s="72">
        <f>IF(RES_hh_emi_in!Y10=0,0,1000000*RES_hh_emi_in!Y10/RES_hh_num_in!Y10)</f>
        <v>0</v>
      </c>
      <c r="DA10" s="89" t="s">
        <v>852</v>
      </c>
    </row>
    <row r="11" spans="1:105" ht="12" customHeight="1" x14ac:dyDescent="0.25">
      <c r="A11" s="28" t="s">
        <v>198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X11" s="72">
        <f>IF(RES_hh_emi_in!X11=0,0,1000000*RES_hh_emi_in!X11/RES_hh_num_in!X11)</f>
        <v>0</v>
      </c>
      <c r="Y11" s="72">
        <f>IF(RES_hh_emi_in!Y11=0,0,1000000*RES_hh_emi_in!Y11/RES_hh_num_in!Y11)</f>
        <v>0</v>
      </c>
      <c r="DA11" s="89" t="s">
        <v>853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X12" s="72">
        <f>IF(RES_hh_emi_in!X12=0,0,1000000*RES_hh_emi_in!X12/RES_hh_num_in!X12)</f>
        <v>0</v>
      </c>
      <c r="Y12" s="72">
        <f>IF(RES_hh_emi_in!Y12=0,0,1000000*RES_hh_emi_in!Y12/RES_hh_num_in!Y12)</f>
        <v>0</v>
      </c>
      <c r="DA12" s="89" t="s">
        <v>854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X13" s="74">
        <f>IF(RES_hh_emi_in!X13=0,0,1000000*RES_hh_emi_in!X13/RES_hh_num_in!X13)</f>
        <v>0</v>
      </c>
      <c r="Y13" s="74">
        <f>IF(RES_hh_emi_in!Y13=0,0,1000000*RES_hh_emi_in!Y13/RES_hh_num_in!Y13)</f>
        <v>0</v>
      </c>
      <c r="DA13" s="90" t="s">
        <v>855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X14" s="76">
        <f>IF(RES_hh_emi_in!X14=0,0,1000000*RES_hh_emi_in!X14/RES_hh_num_in!X14)</f>
        <v>0</v>
      </c>
      <c r="Y14" s="76">
        <f>IF(RES_hh_emi_in!Y14=0,0,1000000*RES_hh_emi_in!Y14/RES_hh_num_in!Y14)</f>
        <v>0</v>
      </c>
      <c r="DA14" s="91" t="s">
        <v>856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857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X16" s="72">
        <f>IF(RES_hh_emi_in!X16=0,0,1000000*RES_hh_emi_in!X16/RES_hh_num_in!X$3)</f>
        <v>0</v>
      </c>
      <c r="Y16" s="72">
        <f>IF(RES_hh_emi_in!Y16=0,0,1000000*RES_hh_emi_in!Y16/RES_hh_num_in!Y$3)</f>
        <v>0</v>
      </c>
      <c r="DA16" s="89" t="s">
        <v>858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88.350438153619422</v>
      </c>
      <c r="D17" s="69">
        <f>IF(RES_hh_emi_in!D17=0,0,1000000*RES_hh_emi_in!D17/RES_hh_num_in!D17)</f>
        <v>65.100631772717122</v>
      </c>
      <c r="E17" s="69">
        <f>IF(RES_hh_emi_in!E17=0,0,1000000*RES_hh_emi_in!E17/RES_hh_num_in!E17)</f>
        <v>66.119565129280474</v>
      </c>
      <c r="F17" s="69">
        <f>IF(RES_hh_emi_in!F17=0,0,1000000*RES_hh_emi_in!F17/RES_hh_num_in!F17)</f>
        <v>14.828634064227902</v>
      </c>
      <c r="G17" s="69">
        <f>IF(RES_hh_emi_in!G17=0,0,1000000*RES_hh_emi_in!G17/RES_hh_num_in!G17)</f>
        <v>26.998194949031319</v>
      </c>
      <c r="H17" s="69">
        <f>IF(RES_hh_emi_in!H17=0,0,1000000*RES_hh_emi_in!H17/RES_hh_num_in!H17)</f>
        <v>20.96245554874141</v>
      </c>
      <c r="I17" s="69">
        <f>IF(RES_hh_emi_in!I17=0,0,1000000*RES_hh_emi_in!I17/RES_hh_num_in!I17)</f>
        <v>41.635748328362524</v>
      </c>
      <c r="J17" s="69">
        <f>IF(RES_hh_emi_in!J17=0,0,1000000*RES_hh_emi_in!J17/RES_hh_num_in!J17)</f>
        <v>22.3849385433913</v>
      </c>
      <c r="K17" s="69">
        <f>IF(RES_hh_emi_in!K17=0,0,1000000*RES_hh_emi_in!K17/RES_hh_num_in!K17)</f>
        <v>45.613303013675747</v>
      </c>
      <c r="L17" s="69">
        <f>IF(RES_hh_emi_in!L17=0,0,1000000*RES_hh_emi_in!L17/RES_hh_num_in!L17)</f>
        <v>71.272680865976568</v>
      </c>
      <c r="M17" s="69">
        <f>IF(RES_hh_emi_in!M17=0,0,1000000*RES_hh_emi_in!M17/RES_hh_num_in!M17)</f>
        <v>68.305767502878865</v>
      </c>
      <c r="N17" s="69">
        <f>IF(RES_hh_emi_in!N17=0,0,1000000*RES_hh_emi_in!N17/RES_hh_num_in!N17)</f>
        <v>66.898649685937585</v>
      </c>
      <c r="O17" s="69">
        <f>IF(RES_hh_emi_in!O17=0,0,1000000*RES_hh_emi_in!O17/RES_hh_num_in!O17)</f>
        <v>55.544909764311392</v>
      </c>
      <c r="P17" s="69">
        <f>IF(RES_hh_emi_in!P17=0,0,1000000*RES_hh_emi_in!P17/RES_hh_num_in!P17)</f>
        <v>18.586485756896909</v>
      </c>
      <c r="Q17" s="69">
        <f>IF(RES_hh_emi_in!Q17=0,0,1000000*RES_hh_emi_in!Q17/RES_hh_num_in!Q17)</f>
        <v>13.697165380052738</v>
      </c>
      <c r="R17" s="69">
        <f>IF(RES_hh_emi_in!R17=0,0,1000000*RES_hh_emi_in!R17/RES_hh_num_in!R17)</f>
        <v>11.193234439070915</v>
      </c>
      <c r="S17" s="69">
        <f>IF(RES_hh_emi_in!S17=0,0,1000000*RES_hh_emi_in!S17/RES_hh_num_in!S17)</f>
        <v>15.922413590291836</v>
      </c>
      <c r="T17" s="69">
        <f>IF(RES_hh_emi_in!T17=0,0,1000000*RES_hh_emi_in!T17/RES_hh_num_in!T17)</f>
        <v>17.94697618285857</v>
      </c>
      <c r="U17" s="69">
        <f>IF(RES_hh_emi_in!U17=0,0,1000000*RES_hh_emi_in!U17/RES_hh_num_in!U17)</f>
        <v>14.086303516732739</v>
      </c>
      <c r="V17" s="69">
        <f>IF(RES_hh_emi_in!V17=0,0,1000000*RES_hh_emi_in!V17/RES_hh_num_in!V17)</f>
        <v>18.401339445832111</v>
      </c>
      <c r="W17" s="69">
        <f>IF(RES_hh_emi_in!W17=0,0,1000000*RES_hh_emi_in!W17/RES_hh_num_in!W17)</f>
        <v>0.97560103392902886</v>
      </c>
      <c r="X17" s="69">
        <f>IF(RES_hh_emi_in!X17=0,0,1000000*RES_hh_emi_in!X17/RES_hh_num_in!X17)</f>
        <v>9.1280022451488335E-2</v>
      </c>
      <c r="Y17" s="69">
        <f>IF(RES_hh_emi_in!Y17=0,0,1000000*RES_hh_emi_in!Y17/RES_hh_num_in!Y17)</f>
        <v>0.32847498550857213</v>
      </c>
      <c r="DA17" s="88" t="s">
        <v>859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896.07957390748504</v>
      </c>
      <c r="D18" s="72">
        <f>IF(RES_hh_emi_in!D18=0,0,1000000*RES_hh_emi_in!D18/RES_hh_num_in!D18)</f>
        <v>879.20267826256611</v>
      </c>
      <c r="E18" s="72">
        <f>IF(RES_hh_emi_in!E18=0,0,1000000*RES_hh_emi_in!E18/RES_hh_num_in!E18)</f>
        <v>835.26668571173866</v>
      </c>
      <c r="F18" s="72">
        <f>IF(RES_hh_emi_in!F18=0,0,1000000*RES_hh_emi_in!F18/RES_hh_num_in!F18)</f>
        <v>861.05201127727355</v>
      </c>
      <c r="G18" s="72">
        <f>IF(RES_hh_emi_in!G18=0,0,1000000*RES_hh_emi_in!G18/RES_hh_num_in!G18)</f>
        <v>928.39672555428695</v>
      </c>
      <c r="H18" s="72">
        <f>IF(RES_hh_emi_in!H18=0,0,1000000*RES_hh_emi_in!H18/RES_hh_num_in!H18)</f>
        <v>1008.2014141170514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824.24921694532429</v>
      </c>
      <c r="N18" s="72">
        <f>IF(RES_hh_emi_in!N18=0,0,1000000*RES_hh_emi_in!N18/RES_hh_num_in!N18)</f>
        <v>840.19709703979584</v>
      </c>
      <c r="O18" s="72">
        <f>IF(RES_hh_emi_in!O18=0,0,1000000*RES_hh_emi_in!O18/RES_hh_num_in!O18)</f>
        <v>830.984777354833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758.00939770027981</v>
      </c>
      <c r="S18" s="72">
        <f>IF(RES_hh_emi_in!S18=0,0,1000000*RES_hh_emi_in!S18/RES_hh_num_in!S18)</f>
        <v>702.27040214628835</v>
      </c>
      <c r="T18" s="72">
        <f>IF(RES_hh_emi_in!T18=0,0,1000000*RES_hh_emi_in!T18/RES_hh_num_in!T18)</f>
        <v>679.80328715496262</v>
      </c>
      <c r="U18" s="72">
        <f>IF(RES_hh_emi_in!U18=0,0,1000000*RES_hh_emi_in!U18/RES_hh_num_in!U18)</f>
        <v>659.37366587256383</v>
      </c>
      <c r="V18" s="72">
        <f>IF(RES_hh_emi_in!V18=0,0,1000000*RES_hh_emi_in!V18/RES_hh_num_in!V18)</f>
        <v>639.95383889695438</v>
      </c>
      <c r="W18" s="72">
        <f>IF(RES_hh_emi_in!W18=0,0,1000000*RES_hh_emi_in!W18/RES_hh_num_in!W18)</f>
        <v>624.01275650727405</v>
      </c>
      <c r="X18" s="72">
        <f>IF(RES_hh_emi_in!X18=0,0,1000000*RES_hh_emi_in!X18/RES_hh_num_in!X18)</f>
        <v>535.45317570155316</v>
      </c>
      <c r="Y18" s="72">
        <f>IF(RES_hh_emi_in!Y18=0,0,1000000*RES_hh_emi_in!Y18/RES_hh_num_in!Y18)</f>
        <v>518.59720135257999</v>
      </c>
      <c r="DA18" s="89" t="s">
        <v>860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0</v>
      </c>
      <c r="D19" s="72">
        <f>IF(RES_hh_emi_in!D19=0,0,1000000*RES_hh_emi_in!D19/RES_hh_num_in!D19)</f>
        <v>0</v>
      </c>
      <c r="E19" s="72">
        <f>IF(RES_hh_emi_in!E19=0,0,1000000*RES_hh_emi_in!E19/RES_hh_num_in!E19)</f>
        <v>0</v>
      </c>
      <c r="F19" s="72">
        <f>IF(RES_hh_emi_in!F19=0,0,1000000*RES_hh_emi_in!F19/RES_hh_num_in!F19)</f>
        <v>0</v>
      </c>
      <c r="G19" s="72">
        <f>IF(RES_hh_emi_in!G19=0,0,1000000*RES_hh_emi_in!G19/RES_hh_num_in!G19)</f>
        <v>0</v>
      </c>
      <c r="H19" s="72">
        <f>IF(RES_hh_emi_in!H19=0,0,1000000*RES_hh_emi_in!H19/RES_hh_num_in!H19)</f>
        <v>0</v>
      </c>
      <c r="I19" s="72">
        <f>IF(RES_hh_emi_in!I19=0,0,1000000*RES_hh_emi_in!I19/RES_hh_num_in!I19)</f>
        <v>0</v>
      </c>
      <c r="J19" s="72">
        <f>IF(RES_hh_emi_in!J19=0,0,1000000*RES_hh_emi_in!J19/RES_hh_num_in!J19)</f>
        <v>0</v>
      </c>
      <c r="K19" s="72">
        <f>IF(RES_hh_emi_in!K19=0,0,1000000*RES_hh_emi_in!K19/RES_hh_num_in!K19)</f>
        <v>0</v>
      </c>
      <c r="L19" s="72">
        <f>IF(RES_hh_emi_in!L19=0,0,1000000*RES_hh_emi_in!L19/RES_hh_num_in!L19)</f>
        <v>0</v>
      </c>
      <c r="M19" s="72">
        <f>IF(RES_hh_emi_in!M19=0,0,1000000*RES_hh_emi_in!M19/RES_hh_num_in!M19)</f>
        <v>0</v>
      </c>
      <c r="N19" s="72">
        <f>IF(RES_hh_emi_in!N19=0,0,1000000*RES_hh_emi_in!N19/RES_hh_num_in!N19)</f>
        <v>0</v>
      </c>
      <c r="O19" s="72">
        <f>IF(RES_hh_emi_in!O19=0,0,1000000*RES_hh_emi_in!O19/RES_hh_num_in!O19)</f>
        <v>0</v>
      </c>
      <c r="P19" s="72">
        <f>IF(RES_hh_emi_in!P19=0,0,1000000*RES_hh_emi_in!P19/RES_hh_num_in!P19)</f>
        <v>0</v>
      </c>
      <c r="Q19" s="72">
        <f>IF(RES_hh_emi_in!Q19=0,0,1000000*RES_hh_emi_in!Q19/RES_hh_num_in!Q19)</f>
        <v>0</v>
      </c>
      <c r="R19" s="72">
        <f>IF(RES_hh_emi_in!R19=0,0,1000000*RES_hh_emi_in!R19/RES_hh_num_in!R19)</f>
        <v>0</v>
      </c>
      <c r="S19" s="72">
        <f>IF(RES_hh_emi_in!S19=0,0,1000000*RES_hh_emi_in!S19/RES_hh_num_in!S19)</f>
        <v>0</v>
      </c>
      <c r="T19" s="72">
        <f>IF(RES_hh_emi_in!T19=0,0,1000000*RES_hh_emi_in!T19/RES_hh_num_in!T19)</f>
        <v>0</v>
      </c>
      <c r="U19" s="72">
        <f>IF(RES_hh_emi_in!U19=0,0,1000000*RES_hh_emi_in!U19/RES_hh_num_in!U19)</f>
        <v>0</v>
      </c>
      <c r="V19" s="72">
        <f>IF(RES_hh_emi_in!V19=0,0,1000000*RES_hh_emi_in!V19/RES_hh_num_in!V19)</f>
        <v>0</v>
      </c>
      <c r="W19" s="72">
        <f>IF(RES_hh_emi_in!W19=0,0,1000000*RES_hh_emi_in!W19/RES_hh_num_in!W19)</f>
        <v>0</v>
      </c>
      <c r="X19" s="72">
        <f>IF(RES_hh_emi_in!X19=0,0,1000000*RES_hh_emi_in!X19/RES_hh_num_in!X19)</f>
        <v>0</v>
      </c>
      <c r="Y19" s="72">
        <f>IF(RES_hh_emi_in!Y19=0,0,1000000*RES_hh_emi_in!Y19/RES_hh_num_in!Y19)</f>
        <v>0</v>
      </c>
      <c r="DA19" s="89" t="s">
        <v>861</v>
      </c>
    </row>
    <row r="20" spans="1:105" ht="12" customHeight="1" x14ac:dyDescent="0.25">
      <c r="A20" s="28" t="s">
        <v>200</v>
      </c>
      <c r="B20" s="72"/>
      <c r="C20" s="72">
        <f>IF(RES_hh_emi_in!C20=0,0,1000000*RES_hh_emi_in!C20/RES_hh_num_in!C20)</f>
        <v>684.82547148055437</v>
      </c>
      <c r="D20" s="72">
        <f>IF(RES_hh_emi_in!D20=0,0,1000000*RES_hh_emi_in!D20/RES_hh_num_in!D20)</f>
        <v>640.48827824654779</v>
      </c>
      <c r="E20" s="72">
        <f>IF(RES_hh_emi_in!E20=0,0,1000000*RES_hh_emi_in!E20/RES_hh_num_in!E20)</f>
        <v>673.46371577883679</v>
      </c>
      <c r="F20" s="72">
        <f>IF(RES_hh_emi_in!F20=0,0,1000000*RES_hh_emi_in!F20/RES_hh_num_in!F20)</f>
        <v>631.14021700778744</v>
      </c>
      <c r="G20" s="72">
        <f>IF(RES_hh_emi_in!G20=0,0,1000000*RES_hh_emi_in!G20/RES_hh_num_in!G20)</f>
        <v>633.10238845603863</v>
      </c>
      <c r="H20" s="72">
        <f>IF(RES_hh_emi_in!H20=0,0,1000000*RES_hh_emi_in!H20/RES_hh_num_in!H20)</f>
        <v>626.12111362115832</v>
      </c>
      <c r="I20" s="72">
        <f>IF(RES_hh_emi_in!I20=0,0,1000000*RES_hh_emi_in!I20/RES_hh_num_in!I20)</f>
        <v>658.88756393057918</v>
      </c>
      <c r="J20" s="72">
        <f>IF(RES_hh_emi_in!J20=0,0,1000000*RES_hh_emi_in!J20/RES_hh_num_in!J20)</f>
        <v>577.06109249934184</v>
      </c>
      <c r="K20" s="72">
        <f>IF(RES_hh_emi_in!K20=0,0,1000000*RES_hh_emi_in!K20/RES_hh_num_in!K20)</f>
        <v>575.20682229512943</v>
      </c>
      <c r="L20" s="72">
        <f>IF(RES_hh_emi_in!L20=0,0,1000000*RES_hh_emi_in!L20/RES_hh_num_in!L20)</f>
        <v>621.30803552654299</v>
      </c>
      <c r="M20" s="72">
        <f>IF(RES_hh_emi_in!M20=0,0,1000000*RES_hh_emi_in!M20/RES_hh_num_in!M20)</f>
        <v>608.76414157931845</v>
      </c>
      <c r="N20" s="72">
        <f>IF(RES_hh_emi_in!N20=0,0,1000000*RES_hh_emi_in!N20/RES_hh_num_in!N20)</f>
        <v>597.54879612548859</v>
      </c>
      <c r="O20" s="72">
        <f>IF(RES_hh_emi_in!O20=0,0,1000000*RES_hh_emi_in!O20/RES_hh_num_in!O20)</f>
        <v>570.95585735324653</v>
      </c>
      <c r="P20" s="72">
        <f>IF(RES_hh_emi_in!P20=0,0,1000000*RES_hh_emi_in!P20/RES_hh_num_in!P20)</f>
        <v>544.0931483216109</v>
      </c>
      <c r="Q20" s="72">
        <f>IF(RES_hh_emi_in!Q20=0,0,1000000*RES_hh_emi_in!Q20/RES_hh_num_in!Q20)</f>
        <v>522.40877269617454</v>
      </c>
      <c r="R20" s="72">
        <f>IF(RES_hh_emi_in!R20=0,0,1000000*RES_hh_emi_in!R20/RES_hh_num_in!R20)</f>
        <v>482.01212050041147</v>
      </c>
      <c r="S20" s="72">
        <f>IF(RES_hh_emi_in!S20=0,0,1000000*RES_hh_emi_in!S20/RES_hh_num_in!S20)</f>
        <v>456.83014058901477</v>
      </c>
      <c r="T20" s="72">
        <f>IF(RES_hh_emi_in!T20=0,0,1000000*RES_hh_emi_in!T20/RES_hh_num_in!T20)</f>
        <v>426.6622042278625</v>
      </c>
      <c r="U20" s="72">
        <f>IF(RES_hh_emi_in!U20=0,0,1000000*RES_hh_emi_in!U20/RES_hh_num_in!U20)</f>
        <v>403.61741257359824</v>
      </c>
      <c r="V20" s="72">
        <f>IF(RES_hh_emi_in!V20=0,0,1000000*RES_hh_emi_in!V20/RES_hh_num_in!V20)</f>
        <v>452.21713671443933</v>
      </c>
      <c r="W20" s="72">
        <f>IF(RES_hh_emi_in!W20=0,0,1000000*RES_hh_emi_in!W20/RES_hh_num_in!W20)</f>
        <v>0</v>
      </c>
      <c r="X20" s="72">
        <f>IF(RES_hh_emi_in!X20=0,0,1000000*RES_hh_emi_in!X20/RES_hh_num_in!X20)</f>
        <v>0</v>
      </c>
      <c r="Y20" s="72">
        <f>IF(RES_hh_emi_in!Y20=0,0,1000000*RES_hh_emi_in!Y20/RES_hh_num_in!Y20)</f>
        <v>259.14390943542156</v>
      </c>
      <c r="DA20" s="89" t="s">
        <v>862</v>
      </c>
    </row>
    <row r="21" spans="1:105" ht="12" customHeight="1" x14ac:dyDescent="0.25">
      <c r="A21" s="28" t="s">
        <v>189</v>
      </c>
      <c r="B21" s="72"/>
      <c r="C21" s="72">
        <f>IF(RES_hh_emi_in!C21=0,0,1000000*RES_hh_emi_in!C21/RES_hh_num_in!C21)</f>
        <v>446.18180200783883</v>
      </c>
      <c r="D21" s="72">
        <f>IF(RES_hh_emi_in!D21=0,0,1000000*RES_hh_emi_in!D21/RES_hh_num_in!D21)</f>
        <v>463.14735033901485</v>
      </c>
      <c r="E21" s="72">
        <f>IF(RES_hh_emi_in!E21=0,0,1000000*RES_hh_emi_in!E21/RES_hh_num_in!E21)</f>
        <v>423.91687607170383</v>
      </c>
      <c r="F21" s="72">
        <f>IF(RES_hh_emi_in!F21=0,0,1000000*RES_hh_emi_in!F21/RES_hh_num_in!F21)</f>
        <v>430.24110499864122</v>
      </c>
      <c r="G21" s="72">
        <f>IF(RES_hh_emi_in!G21=0,0,1000000*RES_hh_emi_in!G21/RES_hh_num_in!G21)</f>
        <v>417.2661339356784</v>
      </c>
      <c r="H21" s="72">
        <f>IF(RES_hh_emi_in!H21=0,0,1000000*RES_hh_emi_in!H21/RES_hh_num_in!H21)</f>
        <v>440.58089069062135</v>
      </c>
      <c r="I21" s="72">
        <f>IF(RES_hh_emi_in!I21=0,0,1000000*RES_hh_emi_in!I21/RES_hh_num_in!I21)</f>
        <v>434.32833796229971</v>
      </c>
      <c r="J21" s="72">
        <f>IF(RES_hh_emi_in!J21=0,0,1000000*RES_hh_emi_in!J21/RES_hh_num_in!J21)</f>
        <v>410.6170467165511</v>
      </c>
      <c r="K21" s="72">
        <f>IF(RES_hh_emi_in!K21=0,0,1000000*RES_hh_emi_in!K21/RES_hh_num_in!K21)</f>
        <v>424.1408786790393</v>
      </c>
      <c r="L21" s="72">
        <f>IF(RES_hh_emi_in!L21=0,0,1000000*RES_hh_emi_in!L21/RES_hh_num_in!L21)</f>
        <v>444.17016531814096</v>
      </c>
      <c r="M21" s="72">
        <f>IF(RES_hh_emi_in!M21=0,0,1000000*RES_hh_emi_in!M21/RES_hh_num_in!M21)</f>
        <v>0</v>
      </c>
      <c r="N21" s="72">
        <f>IF(RES_hh_emi_in!N21=0,0,1000000*RES_hh_emi_in!N21/RES_hh_num_in!N21)</f>
        <v>0</v>
      </c>
      <c r="O21" s="72">
        <f>IF(RES_hh_emi_in!O21=0,0,1000000*RES_hh_emi_in!O21/RES_hh_num_in!O21)</f>
        <v>389.61693412332346</v>
      </c>
      <c r="P21" s="72">
        <f>IF(RES_hh_emi_in!P21=0,0,1000000*RES_hh_emi_in!P21/RES_hh_num_in!P21)</f>
        <v>374.80552599558166</v>
      </c>
      <c r="Q21" s="72">
        <f>IF(RES_hh_emi_in!Q21=0,0,1000000*RES_hh_emi_in!Q21/RES_hh_num_in!Q21)</f>
        <v>347.58671641646873</v>
      </c>
      <c r="R21" s="72">
        <f>IF(RES_hh_emi_in!R21=0,0,1000000*RES_hh_emi_in!R21/RES_hh_num_in!R21)</f>
        <v>330.31732669659016</v>
      </c>
      <c r="S21" s="72">
        <f>IF(RES_hh_emi_in!S21=0,0,1000000*RES_hh_emi_in!S21/RES_hh_num_in!S21)</f>
        <v>321.15107207858841</v>
      </c>
      <c r="T21" s="72">
        <f>IF(RES_hh_emi_in!T21=0,0,1000000*RES_hh_emi_in!T21/RES_hh_num_in!T21)</f>
        <v>296.13060863453421</v>
      </c>
      <c r="U21" s="72">
        <f>IF(RES_hh_emi_in!U21=0,0,1000000*RES_hh_emi_in!U21/RES_hh_num_in!U21)</f>
        <v>309.05298826718808</v>
      </c>
      <c r="V21" s="72">
        <f>IF(RES_hh_emi_in!V21=0,0,1000000*RES_hh_emi_in!V21/RES_hh_num_in!V21)</f>
        <v>299.23712897886588</v>
      </c>
      <c r="W21" s="72">
        <f>IF(RES_hh_emi_in!W21=0,0,1000000*RES_hh_emi_in!W21/RES_hh_num_in!W21)</f>
        <v>322.28466778228261</v>
      </c>
      <c r="X21" s="72">
        <f>IF(RES_hh_emi_in!X21=0,0,1000000*RES_hh_emi_in!X21/RES_hh_num_in!X21)</f>
        <v>0</v>
      </c>
      <c r="Y21" s="72">
        <f>IF(RES_hh_emi_in!Y21=0,0,1000000*RES_hh_emi_in!Y21/RES_hh_num_in!Y21)</f>
        <v>0</v>
      </c>
      <c r="DA21" s="89" t="s">
        <v>863</v>
      </c>
    </row>
    <row r="22" spans="1:105" ht="12" customHeight="1" x14ac:dyDescent="0.25">
      <c r="A22" s="28" t="s">
        <v>202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X22" s="72">
        <f>IF(RES_hh_emi_in!X22=0,0,1000000*RES_hh_emi_in!X22/RES_hh_num_in!X22)</f>
        <v>0</v>
      </c>
      <c r="Y22" s="72">
        <f>IF(RES_hh_emi_in!Y22=0,0,1000000*RES_hh_emi_in!Y22/RES_hh_num_in!Y22)</f>
        <v>0</v>
      </c>
      <c r="DA22" s="89" t="s">
        <v>864</v>
      </c>
    </row>
    <row r="23" spans="1:105" ht="12" customHeight="1" x14ac:dyDescent="0.25">
      <c r="A23" s="28" t="s">
        <v>197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X23" s="72">
        <f>IF(RES_hh_emi_in!X23=0,0,1000000*RES_hh_emi_in!X23/RES_hh_num_in!X23)</f>
        <v>0</v>
      </c>
      <c r="Y23" s="72">
        <f>IF(RES_hh_emi_in!Y23=0,0,1000000*RES_hh_emi_in!Y23/RES_hh_num_in!Y23)</f>
        <v>0</v>
      </c>
      <c r="DA23" s="89" t="s">
        <v>865</v>
      </c>
    </row>
    <row r="24" spans="1:105" ht="12" customHeight="1" x14ac:dyDescent="0.25">
      <c r="A24" s="28" t="s">
        <v>198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X24" s="72">
        <f>IF(RES_hh_emi_in!X24=0,0,1000000*RES_hh_emi_in!X24/RES_hh_num_in!X24)</f>
        <v>0</v>
      </c>
      <c r="Y24" s="72">
        <f>IF(RES_hh_emi_in!Y24=0,0,1000000*RES_hh_emi_in!Y24/RES_hh_num_in!Y24)</f>
        <v>0</v>
      </c>
      <c r="DA24" s="89" t="s">
        <v>866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X25" s="74">
        <f>IF(RES_hh_emi_in!X25=0,0,1000000*RES_hh_emi_in!X25/RES_hh_num_in!X25)</f>
        <v>0</v>
      </c>
      <c r="Y25" s="74">
        <f>IF(RES_hh_emi_in!Y25=0,0,1000000*RES_hh_emi_in!Y25/RES_hh_num_in!Y25)</f>
        <v>0</v>
      </c>
      <c r="DA25" s="90" t="s">
        <v>867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X26" s="77">
        <f>IF(RES_hh_emi_in!X26=0,0,1000000*RES_hh_emi_in!X26/RES_hh_num_in!X26)</f>
        <v>0</v>
      </c>
      <c r="Y26" s="77">
        <f>IF(RES_hh_emi_in!Y26=0,0,1000000*RES_hh_emi_in!Y26/RES_hh_num_in!Y26)</f>
        <v>0</v>
      </c>
      <c r="DA26" s="92" t="s">
        <v>868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8.225175004231696</v>
      </c>
      <c r="D27" s="69">
        <f>IF(RES_hh_emi_in!D27=0,0,1000000*RES_hh_emi_in!D27/RES_hh_num_in!D27)</f>
        <v>7.3633572184533547</v>
      </c>
      <c r="E27" s="69">
        <f>IF(RES_hh_emi_in!E27=0,0,1000000*RES_hh_emi_in!E27/RES_hh_num_in!E27)</f>
        <v>8.1264708730003239</v>
      </c>
      <c r="F27" s="69">
        <f>IF(RES_hh_emi_in!F27=0,0,1000000*RES_hh_emi_in!F27/RES_hh_num_in!F27)</f>
        <v>4.3306827822553453</v>
      </c>
      <c r="G27" s="69">
        <f>IF(RES_hh_emi_in!G27=0,0,1000000*RES_hh_emi_in!G27/RES_hh_num_in!G27)</f>
        <v>5.7675664876744381</v>
      </c>
      <c r="H27" s="69">
        <f>IF(RES_hh_emi_in!H27=0,0,1000000*RES_hh_emi_in!H27/RES_hh_num_in!H27)</f>
        <v>3.1264957643560907</v>
      </c>
      <c r="I27" s="69">
        <f>IF(RES_hh_emi_in!I27=0,0,1000000*RES_hh_emi_in!I27/RES_hh_num_in!I27)</f>
        <v>5.3309334467935559</v>
      </c>
      <c r="J27" s="69">
        <f>IF(RES_hh_emi_in!J27=0,0,1000000*RES_hh_emi_in!J27/RES_hh_num_in!J27)</f>
        <v>10.420136769576683</v>
      </c>
      <c r="K27" s="69">
        <f>IF(RES_hh_emi_in!K27=0,0,1000000*RES_hh_emi_in!K27/RES_hh_num_in!K27)</f>
        <v>8.6027353210452873</v>
      </c>
      <c r="L27" s="69">
        <f>IF(RES_hh_emi_in!L27=0,0,1000000*RES_hh_emi_in!L27/RES_hh_num_in!L27)</f>
        <v>2.8852561476781342</v>
      </c>
      <c r="M27" s="69">
        <f>IF(RES_hh_emi_in!M27=0,0,1000000*RES_hh_emi_in!M27/RES_hh_num_in!M27)</f>
        <v>0.67062521529797769</v>
      </c>
      <c r="N27" s="69">
        <f>IF(RES_hh_emi_in!N27=0,0,1000000*RES_hh_emi_in!N27/RES_hh_num_in!N27)</f>
        <v>1.1849191702206621</v>
      </c>
      <c r="O27" s="69">
        <f>IF(RES_hh_emi_in!O27=0,0,1000000*RES_hh_emi_in!O27/RES_hh_num_in!O27)</f>
        <v>5.0999203580660888</v>
      </c>
      <c r="P27" s="69">
        <f>IF(RES_hh_emi_in!P27=0,0,1000000*RES_hh_emi_in!P27/RES_hh_num_in!P27)</f>
        <v>7.3563096599311395</v>
      </c>
      <c r="Q27" s="69">
        <f>IF(RES_hh_emi_in!Q27=0,0,1000000*RES_hh_emi_in!Q27/RES_hh_num_in!Q27)</f>
        <v>7.7040827244907266</v>
      </c>
      <c r="R27" s="69">
        <f>IF(RES_hh_emi_in!R27=0,0,1000000*RES_hh_emi_in!R27/RES_hh_num_in!R27)</f>
        <v>5.9075910544992141</v>
      </c>
      <c r="S27" s="69">
        <f>IF(RES_hh_emi_in!S27=0,0,1000000*RES_hh_emi_in!S27/RES_hh_num_in!S27)</f>
        <v>3.4756866944723108</v>
      </c>
      <c r="T27" s="69">
        <f>IF(RES_hh_emi_in!T27=0,0,1000000*RES_hh_emi_in!T27/RES_hh_num_in!T27)</f>
        <v>2.182720491828483</v>
      </c>
      <c r="U27" s="69">
        <f>IF(RES_hh_emi_in!U27=0,0,1000000*RES_hh_emi_in!U27/RES_hh_num_in!U27)</f>
        <v>2.8045917036181729</v>
      </c>
      <c r="V27" s="69">
        <f>IF(RES_hh_emi_in!V27=0,0,1000000*RES_hh_emi_in!V27/RES_hh_num_in!V27)</f>
        <v>4.4493124704045197</v>
      </c>
      <c r="W27" s="69">
        <f>IF(RES_hh_emi_in!W27=0,0,1000000*RES_hh_emi_in!W27/RES_hh_num_in!W27)</f>
        <v>5.2825101545486302</v>
      </c>
      <c r="X27" s="69">
        <f>IF(RES_hh_emi_in!X27=0,0,1000000*RES_hh_emi_in!X27/RES_hh_num_in!X27)</f>
        <v>3.3985253542415998</v>
      </c>
      <c r="Y27" s="69">
        <f>IF(RES_hh_emi_in!Y27=0,0,1000000*RES_hh_emi_in!Y27/RES_hh_num_in!Y27)</f>
        <v>1.969795603838973</v>
      </c>
      <c r="DA27" s="88" t="s">
        <v>869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X28" s="72">
        <f>IF(RES_hh_emi_in!X28=0,0,1000000*RES_hh_emi_in!X28/RES_hh_num_in!X28)</f>
        <v>0</v>
      </c>
      <c r="Y28" s="72">
        <f>IF(RES_hh_emi_in!Y28=0,0,1000000*RES_hh_emi_in!Y28/RES_hh_num_in!Y28)</f>
        <v>0</v>
      </c>
      <c r="DA28" s="89" t="s">
        <v>870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59.566949321372661</v>
      </c>
      <c r="D29" s="72">
        <f>IF(RES_hh_emi_in!D29=0,0,1000000*RES_hh_emi_in!D29/RES_hh_num_in!D29)</f>
        <v>56.171422978865728</v>
      </c>
      <c r="E29" s="72">
        <f>IF(RES_hh_emi_in!E29=0,0,1000000*RES_hh_emi_in!E29/RES_hh_num_in!E29)</f>
        <v>64.002019087320264</v>
      </c>
      <c r="F29" s="72">
        <f>IF(RES_hh_emi_in!F29=0,0,1000000*RES_hh_emi_in!F29/RES_hh_num_in!F29)</f>
        <v>54.774831308386801</v>
      </c>
      <c r="G29" s="72">
        <f>IF(RES_hh_emi_in!G29=0,0,1000000*RES_hh_emi_in!G29/RES_hh_num_in!G29)</f>
        <v>67.967121898914215</v>
      </c>
      <c r="H29" s="72">
        <f>IF(RES_hh_emi_in!H29=0,0,1000000*RES_hh_emi_in!H29/RES_hh_num_in!H29)</f>
        <v>35.807593420947924</v>
      </c>
      <c r="I29" s="72">
        <f>IF(RES_hh_emi_in!I29=0,0,1000000*RES_hh_emi_in!I29/RES_hh_num_in!I29)</f>
        <v>47.907936269551236</v>
      </c>
      <c r="J29" s="72">
        <f>IF(RES_hh_emi_in!J29=0,0,1000000*RES_hh_emi_in!J29/RES_hh_num_in!J29)</f>
        <v>67.442090027354226</v>
      </c>
      <c r="K29" s="72">
        <f>IF(RES_hh_emi_in!K29=0,0,1000000*RES_hh_emi_in!K29/RES_hh_num_in!K29)</f>
        <v>79.047348817678767</v>
      </c>
      <c r="L29" s="72">
        <f>IF(RES_hh_emi_in!L29=0,0,1000000*RES_hh_emi_in!L29/RES_hh_num_in!L29)</f>
        <v>62.155678432569971</v>
      </c>
      <c r="M29" s="72">
        <f>IF(RES_hh_emi_in!M29=0,0,1000000*RES_hh_emi_in!M29/RES_hh_num_in!M29)</f>
        <v>60.299963750972168</v>
      </c>
      <c r="N29" s="72">
        <f>IF(RES_hh_emi_in!N29=0,0,1000000*RES_hh_emi_in!N29/RES_hh_num_in!N29)</f>
        <v>50.568573132211846</v>
      </c>
      <c r="O29" s="72">
        <f>IF(RES_hh_emi_in!O29=0,0,1000000*RES_hh_emi_in!O29/RES_hh_num_in!O29)</f>
        <v>69.017517438338999</v>
      </c>
      <c r="P29" s="72">
        <f>IF(RES_hh_emi_in!P29=0,0,1000000*RES_hh_emi_in!P29/RES_hh_num_in!P29)</f>
        <v>65.993446617183054</v>
      </c>
      <c r="Q29" s="72">
        <f>IF(RES_hh_emi_in!Q29=0,0,1000000*RES_hh_emi_in!Q29/RES_hh_num_in!Q29)</f>
        <v>81.306987966505474</v>
      </c>
      <c r="R29" s="72">
        <f>IF(RES_hh_emi_in!R29=0,0,1000000*RES_hh_emi_in!R29/RES_hh_num_in!R29)</f>
        <v>64.62014730818963</v>
      </c>
      <c r="S29" s="72">
        <f>IF(RES_hh_emi_in!S29=0,0,1000000*RES_hh_emi_in!S29/RES_hh_num_in!S29)</f>
        <v>66.429978848618617</v>
      </c>
      <c r="T29" s="72">
        <f>IF(RES_hh_emi_in!T29=0,0,1000000*RES_hh_emi_in!T29/RES_hh_num_in!T29)</f>
        <v>69.081993844675779</v>
      </c>
      <c r="U29" s="72">
        <f>IF(RES_hh_emi_in!U29=0,0,1000000*RES_hh_emi_in!U29/RES_hh_num_in!U29)</f>
        <v>70.233721594430023</v>
      </c>
      <c r="V29" s="72">
        <f>IF(RES_hh_emi_in!V29=0,0,1000000*RES_hh_emi_in!V29/RES_hh_num_in!V29)</f>
        <v>91.230224172225846</v>
      </c>
      <c r="W29" s="72">
        <f>IF(RES_hh_emi_in!W29=0,0,1000000*RES_hh_emi_in!W29/RES_hh_num_in!W29)</f>
        <v>96.086115882541563</v>
      </c>
      <c r="X29" s="72">
        <f>IF(RES_hh_emi_in!X29=0,0,1000000*RES_hh_emi_in!X29/RES_hh_num_in!X29)</f>
        <v>84.384845097349995</v>
      </c>
      <c r="Y29" s="72">
        <f>IF(RES_hh_emi_in!Y29=0,0,1000000*RES_hh_emi_in!Y29/RES_hh_num_in!Y29)</f>
        <v>71.558746688929517</v>
      </c>
      <c r="DA29" s="89" t="s">
        <v>871</v>
      </c>
    </row>
    <row r="30" spans="1:105" ht="12" customHeight="1" x14ac:dyDescent="0.25">
      <c r="A30" s="28" t="s">
        <v>189</v>
      </c>
      <c r="B30" s="72"/>
      <c r="C30" s="72">
        <f>IF(RES_hh_emi_in!C30=0,0,1000000*RES_hh_emi_in!C30/RES_hh_num_in!C30)</f>
        <v>47.161458850250192</v>
      </c>
      <c r="D30" s="72">
        <f>IF(RES_hh_emi_in!D30=0,0,1000000*RES_hh_emi_in!D30/RES_hh_num_in!D30)</f>
        <v>50.064635892823873</v>
      </c>
      <c r="E30" s="72">
        <f>IF(RES_hh_emi_in!E30=0,0,1000000*RES_hh_emi_in!E30/RES_hh_num_in!E30)</f>
        <v>46.926130945668532</v>
      </c>
      <c r="F30" s="72">
        <f>IF(RES_hh_emi_in!F30=0,0,1000000*RES_hh_emi_in!F30/RES_hh_num_in!F30)</f>
        <v>47.953132919928862</v>
      </c>
      <c r="G30" s="72">
        <f>IF(RES_hh_emi_in!G30=0,0,1000000*RES_hh_emi_in!G30/RES_hh_num_in!G30)</f>
        <v>47.990466925020336</v>
      </c>
      <c r="H30" s="72">
        <f>IF(RES_hh_emi_in!H30=0,0,1000000*RES_hh_emi_in!H30/RES_hh_num_in!H30)</f>
        <v>49.626418311608688</v>
      </c>
      <c r="I30" s="72">
        <f>IF(RES_hh_emi_in!I30=0,0,1000000*RES_hh_emi_in!I30/RES_hh_num_in!I30)</f>
        <v>50.99010587109597</v>
      </c>
      <c r="J30" s="72">
        <f>IF(RES_hh_emi_in!J30=0,0,1000000*RES_hh_emi_in!J30/RES_hh_num_in!J30)</f>
        <v>52.456032018678584</v>
      </c>
      <c r="K30" s="72">
        <f>IF(RES_hh_emi_in!K30=0,0,1000000*RES_hh_emi_in!K30/RES_hh_num_in!K30)</f>
        <v>57.70998116439705</v>
      </c>
      <c r="L30" s="72">
        <f>IF(RES_hh_emi_in!L30=0,0,1000000*RES_hh_emi_in!L30/RES_hh_num_in!L30)</f>
        <v>61.238994690398407</v>
      </c>
      <c r="M30" s="72">
        <f>IF(RES_hh_emi_in!M30=0,0,1000000*RES_hh_emi_in!M30/RES_hh_num_in!M30)</f>
        <v>0</v>
      </c>
      <c r="N30" s="72">
        <f>IF(RES_hh_emi_in!N30=0,0,1000000*RES_hh_emi_in!N30/RES_hh_num_in!N30)</f>
        <v>0</v>
      </c>
      <c r="O30" s="72">
        <f>IF(RES_hh_emi_in!O30=0,0,1000000*RES_hh_emi_in!O30/RES_hh_num_in!O30)</f>
        <v>59.396993462646307</v>
      </c>
      <c r="P30" s="72">
        <f>IF(RES_hh_emi_in!P30=0,0,1000000*RES_hh_emi_in!P30/RES_hh_num_in!P30)</f>
        <v>60.639693095601565</v>
      </c>
      <c r="Q30" s="72">
        <f>IF(RES_hh_emi_in!Q30=0,0,1000000*RES_hh_emi_in!Q30/RES_hh_num_in!Q30)</f>
        <v>58.941861178186862</v>
      </c>
      <c r="R30" s="72">
        <f>IF(RES_hh_emi_in!R30=0,0,1000000*RES_hh_emi_in!R30/RES_hh_num_in!R30)</f>
        <v>57.85912689458155</v>
      </c>
      <c r="S30" s="72">
        <f>IF(RES_hh_emi_in!S30=0,0,1000000*RES_hh_emi_in!S30/RES_hh_num_in!S30)</f>
        <v>58.968534683935935</v>
      </c>
      <c r="T30" s="72">
        <f>IF(RES_hh_emi_in!T30=0,0,1000000*RES_hh_emi_in!T30/RES_hh_num_in!T30)</f>
        <v>57.65025000803977</v>
      </c>
      <c r="U30" s="72">
        <f>IF(RES_hh_emi_in!U30=0,0,1000000*RES_hh_emi_in!U30/RES_hh_num_in!U30)</f>
        <v>63.060981572780364</v>
      </c>
      <c r="V30" s="72">
        <f>IF(RES_hh_emi_in!V30=0,0,1000000*RES_hh_emi_in!V30/RES_hh_num_in!V30)</f>
        <v>81.896815998042442</v>
      </c>
      <c r="W30" s="72">
        <f>IF(RES_hh_emi_in!W30=0,0,1000000*RES_hh_emi_in!W30/RES_hh_num_in!W30)</f>
        <v>92.311156048692425</v>
      </c>
      <c r="X30" s="72">
        <f>IF(RES_hh_emi_in!X30=0,0,1000000*RES_hh_emi_in!X30/RES_hh_num_in!X30)</f>
        <v>0</v>
      </c>
      <c r="Y30" s="72">
        <f>IF(RES_hh_emi_in!Y30=0,0,1000000*RES_hh_emi_in!Y30/RES_hh_num_in!Y30)</f>
        <v>0</v>
      </c>
      <c r="DA30" s="89" t="s">
        <v>872</v>
      </c>
    </row>
    <row r="31" spans="1:105" ht="12" customHeight="1" x14ac:dyDescent="0.25">
      <c r="A31" s="28" t="s">
        <v>202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X31" s="72">
        <f>IF(RES_hh_emi_in!X31=0,0,1000000*RES_hh_emi_in!X31/RES_hh_num_in!X31)</f>
        <v>0</v>
      </c>
      <c r="Y31" s="72">
        <f>IF(RES_hh_emi_in!Y31=0,0,1000000*RES_hh_emi_in!Y31/RES_hh_num_in!Y31)</f>
        <v>0</v>
      </c>
      <c r="DA31" s="89" t="s">
        <v>873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X32" s="77">
        <f>IF(RES_hh_emi_in!X32=0,0,1000000*RES_hh_emi_in!X32/RES_hh_num_in!X32)</f>
        <v>0</v>
      </c>
      <c r="Y32" s="77">
        <f>IF(RES_hh_emi_in!Y32=0,0,1000000*RES_hh_emi_in!Y32/RES_hh_num_in!Y32)</f>
        <v>0</v>
      </c>
      <c r="DA32" s="92" t="s">
        <v>874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198.49940466903018</v>
      </c>
      <c r="D3" s="65">
        <f>IF(RES_hh_fech_in!D3=0,0,RES_hh_fech_in!D3/RES_summary!D$21)</f>
        <v>187.03754455811588</v>
      </c>
      <c r="E3" s="65">
        <f>IF(RES_hh_fech_in!E3=0,0,RES_hh_fech_in!E3/RES_summary!E$21)</f>
        <v>188.7462148656258</v>
      </c>
      <c r="F3" s="65">
        <f>IF(RES_hh_fech_in!F3=0,0,RES_hh_fech_in!F3/RES_summary!F$21)</f>
        <v>170.91514868496523</v>
      </c>
      <c r="G3" s="65">
        <f>IF(RES_hh_fech_in!G3=0,0,RES_hh_fech_in!G3/RES_summary!G$21)</f>
        <v>161.70017041475981</v>
      </c>
      <c r="H3" s="65">
        <f>IF(RES_hh_fech_in!H3=0,0,RES_hh_fech_in!H3/RES_summary!H$21)</f>
        <v>162.09201960836805</v>
      </c>
      <c r="I3" s="65">
        <f>IF(RES_hh_fech_in!I3=0,0,RES_hh_fech_in!I3/RES_summary!I$21)</f>
        <v>161.14945040057009</v>
      </c>
      <c r="J3" s="65">
        <f>IF(RES_hh_fech_in!J3=0,0,RES_hh_fech_in!J3/RES_summary!J$21)</f>
        <v>160.31056959478732</v>
      </c>
      <c r="K3" s="65">
        <f>IF(RES_hh_fech_in!K3=0,0,RES_hh_fech_in!K3/RES_summary!K$21)</f>
        <v>167.89800290216709</v>
      </c>
      <c r="L3" s="65">
        <f>IF(RES_hh_fech_in!L3=0,0,RES_hh_fech_in!L3/RES_summary!L$21)</f>
        <v>182.92135615823841</v>
      </c>
      <c r="M3" s="65">
        <f>IF(RES_hh_fech_in!M3=0,0,RES_hh_fech_in!M3/RES_summary!M$21)</f>
        <v>146.42921994915599</v>
      </c>
      <c r="N3" s="65">
        <f>IF(RES_hh_fech_in!N3=0,0,RES_hh_fech_in!N3/RES_summary!N$21)</f>
        <v>155.19559907725119</v>
      </c>
      <c r="O3" s="65">
        <f>IF(RES_hh_fech_in!O3=0,0,RES_hh_fech_in!O3/RES_summary!O$21)</f>
        <v>140.93450481943475</v>
      </c>
      <c r="P3" s="65">
        <f>IF(RES_hh_fech_in!P3=0,0,RES_hh_fech_in!P3/RES_summary!P$21)</f>
        <v>116.67072333392937</v>
      </c>
      <c r="Q3" s="65">
        <f>IF(RES_hh_fech_in!Q3=0,0,RES_hh_fech_in!Q3/RES_summary!Q$21)</f>
        <v>112.37180213989069</v>
      </c>
      <c r="R3" s="65">
        <f>IF(RES_hh_fech_in!R3=0,0,RES_hh_fech_in!R3/RES_summary!R$21)</f>
        <v>119.92895787589627</v>
      </c>
      <c r="S3" s="65">
        <f>IF(RES_hh_fech_in!S3=0,0,RES_hh_fech_in!S3/RES_summary!S$21)</f>
        <v>120.1140918832478</v>
      </c>
      <c r="T3" s="65">
        <f>IF(RES_hh_fech_in!T3=0,0,RES_hh_fech_in!T3/RES_summary!T$21)</f>
        <v>112.04126239903927</v>
      </c>
      <c r="U3" s="65">
        <f>IF(RES_hh_fech_in!U3=0,0,RES_hh_fech_in!U3/RES_summary!U$21)</f>
        <v>112.34700806617589</v>
      </c>
      <c r="V3" s="65">
        <f>IF(RES_hh_fech_in!V3=0,0,RES_hh_fech_in!V3/RES_summary!V$21)</f>
        <v>88.795148135521686</v>
      </c>
      <c r="W3" s="65">
        <f>IF(RES_hh_fech_in!W3=0,0,RES_hh_fech_in!W3/RES_summary!W$21)</f>
        <v>87.14659975609959</v>
      </c>
      <c r="X3" s="65">
        <f>IF(RES_hh_fech_in!X3=0,0,RES_hh_fech_in!X3/RES_summary!X$21)</f>
        <v>80.838094156667992</v>
      </c>
      <c r="Y3" s="65">
        <f>IF(RES_hh_fech_in!Y3=0,0,RES_hh_fech_in!Y3/RES_summary!Y$21)</f>
        <v>71.847779437569898</v>
      </c>
      <c r="DA3" s="87" t="s">
        <v>876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178.38201640838781</v>
      </c>
      <c r="D4" s="69">
        <f>IF(RES_hh_fech_in!D4=0,0,RES_hh_fech_in!D4/RES_summary!D$21)</f>
        <v>167.60557406776874</v>
      </c>
      <c r="E4" s="69">
        <f>IF(RES_hh_fech_in!E4=0,0,RES_hh_fech_in!E4/RES_summary!E$21)</f>
        <v>169.78546059507175</v>
      </c>
      <c r="F4" s="69">
        <f>IF(RES_hh_fech_in!F4=0,0,RES_hh_fech_in!F4/RES_summary!F$21)</f>
        <v>152.64163243864667</v>
      </c>
      <c r="G4" s="69">
        <f>IF(RES_hh_fech_in!G4=0,0,RES_hh_fech_in!G4/RES_summary!G$21)</f>
        <v>145.15939835960901</v>
      </c>
      <c r="H4" s="69">
        <f>IF(RES_hh_fech_in!H4=0,0,RES_hh_fech_in!H4/RES_summary!H$21)</f>
        <v>145.93102732409233</v>
      </c>
      <c r="I4" s="69">
        <f>IF(RES_hh_fech_in!I4=0,0,RES_hh_fech_in!I4/RES_summary!I$21)</f>
        <v>145.48212111576012</v>
      </c>
      <c r="J4" s="69">
        <f>IF(RES_hh_fech_in!J4=0,0,RES_hh_fech_in!J4/RES_summary!J$21)</f>
        <v>142.48452184332811</v>
      </c>
      <c r="K4" s="69">
        <f>IF(RES_hh_fech_in!K4=0,0,RES_hh_fech_in!K4/RES_summary!K$21)</f>
        <v>148.8876781200874</v>
      </c>
      <c r="L4" s="69">
        <f>IF(RES_hh_fech_in!L4=0,0,RES_hh_fech_in!L4/RES_summary!L$21)</f>
        <v>164.27903396788744</v>
      </c>
      <c r="M4" s="69">
        <f>IF(RES_hh_fech_in!M4=0,0,RES_hh_fech_in!M4/RES_summary!M$21)</f>
        <v>130.40117278447579</v>
      </c>
      <c r="N4" s="69">
        <f>IF(RES_hh_fech_in!N4=0,0,RES_hh_fech_in!N4/RES_summary!N$21)</f>
        <v>137.80119728363485</v>
      </c>
      <c r="O4" s="69">
        <f>IF(RES_hh_fech_in!O4=0,0,RES_hh_fech_in!O4/RES_summary!O$21)</f>
        <v>122.94997129734418</v>
      </c>
      <c r="P4" s="69">
        <f>IF(RES_hh_fech_in!P4=0,0,RES_hh_fech_in!P4/RES_summary!P$21)</f>
        <v>100.96444998147344</v>
      </c>
      <c r="Q4" s="69">
        <f>IF(RES_hh_fech_in!Q4=0,0,RES_hh_fech_in!Q4/RES_summary!Q$21)</f>
        <v>96.188881012539042</v>
      </c>
      <c r="R4" s="69">
        <f>IF(RES_hh_fech_in!R4=0,0,RES_hh_fech_in!R4/RES_summary!R$21)</f>
        <v>104.07044703168458</v>
      </c>
      <c r="S4" s="69">
        <f>IF(RES_hh_fech_in!S4=0,0,RES_hh_fech_in!S4/RES_summary!S$21)</f>
        <v>103.40316976603178</v>
      </c>
      <c r="T4" s="69">
        <f>IF(RES_hh_fech_in!T4=0,0,RES_hh_fech_in!T4/RES_summary!T$21)</f>
        <v>96.689407410605199</v>
      </c>
      <c r="U4" s="69">
        <f>IF(RES_hh_fech_in!U4=0,0,RES_hh_fech_in!U4/RES_summary!U$21)</f>
        <v>93.144230943603418</v>
      </c>
      <c r="V4" s="69">
        <f>IF(RES_hh_fech_in!V4=0,0,RES_hh_fech_in!V4/RES_summary!V$21)</f>
        <v>73.843191028873733</v>
      </c>
      <c r="W4" s="69">
        <f>IF(RES_hh_fech_in!W4=0,0,RES_hh_fech_in!W4/RES_summary!W$21)</f>
        <v>70.807351790867244</v>
      </c>
      <c r="X4" s="69">
        <f>IF(RES_hh_fech_in!X4=0,0,RES_hh_fech_in!X4/RES_summary!X$21)</f>
        <v>58.012924790126355</v>
      </c>
      <c r="Y4" s="69">
        <f>IF(RES_hh_fech_in!Y4=0,0,RES_hh_fech_in!Y4/RES_summary!Y$21)</f>
        <v>48.853695579518522</v>
      </c>
      <c r="DA4" s="88" t="s">
        <v>877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200.56016748948159</v>
      </c>
      <c r="D5" s="72">
        <f>IF(RES_hh_fech_in!D5=0,0,RES_hh_fech_in!D5/RES_summary!D$21)</f>
        <v>195.42349873846672</v>
      </c>
      <c r="E5" s="72">
        <f>IF(RES_hh_fech_in!E5=0,0,RES_hh_fech_in!E5/RES_summary!E$21)</f>
        <v>192.30679866128924</v>
      </c>
      <c r="F5" s="72">
        <f>IF(RES_hh_fech_in!F5=0,0,RES_hh_fech_in!F5/RES_summary!F$21)</f>
        <v>186.41446297492959</v>
      </c>
      <c r="G5" s="72">
        <f>IF(RES_hh_fech_in!G5=0,0,RES_hh_fech_in!G5/RES_summary!G$21)</f>
        <v>177.68961324717483</v>
      </c>
      <c r="H5" s="72">
        <f>IF(RES_hh_fech_in!H5=0,0,RES_hh_fech_in!H5/RES_summary!H$21)</f>
        <v>183.1939730823976</v>
      </c>
      <c r="I5" s="72">
        <f>IF(RES_hh_fech_in!I5=0,0,RES_hh_fech_in!I5/RES_summary!I$21)</f>
        <v>0</v>
      </c>
      <c r="J5" s="72">
        <f>IF(RES_hh_fech_in!J5=0,0,RES_hh_fech_in!J5/RES_summary!J$21)</f>
        <v>0</v>
      </c>
      <c r="K5" s="72">
        <f>IF(RES_hh_fech_in!K5=0,0,RES_hh_fech_in!K5/RES_summary!K$21)</f>
        <v>0</v>
      </c>
      <c r="L5" s="72">
        <f>IF(RES_hh_fech_in!L5=0,0,RES_hh_fech_in!L5/RES_summary!L$21)</f>
        <v>0</v>
      </c>
      <c r="M5" s="72">
        <f>IF(RES_hh_fech_in!M5=0,0,RES_hh_fech_in!M5/RES_summary!M$21)</f>
        <v>143.63814809325481</v>
      </c>
      <c r="N5" s="72">
        <f>IF(RES_hh_fech_in!N5=0,0,RES_hh_fech_in!N5/RES_summary!N$21)</f>
        <v>159.88305221507594</v>
      </c>
      <c r="O5" s="72">
        <f>IF(RES_hh_fech_in!O5=0,0,RES_hh_fech_in!O5/RES_summary!O$21)</f>
        <v>147.71735793691903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131.69022077460352</v>
      </c>
      <c r="S5" s="72">
        <f>IF(RES_hh_fech_in!S5=0,0,RES_hh_fech_in!S5/RES_summary!S$21)</f>
        <v>122.75931594930593</v>
      </c>
      <c r="T5" s="72">
        <f>IF(RES_hh_fech_in!T5=0,0,RES_hh_fech_in!T5/RES_summary!T$21)</f>
        <v>116.30594138136732</v>
      </c>
      <c r="U5" s="72">
        <f>IF(RES_hh_fech_in!U5=0,0,RES_hh_fech_in!U5/RES_summary!U$21)</f>
        <v>116.18300755324678</v>
      </c>
      <c r="V5" s="72">
        <f>IF(RES_hh_fech_in!V5=0,0,RES_hh_fech_in!V5/RES_summary!V$21)</f>
        <v>94.299351957686326</v>
      </c>
      <c r="W5" s="72">
        <f>IF(RES_hh_fech_in!W5=0,0,RES_hh_fech_in!W5/RES_summary!W$21)</f>
        <v>98.046241441743504</v>
      </c>
      <c r="X5" s="72">
        <f>IF(RES_hh_fech_in!X5=0,0,RES_hh_fech_in!X5/RES_summary!X$21)</f>
        <v>79.789226313016798</v>
      </c>
      <c r="Y5" s="72">
        <f>IF(RES_hh_fech_in!Y5=0,0,RES_hh_fech_in!Y5/RES_summary!Y$21)</f>
        <v>64.46145091726747</v>
      </c>
      <c r="DA5" s="89" t="s">
        <v>878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0</v>
      </c>
      <c r="D6" s="72">
        <f>IF(RES_hh_fech_in!D6=0,0,RES_hh_fech_in!D6/RES_summary!D$21)</f>
        <v>0</v>
      </c>
      <c r="E6" s="72">
        <f>IF(RES_hh_fech_in!E6=0,0,RES_hh_fech_in!E6/RES_summary!E$21)</f>
        <v>0</v>
      </c>
      <c r="F6" s="72">
        <f>IF(RES_hh_fech_in!F6=0,0,RES_hh_fech_in!F6/RES_summary!F$21)</f>
        <v>0</v>
      </c>
      <c r="G6" s="72">
        <f>IF(RES_hh_fech_in!G6=0,0,RES_hh_fech_in!G6/RES_summary!G$21)</f>
        <v>0</v>
      </c>
      <c r="H6" s="72">
        <f>IF(RES_hh_fech_in!H6=0,0,RES_hh_fech_in!H6/RES_summary!H$21)</f>
        <v>0</v>
      </c>
      <c r="I6" s="72">
        <f>IF(RES_hh_fech_in!I6=0,0,RES_hh_fech_in!I6/RES_summary!I$21)</f>
        <v>0</v>
      </c>
      <c r="J6" s="72">
        <f>IF(RES_hh_fech_in!J6=0,0,RES_hh_fech_in!J6/RES_summary!J$21)</f>
        <v>0</v>
      </c>
      <c r="K6" s="72">
        <f>IF(RES_hh_fech_in!K6=0,0,RES_hh_fech_in!K6/RES_summary!K$21)</f>
        <v>0</v>
      </c>
      <c r="L6" s="72">
        <f>IF(RES_hh_fech_in!L6=0,0,RES_hh_fech_in!L6/RES_summary!L$21)</f>
        <v>0</v>
      </c>
      <c r="M6" s="72">
        <f>IF(RES_hh_fech_in!M6=0,0,RES_hh_fech_in!M6/RES_summary!M$21)</f>
        <v>0</v>
      </c>
      <c r="N6" s="72">
        <f>IF(RES_hh_fech_in!N6=0,0,RES_hh_fech_in!N6/RES_summary!N$21)</f>
        <v>0</v>
      </c>
      <c r="O6" s="72">
        <f>IF(RES_hh_fech_in!O6=0,0,RES_hh_fech_in!O6/RES_summary!O$21)</f>
        <v>0</v>
      </c>
      <c r="P6" s="72">
        <f>IF(RES_hh_fech_in!P6=0,0,RES_hh_fech_in!P6/RES_summary!P$21)</f>
        <v>0</v>
      </c>
      <c r="Q6" s="72">
        <f>IF(RES_hh_fech_in!Q6=0,0,RES_hh_fech_in!Q6/RES_summary!Q$21)</f>
        <v>0</v>
      </c>
      <c r="R6" s="72">
        <f>IF(RES_hh_fech_in!R6=0,0,RES_hh_fech_in!R6/RES_summary!R$21)</f>
        <v>0</v>
      </c>
      <c r="S6" s="72">
        <f>IF(RES_hh_fech_in!S6=0,0,RES_hh_fech_in!S6/RES_summary!S$21)</f>
        <v>0</v>
      </c>
      <c r="T6" s="72">
        <f>IF(RES_hh_fech_in!T6=0,0,RES_hh_fech_in!T6/RES_summary!T$21)</f>
        <v>0</v>
      </c>
      <c r="U6" s="72">
        <f>IF(RES_hh_fech_in!U6=0,0,RES_hh_fech_in!U6/RES_summary!U$21)</f>
        <v>0</v>
      </c>
      <c r="V6" s="72">
        <f>IF(RES_hh_fech_in!V6=0,0,RES_hh_fech_in!V6/RES_summary!V$21)</f>
        <v>0</v>
      </c>
      <c r="W6" s="72">
        <f>IF(RES_hh_fech_in!W6=0,0,RES_hh_fech_in!W6/RES_summary!W$21)</f>
        <v>0</v>
      </c>
      <c r="X6" s="72">
        <f>IF(RES_hh_fech_in!X6=0,0,RES_hh_fech_in!X6/RES_summary!X$21)</f>
        <v>0</v>
      </c>
      <c r="Y6" s="72">
        <f>IF(RES_hh_fech_in!Y6=0,0,RES_hh_fech_in!Y6/RES_summary!Y$21)</f>
        <v>0</v>
      </c>
      <c r="DA6" s="89" t="s">
        <v>879</v>
      </c>
    </row>
    <row r="7" spans="1:105" ht="12" customHeight="1" x14ac:dyDescent="0.25">
      <c r="A7" s="28" t="s">
        <v>200</v>
      </c>
      <c r="B7" s="72"/>
      <c r="C7" s="72">
        <f>IF(RES_hh_fech_in!C7=0,0,RES_hh_fech_in!C7/RES_summary!C$21)</f>
        <v>264.48688665853831</v>
      </c>
      <c r="D7" s="72">
        <f>IF(RES_hh_fech_in!D7=0,0,RES_hh_fech_in!D7/RES_summary!D$21)</f>
        <v>245.54501237560038</v>
      </c>
      <c r="E7" s="72">
        <f>IF(RES_hh_fech_in!E7=0,0,RES_hh_fech_in!E7/RES_summary!E$21)</f>
        <v>266.3967024335912</v>
      </c>
      <c r="F7" s="72">
        <f>IF(RES_hh_fech_in!F7=0,0,RES_hh_fech_in!F7/RES_summary!F$21)</f>
        <v>233.84983678518802</v>
      </c>
      <c r="G7" s="72">
        <f>IF(RES_hh_fech_in!G7=0,0,RES_hh_fech_in!G7/RES_summary!G$21)</f>
        <v>220.62600745497187</v>
      </c>
      <c r="H7" s="72">
        <f>IF(RES_hh_fech_in!H7=0,0,RES_hh_fech_in!H7/RES_summary!H$21)</f>
        <v>218.18631039689026</v>
      </c>
      <c r="I7" s="72">
        <f>IF(RES_hh_fech_in!I7=0,0,RES_hh_fech_in!I7/RES_summary!I$21)</f>
        <v>229.73613958795954</v>
      </c>
      <c r="J7" s="72">
        <f>IF(RES_hh_fech_in!J7=0,0,RES_hh_fech_in!J7/RES_summary!J$21)</f>
        <v>201.11845978038278</v>
      </c>
      <c r="K7" s="72">
        <f>IF(RES_hh_fech_in!K7=0,0,RES_hh_fech_in!K7/RES_summary!K$21)</f>
        <v>207.35586436460704</v>
      </c>
      <c r="L7" s="72">
        <f>IF(RES_hh_fech_in!L7=0,0,RES_hh_fech_in!L7/RES_summary!L$21)</f>
        <v>246.71534520180768</v>
      </c>
      <c r="M7" s="72">
        <f>IF(RES_hh_fech_in!M7=0,0,RES_hh_fech_in!M7/RES_summary!M$21)</f>
        <v>190.42793994731957</v>
      </c>
      <c r="N7" s="72">
        <f>IF(RES_hh_fech_in!N7=0,0,RES_hh_fech_in!N7/RES_summary!N$21)</f>
        <v>201.37093865411379</v>
      </c>
      <c r="O7" s="72">
        <f>IF(RES_hh_fech_in!O7=0,0,RES_hh_fech_in!O7/RES_summary!O$21)</f>
        <v>178.01412475940333</v>
      </c>
      <c r="P7" s="72">
        <f>IF(RES_hh_fech_in!P7=0,0,RES_hh_fech_in!P7/RES_summary!P$21)</f>
        <v>165.62763469073849</v>
      </c>
      <c r="Q7" s="72">
        <f>IF(RES_hh_fech_in!Q7=0,0,RES_hh_fech_in!Q7/RES_summary!Q$21)</f>
        <v>151.40150479385642</v>
      </c>
      <c r="R7" s="72">
        <f>IF(RES_hh_fech_in!R7=0,0,RES_hh_fech_in!R7/RES_summary!R$21)</f>
        <v>153.88184771773572</v>
      </c>
      <c r="S7" s="72">
        <f>IF(RES_hh_fech_in!S7=0,0,RES_hh_fech_in!S7/RES_summary!S$21)</f>
        <v>148.23556098706396</v>
      </c>
      <c r="T7" s="72">
        <f>IF(RES_hh_fech_in!T7=0,0,RES_hh_fech_in!T7/RES_summary!T$21)</f>
        <v>136.25704108342438</v>
      </c>
      <c r="U7" s="72">
        <f>IF(RES_hh_fech_in!U7=0,0,RES_hh_fech_in!U7/RES_summary!U$21)</f>
        <v>131.31868110476518</v>
      </c>
      <c r="V7" s="72">
        <f>IF(RES_hh_fech_in!V7=0,0,RES_hh_fech_in!V7/RES_summary!V$21)</f>
        <v>123.19372737644045</v>
      </c>
      <c r="W7" s="72">
        <f>IF(RES_hh_fech_in!W7=0,0,RES_hh_fech_in!W7/RES_summary!W$21)</f>
        <v>0</v>
      </c>
      <c r="X7" s="72">
        <f>IF(RES_hh_fech_in!X7=0,0,RES_hh_fech_in!X7/RES_summary!X$21)</f>
        <v>0</v>
      </c>
      <c r="Y7" s="72">
        <f>IF(RES_hh_fech_in!Y7=0,0,RES_hh_fech_in!Y7/RES_summary!Y$21)</f>
        <v>68.848051476036389</v>
      </c>
      <c r="DA7" s="89" t="s">
        <v>880</v>
      </c>
    </row>
    <row r="8" spans="1:105" ht="12" customHeight="1" x14ac:dyDescent="0.25">
      <c r="A8" s="28" t="s">
        <v>189</v>
      </c>
      <c r="B8" s="72"/>
      <c r="C8" s="72">
        <f>IF(RES_hh_fech_in!C8=0,0,RES_hh_fech_in!C8/RES_summary!C$21)</f>
        <v>228.4672487486076</v>
      </c>
      <c r="D8" s="72">
        <f>IF(RES_hh_fech_in!D8=0,0,RES_hh_fech_in!D8/RES_summary!D$21)</f>
        <v>236.37532432348254</v>
      </c>
      <c r="E8" s="72">
        <f>IF(RES_hh_fech_in!E8=0,0,RES_hh_fech_in!E8/RES_summary!E$21)</f>
        <v>223.94868850228895</v>
      </c>
      <c r="F8" s="72">
        <f>IF(RES_hh_fech_in!F8=0,0,RES_hh_fech_in!F8/RES_summary!F$21)</f>
        <v>213.63147338784736</v>
      </c>
      <c r="G8" s="72">
        <f>IF(RES_hh_fech_in!G8=0,0,RES_hh_fech_in!G8/RES_summary!G$21)</f>
        <v>194.80351831423764</v>
      </c>
      <c r="H8" s="72">
        <f>IF(RES_hh_fech_in!H8=0,0,RES_hh_fech_in!H8/RES_summary!H$21)</f>
        <v>205.44705693060334</v>
      </c>
      <c r="I8" s="72">
        <f>IF(RES_hh_fech_in!I8=0,0,RES_hh_fech_in!I8/RES_summary!I$21)</f>
        <v>203.04420689648319</v>
      </c>
      <c r="J8" s="72">
        <f>IF(RES_hh_fech_in!J8=0,0,RES_hh_fech_in!J8/RES_summary!J$21)</f>
        <v>192.90237008650428</v>
      </c>
      <c r="K8" s="72">
        <f>IF(RES_hh_fech_in!K8=0,0,RES_hh_fech_in!K8/RES_summary!K$21)</f>
        <v>203.87485767051439</v>
      </c>
      <c r="L8" s="72">
        <f>IF(RES_hh_fech_in!L8=0,0,RES_hh_fech_in!L8/RES_summary!L$21)</f>
        <v>231.60449101930948</v>
      </c>
      <c r="M8" s="72">
        <f>IF(RES_hh_fech_in!M8=0,0,RES_hh_fech_in!M8/RES_summary!M$21)</f>
        <v>0</v>
      </c>
      <c r="N8" s="72">
        <f>IF(RES_hh_fech_in!N8=0,0,RES_hh_fech_in!N8/RES_summary!N$21)</f>
        <v>0</v>
      </c>
      <c r="O8" s="72">
        <f>IF(RES_hh_fech_in!O8=0,0,RES_hh_fech_in!O8/RES_summary!O$21)</f>
        <v>157.92114772046304</v>
      </c>
      <c r="P8" s="72">
        <f>IF(RES_hh_fech_in!P8=0,0,RES_hh_fech_in!P8/RES_summary!P$21)</f>
        <v>145.73167549886088</v>
      </c>
      <c r="Q8" s="72">
        <f>IF(RES_hh_fech_in!Q8=0,0,RES_hh_fech_in!Q8/RES_summary!Q$21)</f>
        <v>126.84930528175363</v>
      </c>
      <c r="R8" s="72">
        <f>IF(RES_hh_fech_in!R8=0,0,RES_hh_fech_in!R8/RES_summary!R$21)</f>
        <v>131.19397384700218</v>
      </c>
      <c r="S8" s="72">
        <f>IF(RES_hh_fech_in!S8=0,0,RES_hh_fech_in!S8/RES_summary!S$21)</f>
        <v>128.51493553677184</v>
      </c>
      <c r="T8" s="72">
        <f>IF(RES_hh_fech_in!T8=0,0,RES_hh_fech_in!T8/RES_summary!T$21)</f>
        <v>115.44894617042485</v>
      </c>
      <c r="U8" s="72">
        <f>IF(RES_hh_fech_in!U8=0,0,RES_hh_fech_in!U8/RES_summary!U$21)</f>
        <v>123.07246631439378</v>
      </c>
      <c r="V8" s="72">
        <f>IF(RES_hh_fech_in!V8=0,0,RES_hh_fech_in!V8/RES_summary!V$21)</f>
        <v>99.686544908278591</v>
      </c>
      <c r="W8" s="72">
        <f>IF(RES_hh_fech_in!W8=0,0,RES_hh_fech_in!W8/RES_summary!W$21)</f>
        <v>115.51854071421111</v>
      </c>
      <c r="X8" s="72">
        <f>IF(RES_hh_fech_in!X8=0,0,RES_hh_fech_in!X8/RES_summary!X$21)</f>
        <v>0</v>
      </c>
      <c r="Y8" s="72">
        <f>IF(RES_hh_fech_in!Y8=0,0,RES_hh_fech_in!Y8/RES_summary!Y$21)</f>
        <v>0</v>
      </c>
      <c r="DA8" s="89" t="s">
        <v>881</v>
      </c>
    </row>
    <row r="9" spans="1:105" ht="12" customHeight="1" x14ac:dyDescent="0.25">
      <c r="A9" s="28" t="s">
        <v>202</v>
      </c>
      <c r="B9" s="72"/>
      <c r="C9" s="72">
        <f>IF(RES_hh_fech_in!C9=0,0,RES_hh_fech_in!C9/RES_summary!C$21)</f>
        <v>223.93776669402664</v>
      </c>
      <c r="D9" s="72">
        <f>IF(RES_hh_fech_in!D9=0,0,RES_hh_fech_in!D9/RES_summary!D$21)</f>
        <v>220.76102641027657</v>
      </c>
      <c r="E9" s="72">
        <f>IF(RES_hh_fech_in!E9=0,0,RES_hh_fech_in!E9/RES_summary!E$21)</f>
        <v>213.9670324426028</v>
      </c>
      <c r="F9" s="72">
        <f>IF(RES_hh_fech_in!F9=0,0,RES_hh_fech_in!F9/RES_summary!F$21)</f>
        <v>203.23110542045816</v>
      </c>
      <c r="G9" s="72">
        <f>IF(RES_hh_fech_in!G9=0,0,RES_hh_fech_in!G9/RES_summary!G$21)</f>
        <v>189.15244862997076</v>
      </c>
      <c r="H9" s="72">
        <f>IF(RES_hh_fech_in!H9=0,0,RES_hh_fech_in!H9/RES_summary!H$21)</f>
        <v>183.7440399191093</v>
      </c>
      <c r="I9" s="72">
        <f>IF(RES_hh_fech_in!I9=0,0,RES_hh_fech_in!I9/RES_summary!I$21)</f>
        <v>174.58240530726374</v>
      </c>
      <c r="J9" s="72">
        <f>IF(RES_hh_fech_in!J9=0,0,RES_hh_fech_in!J9/RES_summary!J$21)</f>
        <v>176.68581964147558</v>
      </c>
      <c r="K9" s="72">
        <f>IF(RES_hh_fech_in!K9=0,0,RES_hh_fech_in!K9/RES_summary!K$21)</f>
        <v>179.23286083632743</v>
      </c>
      <c r="L9" s="72">
        <f>IF(RES_hh_fech_in!L9=0,0,RES_hh_fech_in!L9/RES_summary!L$21)</f>
        <v>191.10329062207342</v>
      </c>
      <c r="M9" s="72">
        <f>IF(RES_hh_fech_in!M9=0,0,RES_hh_fech_in!M9/RES_summary!M$21)</f>
        <v>153.24473893833115</v>
      </c>
      <c r="N9" s="72">
        <f>IF(RES_hh_fech_in!N9=0,0,RES_hh_fech_in!N9/RES_summary!N$21)</f>
        <v>165.089180384717</v>
      </c>
      <c r="O9" s="72">
        <f>IF(RES_hh_fech_in!O9=0,0,RES_hh_fech_in!O9/RES_summary!O$21)</f>
        <v>151.7106979412942</v>
      </c>
      <c r="P9" s="72">
        <f>IF(RES_hh_fech_in!P9=0,0,RES_hh_fech_in!P9/RES_summary!P$21)</f>
        <v>144.32611996217238</v>
      </c>
      <c r="Q9" s="72">
        <f>IF(RES_hh_fech_in!Q9=0,0,RES_hh_fech_in!Q9/RES_summary!Q$21)</f>
        <v>131.78322304813705</v>
      </c>
      <c r="R9" s="72">
        <f>IF(RES_hh_fech_in!R9=0,0,RES_hh_fech_in!R9/RES_summary!R$21)</f>
        <v>137.75041780049759</v>
      </c>
      <c r="S9" s="72">
        <f>IF(RES_hh_fech_in!S9=0,0,RES_hh_fech_in!S9/RES_summary!S$21)</f>
        <v>130.95967903783594</v>
      </c>
      <c r="T9" s="72">
        <f>IF(RES_hh_fech_in!T9=0,0,RES_hh_fech_in!T9/RES_summary!T$21)</f>
        <v>120.33143056873064</v>
      </c>
      <c r="U9" s="72">
        <f>IF(RES_hh_fech_in!U9=0,0,RES_hh_fech_in!U9/RES_summary!U$21)</f>
        <v>116.86955066268175</v>
      </c>
      <c r="V9" s="72">
        <f>IF(RES_hh_fech_in!V9=0,0,RES_hh_fech_in!V9/RES_summary!V$21)</f>
        <v>95.346683586117678</v>
      </c>
      <c r="W9" s="72">
        <f>IF(RES_hh_fech_in!W9=0,0,RES_hh_fech_in!W9/RES_summary!W$21)</f>
        <v>97.102861595424955</v>
      </c>
      <c r="X9" s="72">
        <f>IF(RES_hh_fech_in!X9=0,0,RES_hh_fech_in!X9/RES_summary!X$21)</f>
        <v>84.415386696464921</v>
      </c>
      <c r="Y9" s="72">
        <f>IF(RES_hh_fech_in!Y9=0,0,RES_hh_fech_in!Y9/RES_summary!Y$21)</f>
        <v>67.468426976997264</v>
      </c>
      <c r="DA9" s="89" t="s">
        <v>882</v>
      </c>
    </row>
    <row r="10" spans="1:105" ht="12" customHeight="1" x14ac:dyDescent="0.25">
      <c r="A10" s="28" t="s">
        <v>197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X10" s="72">
        <f>IF(RES_hh_fech_in!X10=0,0,RES_hh_fech_in!X10/RES_summary!X$21)</f>
        <v>0</v>
      </c>
      <c r="Y10" s="72">
        <f>IF(RES_hh_fech_in!Y10=0,0,RES_hh_fech_in!Y10/RES_summary!Y$21)</f>
        <v>0</v>
      </c>
      <c r="DA10" s="89" t="s">
        <v>883</v>
      </c>
    </row>
    <row r="11" spans="1:105" ht="12" customHeight="1" x14ac:dyDescent="0.25">
      <c r="A11" s="28" t="s">
        <v>198</v>
      </c>
      <c r="B11" s="72"/>
      <c r="C11" s="72">
        <f>IF(RES_hh_fech_in!C11=0,0,RES_hh_fech_in!C11/RES_summary!C$21)</f>
        <v>161.48933384264259</v>
      </c>
      <c r="D11" s="72">
        <f>IF(RES_hh_fech_in!D11=0,0,RES_hh_fech_in!D11/RES_summary!D$21)</f>
        <v>160.37002894738728</v>
      </c>
      <c r="E11" s="72">
        <f>IF(RES_hh_fech_in!E11=0,0,RES_hh_fech_in!E11/RES_summary!E$21)</f>
        <v>165.52313708671724</v>
      </c>
      <c r="F11" s="72">
        <f>IF(RES_hh_fech_in!F11=0,0,RES_hh_fech_in!F11/RES_summary!F$21)</f>
        <v>153.19481804030409</v>
      </c>
      <c r="G11" s="72">
        <f>IF(RES_hh_fech_in!G11=0,0,RES_hh_fech_in!G11/RES_summary!G$21)</f>
        <v>145.05803565048373</v>
      </c>
      <c r="H11" s="72">
        <f>IF(RES_hh_fech_in!H11=0,0,RES_hh_fech_in!H11/RES_summary!H$21)</f>
        <v>145.95809623959403</v>
      </c>
      <c r="I11" s="72">
        <f>IF(RES_hh_fech_in!I11=0,0,RES_hh_fech_in!I11/RES_summary!I$21)</f>
        <v>143.71959711168802</v>
      </c>
      <c r="J11" s="72">
        <f>IF(RES_hh_fech_in!J11=0,0,RES_hh_fech_in!J11/RES_summary!J$21)</f>
        <v>140.95298910454048</v>
      </c>
      <c r="K11" s="72">
        <f>IF(RES_hh_fech_in!K11=0,0,RES_hh_fech_in!K11/RES_summary!K$21)</f>
        <v>147.52215955680185</v>
      </c>
      <c r="L11" s="72">
        <f>IF(RES_hh_fech_in!L11=0,0,RES_hh_fech_in!L11/RES_summary!L$21)</f>
        <v>160.55817218129133</v>
      </c>
      <c r="M11" s="72">
        <f>IF(RES_hh_fech_in!M11=0,0,RES_hh_fech_in!M11/RES_summary!M$21)</f>
        <v>129.9686385811558</v>
      </c>
      <c r="N11" s="72">
        <f>IF(RES_hh_fech_in!N11=0,0,RES_hh_fech_in!N11/RES_summary!N$21)</f>
        <v>141.20076665085352</v>
      </c>
      <c r="O11" s="72">
        <f>IF(RES_hh_fech_in!O11=0,0,RES_hh_fech_in!O11/RES_summary!O$21)</f>
        <v>131.21463466517835</v>
      </c>
      <c r="P11" s="72">
        <f>IF(RES_hh_fech_in!P11=0,0,RES_hh_fech_in!P11/RES_summary!P$21)</f>
        <v>122.30697870070082</v>
      </c>
      <c r="Q11" s="72">
        <f>IF(RES_hh_fech_in!Q11=0,0,RES_hh_fech_in!Q11/RES_summary!Q$21)</f>
        <v>114.37938682253058</v>
      </c>
      <c r="R11" s="72">
        <f>IF(RES_hh_fech_in!R11=0,0,RES_hh_fech_in!R11/RES_summary!R$21)</f>
        <v>122.41686673091552</v>
      </c>
      <c r="S11" s="72">
        <f>IF(RES_hh_fech_in!S11=0,0,RES_hh_fech_in!S11/RES_summary!S$21)</f>
        <v>117.54226524342806</v>
      </c>
      <c r="T11" s="72">
        <f>IF(RES_hh_fech_in!T11=0,0,RES_hh_fech_in!T11/RES_summary!T$21)</f>
        <v>108.55776874775245</v>
      </c>
      <c r="U11" s="72">
        <f>IF(RES_hh_fech_in!U11=0,0,RES_hh_fech_in!U11/RES_summary!U$21)</f>
        <v>105.39280813623628</v>
      </c>
      <c r="V11" s="72">
        <f>IF(RES_hh_fech_in!V11=0,0,RES_hh_fech_in!V11/RES_summary!V$21)</f>
        <v>86.791118537242227</v>
      </c>
      <c r="W11" s="72">
        <f>IF(RES_hh_fech_in!W11=0,0,RES_hh_fech_in!W11/RES_summary!W$21)</f>
        <v>90.094002139346941</v>
      </c>
      <c r="X11" s="72">
        <f>IF(RES_hh_fech_in!X11=0,0,RES_hh_fech_in!X11/RES_summary!X$21)</f>
        <v>77.44232911004751</v>
      </c>
      <c r="Y11" s="72">
        <f>IF(RES_hh_fech_in!Y11=0,0,RES_hh_fech_in!Y11/RES_summary!Y$21)</f>
        <v>63.211516359657629</v>
      </c>
      <c r="DA11" s="89" t="s">
        <v>884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81.102843202264268</v>
      </c>
      <c r="D12" s="72">
        <f>IF(RES_hh_fech_in!D12=0,0,RES_hh_fech_in!D12/RES_summary!D$21)</f>
        <v>76.851288257143779</v>
      </c>
      <c r="E12" s="72">
        <f>IF(RES_hh_fech_in!E12=0,0,RES_hh_fech_in!E12/RES_summary!E$21)</f>
        <v>76.298555939478177</v>
      </c>
      <c r="F12" s="72">
        <f>IF(RES_hh_fech_in!F12=0,0,RES_hh_fech_in!F12/RES_summary!F$21)</f>
        <v>67.981039778510549</v>
      </c>
      <c r="G12" s="72">
        <f>IF(RES_hh_fech_in!G12=0,0,RES_hh_fech_in!G12/RES_summary!G$21)</f>
        <v>63.291595985583598</v>
      </c>
      <c r="H12" s="72">
        <f>IF(RES_hh_fech_in!H12=0,0,RES_hh_fech_in!H12/RES_summary!H$21)</f>
        <v>60.168674341910311</v>
      </c>
      <c r="I12" s="72">
        <f>IF(RES_hh_fech_in!I12=0,0,RES_hh_fech_in!I12/RES_summary!I$21)</f>
        <v>56.817554251435503</v>
      </c>
      <c r="J12" s="72">
        <f>IF(RES_hh_fech_in!J12=0,0,RES_hh_fech_in!J12/RES_summary!J$21)</f>
        <v>53.486750306441394</v>
      </c>
      <c r="K12" s="72">
        <f>IF(RES_hh_fech_in!K12=0,0,RES_hh_fech_in!K12/RES_summary!K$21)</f>
        <v>53.950161957398002</v>
      </c>
      <c r="L12" s="72">
        <f>IF(RES_hh_fech_in!L12=0,0,RES_hh_fech_in!L12/RES_summary!L$21)</f>
        <v>56.938998711859554</v>
      </c>
      <c r="M12" s="72">
        <f>IF(RES_hh_fech_in!M12=0,0,RES_hh_fech_in!M12/RES_summary!M$21)</f>
        <v>43.820474355459908</v>
      </c>
      <c r="N12" s="72">
        <f>IF(RES_hh_fech_in!N12=0,0,RES_hh_fech_in!N12/RES_summary!N$21)</f>
        <v>45.96525987953639</v>
      </c>
      <c r="O12" s="72">
        <f>IF(RES_hh_fech_in!O12=0,0,RES_hh_fech_in!O12/RES_summary!O$21)</f>
        <v>40.141815996342203</v>
      </c>
      <c r="P12" s="72">
        <f>IF(RES_hh_fech_in!P12=0,0,RES_hh_fech_in!P12/RES_summary!P$21)</f>
        <v>35.805044201669325</v>
      </c>
      <c r="Q12" s="72">
        <f>IF(RES_hh_fech_in!Q12=0,0,RES_hh_fech_in!Q12/RES_summary!Q$21)</f>
        <v>32.689202832902531</v>
      </c>
      <c r="R12" s="72">
        <f>IF(RES_hh_fech_in!R12=0,0,RES_hh_fech_in!R12/RES_summary!R$21)</f>
        <v>34.69651900416801</v>
      </c>
      <c r="S12" s="72">
        <f>IF(RES_hh_fech_in!S12=0,0,RES_hh_fech_in!S12/RES_summary!S$21)</f>
        <v>33.503440959365307</v>
      </c>
      <c r="T12" s="72">
        <f>IF(RES_hh_fech_in!T12=0,0,RES_hh_fech_in!T12/RES_summary!T$21)</f>
        <v>31.083378206687563</v>
      </c>
      <c r="U12" s="72">
        <f>IF(RES_hh_fech_in!U12=0,0,RES_hh_fech_in!U12/RES_summary!U$21)</f>
        <v>30.902471050802145</v>
      </c>
      <c r="V12" s="72">
        <f>IF(RES_hh_fech_in!V12=0,0,RES_hh_fech_in!V12/RES_summary!V$21)</f>
        <v>24.260204380661161</v>
      </c>
      <c r="W12" s="72">
        <f>IF(RES_hh_fech_in!W12=0,0,RES_hh_fech_in!W12/RES_summary!W$21)</f>
        <v>25.066269293816401</v>
      </c>
      <c r="X12" s="72">
        <f>IF(RES_hh_fech_in!X12=0,0,RES_hh_fech_in!X12/RES_summary!X$21)</f>
        <v>22.81294796356708</v>
      </c>
      <c r="Y12" s="72">
        <f>IF(RES_hh_fech_in!Y12=0,0,RES_hh_fech_in!Y12/RES_summary!Y$21)</f>
        <v>18.094528475603852</v>
      </c>
      <c r="DA12" s="89" t="s">
        <v>885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177.11721745420425</v>
      </c>
      <c r="D13" s="74">
        <f>IF(RES_hh_fech_in!D13=0,0,RES_hh_fech_in!D13/RES_summary!D$21)</f>
        <v>175.68882177377006</v>
      </c>
      <c r="E13" s="74">
        <f>IF(RES_hh_fech_in!E13=0,0,RES_hh_fech_in!E13/RES_summary!E$21)</f>
        <v>179.16626901770582</v>
      </c>
      <c r="F13" s="74">
        <f>IF(RES_hh_fech_in!F13=0,0,RES_hh_fech_in!F13/RES_summary!F$21)</f>
        <v>166.78396634201727</v>
      </c>
      <c r="G13" s="74">
        <f>IF(RES_hh_fech_in!G13=0,0,RES_hh_fech_in!G13/RES_summary!G$21)</f>
        <v>161.0387891767954</v>
      </c>
      <c r="H13" s="74">
        <f>IF(RES_hh_fech_in!H13=0,0,RES_hh_fech_in!H13/RES_summary!H$21)</f>
        <v>160.41616217320234</v>
      </c>
      <c r="I13" s="74">
        <f>IF(RES_hh_fech_in!I13=0,0,RES_hh_fech_in!I13/RES_summary!I$21)</f>
        <v>154.76949945476073</v>
      </c>
      <c r="J13" s="74">
        <f>IF(RES_hh_fech_in!J13=0,0,RES_hh_fech_in!J13/RES_summary!J$21)</f>
        <v>149.57700014945809</v>
      </c>
      <c r="K13" s="74">
        <f>IF(RES_hh_fech_in!K13=0,0,RES_hh_fech_in!K13/RES_summary!K$21)</f>
        <v>158.74092822766534</v>
      </c>
      <c r="L13" s="74">
        <f>IF(RES_hh_fech_in!L13=0,0,RES_hh_fech_in!L13/RES_summary!L$21)</f>
        <v>172.08845944186089</v>
      </c>
      <c r="M13" s="74">
        <f>IF(RES_hh_fech_in!M13=0,0,RES_hh_fech_in!M13/RES_summary!M$21)</f>
        <v>144.00172965069854</v>
      </c>
      <c r="N13" s="74">
        <f>IF(RES_hh_fech_in!N13=0,0,RES_hh_fech_in!N13/RES_summary!N$21)</f>
        <v>153.929673742565</v>
      </c>
      <c r="O13" s="74">
        <f>IF(RES_hh_fech_in!O13=0,0,RES_hh_fech_in!O13/RES_summary!O$21)</f>
        <v>141.16227227881757</v>
      </c>
      <c r="P13" s="74">
        <f>IF(RES_hh_fech_in!P13=0,0,RES_hh_fech_in!P13/RES_summary!P$21)</f>
        <v>130.93548026546654</v>
      </c>
      <c r="Q13" s="74">
        <f>IF(RES_hh_fech_in!Q13=0,0,RES_hh_fech_in!Q13/RES_summary!Q$21)</f>
        <v>120.60188528152085</v>
      </c>
      <c r="R13" s="74">
        <f>IF(RES_hh_fech_in!R13=0,0,RES_hh_fech_in!R13/RES_summary!R$21)</f>
        <v>130.25454355367154</v>
      </c>
      <c r="S13" s="74">
        <f>IF(RES_hh_fech_in!S13=0,0,RES_hh_fech_in!S13/RES_summary!S$21)</f>
        <v>122.99611212787505</v>
      </c>
      <c r="T13" s="74">
        <f>IF(RES_hh_fech_in!T13=0,0,RES_hh_fech_in!T13/RES_summary!T$21)</f>
        <v>114.87313860674857</v>
      </c>
      <c r="U13" s="74">
        <f>IF(RES_hh_fech_in!U13=0,0,RES_hh_fech_in!U13/RES_summary!U$21)</f>
        <v>108.26645215047054</v>
      </c>
      <c r="V13" s="74">
        <f>IF(RES_hh_fech_in!V13=0,0,RES_hh_fech_in!V13/RES_summary!V$21)</f>
        <v>88.967777715768861</v>
      </c>
      <c r="W13" s="74">
        <f>IF(RES_hh_fech_in!W13=0,0,RES_hh_fech_in!W13/RES_summary!W$21)</f>
        <v>91.569308848114346</v>
      </c>
      <c r="X13" s="74">
        <f>IF(RES_hh_fech_in!X13=0,0,RES_hh_fech_in!X13/RES_summary!X$21)</f>
        <v>76.037785158173605</v>
      </c>
      <c r="Y13" s="74">
        <f>IF(RES_hh_fech_in!Y13=0,0,RES_hh_fech_in!Y13/RES_summary!Y$21)</f>
        <v>59.625169952586624</v>
      </c>
      <c r="DA13" s="90" t="s">
        <v>886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1.3284159235395776</v>
      </c>
      <c r="D14" s="76">
        <f>IF(RES_hh_fech_in!D14=0,0,RES_hh_fech_in!D14/RES_summary!D$21)</f>
        <v>1.2192756223132581</v>
      </c>
      <c r="E14" s="76">
        <f>IF(RES_hh_fech_in!E14=0,0,RES_hh_fech_in!E14/RES_summary!E$21)</f>
        <v>1.242701865653048</v>
      </c>
      <c r="F14" s="76">
        <f>IF(RES_hh_fech_in!F14=0,0,RES_hh_fech_in!F14/RES_summary!F$21)</f>
        <v>0.89559400785853505</v>
      </c>
      <c r="G14" s="76">
        <f>IF(RES_hh_fech_in!G14=0,0,RES_hh_fech_in!G14/RES_summary!G$21)</f>
        <v>0.95902195641846155</v>
      </c>
      <c r="H14" s="76">
        <f>IF(RES_hh_fech_in!H14=0,0,RES_hh_fech_in!H14/RES_summary!H$21)</f>
        <v>0.88835024898259085</v>
      </c>
      <c r="I14" s="76">
        <f>IF(RES_hh_fech_in!I14=0,0,RES_hh_fech_in!I14/RES_summary!I$21)</f>
        <v>0.92559559607129516</v>
      </c>
      <c r="J14" s="76">
        <f>IF(RES_hh_fech_in!J14=0,0,RES_hh_fech_in!J14/RES_summary!J$21)</f>
        <v>0.82146093756091332</v>
      </c>
      <c r="K14" s="76">
        <f>IF(RES_hh_fech_in!K14=0,0,RES_hh_fech_in!K14/RES_summary!K$21)</f>
        <v>0.9500399621944331</v>
      </c>
      <c r="L14" s="76">
        <f>IF(RES_hh_fech_in!L14=0,0,RES_hh_fech_in!L14/RES_summary!L$21)</f>
        <v>1.1571867326981724</v>
      </c>
      <c r="M14" s="76">
        <f>IF(RES_hh_fech_in!M14=0,0,RES_hh_fech_in!M14/RES_summary!M$21)</f>
        <v>0.90365963163226837</v>
      </c>
      <c r="N14" s="76">
        <f>IF(RES_hh_fech_in!N14=0,0,RES_hh_fech_in!N14/RES_summary!N$21)</f>
        <v>0.95934006288266604</v>
      </c>
      <c r="O14" s="76">
        <f>IF(RES_hh_fech_in!O14=0,0,RES_hh_fech_in!O14/RES_summary!O$21)</f>
        <v>0.84552411120470627</v>
      </c>
      <c r="P14" s="76">
        <f>IF(RES_hh_fech_in!P14=0,0,RES_hh_fech_in!P14/RES_summary!P$21)</f>
        <v>0.70650328127059459</v>
      </c>
      <c r="Q14" s="76">
        <f>IF(RES_hh_fech_in!Q14=0,0,RES_hh_fech_in!Q14/RES_summary!Q$21)</f>
        <v>0.58612544857570725</v>
      </c>
      <c r="R14" s="76">
        <f>IF(RES_hh_fech_in!R14=0,0,RES_hh_fech_in!R14/RES_summary!R$21)</f>
        <v>0.66336982898442209</v>
      </c>
      <c r="S14" s="76">
        <f>IF(RES_hh_fech_in!S14=0,0,RES_hh_fech_in!S14/RES_summary!S$21)</f>
        <v>0.63728662167951589</v>
      </c>
      <c r="T14" s="76">
        <f>IF(RES_hh_fech_in!T14=0,0,RES_hh_fech_in!T14/RES_summary!T$21)</f>
        <v>0.62436534926462328</v>
      </c>
      <c r="U14" s="76">
        <f>IF(RES_hh_fech_in!U14=0,0,RES_hh_fech_in!U14/RES_summary!U$21)</f>
        <v>0.56590394892514728</v>
      </c>
      <c r="V14" s="76">
        <f>IF(RES_hh_fech_in!V14=0,0,RES_hh_fech_in!V14/RES_summary!V$21)</f>
        <v>0.52512320920733602</v>
      </c>
      <c r="W14" s="76">
        <f>IF(RES_hh_fech_in!W14=0,0,RES_hh_fech_in!W14/RES_summary!W$21)</f>
        <v>0.4214971500332384</v>
      </c>
      <c r="X14" s="76">
        <f>IF(RES_hh_fech_in!X14=0,0,RES_hh_fech_in!X14/RES_summary!X$21)</f>
        <v>0.35235572291079442</v>
      </c>
      <c r="Y14" s="76">
        <f>IF(RES_hh_fech_in!Y14=0,0,RES_hh_fech_in!Y14/RES_summary!Y$21)</f>
        <v>0.29225764341937299</v>
      </c>
      <c r="DA14" s="91" t="s">
        <v>887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0.24766068154330398</v>
      </c>
      <c r="D15" s="69">
        <f>IF(RES_hh_fech_in!D15=0,0,RES_hh_fech_in!D15/RES_summary!D$21)</f>
        <v>0.25791424046246308</v>
      </c>
      <c r="E15" s="69">
        <f>IF(RES_hh_fech_in!E15=0,0,RES_hh_fech_in!E15/RES_summary!E$21)</f>
        <v>0.19745952856821711</v>
      </c>
      <c r="F15" s="69">
        <f>IF(RES_hh_fech_in!F15=0,0,RES_hh_fech_in!F15/RES_summary!F$21)</f>
        <v>0.21616086007342789</v>
      </c>
      <c r="G15" s="69">
        <f>IF(RES_hh_fech_in!G15=0,0,RES_hh_fech_in!G15/RES_summary!G$21)</f>
        <v>0.3469846508214281</v>
      </c>
      <c r="H15" s="69">
        <f>IF(RES_hh_fech_in!H15=0,0,RES_hh_fech_in!H15/RES_summary!H$21)</f>
        <v>0.25317470318642626</v>
      </c>
      <c r="I15" s="69">
        <f>IF(RES_hh_fech_in!I15=0,0,RES_hh_fech_in!I15/RES_summary!I$21)</f>
        <v>0.16604877528721521</v>
      </c>
      <c r="J15" s="69">
        <f>IF(RES_hh_fech_in!J15=0,0,RES_hh_fech_in!J15/RES_summary!J$21)</f>
        <v>0.30914101947532902</v>
      </c>
      <c r="K15" s="69">
        <f>IF(RES_hh_fech_in!K15=0,0,RES_hh_fech_in!K15/RES_summary!K$21)</f>
        <v>0.15620201793010824</v>
      </c>
      <c r="L15" s="69">
        <f>IF(RES_hh_fech_in!L15=0,0,RES_hh_fech_in!L15/RES_summary!L$21)</f>
        <v>0.262969278955824</v>
      </c>
      <c r="M15" s="69">
        <f>IF(RES_hh_fech_in!M15=0,0,RES_hh_fech_in!M15/RES_summary!M$21)</f>
        <v>0.12878371738913516</v>
      </c>
      <c r="N15" s="69">
        <f>IF(RES_hh_fech_in!N15=0,0,RES_hh_fech_in!N15/RES_summary!N$21)</f>
        <v>0.23540873848505628</v>
      </c>
      <c r="O15" s="69">
        <f>IF(RES_hh_fech_in!O15=0,0,RES_hh_fech_in!O15/RES_summary!O$21)</f>
        <v>0.27185204506736843</v>
      </c>
      <c r="P15" s="69">
        <f>IF(RES_hh_fech_in!P15=0,0,RES_hh_fech_in!P15/RES_summary!P$21)</f>
        <v>0.1915932791184084</v>
      </c>
      <c r="Q15" s="69">
        <f>IF(RES_hh_fech_in!Q15=0,0,RES_hh_fech_in!Q15/RES_summary!Q$21)</f>
        <v>0.26353059776485921</v>
      </c>
      <c r="R15" s="69">
        <f>IF(RES_hh_fech_in!R15=0,0,RES_hh_fech_in!R15/RES_summary!R$21)</f>
        <v>0.16408026663090164</v>
      </c>
      <c r="S15" s="69">
        <f>IF(RES_hh_fech_in!S15=0,0,RES_hh_fech_in!S15/RES_summary!S$21)</f>
        <v>0.10545303826277749</v>
      </c>
      <c r="T15" s="69">
        <f>IF(RES_hh_fech_in!T15=0,0,RES_hh_fech_in!T15/RES_summary!T$21)</f>
        <v>0.20707356409367969</v>
      </c>
      <c r="U15" s="69">
        <f>IF(RES_hh_fech_in!U15=0,0,RES_hh_fech_in!U15/RES_summary!U$21)</f>
        <v>0.2806540800490796</v>
      </c>
      <c r="V15" s="69">
        <f>IF(RES_hh_fech_in!V15=0,0,RES_hh_fech_in!V15/RES_summary!V$21)</f>
        <v>0.5187018314413443</v>
      </c>
      <c r="W15" s="69">
        <f>IF(RES_hh_fech_in!W15=0,0,RES_hh_fech_in!W15/RES_summary!W$21)</f>
        <v>0.65056368821072574</v>
      </c>
      <c r="X15" s="69">
        <f>IF(RES_hh_fech_in!X15=0,0,RES_hh_fech_in!X15/RES_summary!X$21)</f>
        <v>0.26402004660169892</v>
      </c>
      <c r="Y15" s="69">
        <f>IF(RES_hh_fech_in!Y15=0,0,RES_hh_fech_in!Y15/RES_summary!Y$21)</f>
        <v>0.8133415307579509</v>
      </c>
      <c r="DA15" s="88" t="s">
        <v>888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0.24766068154330398</v>
      </c>
      <c r="D16" s="72">
        <f>IF(RES_hh_fech_in!D16=0,0,RES_hh_fech_in!D16/RES_summary!D$21)</f>
        <v>0.25791424046246308</v>
      </c>
      <c r="E16" s="72">
        <f>IF(RES_hh_fech_in!E16=0,0,RES_hh_fech_in!E16/RES_summary!E$21)</f>
        <v>0.19745952856821711</v>
      </c>
      <c r="F16" s="72">
        <f>IF(RES_hh_fech_in!F16=0,0,RES_hh_fech_in!F16/RES_summary!F$21)</f>
        <v>0.21616086007342789</v>
      </c>
      <c r="G16" s="72">
        <f>IF(RES_hh_fech_in!G16=0,0,RES_hh_fech_in!G16/RES_summary!G$21)</f>
        <v>0.3469846508214281</v>
      </c>
      <c r="H16" s="72">
        <f>IF(RES_hh_fech_in!H16=0,0,RES_hh_fech_in!H16/RES_summary!H$21)</f>
        <v>0.25317470318642626</v>
      </c>
      <c r="I16" s="72">
        <f>IF(RES_hh_fech_in!I16=0,0,RES_hh_fech_in!I16/RES_summary!I$21)</f>
        <v>0.16604877528721521</v>
      </c>
      <c r="J16" s="72">
        <f>IF(RES_hh_fech_in!J16=0,0,RES_hh_fech_in!J16/RES_summary!J$21)</f>
        <v>0.30914101947532902</v>
      </c>
      <c r="K16" s="72">
        <f>IF(RES_hh_fech_in!K16=0,0,RES_hh_fech_in!K16/RES_summary!K$21)</f>
        <v>0.15620201793010824</v>
      </c>
      <c r="L16" s="72">
        <f>IF(RES_hh_fech_in!L16=0,0,RES_hh_fech_in!L16/RES_summary!L$21)</f>
        <v>0.262969278955824</v>
      </c>
      <c r="M16" s="72">
        <f>IF(RES_hh_fech_in!M16=0,0,RES_hh_fech_in!M16/RES_summary!M$21)</f>
        <v>0.12878371738913516</v>
      </c>
      <c r="N16" s="72">
        <f>IF(RES_hh_fech_in!N16=0,0,RES_hh_fech_in!N16/RES_summary!N$21)</f>
        <v>0.23540873848505628</v>
      </c>
      <c r="O16" s="72">
        <f>IF(RES_hh_fech_in!O16=0,0,RES_hh_fech_in!O16/RES_summary!O$21)</f>
        <v>0.27185204506736843</v>
      </c>
      <c r="P16" s="72">
        <f>IF(RES_hh_fech_in!P16=0,0,RES_hh_fech_in!P16/RES_summary!P$21)</f>
        <v>0.1915932791184084</v>
      </c>
      <c r="Q16" s="72">
        <f>IF(RES_hh_fech_in!Q16=0,0,RES_hh_fech_in!Q16/RES_summary!Q$21)</f>
        <v>0.26353059776485921</v>
      </c>
      <c r="R16" s="72">
        <f>IF(RES_hh_fech_in!R16=0,0,RES_hh_fech_in!R16/RES_summary!R$21)</f>
        <v>0.16408026663090164</v>
      </c>
      <c r="S16" s="72">
        <f>IF(RES_hh_fech_in!S16=0,0,RES_hh_fech_in!S16/RES_summary!S$21)</f>
        <v>0.10545303826277749</v>
      </c>
      <c r="T16" s="72">
        <f>IF(RES_hh_fech_in!T16=0,0,RES_hh_fech_in!T16/RES_summary!T$21)</f>
        <v>0.20707356409367969</v>
      </c>
      <c r="U16" s="72">
        <f>IF(RES_hh_fech_in!U16=0,0,RES_hh_fech_in!U16/RES_summary!U$21)</f>
        <v>0.2806540800490796</v>
      </c>
      <c r="V16" s="72">
        <f>IF(RES_hh_fech_in!V16=0,0,RES_hh_fech_in!V16/RES_summary!V$21)</f>
        <v>0.5187018314413443</v>
      </c>
      <c r="W16" s="72">
        <f>IF(RES_hh_fech_in!W16=0,0,RES_hh_fech_in!W16/RES_summary!W$21)</f>
        <v>0.65056368821072574</v>
      </c>
      <c r="X16" s="72">
        <f>IF(RES_hh_fech_in!X16=0,0,RES_hh_fech_in!X16/RES_summary!X$21)</f>
        <v>0.26402004660169892</v>
      </c>
      <c r="Y16" s="72">
        <f>IF(RES_hh_fech_in!Y16=0,0,RES_hh_fech_in!Y16/RES_summary!Y$21)</f>
        <v>0.8133415307579509</v>
      </c>
      <c r="DA16" s="89" t="s">
        <v>889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18.037668791419293</v>
      </c>
      <c r="D17" s="69">
        <f>IF(RES_hh_fech_in!D17=0,0,RES_hh_fech_in!D17/RES_summary!D$21)</f>
        <v>17.373074978166784</v>
      </c>
      <c r="E17" s="69">
        <f>IF(RES_hh_fech_in!E17=0,0,RES_hh_fech_in!E17/RES_summary!E$21)</f>
        <v>16.96607955510223</v>
      </c>
      <c r="F17" s="69">
        <f>IF(RES_hh_fech_in!F17=0,0,RES_hh_fech_in!F17/RES_summary!F$21)</f>
        <v>16.331351848446779</v>
      </c>
      <c r="G17" s="69">
        <f>IF(RES_hh_fech_in!G17=0,0,RES_hh_fech_in!G17/RES_summary!G$21)</f>
        <v>14.635060991199994</v>
      </c>
      <c r="H17" s="69">
        <f>IF(RES_hh_fech_in!H17=0,0,RES_hh_fech_in!H17/RES_summary!H$21)</f>
        <v>14.392773024882656</v>
      </c>
      <c r="I17" s="69">
        <f>IF(RES_hh_fech_in!I17=0,0,RES_hh_fech_in!I17/RES_summary!I$21)</f>
        <v>13.981274539476395</v>
      </c>
      <c r="J17" s="69">
        <f>IF(RES_hh_fech_in!J17=0,0,RES_hh_fech_in!J17/RES_summary!J$21)</f>
        <v>15.633748055077787</v>
      </c>
      <c r="K17" s="69">
        <f>IF(RES_hh_fech_in!K17=0,0,RES_hh_fech_in!K17/RES_summary!K$21)</f>
        <v>16.776838925823</v>
      </c>
      <c r="L17" s="69">
        <f>IF(RES_hh_fech_in!L17=0,0,RES_hh_fech_in!L17/RES_summary!L$21)</f>
        <v>16.398751988562449</v>
      </c>
      <c r="M17" s="69">
        <f>IF(RES_hh_fech_in!M17=0,0,RES_hh_fech_in!M17/RES_summary!M$21)</f>
        <v>14.225184148051037</v>
      </c>
      <c r="N17" s="69">
        <f>IF(RES_hh_fech_in!N17=0,0,RES_hh_fech_in!N17/RES_summary!N$21)</f>
        <v>15.261759986999738</v>
      </c>
      <c r="O17" s="69">
        <f>IF(RES_hh_fech_in!O17=0,0,RES_hh_fech_in!O17/RES_summary!O$21)</f>
        <v>15.699193148755858</v>
      </c>
      <c r="P17" s="69">
        <f>IF(RES_hh_fech_in!P17=0,0,RES_hh_fech_in!P17/RES_summary!P$21)</f>
        <v>13.687668867129817</v>
      </c>
      <c r="Q17" s="69">
        <f>IF(RES_hh_fech_in!Q17=0,0,RES_hh_fech_in!Q17/RES_summary!Q$21)</f>
        <v>13.99391353548463</v>
      </c>
      <c r="R17" s="69">
        <f>IF(RES_hh_fech_in!R17=0,0,RES_hh_fech_in!R17/RES_summary!R$21)</f>
        <v>13.813447433298352</v>
      </c>
      <c r="S17" s="69">
        <f>IF(RES_hh_fech_in!S17=0,0,RES_hh_fech_in!S17/RES_summary!S$21)</f>
        <v>14.576659829019128</v>
      </c>
      <c r="T17" s="69">
        <f>IF(RES_hh_fech_in!T17=0,0,RES_hh_fech_in!T17/RES_summary!T$21)</f>
        <v>13.228327655777161</v>
      </c>
      <c r="U17" s="69">
        <f>IF(RES_hh_fech_in!U17=0,0,RES_hh_fech_in!U17/RES_summary!U$21)</f>
        <v>16.462027816432457</v>
      </c>
      <c r="V17" s="69">
        <f>IF(RES_hh_fech_in!V17=0,0,RES_hh_fech_in!V17/RES_summary!V$21)</f>
        <v>12.031446547203252</v>
      </c>
      <c r="W17" s="69">
        <f>IF(RES_hh_fech_in!W17=0,0,RES_hh_fech_in!W17/RES_summary!W$21)</f>
        <v>12.993680595018862</v>
      </c>
      <c r="X17" s="69">
        <f>IF(RES_hh_fech_in!X17=0,0,RES_hh_fech_in!X17/RES_summary!X$21)</f>
        <v>18.679938983806128</v>
      </c>
      <c r="Y17" s="69">
        <f>IF(RES_hh_fech_in!Y17=0,0,RES_hh_fech_in!Y17/RES_summary!Y$21)</f>
        <v>18.547624590132752</v>
      </c>
      <c r="DA17" s="88" t="s">
        <v>890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22.241338571049141</v>
      </c>
      <c r="D18" s="72">
        <f>IF(RES_hh_fech_in!D18=0,0,RES_hh_fech_in!D18/RES_summary!D$21)</f>
        <v>21.452788306561246</v>
      </c>
      <c r="E18" s="72">
        <f>IF(RES_hh_fech_in!E18=0,0,RES_hh_fech_in!E18/RES_summary!E$21)</f>
        <v>19.990265072567603</v>
      </c>
      <c r="F18" s="72">
        <f>IF(RES_hh_fech_in!F18=0,0,RES_hh_fech_in!F18/RES_summary!F$21)</f>
        <v>20.383267463857152</v>
      </c>
      <c r="G18" s="72">
        <f>IF(RES_hh_fech_in!G18=0,0,RES_hh_fech_in!G18/RES_summary!G$21)</f>
        <v>19.123087222072094</v>
      </c>
      <c r="H18" s="72">
        <f>IF(RES_hh_fech_in!H18=0,0,RES_hh_fech_in!H18/RES_summary!H$21)</f>
        <v>20.741103225492296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16.31295065652289</v>
      </c>
      <c r="N18" s="72">
        <f>IF(RES_hh_fech_in!N18=0,0,RES_hh_fech_in!N18/RES_summary!N$21)</f>
        <v>17.973943796353986</v>
      </c>
      <c r="O18" s="72">
        <f>IF(RES_hh_fech_in!O18=0,0,RES_hh_fech_in!O18/RES_summary!O$21)</f>
        <v>18.789614151125154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16.188383260944466</v>
      </c>
      <c r="S18" s="72">
        <f>IF(RES_hh_fech_in!S18=0,0,RES_hh_fech_in!S18/RES_summary!S$21)</f>
        <v>16.632206565755769</v>
      </c>
      <c r="T18" s="72">
        <f>IF(RES_hh_fech_in!T18=0,0,RES_hh_fech_in!T18/RES_summary!T$21)</f>
        <v>15.298533427897981</v>
      </c>
      <c r="U18" s="72">
        <f>IF(RES_hh_fech_in!U18=0,0,RES_hh_fech_in!U18/RES_summary!U$21)</f>
        <v>19.347887341851756</v>
      </c>
      <c r="V18" s="72">
        <f>IF(RES_hh_fech_in!V18=0,0,RES_hh_fech_in!V18/RES_summary!V$21)</f>
        <v>13.899517466528451</v>
      </c>
      <c r="W18" s="72">
        <f>IF(RES_hh_fech_in!W18=0,0,RES_hh_fech_in!W18/RES_summary!W$21)</f>
        <v>15.440382680750162</v>
      </c>
      <c r="X18" s="72">
        <f>IF(RES_hh_fech_in!X18=0,0,RES_hh_fech_in!X18/RES_summary!X$21)</f>
        <v>21.16356450439898</v>
      </c>
      <c r="Y18" s="72">
        <f>IF(RES_hh_fech_in!Y18=0,0,RES_hh_fech_in!Y18/RES_summary!Y$21)</f>
        <v>21.148782671441079</v>
      </c>
      <c r="DA18" s="89" t="s">
        <v>891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0</v>
      </c>
      <c r="D19" s="72">
        <f>IF(RES_hh_fech_in!D19=0,0,RES_hh_fech_in!D19/RES_summary!D$21)</f>
        <v>0</v>
      </c>
      <c r="E19" s="72">
        <f>IF(RES_hh_fech_in!E19=0,0,RES_hh_fech_in!E19/RES_summary!E$21)</f>
        <v>0</v>
      </c>
      <c r="F19" s="72">
        <f>IF(RES_hh_fech_in!F19=0,0,RES_hh_fech_in!F19/RES_summary!F$21)</f>
        <v>0</v>
      </c>
      <c r="G19" s="72">
        <f>IF(RES_hh_fech_in!G19=0,0,RES_hh_fech_in!G19/RES_summary!G$21)</f>
        <v>0</v>
      </c>
      <c r="H19" s="72">
        <f>IF(RES_hh_fech_in!H19=0,0,RES_hh_fech_in!H19/RES_summary!H$21)</f>
        <v>0</v>
      </c>
      <c r="I19" s="72">
        <f>IF(RES_hh_fech_in!I19=0,0,RES_hh_fech_in!I19/RES_summary!I$21)</f>
        <v>0</v>
      </c>
      <c r="J19" s="72">
        <f>IF(RES_hh_fech_in!J19=0,0,RES_hh_fech_in!J19/RES_summary!J$21)</f>
        <v>0</v>
      </c>
      <c r="K19" s="72">
        <f>IF(RES_hh_fech_in!K19=0,0,RES_hh_fech_in!K19/RES_summary!K$21)</f>
        <v>0</v>
      </c>
      <c r="L19" s="72">
        <f>IF(RES_hh_fech_in!L19=0,0,RES_hh_fech_in!L19/RES_summary!L$21)</f>
        <v>0</v>
      </c>
      <c r="M19" s="72">
        <f>IF(RES_hh_fech_in!M19=0,0,RES_hh_fech_in!M19/RES_summary!M$21)</f>
        <v>0</v>
      </c>
      <c r="N19" s="72">
        <f>IF(RES_hh_fech_in!N19=0,0,RES_hh_fech_in!N19/RES_summary!N$21)</f>
        <v>0</v>
      </c>
      <c r="O19" s="72">
        <f>IF(RES_hh_fech_in!O19=0,0,RES_hh_fech_in!O19/RES_summary!O$21)</f>
        <v>0</v>
      </c>
      <c r="P19" s="72">
        <f>IF(RES_hh_fech_in!P19=0,0,RES_hh_fech_in!P19/RES_summary!P$21)</f>
        <v>0</v>
      </c>
      <c r="Q19" s="72">
        <f>IF(RES_hh_fech_in!Q19=0,0,RES_hh_fech_in!Q19/RES_summary!Q$21)</f>
        <v>0</v>
      </c>
      <c r="R19" s="72">
        <f>IF(RES_hh_fech_in!R19=0,0,RES_hh_fech_in!R19/RES_summary!R$21)</f>
        <v>0</v>
      </c>
      <c r="S19" s="72">
        <f>IF(RES_hh_fech_in!S19=0,0,RES_hh_fech_in!S19/RES_summary!S$21)</f>
        <v>0</v>
      </c>
      <c r="T19" s="72">
        <f>IF(RES_hh_fech_in!T19=0,0,RES_hh_fech_in!T19/RES_summary!T$21)</f>
        <v>0</v>
      </c>
      <c r="U19" s="72">
        <f>IF(RES_hh_fech_in!U19=0,0,RES_hh_fech_in!U19/RES_summary!U$21)</f>
        <v>0</v>
      </c>
      <c r="V19" s="72">
        <f>IF(RES_hh_fech_in!V19=0,0,RES_hh_fech_in!V19/RES_summary!V$21)</f>
        <v>0</v>
      </c>
      <c r="W19" s="72">
        <f>IF(RES_hh_fech_in!W19=0,0,RES_hh_fech_in!W19/RES_summary!W$21)</f>
        <v>0</v>
      </c>
      <c r="X19" s="72">
        <f>IF(RES_hh_fech_in!X19=0,0,RES_hh_fech_in!X19/RES_summary!X$21)</f>
        <v>0</v>
      </c>
      <c r="Y19" s="72">
        <f>IF(RES_hh_fech_in!Y19=0,0,RES_hh_fech_in!Y19/RES_summary!Y$21)</f>
        <v>0</v>
      </c>
      <c r="DA19" s="89" t="s">
        <v>892</v>
      </c>
    </row>
    <row r="20" spans="1:105" ht="12" customHeight="1" x14ac:dyDescent="0.25">
      <c r="A20" s="28" t="s">
        <v>200</v>
      </c>
      <c r="B20" s="72"/>
      <c r="C20" s="72">
        <f>IF(RES_hh_fech_in!C20=0,0,RES_hh_fech_in!C20/RES_summary!C$21)</f>
        <v>23.733163183947401</v>
      </c>
      <c r="D20" s="72">
        <f>IF(RES_hh_fech_in!D20=0,0,RES_hh_fech_in!D20/RES_summary!D$21)</f>
        <v>21.927535331349684</v>
      </c>
      <c r="E20" s="72">
        <f>IF(RES_hh_fech_in!E20=0,0,RES_hh_fech_in!E20/RES_summary!E$21)</f>
        <v>22.613296835395325</v>
      </c>
      <c r="F20" s="72">
        <f>IF(RES_hh_fech_in!F20=0,0,RES_hh_fech_in!F20/RES_summary!F$21)</f>
        <v>20.960263985765149</v>
      </c>
      <c r="G20" s="72">
        <f>IF(RES_hh_fech_in!G20=0,0,RES_hh_fech_in!G20/RES_summary!G$21)</f>
        <v>18.287299034294975</v>
      </c>
      <c r="H20" s="72">
        <f>IF(RES_hh_fech_in!H20=0,0,RES_hh_fech_in!H20/RES_summary!H$21)</f>
        <v>18.064235225787645</v>
      </c>
      <c r="I20" s="72">
        <f>IF(RES_hh_fech_in!I20=0,0,RES_hh_fech_in!I20/RES_summary!I$21)</f>
        <v>18.776318322444268</v>
      </c>
      <c r="J20" s="72">
        <f>IF(RES_hh_fech_in!J20=0,0,RES_hh_fech_in!J20/RES_summary!J$21)</f>
        <v>18.853628703099393</v>
      </c>
      <c r="K20" s="72">
        <f>IF(RES_hh_fech_in!K20=0,0,RES_hh_fech_in!K20/RES_summary!K$21)</f>
        <v>19.833225318964953</v>
      </c>
      <c r="L20" s="72">
        <f>IF(RES_hh_fech_in!L20=0,0,RES_hh_fech_in!L20/RES_summary!L$21)</f>
        <v>20.967706655808367</v>
      </c>
      <c r="M20" s="72">
        <f>IF(RES_hh_fech_in!M20=0,0,RES_hh_fech_in!M20/RES_summary!M$21)</f>
        <v>17.440058397995323</v>
      </c>
      <c r="N20" s="72">
        <f>IF(RES_hh_fech_in!N20=0,0,RES_hh_fech_in!N20/RES_summary!N$21)</f>
        <v>18.428005946879995</v>
      </c>
      <c r="O20" s="72">
        <f>IF(RES_hh_fech_in!O20=0,0,RES_hh_fech_in!O20/RES_summary!O$21)</f>
        <v>18.360904076323354</v>
      </c>
      <c r="P20" s="72">
        <f>IF(RES_hh_fech_in!P20=0,0,RES_hh_fech_in!P20/RES_summary!P$21)</f>
        <v>15.927549470534544</v>
      </c>
      <c r="Q20" s="72">
        <f>IF(RES_hh_fech_in!Q20=0,0,RES_hh_fech_in!Q20/RES_summary!Q$21)</f>
        <v>16.038540602849249</v>
      </c>
      <c r="R20" s="72">
        <f>IF(RES_hh_fech_in!R20=0,0,RES_hh_fech_in!R20/RES_summary!R$21)</f>
        <v>14.891730478588755</v>
      </c>
      <c r="S20" s="72">
        <f>IF(RES_hh_fech_in!S20=0,0,RES_hh_fech_in!S20/RES_summary!S$21)</f>
        <v>15.656649421837484</v>
      </c>
      <c r="T20" s="72">
        <f>IF(RES_hh_fech_in!T20=0,0,RES_hh_fech_in!T20/RES_summary!T$21)</f>
        <v>13.853145053798025</v>
      </c>
      <c r="U20" s="72">
        <f>IF(RES_hh_fech_in!U20=0,0,RES_hh_fech_in!U20/RES_summary!U$21)</f>
        <v>16.984300113849478</v>
      </c>
      <c r="V20" s="72">
        <f>IF(RES_hh_fech_in!V20=0,0,RES_hh_fech_in!V20/RES_summary!V$21)</f>
        <v>14.102069120509253</v>
      </c>
      <c r="W20" s="72">
        <f>IF(RES_hh_fech_in!W20=0,0,RES_hh_fech_in!W20/RES_summary!W$21)</f>
        <v>0</v>
      </c>
      <c r="X20" s="72">
        <f>IF(RES_hh_fech_in!X20=0,0,RES_hh_fech_in!X20/RES_summary!X$21)</f>
        <v>0</v>
      </c>
      <c r="Y20" s="72">
        <f>IF(RES_hh_fech_in!Y20=0,0,RES_hh_fech_in!Y20/RES_summary!Y$21)</f>
        <v>15.888747380731694</v>
      </c>
      <c r="DA20" s="89" t="s">
        <v>893</v>
      </c>
    </row>
    <row r="21" spans="1:105" ht="12" customHeight="1" x14ac:dyDescent="0.25">
      <c r="A21" s="28" t="s">
        <v>189</v>
      </c>
      <c r="B21" s="72"/>
      <c r="C21" s="72">
        <f>IF(RES_hh_fech_in!C21=0,0,RES_hh_fech_in!C21/RES_summary!C$21)</f>
        <v>20.429068785559259</v>
      </c>
      <c r="D21" s="72">
        <f>IF(RES_hh_fech_in!D21=0,0,RES_hh_fech_in!D21/RES_summary!D$21)</f>
        <v>20.949192813340662</v>
      </c>
      <c r="E21" s="72">
        <f>IF(RES_hh_fech_in!E21=0,0,RES_hh_fech_in!E21/RES_summary!E$21)</f>
        <v>18.805785820487959</v>
      </c>
      <c r="F21" s="72">
        <f>IF(RES_hh_fech_in!F21=0,0,RES_hh_fech_in!F21/RES_summary!F$21)</f>
        <v>18.878357928244725</v>
      </c>
      <c r="G21" s="72">
        <f>IF(RES_hh_fech_in!G21=0,0,RES_hh_fech_in!G21/RES_summary!G$21)</f>
        <v>15.925039399670464</v>
      </c>
      <c r="H21" s="72">
        <f>IF(RES_hh_fech_in!H21=0,0,RES_hh_fech_in!H21/RES_summary!H$21)</f>
        <v>16.795317045313219</v>
      </c>
      <c r="I21" s="72">
        <f>IF(RES_hh_fech_in!I21=0,0,RES_hh_fech_in!I21/RES_summary!I$21)</f>
        <v>16.353740080158236</v>
      </c>
      <c r="J21" s="72">
        <f>IF(RES_hh_fech_in!J21=0,0,RES_hh_fech_in!J21/RES_summary!J$21)</f>
        <v>17.729837198082375</v>
      </c>
      <c r="K21" s="72">
        <f>IF(RES_hh_fech_in!K21=0,0,RES_hh_fech_in!K21/RES_summary!K$21)</f>
        <v>19.078293848273912</v>
      </c>
      <c r="L21" s="72">
        <f>IF(RES_hh_fech_in!L21=0,0,RES_hh_fech_in!L21/RES_summary!L$21)</f>
        <v>19.28706277998041</v>
      </c>
      <c r="M21" s="72">
        <f>IF(RES_hh_fech_in!M21=0,0,RES_hh_fech_in!M21/RES_summary!M$21)</f>
        <v>0</v>
      </c>
      <c r="N21" s="72">
        <f>IF(RES_hh_fech_in!N21=0,0,RES_hh_fech_in!N21/RES_summary!N$21)</f>
        <v>0</v>
      </c>
      <c r="O21" s="72">
        <f>IF(RES_hh_fech_in!O21=0,0,RES_hh_fech_in!O21/RES_summary!O$21)</f>
        <v>16.390340743584403</v>
      </c>
      <c r="P21" s="72">
        <f>IF(RES_hh_fech_in!P21=0,0,RES_hh_fech_in!P21/RES_summary!P$21)</f>
        <v>14.358382247937078</v>
      </c>
      <c r="Q21" s="72">
        <f>IF(RES_hh_fech_in!Q21=0,0,RES_hh_fech_in!Q21/RES_summary!Q$21)</f>
        <v>13.982970558179503</v>
      </c>
      <c r="R21" s="72">
        <f>IF(RES_hh_fech_in!R21=0,0,RES_hh_fech_in!R21/RES_summary!R$21)</f>
        <v>13.379517776764956</v>
      </c>
      <c r="S21" s="72">
        <f>IF(RES_hh_fech_in!S21=0,0,RES_hh_fech_in!S21/RES_summary!S$21)</f>
        <v>14.441287749805676</v>
      </c>
      <c r="T21" s="72">
        <f>IF(RES_hh_fech_in!T21=0,0,RES_hh_fech_in!T21/RES_summary!T$21)</f>
        <v>12.605176856027624</v>
      </c>
      <c r="U21" s="72">
        <f>IF(RES_hh_fech_in!U21=0,0,RES_hh_fech_in!U21/RES_summary!U$21)</f>
        <v>17.03235556774678</v>
      </c>
      <c r="V21" s="72">
        <f>IF(RES_hh_fech_in!V21=0,0,RES_hh_fech_in!V21/RES_summary!V$21)</f>
        <v>12.208575357914171</v>
      </c>
      <c r="W21" s="72">
        <f>IF(RES_hh_fech_in!W21=0,0,RES_hh_fech_in!W21/RES_summary!W$21)</f>
        <v>15.056368436804963</v>
      </c>
      <c r="X21" s="72">
        <f>IF(RES_hh_fech_in!X21=0,0,RES_hh_fech_in!X21/RES_summary!X$21)</f>
        <v>0</v>
      </c>
      <c r="Y21" s="72">
        <f>IF(RES_hh_fech_in!Y21=0,0,RES_hh_fech_in!Y21/RES_summary!Y$21)</f>
        <v>0</v>
      </c>
      <c r="DA21" s="89" t="s">
        <v>894</v>
      </c>
    </row>
    <row r="22" spans="1:105" ht="12" customHeight="1" x14ac:dyDescent="0.25">
      <c r="A22" s="28" t="s">
        <v>202</v>
      </c>
      <c r="B22" s="72"/>
      <c r="C22" s="72">
        <f>IF(RES_hh_fech_in!C22=0,0,RES_hh_fech_in!C22/RES_summary!C$21)</f>
        <v>20.440897698748209</v>
      </c>
      <c r="D22" s="72">
        <f>IF(RES_hh_fech_in!D22=0,0,RES_hh_fech_in!D22/RES_summary!D$21)</f>
        <v>19.962288287131628</v>
      </c>
      <c r="E22" s="72">
        <f>IF(RES_hh_fech_in!E22=0,0,RES_hh_fech_in!E22/RES_summary!E$21)</f>
        <v>18.3479920520546</v>
      </c>
      <c r="F22" s="72">
        <f>IF(RES_hh_fech_in!F22=0,0,RES_hh_fech_in!F22/RES_summary!F$21)</f>
        <v>18.360341706081972</v>
      </c>
      <c r="G22" s="72">
        <f>IF(RES_hh_fech_in!G22=0,0,RES_hh_fech_in!G22/RES_summary!G$21)</f>
        <v>15.820167609502276</v>
      </c>
      <c r="H22" s="72">
        <f>IF(RES_hh_fech_in!H22=0,0,RES_hh_fech_in!H22/RES_summary!H$21)</f>
        <v>15.356780972882946</v>
      </c>
      <c r="I22" s="72">
        <f>IF(RES_hh_fech_in!I22=0,0,RES_hh_fech_in!I22/RES_summary!I$21)</f>
        <v>14.380797167569696</v>
      </c>
      <c r="J22" s="72">
        <f>IF(RES_hh_fech_in!J22=0,0,RES_hh_fech_in!J22/RES_summary!J$21)</f>
        <v>16.642558854706582</v>
      </c>
      <c r="K22" s="72">
        <f>IF(RES_hh_fech_in!K22=0,0,RES_hh_fech_in!K22/RES_summary!K$21)</f>
        <v>17.346487408538888</v>
      </c>
      <c r="L22" s="72">
        <f>IF(RES_hh_fech_in!L22=0,0,RES_hh_fech_in!L22/RES_summary!L$21)</f>
        <v>16.802474691862216</v>
      </c>
      <c r="M22" s="72">
        <f>IF(RES_hh_fech_in!M22=0,0,RES_hh_fech_in!M22/RES_summary!M$21)</f>
        <v>14.015783751950819</v>
      </c>
      <c r="N22" s="72">
        <f>IF(RES_hh_fech_in!N22=0,0,RES_hh_fech_in!N22/RES_summary!N$21)</f>
        <v>15.107882372082864</v>
      </c>
      <c r="O22" s="72">
        <f>IF(RES_hh_fech_in!O22=0,0,RES_hh_fech_in!O22/RES_summary!O$21)</f>
        <v>15.682154280223036</v>
      </c>
      <c r="P22" s="72">
        <f>IF(RES_hh_fech_in!P22=0,0,RES_hh_fech_in!P22/RES_summary!P$21)</f>
        <v>13.901955376256822</v>
      </c>
      <c r="Q22" s="72">
        <f>IF(RES_hh_fech_in!Q22=0,0,RES_hh_fech_in!Q22/RES_summary!Q$21)</f>
        <v>14.074431367506966</v>
      </c>
      <c r="R22" s="72">
        <f>IF(RES_hh_fech_in!R22=0,0,RES_hh_fech_in!R22/RES_summary!R$21)</f>
        <v>13.678802147647959</v>
      </c>
      <c r="S22" s="72">
        <f>IF(RES_hh_fech_in!S22=0,0,RES_hh_fech_in!S22/RES_summary!S$21)</f>
        <v>14.243906350717744</v>
      </c>
      <c r="T22" s="72">
        <f>IF(RES_hh_fech_in!T22=0,0,RES_hh_fech_in!T22/RES_summary!T$21)</f>
        <v>13.028536047105398</v>
      </c>
      <c r="U22" s="72">
        <f>IF(RES_hh_fech_in!U22=0,0,RES_hh_fech_in!U22/RES_summary!U$21)</f>
        <v>16.051524905257967</v>
      </c>
      <c r="V22" s="72">
        <f>IF(RES_hh_fech_in!V22=0,0,RES_hh_fech_in!V22/RES_summary!V$21)</f>
        <v>11.48877083752226</v>
      </c>
      <c r="W22" s="72">
        <f>IF(RES_hh_fech_in!W22=0,0,RES_hh_fech_in!W22/RES_summary!W$21)</f>
        <v>12.521404924468143</v>
      </c>
      <c r="X22" s="72">
        <f>IF(RES_hh_fech_in!X22=0,0,RES_hh_fech_in!X22/RES_summary!X$21)</f>
        <v>18.383231958767965</v>
      </c>
      <c r="Y22" s="72">
        <f>IF(RES_hh_fech_in!Y22=0,0,RES_hh_fech_in!Y22/RES_summary!Y$21)</f>
        <v>18.188487804310718</v>
      </c>
      <c r="DA22" s="89" t="s">
        <v>895</v>
      </c>
    </row>
    <row r="23" spans="1:105" ht="12" customHeight="1" x14ac:dyDescent="0.25">
      <c r="A23" s="28" t="s">
        <v>197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X23" s="72">
        <f>IF(RES_hh_fech_in!X23=0,0,RES_hh_fech_in!X23/RES_summary!X$21)</f>
        <v>0</v>
      </c>
      <c r="Y23" s="72">
        <f>IF(RES_hh_fech_in!Y23=0,0,RES_hh_fech_in!Y23/RES_summary!Y$21)</f>
        <v>0</v>
      </c>
      <c r="DA23" s="89" t="s">
        <v>896</v>
      </c>
    </row>
    <row r="24" spans="1:105" ht="12" customHeight="1" x14ac:dyDescent="0.25">
      <c r="A24" s="28" t="s">
        <v>198</v>
      </c>
      <c r="B24" s="72"/>
      <c r="C24" s="72">
        <f>IF(RES_hh_fech_in!C24=0,0,RES_hh_fech_in!C24/RES_summary!C$21)</f>
        <v>15.325357091468941</v>
      </c>
      <c r="D24" s="72">
        <f>IF(RES_hh_fech_in!D24=0,0,RES_hh_fech_in!D24/RES_summary!D$21)</f>
        <v>15.099050416202418</v>
      </c>
      <c r="E24" s="72">
        <f>IF(RES_hh_fech_in!E24=0,0,RES_hh_fech_in!E24/RES_summary!E$21)</f>
        <v>14.828337527982727</v>
      </c>
      <c r="F24" s="72">
        <f>IF(RES_hh_fech_in!F24=0,0,RES_hh_fech_in!F24/RES_summary!F$21)</f>
        <v>14.618921108714881</v>
      </c>
      <c r="G24" s="72">
        <f>IF(RES_hh_fech_in!G24=0,0,RES_hh_fech_in!G24/RES_summary!G$21)</f>
        <v>12.622020019009824</v>
      </c>
      <c r="H24" s="72">
        <f>IF(RES_hh_fech_in!H24=0,0,RES_hh_fech_in!H24/RES_summary!H$21)</f>
        <v>12.63619010330155</v>
      </c>
      <c r="I24" s="72">
        <f>IF(RES_hh_fech_in!I24=0,0,RES_hh_fech_in!I24/RES_summary!I$21)</f>
        <v>12.259435629376057</v>
      </c>
      <c r="J24" s="72">
        <f>IF(RES_hh_fech_in!J24=0,0,RES_hh_fech_in!J24/RES_summary!J$21)</f>
        <v>13.802407197511645</v>
      </c>
      <c r="K24" s="72">
        <f>IF(RES_hh_fech_in!K24=0,0,RES_hh_fech_in!K24/RES_summary!K$21)</f>
        <v>14.653396992991713</v>
      </c>
      <c r="L24" s="72">
        <f>IF(RES_hh_fech_in!L24=0,0,RES_hh_fech_in!L24/RES_summary!L$21)</f>
        <v>14.124186909958549</v>
      </c>
      <c r="M24" s="72">
        <f>IF(RES_hh_fech_in!M24=0,0,RES_hh_fech_in!M24/RES_summary!M$21)</f>
        <v>12.285570563814838</v>
      </c>
      <c r="N24" s="72">
        <f>IF(RES_hh_fech_in!N24=0,0,RES_hh_fech_in!N24/RES_summary!N$21)</f>
        <v>13.373319077506419</v>
      </c>
      <c r="O24" s="72">
        <f>IF(RES_hh_fech_in!O24=0,0,RES_hh_fech_in!O24/RES_summary!O$21)</f>
        <v>14.052459088305188</v>
      </c>
      <c r="P24" s="72">
        <f>IF(RES_hh_fech_in!P24=0,0,RES_hh_fech_in!P24/RES_summary!P$21)</f>
        <v>12.17464481483497</v>
      </c>
      <c r="Q24" s="72">
        <f>IF(RES_hh_fech_in!Q24=0,0,RES_hh_fech_in!Q24/RES_summary!Q$21)</f>
        <v>12.696003156197813</v>
      </c>
      <c r="R24" s="72">
        <f>IF(RES_hh_fech_in!R24=0,0,RES_hh_fech_in!R24/RES_summary!R$21)</f>
        <v>12.380440501773577</v>
      </c>
      <c r="S24" s="72">
        <f>IF(RES_hh_fech_in!S24=0,0,RES_hh_fech_in!S24/RES_summary!S$21)</f>
        <v>13.187253019290967</v>
      </c>
      <c r="T24" s="72">
        <f>IF(RES_hh_fech_in!T24=0,0,RES_hh_fech_in!T24/RES_summary!T$21)</f>
        <v>11.863163788800872</v>
      </c>
      <c r="U24" s="72">
        <f>IF(RES_hh_fech_in!U24=0,0,RES_hh_fech_in!U24/RES_summary!U$21)</f>
        <v>14.980536758890127</v>
      </c>
      <c r="V24" s="72">
        <f>IF(RES_hh_fech_in!V24=0,0,RES_hh_fech_in!V24/RES_summary!V$21)</f>
        <v>10.80519916524959</v>
      </c>
      <c r="W24" s="72">
        <f>IF(RES_hh_fech_in!W24=0,0,RES_hh_fech_in!W24/RES_summary!W$21)</f>
        <v>11.97239069810758</v>
      </c>
      <c r="X24" s="72">
        <f>IF(RES_hh_fech_in!X24=0,0,RES_hh_fech_in!X24/RES_summary!X$21)</f>
        <v>17.371290330040832</v>
      </c>
      <c r="Y24" s="72">
        <f>IF(RES_hh_fech_in!Y24=0,0,RES_hh_fech_in!Y24/RES_summary!Y$21)</f>
        <v>17.248448486033439</v>
      </c>
      <c r="DA24" s="89" t="s">
        <v>897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18.101065557493925</v>
      </c>
      <c r="D25" s="74">
        <f>IF(RES_hh_fech_in!D25=0,0,RES_hh_fech_in!D25/RES_summary!D$21)</f>
        <v>17.909789715400862</v>
      </c>
      <c r="E25" s="74">
        <f>IF(RES_hh_fech_in!E25=0,0,RES_hh_fech_in!E25/RES_summary!E$21)</f>
        <v>17.208866276480805</v>
      </c>
      <c r="F25" s="74">
        <f>IF(RES_hh_fech_in!F25=0,0,RES_hh_fech_in!F25/RES_summary!F$21)</f>
        <v>16.923913589663481</v>
      </c>
      <c r="G25" s="74">
        <f>IF(RES_hh_fech_in!G25=0,0,RES_hh_fech_in!G25/RES_summary!G$21)</f>
        <v>15.188980259594839</v>
      </c>
      <c r="H25" s="74">
        <f>IF(RES_hh_fech_in!H25=0,0,RES_hh_fech_in!H25/RES_summary!H$21)</f>
        <v>15.056018503564417</v>
      </c>
      <c r="I25" s="74">
        <f>IF(RES_hh_fech_in!I25=0,0,RES_hh_fech_in!I25/RES_summary!I$21)</f>
        <v>14.466749180281047</v>
      </c>
      <c r="J25" s="74">
        <f>IF(RES_hh_fech_in!J25=0,0,RES_hh_fech_in!J25/RES_summary!J$21)</f>
        <v>16.236711830061271</v>
      </c>
      <c r="K25" s="74">
        <f>IF(RES_hh_fech_in!K25=0,0,RES_hh_fech_in!K25/RES_summary!K$21)</f>
        <v>17.366678125612683</v>
      </c>
      <c r="L25" s="74">
        <f>IF(RES_hh_fech_in!L25=0,0,RES_hh_fech_in!L25/RES_summary!L$21)</f>
        <v>16.673280470429184</v>
      </c>
      <c r="M25" s="74">
        <f>IF(RES_hh_fech_in!M25=0,0,RES_hh_fech_in!M25/RES_summary!M$21)</f>
        <v>14.708834575016457</v>
      </c>
      <c r="N25" s="74">
        <f>IF(RES_hh_fech_in!N25=0,0,RES_hh_fech_in!N25/RES_summary!N$21)</f>
        <v>15.798929111039325</v>
      </c>
      <c r="O25" s="74">
        <f>IF(RES_hh_fech_in!O25=0,0,RES_hh_fech_in!O25/RES_summary!O$21)</f>
        <v>16.22322613479632</v>
      </c>
      <c r="P25" s="74">
        <f>IF(RES_hh_fech_in!P25=0,0,RES_hh_fech_in!P25/RES_summary!P$21)</f>
        <v>14.161452912878454</v>
      </c>
      <c r="Q25" s="74">
        <f>IF(RES_hh_fech_in!Q25=0,0,RES_hh_fech_in!Q25/RES_summary!Q$21)</f>
        <v>14.415680885764161</v>
      </c>
      <c r="R25" s="74">
        <f>IF(RES_hh_fech_in!R25=0,0,RES_hh_fech_in!R25/RES_summary!R$21)</f>
        <v>14.214439150464205</v>
      </c>
      <c r="S25" s="74">
        <f>IF(RES_hh_fech_in!S25=0,0,RES_hh_fech_in!S25/RES_summary!S$21)</f>
        <v>15.076874308393636</v>
      </c>
      <c r="T25" s="74">
        <f>IF(RES_hh_fech_in!T25=0,0,RES_hh_fech_in!T25/RES_summary!T$21)</f>
        <v>13.644720463961482</v>
      </c>
      <c r="U25" s="74">
        <f>IF(RES_hh_fech_in!U25=0,0,RES_hh_fech_in!U25/RES_summary!U$21)</f>
        <v>16.923296443355401</v>
      </c>
      <c r="V25" s="74">
        <f>IF(RES_hh_fech_in!V25=0,0,RES_hh_fech_in!V25/RES_summary!V$21)</f>
        <v>12.264536670486834</v>
      </c>
      <c r="W25" s="74">
        <f>IF(RES_hh_fech_in!W25=0,0,RES_hh_fech_in!W25/RES_summary!W$21)</f>
        <v>13.354220167487364</v>
      </c>
      <c r="X25" s="74">
        <f>IF(RES_hh_fech_in!X25=0,0,RES_hh_fech_in!X25/RES_summary!X$21)</f>
        <v>19.074165901966445</v>
      </c>
      <c r="Y25" s="74">
        <f>IF(RES_hh_fech_in!Y25=0,0,RES_hh_fech_in!Y25/RES_summary!Y$21)</f>
        <v>18.979709233798207</v>
      </c>
      <c r="DA25" s="90" t="s">
        <v>898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2.7014043645626256</v>
      </c>
      <c r="D26" s="77">
        <f>IF(RES_hh_fech_in!D26=0,0,RES_hh_fech_in!D26/RES_summary!D$21)</f>
        <v>2.6475886921080023</v>
      </c>
      <c r="E26" s="77">
        <f>IF(RES_hh_fech_in!E26=0,0,RES_hh_fech_in!E26/RES_summary!E$21)</f>
        <v>2.5956175067783005</v>
      </c>
      <c r="F26" s="77">
        <f>IF(RES_hh_fech_in!F26=0,0,RES_hh_fech_in!F26/RES_summary!F$21)</f>
        <v>2.5448180829393698</v>
      </c>
      <c r="G26" s="77">
        <f>IF(RES_hh_fech_in!G26=0,0,RES_hh_fech_in!G26/RES_summary!G$21)</f>
        <v>2.2499010689631764</v>
      </c>
      <c r="H26" s="77">
        <f>IF(RES_hh_fech_in!H26=0,0,RES_hh_fech_in!H26/RES_summary!H$21)</f>
        <v>2.2492955425120478</v>
      </c>
      <c r="I26" s="77">
        <f>IF(RES_hh_fech_in!I26=0,0,RES_hh_fech_in!I26/RES_summary!I$21)</f>
        <v>2.0374281268999792</v>
      </c>
      <c r="J26" s="77">
        <f>IF(RES_hh_fech_in!J26=0,0,RES_hh_fech_in!J26/RES_summary!J$21)</f>
        <v>2.3942476490852793</v>
      </c>
      <c r="K26" s="77">
        <f>IF(RES_hh_fech_in!K26=0,0,RES_hh_fech_in!K26/RES_summary!K$21)</f>
        <v>2.5525354444116308</v>
      </c>
      <c r="L26" s="77">
        <f>IF(RES_hh_fech_in!L26=0,0,RES_hh_fech_in!L26/RES_summary!L$21)</f>
        <v>2.4936326014033252</v>
      </c>
      <c r="M26" s="77">
        <f>IF(RES_hh_fech_in!M26=0,0,RES_hh_fech_in!M26/RES_summary!M$21)</f>
        <v>2.1767943754733663</v>
      </c>
      <c r="N26" s="77">
        <f>IF(RES_hh_fech_in!N26=0,0,RES_hh_fech_in!N26/RES_summary!N$21)</f>
        <v>2.3715258357191114</v>
      </c>
      <c r="O26" s="77">
        <f>IF(RES_hh_fech_in!O26=0,0,RES_hh_fech_in!O26/RES_summary!O$21)</f>
        <v>2.485343839364468</v>
      </c>
      <c r="P26" s="77">
        <f>IF(RES_hh_fech_in!P26=0,0,RES_hh_fech_in!P26/RES_summary!P$21)</f>
        <v>2.204120230891125</v>
      </c>
      <c r="Q26" s="77">
        <f>IF(RES_hh_fech_in!Q26=0,0,RES_hh_fech_in!Q26/RES_summary!Q$21)</f>
        <v>2.288395954634078</v>
      </c>
      <c r="R26" s="77">
        <f>IF(RES_hh_fech_in!R26=0,0,RES_hh_fech_in!R26/RES_summary!R$21)</f>
        <v>2.2608090782026862</v>
      </c>
      <c r="S26" s="77">
        <f>IF(RES_hh_fech_in!S26=0,0,RES_hh_fech_in!S26/RES_summary!S$21)</f>
        <v>2.4178694553226752</v>
      </c>
      <c r="T26" s="77">
        <f>IF(RES_hh_fech_in!T26=0,0,RES_hh_fech_in!T26/RES_summary!T$21)</f>
        <v>2.206558785873614</v>
      </c>
      <c r="U26" s="77">
        <f>IF(RES_hh_fech_in!U26=0,0,RES_hh_fech_in!U26/RES_summary!U$21)</f>
        <v>2.7748267407996368</v>
      </c>
      <c r="V26" s="77">
        <f>IF(RES_hh_fech_in!V26=0,0,RES_hh_fech_in!V26/RES_summary!V$21)</f>
        <v>2.0432441902049705</v>
      </c>
      <c r="W26" s="77">
        <f>IF(RES_hh_fech_in!W26=0,0,RES_hh_fech_in!W26/RES_summary!W$21)</f>
        <v>2.3466298681214939</v>
      </c>
      <c r="X26" s="77">
        <f>IF(RES_hh_fech_in!X26=0,0,RES_hh_fech_in!X26/RES_summary!X$21)</f>
        <v>3.4086097497675616</v>
      </c>
      <c r="Y26" s="77">
        <f>IF(RES_hh_fech_in!Y26=0,0,RES_hh_fech_in!Y26/RES_summary!Y$21)</f>
        <v>3.2205551854393542</v>
      </c>
      <c r="DA26" s="92" t="s">
        <v>899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1.8320587876797649</v>
      </c>
      <c r="D27" s="69">
        <f>IF(RES_hh_fech_in!D27=0,0,RES_hh_fech_in!D27/RES_summary!D$21)</f>
        <v>1.8009812717178904</v>
      </c>
      <c r="E27" s="69">
        <f>IF(RES_hh_fech_in!E27=0,0,RES_hh_fech_in!E27/RES_summary!E$21)</f>
        <v>1.7972151868835813</v>
      </c>
      <c r="F27" s="69">
        <f>IF(RES_hh_fech_in!F27=0,0,RES_hh_fech_in!F27/RES_summary!F$21)</f>
        <v>1.72600353779836</v>
      </c>
      <c r="G27" s="69">
        <f>IF(RES_hh_fech_in!G27=0,0,RES_hh_fech_in!G27/RES_summary!G$21)</f>
        <v>1.5587264131293264</v>
      </c>
      <c r="H27" s="69">
        <f>IF(RES_hh_fech_in!H27=0,0,RES_hh_fech_in!H27/RES_summary!H$21)</f>
        <v>1.5150445562066273</v>
      </c>
      <c r="I27" s="69">
        <f>IF(RES_hh_fech_in!I27=0,0,RES_hh_fech_in!I27/RES_summary!I$21)</f>
        <v>1.5200059700463673</v>
      </c>
      <c r="J27" s="69">
        <f>IF(RES_hh_fech_in!J27=0,0,RES_hh_fech_in!J27/RES_summary!J$21)</f>
        <v>1.8831586769060709</v>
      </c>
      <c r="K27" s="69">
        <f>IF(RES_hh_fech_in!K27=0,0,RES_hh_fech_in!K27/RES_summary!K$21)</f>
        <v>2.0772838383265513</v>
      </c>
      <c r="L27" s="69">
        <f>IF(RES_hh_fech_in!L27=0,0,RES_hh_fech_in!L27/RES_summary!L$21)</f>
        <v>1.980600922832745</v>
      </c>
      <c r="M27" s="69">
        <f>IF(RES_hh_fech_in!M27=0,0,RES_hh_fech_in!M27/RES_summary!M$21)</f>
        <v>1.6740792992400666</v>
      </c>
      <c r="N27" s="69">
        <f>IF(RES_hh_fech_in!N27=0,0,RES_hh_fech_in!N27/RES_summary!N$21)</f>
        <v>1.8972330681315761</v>
      </c>
      <c r="O27" s="69">
        <f>IF(RES_hh_fech_in!O27=0,0,RES_hh_fech_in!O27/RES_summary!O$21)</f>
        <v>2.0134883282673579</v>
      </c>
      <c r="P27" s="69">
        <f>IF(RES_hh_fech_in!P27=0,0,RES_hh_fech_in!P27/RES_summary!P$21)</f>
        <v>1.827011206207678</v>
      </c>
      <c r="Q27" s="69">
        <f>IF(RES_hh_fech_in!Q27=0,0,RES_hh_fech_in!Q27/RES_summary!Q$21)</f>
        <v>1.9254769941021741</v>
      </c>
      <c r="R27" s="69">
        <f>IF(RES_hh_fech_in!R27=0,0,RES_hh_fech_in!R27/RES_summary!R$21)</f>
        <v>1.8809831442824443</v>
      </c>
      <c r="S27" s="69">
        <f>IF(RES_hh_fech_in!S27=0,0,RES_hh_fech_in!S27/RES_summary!S$21)</f>
        <v>2.0288092499341168</v>
      </c>
      <c r="T27" s="69">
        <f>IF(RES_hh_fech_in!T27=0,0,RES_hh_fech_in!T27/RES_summary!T$21)</f>
        <v>1.9164537685632381</v>
      </c>
      <c r="U27" s="69">
        <f>IF(RES_hh_fech_in!U27=0,0,RES_hh_fech_in!U27/RES_summary!U$21)</f>
        <v>2.4600952260909232</v>
      </c>
      <c r="V27" s="69">
        <f>IF(RES_hh_fech_in!V27=0,0,RES_hh_fech_in!V27/RES_summary!V$21)</f>
        <v>2.4018087280033584</v>
      </c>
      <c r="W27" s="69">
        <f>IF(RES_hh_fech_in!W27=0,0,RES_hh_fech_in!W27/RES_summary!W$21)</f>
        <v>2.6950036820027736</v>
      </c>
      <c r="X27" s="69">
        <f>IF(RES_hh_fech_in!X27=0,0,RES_hh_fech_in!X27/RES_summary!X$21)</f>
        <v>3.8812103361338095</v>
      </c>
      <c r="Y27" s="69">
        <f>IF(RES_hh_fech_in!Y27=0,0,RES_hh_fech_in!Y27/RES_summary!Y$21)</f>
        <v>3.6331177371606698</v>
      </c>
      <c r="DA27" s="88" t="s">
        <v>900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X28" s="72">
        <f>IF(RES_hh_fech_in!X28=0,0,RES_hh_fech_in!X28/RES_summary!X$21)</f>
        <v>0</v>
      </c>
      <c r="Y28" s="72">
        <f>IF(RES_hh_fech_in!Y28=0,0,RES_hh_fech_in!Y28/RES_summary!Y$21)</f>
        <v>0</v>
      </c>
      <c r="DA28" s="89" t="s">
        <v>901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2.4247980726736515</v>
      </c>
      <c r="D29" s="72">
        <f>IF(RES_hh_fech_in!D29=0,0,RES_hh_fech_in!D29/RES_summary!D$21)</f>
        <v>2.2589001698877893</v>
      </c>
      <c r="E29" s="72">
        <f>IF(RES_hh_fech_in!E29=0,0,RES_hh_fech_in!E29/RES_summary!E$21)</f>
        <v>2.5242825000961333</v>
      </c>
      <c r="F29" s="72">
        <f>IF(RES_hh_fech_in!F29=0,0,RES_hh_fech_in!F29/RES_summary!F$21)</f>
        <v>2.136814718057328</v>
      </c>
      <c r="G29" s="72">
        <f>IF(RES_hh_fech_in!G29=0,0,RES_hh_fech_in!G29/RES_summary!G$21)</f>
        <v>2.3062148238807083</v>
      </c>
      <c r="H29" s="72">
        <f>IF(RES_hh_fech_in!H29=0,0,RES_hh_fech_in!H29/RES_summary!H$21)</f>
        <v>1.2135877542340763</v>
      </c>
      <c r="I29" s="72">
        <f>IF(RES_hh_fech_in!I29=0,0,RES_hh_fech_in!I29/RES_summary!I$21)</f>
        <v>1.6037618933930295</v>
      </c>
      <c r="J29" s="72">
        <f>IF(RES_hh_fech_in!J29=0,0,RES_hh_fech_in!J29/RES_summary!J$21)</f>
        <v>2.58900145961488</v>
      </c>
      <c r="K29" s="72">
        <f>IF(RES_hh_fech_in!K29=0,0,RES_hh_fech_in!K29/RES_summary!K$21)</f>
        <v>3.161187183488984</v>
      </c>
      <c r="L29" s="72">
        <f>IF(RES_hh_fech_in!L29=0,0,RES_hh_fech_in!L29/RES_summary!L$21)</f>
        <v>2.3995567384227741</v>
      </c>
      <c r="M29" s="72">
        <f>IF(RES_hh_fech_in!M29=0,0,RES_hh_fech_in!M29/RES_summary!M$21)</f>
        <v>1.9709438376891222</v>
      </c>
      <c r="N29" s="72">
        <f>IF(RES_hh_fech_in!N29=0,0,RES_hh_fech_in!N29/RES_summary!N$21)</f>
        <v>1.7999843096253694</v>
      </c>
      <c r="O29" s="72">
        <f>IF(RES_hh_fech_in!O29=0,0,RES_hh_fech_in!O29/RES_summary!O$21)</f>
        <v>2.5786776573502128</v>
      </c>
      <c r="P29" s="72">
        <f>IF(RES_hh_fech_in!P29=0,0,RES_hh_fech_in!P29/RES_summary!P$21)</f>
        <v>2.2449186607936342</v>
      </c>
      <c r="Q29" s="72">
        <f>IF(RES_hh_fech_in!Q29=0,0,RES_hh_fech_in!Q29/RES_summary!Q$21)</f>
        <v>2.8988778631904109</v>
      </c>
      <c r="R29" s="72">
        <f>IF(RES_hh_fech_in!R29=0,0,RES_hh_fech_in!R29/RES_summary!R$21)</f>
        <v>2.3182322795339729</v>
      </c>
      <c r="S29" s="72">
        <f>IF(RES_hh_fech_in!S29=0,0,RES_hh_fech_in!S29/RES_summary!S$21)</f>
        <v>2.6428330940383664</v>
      </c>
      <c r="T29" s="72">
        <f>IF(RES_hh_fech_in!T29=0,0,RES_hh_fech_in!T29/RES_summary!T$21)</f>
        <v>2.6025654375410148</v>
      </c>
      <c r="U29" s="72">
        <f>IF(RES_hh_fech_in!U29=0,0,RES_hh_fech_in!U29/RES_summary!U$21)</f>
        <v>3.4262791382354663</v>
      </c>
      <c r="V29" s="72">
        <f>IF(RES_hh_fech_in!V29=0,0,RES_hh_fech_in!V29/RES_summary!V$21)</f>
        <v>3.2943134967750272</v>
      </c>
      <c r="W29" s="72">
        <f>IF(RES_hh_fech_in!W29=0,0,RES_hh_fech_in!W29/RES_summary!W$21)</f>
        <v>3.9664363889477743</v>
      </c>
      <c r="X29" s="72">
        <f>IF(RES_hh_fech_in!X29=0,0,RES_hh_fech_in!X29/RES_summary!X$21)</f>
        <v>5.5450680928945353</v>
      </c>
      <c r="Y29" s="72">
        <f>IF(RES_hh_fech_in!Y29=0,0,RES_hh_fech_in!Y29/RES_summary!Y$21)</f>
        <v>4.8349021004982529</v>
      </c>
      <c r="DA29" s="89" t="s">
        <v>902</v>
      </c>
    </row>
    <row r="30" spans="1:105" ht="12" customHeight="1" x14ac:dyDescent="0.25">
      <c r="A30" s="28" t="s">
        <v>189</v>
      </c>
      <c r="B30" s="72"/>
      <c r="C30" s="72">
        <f>IF(RES_hh_fech_in!C30=0,0,RES_hh_fech_in!C30/RES_summary!C$21)</f>
        <v>2.1593545109716441</v>
      </c>
      <c r="D30" s="72">
        <f>IF(RES_hh_fech_in!D30=0,0,RES_hh_fech_in!D30/RES_summary!D$21)</f>
        <v>2.2645357026888999</v>
      </c>
      <c r="E30" s="72">
        <f>IF(RES_hh_fech_in!E30=0,0,RES_hh_fech_in!E30/RES_summary!E$21)</f>
        <v>2.0817354008787943</v>
      </c>
      <c r="F30" s="72">
        <f>IF(RES_hh_fech_in!F30=0,0,RES_hh_fech_in!F30/RES_summary!F$21)</f>
        <v>2.104114173484124</v>
      </c>
      <c r="G30" s="72">
        <f>IF(RES_hh_fech_in!G30=0,0,RES_hh_fech_in!G30/RES_summary!G$21)</f>
        <v>1.8315650718669161</v>
      </c>
      <c r="H30" s="72">
        <f>IF(RES_hh_fech_in!H30=0,0,RES_hh_fech_in!H30/RES_summary!H$21)</f>
        <v>1.8918011356785978</v>
      </c>
      <c r="I30" s="72">
        <f>IF(RES_hh_fech_in!I30=0,0,RES_hh_fech_in!I30/RES_summary!I$21)</f>
        <v>1.9199275414261263</v>
      </c>
      <c r="J30" s="72">
        <f>IF(RES_hh_fech_in!J30=0,0,RES_hh_fech_in!J30/RES_summary!J$21)</f>
        <v>2.2649739341936574</v>
      </c>
      <c r="K30" s="72">
        <f>IF(RES_hh_fech_in!K30=0,0,RES_hh_fech_in!K30/RES_summary!K$21)</f>
        <v>2.5958544294568853</v>
      </c>
      <c r="L30" s="72">
        <f>IF(RES_hh_fech_in!L30=0,0,RES_hh_fech_in!L30/RES_summary!L$21)</f>
        <v>2.6591617974399813</v>
      </c>
      <c r="M30" s="72">
        <f>IF(RES_hh_fech_in!M30=0,0,RES_hh_fech_in!M30/RES_summary!M$21)</f>
        <v>0</v>
      </c>
      <c r="N30" s="72">
        <f>IF(RES_hh_fech_in!N30=0,0,RES_hh_fech_in!N30/RES_summary!N$21)</f>
        <v>0</v>
      </c>
      <c r="O30" s="72">
        <f>IF(RES_hh_fech_in!O30=0,0,RES_hh_fech_in!O30/RES_summary!O$21)</f>
        <v>2.4987028969564227</v>
      </c>
      <c r="P30" s="72">
        <f>IF(RES_hh_fech_in!P30=0,0,RES_hh_fech_in!P30/RES_summary!P$21)</f>
        <v>2.3230391028826567</v>
      </c>
      <c r="Q30" s="72">
        <f>IF(RES_hh_fech_in!Q30=0,0,RES_hh_fech_in!Q30/RES_summary!Q$21)</f>
        <v>2.3711559463376557</v>
      </c>
      <c r="R30" s="72">
        <f>IF(RES_hh_fech_in!R30=0,0,RES_hh_fech_in!R30/RES_summary!R$21)</f>
        <v>2.3435864675219422</v>
      </c>
      <c r="S30" s="72">
        <f>IF(RES_hh_fech_in!S30=0,0,RES_hh_fech_in!S30/RES_summary!S$21)</f>
        <v>2.6516541640151394</v>
      </c>
      <c r="T30" s="72">
        <f>IF(RES_hh_fech_in!T30=0,0,RES_hh_fech_in!T30/RES_summary!T$21)</f>
        <v>2.4539563826121946</v>
      </c>
      <c r="U30" s="72">
        <f>IF(RES_hh_fech_in!U30=0,0,RES_hh_fech_in!U30/RES_summary!U$21)</f>
        <v>3.475381573305294</v>
      </c>
      <c r="V30" s="72">
        <f>IF(RES_hh_fech_in!V30=0,0,RES_hh_fech_in!V30/RES_summary!V$21)</f>
        <v>3.3413081227495249</v>
      </c>
      <c r="W30" s="72">
        <f>IF(RES_hh_fech_in!W30=0,0,RES_hh_fech_in!W30/RES_summary!W$21)</f>
        <v>4.3125563057670133</v>
      </c>
      <c r="X30" s="72">
        <f>IF(RES_hh_fech_in!X30=0,0,RES_hh_fech_in!X30/RES_summary!X$21)</f>
        <v>0</v>
      </c>
      <c r="Y30" s="72">
        <f>IF(RES_hh_fech_in!Y30=0,0,RES_hh_fech_in!Y30/RES_summary!Y$21)</f>
        <v>0</v>
      </c>
      <c r="DA30" s="89" t="s">
        <v>903</v>
      </c>
    </row>
    <row r="31" spans="1:105" ht="12" customHeight="1" x14ac:dyDescent="0.25">
      <c r="A31" s="28" t="s">
        <v>202</v>
      </c>
      <c r="B31" s="72"/>
      <c r="C31" s="72">
        <f>IF(RES_hh_fech_in!C31=0,0,RES_hh_fech_in!C31/RES_summary!C$21)</f>
        <v>0</v>
      </c>
      <c r="D31" s="72">
        <f>IF(RES_hh_fech_in!D31=0,0,RES_hh_fech_in!D31/RES_summary!D$21)</f>
        <v>0</v>
      </c>
      <c r="E31" s="72">
        <f>IF(RES_hh_fech_in!E31=0,0,RES_hh_fech_in!E31/RES_summary!E$21)</f>
        <v>0</v>
      </c>
      <c r="F31" s="72">
        <f>IF(RES_hh_fech_in!F31=0,0,RES_hh_fech_in!F31/RES_summary!F$21)</f>
        <v>0</v>
      </c>
      <c r="G31" s="72">
        <f>IF(RES_hh_fech_in!G31=0,0,RES_hh_fech_in!G31/RES_summary!G$21)</f>
        <v>0</v>
      </c>
      <c r="H31" s="72">
        <f>IF(RES_hh_fech_in!H31=0,0,RES_hh_fech_in!H31/RES_summary!H$21)</f>
        <v>0</v>
      </c>
      <c r="I31" s="72">
        <f>IF(RES_hh_fech_in!I31=0,0,RES_hh_fech_in!I31/RES_summary!I$21)</f>
        <v>0</v>
      </c>
      <c r="J31" s="72">
        <f>IF(RES_hh_fech_in!J31=0,0,RES_hh_fech_in!J31/RES_summary!J$21)</f>
        <v>0</v>
      </c>
      <c r="K31" s="72">
        <f>IF(RES_hh_fech_in!K31=0,0,RES_hh_fech_in!K31/RES_summary!K$21)</f>
        <v>0</v>
      </c>
      <c r="L31" s="72">
        <f>IF(RES_hh_fech_in!L31=0,0,RES_hh_fech_in!L31/RES_summary!L$21)</f>
        <v>0</v>
      </c>
      <c r="M31" s="72">
        <f>IF(RES_hh_fech_in!M31=0,0,RES_hh_fech_in!M31/RES_summary!M$21)</f>
        <v>0</v>
      </c>
      <c r="N31" s="72">
        <f>IF(RES_hh_fech_in!N31=0,0,RES_hh_fech_in!N31/RES_summary!N$21)</f>
        <v>0</v>
      </c>
      <c r="O31" s="72">
        <f>IF(RES_hh_fech_in!O31=0,0,RES_hh_fech_in!O31/RES_summary!O$21)</f>
        <v>0</v>
      </c>
      <c r="P31" s="72">
        <f>IF(RES_hh_fech_in!P31=0,0,RES_hh_fech_in!P31/RES_summary!P$21)</f>
        <v>0</v>
      </c>
      <c r="Q31" s="72">
        <f>IF(RES_hh_fech_in!Q31=0,0,RES_hh_fech_in!Q31/RES_summary!Q$21)</f>
        <v>0</v>
      </c>
      <c r="R31" s="72">
        <f>IF(RES_hh_fech_in!R31=0,0,RES_hh_fech_in!R31/RES_summary!R$21)</f>
        <v>0</v>
      </c>
      <c r="S31" s="72">
        <f>IF(RES_hh_fech_in!S31=0,0,RES_hh_fech_in!S31/RES_summary!S$21)</f>
        <v>0</v>
      </c>
      <c r="T31" s="72">
        <f>IF(RES_hh_fech_in!T31=0,0,RES_hh_fech_in!T31/RES_summary!T$21)</f>
        <v>0</v>
      </c>
      <c r="U31" s="72">
        <f>IF(RES_hh_fech_in!U31=0,0,RES_hh_fech_in!U31/RES_summary!U$21)</f>
        <v>0</v>
      </c>
      <c r="V31" s="72">
        <f>IF(RES_hh_fech_in!V31=0,0,RES_hh_fech_in!V31/RES_summary!V$21)</f>
        <v>0</v>
      </c>
      <c r="W31" s="72">
        <f>IF(RES_hh_fech_in!W31=0,0,RES_hh_fech_in!W31/RES_summary!W$21)</f>
        <v>0</v>
      </c>
      <c r="X31" s="72">
        <f>IF(RES_hh_fech_in!X31=0,0,RES_hh_fech_in!X31/RES_summary!X$21)</f>
        <v>0</v>
      </c>
      <c r="Y31" s="72">
        <f>IF(RES_hh_fech_in!Y31=0,0,RES_hh_fech_in!Y31/RES_summary!Y$21)</f>
        <v>0</v>
      </c>
      <c r="DA31" s="89" t="s">
        <v>904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1.7379400313223117</v>
      </c>
      <c r="D32" s="77">
        <f>IF(RES_hh_fech_in!D32=0,0,RES_hh_fech_in!D32/RES_summary!D$21)</f>
        <v>1.7314622271588833</v>
      </c>
      <c r="E32" s="77">
        <f>IF(RES_hh_fech_in!E32=0,0,RES_hh_fech_in!E32/RES_summary!E$21)</f>
        <v>1.6927249442627934</v>
      </c>
      <c r="F32" s="77">
        <f>IF(RES_hh_fech_in!F32=0,0,RES_hh_fech_in!F32/RES_summary!F$21)</f>
        <v>1.6905705368747093</v>
      </c>
      <c r="G32" s="77">
        <f>IF(RES_hh_fech_in!G32=0,0,RES_hh_fech_in!G32/RES_summary!G$21)</f>
        <v>1.4915669958182847</v>
      </c>
      <c r="H32" s="77">
        <f>IF(RES_hh_fech_in!H32=0,0,RES_hh_fech_in!H32/RES_summary!H$21)</f>
        <v>1.5348646281145382</v>
      </c>
      <c r="I32" s="77">
        <f>IF(RES_hh_fech_in!I32=0,0,RES_hh_fech_in!I32/RES_summary!I$21)</f>
        <v>1.506428971923983</v>
      </c>
      <c r="J32" s="77">
        <f>IF(RES_hh_fech_in!J32=0,0,RES_hh_fech_in!J32/RES_summary!J$21)</f>
        <v>1.7552860645858011</v>
      </c>
      <c r="K32" s="77">
        <f>IF(RES_hh_fech_in!K32=0,0,RES_hh_fech_in!K32/RES_summary!K$21)</f>
        <v>1.945925737606905</v>
      </c>
      <c r="L32" s="77">
        <f>IF(RES_hh_fech_in!L32=0,0,RES_hh_fech_in!L32/RES_summary!L$21)</f>
        <v>1.9597951206692645</v>
      </c>
      <c r="M32" s="77">
        <f>IF(RES_hh_fech_in!M32=0,0,RES_hh_fech_in!M32/RES_summary!M$21)</f>
        <v>1.6707405929941028</v>
      </c>
      <c r="N32" s="77">
        <f>IF(RES_hh_fech_in!N32=0,0,RES_hh_fech_in!N32/RES_summary!N$21)</f>
        <v>1.8995664701581423</v>
      </c>
      <c r="O32" s="77">
        <f>IF(RES_hh_fech_in!O32=0,0,RES_hh_fech_in!O32/RES_summary!O$21)</f>
        <v>1.9683886194463331</v>
      </c>
      <c r="P32" s="77">
        <f>IF(RES_hh_fech_in!P32=0,0,RES_hh_fech_in!P32/RES_summary!P$21)</f>
        <v>1.7743716762535724</v>
      </c>
      <c r="Q32" s="77">
        <f>IF(RES_hh_fech_in!Q32=0,0,RES_hh_fech_in!Q32/RES_summary!Q$21)</f>
        <v>1.8241153942260906</v>
      </c>
      <c r="R32" s="77">
        <f>IF(RES_hh_fech_in!R32=0,0,RES_hh_fech_in!R32/RES_summary!R$21)</f>
        <v>1.8366436295643973</v>
      </c>
      <c r="S32" s="77">
        <f>IF(RES_hh_fech_in!S32=0,0,RES_hh_fech_in!S32/RES_summary!S$21)</f>
        <v>1.9944168354090615</v>
      </c>
      <c r="T32" s="77">
        <f>IF(RES_hh_fech_in!T32=0,0,RES_hh_fech_in!T32/RES_summary!T$21)</f>
        <v>1.8942752402936214</v>
      </c>
      <c r="U32" s="77">
        <f>IF(RES_hh_fech_in!U32=0,0,RES_hh_fech_in!U32/RES_summary!U$21)</f>
        <v>2.4187612873213071</v>
      </c>
      <c r="V32" s="77">
        <f>IF(RES_hh_fech_in!V32=0,0,RES_hh_fech_in!V32/RES_summary!V$21)</f>
        <v>2.3552504090663073</v>
      </c>
      <c r="W32" s="77">
        <f>IF(RES_hh_fech_in!W32=0,0,RES_hh_fech_in!W32/RES_summary!W$21)</f>
        <v>2.6203014235370241</v>
      </c>
      <c r="X32" s="77">
        <f>IF(RES_hh_fech_in!X32=0,0,RES_hh_fech_in!X32/RES_summary!X$21)</f>
        <v>3.811387892168709</v>
      </c>
      <c r="Y32" s="77">
        <f>IF(RES_hh_fech_in!Y32=0,0,RES_hh_fech_in!Y32/RES_summary!Y$21)</f>
        <v>3.599099843245726</v>
      </c>
      <c r="DA32" s="92" t="s">
        <v>905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156.65538566263561</v>
      </c>
      <c r="D3" s="65">
        <f>IF(RES_hh_tesh_in!D3=0,0,RES_hh_tesh_in!D3/RES_summary!D$21)</f>
        <v>154.81511889170741</v>
      </c>
      <c r="E3" s="65">
        <f>IF(RES_hh_tesh_in!E3=0,0,RES_hh_tesh_in!E3/RES_summary!E$21)</f>
        <v>158.50240433026011</v>
      </c>
      <c r="F3" s="65">
        <f>IF(RES_hh_tesh_in!F3=0,0,RES_hh_tesh_in!F3/RES_summary!F$21)</f>
        <v>148.64960198668436</v>
      </c>
      <c r="G3" s="65">
        <f>IF(RES_hh_tesh_in!G3=0,0,RES_hh_tesh_in!G3/RES_summary!G$21)</f>
        <v>141.78092044337458</v>
      </c>
      <c r="H3" s="65">
        <f>IF(RES_hh_tesh_in!H3=0,0,RES_hh_tesh_in!H3/RES_summary!H$21)</f>
        <v>141.16581983646088</v>
      </c>
      <c r="I3" s="65">
        <f>IF(RES_hh_tesh_in!I3=0,0,RES_hh_tesh_in!I3/RES_summary!I$21)</f>
        <v>138.29224029278186</v>
      </c>
      <c r="J3" s="65">
        <f>IF(RES_hh_tesh_in!J3=0,0,RES_hh_tesh_in!J3/RES_summary!J$21)</f>
        <v>138.91547587575707</v>
      </c>
      <c r="K3" s="65">
        <f>IF(RES_hh_tesh_in!K3=0,0,RES_hh_tesh_in!K3/RES_summary!K$21)</f>
        <v>144.71146641150838</v>
      </c>
      <c r="L3" s="65">
        <f>IF(RES_hh_tesh_in!L3=0,0,RES_hh_tesh_in!L3/RES_summary!L$21)</f>
        <v>157.77358370732387</v>
      </c>
      <c r="M3" s="65">
        <f>IF(RES_hh_tesh_in!M3=0,0,RES_hh_tesh_in!M3/RES_summary!M$21)</f>
        <v>128.80910326592735</v>
      </c>
      <c r="N3" s="65">
        <f>IF(RES_hh_tesh_in!N3=0,0,RES_hh_tesh_in!N3/RES_summary!N$21)</f>
        <v>140.81529255314834</v>
      </c>
      <c r="O3" s="65">
        <f>IF(RES_hh_tesh_in!O3=0,0,RES_hh_tesh_in!O3/RES_summary!O$21)</f>
        <v>132.61706492069084</v>
      </c>
      <c r="P3" s="65">
        <f>IF(RES_hh_tesh_in!P3=0,0,RES_hh_tesh_in!P3/RES_summary!P$21)</f>
        <v>124.60207404372079</v>
      </c>
      <c r="Q3" s="65">
        <f>IF(RES_hh_tesh_in!Q3=0,0,RES_hh_tesh_in!Q3/RES_summary!Q$21)</f>
        <v>118.57536413374021</v>
      </c>
      <c r="R3" s="65">
        <f>IF(RES_hh_tesh_in!R3=0,0,RES_hh_tesh_in!R3/RES_summary!R$21)</f>
        <v>125.23638397523945</v>
      </c>
      <c r="S3" s="65">
        <f>IF(RES_hh_tesh_in!S3=0,0,RES_hh_tesh_in!S3/RES_summary!S$21)</f>
        <v>122.1804623166507</v>
      </c>
      <c r="T3" s="65">
        <f>IF(RES_hh_tesh_in!T3=0,0,RES_hh_tesh_in!T3/RES_summary!T$21)</f>
        <v>114.56716471320979</v>
      </c>
      <c r="U3" s="65">
        <f>IF(RES_hh_tesh_in!U3=0,0,RES_hh_tesh_in!U3/RES_summary!U$21)</f>
        <v>116.29690967742708</v>
      </c>
      <c r="V3" s="65">
        <f>IF(RES_hh_tesh_in!V3=0,0,RES_hh_tesh_in!V3/RES_summary!V$21)</f>
        <v>96.112787234017816</v>
      </c>
      <c r="W3" s="65">
        <f>IF(RES_hh_tesh_in!W3=0,0,RES_hh_tesh_in!W3/RES_summary!W$21)</f>
        <v>100.90736924891799</v>
      </c>
      <c r="X3" s="65">
        <f>IF(RES_hh_tesh_in!X3=0,0,RES_hh_tesh_in!X3/RES_summary!X$21)</f>
        <v>95.705036367800375</v>
      </c>
      <c r="Y3" s="65">
        <f>IF(RES_hh_tesh_in!Y3=0,0,RES_hh_tesh_in!Y3/RES_summary!Y$21)</f>
        <v>83.941213075482722</v>
      </c>
      <c r="DA3" s="87" t="s">
        <v>907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141.19869896167933</v>
      </c>
      <c r="D4" s="69">
        <f>IF(RES_hh_tesh_in!D4=0,0,RES_hh_tesh_in!D4/RES_summary!D$21)</f>
        <v>139.56526630743517</v>
      </c>
      <c r="E4" s="69">
        <f>IF(RES_hh_tesh_in!E4=0,0,RES_hh_tesh_in!E4/RES_summary!E$21)</f>
        <v>143.71361416033764</v>
      </c>
      <c r="F4" s="69">
        <f>IF(RES_hh_tesh_in!F4=0,0,RES_hh_tesh_in!F4/RES_summary!F$21)</f>
        <v>134.05112014593021</v>
      </c>
      <c r="G4" s="69">
        <f>IF(RES_hh_tesh_in!G4=0,0,RES_hh_tesh_in!G4/RES_summary!G$21)</f>
        <v>128.31921377363162</v>
      </c>
      <c r="H4" s="69">
        <f>IF(RES_hh_tesh_in!H4=0,0,RES_hh_tesh_in!H4/RES_summary!H$21)</f>
        <v>127.99217604889371</v>
      </c>
      <c r="I4" s="69">
        <f>IF(RES_hh_tesh_in!I4=0,0,RES_hh_tesh_in!I4/RES_summary!I$21)</f>
        <v>125.74282179958763</v>
      </c>
      <c r="J4" s="69">
        <f>IF(RES_hh_tesh_in!J4=0,0,RES_hh_tesh_in!J4/RES_summary!J$21)</f>
        <v>124.23555045755003</v>
      </c>
      <c r="K4" s="69">
        <f>IF(RES_hh_tesh_in!K4=0,0,RES_hh_tesh_in!K4/RES_summary!K$21)</f>
        <v>129.59734847249874</v>
      </c>
      <c r="L4" s="69">
        <f>IF(RES_hh_tesh_in!L4=0,0,RES_hh_tesh_in!L4/RES_summary!L$21)</f>
        <v>142.60962030323682</v>
      </c>
      <c r="M4" s="69">
        <f>IF(RES_hh_tesh_in!M4=0,0,RES_hh_tesh_in!M4/RES_summary!M$21)</f>
        <v>115.91525150426453</v>
      </c>
      <c r="N4" s="69">
        <f>IF(RES_hh_tesh_in!N4=0,0,RES_hh_tesh_in!N4/RES_summary!N$21)</f>
        <v>126.31192806602076</v>
      </c>
      <c r="O4" s="69">
        <f>IF(RES_hh_tesh_in!O4=0,0,RES_hh_tesh_in!O4/RES_summary!O$21)</f>
        <v>117.26137642540971</v>
      </c>
      <c r="P4" s="69">
        <f>IF(RES_hh_tesh_in!P4=0,0,RES_hh_tesh_in!P4/RES_summary!P$21)</f>
        <v>111.14055411603178</v>
      </c>
      <c r="Q4" s="69">
        <f>IF(RES_hh_tesh_in!Q4=0,0,RES_hh_tesh_in!Q4/RES_summary!Q$21)</f>
        <v>104.24812755647125</v>
      </c>
      <c r="R4" s="69">
        <f>IF(RES_hh_tesh_in!R4=0,0,RES_hh_tesh_in!R4/RES_summary!R$21)</f>
        <v>111.45099182505838</v>
      </c>
      <c r="S4" s="69">
        <f>IF(RES_hh_tesh_in!S4=0,0,RES_hh_tesh_in!S4/RES_summary!S$21)</f>
        <v>107.69114833973558</v>
      </c>
      <c r="T4" s="69">
        <f>IF(RES_hh_tesh_in!T4=0,0,RES_hh_tesh_in!T4/RES_summary!T$21)</f>
        <v>100.73718442610419</v>
      </c>
      <c r="U4" s="69">
        <f>IF(RES_hh_tesh_in!U4=0,0,RES_hh_tesh_in!U4/RES_summary!U$21)</f>
        <v>98.737817416978942</v>
      </c>
      <c r="V4" s="69">
        <f>IF(RES_hh_tesh_in!V4=0,0,RES_hh_tesh_in!V4/RES_summary!V$21)</f>
        <v>81.25117135425829</v>
      </c>
      <c r="W4" s="69">
        <f>IF(RES_hh_tesh_in!W4=0,0,RES_hh_tesh_in!W4/RES_summary!W$21)</f>
        <v>84.127945904938002</v>
      </c>
      <c r="X4" s="69">
        <f>IF(RES_hh_tesh_in!X4=0,0,RES_hh_tesh_in!X4/RES_summary!X$21)</f>
        <v>74.441973084670309</v>
      </c>
      <c r="Y4" s="69">
        <f>IF(RES_hh_tesh_in!Y4=0,0,RES_hh_tesh_in!Y4/RES_summary!Y$21)</f>
        <v>60.189839453342735</v>
      </c>
      <c r="DA4" s="88" t="s">
        <v>908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141.34141719575115</v>
      </c>
      <c r="D5" s="72">
        <f>IF(RES_hh_tesh_in!D5=0,0,RES_hh_tesh_in!D5/RES_summary!D$21)</f>
        <v>138.68229417467444</v>
      </c>
      <c r="E5" s="72">
        <f>IF(RES_hh_tesh_in!E5=0,0,RES_hh_tesh_in!E5/RES_summary!E$21)</f>
        <v>137.45970367914995</v>
      </c>
      <c r="F5" s="72">
        <f>IF(RES_hh_tesh_in!F5=0,0,RES_hh_tesh_in!F5/RES_summary!F$21)</f>
        <v>134.23856310844289</v>
      </c>
      <c r="G5" s="72">
        <f>IF(RES_hh_tesh_in!G5=0,0,RES_hh_tesh_in!G5/RES_summary!G$21)</f>
        <v>128.93572306819965</v>
      </c>
      <c r="H5" s="72">
        <f>IF(RES_hh_tesh_in!H5=0,0,RES_hh_tesh_in!H5/RES_summary!H$21)</f>
        <v>133.97365371549446</v>
      </c>
      <c r="I5" s="72">
        <f>IF(RES_hh_tesh_in!I5=0,0,RES_hh_tesh_in!I5/RES_summary!I$21)</f>
        <v>0</v>
      </c>
      <c r="J5" s="72">
        <f>IF(RES_hh_tesh_in!J5=0,0,RES_hh_tesh_in!J5/RES_summary!J$21)</f>
        <v>0</v>
      </c>
      <c r="K5" s="72">
        <f>IF(RES_hh_tesh_in!K5=0,0,RES_hh_tesh_in!K5/RES_summary!K$21)</f>
        <v>0</v>
      </c>
      <c r="L5" s="72">
        <f>IF(RES_hh_tesh_in!L5=0,0,RES_hh_tesh_in!L5/RES_summary!L$21)</f>
        <v>0</v>
      </c>
      <c r="M5" s="72">
        <f>IF(RES_hh_tesh_in!M5=0,0,RES_hh_tesh_in!M5/RES_summary!M$21)</f>
        <v>109.47466504690688</v>
      </c>
      <c r="N5" s="72">
        <f>IF(RES_hh_tesh_in!N5=0,0,RES_hh_tesh_in!N5/RES_summary!N$21)</f>
        <v>122.80216479830081</v>
      </c>
      <c r="O5" s="72">
        <f>IF(RES_hh_tesh_in!O5=0,0,RES_hh_tesh_in!O5/RES_summary!O$21)</f>
        <v>114.23915182842815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105.87034939130753</v>
      </c>
      <c r="S5" s="72">
        <f>IF(RES_hh_tesh_in!S5=0,0,RES_hh_tesh_in!S5/RES_summary!S$21)</f>
        <v>101.36031217469399</v>
      </c>
      <c r="T5" s="72">
        <f>IF(RES_hh_tesh_in!T5=0,0,RES_hh_tesh_in!T5/RES_summary!T$21)</f>
        <v>98.712910411817504</v>
      </c>
      <c r="U5" s="72">
        <f>IF(RES_hh_tesh_in!U5=0,0,RES_hh_tesh_in!U5/RES_summary!U$21)</f>
        <v>101.06272147833022</v>
      </c>
      <c r="V5" s="72">
        <f>IF(RES_hh_tesh_in!V5=0,0,RES_hh_tesh_in!V5/RES_summary!V$21)</f>
        <v>83.606896614590809</v>
      </c>
      <c r="W5" s="72">
        <f>IF(RES_hh_tesh_in!W5=0,0,RES_hh_tesh_in!W5/RES_summary!W$21)</f>
        <v>88.0874882891288</v>
      </c>
      <c r="X5" s="72">
        <f>IF(RES_hh_tesh_in!X5=0,0,RES_hh_tesh_in!X5/RES_summary!X$21)</f>
        <v>71.989362651826085</v>
      </c>
      <c r="Y5" s="72">
        <f>IF(RES_hh_tesh_in!Y5=0,0,RES_hh_tesh_in!Y5/RES_summary!Y$21)</f>
        <v>58.365305257142474</v>
      </c>
      <c r="DA5" s="89" t="s">
        <v>909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0</v>
      </c>
      <c r="D6" s="72">
        <f>IF(RES_hh_tesh_in!D6=0,0,RES_hh_tesh_in!D6/RES_summary!D$21)</f>
        <v>0</v>
      </c>
      <c r="E6" s="72">
        <f>IF(RES_hh_tesh_in!E6=0,0,RES_hh_tesh_in!E6/RES_summary!E$21)</f>
        <v>0</v>
      </c>
      <c r="F6" s="72">
        <f>IF(RES_hh_tesh_in!F6=0,0,RES_hh_tesh_in!F6/RES_summary!F$21)</f>
        <v>0</v>
      </c>
      <c r="G6" s="72">
        <f>IF(RES_hh_tesh_in!G6=0,0,RES_hh_tesh_in!G6/RES_summary!G$21)</f>
        <v>0</v>
      </c>
      <c r="H6" s="72">
        <f>IF(RES_hh_tesh_in!H6=0,0,RES_hh_tesh_in!H6/RES_summary!H$21)</f>
        <v>0</v>
      </c>
      <c r="I6" s="72">
        <f>IF(RES_hh_tesh_in!I6=0,0,RES_hh_tesh_in!I6/RES_summary!I$21)</f>
        <v>0</v>
      </c>
      <c r="J6" s="72">
        <f>IF(RES_hh_tesh_in!J6=0,0,RES_hh_tesh_in!J6/RES_summary!J$21)</f>
        <v>0</v>
      </c>
      <c r="K6" s="72">
        <f>IF(RES_hh_tesh_in!K6=0,0,RES_hh_tesh_in!K6/RES_summary!K$21)</f>
        <v>0</v>
      </c>
      <c r="L6" s="72">
        <f>IF(RES_hh_tesh_in!L6=0,0,RES_hh_tesh_in!L6/RES_summary!L$21)</f>
        <v>0</v>
      </c>
      <c r="M6" s="72">
        <f>IF(RES_hh_tesh_in!M6=0,0,RES_hh_tesh_in!M6/RES_summary!M$21)</f>
        <v>0</v>
      </c>
      <c r="N6" s="72">
        <f>IF(RES_hh_tesh_in!N6=0,0,RES_hh_tesh_in!N6/RES_summary!N$21)</f>
        <v>0</v>
      </c>
      <c r="O6" s="72">
        <f>IF(RES_hh_tesh_in!O6=0,0,RES_hh_tesh_in!O6/RES_summary!O$21)</f>
        <v>0</v>
      </c>
      <c r="P6" s="72">
        <f>IF(RES_hh_tesh_in!P6=0,0,RES_hh_tesh_in!P6/RES_summary!P$21)</f>
        <v>0</v>
      </c>
      <c r="Q6" s="72">
        <f>IF(RES_hh_tesh_in!Q6=0,0,RES_hh_tesh_in!Q6/RES_summary!Q$21)</f>
        <v>0</v>
      </c>
      <c r="R6" s="72">
        <f>IF(RES_hh_tesh_in!R6=0,0,RES_hh_tesh_in!R6/RES_summary!R$21)</f>
        <v>0</v>
      </c>
      <c r="S6" s="72">
        <f>IF(RES_hh_tesh_in!S6=0,0,RES_hh_tesh_in!S6/RES_summary!S$21)</f>
        <v>0</v>
      </c>
      <c r="T6" s="72">
        <f>IF(RES_hh_tesh_in!T6=0,0,RES_hh_tesh_in!T6/RES_summary!T$21)</f>
        <v>0</v>
      </c>
      <c r="U6" s="72">
        <f>IF(RES_hh_tesh_in!U6=0,0,RES_hh_tesh_in!U6/RES_summary!U$21)</f>
        <v>0</v>
      </c>
      <c r="V6" s="72">
        <f>IF(RES_hh_tesh_in!V6=0,0,RES_hh_tesh_in!V6/RES_summary!V$21)</f>
        <v>0</v>
      </c>
      <c r="W6" s="72">
        <f>IF(RES_hh_tesh_in!W6=0,0,RES_hh_tesh_in!W6/RES_summary!W$21)</f>
        <v>0</v>
      </c>
      <c r="X6" s="72">
        <f>IF(RES_hh_tesh_in!X6=0,0,RES_hh_tesh_in!X6/RES_summary!X$21)</f>
        <v>0</v>
      </c>
      <c r="Y6" s="72">
        <f>IF(RES_hh_tesh_in!Y6=0,0,RES_hh_tesh_in!Y6/RES_summary!Y$21)</f>
        <v>0</v>
      </c>
      <c r="DA6" s="89" t="s">
        <v>910</v>
      </c>
    </row>
    <row r="7" spans="1:105" ht="12" customHeight="1" x14ac:dyDescent="0.25">
      <c r="A7" s="28" t="s">
        <v>200</v>
      </c>
      <c r="B7" s="72"/>
      <c r="C7" s="72">
        <f>IF(RES_hh_tesh_in!C7=0,0,RES_hh_tesh_in!C7/RES_summary!C$21)</f>
        <v>144.41862468584668</v>
      </c>
      <c r="D7" s="72">
        <f>IF(RES_hh_tesh_in!D7=0,0,RES_hh_tesh_in!D7/RES_summary!D$21)</f>
        <v>135.02828723075481</v>
      </c>
      <c r="E7" s="72">
        <f>IF(RES_hh_tesh_in!E7=0,0,RES_hh_tesh_in!E7/RES_summary!E$21)</f>
        <v>147.58335547037674</v>
      </c>
      <c r="F7" s="72">
        <f>IF(RES_hh_tesh_in!F7=0,0,RES_hh_tesh_in!F7/RES_summary!F$21)</f>
        <v>130.5027023475763</v>
      </c>
      <c r="G7" s="72">
        <f>IF(RES_hh_tesh_in!G7=0,0,RES_hh_tesh_in!G7/RES_summary!G$21)</f>
        <v>124.05960623266134</v>
      </c>
      <c r="H7" s="72">
        <f>IF(RES_hh_tesh_in!H7=0,0,RES_hh_tesh_in!H7/RES_summary!H$21)</f>
        <v>123.64762532592465</v>
      </c>
      <c r="I7" s="72">
        <f>IF(RES_hh_tesh_in!I7=0,0,RES_hh_tesh_in!I7/RES_summary!I$21)</f>
        <v>131.24998599565484</v>
      </c>
      <c r="J7" s="72">
        <f>IF(RES_hh_tesh_in!J7=0,0,RES_hh_tesh_in!J7/RES_summary!J$21)</f>
        <v>115.9067443008276</v>
      </c>
      <c r="K7" s="72">
        <f>IF(RES_hh_tesh_in!K7=0,0,RES_hh_tesh_in!K7/RES_summary!K$21)</f>
        <v>120.65694273578094</v>
      </c>
      <c r="L7" s="72">
        <f>IF(RES_hh_tesh_in!L7=0,0,RES_hh_tesh_in!L7/RES_summary!L$21)</f>
        <v>145.08421887824937</v>
      </c>
      <c r="M7" s="72">
        <f>IF(RES_hh_tesh_in!M7=0,0,RES_hh_tesh_in!M7/RES_summary!M$21)</f>
        <v>114.112952363345</v>
      </c>
      <c r="N7" s="72">
        <f>IF(RES_hh_tesh_in!N7=0,0,RES_hh_tesh_in!N7/RES_summary!N$21)</f>
        <v>124.19419574883773</v>
      </c>
      <c r="O7" s="72">
        <f>IF(RES_hh_tesh_in!O7=0,0,RES_hh_tesh_in!O7/RES_summary!O$21)</f>
        <v>114.14771570400634</v>
      </c>
      <c r="P7" s="72">
        <f>IF(RES_hh_tesh_in!P7=0,0,RES_hh_tesh_in!P7/RES_summary!P$21)</f>
        <v>110.87880536413482</v>
      </c>
      <c r="Q7" s="72">
        <f>IF(RES_hh_tesh_in!Q7=0,0,RES_hh_tesh_in!Q7/RES_summary!Q$21)</f>
        <v>104.76660021989579</v>
      </c>
      <c r="R7" s="72">
        <f>IF(RES_hh_tesh_in!R7=0,0,RES_hh_tesh_in!R7/RES_summary!R$21)</f>
        <v>107.80390850488342</v>
      </c>
      <c r="S7" s="72">
        <f>IF(RES_hh_tesh_in!S7=0,0,RES_hh_tesh_in!S7/RES_summary!S$21)</f>
        <v>104.44728249241163</v>
      </c>
      <c r="T7" s="72">
        <f>IF(RES_hh_tesh_in!T7=0,0,RES_hh_tesh_in!T7/RES_summary!T$21)</f>
        <v>96.189931269777333</v>
      </c>
      <c r="U7" s="72">
        <f>IF(RES_hh_tesh_in!U7=0,0,RES_hh_tesh_in!U7/RES_summary!U$21)</f>
        <v>92.755344675929408</v>
      </c>
      <c r="V7" s="72">
        <f>IF(RES_hh_tesh_in!V7=0,0,RES_hh_tesh_in!V7/RES_summary!V$21)</f>
        <v>87.155458238264529</v>
      </c>
      <c r="W7" s="72">
        <f>IF(RES_hh_tesh_in!W7=0,0,RES_hh_tesh_in!W7/RES_summary!W$21)</f>
        <v>0</v>
      </c>
      <c r="X7" s="72">
        <f>IF(RES_hh_tesh_in!X7=0,0,RES_hh_tesh_in!X7/RES_summary!X$21)</f>
        <v>0</v>
      </c>
      <c r="Y7" s="72">
        <f>IF(RES_hh_tesh_in!Y7=0,0,RES_hh_tesh_in!Y7/RES_summary!Y$21)</f>
        <v>48.944138486166757</v>
      </c>
      <c r="DA7" s="89" t="s">
        <v>911</v>
      </c>
    </row>
    <row r="8" spans="1:105" ht="12" customHeight="1" x14ac:dyDescent="0.25">
      <c r="A8" s="28" t="s">
        <v>189</v>
      </c>
      <c r="B8" s="72"/>
      <c r="C8" s="72">
        <f>IF(RES_hh_tesh_in!C8=0,0,RES_hh_tesh_in!C8/RES_summary!C$21)</f>
        <v>136.21391860738996</v>
      </c>
      <c r="D8" s="72">
        <f>IF(RES_hh_tesh_in!D8=0,0,RES_hh_tesh_in!D8/RES_summary!D$21)</f>
        <v>141.95179572167558</v>
      </c>
      <c r="E8" s="72">
        <f>IF(RES_hh_tesh_in!E8=0,0,RES_hh_tesh_in!E8/RES_summary!E$21)</f>
        <v>135.51952207300505</v>
      </c>
      <c r="F8" s="72">
        <f>IF(RES_hh_tesh_in!F8=0,0,RES_hh_tesh_in!F8/RES_summary!F$21)</f>
        <v>130.25551823472048</v>
      </c>
      <c r="G8" s="72">
        <f>IF(RES_hh_tesh_in!G8=0,0,RES_hh_tesh_in!G8/RES_summary!G$21)</f>
        <v>119.71635441355741</v>
      </c>
      <c r="H8" s="72">
        <f>IF(RES_hh_tesh_in!H8=0,0,RES_hh_tesh_in!H8/RES_summary!H$21)</f>
        <v>127.29272107382529</v>
      </c>
      <c r="I8" s="72">
        <f>IF(RES_hh_tesh_in!I8=0,0,RES_hh_tesh_in!I8/RES_summary!I$21)</f>
        <v>126.88284692969624</v>
      </c>
      <c r="J8" s="72">
        <f>IF(RES_hh_tesh_in!J8=0,0,RES_hh_tesh_in!J8/RES_summary!J$21)</f>
        <v>121.67337294514262</v>
      </c>
      <c r="K8" s="72">
        <f>IF(RES_hh_tesh_in!K8=0,0,RES_hh_tesh_in!K8/RES_summary!K$21)</f>
        <v>129.94046723289517</v>
      </c>
      <c r="L8" s="72">
        <f>IF(RES_hh_tesh_in!L8=0,0,RES_hh_tesh_in!L8/RES_summary!L$21)</f>
        <v>149.33081295236138</v>
      </c>
      <c r="M8" s="72">
        <f>IF(RES_hh_tesh_in!M8=0,0,RES_hh_tesh_in!M8/RES_summary!M$21)</f>
        <v>0</v>
      </c>
      <c r="N8" s="72">
        <f>IF(RES_hh_tesh_in!N8=0,0,RES_hh_tesh_in!N8/RES_summary!N$21)</f>
        <v>0</v>
      </c>
      <c r="O8" s="72">
        <f>IF(RES_hh_tesh_in!O8=0,0,RES_hh_tesh_in!O8/RES_summary!O$21)</f>
        <v>112.29648906237497</v>
      </c>
      <c r="P8" s="72">
        <f>IF(RES_hh_tesh_in!P8=0,0,RES_hh_tesh_in!P8/RES_summary!P$21)</f>
        <v>108.93045649035047</v>
      </c>
      <c r="Q8" s="72">
        <f>IF(RES_hh_tesh_in!Q8=0,0,RES_hh_tesh_in!Q8/RES_summary!Q$21)</f>
        <v>98.70957370912997</v>
      </c>
      <c r="R8" s="72">
        <f>IF(RES_hh_tesh_in!R8=0,0,RES_hh_tesh_in!R8/RES_summary!R$21)</f>
        <v>104.13747856687662</v>
      </c>
      <c r="S8" s="72">
        <f>IF(RES_hh_tesh_in!S8=0,0,RES_hh_tesh_in!S8/RES_summary!S$21)</f>
        <v>103.5473924234857</v>
      </c>
      <c r="T8" s="72">
        <f>IF(RES_hh_tesh_in!T8=0,0,RES_hh_tesh_in!T8/RES_summary!T$21)</f>
        <v>94.143327610045333</v>
      </c>
      <c r="U8" s="72">
        <f>IF(RES_hh_tesh_in!U8=0,0,RES_hh_tesh_in!U8/RES_summary!U$21)</f>
        <v>101.40518594350665</v>
      </c>
      <c r="V8" s="72">
        <f>IF(RES_hh_tesh_in!V8=0,0,RES_hh_tesh_in!V8/RES_summary!V$21)</f>
        <v>82.908320159845786</v>
      </c>
      <c r="W8" s="72">
        <f>IF(RES_hh_tesh_in!W8=0,0,RES_hh_tesh_in!W8/RES_summary!W$21)</f>
        <v>96.75026883620842</v>
      </c>
      <c r="X8" s="72">
        <f>IF(RES_hh_tesh_in!X8=0,0,RES_hh_tesh_in!X8/RES_summary!X$21)</f>
        <v>0</v>
      </c>
      <c r="Y8" s="72">
        <f>IF(RES_hh_tesh_in!Y8=0,0,RES_hh_tesh_in!Y8/RES_summary!Y$21)</f>
        <v>0</v>
      </c>
      <c r="DA8" s="89" t="s">
        <v>912</v>
      </c>
    </row>
    <row r="9" spans="1:105" ht="12" customHeight="1" x14ac:dyDescent="0.25">
      <c r="A9" s="28" t="s">
        <v>202</v>
      </c>
      <c r="B9" s="72"/>
      <c r="C9" s="72">
        <f>IF(RES_hh_tesh_in!C9=0,0,RES_hh_tesh_in!C9/RES_summary!C$21)</f>
        <v>139.26734950069783</v>
      </c>
      <c r="D9" s="72">
        <f>IF(RES_hh_tesh_in!D9=0,0,RES_hh_tesh_in!D9/RES_summary!D$21)</f>
        <v>140.04239458573792</v>
      </c>
      <c r="E9" s="72">
        <f>IF(RES_hh_tesh_in!E9=0,0,RES_hh_tesh_in!E9/RES_summary!E$21)</f>
        <v>138.42393709511492</v>
      </c>
      <c r="F9" s="72">
        <f>IF(RES_hh_tesh_in!F9=0,0,RES_hh_tesh_in!F9/RES_summary!F$21)</f>
        <v>134.05638904655146</v>
      </c>
      <c r="G9" s="72">
        <f>IF(RES_hh_tesh_in!G9=0,0,RES_hh_tesh_in!G9/RES_summary!G$21)</f>
        <v>127.18686453645495</v>
      </c>
      <c r="H9" s="72">
        <f>IF(RES_hh_tesh_in!H9=0,0,RES_hh_tesh_in!H9/RES_summary!H$21)</f>
        <v>125.91275787331949</v>
      </c>
      <c r="I9" s="72">
        <f>IF(RES_hh_tesh_in!I9=0,0,RES_hh_tesh_in!I9/RES_summary!I$21)</f>
        <v>121.88977987871837</v>
      </c>
      <c r="J9" s="72">
        <f>IF(RES_hh_tesh_in!J9=0,0,RES_hh_tesh_in!J9/RES_summary!J$21)</f>
        <v>125.6437629955562</v>
      </c>
      <c r="K9" s="72">
        <f>IF(RES_hh_tesh_in!K9=0,0,RES_hh_tesh_in!K9/RES_summary!K$21)</f>
        <v>129.76657347818568</v>
      </c>
      <c r="L9" s="72">
        <f>IF(RES_hh_tesh_in!L9=0,0,RES_hh_tesh_in!L9/RES_summary!L$21)</f>
        <v>140.80889845076288</v>
      </c>
      <c r="M9" s="72">
        <f>IF(RES_hh_tesh_in!M9=0,0,RES_hh_tesh_in!M9/RES_summary!M$21)</f>
        <v>114.71714056636621</v>
      </c>
      <c r="N9" s="72">
        <f>IF(RES_hh_tesh_in!N9=0,0,RES_hh_tesh_in!N9/RES_summary!N$21)</f>
        <v>125.26781583950499</v>
      </c>
      <c r="O9" s="72">
        <f>IF(RES_hh_tesh_in!O9=0,0,RES_hh_tesh_in!O9/RES_summary!O$21)</f>
        <v>116.38058225222942</v>
      </c>
      <c r="P9" s="72">
        <f>IF(RES_hh_tesh_in!P9=0,0,RES_hh_tesh_in!P9/RES_summary!P$21)</f>
        <v>111.7529772816507</v>
      </c>
      <c r="Q9" s="72">
        <f>IF(RES_hh_tesh_in!Q9=0,0,RES_hh_tesh_in!Q9/RES_summary!Q$21)</f>
        <v>103.17099423883863</v>
      </c>
      <c r="R9" s="72">
        <f>IF(RES_hh_tesh_in!R9=0,0,RES_hh_tesh_in!R9/RES_summary!R$21)</f>
        <v>109.61199516036837</v>
      </c>
      <c r="S9" s="72">
        <f>IF(RES_hh_tesh_in!S9=0,0,RES_hh_tesh_in!S9/RES_summary!S$21)</f>
        <v>106.10165089735928</v>
      </c>
      <c r="T9" s="72">
        <f>IF(RES_hh_tesh_in!T9=0,0,RES_hh_tesh_in!T9/RES_summary!T$21)</f>
        <v>99.245490998017573</v>
      </c>
      <c r="U9" s="72">
        <f>IF(RES_hh_tesh_in!U9=0,0,RES_hh_tesh_in!U9/RES_summary!U$21)</f>
        <v>97.964508495786575</v>
      </c>
      <c r="V9" s="72">
        <f>IF(RES_hh_tesh_in!V9=0,0,RES_hh_tesh_in!V9/RES_summary!V$21)</f>
        <v>81.000559539197397</v>
      </c>
      <c r="W9" s="72">
        <f>IF(RES_hh_tesh_in!W9=0,0,RES_hh_tesh_in!W9/RES_summary!W$21)</f>
        <v>83.373892596962293</v>
      </c>
      <c r="X9" s="72">
        <f>IF(RES_hh_tesh_in!X9=0,0,RES_hh_tesh_in!X9/RES_summary!X$21)</f>
        <v>72.933495282168138</v>
      </c>
      <c r="Y9" s="72">
        <f>IF(RES_hh_tesh_in!Y9=0,0,RES_hh_tesh_in!Y9/RES_summary!Y$21)</f>
        <v>58.632993945188147</v>
      </c>
      <c r="DA9" s="89" t="s">
        <v>913</v>
      </c>
    </row>
    <row r="10" spans="1:105" ht="12" customHeight="1" x14ac:dyDescent="0.25">
      <c r="A10" s="28" t="s">
        <v>197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X10" s="72">
        <f>IF(RES_hh_tesh_in!X10=0,0,RES_hh_tesh_in!X10/RES_summary!X$21)</f>
        <v>0</v>
      </c>
      <c r="Y10" s="72">
        <f>IF(RES_hh_tesh_in!Y10=0,0,RES_hh_tesh_in!Y10/RES_summary!Y$21)</f>
        <v>0</v>
      </c>
      <c r="DA10" s="89" t="s">
        <v>914</v>
      </c>
    </row>
    <row r="11" spans="1:105" ht="12" customHeight="1" x14ac:dyDescent="0.25">
      <c r="A11" s="28" t="s">
        <v>198</v>
      </c>
      <c r="B11" s="72"/>
      <c r="C11" s="72">
        <f>IF(RES_hh_tesh_in!C11=0,0,RES_hh_tesh_in!C11/RES_summary!C$21)</f>
        <v>139.50143588280898</v>
      </c>
      <c r="D11" s="72">
        <f>IF(RES_hh_tesh_in!D11=0,0,RES_hh_tesh_in!D11/RES_summary!D$21)</f>
        <v>138.82429004638436</v>
      </c>
      <c r="E11" s="72">
        <f>IF(RES_hh_tesh_in!E11=0,0,RES_hh_tesh_in!E11/RES_summary!E$21)</f>
        <v>143.59221993603018</v>
      </c>
      <c r="F11" s="72">
        <f>IF(RES_hh_tesh_in!F11=0,0,RES_hh_tesh_in!F11/RES_summary!F$21)</f>
        <v>133.18262162167619</v>
      </c>
      <c r="G11" s="72">
        <f>IF(RES_hh_tesh_in!G11=0,0,RES_hh_tesh_in!G11/RES_summary!G$21)</f>
        <v>126.3854152386219</v>
      </c>
      <c r="H11" s="72">
        <f>IF(RES_hh_tesh_in!H11=0,0,RES_hh_tesh_in!H11/RES_summary!H$21)</f>
        <v>127.45385425933674</v>
      </c>
      <c r="I11" s="72">
        <f>IF(RES_hh_tesh_in!I11=0,0,RES_hh_tesh_in!I11/RES_summary!I$21)</f>
        <v>125.78616506698259</v>
      </c>
      <c r="J11" s="72">
        <f>IF(RES_hh_tesh_in!J11=0,0,RES_hh_tesh_in!J11/RES_summary!J$21)</f>
        <v>123.65871540240268</v>
      </c>
      <c r="K11" s="72">
        <f>IF(RES_hh_tesh_in!K11=0,0,RES_hh_tesh_in!K11/RES_summary!K$21)</f>
        <v>129.74738935151123</v>
      </c>
      <c r="L11" s="72">
        <f>IF(RES_hh_tesh_in!L11=0,0,RES_hh_tesh_in!L11/RES_summary!L$21)</f>
        <v>141.58784454788474</v>
      </c>
      <c r="M11" s="72">
        <f>IF(RES_hh_tesh_in!M11=0,0,RES_hh_tesh_in!M11/RES_summary!M$21)</f>
        <v>115.03299923955711</v>
      </c>
      <c r="N11" s="72">
        <f>IF(RES_hh_tesh_in!N11=0,0,RES_hh_tesh_in!N11/RES_summary!N$21)</f>
        <v>125.59237171035137</v>
      </c>
      <c r="O11" s="72">
        <f>IF(RES_hh_tesh_in!O11=0,0,RES_hh_tesh_in!O11/RES_summary!O$21)</f>
        <v>117.4621792551285</v>
      </c>
      <c r="P11" s="72">
        <f>IF(RES_hh_tesh_in!P11=0,0,RES_hh_tesh_in!P11/RES_summary!P$21)</f>
        <v>110.30525612960821</v>
      </c>
      <c r="Q11" s="72">
        <f>IF(RES_hh_tesh_in!Q11=0,0,RES_hh_tesh_in!Q11/RES_summary!Q$21)</f>
        <v>103.87655638692615</v>
      </c>
      <c r="R11" s="72">
        <f>IF(RES_hh_tesh_in!R11=0,0,RES_hh_tesh_in!R11/RES_summary!R$21)</f>
        <v>111.76727883699238</v>
      </c>
      <c r="S11" s="72">
        <f>IF(RES_hh_tesh_in!S11=0,0,RES_hh_tesh_in!S11/RES_summary!S$21)</f>
        <v>107.86905240821791</v>
      </c>
      <c r="T11" s="72">
        <f>IF(RES_hh_tesh_in!T11=0,0,RES_hh_tesh_in!T11/RES_summary!T$21)</f>
        <v>100.11638261034199</v>
      </c>
      <c r="U11" s="72">
        <f>IF(RES_hh_tesh_in!U11=0,0,RES_hh_tesh_in!U11/RES_summary!U$21)</f>
        <v>97.655165227124172</v>
      </c>
      <c r="V11" s="72">
        <f>IF(RES_hh_tesh_in!V11=0,0,RES_hh_tesh_in!V11/RES_summary!V$21)</f>
        <v>80.776461384836452</v>
      </c>
      <c r="W11" s="72">
        <f>IF(RES_hh_tesh_in!W11=0,0,RES_hh_tesh_in!W11/RES_summary!W$21)</f>
        <v>84.192123809034726</v>
      </c>
      <c r="X11" s="72">
        <f>IF(RES_hh_tesh_in!X11=0,0,RES_hh_tesh_in!X11/RES_summary!X$21)</f>
        <v>72.61197496826766</v>
      </c>
      <c r="Y11" s="72">
        <f>IF(RES_hh_tesh_in!Y11=0,0,RES_hh_tesh_in!Y11/RES_summary!Y$21)</f>
        <v>59.459183465134309</v>
      </c>
      <c r="DA11" s="89" t="s">
        <v>915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139.94907213456398</v>
      </c>
      <c r="D12" s="72">
        <f>IF(RES_hh_tesh_in!D12=0,0,RES_hh_tesh_in!D12/RES_summary!D$21)</f>
        <v>138.7190779385497</v>
      </c>
      <c r="E12" s="72">
        <f>IF(RES_hh_tesh_in!E12=0,0,RES_hh_tesh_in!E12/RES_summary!E$21)</f>
        <v>143.8859136561332</v>
      </c>
      <c r="F12" s="72">
        <f>IF(RES_hh_tesh_in!F12=0,0,RES_hh_tesh_in!F12/RES_summary!F$21)</f>
        <v>133.73102633758401</v>
      </c>
      <c r="G12" s="72">
        <f>IF(RES_hh_tesh_in!G12=0,0,RES_hh_tesh_in!G12/RES_summary!G$21)</f>
        <v>129.73533783438154</v>
      </c>
      <c r="H12" s="72">
        <f>IF(RES_hh_tesh_in!H12=0,0,RES_hh_tesh_in!H12/RES_summary!H$21)</f>
        <v>128.3764258799487</v>
      </c>
      <c r="I12" s="72">
        <f>IF(RES_hh_tesh_in!I12=0,0,RES_hh_tesh_in!I12/RES_summary!I$21)</f>
        <v>126.06531601104572</v>
      </c>
      <c r="J12" s="72">
        <f>IF(RES_hh_tesh_in!J12=0,0,RES_hh_tesh_in!J12/RES_summary!J$21)</f>
        <v>123.34140950669158</v>
      </c>
      <c r="K12" s="72">
        <f>IF(RES_hh_tesh_in!K12=0,0,RES_hh_tesh_in!K12/RES_summary!K$21)</f>
        <v>129.26214167536921</v>
      </c>
      <c r="L12" s="72">
        <f>IF(RES_hh_tesh_in!L12=0,0,RES_hh_tesh_in!L12/RES_summary!L$21)</f>
        <v>141.70706253567653</v>
      </c>
      <c r="M12" s="72">
        <f>IF(RES_hh_tesh_in!M12=0,0,RES_hh_tesh_in!M12/RES_summary!M$21)</f>
        <v>114.03071441920621</v>
      </c>
      <c r="N12" s="72">
        <f>IF(RES_hh_tesh_in!N12=0,0,RES_hh_tesh_in!N12/RES_summary!N$21)</f>
        <v>126.06038527556539</v>
      </c>
      <c r="O12" s="72">
        <f>IF(RES_hh_tesh_in!O12=0,0,RES_hh_tesh_in!O12/RES_summary!O$21)</f>
        <v>116.88221374781783</v>
      </c>
      <c r="P12" s="72">
        <f>IF(RES_hh_tesh_in!P12=0,0,RES_hh_tesh_in!P12/RES_summary!P$21)</f>
        <v>110.73838698131429</v>
      </c>
      <c r="Q12" s="72">
        <f>IF(RES_hh_tesh_in!Q12=0,0,RES_hh_tesh_in!Q12/RES_summary!Q$21)</f>
        <v>105.70504344103186</v>
      </c>
      <c r="R12" s="72">
        <f>IF(RES_hh_tesh_in!R12=0,0,RES_hh_tesh_in!R12/RES_summary!R$21)</f>
        <v>112.22271061736252</v>
      </c>
      <c r="S12" s="72">
        <f>IF(RES_hh_tesh_in!S12=0,0,RES_hh_tesh_in!S12/RES_summary!S$21)</f>
        <v>108.36667729610319</v>
      </c>
      <c r="T12" s="72">
        <f>IF(RES_hh_tesh_in!T12=0,0,RES_hh_tesh_in!T12/RES_summary!T$21)</f>
        <v>100.54195570368729</v>
      </c>
      <c r="U12" s="72">
        <f>IF(RES_hh_tesh_in!U12=0,0,RES_hh_tesh_in!U12/RES_summary!U$21)</f>
        <v>99.960061555435857</v>
      </c>
      <c r="V12" s="72">
        <f>IF(RES_hh_tesh_in!V12=0,0,RES_hh_tesh_in!V12/RES_summary!V$21)</f>
        <v>78.705127454810949</v>
      </c>
      <c r="W12" s="72">
        <f>IF(RES_hh_tesh_in!W12=0,0,RES_hh_tesh_in!W12/RES_summary!W$21)</f>
        <v>82.590188139634037</v>
      </c>
      <c r="X12" s="72">
        <f>IF(RES_hh_tesh_in!X12=0,0,RES_hh_tesh_in!X12/RES_summary!X$21)</f>
        <v>76.713801214000213</v>
      </c>
      <c r="Y12" s="72">
        <f>IF(RES_hh_tesh_in!Y12=0,0,RES_hh_tesh_in!Y12/RES_summary!Y$21)</f>
        <v>62.256030206881995</v>
      </c>
      <c r="DA12" s="89" t="s">
        <v>916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139.93470418468343</v>
      </c>
      <c r="D13" s="74">
        <f>IF(RES_hh_tesh_in!D13=0,0,RES_hh_tesh_in!D13/RES_summary!D$21)</f>
        <v>139.42668441886997</v>
      </c>
      <c r="E13" s="74">
        <f>IF(RES_hh_tesh_in!E13=0,0,RES_hh_tesh_in!E13/RES_summary!E$21)</f>
        <v>142.8174170432998</v>
      </c>
      <c r="F13" s="74">
        <f>IF(RES_hh_tesh_in!F13=0,0,RES_hh_tesh_in!F13/RES_summary!F$21)</f>
        <v>133.53434620646362</v>
      </c>
      <c r="G13" s="74">
        <f>IF(RES_hh_tesh_in!G13=0,0,RES_hh_tesh_in!G13/RES_summary!G$21)</f>
        <v>129.49996771578898</v>
      </c>
      <c r="H13" s="74">
        <f>IF(RES_hh_tesh_in!H13=0,0,RES_hh_tesh_in!H13/RES_summary!H$21)</f>
        <v>129.56124545008026</v>
      </c>
      <c r="I13" s="74">
        <f>IF(RES_hh_tesh_in!I13=0,0,RES_hh_tesh_in!I13/RES_summary!I$21)</f>
        <v>125.54132927936564</v>
      </c>
      <c r="J13" s="74">
        <f>IF(RES_hh_tesh_in!J13=0,0,RES_hh_tesh_in!J13/RES_summary!J$21)</f>
        <v>121.84935792357275</v>
      </c>
      <c r="K13" s="74">
        <f>IF(RES_hh_tesh_in!K13=0,0,RES_hh_tesh_in!K13/RES_summary!K$21)</f>
        <v>129.86258180903525</v>
      </c>
      <c r="L13" s="74">
        <f>IF(RES_hh_tesh_in!L13=0,0,RES_hh_tesh_in!L13/RES_summary!L$21)</f>
        <v>141.3717250073162</v>
      </c>
      <c r="M13" s="74">
        <f>IF(RES_hh_tesh_in!M13=0,0,RES_hh_tesh_in!M13/RES_summary!M$21)</f>
        <v>118.69743692925674</v>
      </c>
      <c r="N13" s="74">
        <f>IF(RES_hh_tesh_in!N13=0,0,RES_hh_tesh_in!N13/RES_summary!N$21)</f>
        <v>127.17147833207872</v>
      </c>
      <c r="O13" s="74">
        <f>IF(RES_hh_tesh_in!O13=0,0,RES_hh_tesh_in!O13/RES_summary!O$21)</f>
        <v>116.80784953804213</v>
      </c>
      <c r="P13" s="74">
        <f>IF(RES_hh_tesh_in!P13=0,0,RES_hh_tesh_in!P13/RES_summary!P$21)</f>
        <v>108.61327979654338</v>
      </c>
      <c r="Q13" s="74">
        <f>IF(RES_hh_tesh_in!Q13=0,0,RES_hh_tesh_in!Q13/RES_summary!Q$21)</f>
        <v>100.8101543696482</v>
      </c>
      <c r="R13" s="74">
        <f>IF(RES_hh_tesh_in!R13=0,0,RES_hh_tesh_in!R13/RES_summary!R$21)</f>
        <v>110.82339708136944</v>
      </c>
      <c r="S13" s="74">
        <f>IF(RES_hh_tesh_in!S13=0,0,RES_hh_tesh_in!S13/RES_summary!S$21)</f>
        <v>107.12161113230344</v>
      </c>
      <c r="T13" s="74">
        <f>IF(RES_hh_tesh_in!T13=0,0,RES_hh_tesh_in!T13/RES_summary!T$21)</f>
        <v>102.63545515967957</v>
      </c>
      <c r="U13" s="74">
        <f>IF(RES_hh_tesh_in!U13=0,0,RES_hh_tesh_in!U13/RES_summary!U$21)</f>
        <v>99.137644500807653</v>
      </c>
      <c r="V13" s="74">
        <f>IF(RES_hh_tesh_in!V13=0,0,RES_hh_tesh_in!V13/RES_summary!V$21)</f>
        <v>83.170315169090927</v>
      </c>
      <c r="W13" s="74">
        <f>IF(RES_hh_tesh_in!W13=0,0,RES_hh_tesh_in!W13/RES_summary!W$21)</f>
        <v>87.026440668975198</v>
      </c>
      <c r="X13" s="74">
        <f>IF(RES_hh_tesh_in!X13=0,0,RES_hh_tesh_in!X13/RES_summary!X$21)</f>
        <v>72.832918160526049</v>
      </c>
      <c r="Y13" s="74">
        <f>IF(RES_hh_tesh_in!Y13=0,0,RES_hh_tesh_in!Y13/RES_summary!Y$21)</f>
        <v>57.53178224368871</v>
      </c>
      <c r="DA13" s="90" t="s">
        <v>917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1.3284159235395776</v>
      </c>
      <c r="D14" s="76">
        <f>IF(RES_hh_tesh_in!D14=0,0,RES_hh_tesh_in!D14/RES_summary!D$21)</f>
        <v>1.2192756223132581</v>
      </c>
      <c r="E14" s="76">
        <f>IF(RES_hh_tesh_in!E14=0,0,RES_hh_tesh_in!E14/RES_summary!E$21)</f>
        <v>1.242701865653048</v>
      </c>
      <c r="F14" s="76">
        <f>IF(RES_hh_tesh_in!F14=0,0,RES_hh_tesh_in!F14/RES_summary!F$21)</f>
        <v>0.89559400785853505</v>
      </c>
      <c r="G14" s="76">
        <f>IF(RES_hh_tesh_in!G14=0,0,RES_hh_tesh_in!G14/RES_summary!G$21)</f>
        <v>0.95902195641846155</v>
      </c>
      <c r="H14" s="76">
        <f>IF(RES_hh_tesh_in!H14=0,0,RES_hh_tesh_in!H14/RES_summary!H$21)</f>
        <v>0.88835024898259085</v>
      </c>
      <c r="I14" s="76">
        <f>IF(RES_hh_tesh_in!I14=0,0,RES_hh_tesh_in!I14/RES_summary!I$21)</f>
        <v>0.92559559607129516</v>
      </c>
      <c r="J14" s="76">
        <f>IF(RES_hh_tesh_in!J14=0,0,RES_hh_tesh_in!J14/RES_summary!J$21)</f>
        <v>0.82146093756091332</v>
      </c>
      <c r="K14" s="76">
        <f>IF(RES_hh_tesh_in!K14=0,0,RES_hh_tesh_in!K14/RES_summary!K$21)</f>
        <v>0.9500399621944331</v>
      </c>
      <c r="L14" s="76">
        <f>IF(RES_hh_tesh_in!L14=0,0,RES_hh_tesh_in!L14/RES_summary!L$21)</f>
        <v>1.1571867326981724</v>
      </c>
      <c r="M14" s="76">
        <f>IF(RES_hh_tesh_in!M14=0,0,RES_hh_tesh_in!M14/RES_summary!M$21)</f>
        <v>0.90365963163226837</v>
      </c>
      <c r="N14" s="76">
        <f>IF(RES_hh_tesh_in!N14=0,0,RES_hh_tesh_in!N14/RES_summary!N$21)</f>
        <v>0.95934006288266604</v>
      </c>
      <c r="O14" s="76">
        <f>IF(RES_hh_tesh_in!O14=0,0,RES_hh_tesh_in!O14/RES_summary!O$21)</f>
        <v>0.84552411120470627</v>
      </c>
      <c r="P14" s="76">
        <f>IF(RES_hh_tesh_in!P14=0,0,RES_hh_tesh_in!P14/RES_summary!P$21)</f>
        <v>0.70650328127059459</v>
      </c>
      <c r="Q14" s="76">
        <f>IF(RES_hh_tesh_in!Q14=0,0,RES_hh_tesh_in!Q14/RES_summary!Q$21)</f>
        <v>0.58612544857570725</v>
      </c>
      <c r="R14" s="76">
        <f>IF(RES_hh_tesh_in!R14=0,0,RES_hh_tesh_in!R14/RES_summary!R$21)</f>
        <v>0.66336982898442209</v>
      </c>
      <c r="S14" s="76">
        <f>IF(RES_hh_tesh_in!S14=0,0,RES_hh_tesh_in!S14/RES_summary!S$21)</f>
        <v>0.63728662167951589</v>
      </c>
      <c r="T14" s="76">
        <f>IF(RES_hh_tesh_in!T14=0,0,RES_hh_tesh_in!T14/RES_summary!T$21)</f>
        <v>0.62436534926462328</v>
      </c>
      <c r="U14" s="76">
        <f>IF(RES_hh_tesh_in!U14=0,0,RES_hh_tesh_in!U14/RES_summary!U$21)</f>
        <v>0.56590394892514728</v>
      </c>
      <c r="V14" s="76">
        <f>IF(RES_hh_tesh_in!V14=0,0,RES_hh_tesh_in!V14/RES_summary!V$21)</f>
        <v>0.52512320920733602</v>
      </c>
      <c r="W14" s="76">
        <f>IF(RES_hh_tesh_in!W14=0,0,RES_hh_tesh_in!W14/RES_summary!W$21)</f>
        <v>0.4214971500332384</v>
      </c>
      <c r="X14" s="76">
        <f>IF(RES_hh_tesh_in!X14=0,0,RES_hh_tesh_in!X14/RES_summary!X$21)</f>
        <v>0.35235572291079442</v>
      </c>
      <c r="Y14" s="76">
        <f>IF(RES_hh_tesh_in!Y14=0,0,RES_hh_tesh_in!Y14/RES_summary!Y$21)</f>
        <v>0.29225764341937299</v>
      </c>
      <c r="DA14" s="91" t="s">
        <v>918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0.63105077888863215</v>
      </c>
      <c r="D15" s="69">
        <f>IF(RES_hh_tesh_in!D15=0,0,RES_hh_tesh_in!D15/RES_summary!D$21)</f>
        <v>0.6869587421280906</v>
      </c>
      <c r="E15" s="69">
        <f>IF(RES_hh_tesh_in!E15=0,0,RES_hh_tesh_in!E15/RES_summary!E$21)</f>
        <v>0.54907917098972203</v>
      </c>
      <c r="F15" s="69">
        <f>IF(RES_hh_tesh_in!F15=0,0,RES_hh_tesh_in!F15/RES_summary!F$21)</f>
        <v>0.62662011714655064</v>
      </c>
      <c r="G15" s="69">
        <f>IF(RES_hh_tesh_in!G15=0,0,RES_hh_tesh_in!G15/RES_summary!G$21)</f>
        <v>1.0474178098904365</v>
      </c>
      <c r="H15" s="69">
        <f>IF(RES_hh_tesh_in!H15=0,0,RES_hh_tesh_in!H15/RES_summary!H$21)</f>
        <v>0.79494711839144916</v>
      </c>
      <c r="I15" s="69">
        <f>IF(RES_hh_tesh_in!I15=0,0,RES_hh_tesh_in!I15/RES_summary!I$21)</f>
        <v>0.54179449678569436</v>
      </c>
      <c r="J15" s="69">
        <f>IF(RES_hh_tesh_in!J15=0,0,RES_hh_tesh_in!J15/RES_summary!J$21)</f>
        <v>1.0474057913561601</v>
      </c>
      <c r="K15" s="69">
        <f>IF(RES_hh_tesh_in!K15=0,0,RES_hh_tesh_in!K15/RES_summary!K$21)</f>
        <v>0.54923495439145353</v>
      </c>
      <c r="L15" s="69">
        <f>IF(RES_hh_tesh_in!L15=0,0,RES_hh_tesh_in!L15/RES_summary!L$21)</f>
        <v>0.95908367229054048</v>
      </c>
      <c r="M15" s="69">
        <f>IF(RES_hh_tesh_in!M15=0,0,RES_hh_tesh_in!M15/RES_summary!M$21)</f>
        <v>0.48901616090316197</v>
      </c>
      <c r="N15" s="69">
        <f>IF(RES_hh_tesh_in!N15=0,0,RES_hh_tesh_in!N15/RES_summary!N$21)</f>
        <v>0.93484875040661608</v>
      </c>
      <c r="O15" s="69">
        <f>IF(RES_hh_tesh_in!O15=0,0,RES_hh_tesh_in!O15/RES_summary!O$21)</f>
        <v>1.1332890839060696</v>
      </c>
      <c r="P15" s="69">
        <f>IF(RES_hh_tesh_in!P15=0,0,RES_hh_tesh_in!P15/RES_summary!P$21)</f>
        <v>0.83740743293870956</v>
      </c>
      <c r="Q15" s="69">
        <f>IF(RES_hh_tesh_in!Q15=0,0,RES_hh_tesh_in!Q15/RES_summary!Q$21)</f>
        <v>1.1926803364693077</v>
      </c>
      <c r="R15" s="69">
        <f>IF(RES_hh_tesh_in!R15=0,0,RES_hh_tesh_in!R15/RES_summary!R$21)</f>
        <v>0.7481018155490694</v>
      </c>
      <c r="S15" s="69">
        <f>IF(RES_hh_tesh_in!S15=0,0,RES_hh_tesh_in!S15/RES_summary!S$21)</f>
        <v>0.48119245285400025</v>
      </c>
      <c r="T15" s="69">
        <f>IF(RES_hh_tesh_in!T15=0,0,RES_hh_tesh_in!T15/RES_summary!T$21)</f>
        <v>0.94575547997379983</v>
      </c>
      <c r="U15" s="69">
        <f>IF(RES_hh_tesh_in!U15=0,0,RES_hh_tesh_in!U15/RES_summary!U$21)</f>
        <v>1.283108786561719</v>
      </c>
      <c r="V15" s="69">
        <f>IF(RES_hh_tesh_in!V15=0,0,RES_hh_tesh_in!V15/RES_summary!V$21)</f>
        <v>2.3782571896105011</v>
      </c>
      <c r="W15" s="69">
        <f>IF(RES_hh_tesh_in!W15=0,0,RES_hh_tesh_in!W15/RES_summary!W$21)</f>
        <v>3.0109600232364788</v>
      </c>
      <c r="X15" s="69">
        <f>IF(RES_hh_tesh_in!X15=0,0,RES_hh_tesh_in!X15/RES_summary!X$21)</f>
        <v>1.2352267688539822</v>
      </c>
      <c r="Y15" s="69">
        <f>IF(RES_hh_tesh_in!Y15=0,0,RES_hh_tesh_in!Y15/RES_summary!Y$21)</f>
        <v>3.8513614402702969</v>
      </c>
      <c r="DA15" s="88" t="s">
        <v>919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0.63105077888863215</v>
      </c>
      <c r="D16" s="72">
        <f>IF(RES_hh_tesh_in!D16=0,0,RES_hh_tesh_in!D16/RES_summary!D$21)</f>
        <v>0.6869587421280906</v>
      </c>
      <c r="E16" s="72">
        <f>IF(RES_hh_tesh_in!E16=0,0,RES_hh_tesh_in!E16/RES_summary!E$21)</f>
        <v>0.54907917098972203</v>
      </c>
      <c r="F16" s="72">
        <f>IF(RES_hh_tesh_in!F16=0,0,RES_hh_tesh_in!F16/RES_summary!F$21)</f>
        <v>0.62662011714655064</v>
      </c>
      <c r="G16" s="72">
        <f>IF(RES_hh_tesh_in!G16=0,0,RES_hh_tesh_in!G16/RES_summary!G$21)</f>
        <v>1.0474178098904365</v>
      </c>
      <c r="H16" s="72">
        <f>IF(RES_hh_tesh_in!H16=0,0,RES_hh_tesh_in!H16/RES_summary!H$21)</f>
        <v>0.79494711839144916</v>
      </c>
      <c r="I16" s="72">
        <f>IF(RES_hh_tesh_in!I16=0,0,RES_hh_tesh_in!I16/RES_summary!I$21)</f>
        <v>0.54179449678569436</v>
      </c>
      <c r="J16" s="72">
        <f>IF(RES_hh_tesh_in!J16=0,0,RES_hh_tesh_in!J16/RES_summary!J$21)</f>
        <v>1.0474057913561601</v>
      </c>
      <c r="K16" s="72">
        <f>IF(RES_hh_tesh_in!K16=0,0,RES_hh_tesh_in!K16/RES_summary!K$21)</f>
        <v>0.54923495439145353</v>
      </c>
      <c r="L16" s="72">
        <f>IF(RES_hh_tesh_in!L16=0,0,RES_hh_tesh_in!L16/RES_summary!L$21)</f>
        <v>0.95908367229054048</v>
      </c>
      <c r="M16" s="72">
        <f>IF(RES_hh_tesh_in!M16=0,0,RES_hh_tesh_in!M16/RES_summary!M$21)</f>
        <v>0.48901616090316197</v>
      </c>
      <c r="N16" s="72">
        <f>IF(RES_hh_tesh_in!N16=0,0,RES_hh_tesh_in!N16/RES_summary!N$21)</f>
        <v>0.93484875040661608</v>
      </c>
      <c r="O16" s="72">
        <f>IF(RES_hh_tesh_in!O16=0,0,RES_hh_tesh_in!O16/RES_summary!O$21)</f>
        <v>1.1332890839060696</v>
      </c>
      <c r="P16" s="72">
        <f>IF(RES_hh_tesh_in!P16=0,0,RES_hh_tesh_in!P16/RES_summary!P$21)</f>
        <v>0.83740743293870956</v>
      </c>
      <c r="Q16" s="72">
        <f>IF(RES_hh_tesh_in!Q16=0,0,RES_hh_tesh_in!Q16/RES_summary!Q$21)</f>
        <v>1.1926803364693077</v>
      </c>
      <c r="R16" s="72">
        <f>IF(RES_hh_tesh_in!R16=0,0,RES_hh_tesh_in!R16/RES_summary!R$21)</f>
        <v>0.7481018155490694</v>
      </c>
      <c r="S16" s="72">
        <f>IF(RES_hh_tesh_in!S16=0,0,RES_hh_tesh_in!S16/RES_summary!S$21)</f>
        <v>0.48119245285400025</v>
      </c>
      <c r="T16" s="72">
        <f>IF(RES_hh_tesh_in!T16=0,0,RES_hh_tesh_in!T16/RES_summary!T$21)</f>
        <v>0.94575547997379983</v>
      </c>
      <c r="U16" s="72">
        <f>IF(RES_hh_tesh_in!U16=0,0,RES_hh_tesh_in!U16/RES_summary!U$21)</f>
        <v>1.283108786561719</v>
      </c>
      <c r="V16" s="72">
        <f>IF(RES_hh_tesh_in!V16=0,0,RES_hh_tesh_in!V16/RES_summary!V$21)</f>
        <v>2.3782571896105011</v>
      </c>
      <c r="W16" s="72">
        <f>IF(RES_hh_tesh_in!W16=0,0,RES_hh_tesh_in!W16/RES_summary!W$21)</f>
        <v>3.0109600232364788</v>
      </c>
      <c r="X16" s="72">
        <f>IF(RES_hh_tesh_in!X16=0,0,RES_hh_tesh_in!X16/RES_summary!X$21)</f>
        <v>1.2352267688539822</v>
      </c>
      <c r="Y16" s="72">
        <f>IF(RES_hh_tesh_in!Y16=0,0,RES_hh_tesh_in!Y16/RES_summary!Y$21)</f>
        <v>3.8513614402702969</v>
      </c>
      <c r="DA16" s="89" t="s">
        <v>920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13.458577344708619</v>
      </c>
      <c r="D17" s="69">
        <f>IF(RES_hh_tesh_in!D17=0,0,RES_hh_tesh_in!D17/RES_summary!D$21)</f>
        <v>13.212062231643097</v>
      </c>
      <c r="E17" s="69">
        <f>IF(RES_hh_tesh_in!E17=0,0,RES_hh_tesh_in!E17/RES_summary!E$21)</f>
        <v>12.893509881086224</v>
      </c>
      <c r="F17" s="69">
        <f>IF(RES_hh_tesh_in!F17=0,0,RES_hh_tesh_in!F17/RES_summary!F$21)</f>
        <v>12.655430557633435</v>
      </c>
      <c r="G17" s="69">
        <f>IF(RES_hh_tesh_in!G17=0,0,RES_hh_tesh_in!G17/RES_summary!G$21)</f>
        <v>11.230316122320094</v>
      </c>
      <c r="H17" s="69">
        <f>IF(RES_hh_tesh_in!H17=0,0,RES_hh_tesh_in!H17/RES_summary!H$21)</f>
        <v>11.212655350422322</v>
      </c>
      <c r="I17" s="69">
        <f>IF(RES_hh_tesh_in!I17=0,0,RES_hh_tesh_in!I17/RES_summary!I$21)</f>
        <v>10.847165249614951</v>
      </c>
      <c r="J17" s="69">
        <f>IF(RES_hh_tesh_in!J17=0,0,RES_hh_tesh_in!J17/RES_summary!J$21)</f>
        <v>12.220992022716826</v>
      </c>
      <c r="K17" s="69">
        <f>IF(RES_hh_tesh_in!K17=0,0,RES_hh_tesh_in!K17/RES_summary!K$21)</f>
        <v>12.988910790828506</v>
      </c>
      <c r="L17" s="69">
        <f>IF(RES_hh_tesh_in!L17=0,0,RES_hh_tesh_in!L17/RES_summary!L$21)</f>
        <v>12.663135159617084</v>
      </c>
      <c r="M17" s="69">
        <f>IF(RES_hh_tesh_in!M17=0,0,RES_hh_tesh_in!M17/RES_summary!M$21)</f>
        <v>11.085162120591878</v>
      </c>
      <c r="N17" s="69">
        <f>IF(RES_hh_tesh_in!N17=0,0,RES_hh_tesh_in!N17/RES_summary!N$21)</f>
        <v>12.068879222115376</v>
      </c>
      <c r="O17" s="69">
        <f>IF(RES_hh_tesh_in!O17=0,0,RES_hh_tesh_in!O17/RES_summary!O$21)</f>
        <v>12.646435210202894</v>
      </c>
      <c r="P17" s="69">
        <f>IF(RES_hh_tesh_in!P17=0,0,RES_hh_tesh_in!P17/RES_summary!P$21)</f>
        <v>11.196942584161269</v>
      </c>
      <c r="Q17" s="69">
        <f>IF(RES_hh_tesh_in!Q17=0,0,RES_hh_tesh_in!Q17/RES_summary!Q$21)</f>
        <v>11.617695630336456</v>
      </c>
      <c r="R17" s="69">
        <f>IF(RES_hh_tesh_in!R17=0,0,RES_hh_tesh_in!R17/RES_summary!R$21)</f>
        <v>11.524303785013267</v>
      </c>
      <c r="S17" s="69">
        <f>IF(RES_hh_tesh_in!S17=0,0,RES_hh_tesh_in!S17/RES_summary!S$21)</f>
        <v>12.329041412864941</v>
      </c>
      <c r="T17" s="69">
        <f>IF(RES_hh_tesh_in!T17=0,0,RES_hh_tesh_in!T17/RES_summary!T$21)</f>
        <v>11.257505817574415</v>
      </c>
      <c r="U17" s="69">
        <f>IF(RES_hh_tesh_in!U17=0,0,RES_hh_tesh_in!U17/RES_summary!U$21)</f>
        <v>14.158748366743207</v>
      </c>
      <c r="V17" s="69">
        <f>IF(RES_hh_tesh_in!V17=0,0,RES_hh_tesh_in!V17/RES_summary!V$21)</f>
        <v>10.393577388743436</v>
      </c>
      <c r="W17" s="69">
        <f>IF(RES_hh_tesh_in!W17=0,0,RES_hh_tesh_in!W17/RES_summary!W$21)</f>
        <v>11.408942560086171</v>
      </c>
      <c r="X17" s="69">
        <f>IF(RES_hh_tesh_in!X17=0,0,RES_hh_tesh_in!X17/RES_summary!X$21)</f>
        <v>16.580145026384795</v>
      </c>
      <c r="Y17" s="69">
        <f>IF(RES_hh_tesh_in!Y17=0,0,RES_hh_tesh_in!Y17/RES_summary!Y$21)</f>
        <v>16.630644192374209</v>
      </c>
      <c r="DA17" s="88" t="s">
        <v>921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13.575781427004229</v>
      </c>
      <c r="D18" s="72">
        <f>IF(RES_hh_tesh_in!D18=0,0,RES_hh_tesh_in!D18/RES_summary!D$21)</f>
        <v>13.178822922111557</v>
      </c>
      <c r="E18" s="72">
        <f>IF(RES_hh_tesh_in!E18=0,0,RES_hh_tesh_in!E18/RES_summary!E$21)</f>
        <v>12.36260721571136</v>
      </c>
      <c r="F18" s="72">
        <f>IF(RES_hh_tesh_in!F18=0,0,RES_hh_tesh_in!F18/RES_summary!F$21)</f>
        <v>12.69228759912645</v>
      </c>
      <c r="G18" s="72">
        <f>IF(RES_hh_tesh_in!G18=0,0,RES_hh_tesh_in!G18/RES_summary!G$21)</f>
        <v>11.991948210487291</v>
      </c>
      <c r="H18" s="72">
        <f>IF(RES_hh_tesh_in!H18=0,0,RES_hh_tesh_in!H18/RES_summary!H$21)</f>
        <v>13.101115298547965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10.706369279132973</v>
      </c>
      <c r="N18" s="72">
        <f>IF(RES_hh_tesh_in!N18=0,0,RES_hh_tesh_in!N18/RES_summary!N$21)</f>
        <v>11.88158516262526</v>
      </c>
      <c r="O18" s="72">
        <f>IF(RES_hh_tesh_in!O18=0,0,RES_hh_tesh_in!O18/RES_summary!O$21)</f>
        <v>12.500248688043627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11.165536305796444</v>
      </c>
      <c r="S18" s="72">
        <f>IF(RES_hh_tesh_in!S18=0,0,RES_hh_tesh_in!S18/RES_summary!S$21)</f>
        <v>11.760955601601763</v>
      </c>
      <c r="T18" s="72">
        <f>IF(RES_hh_tesh_in!T18=0,0,RES_hh_tesh_in!T18/RES_summary!T$21)</f>
        <v>11.099939391171166</v>
      </c>
      <c r="U18" s="72">
        <f>IF(RES_hh_tesh_in!U18=0,0,RES_hh_tesh_in!U18/RES_summary!U$21)</f>
        <v>14.364835043989363</v>
      </c>
      <c r="V18" s="72">
        <f>IF(RES_hh_tesh_in!V18=0,0,RES_hh_tesh_in!V18/RES_summary!V$21)</f>
        <v>10.505937377056835</v>
      </c>
      <c r="W18" s="72">
        <f>IF(RES_hh_tesh_in!W18=0,0,RES_hh_tesh_in!W18/RES_summary!W$21)</f>
        <v>11.816520221953638</v>
      </c>
      <c r="X18" s="72">
        <f>IF(RES_hh_tesh_in!X18=0,0,RES_hh_tesh_in!X18/RES_summary!X$21)</f>
        <v>16.351599726047748</v>
      </c>
      <c r="Y18" s="72">
        <f>IF(RES_hh_tesh_in!Y18=0,0,RES_hh_tesh_in!Y18/RES_summary!Y$21)</f>
        <v>16.469579630253929</v>
      </c>
      <c r="DA18" s="89" t="s">
        <v>922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0</v>
      </c>
      <c r="D19" s="72">
        <f>IF(RES_hh_tesh_in!D19=0,0,RES_hh_tesh_in!D19/RES_summary!D$21)</f>
        <v>0</v>
      </c>
      <c r="E19" s="72">
        <f>IF(RES_hh_tesh_in!E19=0,0,RES_hh_tesh_in!E19/RES_summary!E$21)</f>
        <v>0</v>
      </c>
      <c r="F19" s="72">
        <f>IF(RES_hh_tesh_in!F19=0,0,RES_hh_tesh_in!F19/RES_summary!F$21)</f>
        <v>0</v>
      </c>
      <c r="G19" s="72">
        <f>IF(RES_hh_tesh_in!G19=0,0,RES_hh_tesh_in!G19/RES_summary!G$21)</f>
        <v>0</v>
      </c>
      <c r="H19" s="72">
        <f>IF(RES_hh_tesh_in!H19=0,0,RES_hh_tesh_in!H19/RES_summary!H$21)</f>
        <v>0</v>
      </c>
      <c r="I19" s="72">
        <f>IF(RES_hh_tesh_in!I19=0,0,RES_hh_tesh_in!I19/RES_summary!I$21)</f>
        <v>0</v>
      </c>
      <c r="J19" s="72">
        <f>IF(RES_hh_tesh_in!J19=0,0,RES_hh_tesh_in!J19/RES_summary!J$21)</f>
        <v>0</v>
      </c>
      <c r="K19" s="72">
        <f>IF(RES_hh_tesh_in!K19=0,0,RES_hh_tesh_in!K19/RES_summary!K$21)</f>
        <v>0</v>
      </c>
      <c r="L19" s="72">
        <f>IF(RES_hh_tesh_in!L19=0,0,RES_hh_tesh_in!L19/RES_summary!L$21)</f>
        <v>0</v>
      </c>
      <c r="M19" s="72">
        <f>IF(RES_hh_tesh_in!M19=0,0,RES_hh_tesh_in!M19/RES_summary!M$21)</f>
        <v>0</v>
      </c>
      <c r="N19" s="72">
        <f>IF(RES_hh_tesh_in!N19=0,0,RES_hh_tesh_in!N19/RES_summary!N$21)</f>
        <v>0</v>
      </c>
      <c r="O19" s="72">
        <f>IF(RES_hh_tesh_in!O19=0,0,RES_hh_tesh_in!O19/RES_summary!O$21)</f>
        <v>0</v>
      </c>
      <c r="P19" s="72">
        <f>IF(RES_hh_tesh_in!P19=0,0,RES_hh_tesh_in!P19/RES_summary!P$21)</f>
        <v>0</v>
      </c>
      <c r="Q19" s="72">
        <f>IF(RES_hh_tesh_in!Q19=0,0,RES_hh_tesh_in!Q19/RES_summary!Q$21)</f>
        <v>0</v>
      </c>
      <c r="R19" s="72">
        <f>IF(RES_hh_tesh_in!R19=0,0,RES_hh_tesh_in!R19/RES_summary!R$21)</f>
        <v>0</v>
      </c>
      <c r="S19" s="72">
        <f>IF(RES_hh_tesh_in!S19=0,0,RES_hh_tesh_in!S19/RES_summary!S$21)</f>
        <v>0</v>
      </c>
      <c r="T19" s="72">
        <f>IF(RES_hh_tesh_in!T19=0,0,RES_hh_tesh_in!T19/RES_summary!T$21)</f>
        <v>0</v>
      </c>
      <c r="U19" s="72">
        <f>IF(RES_hh_tesh_in!U19=0,0,RES_hh_tesh_in!U19/RES_summary!U$21)</f>
        <v>0</v>
      </c>
      <c r="V19" s="72">
        <f>IF(RES_hh_tesh_in!V19=0,0,RES_hh_tesh_in!V19/RES_summary!V$21)</f>
        <v>0</v>
      </c>
      <c r="W19" s="72">
        <f>IF(RES_hh_tesh_in!W19=0,0,RES_hh_tesh_in!W19/RES_summary!W$21)</f>
        <v>0</v>
      </c>
      <c r="X19" s="72">
        <f>IF(RES_hh_tesh_in!X19=0,0,RES_hh_tesh_in!X19/RES_summary!X$21)</f>
        <v>0</v>
      </c>
      <c r="Y19" s="72">
        <f>IF(RES_hh_tesh_in!Y19=0,0,RES_hh_tesh_in!Y19/RES_summary!Y$21)</f>
        <v>0</v>
      </c>
      <c r="DA19" s="89" t="s">
        <v>923</v>
      </c>
    </row>
    <row r="20" spans="1:105" ht="12" customHeight="1" x14ac:dyDescent="0.25">
      <c r="A20" s="28" t="s">
        <v>200</v>
      </c>
      <c r="B20" s="72"/>
      <c r="C20" s="72">
        <f>IF(RES_hh_tesh_in!C20=0,0,RES_hh_tesh_in!C20/RES_summary!C$21)</f>
        <v>14.083678151440747</v>
      </c>
      <c r="D20" s="72">
        <f>IF(RES_hh_tesh_in!D20=0,0,RES_hh_tesh_in!D20/RES_summary!D$21)</f>
        <v>13.059923492448171</v>
      </c>
      <c r="E20" s="72">
        <f>IF(RES_hh_tesh_in!E20=0,0,RES_hh_tesh_in!E20/RES_summary!E$21)</f>
        <v>13.524432263007999</v>
      </c>
      <c r="F20" s="72">
        <f>IF(RES_hh_tesh_in!F20=0,0,RES_hh_tesh_in!F20/RES_summary!F$21)</f>
        <v>12.588634633763579</v>
      </c>
      <c r="G20" s="72">
        <f>IF(RES_hh_tesh_in!G20=0,0,RES_hh_tesh_in!G20/RES_summary!G$21)</f>
        <v>11.034461725190093</v>
      </c>
      <c r="H20" s="72">
        <f>IF(RES_hh_tesh_in!H20=0,0,RES_hh_tesh_in!H20/RES_summary!H$21)</f>
        <v>10.954948229165158</v>
      </c>
      <c r="I20" s="72">
        <f>IF(RES_hh_tesh_in!I20=0,0,RES_hh_tesh_in!I20/RES_summary!I$21)</f>
        <v>11.449825806518865</v>
      </c>
      <c r="J20" s="72">
        <f>IF(RES_hh_tesh_in!J20=0,0,RES_hh_tesh_in!J20/RES_summary!J$21)</f>
        <v>11.57059630714531</v>
      </c>
      <c r="K20" s="72">
        <f>IF(RES_hh_tesh_in!K20=0,0,RES_hh_tesh_in!K20/RES_summary!K$21)</f>
        <v>12.26413929999153</v>
      </c>
      <c r="L20" s="72">
        <f>IF(RES_hh_tesh_in!L20=0,0,RES_hh_tesh_in!L20/RES_summary!L$21)</f>
        <v>13.080203872724917</v>
      </c>
      <c r="M20" s="72">
        <f>IF(RES_hh_tesh_in!M20=0,0,RES_hh_tesh_in!M20/RES_summary!M$21)</f>
        <v>11.073782603054076</v>
      </c>
      <c r="N20" s="72">
        <f>IF(RES_hh_tesh_in!N20=0,0,RES_hh_tesh_in!N20/RES_summary!N$21)</f>
        <v>12.039374476116651</v>
      </c>
      <c r="O20" s="72">
        <f>IF(RES_hh_tesh_in!O20=0,0,RES_hh_tesh_in!O20/RES_summary!O$21)</f>
        <v>12.488283403653053</v>
      </c>
      <c r="P20" s="72">
        <f>IF(RES_hh_tesh_in!P20=0,0,RES_hh_tesh_in!P20/RES_summary!P$21)</f>
        <v>11.351544585266337</v>
      </c>
      <c r="Q20" s="72">
        <f>IF(RES_hh_tesh_in!Q20=0,0,RES_hh_tesh_in!Q20/RES_summary!Q$21)</f>
        <v>11.900577527366094</v>
      </c>
      <c r="R20" s="72">
        <f>IF(RES_hh_tesh_in!R20=0,0,RES_hh_tesh_in!R20/RES_summary!R$21)</f>
        <v>11.332725879801741</v>
      </c>
      <c r="S20" s="72">
        <f>IF(RES_hh_tesh_in!S20=0,0,RES_hh_tesh_in!S20/RES_summary!S$21)</f>
        <v>12.191948422402188</v>
      </c>
      <c r="T20" s="72">
        <f>IF(RES_hh_tesh_in!T20=0,0,RES_hh_tesh_in!T20/RES_summary!T$21)</f>
        <v>11.007363593662337</v>
      </c>
      <c r="U20" s="72">
        <f>IF(RES_hh_tesh_in!U20=0,0,RES_hh_tesh_in!U20/RES_summary!U$21)</f>
        <v>13.724828849390256</v>
      </c>
      <c r="V20" s="72">
        <f>IF(RES_hh_tesh_in!V20=0,0,RES_hh_tesh_in!V20/RES_summary!V$21)</f>
        <v>11.545755996411039</v>
      </c>
      <c r="W20" s="72">
        <f>IF(RES_hh_tesh_in!W20=0,0,RES_hh_tesh_in!W20/RES_summary!W$21)</f>
        <v>0</v>
      </c>
      <c r="X20" s="72">
        <f>IF(RES_hh_tesh_in!X20=0,0,RES_hh_tesh_in!X20/RES_summary!X$21)</f>
        <v>0</v>
      </c>
      <c r="Y20" s="72">
        <f>IF(RES_hh_tesh_in!Y20=0,0,RES_hh_tesh_in!Y20/RES_summary!Y$21)</f>
        <v>13.188595471646151</v>
      </c>
      <c r="DA20" s="89" t="s">
        <v>924</v>
      </c>
    </row>
    <row r="21" spans="1:105" ht="12" customHeight="1" x14ac:dyDescent="0.25">
      <c r="A21" s="28" t="s">
        <v>189</v>
      </c>
      <c r="B21" s="72"/>
      <c r="C21" s="72">
        <f>IF(RES_hh_tesh_in!C21=0,0,RES_hh_tesh_in!C21/RES_summary!C$21)</f>
        <v>13.296050983565765</v>
      </c>
      <c r="D21" s="72">
        <f>IF(RES_hh_tesh_in!D21=0,0,RES_hh_tesh_in!D21/RES_summary!D$21)</f>
        <v>13.748040520705455</v>
      </c>
      <c r="E21" s="72">
        <f>IF(RES_hh_tesh_in!E21=0,0,RES_hh_tesh_in!E21/RES_summary!E$21)</f>
        <v>12.44789213488451</v>
      </c>
      <c r="F21" s="72">
        <f>IF(RES_hh_tesh_in!F21=0,0,RES_hh_tesh_in!F21/RES_summary!F$21)</f>
        <v>12.603639340956839</v>
      </c>
      <c r="G21" s="72">
        <f>IF(RES_hh_tesh_in!G21=0,0,RES_hh_tesh_in!G21/RES_summary!G$21)</f>
        <v>10.72636431925306</v>
      </c>
      <c r="H21" s="72">
        <f>IF(RES_hh_tesh_in!H21=0,0,RES_hh_tesh_in!H21/RES_summary!H$21)</f>
        <v>11.415496361771769</v>
      </c>
      <c r="I21" s="72">
        <f>IF(RES_hh_tesh_in!I21=0,0,RES_hh_tesh_in!I21/RES_summary!I$21)</f>
        <v>11.219581118432876</v>
      </c>
      <c r="J21" s="72">
        <f>IF(RES_hh_tesh_in!J21=0,0,RES_hh_tesh_in!J21/RES_summary!J$21)</f>
        <v>12.284121214514522</v>
      </c>
      <c r="K21" s="72">
        <f>IF(RES_hh_tesh_in!K21=0,0,RES_hh_tesh_in!K21/RES_summary!K$21)</f>
        <v>13.358915588645079</v>
      </c>
      <c r="L21" s="72">
        <f>IF(RES_hh_tesh_in!L21=0,0,RES_hh_tesh_in!L21/RES_summary!L$21)</f>
        <v>13.658850265713292</v>
      </c>
      <c r="M21" s="72">
        <f>IF(RES_hh_tesh_in!M21=0,0,RES_hh_tesh_in!M21/RES_summary!M$21)</f>
        <v>0</v>
      </c>
      <c r="N21" s="72">
        <f>IF(RES_hh_tesh_in!N21=0,0,RES_hh_tesh_in!N21/RES_summary!N$21)</f>
        <v>0</v>
      </c>
      <c r="O21" s="72">
        <f>IF(RES_hh_tesh_in!O21=0,0,RES_hh_tesh_in!O21/RES_summary!O$21)</f>
        <v>12.494886035263255</v>
      </c>
      <c r="P21" s="72">
        <f>IF(RES_hh_tesh_in!P21=0,0,RES_hh_tesh_in!P21/RES_summary!P$21)</f>
        <v>11.347724942444135</v>
      </c>
      <c r="Q21" s="72">
        <f>IF(RES_hh_tesh_in!Q21=0,0,RES_hh_tesh_in!Q21/RES_summary!Q$21)</f>
        <v>11.393674103324171</v>
      </c>
      <c r="R21" s="72">
        <f>IF(RES_hh_tesh_in!R21=0,0,RES_hh_tesh_in!R21/RES_summary!R$21)</f>
        <v>11.102376171090574</v>
      </c>
      <c r="S21" s="72">
        <f>IF(RES_hh_tesh_in!S21=0,0,RES_hh_tesh_in!S21/RES_summary!S$21)</f>
        <v>12.167653413112081</v>
      </c>
      <c r="T21" s="72">
        <f>IF(RES_hh_tesh_in!T21=0,0,RES_hh_tesh_in!T21/RES_summary!T$21)</f>
        <v>10.755920773820002</v>
      </c>
      <c r="U21" s="72">
        <f>IF(RES_hh_tesh_in!U21=0,0,RES_hh_tesh_in!U21/RES_summary!U$21)</f>
        <v>14.685227550654554</v>
      </c>
      <c r="V21" s="72">
        <f>IF(RES_hh_tesh_in!V21=0,0,RES_hh_tesh_in!V21/RES_summary!V$21)</f>
        <v>10.614542956246659</v>
      </c>
      <c r="W21" s="72">
        <f>IF(RES_hh_tesh_in!W21=0,0,RES_hh_tesh_in!W21/RES_summary!W$21)</f>
        <v>13.162626184234144</v>
      </c>
      <c r="X21" s="72">
        <f>IF(RES_hh_tesh_in!X21=0,0,RES_hh_tesh_in!X21/RES_summary!X$21)</f>
        <v>0</v>
      </c>
      <c r="Y21" s="72">
        <f>IF(RES_hh_tesh_in!Y21=0,0,RES_hh_tesh_in!Y21/RES_summary!Y$21)</f>
        <v>0</v>
      </c>
      <c r="DA21" s="89" t="s">
        <v>925</v>
      </c>
    </row>
    <row r="22" spans="1:105" ht="12" customHeight="1" x14ac:dyDescent="0.25">
      <c r="A22" s="28" t="s">
        <v>202</v>
      </c>
      <c r="B22" s="72"/>
      <c r="C22" s="72">
        <f>IF(RES_hh_tesh_in!C22=0,0,RES_hh_tesh_in!C22/RES_summary!C$21)</f>
        <v>13.378111282078715</v>
      </c>
      <c r="D22" s="72">
        <f>IF(RES_hh_tesh_in!D22=0,0,RES_hh_tesh_in!D22/RES_summary!D$21)</f>
        <v>13.323264689000707</v>
      </c>
      <c r="E22" s="72">
        <f>IF(RES_hh_tesh_in!E22=0,0,RES_hh_tesh_in!E22/RES_summary!E$21)</f>
        <v>12.485606345842005</v>
      </c>
      <c r="F22" s="72">
        <f>IF(RES_hh_tesh_in!F22=0,0,RES_hh_tesh_in!F22/RES_summary!F$21)</f>
        <v>12.735957357329326</v>
      </c>
      <c r="G22" s="72">
        <f>IF(RES_hh_tesh_in!G22=0,0,RES_hh_tesh_in!G22/RES_summary!G$21)</f>
        <v>11.183938323006249</v>
      </c>
      <c r="H22" s="72">
        <f>IF(RES_hh_tesh_in!H22=0,0,RES_hh_tesh_in!H22/RES_summary!H$21)</f>
        <v>11.06147578702673</v>
      </c>
      <c r="I22" s="72">
        <f>IF(RES_hh_tesh_in!I22=0,0,RES_hh_tesh_in!I22/RES_summary!I$21)</f>
        <v>10.551454548505628</v>
      </c>
      <c r="J22" s="72">
        <f>IF(RES_hh_tesh_in!J22=0,0,RES_hh_tesh_in!J22/RES_summary!J$21)</f>
        <v>12.434585309005504</v>
      </c>
      <c r="K22" s="72">
        <f>IF(RES_hh_tesh_in!K22=0,0,RES_hh_tesh_in!K22/RES_summary!K$21)</f>
        <v>13.192940228377743</v>
      </c>
      <c r="L22" s="72">
        <f>IF(RES_hh_tesh_in!L22=0,0,RES_hh_tesh_in!L22/RES_summary!L$21)</f>
        <v>13.002788860588144</v>
      </c>
      <c r="M22" s="72">
        <f>IF(RES_hh_tesh_in!M22=0,0,RES_hh_tesh_in!M22/RES_summary!M$21)</f>
        <v>11.01760590919757</v>
      </c>
      <c r="N22" s="72">
        <f>IF(RES_hh_tesh_in!N22=0,0,RES_hh_tesh_in!N22/RES_summary!N$21)</f>
        <v>12.036191968941862</v>
      </c>
      <c r="O22" s="72">
        <f>IF(RES_hh_tesh_in!O22=0,0,RES_hh_tesh_in!O22/RES_summary!O$21)</f>
        <v>12.629461674094273</v>
      </c>
      <c r="P22" s="72">
        <f>IF(RES_hh_tesh_in!P22=0,0,RES_hh_tesh_in!P22/RES_summary!P$21)</f>
        <v>11.299591498996996</v>
      </c>
      <c r="Q22" s="72">
        <f>IF(RES_hh_tesh_in!Q22=0,0,RES_hh_tesh_in!Q22/RES_summary!Q$21)</f>
        <v>11.565164006420892</v>
      </c>
      <c r="R22" s="72">
        <f>IF(RES_hh_tesh_in!R22=0,0,RES_hh_tesh_in!R22/RES_summary!R$21)</f>
        <v>11.422598042292346</v>
      </c>
      <c r="S22" s="72">
        <f>IF(RES_hh_tesh_in!S22=0,0,RES_hh_tesh_in!S22/RES_summary!S$21)</f>
        <v>12.108413391311769</v>
      </c>
      <c r="T22" s="72">
        <f>IF(RES_hh_tesh_in!T22=0,0,RES_hh_tesh_in!T22/RES_summary!T$21)</f>
        <v>11.27262132701563</v>
      </c>
      <c r="U22" s="72">
        <f>IF(RES_hh_tesh_in!U22=0,0,RES_hh_tesh_in!U22/RES_summary!U$21)</f>
        <v>14.112807508396404</v>
      </c>
      <c r="V22" s="72">
        <f>IF(RES_hh_tesh_in!V22=0,0,RES_hh_tesh_in!V22/RES_summary!V$21)</f>
        <v>10.236004124475327</v>
      </c>
      <c r="W22" s="72">
        <f>IF(RES_hh_tesh_in!W22=0,0,RES_hh_tesh_in!W22/RES_summary!W$21)</f>
        <v>11.274108618940838</v>
      </c>
      <c r="X22" s="72">
        <f>IF(RES_hh_tesh_in!X22=0,0,RES_hh_tesh_in!X22/RES_summary!X$21)</f>
        <v>16.622801301805953</v>
      </c>
      <c r="Y22" s="72">
        <f>IF(RES_hh_tesh_in!Y22=0,0,RES_hh_tesh_in!Y22/RES_summary!Y$21)</f>
        <v>16.512703629162303</v>
      </c>
      <c r="DA22" s="89" t="s">
        <v>926</v>
      </c>
    </row>
    <row r="23" spans="1:105" ht="12" customHeight="1" x14ac:dyDescent="0.25">
      <c r="A23" s="28" t="s">
        <v>197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X23" s="72">
        <f>IF(RES_hh_tesh_in!X23=0,0,RES_hh_tesh_in!X23/RES_summary!X$21)</f>
        <v>0</v>
      </c>
      <c r="Y23" s="72">
        <f>IF(RES_hh_tesh_in!Y23=0,0,RES_hh_tesh_in!Y23/RES_summary!Y$21)</f>
        <v>0</v>
      </c>
      <c r="DA23" s="89" t="s">
        <v>927</v>
      </c>
    </row>
    <row r="24" spans="1:105" ht="12" customHeight="1" x14ac:dyDescent="0.25">
      <c r="A24" s="28" t="s">
        <v>198</v>
      </c>
      <c r="B24" s="72"/>
      <c r="C24" s="72">
        <f>IF(RES_hh_tesh_in!C24=0,0,RES_hh_tesh_in!C24/RES_summary!C$21)</f>
        <v>13.351919587757344</v>
      </c>
      <c r="D24" s="72">
        <f>IF(RES_hh_tesh_in!D24=0,0,RES_hh_tesh_in!D24/RES_summary!D$21)</f>
        <v>13.186888021594566</v>
      </c>
      <c r="E24" s="72">
        <f>IF(RES_hh_tesh_in!E24=0,0,RES_hh_tesh_in!E24/RES_summary!E$21)</f>
        <v>12.982868118262965</v>
      </c>
      <c r="F24" s="72">
        <f>IF(RES_hh_tesh_in!F24=0,0,RES_hh_tesh_in!F24/RES_summary!F$21)</f>
        <v>12.831581138301308</v>
      </c>
      <c r="G24" s="72">
        <f>IF(RES_hh_tesh_in!G24=0,0,RES_hh_tesh_in!G24/RES_summary!G$21)</f>
        <v>11.107179461475775</v>
      </c>
      <c r="H24" s="72">
        <f>IF(RES_hh_tesh_in!H24=0,0,RES_hh_tesh_in!H24/RES_summary!H$21)</f>
        <v>11.14863374906211</v>
      </c>
      <c r="I24" s="72">
        <f>IF(RES_hh_tesh_in!I24=0,0,RES_hh_tesh_in!I24/RES_summary!I$21)</f>
        <v>10.845069388832837</v>
      </c>
      <c r="J24" s="72">
        <f>IF(RES_hh_tesh_in!J24=0,0,RES_hh_tesh_in!J24/RES_summary!J$21)</f>
        <v>12.243931867559873</v>
      </c>
      <c r="K24" s="72">
        <f>IF(RES_hh_tesh_in!K24=0,0,RES_hh_tesh_in!K24/RES_summary!K$21)</f>
        <v>13.036917798120051</v>
      </c>
      <c r="L24" s="72">
        <f>IF(RES_hh_tesh_in!L24=0,0,RES_hh_tesh_in!L24/RES_summary!L$21)</f>
        <v>12.604957598383907</v>
      </c>
      <c r="M24" s="72">
        <f>IF(RES_hh_tesh_in!M24=0,0,RES_hh_tesh_in!M24/RES_summary!M$21)</f>
        <v>11.010921797466255</v>
      </c>
      <c r="N24" s="72">
        <f>IF(RES_hh_tesh_in!N24=0,0,RES_hh_tesh_in!N24/RES_summary!N$21)</f>
        <v>12.054758621302316</v>
      </c>
      <c r="O24" s="72">
        <f>IF(RES_hh_tesh_in!O24=0,0,RES_hh_tesh_in!O24/RES_summary!O$21)</f>
        <v>12.761807406754563</v>
      </c>
      <c r="P24" s="72">
        <f>IF(RES_hh_tesh_in!P24=0,0,RES_hh_tesh_in!P24/RES_summary!P$21)</f>
        <v>11.152268294821734</v>
      </c>
      <c r="Q24" s="72">
        <f>IF(RES_hh_tesh_in!Q24=0,0,RES_hh_tesh_in!Q24/RES_summary!Q$21)</f>
        <v>11.724107521215059</v>
      </c>
      <c r="R24" s="72">
        <f>IF(RES_hh_tesh_in!R24=0,0,RES_hh_tesh_in!R24/RES_summary!R$21)</f>
        <v>11.503136439787486</v>
      </c>
      <c r="S24" s="72">
        <f>IF(RES_hh_tesh_in!S24=0,0,RES_hh_tesh_in!S24/RES_summary!S$21)</f>
        <v>12.325763268674192</v>
      </c>
      <c r="T24" s="72">
        <f>IF(RES_hh_tesh_in!T24=0,0,RES_hh_tesh_in!T24/RES_summary!T$21)</f>
        <v>11.151559540881856</v>
      </c>
      <c r="U24" s="72">
        <f>IF(RES_hh_tesh_in!U24=0,0,RES_hh_tesh_in!U24/RES_summary!U$21)</f>
        <v>14.158558113371139</v>
      </c>
      <c r="V24" s="72">
        <f>IF(RES_hh_tesh_in!V24=0,0,RES_hh_tesh_in!V24/RES_summary!V$21)</f>
        <v>10.264715664390755</v>
      </c>
      <c r="W24" s="72">
        <f>IF(RES_hh_tesh_in!W24=0,0,RES_hh_tesh_in!W24/RES_summary!W$21)</f>
        <v>11.427003438124787</v>
      </c>
      <c r="X24" s="72">
        <f>IF(RES_hh_tesh_in!X24=0,0,RES_hh_tesh_in!X24/RES_summary!X$21)</f>
        <v>16.621982473580612</v>
      </c>
      <c r="Y24" s="72">
        <f>IF(RES_hh_tesh_in!Y24=0,0,RES_hh_tesh_in!Y24/RES_summary!Y$21)</f>
        <v>16.544532315890223</v>
      </c>
      <c r="DA24" s="89" t="s">
        <v>928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13.334299111139616</v>
      </c>
      <c r="D25" s="74">
        <f>IF(RES_hh_tesh_in!D25=0,0,RES_hh_tesh_in!D25/RES_summary!D$21)</f>
        <v>13.210979269644115</v>
      </c>
      <c r="E25" s="74">
        <f>IF(RES_hh_tesh_in!E25=0,0,RES_hh_tesh_in!E25/RES_summary!E$21)</f>
        <v>12.712447912382567</v>
      </c>
      <c r="F25" s="74">
        <f>IF(RES_hh_tesh_in!F25=0,0,RES_hh_tesh_in!F25/RES_summary!F$21)</f>
        <v>12.520360163213228</v>
      </c>
      <c r="G25" s="74">
        <f>IF(RES_hh_tesh_in!G25=0,0,RES_hh_tesh_in!G25/RES_summary!G$21)</f>
        <v>11.254687571898257</v>
      </c>
      <c r="H25" s="74">
        <f>IF(RES_hh_tesh_in!H25=0,0,RES_hh_tesh_in!H25/RES_summary!H$21)</f>
        <v>11.175022024452941</v>
      </c>
      <c r="I25" s="74">
        <f>IF(RES_hh_tesh_in!I25=0,0,RES_hh_tesh_in!I25/RES_summary!I$21)</f>
        <v>10.757172601373913</v>
      </c>
      <c r="J25" s="74">
        <f>IF(RES_hh_tesh_in!J25=0,0,RES_hh_tesh_in!J25/RES_summary!J$21)</f>
        <v>12.098009742948276</v>
      </c>
      <c r="K25" s="74">
        <f>IF(RES_hh_tesh_in!K25=0,0,RES_hh_tesh_in!K25/RES_summary!K$21)</f>
        <v>12.970586243362085</v>
      </c>
      <c r="L25" s="74">
        <f>IF(RES_hh_tesh_in!L25=0,0,RES_hh_tesh_in!L25/RES_summary!L$21)</f>
        <v>12.486528690050729</v>
      </c>
      <c r="M25" s="74">
        <f>IF(RES_hh_tesh_in!M25=0,0,RES_hh_tesh_in!M25/RES_summary!M$21)</f>
        <v>11.072082701996521</v>
      </c>
      <c r="N25" s="74">
        <f>IF(RES_hh_tesh_in!N25=0,0,RES_hh_tesh_in!N25/RES_summary!N$21)</f>
        <v>11.99310381831468</v>
      </c>
      <c r="O25" s="74">
        <f>IF(RES_hh_tesh_in!O25=0,0,RES_hh_tesh_in!O25/RES_summary!O$21)</f>
        <v>12.47248115777891</v>
      </c>
      <c r="P25" s="74">
        <f>IF(RES_hh_tesh_in!P25=0,0,RES_hh_tesh_in!P25/RES_summary!P$21)</f>
        <v>11.065432009925253</v>
      </c>
      <c r="Q25" s="74">
        <f>IF(RES_hh_tesh_in!Q25=0,0,RES_hh_tesh_in!Q25/RES_summary!Q$21)</f>
        <v>11.438944408172526</v>
      </c>
      <c r="R25" s="74">
        <f>IF(RES_hh_tesh_in!R25=0,0,RES_hh_tesh_in!R25/RES_summary!R$21)</f>
        <v>11.395943400889047</v>
      </c>
      <c r="S25" s="74">
        <f>IF(RES_hh_tesh_in!S25=0,0,RES_hh_tesh_in!S25/RES_summary!S$21)</f>
        <v>12.207278832854598</v>
      </c>
      <c r="T25" s="74">
        <f>IF(RES_hh_tesh_in!T25=0,0,RES_hh_tesh_in!T25/RES_summary!T$21)</f>
        <v>11.155383353827251</v>
      </c>
      <c r="U25" s="74">
        <f>IF(RES_hh_tesh_in!U25=0,0,RES_hh_tesh_in!U25/RES_summary!U$21)</f>
        <v>13.969662878661957</v>
      </c>
      <c r="V25" s="74">
        <f>IF(RES_hh_tesh_in!V25=0,0,RES_hh_tesh_in!V25/RES_summary!V$21)</f>
        <v>10.219290299749565</v>
      </c>
      <c r="W25" s="74">
        <f>IF(RES_hh_tesh_in!W25=0,0,RES_hh_tesh_in!W25/RES_summary!W$21)</f>
        <v>11.222021981874331</v>
      </c>
      <c r="X25" s="74">
        <f>IF(RES_hh_tesh_in!X25=0,0,RES_hh_tesh_in!X25/RES_summary!X$21)</f>
        <v>16.273128877652372</v>
      </c>
      <c r="Y25" s="74">
        <f>IF(RES_hh_tesh_in!Y25=0,0,RES_hh_tesh_in!Y25/RES_summary!Y$21)</f>
        <v>16.419456723861142</v>
      </c>
      <c r="DA25" s="90" t="s">
        <v>929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2.7014043645626256</v>
      </c>
      <c r="D26" s="77">
        <f>IF(RES_hh_tesh_in!D26=0,0,RES_hh_tesh_in!D26/RES_summary!D$21)</f>
        <v>2.6475886921080023</v>
      </c>
      <c r="E26" s="77">
        <f>IF(RES_hh_tesh_in!E26=0,0,RES_hh_tesh_in!E26/RES_summary!E$21)</f>
        <v>2.5956175067783005</v>
      </c>
      <c r="F26" s="77">
        <f>IF(RES_hh_tesh_in!F26=0,0,RES_hh_tesh_in!F26/RES_summary!F$21)</f>
        <v>2.5448180829393698</v>
      </c>
      <c r="G26" s="77">
        <f>IF(RES_hh_tesh_in!G26=0,0,RES_hh_tesh_in!G26/RES_summary!G$21)</f>
        <v>2.2499010689631764</v>
      </c>
      <c r="H26" s="77">
        <f>IF(RES_hh_tesh_in!H26=0,0,RES_hh_tesh_in!H26/RES_summary!H$21)</f>
        <v>2.2492955425120478</v>
      </c>
      <c r="I26" s="77">
        <f>IF(RES_hh_tesh_in!I26=0,0,RES_hh_tesh_in!I26/RES_summary!I$21)</f>
        <v>2.0374281268999792</v>
      </c>
      <c r="J26" s="77">
        <f>IF(RES_hh_tesh_in!J26=0,0,RES_hh_tesh_in!J26/RES_summary!J$21)</f>
        <v>2.3942476490852793</v>
      </c>
      <c r="K26" s="77">
        <f>IF(RES_hh_tesh_in!K26=0,0,RES_hh_tesh_in!K26/RES_summary!K$21)</f>
        <v>2.5525354444116308</v>
      </c>
      <c r="L26" s="77">
        <f>IF(RES_hh_tesh_in!L26=0,0,RES_hh_tesh_in!L26/RES_summary!L$21)</f>
        <v>2.4936326014033252</v>
      </c>
      <c r="M26" s="77">
        <f>IF(RES_hh_tesh_in!M26=0,0,RES_hh_tesh_in!M26/RES_summary!M$21)</f>
        <v>2.1767943754733663</v>
      </c>
      <c r="N26" s="77">
        <f>IF(RES_hh_tesh_in!N26=0,0,RES_hh_tesh_in!N26/RES_summary!N$21)</f>
        <v>2.3715258357191114</v>
      </c>
      <c r="O26" s="77">
        <f>IF(RES_hh_tesh_in!O26=0,0,RES_hh_tesh_in!O26/RES_summary!O$21)</f>
        <v>2.485343839364468</v>
      </c>
      <c r="P26" s="77">
        <f>IF(RES_hh_tesh_in!P26=0,0,RES_hh_tesh_in!P26/RES_summary!P$21)</f>
        <v>2.204120230891125</v>
      </c>
      <c r="Q26" s="77">
        <f>IF(RES_hh_tesh_in!Q26=0,0,RES_hh_tesh_in!Q26/RES_summary!Q$21)</f>
        <v>2.288395954634078</v>
      </c>
      <c r="R26" s="77">
        <f>IF(RES_hh_tesh_in!R26=0,0,RES_hh_tesh_in!R26/RES_summary!R$21)</f>
        <v>2.2608090782026862</v>
      </c>
      <c r="S26" s="77">
        <f>IF(RES_hh_tesh_in!S26=0,0,RES_hh_tesh_in!S26/RES_summary!S$21)</f>
        <v>2.4178694553226752</v>
      </c>
      <c r="T26" s="77">
        <f>IF(RES_hh_tesh_in!T26=0,0,RES_hh_tesh_in!T26/RES_summary!T$21)</f>
        <v>2.206558785873614</v>
      </c>
      <c r="U26" s="77">
        <f>IF(RES_hh_tesh_in!U26=0,0,RES_hh_tesh_in!U26/RES_summary!U$21)</f>
        <v>2.7748267407996368</v>
      </c>
      <c r="V26" s="77">
        <f>IF(RES_hh_tesh_in!V26=0,0,RES_hh_tesh_in!V26/RES_summary!V$21)</f>
        <v>2.0432441902049705</v>
      </c>
      <c r="W26" s="77">
        <f>IF(RES_hh_tesh_in!W26=0,0,RES_hh_tesh_in!W26/RES_summary!W$21)</f>
        <v>2.3466298681214939</v>
      </c>
      <c r="X26" s="77">
        <f>IF(RES_hh_tesh_in!X26=0,0,RES_hh_tesh_in!X26/RES_summary!X$21)</f>
        <v>3.4086097497675616</v>
      </c>
      <c r="Y26" s="77">
        <f>IF(RES_hh_tesh_in!Y26=0,0,RES_hh_tesh_in!Y26/RES_summary!Y$21)</f>
        <v>3.2205551854393542</v>
      </c>
      <c r="DA26" s="92" t="s">
        <v>930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1.3670585773590311</v>
      </c>
      <c r="D27" s="69">
        <f>IF(RES_hh_tesh_in!D27=0,0,RES_hh_tesh_in!D27/RES_summary!D$21)</f>
        <v>1.3508316105010394</v>
      </c>
      <c r="E27" s="69">
        <f>IF(RES_hh_tesh_in!E27=0,0,RES_hh_tesh_in!E27/RES_summary!E$21)</f>
        <v>1.3462011178465232</v>
      </c>
      <c r="F27" s="69">
        <f>IF(RES_hh_tesh_in!F27=0,0,RES_hh_tesh_in!F27/RES_summary!F$21)</f>
        <v>1.3164311659741481</v>
      </c>
      <c r="G27" s="69">
        <f>IF(RES_hh_tesh_in!G27=0,0,RES_hh_tesh_in!G27/RES_summary!G$21)</f>
        <v>1.183972737532401</v>
      </c>
      <c r="H27" s="69">
        <f>IF(RES_hh_tesh_in!H27=0,0,RES_hh_tesh_in!H27/RES_summary!H$21)</f>
        <v>1.1660413187534229</v>
      </c>
      <c r="I27" s="69">
        <f>IF(RES_hh_tesh_in!I27=0,0,RES_hh_tesh_in!I27/RES_summary!I$21)</f>
        <v>1.1604587467935652</v>
      </c>
      <c r="J27" s="69">
        <f>IF(RES_hh_tesh_in!J27=0,0,RES_hh_tesh_in!J27/RES_summary!J$21)</f>
        <v>1.4115276041340432</v>
      </c>
      <c r="K27" s="69">
        <f>IF(RES_hh_tesh_in!K27=0,0,RES_hh_tesh_in!K27/RES_summary!K$21)</f>
        <v>1.5759721937896993</v>
      </c>
      <c r="L27" s="69">
        <f>IF(RES_hh_tesh_in!L27=0,0,RES_hh_tesh_in!L27/RES_summary!L$21)</f>
        <v>1.541744572179363</v>
      </c>
      <c r="M27" s="69">
        <f>IF(RES_hh_tesh_in!M27=0,0,RES_hh_tesh_in!M27/RES_summary!M$21)</f>
        <v>1.3196734801677481</v>
      </c>
      <c r="N27" s="69">
        <f>IF(RES_hh_tesh_in!N27=0,0,RES_hh_tesh_in!N27/RES_summary!N$21)</f>
        <v>1.499636514605591</v>
      </c>
      <c r="O27" s="69">
        <f>IF(RES_hh_tesh_in!O27=0,0,RES_hh_tesh_in!O27/RES_summary!O$21)</f>
        <v>1.5759642011721751</v>
      </c>
      <c r="P27" s="69">
        <f>IF(RES_hh_tesh_in!P27=0,0,RES_hh_tesh_in!P27/RES_summary!P$21)</f>
        <v>1.4271699105889959</v>
      </c>
      <c r="Q27" s="69">
        <f>IF(RES_hh_tesh_in!Q27=0,0,RES_hh_tesh_in!Q27/RES_summary!Q$21)</f>
        <v>1.5168606104631859</v>
      </c>
      <c r="R27" s="69">
        <f>IF(RES_hh_tesh_in!R27=0,0,RES_hh_tesh_in!R27/RES_summary!R$21)</f>
        <v>1.5129865496187276</v>
      </c>
      <c r="S27" s="69">
        <f>IF(RES_hh_tesh_in!S27=0,0,RES_hh_tesh_in!S27/RES_summary!S$21)</f>
        <v>1.6790801111962046</v>
      </c>
      <c r="T27" s="69">
        <f>IF(RES_hh_tesh_in!T27=0,0,RES_hh_tesh_in!T27/RES_summary!T$21)</f>
        <v>1.6267189895573819</v>
      </c>
      <c r="U27" s="69">
        <f>IF(RES_hh_tesh_in!U27=0,0,RES_hh_tesh_in!U27/RES_summary!U$21)</f>
        <v>2.1172351071431832</v>
      </c>
      <c r="V27" s="69">
        <f>IF(RES_hh_tesh_in!V27=0,0,RES_hh_tesh_in!V27/RES_summary!V$21)</f>
        <v>2.0897813014055857</v>
      </c>
      <c r="W27" s="69">
        <f>IF(RES_hh_tesh_in!W27=0,0,RES_hh_tesh_in!W27/RES_summary!W$21)</f>
        <v>2.359520760657341</v>
      </c>
      <c r="X27" s="69">
        <f>IF(RES_hh_tesh_in!X27=0,0,RES_hh_tesh_in!X27/RES_summary!X$21)</f>
        <v>3.447691487891305</v>
      </c>
      <c r="Y27" s="69">
        <f>IF(RES_hh_tesh_in!Y27=0,0,RES_hh_tesh_in!Y27/RES_summary!Y$21)</f>
        <v>3.269367989495485</v>
      </c>
      <c r="DA27" s="88" t="s">
        <v>931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X28" s="72">
        <f>IF(RES_hh_tesh_in!X28=0,0,RES_hh_tesh_in!X28/RES_summary!X$21)</f>
        <v>0</v>
      </c>
      <c r="Y28" s="72">
        <f>IF(RES_hh_tesh_in!Y28=0,0,RES_hh_tesh_in!Y28/RES_summary!Y$21)</f>
        <v>0</v>
      </c>
      <c r="DA28" s="89" t="s">
        <v>932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1.5070124734784336</v>
      </c>
      <c r="D29" s="72">
        <f>IF(RES_hh_tesh_in!D29=0,0,RES_hh_tesh_in!D29/RES_summary!D$21)</f>
        <v>1.404118675127541</v>
      </c>
      <c r="E29" s="72">
        <f>IF(RES_hh_tesh_in!E29=0,0,RES_hh_tesh_in!E29/RES_summary!E$21)</f>
        <v>1.5693154079334499</v>
      </c>
      <c r="F29" s="72">
        <f>IF(RES_hh_tesh_in!F29=0,0,RES_hh_tesh_in!F29/RES_summary!F$21)</f>
        <v>1.3286318046648158</v>
      </c>
      <c r="G29" s="72">
        <f>IF(RES_hh_tesh_in!G29=0,0,RES_hh_tesh_in!G29/RES_summary!G$21)</f>
        <v>1.434177908602249</v>
      </c>
      <c r="H29" s="72">
        <f>IF(RES_hh_tesh_in!H29=0,0,RES_hh_tesh_in!H29/RES_summary!H$21)</f>
        <v>0.75481398998654103</v>
      </c>
      <c r="I29" s="72">
        <f>IF(RES_hh_tesh_in!I29=0,0,RES_hh_tesh_in!I29/RES_summary!I$21)</f>
        <v>0.9976406297720275</v>
      </c>
      <c r="J29" s="72">
        <f>IF(RES_hh_tesh_in!J29=0,0,RES_hh_tesh_in!J29/RES_summary!J$21)</f>
        <v>1.6107643763231412</v>
      </c>
      <c r="K29" s="72">
        <f>IF(RES_hh_tesh_in!K29=0,0,RES_hh_tesh_in!K29/RES_summary!K$21)</f>
        <v>1.9670500997413869</v>
      </c>
      <c r="L29" s="72">
        <f>IF(RES_hh_tesh_in!L29=0,0,RES_hh_tesh_in!L29/RES_summary!L$21)</f>
        <v>1.4933504116608751</v>
      </c>
      <c r="M29" s="72">
        <f>IF(RES_hh_tesh_in!M29=0,0,RES_hh_tesh_in!M29/RES_summary!M$21)</f>
        <v>1.2267460941409782</v>
      </c>
      <c r="N29" s="72">
        <f>IF(RES_hh_tesh_in!N29=0,0,RES_hh_tesh_in!N29/RES_summary!N$21)</f>
        <v>1.120409930849688</v>
      </c>
      <c r="O29" s="72">
        <f>IF(RES_hh_tesh_in!O29=0,0,RES_hh_tesh_in!O29/RES_summary!O$21)</f>
        <v>1.6051731970180751</v>
      </c>
      <c r="P29" s="72">
        <f>IF(RES_hh_tesh_in!P29=0,0,RES_hh_tesh_in!P29/RES_summary!P$21)</f>
        <v>1.3975643086126839</v>
      </c>
      <c r="Q29" s="72">
        <f>IF(RES_hh_tesh_in!Q29=0,0,RES_hh_tesh_in!Q29/RES_summary!Q$21)</f>
        <v>1.8054676413871202</v>
      </c>
      <c r="R29" s="72">
        <f>IF(RES_hh_tesh_in!R29=0,0,RES_hh_tesh_in!R29/RES_summary!R$21)</f>
        <v>1.445478899488593</v>
      </c>
      <c r="S29" s="72">
        <f>IF(RES_hh_tesh_in!S29=0,0,RES_hh_tesh_in!S29/RES_summary!S$21)</f>
        <v>1.6505240746109884</v>
      </c>
      <c r="T29" s="72">
        <f>IF(RES_hh_tesh_in!T29=0,0,RES_hh_tesh_in!T29/RES_summary!T$21)</f>
        <v>1.6282369076545136</v>
      </c>
      <c r="U29" s="72">
        <f>IF(RES_hh_tesh_in!U29=0,0,RES_hh_tesh_in!U29/RES_summary!U$21)</f>
        <v>2.1470096893718535</v>
      </c>
      <c r="V29" s="72">
        <f>IF(RES_hh_tesh_in!V29=0,0,RES_hh_tesh_in!V29/RES_summary!V$21)</f>
        <v>2.0666592949194884</v>
      </c>
      <c r="W29" s="72">
        <f>IF(RES_hh_tesh_in!W29=0,0,RES_hh_tesh_in!W29/RES_summary!W$21)</f>
        <v>2.4896657759663516</v>
      </c>
      <c r="X29" s="72">
        <f>IF(RES_hh_tesh_in!X29=0,0,RES_hh_tesh_in!X29/RES_summary!X$21)</f>
        <v>3.4826721686007369</v>
      </c>
      <c r="Y29" s="72">
        <f>IF(RES_hh_tesh_in!Y29=0,0,RES_hh_tesh_in!Y29/RES_summary!Y$21)</f>
        <v>3.0368259587444482</v>
      </c>
      <c r="DA29" s="89" t="s">
        <v>933</v>
      </c>
    </row>
    <row r="30" spans="1:105" ht="12" customHeight="1" x14ac:dyDescent="0.25">
      <c r="A30" s="28" t="s">
        <v>189</v>
      </c>
      <c r="B30" s="72"/>
      <c r="C30" s="72">
        <f>IF(RES_hh_tesh_in!C30=0,0,RES_hh_tesh_in!C30/RES_summary!C$21)</f>
        <v>1.3429879171790791</v>
      </c>
      <c r="D30" s="72">
        <f>IF(RES_hh_tesh_in!D30=0,0,RES_hh_tesh_in!D30/RES_summary!D$21)</f>
        <v>1.4089481207838421</v>
      </c>
      <c r="E30" s="72">
        <f>IF(RES_hh_tesh_in!E30=0,0,RES_hh_tesh_in!E30/RES_summary!E$21)</f>
        <v>1.2957134917162663</v>
      </c>
      <c r="F30" s="72">
        <f>IF(RES_hh_tesh_in!F30=0,0,RES_hh_tesh_in!F30/RES_summary!F$21)</f>
        <v>1.3101478718909418</v>
      </c>
      <c r="G30" s="72">
        <f>IF(RES_hh_tesh_in!G30=0,0,RES_hh_tesh_in!G30/RES_summary!G$21)</f>
        <v>1.1408823902579892</v>
      </c>
      <c r="H30" s="72">
        <f>IF(RES_hh_tesh_in!H30=0,0,RES_hh_tesh_in!H30/RES_summary!H$21)</f>
        <v>1.1788579143405902</v>
      </c>
      <c r="I30" s="72">
        <f>IF(RES_hh_tesh_in!I30=0,0,RES_hh_tesh_in!I30/RES_summary!I$21)</f>
        <v>1.1968458793098473</v>
      </c>
      <c r="J30" s="72">
        <f>IF(RES_hh_tesh_in!J30=0,0,RES_hh_tesh_in!J30/RES_summary!J$21)</f>
        <v>1.4124854083031448</v>
      </c>
      <c r="K30" s="72">
        <f>IF(RES_hh_tesh_in!K30=0,0,RES_hh_tesh_in!K30/RES_summary!K$21)</f>
        <v>1.6194533427879456</v>
      </c>
      <c r="L30" s="72">
        <f>IF(RES_hh_tesh_in!L30=0,0,RES_hh_tesh_in!L30/RES_summary!L$21)</f>
        <v>1.6595876286012208</v>
      </c>
      <c r="M30" s="72">
        <f>IF(RES_hh_tesh_in!M30=0,0,RES_hh_tesh_in!M30/RES_summary!M$21)</f>
        <v>0</v>
      </c>
      <c r="N30" s="72">
        <f>IF(RES_hh_tesh_in!N30=0,0,RES_hh_tesh_in!N30/RES_summary!N$21)</f>
        <v>0</v>
      </c>
      <c r="O30" s="72">
        <f>IF(RES_hh_tesh_in!O30=0,0,RES_hh_tesh_in!O30/RES_summary!O$21)</f>
        <v>1.5603085192209971</v>
      </c>
      <c r="P30" s="72">
        <f>IF(RES_hh_tesh_in!P30=0,0,RES_hh_tesh_in!P30/RES_summary!P$21)</f>
        <v>1.4510110710100508</v>
      </c>
      <c r="Q30" s="72">
        <f>IF(RES_hh_tesh_in!Q30=0,0,RES_hh_tesh_in!Q30/RES_summary!Q$21)</f>
        <v>1.4827081977479992</v>
      </c>
      <c r="R30" s="72">
        <f>IF(RES_hh_tesh_in!R30=0,0,RES_hh_tesh_in!R30/RES_summary!R$21)</f>
        <v>1.4697329942134156</v>
      </c>
      <c r="S30" s="72">
        <f>IF(RES_hh_tesh_in!S30=0,0,RES_hh_tesh_in!S30/RES_summary!S$21)</f>
        <v>1.6697373977216861</v>
      </c>
      <c r="T30" s="72">
        <f>IF(RES_hh_tesh_in!T30=0,0,RES_hh_tesh_in!T30/RES_summary!T$21)</f>
        <v>1.552158517501675</v>
      </c>
      <c r="U30" s="72">
        <f>IF(RES_hh_tesh_in!U30=0,0,RES_hh_tesh_in!U30/RES_summary!U$21)</f>
        <v>2.2071475594757883</v>
      </c>
      <c r="V30" s="72">
        <f>IF(RES_hh_tesh_in!V30=0,0,RES_hh_tesh_in!V30/RES_summary!V$21)</f>
        <v>2.1280883499446093</v>
      </c>
      <c r="W30" s="72">
        <f>IF(RES_hh_tesh_in!W30=0,0,RES_hh_tesh_in!W30/RES_summary!W$21)</f>
        <v>2.7504555930138781</v>
      </c>
      <c r="X30" s="72">
        <f>IF(RES_hh_tesh_in!X30=0,0,RES_hh_tesh_in!X30/RES_summary!X$21)</f>
        <v>0</v>
      </c>
      <c r="Y30" s="72">
        <f>IF(RES_hh_tesh_in!Y30=0,0,RES_hh_tesh_in!Y30/RES_summary!Y$21)</f>
        <v>0</v>
      </c>
      <c r="DA30" s="89" t="s">
        <v>934</v>
      </c>
    </row>
    <row r="31" spans="1:105" ht="12" customHeight="1" x14ac:dyDescent="0.25">
      <c r="A31" s="28" t="s">
        <v>202</v>
      </c>
      <c r="B31" s="72"/>
      <c r="C31" s="72">
        <f>IF(RES_hh_tesh_in!C31=0,0,RES_hh_tesh_in!C31/RES_summary!C$21)</f>
        <v>0</v>
      </c>
      <c r="D31" s="72">
        <f>IF(RES_hh_tesh_in!D31=0,0,RES_hh_tesh_in!D31/RES_summary!D$21)</f>
        <v>0</v>
      </c>
      <c r="E31" s="72">
        <f>IF(RES_hh_tesh_in!E31=0,0,RES_hh_tesh_in!E31/RES_summary!E$21)</f>
        <v>0</v>
      </c>
      <c r="F31" s="72">
        <f>IF(RES_hh_tesh_in!F31=0,0,RES_hh_tesh_in!F31/RES_summary!F$21)</f>
        <v>0</v>
      </c>
      <c r="G31" s="72">
        <f>IF(RES_hh_tesh_in!G31=0,0,RES_hh_tesh_in!G31/RES_summary!G$21)</f>
        <v>0</v>
      </c>
      <c r="H31" s="72">
        <f>IF(RES_hh_tesh_in!H31=0,0,RES_hh_tesh_in!H31/RES_summary!H$21)</f>
        <v>0</v>
      </c>
      <c r="I31" s="72">
        <f>IF(RES_hh_tesh_in!I31=0,0,RES_hh_tesh_in!I31/RES_summary!I$21)</f>
        <v>0</v>
      </c>
      <c r="J31" s="72">
        <f>IF(RES_hh_tesh_in!J31=0,0,RES_hh_tesh_in!J31/RES_summary!J$21)</f>
        <v>0</v>
      </c>
      <c r="K31" s="72">
        <f>IF(RES_hh_tesh_in!K31=0,0,RES_hh_tesh_in!K31/RES_summary!K$21)</f>
        <v>0</v>
      </c>
      <c r="L31" s="72">
        <f>IF(RES_hh_tesh_in!L31=0,0,RES_hh_tesh_in!L31/RES_summary!L$21)</f>
        <v>0</v>
      </c>
      <c r="M31" s="72">
        <f>IF(RES_hh_tesh_in!M31=0,0,RES_hh_tesh_in!M31/RES_summary!M$21)</f>
        <v>0</v>
      </c>
      <c r="N31" s="72">
        <f>IF(RES_hh_tesh_in!N31=0,0,RES_hh_tesh_in!N31/RES_summary!N$21)</f>
        <v>0</v>
      </c>
      <c r="O31" s="72">
        <f>IF(RES_hh_tesh_in!O31=0,0,RES_hh_tesh_in!O31/RES_summary!O$21)</f>
        <v>0</v>
      </c>
      <c r="P31" s="72">
        <f>IF(RES_hh_tesh_in!P31=0,0,RES_hh_tesh_in!P31/RES_summary!P$21)</f>
        <v>0</v>
      </c>
      <c r="Q31" s="72">
        <f>IF(RES_hh_tesh_in!Q31=0,0,RES_hh_tesh_in!Q31/RES_summary!Q$21)</f>
        <v>0</v>
      </c>
      <c r="R31" s="72">
        <f>IF(RES_hh_tesh_in!R31=0,0,RES_hh_tesh_in!R31/RES_summary!R$21)</f>
        <v>0</v>
      </c>
      <c r="S31" s="72">
        <f>IF(RES_hh_tesh_in!S31=0,0,RES_hh_tesh_in!S31/RES_summary!S$21)</f>
        <v>0</v>
      </c>
      <c r="T31" s="72">
        <f>IF(RES_hh_tesh_in!T31=0,0,RES_hh_tesh_in!T31/RES_summary!T$21)</f>
        <v>0</v>
      </c>
      <c r="U31" s="72">
        <f>IF(RES_hh_tesh_in!U31=0,0,RES_hh_tesh_in!U31/RES_summary!U$21)</f>
        <v>0</v>
      </c>
      <c r="V31" s="72">
        <f>IF(RES_hh_tesh_in!V31=0,0,RES_hh_tesh_in!V31/RES_summary!V$21)</f>
        <v>0</v>
      </c>
      <c r="W31" s="72">
        <f>IF(RES_hh_tesh_in!W31=0,0,RES_hh_tesh_in!W31/RES_summary!W$21)</f>
        <v>0</v>
      </c>
      <c r="X31" s="72">
        <f>IF(RES_hh_tesh_in!X31=0,0,RES_hh_tesh_in!X31/RES_summary!X$21)</f>
        <v>0</v>
      </c>
      <c r="Y31" s="72">
        <f>IF(RES_hh_tesh_in!Y31=0,0,RES_hh_tesh_in!Y31/RES_summary!Y$21)</f>
        <v>0</v>
      </c>
      <c r="DA31" s="89" t="s">
        <v>935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1.345532929688138</v>
      </c>
      <c r="D32" s="77">
        <f>IF(RES_hh_tesh_in!D32=0,0,RES_hh_tesh_in!D32/RES_summary!D$21)</f>
        <v>1.3427129224997083</v>
      </c>
      <c r="E32" s="77">
        <f>IF(RES_hh_tesh_in!E32=0,0,RES_hh_tesh_in!E32/RES_summary!E$21)</f>
        <v>1.3149202240590958</v>
      </c>
      <c r="F32" s="77">
        <f>IF(RES_hh_tesh_in!F32=0,0,RES_hh_tesh_in!F32/RES_summary!F$21)</f>
        <v>1.3155048446134352</v>
      </c>
      <c r="G32" s="77">
        <f>IF(RES_hh_tesh_in!G32=0,0,RES_hh_tesh_in!G32/RES_summary!G$21)</f>
        <v>1.1627261982616015</v>
      </c>
      <c r="H32" s="77">
        <f>IF(RES_hh_tesh_in!H32=0,0,RES_hh_tesh_in!H32/RES_summary!H$21)</f>
        <v>1.1986885254682038</v>
      </c>
      <c r="I32" s="77">
        <f>IF(RES_hh_tesh_in!I32=0,0,RES_hh_tesh_in!I32/RES_summary!I$21)</f>
        <v>1.1787421554949533</v>
      </c>
      <c r="J32" s="77">
        <f>IF(RES_hh_tesh_in!J32=0,0,RES_hh_tesh_in!J32/RES_summary!J$21)</f>
        <v>1.3762910605107068</v>
      </c>
      <c r="K32" s="77">
        <f>IF(RES_hh_tesh_in!K32=0,0,RES_hh_tesh_in!K32/RES_summary!K$21)</f>
        <v>1.5291887736666578</v>
      </c>
      <c r="L32" s="77">
        <f>IF(RES_hh_tesh_in!L32=0,0,RES_hh_tesh_in!L32/RES_summary!L$21)</f>
        <v>1.5438446159466925</v>
      </c>
      <c r="M32" s="77">
        <f>IF(RES_hh_tesh_in!M32=0,0,RES_hh_tesh_in!M32/RES_summary!M$21)</f>
        <v>1.3207185940293413</v>
      </c>
      <c r="N32" s="77">
        <f>IF(RES_hh_tesh_in!N32=0,0,RES_hh_tesh_in!N32/RES_summary!N$21)</f>
        <v>1.5087357369777448</v>
      </c>
      <c r="O32" s="77">
        <f>IF(RES_hh_tesh_in!O32=0,0,RES_hh_tesh_in!O32/RES_summary!O$21)</f>
        <v>1.5736640252823824</v>
      </c>
      <c r="P32" s="77">
        <f>IF(RES_hh_tesh_in!P32=0,0,RES_hh_tesh_in!P32/RES_summary!P$21)</f>
        <v>1.4307919770695698</v>
      </c>
      <c r="Q32" s="77">
        <f>IF(RES_hh_tesh_in!Q32=0,0,RES_hh_tesh_in!Q32/RES_summary!Q$21)</f>
        <v>1.4871840665073599</v>
      </c>
      <c r="R32" s="77">
        <f>IF(RES_hh_tesh_in!R32=0,0,RES_hh_tesh_in!R32/RES_summary!R$21)</f>
        <v>1.5197042076910885</v>
      </c>
      <c r="S32" s="77">
        <f>IF(RES_hh_tesh_in!S32=0,0,RES_hh_tesh_in!S32/RES_summary!S$21)</f>
        <v>1.680561169989137</v>
      </c>
      <c r="T32" s="77">
        <f>IF(RES_hh_tesh_in!T32=0,0,RES_hh_tesh_in!T32/RES_summary!T$21)</f>
        <v>1.6271703481059216</v>
      </c>
      <c r="U32" s="77">
        <f>IF(RES_hh_tesh_in!U32=0,0,RES_hh_tesh_in!U32/RES_summary!U$21)</f>
        <v>2.115518488688573</v>
      </c>
      <c r="V32" s="77">
        <f>IF(RES_hh_tesh_in!V32=0,0,RES_hh_tesh_in!V32/RES_summary!V$21)</f>
        <v>2.0906373981992425</v>
      </c>
      <c r="W32" s="77">
        <f>IF(RES_hh_tesh_in!W32=0,0,RES_hh_tesh_in!W32/RES_summary!W$21)</f>
        <v>2.3514581511740782</v>
      </c>
      <c r="X32" s="77">
        <f>IF(RES_hh_tesh_in!X32=0,0,RES_hh_tesh_in!X32/RES_summary!X$21)</f>
        <v>3.4462235519401876</v>
      </c>
      <c r="Y32" s="77">
        <f>IF(RES_hh_tesh_in!Y32=0,0,RES_hh_tesh_in!Y32/RES_summary!Y$21)</f>
        <v>3.2759503601554631</v>
      </c>
      <c r="DA32" s="92" t="s">
        <v>936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10.839497795694506</v>
      </c>
      <c r="D3" s="65">
        <f>IF(RES_hh_emih_in!D3=0,0,RES_hh_emih_in!D3/RES_summary!D$21)</f>
        <v>7.8988574414379489</v>
      </c>
      <c r="E3" s="65">
        <f>IF(RES_hh_emih_in!E3=0,0,RES_hh_emih_in!E3/RES_summary!E$21)</f>
        <v>8.2690330053607433</v>
      </c>
      <c r="F3" s="65">
        <f>IF(RES_hh_emih_in!F3=0,0,RES_hh_emih_in!F3/RES_summary!F$21)</f>
        <v>2.0801607770809896</v>
      </c>
      <c r="G3" s="65">
        <f>IF(RES_hh_emih_in!G3=0,0,RES_hh_emih_in!G3/RES_summary!G$21)</f>
        <v>3.3456174087938808</v>
      </c>
      <c r="H3" s="65">
        <f>IF(RES_hh_emih_in!H3=0,0,RES_hh_emih_in!H3/RES_summary!H$21)</f>
        <v>2.6797441176833003</v>
      </c>
      <c r="I3" s="65">
        <f>IF(RES_hh_emih_in!I3=0,0,RES_hh_emih_in!I3/RES_summary!I$21)</f>
        <v>4.5224147950997446</v>
      </c>
      <c r="J3" s="65">
        <f>IF(RES_hh_emih_in!J3=0,0,RES_hh_emih_in!J3/RES_summary!J$21)</f>
        <v>2.4895051893765876</v>
      </c>
      <c r="K3" s="65">
        <f>IF(RES_hh_emih_in!K3=0,0,RES_hh_emih_in!K3/RES_summary!K$21)</f>
        <v>5.1431313113381689</v>
      </c>
      <c r="L3" s="65">
        <f>IF(RES_hh_emih_in!L3=0,0,RES_hh_emih_in!L3/RES_summary!L$21)</f>
        <v>8.3589992880362125</v>
      </c>
      <c r="M3" s="65">
        <f>IF(RES_hh_emih_in!M3=0,0,RES_hh_emih_in!M3/RES_summary!M$21)</f>
        <v>6.2691688796285803</v>
      </c>
      <c r="N3" s="65">
        <f>IF(RES_hh_emih_in!N3=0,0,RES_hh_emih_in!N3/RES_summary!N$21)</f>
        <v>6.644172322832179</v>
      </c>
      <c r="O3" s="65">
        <f>IF(RES_hh_emih_in!O3=0,0,RES_hh_emih_in!O3/RES_summary!O$21)</f>
        <v>5.2662286357793446</v>
      </c>
      <c r="P3" s="65">
        <f>IF(RES_hh_emih_in!P3=0,0,RES_hh_emih_in!P3/RES_summary!P$21)</f>
        <v>1.9922366627278045</v>
      </c>
      <c r="Q3" s="65">
        <f>IF(RES_hh_emih_in!Q3=0,0,RES_hh_emih_in!Q3/RES_summary!Q$21)</f>
        <v>1.3765199036154516</v>
      </c>
      <c r="R3" s="65">
        <f>IF(RES_hh_emih_in!R3=0,0,RES_hh_emih_in!R3/RES_summary!R$21)</f>
        <v>1.1913043320339458</v>
      </c>
      <c r="S3" s="65">
        <f>IF(RES_hh_emih_in!S3=0,0,RES_hh_emih_in!S3/RES_summary!S$21)</f>
        <v>1.6288360660931467</v>
      </c>
      <c r="T3" s="65">
        <f>IF(RES_hh_emih_in!T3=0,0,RES_hh_emih_in!T3/RES_summary!T$21)</f>
        <v>1.7308382592982983</v>
      </c>
      <c r="U3" s="65">
        <f>IF(RES_hh_emih_in!U3=0,0,RES_hh_emih_in!U3/RES_summary!U$21)</f>
        <v>1.4029378460153594</v>
      </c>
      <c r="V3" s="65">
        <f>IF(RES_hh_emih_in!V3=0,0,RES_hh_emih_in!V3/RES_summary!V$21)</f>
        <v>1.5419639719077547</v>
      </c>
      <c r="W3" s="65">
        <f>IF(RES_hh_emih_in!W3=0,0,RES_hh_emih_in!W3/RES_summary!W$21)</f>
        <v>0.13071174197605145</v>
      </c>
      <c r="X3" s="65">
        <f>IF(RES_hh_emih_in!X3=0,0,RES_hh_emih_in!X3/RES_summary!X$21)</f>
        <v>5.7743181767404277E-2</v>
      </c>
      <c r="Y3" s="65">
        <f>IF(RES_hh_emih_in!Y3=0,0,RES_hh_emih_in!Y3/RES_summary!Y$21)</f>
        <v>0.15382515674892577</v>
      </c>
      <c r="DA3" s="87" t="s">
        <v>938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9.9464605881180521</v>
      </c>
      <c r="D4" s="69">
        <f>IF(RES_hh_emih_in!D4=0,0,RES_hh_emih_in!D4/RES_summary!D$21)</f>
        <v>7.2368914020613824</v>
      </c>
      <c r="E4" s="69">
        <f>IF(RES_hh_emih_in!E4=0,0,RES_hh_emih_in!E4/RES_summary!E$21)</f>
        <v>7.6038373360374845</v>
      </c>
      <c r="F4" s="69">
        <f>IF(RES_hh_emih_in!F4=0,0,RES_hh_emih_in!F4/RES_summary!F$21)</f>
        <v>1.9103764110742218</v>
      </c>
      <c r="G4" s="69">
        <f>IF(RES_hh_emih_in!G4=0,0,RES_hh_emih_in!G4/RES_summary!G$21)</f>
        <v>3.0930641339426823</v>
      </c>
      <c r="H4" s="69">
        <f>IF(RES_hh_emih_in!H4=0,0,RES_hh_emih_in!H4/RES_summary!H$21)</f>
        <v>2.494286017862771</v>
      </c>
      <c r="I4" s="69">
        <f>IF(RES_hh_emih_in!I4=0,0,RES_hh_emih_in!I4/RES_summary!I$21)</f>
        <v>4.1652619080936573</v>
      </c>
      <c r="J4" s="69">
        <f>IF(RES_hh_emih_in!J4=0,0,RES_hh_emih_in!J4/RES_summary!J$21)</f>
        <v>2.2034339656010338</v>
      </c>
      <c r="K4" s="69">
        <f>IF(RES_hh_emih_in!K4=0,0,RES_hh_emih_in!K4/RES_summary!K$21)</f>
        <v>4.6506128164945011</v>
      </c>
      <c r="L4" s="69">
        <f>IF(RES_hh_emih_in!L4=0,0,RES_hh_emih_in!L4/RES_summary!L$21)</f>
        <v>7.7086604180706928</v>
      </c>
      <c r="M4" s="69">
        <f>IF(RES_hh_emih_in!M4=0,0,RES_hh_emih_in!M4/RES_summary!M$21)</f>
        <v>5.7570278900518037</v>
      </c>
      <c r="N4" s="69">
        <f>IF(RES_hh_emih_in!N4=0,0,RES_hh_emih_in!N4/RES_summary!N$21)</f>
        <v>6.0936661504614245</v>
      </c>
      <c r="O4" s="69">
        <f>IF(RES_hh_emih_in!O4=0,0,RES_hh_emih_in!O4/RES_summary!O$21)</f>
        <v>4.7515177331528093</v>
      </c>
      <c r="P4" s="69">
        <f>IF(RES_hh_emih_in!P4=0,0,RES_hh_emih_in!P4/RES_summary!P$21)</f>
        <v>1.791767105957925</v>
      </c>
      <c r="Q4" s="69">
        <f>IF(RES_hh_emih_in!Q4=0,0,RES_hh_emih_in!Q4/RES_summary!Q$21)</f>
        <v>1.2031901950348136</v>
      </c>
      <c r="R4" s="69">
        <f>IF(RES_hh_emih_in!R4=0,0,RES_hh_emih_in!R4/RES_summary!R$21)</f>
        <v>1.0519443953734775</v>
      </c>
      <c r="S4" s="69">
        <f>IF(RES_hh_emih_in!S4=0,0,RES_hh_emih_in!S4/RES_summary!S$21)</f>
        <v>1.4535301056078906</v>
      </c>
      <c r="T4" s="69">
        <f>IF(RES_hh_emih_in!T4=0,0,RES_hh_emih_in!T4/RES_summary!T$21)</f>
        <v>1.5585697541873083</v>
      </c>
      <c r="U4" s="69">
        <f>IF(RES_hh_emih_in!U4=0,0,RES_hh_emih_in!U4/RES_summary!U$21)</f>
        <v>1.2157569214564492</v>
      </c>
      <c r="V4" s="69">
        <f>IF(RES_hh_emih_in!V4=0,0,RES_hh_emih_in!V4/RES_summary!V$21)</f>
        <v>1.3545264049177379</v>
      </c>
      <c r="W4" s="69">
        <f>IF(RES_hh_emih_in!W4=0,0,RES_hh_emih_in!W4/RES_summary!W$21)</f>
        <v>7.2028379457940134E-2</v>
      </c>
      <c r="X4" s="69">
        <f>IF(RES_hh_emih_in!X4=0,0,RES_hh_emih_in!X4/RES_summary!X$21)</f>
        <v>5.6506466062658557E-3</v>
      </c>
      <c r="Y4" s="69">
        <f>IF(RES_hh_emih_in!Y4=0,0,RES_hh_emih_in!Y4/RES_summary!Y$21)</f>
        <v>0.11855089130951864</v>
      </c>
      <c r="DA4" s="88" t="s">
        <v>939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74.719235498488416</v>
      </c>
      <c r="D5" s="72">
        <f>IF(RES_hh_emih_in!D5=0,0,RES_hh_emih_in!D5/RES_summary!D$21)</f>
        <v>73.163674967206603</v>
      </c>
      <c r="E5" s="72">
        <f>IF(RES_hh_emih_in!E5=0,0,RES_hh_emih_in!E5/RES_summary!E$21)</f>
        <v>71.990864180178164</v>
      </c>
      <c r="F5" s="72">
        <f>IF(RES_hh_emih_in!F5=0,0,RES_hh_emih_in!F5/RES_summary!F$21)</f>
        <v>69.783518687494194</v>
      </c>
      <c r="G5" s="72">
        <f>IF(RES_hh_emih_in!G5=0,0,RES_hh_emih_in!G5/RES_summary!G$21)</f>
        <v>66.492149965882291</v>
      </c>
      <c r="H5" s="72">
        <f>IF(RES_hh_emih_in!H5=0,0,RES_hh_emih_in!H5/RES_summary!H$21)</f>
        <v>68.557432206740387</v>
      </c>
      <c r="I5" s="72">
        <f>IF(RES_hh_emih_in!I5=0,0,RES_hh_emih_in!I5/RES_summary!I$21)</f>
        <v>0</v>
      </c>
      <c r="J5" s="72">
        <f>IF(RES_hh_emih_in!J5=0,0,RES_hh_emih_in!J5/RES_summary!J$21)</f>
        <v>0</v>
      </c>
      <c r="K5" s="72">
        <f>IF(RES_hh_emih_in!K5=0,0,RES_hh_emih_in!K5/RES_summary!K$21)</f>
        <v>0</v>
      </c>
      <c r="L5" s="72">
        <f>IF(RES_hh_emih_in!L5=0,0,RES_hh_emih_in!L5/RES_summary!L$21)</f>
        <v>0</v>
      </c>
      <c r="M5" s="72">
        <f>IF(RES_hh_emih_in!M5=0,0,RES_hh_emih_in!M5/RES_summary!M$21)</f>
        <v>53.887107924725896</v>
      </c>
      <c r="N5" s="72">
        <f>IF(RES_hh_emih_in!N5=0,0,RES_hh_emih_in!N5/RES_summary!N$21)</f>
        <v>60.431045467755879</v>
      </c>
      <c r="O5" s="72">
        <f>IF(RES_hh_emih_in!O5=0,0,RES_hh_emih_in!O5/RES_summary!O$21)</f>
        <v>55.446778869060473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50.251091908409549</v>
      </c>
      <c r="S5" s="72">
        <f>IF(RES_hh_emih_in!S5=0,0,RES_hh_emih_in!S5/RES_summary!S$21)</f>
        <v>46.843187232105478</v>
      </c>
      <c r="T5" s="72">
        <f>IF(RES_hh_emih_in!T5=0,0,RES_hh_emih_in!T5/RES_summary!T$21)</f>
        <v>44.22868382137672</v>
      </c>
      <c r="U5" s="72">
        <f>IF(RES_hh_emih_in!U5=0,0,RES_hh_emih_in!U5/RES_summary!U$21)</f>
        <v>43.878278784198464</v>
      </c>
      <c r="V5" s="72">
        <f>IF(RES_hh_emih_in!V5=0,0,RES_hh_emih_in!V5/RES_summary!V$21)</f>
        <v>35.61358361696999</v>
      </c>
      <c r="W5" s="72">
        <f>IF(RES_hh_emih_in!W5=0,0,RES_hh_emih_in!W5/RES_summary!W$21)</f>
        <v>37.156780211660426</v>
      </c>
      <c r="X5" s="72">
        <f>IF(RES_hh_emih_in!X5=0,0,RES_hh_emih_in!X5/RES_summary!X$21)</f>
        <v>30.133614113350745</v>
      </c>
      <c r="Y5" s="72">
        <f>IF(RES_hh_emih_in!Y5=0,0,RES_hh_emih_in!Y5/RES_summary!Y$21)</f>
        <v>24.260608528901315</v>
      </c>
      <c r="DA5" s="89" t="s">
        <v>940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0</v>
      </c>
      <c r="D6" s="72">
        <f>IF(RES_hh_emih_in!D6=0,0,RES_hh_emih_in!D6/RES_summary!D$21)</f>
        <v>0</v>
      </c>
      <c r="E6" s="72">
        <f>IF(RES_hh_emih_in!E6=0,0,RES_hh_emih_in!E6/RES_summary!E$21)</f>
        <v>0</v>
      </c>
      <c r="F6" s="72">
        <f>IF(RES_hh_emih_in!F6=0,0,RES_hh_emih_in!F6/RES_summary!F$21)</f>
        <v>0</v>
      </c>
      <c r="G6" s="72">
        <f>IF(RES_hh_emih_in!G6=0,0,RES_hh_emih_in!G6/RES_summary!G$21)</f>
        <v>0</v>
      </c>
      <c r="H6" s="72">
        <f>IF(RES_hh_emih_in!H6=0,0,RES_hh_emih_in!H6/RES_summary!H$21)</f>
        <v>0</v>
      </c>
      <c r="I6" s="72">
        <f>IF(RES_hh_emih_in!I6=0,0,RES_hh_emih_in!I6/RES_summary!I$21)</f>
        <v>0</v>
      </c>
      <c r="J6" s="72">
        <f>IF(RES_hh_emih_in!J6=0,0,RES_hh_emih_in!J6/RES_summary!J$21)</f>
        <v>0</v>
      </c>
      <c r="K6" s="72">
        <f>IF(RES_hh_emih_in!K6=0,0,RES_hh_emih_in!K6/RES_summary!K$21)</f>
        <v>0</v>
      </c>
      <c r="L6" s="72">
        <f>IF(RES_hh_emih_in!L6=0,0,RES_hh_emih_in!L6/RES_summary!L$21)</f>
        <v>0</v>
      </c>
      <c r="M6" s="72">
        <f>IF(RES_hh_emih_in!M6=0,0,RES_hh_emih_in!M6/RES_summary!M$21)</f>
        <v>0</v>
      </c>
      <c r="N6" s="72">
        <f>IF(RES_hh_emih_in!N6=0,0,RES_hh_emih_in!N6/RES_summary!N$21)</f>
        <v>0</v>
      </c>
      <c r="O6" s="72">
        <f>IF(RES_hh_emih_in!O6=0,0,RES_hh_emih_in!O6/RES_summary!O$21)</f>
        <v>0</v>
      </c>
      <c r="P6" s="72">
        <f>IF(RES_hh_emih_in!P6=0,0,RES_hh_emih_in!P6/RES_summary!P$21)</f>
        <v>0</v>
      </c>
      <c r="Q6" s="72">
        <f>IF(RES_hh_emih_in!Q6=0,0,RES_hh_emih_in!Q6/RES_summary!Q$21)</f>
        <v>0</v>
      </c>
      <c r="R6" s="72">
        <f>IF(RES_hh_emih_in!R6=0,0,RES_hh_emih_in!R6/RES_summary!R$21)</f>
        <v>0</v>
      </c>
      <c r="S6" s="72">
        <f>IF(RES_hh_emih_in!S6=0,0,RES_hh_emih_in!S6/RES_summary!S$21)</f>
        <v>0</v>
      </c>
      <c r="T6" s="72">
        <f>IF(RES_hh_emih_in!T6=0,0,RES_hh_emih_in!T6/RES_summary!T$21)</f>
        <v>0</v>
      </c>
      <c r="U6" s="72">
        <f>IF(RES_hh_emih_in!U6=0,0,RES_hh_emih_in!U6/RES_summary!U$21)</f>
        <v>0</v>
      </c>
      <c r="V6" s="72">
        <f>IF(RES_hh_emih_in!V6=0,0,RES_hh_emih_in!V6/RES_summary!V$21)</f>
        <v>0</v>
      </c>
      <c r="W6" s="72">
        <f>IF(RES_hh_emih_in!W6=0,0,RES_hh_emih_in!W6/RES_summary!W$21)</f>
        <v>0</v>
      </c>
      <c r="X6" s="72">
        <f>IF(RES_hh_emih_in!X6=0,0,RES_hh_emih_in!X6/RES_summary!X$21)</f>
        <v>0</v>
      </c>
      <c r="Y6" s="72">
        <f>IF(RES_hh_emih_in!Y6=0,0,RES_hh_emih_in!Y6/RES_summary!Y$21)</f>
        <v>0</v>
      </c>
      <c r="DA6" s="89" t="s">
        <v>941</v>
      </c>
    </row>
    <row r="7" spans="1:105" ht="12" customHeight="1" x14ac:dyDescent="0.25">
      <c r="A7" s="28" t="s">
        <v>200</v>
      </c>
      <c r="B7" s="72"/>
      <c r="C7" s="72">
        <f>IF(RES_hh_emih_in!C7=0,0,RES_hh_emih_in!C7/RES_summary!C$21)</f>
        <v>70.571687745272129</v>
      </c>
      <c r="D7" s="72">
        <f>IF(RES_hh_emih_in!D7=0,0,RES_hh_emih_in!D7/RES_summary!D$21)</f>
        <v>65.518803189709331</v>
      </c>
      <c r="E7" s="72">
        <f>IF(RES_hh_emih_in!E7=0,0,RES_hh_emih_in!E7/RES_summary!E$21)</f>
        <v>71.081290640363335</v>
      </c>
      <c r="F7" s="72">
        <f>IF(RES_hh_emih_in!F7=0,0,RES_hh_emih_in!F7/RES_summary!F$21)</f>
        <v>62.399894513206036</v>
      </c>
      <c r="G7" s="72">
        <f>IF(RES_hh_emih_in!G7=0,0,RES_hh_emih_in!G7/RES_summary!G$21)</f>
        <v>58.872683330552299</v>
      </c>
      <c r="H7" s="72">
        <f>IF(RES_hh_emih_in!H7=0,0,RES_hh_emih_in!H7/RES_summary!H$21)</f>
        <v>58.222946400497484</v>
      </c>
      <c r="I7" s="72">
        <f>IF(RES_hh_emih_in!I7=0,0,RES_hh_emih_in!I7/RES_summary!I$21)</f>
        <v>61.30479961137349</v>
      </c>
      <c r="J7" s="72">
        <f>IF(RES_hh_emih_in!J7=0,0,RES_hh_emih_in!J7/RES_summary!J$21)</f>
        <v>53.679926529346254</v>
      </c>
      <c r="K7" s="72">
        <f>IF(RES_hh_emih_in!K7=0,0,RES_hh_emih_in!K7/RES_summary!K$21)</f>
        <v>54.63132941721009</v>
      </c>
      <c r="L7" s="72">
        <f>IF(RES_hh_emih_in!L7=0,0,RES_hh_emih_in!L7/RES_summary!L$21)</f>
        <v>64.111254239559273</v>
      </c>
      <c r="M7" s="72">
        <f>IF(RES_hh_emih_in!M7=0,0,RES_hh_emih_in!M7/RES_summary!M$21)</f>
        <v>49.353829396499592</v>
      </c>
      <c r="N7" s="72">
        <f>IF(RES_hh_emih_in!N7=0,0,RES_hh_emih_in!N7/RES_summary!N$21)</f>
        <v>52.797299104682715</v>
      </c>
      <c r="O7" s="72">
        <f>IF(RES_hh_emih_in!O7=0,0,RES_hh_emih_in!O7/RES_summary!O$21)</f>
        <v>46.982110074383229</v>
      </c>
      <c r="P7" s="72">
        <f>IF(RES_hh_emih_in!P7=0,0,RES_hh_emih_in!P7/RES_summary!P$21)</f>
        <v>43.720865773515499</v>
      </c>
      <c r="Q7" s="72">
        <f>IF(RES_hh_emih_in!Q7=0,0,RES_hh_emih_in!Q7/RES_summary!Q$21)</f>
        <v>39.940151704673852</v>
      </c>
      <c r="R7" s="72">
        <f>IF(RES_hh_emih_in!R7=0,0,RES_hh_emih_in!R7/RES_summary!R$21)</f>
        <v>40.590186707908209</v>
      </c>
      <c r="S7" s="72">
        <f>IF(RES_hh_emih_in!S7=0,0,RES_hh_emih_in!S7/RES_summary!S$21)</f>
        <v>39.088212118802339</v>
      </c>
      <c r="T7" s="72">
        <f>IF(RES_hh_emih_in!T7=0,0,RES_hh_emih_in!T7/RES_summary!T$21)</f>
        <v>35.91396863603255</v>
      </c>
      <c r="U7" s="72">
        <f>IF(RES_hh_emih_in!U7=0,0,RES_hh_emih_in!U7/RES_summary!U$21)</f>
        <v>34.582602373315162</v>
      </c>
      <c r="V7" s="72">
        <f>IF(RES_hh_emih_in!V7=0,0,RES_hh_emih_in!V7/RES_summary!V$21)</f>
        <v>32.404909726356934</v>
      </c>
      <c r="W7" s="72">
        <f>IF(RES_hh_emih_in!W7=0,0,RES_hh_emih_in!W7/RES_summary!W$21)</f>
        <v>0</v>
      </c>
      <c r="X7" s="72">
        <f>IF(RES_hh_emih_in!X7=0,0,RES_hh_emih_in!X7/RES_summary!X$21)</f>
        <v>0</v>
      </c>
      <c r="Y7" s="72">
        <f>IF(RES_hh_emih_in!Y7=0,0,RES_hh_emih_in!Y7/RES_summary!Y$21)</f>
        <v>17.234544857009617</v>
      </c>
      <c r="DA7" s="89" t="s">
        <v>942</v>
      </c>
    </row>
    <row r="8" spans="1:105" ht="12" customHeight="1" x14ac:dyDescent="0.25">
      <c r="A8" s="28" t="s">
        <v>189</v>
      </c>
      <c r="B8" s="72"/>
      <c r="C8" s="72">
        <f>IF(RES_hh_emih_in!C8=0,0,RES_hh_emih_in!C8/RES_summary!C$21)</f>
        <v>46.141245557268796</v>
      </c>
      <c r="D8" s="72">
        <f>IF(RES_hh_emih_in!D8=0,0,RES_hh_emih_in!D8/RES_summary!D$21)</f>
        <v>47.738360500370533</v>
      </c>
      <c r="E8" s="72">
        <f>IF(RES_hh_emih_in!E8=0,0,RES_hh_emih_in!E8/RES_summary!E$21)</f>
        <v>45.228677129922275</v>
      </c>
      <c r="F8" s="72">
        <f>IF(RES_hh_emih_in!F8=0,0,RES_hh_emih_in!F8/RES_summary!F$21)</f>
        <v>43.145012365409656</v>
      </c>
      <c r="G8" s="72">
        <f>IF(RES_hh_emih_in!G8=0,0,RES_hh_emih_in!G8/RES_summary!G$21)</f>
        <v>39.342518558743436</v>
      </c>
      <c r="H8" s="72">
        <f>IF(RES_hh_emih_in!H8=0,0,RES_hh_emih_in!H8/RES_summary!H$21)</f>
        <v>41.492087617704662</v>
      </c>
      <c r="I8" s="72">
        <f>IF(RES_hh_emih_in!I8=0,0,RES_hh_emih_in!I8/RES_summary!I$21)</f>
        <v>41.006808024813751</v>
      </c>
      <c r="J8" s="72">
        <f>IF(RES_hh_emih_in!J8=0,0,RES_hh_emih_in!J8/RES_summary!J$21)</f>
        <v>38.958562662670403</v>
      </c>
      <c r="K8" s="72">
        <f>IF(RES_hh_emih_in!K8=0,0,RES_hh_emih_in!K8/RES_summary!K$21)</f>
        <v>41.174566255137087</v>
      </c>
      <c r="L8" s="72">
        <f>IF(RES_hh_emih_in!L8=0,0,RES_hh_emih_in!L8/RES_summary!L$21)</f>
        <v>46.774843006259751</v>
      </c>
      <c r="M8" s="72">
        <f>IF(RES_hh_emih_in!M8=0,0,RES_hh_emih_in!M8/RES_summary!M$21)</f>
        <v>0</v>
      </c>
      <c r="N8" s="72">
        <f>IF(RES_hh_emih_in!N8=0,0,RES_hh_emih_in!N8/RES_summary!N$21)</f>
        <v>0</v>
      </c>
      <c r="O8" s="72">
        <f>IF(RES_hh_emih_in!O8=0,0,RES_hh_emih_in!O8/RES_summary!O$21)</f>
        <v>31.861023112493406</v>
      </c>
      <c r="P8" s="72">
        <f>IF(RES_hh_emih_in!P8=0,0,RES_hh_emih_in!P8/RES_summary!P$21)</f>
        <v>29.395854685113992</v>
      </c>
      <c r="Q8" s="72">
        <f>IF(RES_hh_emih_in!Q8=0,0,RES_hh_emih_in!Q8/RES_summary!Q$21)</f>
        <v>25.53793196801443</v>
      </c>
      <c r="R8" s="72">
        <f>IF(RES_hh_emih_in!R8=0,0,RES_hh_emih_in!R8/RES_summary!R$21)</f>
        <v>26.395241883741178</v>
      </c>
      <c r="S8" s="72">
        <f>IF(RES_hh_emih_in!S8=0,0,RES_hh_emih_in!S8/RES_summary!S$21)</f>
        <v>25.828223722322694</v>
      </c>
      <c r="T8" s="72">
        <f>IF(RES_hh_emih_in!T8=0,0,RES_hh_emih_in!T8/RES_summary!T$21)</f>
        <v>23.210953586385685</v>
      </c>
      <c r="U8" s="72">
        <f>IF(RES_hh_emih_in!U8=0,0,RES_hh_emih_in!U8/RES_summary!U$21)</f>
        <v>24.747313287943594</v>
      </c>
      <c r="V8" s="72">
        <f>IF(RES_hh_emih_in!V8=0,0,RES_hh_emih_in!V8/RES_summary!V$21)</f>
        <v>20.042185544724671</v>
      </c>
      <c r="W8" s="72">
        <f>IF(RES_hh_emih_in!W8=0,0,RES_hh_emih_in!W8/RES_summary!W$21)</f>
        <v>23.18690705541978</v>
      </c>
      <c r="X8" s="72">
        <f>IF(RES_hh_emih_in!X8=0,0,RES_hh_emih_in!X8/RES_summary!X$21)</f>
        <v>0</v>
      </c>
      <c r="Y8" s="72">
        <f>IF(RES_hh_emih_in!Y8=0,0,RES_hh_emih_in!Y8/RES_summary!Y$21)</f>
        <v>0</v>
      </c>
      <c r="DA8" s="89" t="s">
        <v>943</v>
      </c>
    </row>
    <row r="9" spans="1:105" ht="12" customHeight="1" x14ac:dyDescent="0.25">
      <c r="A9" s="28" t="s">
        <v>202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X9" s="72">
        <f>IF(RES_hh_emih_in!X9=0,0,RES_hh_emih_in!X9/RES_summary!X$21)</f>
        <v>0</v>
      </c>
      <c r="Y9" s="72">
        <f>IF(RES_hh_emih_in!Y9=0,0,RES_hh_emih_in!Y9/RES_summary!Y$21)</f>
        <v>0</v>
      </c>
      <c r="DA9" s="89" t="s">
        <v>944</v>
      </c>
    </row>
    <row r="10" spans="1:105" ht="12" customHeight="1" x14ac:dyDescent="0.25">
      <c r="A10" s="28" t="s">
        <v>197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X10" s="72">
        <f>IF(RES_hh_emih_in!X10=0,0,RES_hh_emih_in!X10/RES_summary!X$21)</f>
        <v>0</v>
      </c>
      <c r="Y10" s="72">
        <f>IF(RES_hh_emih_in!Y10=0,0,RES_hh_emih_in!Y10/RES_summary!Y$21)</f>
        <v>0</v>
      </c>
      <c r="DA10" s="89" t="s">
        <v>945</v>
      </c>
    </row>
    <row r="11" spans="1:105" ht="12" customHeight="1" x14ac:dyDescent="0.25">
      <c r="A11" s="28" t="s">
        <v>198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X11" s="72">
        <f>IF(RES_hh_emih_in!X11=0,0,RES_hh_emih_in!X11/RES_summary!X$21)</f>
        <v>0</v>
      </c>
      <c r="Y11" s="72">
        <f>IF(RES_hh_emih_in!Y11=0,0,RES_hh_emih_in!Y11/RES_summary!Y$21)</f>
        <v>0</v>
      </c>
      <c r="DA11" s="89" t="s">
        <v>946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X12" s="72">
        <f>IF(RES_hh_emih_in!X12=0,0,RES_hh_emih_in!X12/RES_summary!X$21)</f>
        <v>0</v>
      </c>
      <c r="Y12" s="72">
        <f>IF(RES_hh_emih_in!Y12=0,0,RES_hh_emih_in!Y12/RES_summary!Y$21)</f>
        <v>0</v>
      </c>
      <c r="DA12" s="89" t="s">
        <v>947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X13" s="74">
        <f>IF(RES_hh_emih_in!X13=0,0,RES_hh_emih_in!X13/RES_summary!X$21)</f>
        <v>0</v>
      </c>
      <c r="Y13" s="74">
        <f>IF(RES_hh_emih_in!Y13=0,0,RES_hh_emih_in!Y13/RES_summary!Y$21)</f>
        <v>0</v>
      </c>
      <c r="DA13" s="90" t="s">
        <v>948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X14" s="76">
        <f>IF(RES_hh_emih_in!X14=0,0,RES_hh_emih_in!X14/RES_summary!X$21)</f>
        <v>0</v>
      </c>
      <c r="Y14" s="76">
        <f>IF(RES_hh_emih_in!Y14=0,0,RES_hh_emih_in!Y14/RES_summary!Y$21)</f>
        <v>0</v>
      </c>
      <c r="DA14" s="91" t="s">
        <v>949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X15" s="69">
        <f>IF(RES_hh_emih_in!X15=0,0,RES_hh_emih_in!X15/RES_summary!X$21)</f>
        <v>0</v>
      </c>
      <c r="Y15" s="69">
        <f>IF(RES_hh_emih_in!Y15=0,0,RES_hh_emih_in!Y15/RES_summary!Y$21)</f>
        <v>0</v>
      </c>
      <c r="DA15" s="88" t="s">
        <v>950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X16" s="72">
        <f>IF(RES_hh_emih_in!X16=0,0,RES_hh_emih_in!X16/RES_summary!X$21)</f>
        <v>0</v>
      </c>
      <c r="Y16" s="72">
        <f>IF(RES_hh_emih_in!Y16=0,0,RES_hh_emih_in!Y16/RES_summary!Y$21)</f>
        <v>0</v>
      </c>
      <c r="DA16" s="89" t="s">
        <v>951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0.81697880030959258</v>
      </c>
      <c r="D17" s="69">
        <f>IF(RES_hh_emih_in!D17=0,0,RES_hh_emih_in!D17/RES_summary!D$21)</f>
        <v>0.59470100908671686</v>
      </c>
      <c r="E17" s="69">
        <f>IF(RES_hh_emih_in!E17=0,0,RES_hh_emih_in!E17/RES_summary!E$21)</f>
        <v>0.59238783307142884</v>
      </c>
      <c r="F17" s="69">
        <f>IF(RES_hh_emih_in!F17=0,0,RES_hh_emih_in!F17/RES_summary!F$21)</f>
        <v>0.13140709835922057</v>
      </c>
      <c r="G17" s="69">
        <f>IF(RES_hh_emih_in!G17=0,0,RES_hh_emih_in!G17/RES_summary!G$21)</f>
        <v>0.20809779020763292</v>
      </c>
      <c r="H17" s="69">
        <f>IF(RES_hh_emih_in!H17=0,0,RES_hh_emih_in!H17/RES_summary!H$21)</f>
        <v>0.16138756407914331</v>
      </c>
      <c r="I17" s="69">
        <f>IF(RES_hh_emih_in!I17=0,0,RES_hh_emih_in!I17/RES_summary!I$21)</f>
        <v>0.31661439889073695</v>
      </c>
      <c r="J17" s="69">
        <f>IF(RES_hh_emih_in!J17=0,0,RES_hh_emih_in!J17/RES_summary!J$21)</f>
        <v>0.19520414759471999</v>
      </c>
      <c r="K17" s="69">
        <f>IF(RES_hh_emih_in!K17=0,0,RES_hh_emih_in!K17/RES_summary!K$21)</f>
        <v>0.41436807327097508</v>
      </c>
      <c r="L17" s="69">
        <f>IF(RES_hh_emih_in!L17=0,0,RES_hh_emih_in!L17/RES_summary!L$21)</f>
        <v>0.62503619437603375</v>
      </c>
      <c r="M17" s="69">
        <f>IF(RES_hh_emih_in!M17=0,0,RES_hh_emih_in!M17/RES_summary!M$21)</f>
        <v>0.50716168219546531</v>
      </c>
      <c r="N17" s="69">
        <f>IF(RES_hh_emih_in!N17=0,0,RES_hh_emih_in!N17/RES_summary!N$21)</f>
        <v>0.54092522166670043</v>
      </c>
      <c r="O17" s="69">
        <f>IF(RES_hh_emih_in!O17=0,0,RES_hh_emih_in!O17/RES_summary!O$21)</f>
        <v>0.47142634555008639</v>
      </c>
      <c r="P17" s="69">
        <f>IF(RES_hh_emih_in!P17=0,0,RES_hh_emih_in!P17/RES_summary!P$21)</f>
        <v>0.14362463650227436</v>
      </c>
      <c r="Q17" s="69">
        <f>IF(RES_hh_emih_in!Q17=0,0,RES_hh_emih_in!Q17/RES_summary!Q$21)</f>
        <v>0.11093398254662162</v>
      </c>
      <c r="R17" s="69">
        <f>IF(RES_hh_emih_in!R17=0,0,RES_hh_emih_in!R17/RES_summary!R$21)</f>
        <v>9.1217142882442065E-2</v>
      </c>
      <c r="S17" s="69">
        <f>IF(RES_hh_emih_in!S17=0,0,RES_hh_emih_in!S17/RES_summary!S$21)</f>
        <v>0.14389522513614253</v>
      </c>
      <c r="T17" s="69">
        <f>IF(RES_hh_emih_in!T17=0,0,RES_hh_emih_in!T17/RES_summary!T$21)</f>
        <v>0.1535889391801607</v>
      </c>
      <c r="U17" s="69">
        <f>IF(RES_hh_emih_in!U17=0,0,RES_hh_emih_in!U17/RES_summary!U$21)</f>
        <v>0.15610109952625001</v>
      </c>
      <c r="V17" s="69">
        <f>IF(RES_hh_emih_in!V17=0,0,RES_hh_emih_in!V17/RES_summary!V$21)</f>
        <v>0.15094108945895848</v>
      </c>
      <c r="W17" s="69">
        <f>IF(RES_hh_emih_in!W17=0,0,RES_hh_emih_in!W17/RES_summary!W$21)</f>
        <v>9.1483751922644217E-3</v>
      </c>
      <c r="X17" s="69">
        <f>IF(RES_hh_emih_in!X17=0,0,RES_hh_emih_in!X17/RES_summary!X$21)</f>
        <v>1.3625423958654875E-3</v>
      </c>
      <c r="Y17" s="69">
        <f>IF(RES_hh_emih_in!Y17=0,0,RES_hh_emih_in!Y17/RES_summary!Y$21)</f>
        <v>5.0414924520807364E-3</v>
      </c>
      <c r="DA17" s="88" t="s">
        <v>952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8.2860711341348026</v>
      </c>
      <c r="D18" s="72">
        <f>IF(RES_hh_emih_in!D18=0,0,RES_hh_emih_in!D18/RES_summary!D$21)</f>
        <v>8.0316074624273845</v>
      </c>
      <c r="E18" s="72">
        <f>IF(RES_hh_emih_in!E18=0,0,RES_hh_emih_in!E18/RES_summary!E$21)</f>
        <v>7.4834403556355573</v>
      </c>
      <c r="F18" s="72">
        <f>IF(RES_hh_emih_in!F18=0,0,RES_hh_emih_in!F18/RES_summary!F$21)</f>
        <v>7.630395749752342</v>
      </c>
      <c r="G18" s="72">
        <f>IF(RES_hh_emih_in!G18=0,0,RES_hh_emih_in!G18/RES_summary!G$21)</f>
        <v>7.1559342166607021</v>
      </c>
      <c r="H18" s="72">
        <f>IF(RES_hh_emih_in!H18=0,0,RES_hh_emih_in!H18/RES_summary!H$21)</f>
        <v>7.76202816254834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6.1199461582313273</v>
      </c>
      <c r="N18" s="72">
        <f>IF(RES_hh_emih_in!N18=0,0,RES_hh_emih_in!N18/RES_summary!N$21)</f>
        <v>6.7936169577949554</v>
      </c>
      <c r="O18" s="72">
        <f>IF(RES_hh_emih_in!O18=0,0,RES_hh_emih_in!O18/RES_summary!O$21)</f>
        <v>7.0528175931585784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6.1772539396574517</v>
      </c>
      <c r="S18" s="72">
        <f>IF(RES_hh_emih_in!S18=0,0,RES_hh_emih_in!S18/RES_summary!S$21)</f>
        <v>6.3466105217178539</v>
      </c>
      <c r="T18" s="72">
        <f>IF(RES_hh_emih_in!T18=0,0,RES_hh_emih_in!T18/RES_summary!T$21)</f>
        <v>5.8177079337209303</v>
      </c>
      <c r="U18" s="72">
        <f>IF(RES_hh_emih_in!U18=0,0,RES_hh_emih_in!U18/RES_summary!U$21)</f>
        <v>7.3070237425379121</v>
      </c>
      <c r="V18" s="72">
        <f>IF(RES_hh_emih_in!V18=0,0,RES_hh_emih_in!V18/RES_summary!V$21)</f>
        <v>5.24936404389996</v>
      </c>
      <c r="W18" s="72">
        <f>IF(RES_hh_emih_in!W18=0,0,RES_hh_emih_in!W18/RES_summary!W$21)</f>
        <v>5.8514727052892512</v>
      </c>
      <c r="X18" s="72">
        <f>IF(RES_hh_emih_in!X18=0,0,RES_hh_emih_in!X18/RES_summary!X$21)</f>
        <v>7.9927418212667432</v>
      </c>
      <c r="Y18" s="72">
        <f>IF(RES_hh_emih_in!Y18=0,0,RES_hh_emih_in!Y18/RES_summary!Y$21)</f>
        <v>7.959522008171291</v>
      </c>
      <c r="DA18" s="89" t="s">
        <v>953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0</v>
      </c>
      <c r="D19" s="72">
        <f>IF(RES_hh_emih_in!D19=0,0,RES_hh_emih_in!D19/RES_summary!D$21)</f>
        <v>0</v>
      </c>
      <c r="E19" s="72">
        <f>IF(RES_hh_emih_in!E19=0,0,RES_hh_emih_in!E19/RES_summary!E$21)</f>
        <v>0</v>
      </c>
      <c r="F19" s="72">
        <f>IF(RES_hh_emih_in!F19=0,0,RES_hh_emih_in!F19/RES_summary!F$21)</f>
        <v>0</v>
      </c>
      <c r="G19" s="72">
        <f>IF(RES_hh_emih_in!G19=0,0,RES_hh_emih_in!G19/RES_summary!G$21)</f>
        <v>0</v>
      </c>
      <c r="H19" s="72">
        <f>IF(RES_hh_emih_in!H19=0,0,RES_hh_emih_in!H19/RES_summary!H$21)</f>
        <v>0</v>
      </c>
      <c r="I19" s="72">
        <f>IF(RES_hh_emih_in!I19=0,0,RES_hh_emih_in!I19/RES_summary!I$21)</f>
        <v>0</v>
      </c>
      <c r="J19" s="72">
        <f>IF(RES_hh_emih_in!J19=0,0,RES_hh_emih_in!J19/RES_summary!J$21)</f>
        <v>0</v>
      </c>
      <c r="K19" s="72">
        <f>IF(RES_hh_emih_in!K19=0,0,RES_hh_emih_in!K19/RES_summary!K$21)</f>
        <v>0</v>
      </c>
      <c r="L19" s="72">
        <f>IF(RES_hh_emih_in!L19=0,0,RES_hh_emih_in!L19/RES_summary!L$21)</f>
        <v>0</v>
      </c>
      <c r="M19" s="72">
        <f>IF(RES_hh_emih_in!M19=0,0,RES_hh_emih_in!M19/RES_summary!M$21)</f>
        <v>0</v>
      </c>
      <c r="N19" s="72">
        <f>IF(RES_hh_emih_in!N19=0,0,RES_hh_emih_in!N19/RES_summary!N$21)</f>
        <v>0</v>
      </c>
      <c r="O19" s="72">
        <f>IF(RES_hh_emih_in!O19=0,0,RES_hh_emih_in!O19/RES_summary!O$21)</f>
        <v>0</v>
      </c>
      <c r="P19" s="72">
        <f>IF(RES_hh_emih_in!P19=0,0,RES_hh_emih_in!P19/RES_summary!P$21)</f>
        <v>0</v>
      </c>
      <c r="Q19" s="72">
        <f>IF(RES_hh_emih_in!Q19=0,0,RES_hh_emih_in!Q19/RES_summary!Q$21)</f>
        <v>0</v>
      </c>
      <c r="R19" s="72">
        <f>IF(RES_hh_emih_in!R19=0,0,RES_hh_emih_in!R19/RES_summary!R$21)</f>
        <v>0</v>
      </c>
      <c r="S19" s="72">
        <f>IF(RES_hh_emih_in!S19=0,0,RES_hh_emih_in!S19/RES_summary!S$21)</f>
        <v>0</v>
      </c>
      <c r="T19" s="72">
        <f>IF(RES_hh_emih_in!T19=0,0,RES_hh_emih_in!T19/RES_summary!T$21)</f>
        <v>0</v>
      </c>
      <c r="U19" s="72">
        <f>IF(RES_hh_emih_in!U19=0,0,RES_hh_emih_in!U19/RES_summary!U$21)</f>
        <v>0</v>
      </c>
      <c r="V19" s="72">
        <f>IF(RES_hh_emih_in!V19=0,0,RES_hh_emih_in!V19/RES_summary!V$21)</f>
        <v>0</v>
      </c>
      <c r="W19" s="72">
        <f>IF(RES_hh_emih_in!W19=0,0,RES_hh_emih_in!W19/RES_summary!W$21)</f>
        <v>0</v>
      </c>
      <c r="X19" s="72">
        <f>IF(RES_hh_emih_in!X19=0,0,RES_hh_emih_in!X19/RES_summary!X$21)</f>
        <v>0</v>
      </c>
      <c r="Y19" s="72">
        <f>IF(RES_hh_emih_in!Y19=0,0,RES_hh_emih_in!Y19/RES_summary!Y$21)</f>
        <v>0</v>
      </c>
      <c r="DA19" s="89" t="s">
        <v>954</v>
      </c>
    </row>
    <row r="20" spans="1:105" ht="12" customHeight="1" x14ac:dyDescent="0.25">
      <c r="A20" s="28" t="s">
        <v>200</v>
      </c>
      <c r="B20" s="72"/>
      <c r="C20" s="72">
        <f>IF(RES_hh_emih_in!C20=0,0,RES_hh_emih_in!C20/RES_summary!C$21)</f>
        <v>6.3325989525804527</v>
      </c>
      <c r="D20" s="72">
        <f>IF(RES_hh_emih_in!D20=0,0,RES_hh_emih_in!D20/RES_summary!D$21)</f>
        <v>5.8509267116062915</v>
      </c>
      <c r="E20" s="72">
        <f>IF(RES_hh_emih_in!E20=0,0,RES_hh_emih_in!E20/RES_summary!E$21)</f>
        <v>6.0337921228369584</v>
      </c>
      <c r="F20" s="72">
        <f>IF(RES_hh_emih_in!F20=0,0,RES_hh_emih_in!F20/RES_summary!F$21)</f>
        <v>5.592983427575092</v>
      </c>
      <c r="G20" s="72">
        <f>IF(RES_hh_emih_in!G20=0,0,RES_hh_emih_in!G20/RES_summary!G$21)</f>
        <v>4.8798524590846046</v>
      </c>
      <c r="H20" s="72">
        <f>IF(RES_hh_emih_in!H20=0,0,RES_hh_emih_in!H20/RES_summary!H$21)</f>
        <v>4.8204353307218444</v>
      </c>
      <c r="I20" s="72">
        <f>IF(RES_hh_emih_in!I20=0,0,RES_hh_emih_in!I20/RES_summary!I$21)</f>
        <v>5.0104369049698025</v>
      </c>
      <c r="J20" s="72">
        <f>IF(RES_hh_emih_in!J20=0,0,RES_hh_emih_in!J20/RES_summary!J$21)</f>
        <v>5.0321656435669757</v>
      </c>
      <c r="K20" s="72">
        <f>IF(RES_hh_emih_in!K20=0,0,RES_hh_emih_in!K20/RES_summary!K$21)</f>
        <v>5.2253909920816692</v>
      </c>
      <c r="L20" s="72">
        <f>IF(RES_hh_emih_in!L20=0,0,RES_hh_emih_in!L20/RES_summary!L$21)</f>
        <v>5.4486516480417935</v>
      </c>
      <c r="M20" s="72">
        <f>IF(RES_hh_emih_in!M20=0,0,RES_hh_emih_in!M20/RES_summary!M$21)</f>
        <v>4.5199967351312331</v>
      </c>
      <c r="N20" s="72">
        <f>IF(RES_hh_emih_in!N20=0,0,RES_hh_emih_in!N20/RES_summary!N$21)</f>
        <v>4.8316253992910445</v>
      </c>
      <c r="O20" s="72">
        <f>IF(RES_hh_emih_in!O20=0,0,RES_hh_emih_in!O20/RES_summary!O$21)</f>
        <v>4.8458739863756142</v>
      </c>
      <c r="P20" s="72">
        <f>IF(RES_hh_emih_in!P20=0,0,RES_hh_emih_in!P20/RES_summary!P$21)</f>
        <v>4.204408604895737</v>
      </c>
      <c r="Q20" s="72">
        <f>IF(RES_hh_emih_in!Q20=0,0,RES_hh_emih_in!Q20/RES_summary!Q$21)</f>
        <v>4.2310130647087449</v>
      </c>
      <c r="R20" s="72">
        <f>IF(RES_hh_emih_in!R20=0,0,RES_hh_emih_in!R20/RES_summary!R$21)</f>
        <v>3.9280664321013203</v>
      </c>
      <c r="S20" s="72">
        <f>IF(RES_hh_emih_in!S20=0,0,RES_hh_emih_in!S20/RES_summary!S$21)</f>
        <v>4.1284994612319377</v>
      </c>
      <c r="T20" s="72">
        <f>IF(RES_hh_emih_in!T20=0,0,RES_hh_emih_in!T20/RES_summary!T$21)</f>
        <v>3.6513446425708054</v>
      </c>
      <c r="U20" s="72">
        <f>IF(RES_hh_emih_in!U20=0,0,RES_hh_emih_in!U20/RES_summary!U$21)</f>
        <v>4.4727931508672016</v>
      </c>
      <c r="V20" s="72">
        <f>IF(RES_hh_emih_in!V20=0,0,RES_hh_emih_in!V20/RES_summary!V$21)</f>
        <v>3.7094118875758619</v>
      </c>
      <c r="W20" s="72">
        <f>IF(RES_hh_emih_in!W20=0,0,RES_hh_emih_in!W20/RES_summary!W$21)</f>
        <v>0</v>
      </c>
      <c r="X20" s="72">
        <f>IF(RES_hh_emih_in!X20=0,0,RES_hh_emih_in!X20/RES_summary!X$21)</f>
        <v>0</v>
      </c>
      <c r="Y20" s="72">
        <f>IF(RES_hh_emih_in!Y20=0,0,RES_hh_emih_in!Y20/RES_summary!Y$21)</f>
        <v>3.9773867754300487</v>
      </c>
      <c r="DA20" s="89" t="s">
        <v>955</v>
      </c>
    </row>
    <row r="21" spans="1:105" ht="12" customHeight="1" x14ac:dyDescent="0.25">
      <c r="A21" s="28" t="s">
        <v>189</v>
      </c>
      <c r="B21" s="72"/>
      <c r="C21" s="72">
        <f>IF(RES_hh_emih_in!C21=0,0,RES_hh_emih_in!C21/RES_summary!C$21)</f>
        <v>4.1258547319315486</v>
      </c>
      <c r="D21" s="72">
        <f>IF(RES_hh_emih_in!D21=0,0,RES_hh_emih_in!D21/RES_summary!D$21)</f>
        <v>4.230898980582281</v>
      </c>
      <c r="E21" s="72">
        <f>IF(RES_hh_emih_in!E21=0,0,RES_hh_emih_in!E21/RES_summary!E$21)</f>
        <v>3.7980165043057483</v>
      </c>
      <c r="F21" s="72">
        <f>IF(RES_hh_emih_in!F21=0,0,RES_hh_emih_in!F21/RES_summary!F$21)</f>
        <v>3.8126731671883052</v>
      </c>
      <c r="G21" s="72">
        <f>IF(RES_hh_emih_in!G21=0,0,RES_hh_emih_in!G21/RES_summary!G$21)</f>
        <v>3.2162209571574469</v>
      </c>
      <c r="H21" s="72">
        <f>IF(RES_hh_emih_in!H21=0,0,RES_hh_emih_in!H21/RES_summary!H$21)</f>
        <v>3.3919822304714584</v>
      </c>
      <c r="I21" s="72">
        <f>IF(RES_hh_emih_in!I21=0,0,RES_hh_emih_in!I21/RES_summary!I$21)</f>
        <v>3.3028013465887578</v>
      </c>
      <c r="J21" s="72">
        <f>IF(RES_hh_emih_in!J21=0,0,RES_hh_emih_in!J21/RES_summary!J$21)</f>
        <v>3.5807179205247168</v>
      </c>
      <c r="K21" s="72">
        <f>IF(RES_hh_emih_in!K21=0,0,RES_hh_emih_in!K21/RES_summary!K$21)</f>
        <v>3.8530522255973993</v>
      </c>
      <c r="L21" s="72">
        <f>IF(RES_hh_emih_in!L21=0,0,RES_hh_emih_in!L21/RES_summary!L$21)</f>
        <v>3.8952151990448449</v>
      </c>
      <c r="M21" s="72">
        <f>IF(RES_hh_emih_in!M21=0,0,RES_hh_emih_in!M21/RES_summary!M$21)</f>
        <v>0</v>
      </c>
      <c r="N21" s="72">
        <f>IF(RES_hh_emih_in!N21=0,0,RES_hh_emih_in!N21/RES_summary!N$21)</f>
        <v>0</v>
      </c>
      <c r="O21" s="72">
        <f>IF(RES_hh_emih_in!O21=0,0,RES_hh_emih_in!O21/RES_summary!O$21)</f>
        <v>3.3067960358124853</v>
      </c>
      <c r="P21" s="72">
        <f>IF(RES_hh_emih_in!P21=0,0,RES_hh_emih_in!P21/RES_summary!P$21)</f>
        <v>2.8962606559544972</v>
      </c>
      <c r="Q21" s="72">
        <f>IF(RES_hh_emih_in!Q21=0,0,RES_hh_emih_in!Q21/RES_summary!Q$21)</f>
        <v>2.8151210606346346</v>
      </c>
      <c r="R21" s="72">
        <f>IF(RES_hh_emih_in!R21=0,0,RES_hh_emih_in!R21/RES_summary!R$21)</f>
        <v>2.6918584569850323</v>
      </c>
      <c r="S21" s="72">
        <f>IF(RES_hh_emih_in!S21=0,0,RES_hh_emih_in!S21/RES_summary!S$21)</f>
        <v>2.9023304511847576</v>
      </c>
      <c r="T21" s="72">
        <f>IF(RES_hh_emih_in!T21=0,0,RES_hh_emih_in!T21/RES_summary!T$21)</f>
        <v>2.5342645789207858</v>
      </c>
      <c r="U21" s="72">
        <f>IF(RES_hh_emih_in!U21=0,0,RES_hh_emih_in!U21/RES_summary!U$21)</f>
        <v>3.4248524620440093</v>
      </c>
      <c r="V21" s="72">
        <f>IF(RES_hh_emih_in!V21=0,0,RES_hh_emih_in!V21/RES_summary!V$21)</f>
        <v>2.4545592666011729</v>
      </c>
      <c r="W21" s="72">
        <f>IF(RES_hh_emih_in!W21=0,0,RES_hh_emih_in!W21/RES_summary!W$21)</f>
        <v>3.0221176044808273</v>
      </c>
      <c r="X21" s="72">
        <f>IF(RES_hh_emih_in!X21=0,0,RES_hh_emih_in!X21/RES_summary!X$21)</f>
        <v>0</v>
      </c>
      <c r="Y21" s="72">
        <f>IF(RES_hh_emih_in!Y21=0,0,RES_hh_emih_in!Y21/RES_summary!Y$21)</f>
        <v>0</v>
      </c>
      <c r="DA21" s="89" t="s">
        <v>956</v>
      </c>
    </row>
    <row r="22" spans="1:105" ht="12" customHeight="1" x14ac:dyDescent="0.25">
      <c r="A22" s="28" t="s">
        <v>202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X22" s="72">
        <f>IF(RES_hh_emih_in!X22=0,0,RES_hh_emih_in!X22/RES_summary!X$21)</f>
        <v>0</v>
      </c>
      <c r="Y22" s="72">
        <f>IF(RES_hh_emih_in!Y22=0,0,RES_hh_emih_in!Y22/RES_summary!Y$21)</f>
        <v>0</v>
      </c>
      <c r="DA22" s="89" t="s">
        <v>957</v>
      </c>
    </row>
    <row r="23" spans="1:105" ht="12" customHeight="1" x14ac:dyDescent="0.25">
      <c r="A23" s="28" t="s">
        <v>197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X23" s="72">
        <f>IF(RES_hh_emih_in!X23=0,0,RES_hh_emih_in!X23/RES_summary!X$21)</f>
        <v>0</v>
      </c>
      <c r="Y23" s="72">
        <f>IF(RES_hh_emih_in!Y23=0,0,RES_hh_emih_in!Y23/RES_summary!Y$21)</f>
        <v>0</v>
      </c>
      <c r="DA23" s="89" t="s">
        <v>958</v>
      </c>
    </row>
    <row r="24" spans="1:105" ht="12" customHeight="1" x14ac:dyDescent="0.25">
      <c r="A24" s="28" t="s">
        <v>198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X24" s="72">
        <f>IF(RES_hh_emih_in!X24=0,0,RES_hh_emih_in!X24/RES_summary!X$21)</f>
        <v>0</v>
      </c>
      <c r="Y24" s="72">
        <f>IF(RES_hh_emih_in!Y24=0,0,RES_hh_emih_in!Y24/RES_summary!Y$21)</f>
        <v>0</v>
      </c>
      <c r="DA24" s="89" t="s">
        <v>959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X25" s="74">
        <f>IF(RES_hh_emih_in!X25=0,0,RES_hh_emih_in!X25/RES_summary!X$21)</f>
        <v>0</v>
      </c>
      <c r="Y25" s="74">
        <f>IF(RES_hh_emih_in!Y25=0,0,RES_hh_emih_in!Y25/RES_summary!Y$21)</f>
        <v>0</v>
      </c>
      <c r="DA25" s="90" t="s">
        <v>960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X26" s="77">
        <f>IF(RES_hh_emih_in!X26=0,0,RES_hh_emih_in!X26/RES_summary!X$21)</f>
        <v>0</v>
      </c>
      <c r="Y26" s="77">
        <f>IF(RES_hh_emih_in!Y26=0,0,RES_hh_emih_in!Y26/RES_summary!Y$21)</f>
        <v>0</v>
      </c>
      <c r="DA26" s="92" t="s">
        <v>961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7.6058407266861652E-2</v>
      </c>
      <c r="D27" s="69">
        <f>IF(RES_hh_emih_in!D27=0,0,RES_hh_emih_in!D27/RES_summary!D$21)</f>
        <v>6.7265030289849731E-2</v>
      </c>
      <c r="E27" s="69">
        <f>IF(RES_hh_emih_in!E27=0,0,RES_hh_emih_in!E27/RES_summary!E$21)</f>
        <v>7.2807836251828226E-2</v>
      </c>
      <c r="F27" s="69">
        <f>IF(RES_hh_emih_in!F27=0,0,RES_hh_emih_in!F27/RES_summary!F$21)</f>
        <v>3.8377267647547286E-2</v>
      </c>
      <c r="G27" s="69">
        <f>IF(RES_hh_emih_in!G27=0,0,RES_hh_emih_in!G27/RES_summary!G$21)</f>
        <v>4.4455484643565503E-2</v>
      </c>
      <c r="H27" s="69">
        <f>IF(RES_hh_emih_in!H27=0,0,RES_hh_emih_in!H27/RES_summary!H$21)</f>
        <v>2.4070535741385683E-2</v>
      </c>
      <c r="I27" s="69">
        <f>IF(RES_hh_emih_in!I27=0,0,RES_hh_emih_in!I27/RES_summary!I$21)</f>
        <v>4.0538488115350921E-2</v>
      </c>
      <c r="J27" s="69">
        <f>IF(RES_hh_emih_in!J27=0,0,RES_hh_emih_in!J27/RES_summary!J$21)</f>
        <v>9.0867076180833603E-2</v>
      </c>
      <c r="K27" s="69">
        <f>IF(RES_hh_emih_in!K27=0,0,RES_hh_emih_in!K27/RES_summary!K$21)</f>
        <v>7.8150421572691919E-2</v>
      </c>
      <c r="L27" s="69">
        <f>IF(RES_hh_emih_in!L27=0,0,RES_hh_emih_in!L27/RES_summary!L$21)</f>
        <v>2.5302675589486359E-2</v>
      </c>
      <c r="M27" s="69">
        <f>IF(RES_hh_emih_in!M27=0,0,RES_hh_emih_in!M27/RES_summary!M$21)</f>
        <v>4.9793073813113034E-3</v>
      </c>
      <c r="N27" s="69">
        <f>IF(RES_hh_emih_in!N27=0,0,RES_hh_emih_in!N27/RES_summary!N$21)</f>
        <v>9.5809507040538321E-3</v>
      </c>
      <c r="O27" s="69">
        <f>IF(RES_hh_emih_in!O27=0,0,RES_hh_emih_in!O27/RES_summary!O$21)</f>
        <v>4.3284557076449688E-2</v>
      </c>
      <c r="P27" s="69">
        <f>IF(RES_hh_emih_in!P27=0,0,RES_hh_emih_in!P27/RES_summary!P$21)</f>
        <v>5.6844920267604931E-2</v>
      </c>
      <c r="Q27" s="69">
        <f>IF(RES_hh_emih_in!Q27=0,0,RES_hh_emih_in!Q27/RES_summary!Q$21)</f>
        <v>6.2395726034016309E-2</v>
      </c>
      <c r="R27" s="69">
        <f>IF(RES_hh_emih_in!R27=0,0,RES_hh_emih_in!R27/RES_summary!R$21)</f>
        <v>4.8142793778026161E-2</v>
      </c>
      <c r="S27" s="69">
        <f>IF(RES_hh_emih_in!S27=0,0,RES_hh_emih_in!S27/RES_summary!S$21)</f>
        <v>3.1410735349113705E-2</v>
      </c>
      <c r="T27" s="69">
        <f>IF(RES_hh_emih_in!T27=0,0,RES_hh_emih_in!T27/RES_summary!T$21)</f>
        <v>1.8679565930829607E-2</v>
      </c>
      <c r="U27" s="69">
        <f>IF(RES_hh_emih_in!U27=0,0,RES_hh_emih_in!U27/RES_summary!U$21)</f>
        <v>3.1079825032659908E-2</v>
      </c>
      <c r="V27" s="69">
        <f>IF(RES_hh_emih_in!V27=0,0,RES_hh_emih_in!V27/RES_summary!V$21)</f>
        <v>3.6496477531058287E-2</v>
      </c>
      <c r="W27" s="69">
        <f>IF(RES_hh_emih_in!W27=0,0,RES_hh_emih_in!W27/RES_summary!W$21)</f>
        <v>4.9534987325846908E-2</v>
      </c>
      <c r="X27" s="69">
        <f>IF(RES_hh_emih_in!X27=0,0,RES_hh_emih_in!X27/RES_summary!X$21)</f>
        <v>5.072999276527293E-2</v>
      </c>
      <c r="Y27" s="69">
        <f>IF(RES_hh_emih_in!Y27=0,0,RES_hh_emih_in!Y27/RES_summary!Y$21)</f>
        <v>3.0232772987326427E-2</v>
      </c>
      <c r="DA27" s="88" t="s">
        <v>962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X28" s="72">
        <f>IF(RES_hh_emih_in!X28=0,0,RES_hh_emih_in!X28/RES_summary!X$21)</f>
        <v>0</v>
      </c>
      <c r="Y28" s="72">
        <f>IF(RES_hh_emih_in!Y28=0,0,RES_hh_emih_in!Y28/RES_summary!Y$21)</f>
        <v>0</v>
      </c>
      <c r="DA28" s="89" t="s">
        <v>963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0.55081713018854672</v>
      </c>
      <c r="D29" s="72">
        <f>IF(RES_hh_emih_in!D29=0,0,RES_hh_emih_in!D29/RES_summary!D$21)</f>
        <v>0.51313176259171045</v>
      </c>
      <c r="E29" s="72">
        <f>IF(RES_hh_emih_in!E29=0,0,RES_hh_emih_in!E29/RES_summary!E$21)</f>
        <v>0.57341601272183784</v>
      </c>
      <c r="F29" s="72">
        <f>IF(RES_hh_emih_in!F29=0,0,RES_hh_emih_in!F29/RES_summary!F$21)</f>
        <v>0.48539883135390283</v>
      </c>
      <c r="G29" s="72">
        <f>IF(RES_hh_emih_in!G29=0,0,RES_hh_emih_in!G29/RES_summary!G$21)</f>
        <v>0.52387975939274178</v>
      </c>
      <c r="H29" s="72">
        <f>IF(RES_hh_emih_in!H29=0,0,RES_hh_emih_in!H29/RES_summary!H$21)</f>
        <v>0.27567859425181274</v>
      </c>
      <c r="I29" s="72">
        <f>IF(RES_hh_emih_in!I29=0,0,RES_hh_emih_in!I29/RES_summary!I$21)</f>
        <v>0.36431055170316062</v>
      </c>
      <c r="J29" s="72">
        <f>IF(RES_hh_emih_in!J29=0,0,RES_hh_emih_in!J29/RES_summary!J$21)</f>
        <v>0.58811757156611633</v>
      </c>
      <c r="K29" s="72">
        <f>IF(RES_hh_emih_in!K29=0,0,RES_hh_emih_in!K29/RES_summary!K$21)</f>
        <v>0.71809528060135763</v>
      </c>
      <c r="L29" s="72">
        <f>IF(RES_hh_emih_in!L29=0,0,RES_hh_emih_in!L29/RES_summary!L$21)</f>
        <v>0.54508330870011734</v>
      </c>
      <c r="M29" s="72">
        <f>IF(RES_hh_emih_in!M29=0,0,RES_hh_emih_in!M29/RES_summary!M$21)</f>
        <v>0.44771960216946105</v>
      </c>
      <c r="N29" s="72">
        <f>IF(RES_hh_emih_in!N29=0,0,RES_hh_emih_in!N29/RES_summary!N$21)</f>
        <v>0.40888443577449884</v>
      </c>
      <c r="O29" s="72">
        <f>IF(RES_hh_emih_in!O29=0,0,RES_hh_emih_in!O29/RES_summary!O$21)</f>
        <v>0.58577241664367441</v>
      </c>
      <c r="P29" s="72">
        <f>IF(RES_hh_emih_in!P29=0,0,RES_hh_emih_in!P29/RES_summary!P$21)</f>
        <v>0.5099557229858821</v>
      </c>
      <c r="Q29" s="72">
        <f>IF(RES_hh_emih_in!Q29=0,0,RES_hh_emih_in!Q29/RES_summary!Q$21)</f>
        <v>0.65850909540233382</v>
      </c>
      <c r="R29" s="72">
        <f>IF(RES_hh_emih_in!R29=0,0,RES_hh_emih_in!R29/RES_summary!R$21)</f>
        <v>0.52660964461893756</v>
      </c>
      <c r="S29" s="72">
        <f>IF(RES_hh_emih_in!S29=0,0,RES_hh_emih_in!S29/RES_summary!S$21)</f>
        <v>0.60034596564175546</v>
      </c>
      <c r="T29" s="72">
        <f>IF(RES_hh_emih_in!T29=0,0,RES_hh_emih_in!T29/RES_summary!T$21)</f>
        <v>0.59119876479181699</v>
      </c>
      <c r="U29" s="72">
        <f>IF(RES_hh_emih_in!U29=0,0,RES_hh_emih_in!U29/RES_summary!U$21)</f>
        <v>0.77831356904156856</v>
      </c>
      <c r="V29" s="72">
        <f>IF(RES_hh_emih_in!V29=0,0,RES_hh_emih_in!V29/RES_summary!V$21)</f>
        <v>0.7483362539274151</v>
      </c>
      <c r="W29" s="72">
        <f>IF(RES_hh_emih_in!W29=0,0,RES_hh_emih_in!W29/RES_summary!W$21)</f>
        <v>0.90101569011337657</v>
      </c>
      <c r="X29" s="72">
        <f>IF(RES_hh_emih_in!X29=0,0,RES_hh_emih_in!X29/RES_summary!X$21)</f>
        <v>1.2596176679819229</v>
      </c>
      <c r="Y29" s="72">
        <f>IF(RES_hh_emih_in!Y29=0,0,RES_hh_emih_in!Y29/RES_summary!Y$21)</f>
        <v>1.0982963611491834</v>
      </c>
      <c r="DA29" s="89" t="s">
        <v>964</v>
      </c>
    </row>
    <row r="30" spans="1:105" ht="12" customHeight="1" x14ac:dyDescent="0.25">
      <c r="A30" s="28" t="s">
        <v>189</v>
      </c>
      <c r="B30" s="72"/>
      <c r="C30" s="72">
        <f>IF(RES_hh_emih_in!C30=0,0,RES_hh_emih_in!C30/RES_summary!C$21)</f>
        <v>0.43610323703583326</v>
      </c>
      <c r="D30" s="72">
        <f>IF(RES_hh_emih_in!D30=0,0,RES_hh_emih_in!D30/RES_summary!D$21)</f>
        <v>0.45734563051505017</v>
      </c>
      <c r="E30" s="72">
        <f>IF(RES_hh_emih_in!E30=0,0,RES_hh_emih_in!E30/RES_summary!E$21)</f>
        <v>0.42042728156148129</v>
      </c>
      <c r="F30" s="72">
        <f>IF(RES_hh_emih_in!F30=0,0,RES_hh_emih_in!F30/RES_summary!F$21)</f>
        <v>0.42494689847685374</v>
      </c>
      <c r="G30" s="72">
        <f>IF(RES_hh_emih_in!G30=0,0,RES_hh_emih_in!G30/RES_summary!G$21)</f>
        <v>0.36990288191424242</v>
      </c>
      <c r="H30" s="72">
        <f>IF(RES_hh_emih_in!H30=0,0,RES_hh_emih_in!H30/RES_summary!H$21)</f>
        <v>0.38206815736164962</v>
      </c>
      <c r="I30" s="72">
        <f>IF(RES_hh_emih_in!I30=0,0,RES_hh_emih_in!I30/RES_summary!I$21)</f>
        <v>0.38774856626642062</v>
      </c>
      <c r="J30" s="72">
        <f>IF(RES_hh_emih_in!J30=0,0,RES_hh_emih_in!J30/RES_summary!J$21)</f>
        <v>0.45743413574975111</v>
      </c>
      <c r="K30" s="72">
        <f>IF(RES_hh_emih_in!K30=0,0,RES_hh_emih_in!K30/RES_summary!K$21)</f>
        <v>0.5242587605731126</v>
      </c>
      <c r="L30" s="72">
        <f>IF(RES_hh_emih_in!L30=0,0,RES_hh_emih_in!L30/RES_summary!L$21)</f>
        <v>0.53704431661097862</v>
      </c>
      <c r="M30" s="72">
        <f>IF(RES_hh_emih_in!M30=0,0,RES_hh_emih_in!M30/RES_summary!M$21)</f>
        <v>0</v>
      </c>
      <c r="N30" s="72">
        <f>IF(RES_hh_emih_in!N30=0,0,RES_hh_emih_in!N30/RES_summary!N$21)</f>
        <v>0</v>
      </c>
      <c r="O30" s="72">
        <f>IF(RES_hh_emih_in!O30=0,0,RES_hh_emih_in!O30/RES_summary!O$21)</f>
        <v>0.50412013780512188</v>
      </c>
      <c r="P30" s="72">
        <f>IF(RES_hh_emih_in!P30=0,0,RES_hh_emih_in!P30/RES_summary!P$21)</f>
        <v>0.46858529322755171</v>
      </c>
      <c r="Q30" s="72">
        <f>IF(RES_hh_emih_in!Q30=0,0,RES_hh_emih_in!Q30/RES_summary!Q$21)</f>
        <v>0.47737288831517349</v>
      </c>
      <c r="R30" s="72">
        <f>IF(RES_hh_emih_in!R30=0,0,RES_hh_emih_in!R30/RES_summary!R$21)</f>
        <v>0.47151199000835603</v>
      </c>
      <c r="S30" s="72">
        <f>IF(RES_hh_emih_in!S30=0,0,RES_hh_emih_in!S30/RES_summary!S$21)</f>
        <v>0.53291484523847665</v>
      </c>
      <c r="T30" s="72">
        <f>IF(RES_hh_emih_in!T30=0,0,RES_hh_emih_in!T30/RES_summary!T$21)</f>
        <v>0.4933667182699496</v>
      </c>
      <c r="U30" s="72">
        <f>IF(RES_hh_emih_in!U30=0,0,RES_hh_emih_in!U30/RES_summary!U$21)</f>
        <v>0.69882695265101424</v>
      </c>
      <c r="V30" s="72">
        <f>IF(RES_hh_emih_in!V30=0,0,RES_hh_emih_in!V30/RES_summary!V$21)</f>
        <v>0.67177689245683037</v>
      </c>
      <c r="W30" s="72">
        <f>IF(RES_hh_emih_in!W30=0,0,RES_hh_emih_in!W30/RES_summary!W$21)</f>
        <v>0.86561725602531647</v>
      </c>
      <c r="X30" s="72">
        <f>IF(RES_hh_emih_in!X30=0,0,RES_hh_emih_in!X30/RES_summary!X$21)</f>
        <v>0</v>
      </c>
      <c r="Y30" s="72">
        <f>IF(RES_hh_emih_in!Y30=0,0,RES_hh_emih_in!Y30/RES_summary!Y$21)</f>
        <v>0</v>
      </c>
      <c r="DA30" s="89" t="s">
        <v>965</v>
      </c>
    </row>
    <row r="31" spans="1:105" ht="12" customHeight="1" x14ac:dyDescent="0.25">
      <c r="A31" s="28" t="s">
        <v>202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X31" s="72">
        <f>IF(RES_hh_emih_in!X31=0,0,RES_hh_emih_in!X31/RES_summary!X$21)</f>
        <v>0</v>
      </c>
      <c r="Y31" s="72">
        <f>IF(RES_hh_emih_in!Y31=0,0,RES_hh_emih_in!Y31/RES_summary!Y$21)</f>
        <v>0</v>
      </c>
      <c r="DA31" s="89" t="s">
        <v>966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X32" s="77">
        <f>IF(RES_hh_emih_in!X32=0,0,RES_hh_emih_in!X32/RES_summary!X$21)</f>
        <v>0</v>
      </c>
      <c r="Y32" s="77">
        <f>IF(RES_hh_emih_in!Y32=0,0,RES_hh_emih_in!Y32/RES_summary!Y$21)</f>
        <v>0</v>
      </c>
      <c r="DA32" s="92" t="s">
        <v>967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430.38180369643703</v>
      </c>
      <c r="C3" s="19">
        <f t="shared" ref="C3:V3" si="0">SUM(C4,C9,C12)</f>
        <v>456.1040299873722</v>
      </c>
      <c r="D3" s="19">
        <f t="shared" si="0"/>
        <v>477.86007797950242</v>
      </c>
      <c r="E3" s="19">
        <f t="shared" si="0"/>
        <v>497.6774249060278</v>
      </c>
      <c r="F3" s="19">
        <f t="shared" si="0"/>
        <v>520.15582852467924</v>
      </c>
      <c r="G3" s="19">
        <f t="shared" si="0"/>
        <v>532.88052378259295</v>
      </c>
      <c r="H3" s="19">
        <f t="shared" si="0"/>
        <v>549.24274786306376</v>
      </c>
      <c r="I3" s="19">
        <f t="shared" si="0"/>
        <v>566.38798858738573</v>
      </c>
      <c r="J3" s="19">
        <f t="shared" si="0"/>
        <v>581.79238555252005</v>
      </c>
      <c r="K3" s="19">
        <f t="shared" si="0"/>
        <v>587.32886488002532</v>
      </c>
      <c r="L3" s="19">
        <f t="shared" si="0"/>
        <v>595.60163676291245</v>
      </c>
      <c r="M3" s="19">
        <f t="shared" si="0"/>
        <v>596.72830523148173</v>
      </c>
      <c r="N3" s="19">
        <f t="shared" si="0"/>
        <v>597.57112491302394</v>
      </c>
      <c r="O3" s="19">
        <f t="shared" si="0"/>
        <v>602.93995301966424</v>
      </c>
      <c r="P3" s="19">
        <f t="shared" si="0"/>
        <v>607.63847661836462</v>
      </c>
      <c r="Q3" s="19">
        <f t="shared" si="0"/>
        <v>606.45505183321814</v>
      </c>
      <c r="R3" s="19">
        <f t="shared" si="0"/>
        <v>601.4599995973017</v>
      </c>
      <c r="S3" s="19">
        <f t="shared" si="0"/>
        <v>589.94922286291489</v>
      </c>
      <c r="T3" s="19">
        <f t="shared" si="0"/>
        <v>578.48915936275398</v>
      </c>
      <c r="U3" s="19">
        <f t="shared" si="0"/>
        <v>569.75084863613461</v>
      </c>
      <c r="V3" s="19">
        <f t="shared" si="0"/>
        <v>576.51646277633427</v>
      </c>
      <c r="W3" s="19">
        <f t="shared" ref="W3:Y3" si="1">SUM(W4,W9,W12)</f>
        <v>592.07670972783671</v>
      </c>
      <c r="X3" s="19">
        <f t="shared" si="1"/>
        <v>566.56600629631021</v>
      </c>
      <c r="Y3" s="19">
        <f t="shared" si="1"/>
        <v>551.17726574921221</v>
      </c>
      <c r="DA3" s="56" t="s">
        <v>250</v>
      </c>
    </row>
    <row r="4" spans="1:105" ht="12.95" customHeight="1" x14ac:dyDescent="0.25">
      <c r="A4" s="23" t="s">
        <v>110</v>
      </c>
      <c r="B4" s="22">
        <f>SUM(B5:B8)</f>
        <v>205.34584802293494</v>
      </c>
      <c r="C4" s="22">
        <f t="shared" ref="C4:V4" si="2">SUM(C5:C8)</f>
        <v>211.98927666367049</v>
      </c>
      <c r="D4" s="22">
        <f t="shared" si="2"/>
        <v>217.22404747409499</v>
      </c>
      <c r="E4" s="22">
        <f t="shared" si="2"/>
        <v>222.98912554303973</v>
      </c>
      <c r="F4" s="22">
        <f t="shared" si="2"/>
        <v>228.58038425599483</v>
      </c>
      <c r="G4" s="22">
        <f t="shared" si="2"/>
        <v>230.55515292034755</v>
      </c>
      <c r="H4" s="22">
        <f t="shared" si="2"/>
        <v>232.66916092517897</v>
      </c>
      <c r="I4" s="22">
        <f t="shared" si="2"/>
        <v>235.28906825918523</v>
      </c>
      <c r="J4" s="22">
        <f t="shared" si="2"/>
        <v>237.13044871368717</v>
      </c>
      <c r="K4" s="22">
        <f t="shared" si="2"/>
        <v>237.52712798904957</v>
      </c>
      <c r="L4" s="22">
        <f t="shared" si="2"/>
        <v>236.84921349142522</v>
      </c>
      <c r="M4" s="22">
        <f t="shared" si="2"/>
        <v>234.09685920857714</v>
      </c>
      <c r="N4" s="22">
        <f t="shared" si="2"/>
        <v>231.63802132639884</v>
      </c>
      <c r="O4" s="22">
        <f t="shared" si="2"/>
        <v>229.78007271579142</v>
      </c>
      <c r="P4" s="22">
        <f t="shared" si="2"/>
        <v>226.50171093974808</v>
      </c>
      <c r="Q4" s="22">
        <f t="shared" si="2"/>
        <v>224.35025377896733</v>
      </c>
      <c r="R4" s="22">
        <f t="shared" si="2"/>
        <v>220.36705565420542</v>
      </c>
      <c r="S4" s="22">
        <f t="shared" si="2"/>
        <v>216.16565297837786</v>
      </c>
      <c r="T4" s="22">
        <f t="shared" si="2"/>
        <v>211.19284982763247</v>
      </c>
      <c r="U4" s="22">
        <f t="shared" si="2"/>
        <v>205.595106933919</v>
      </c>
      <c r="V4" s="22">
        <f t="shared" si="2"/>
        <v>200.97909544707767</v>
      </c>
      <c r="W4" s="22">
        <f t="shared" ref="W4:Y4" si="3">SUM(W5:W8)</f>
        <v>199.52178163692153</v>
      </c>
      <c r="X4" s="22">
        <f t="shared" si="3"/>
        <v>193.50149686888568</v>
      </c>
      <c r="Y4" s="22">
        <f t="shared" si="3"/>
        <v>188.88083898373117</v>
      </c>
      <c r="DA4" s="57"/>
    </row>
    <row r="5" spans="1:105" ht="12" customHeight="1" x14ac:dyDescent="0.25">
      <c r="A5" s="28" t="s">
        <v>32</v>
      </c>
      <c r="B5" s="29">
        <f>B18*B70/11630</f>
        <v>94.792312436264112</v>
      </c>
      <c r="C5" s="29">
        <f t="shared" ref="C5:V5" si="4">C18*C70/11630</f>
        <v>99.027534770967762</v>
      </c>
      <c r="D5" s="29">
        <f t="shared" si="4"/>
        <v>102.23194998467459</v>
      </c>
      <c r="E5" s="29">
        <f t="shared" si="4"/>
        <v>105.26262399092984</v>
      </c>
      <c r="F5" s="29">
        <f t="shared" si="4"/>
        <v>107.20237433930407</v>
      </c>
      <c r="G5" s="29">
        <f t="shared" si="4"/>
        <v>106.99226043653238</v>
      </c>
      <c r="H5" s="29">
        <f t="shared" si="4"/>
        <v>107.01086194922009</v>
      </c>
      <c r="I5" s="29">
        <f t="shared" si="4"/>
        <v>107.20998501295817</v>
      </c>
      <c r="J5" s="29">
        <f t="shared" si="4"/>
        <v>106.83529473100394</v>
      </c>
      <c r="K5" s="29">
        <f t="shared" si="4"/>
        <v>106.40463100762724</v>
      </c>
      <c r="L5" s="29">
        <f t="shared" si="4"/>
        <v>105.62062325687154</v>
      </c>
      <c r="M5" s="29">
        <f t="shared" si="4"/>
        <v>104.59147404251677</v>
      </c>
      <c r="N5" s="29">
        <f t="shared" si="4"/>
        <v>103.70478236861403</v>
      </c>
      <c r="O5" s="29">
        <f t="shared" si="4"/>
        <v>102.78980930893522</v>
      </c>
      <c r="P5" s="29">
        <f t="shared" si="4"/>
        <v>101.46676876902546</v>
      </c>
      <c r="Q5" s="29">
        <f t="shared" si="4"/>
        <v>100.41497391715455</v>
      </c>
      <c r="R5" s="29">
        <f t="shared" si="4"/>
        <v>98.053556792149749</v>
      </c>
      <c r="S5" s="29">
        <f t="shared" si="4"/>
        <v>96.171664512849588</v>
      </c>
      <c r="T5" s="29">
        <f t="shared" si="4"/>
        <v>94.083955421452075</v>
      </c>
      <c r="U5" s="29">
        <f t="shared" si="4"/>
        <v>91.286899676382831</v>
      </c>
      <c r="V5" s="29">
        <f t="shared" si="4"/>
        <v>88.344870933585256</v>
      </c>
      <c r="W5" s="29">
        <f t="shared" ref="W5:Y5" si="5">W18*W70/11630</f>
        <v>86.051193241650395</v>
      </c>
      <c r="X5" s="29">
        <f t="shared" si="5"/>
        <v>84.362595480717886</v>
      </c>
      <c r="Y5" s="29">
        <f t="shared" si="5"/>
        <v>82.995740814644122</v>
      </c>
      <c r="DA5" s="58" t="s">
        <v>968</v>
      </c>
    </row>
    <row r="6" spans="1:105" ht="12" customHeight="1" x14ac:dyDescent="0.25">
      <c r="A6" s="28" t="s">
        <v>47</v>
      </c>
      <c r="B6" s="29">
        <f>B19*B71/11630</f>
        <v>46.160102205291118</v>
      </c>
      <c r="C6" s="29">
        <f t="shared" ref="C6:V6" si="6">C19*C71/11630</f>
        <v>46.560396645837876</v>
      </c>
      <c r="D6" s="29">
        <f t="shared" si="6"/>
        <v>46.477903964455351</v>
      </c>
      <c r="E6" s="29">
        <f t="shared" si="6"/>
        <v>46.512575928445465</v>
      </c>
      <c r="F6" s="29">
        <f t="shared" si="6"/>
        <v>46.791489448153399</v>
      </c>
      <c r="G6" s="29">
        <f t="shared" si="6"/>
        <v>46.724710745182769</v>
      </c>
      <c r="H6" s="29">
        <f t="shared" si="6"/>
        <v>46.201728562807439</v>
      </c>
      <c r="I6" s="29">
        <f t="shared" si="6"/>
        <v>45.870964073577525</v>
      </c>
      <c r="J6" s="29">
        <f t="shared" si="6"/>
        <v>45.360350457452803</v>
      </c>
      <c r="K6" s="29">
        <f t="shared" si="6"/>
        <v>44.415811068195794</v>
      </c>
      <c r="L6" s="29">
        <f t="shared" si="6"/>
        <v>43.512033513732085</v>
      </c>
      <c r="M6" s="29">
        <f t="shared" si="6"/>
        <v>42.290973220848542</v>
      </c>
      <c r="N6" s="29">
        <f t="shared" si="6"/>
        <v>40.79032569954245</v>
      </c>
      <c r="O6" s="29">
        <f t="shared" si="6"/>
        <v>39.557722540900919</v>
      </c>
      <c r="P6" s="29">
        <f t="shared" si="6"/>
        <v>38.170478514844326</v>
      </c>
      <c r="Q6" s="29">
        <f t="shared" si="6"/>
        <v>37.022009934689905</v>
      </c>
      <c r="R6" s="29">
        <f t="shared" si="6"/>
        <v>36.207448175347793</v>
      </c>
      <c r="S6" s="29">
        <f t="shared" si="6"/>
        <v>35.081152116040528</v>
      </c>
      <c r="T6" s="29">
        <f t="shared" si="6"/>
        <v>33.898418891919277</v>
      </c>
      <c r="U6" s="29">
        <f t="shared" si="6"/>
        <v>32.859636931603347</v>
      </c>
      <c r="V6" s="29">
        <f t="shared" si="6"/>
        <v>32.210172061834882</v>
      </c>
      <c r="W6" s="29">
        <f t="shared" ref="W6:Y6" si="7">W19*W71/11630</f>
        <v>32.014701970597187</v>
      </c>
      <c r="X6" s="29">
        <f t="shared" si="7"/>
        <v>31.761824505276053</v>
      </c>
      <c r="Y6" s="29">
        <f t="shared" si="7"/>
        <v>31.373622148691492</v>
      </c>
      <c r="DA6" s="58" t="s">
        <v>969</v>
      </c>
    </row>
    <row r="7" spans="1:105" ht="12" customHeight="1" x14ac:dyDescent="0.25">
      <c r="A7" s="28" t="s">
        <v>46</v>
      </c>
      <c r="B7" s="29">
        <f>B20*B72/11630</f>
        <v>38.976737827717173</v>
      </c>
      <c r="C7" s="29">
        <f t="shared" ref="C7:V7" si="8">C20*C72/11630</f>
        <v>40.303471624913456</v>
      </c>
      <c r="D7" s="29">
        <f t="shared" si="8"/>
        <v>41.466520078931559</v>
      </c>
      <c r="E7" s="29">
        <f t="shared" si="8"/>
        <v>43.004200131829371</v>
      </c>
      <c r="F7" s="29">
        <f t="shared" si="8"/>
        <v>44.814091598041976</v>
      </c>
      <c r="G7" s="29">
        <f t="shared" si="8"/>
        <v>45.840815883496525</v>
      </c>
      <c r="H7" s="29">
        <f t="shared" si="8"/>
        <v>47.067343595176354</v>
      </c>
      <c r="I7" s="29">
        <f t="shared" si="8"/>
        <v>48.53338491884147</v>
      </c>
      <c r="J7" s="29">
        <f t="shared" si="8"/>
        <v>49.699408788835264</v>
      </c>
      <c r="K7" s="29">
        <f t="shared" si="8"/>
        <v>50.529320447440703</v>
      </c>
      <c r="L7" s="29">
        <f t="shared" si="8"/>
        <v>51.016107735418899</v>
      </c>
      <c r="M7" s="29">
        <f t="shared" si="8"/>
        <v>50.327817398183754</v>
      </c>
      <c r="N7" s="29">
        <f t="shared" si="8"/>
        <v>49.849129511988949</v>
      </c>
      <c r="O7" s="29">
        <f t="shared" si="8"/>
        <v>49.661562256115118</v>
      </c>
      <c r="P7" s="29">
        <f t="shared" si="8"/>
        <v>48.959395091787243</v>
      </c>
      <c r="Q7" s="29">
        <f t="shared" si="8"/>
        <v>48.184292208493261</v>
      </c>
      <c r="R7" s="29">
        <f t="shared" si="8"/>
        <v>47.283132230209468</v>
      </c>
      <c r="S7" s="29">
        <f t="shared" si="8"/>
        <v>45.909165887173323</v>
      </c>
      <c r="T7" s="29">
        <f t="shared" si="8"/>
        <v>44.029064882525731</v>
      </c>
      <c r="U7" s="29">
        <f t="shared" si="8"/>
        <v>42.032064907815744</v>
      </c>
      <c r="V7" s="29">
        <f t="shared" si="8"/>
        <v>39.683398140564186</v>
      </c>
      <c r="W7" s="29">
        <f t="shared" ref="W7:Y7" si="9">W20*W72/11630</f>
        <v>38.118422217758663</v>
      </c>
      <c r="X7" s="29">
        <f t="shared" si="9"/>
        <v>35.69165207767994</v>
      </c>
      <c r="Y7" s="29">
        <f t="shared" si="9"/>
        <v>33.934479399085134</v>
      </c>
      <c r="DA7" s="58" t="s">
        <v>970</v>
      </c>
    </row>
    <row r="8" spans="1:105" ht="12" customHeight="1" x14ac:dyDescent="0.25">
      <c r="A8" s="28" t="s">
        <v>45</v>
      </c>
      <c r="B8" s="29">
        <f>B21*B73/11630</f>
        <v>25.416695553662525</v>
      </c>
      <c r="C8" s="29">
        <f t="shared" ref="C8:V8" si="10">C21*C73/11630</f>
        <v>26.09787362195139</v>
      </c>
      <c r="D8" s="29">
        <f t="shared" si="10"/>
        <v>27.047673446033514</v>
      </c>
      <c r="E8" s="29">
        <f t="shared" si="10"/>
        <v>28.209725491835059</v>
      </c>
      <c r="F8" s="29">
        <f t="shared" si="10"/>
        <v>29.772428870495354</v>
      </c>
      <c r="G8" s="29">
        <f t="shared" si="10"/>
        <v>30.997365855135868</v>
      </c>
      <c r="H8" s="29">
        <f t="shared" si="10"/>
        <v>32.389226817975086</v>
      </c>
      <c r="I8" s="29">
        <f t="shared" si="10"/>
        <v>33.674734253808062</v>
      </c>
      <c r="J8" s="29">
        <f t="shared" si="10"/>
        <v>35.235394736395158</v>
      </c>
      <c r="K8" s="29">
        <f t="shared" si="10"/>
        <v>36.177365465785812</v>
      </c>
      <c r="L8" s="29">
        <f t="shared" si="10"/>
        <v>36.70044898540268</v>
      </c>
      <c r="M8" s="29">
        <f t="shared" si="10"/>
        <v>36.886594547028103</v>
      </c>
      <c r="N8" s="29">
        <f t="shared" si="10"/>
        <v>37.293783746253411</v>
      </c>
      <c r="O8" s="29">
        <f t="shared" si="10"/>
        <v>37.770978609840171</v>
      </c>
      <c r="P8" s="29">
        <f t="shared" si="10"/>
        <v>37.905068564091032</v>
      </c>
      <c r="Q8" s="29">
        <f t="shared" si="10"/>
        <v>38.728977718629622</v>
      </c>
      <c r="R8" s="29">
        <f t="shared" si="10"/>
        <v>38.822918456498407</v>
      </c>
      <c r="S8" s="29">
        <f t="shared" si="10"/>
        <v>39.003670462314417</v>
      </c>
      <c r="T8" s="29">
        <f t="shared" si="10"/>
        <v>39.181410631735396</v>
      </c>
      <c r="U8" s="29">
        <f t="shared" si="10"/>
        <v>39.41650541811709</v>
      </c>
      <c r="V8" s="29">
        <f t="shared" si="10"/>
        <v>40.740654311093344</v>
      </c>
      <c r="W8" s="29">
        <f t="shared" ref="W8:Y8" si="11">W21*W73/11630</f>
        <v>43.337464206915286</v>
      </c>
      <c r="X8" s="29">
        <f t="shared" si="11"/>
        <v>41.685424805211788</v>
      </c>
      <c r="Y8" s="29">
        <f t="shared" si="11"/>
        <v>40.576996621310414</v>
      </c>
      <c r="DA8" s="58" t="s">
        <v>971</v>
      </c>
    </row>
    <row r="9" spans="1:105" ht="12.95" customHeight="1" x14ac:dyDescent="0.25">
      <c r="A9" s="23" t="s">
        <v>109</v>
      </c>
      <c r="B9" s="22">
        <f>SUM(B10:B11)</f>
        <v>83.225407153600827</v>
      </c>
      <c r="C9" s="22">
        <f t="shared" ref="C9:V9" si="12">SUM(C10:C11)</f>
        <v>95.504636648746981</v>
      </c>
      <c r="D9" s="22">
        <f t="shared" si="12"/>
        <v>106.39985798776432</v>
      </c>
      <c r="E9" s="22">
        <f t="shared" si="12"/>
        <v>115.76699686631493</v>
      </c>
      <c r="F9" s="22">
        <f t="shared" si="12"/>
        <v>128.30633586724269</v>
      </c>
      <c r="G9" s="22">
        <f t="shared" si="12"/>
        <v>137.47962873167867</v>
      </c>
      <c r="H9" s="22">
        <f t="shared" si="12"/>
        <v>150.19072903649496</v>
      </c>
      <c r="I9" s="22">
        <f t="shared" si="12"/>
        <v>163.0887510093028</v>
      </c>
      <c r="J9" s="22">
        <f t="shared" si="12"/>
        <v>174.88605817702594</v>
      </c>
      <c r="K9" s="22">
        <f t="shared" si="12"/>
        <v>179.18588808729123</v>
      </c>
      <c r="L9" s="22">
        <f t="shared" si="12"/>
        <v>187.13897068054825</v>
      </c>
      <c r="M9" s="22">
        <f t="shared" si="12"/>
        <v>190.63665038846023</v>
      </c>
      <c r="N9" s="22">
        <f t="shared" si="12"/>
        <v>196.39551037139876</v>
      </c>
      <c r="O9" s="22">
        <f t="shared" si="12"/>
        <v>203.79537478285511</v>
      </c>
      <c r="P9" s="22">
        <f t="shared" si="12"/>
        <v>213.42138177488994</v>
      </c>
      <c r="Q9" s="22">
        <f t="shared" si="12"/>
        <v>218.75459625370709</v>
      </c>
      <c r="R9" s="22">
        <f t="shared" si="12"/>
        <v>220.1684935431112</v>
      </c>
      <c r="S9" s="22">
        <f t="shared" si="12"/>
        <v>217.84183451092932</v>
      </c>
      <c r="T9" s="22">
        <f t="shared" si="12"/>
        <v>216.8996251562414</v>
      </c>
      <c r="U9" s="22">
        <f t="shared" si="12"/>
        <v>219.12143115537032</v>
      </c>
      <c r="V9" s="22">
        <f t="shared" si="12"/>
        <v>228.4692882073484</v>
      </c>
      <c r="W9" s="22">
        <f t="shared" ref="W9:Y9" si="13">SUM(W10:W11)</f>
        <v>240.24854333243695</v>
      </c>
      <c r="X9" s="22">
        <f t="shared" si="13"/>
        <v>229.52373097785494</v>
      </c>
      <c r="Y9" s="22">
        <f t="shared" si="13"/>
        <v>224.9772473096121</v>
      </c>
      <c r="DA9" s="57"/>
    </row>
    <row r="10" spans="1:105" ht="12" customHeight="1" x14ac:dyDescent="0.25">
      <c r="A10" s="28" t="s">
        <v>28</v>
      </c>
      <c r="B10" s="29">
        <f>B23*B75/11630</f>
        <v>60.989147852218935</v>
      </c>
      <c r="C10" s="29">
        <f t="shared" ref="C10:V10" si="14">C23*C75/11630</f>
        <v>72.196816782763477</v>
      </c>
      <c r="D10" s="29">
        <f t="shared" si="14"/>
        <v>82.106355109998802</v>
      </c>
      <c r="E10" s="29">
        <f t="shared" si="14"/>
        <v>90.093189963510568</v>
      </c>
      <c r="F10" s="29">
        <f t="shared" si="14"/>
        <v>101.11991575409047</v>
      </c>
      <c r="G10" s="29">
        <f t="shared" si="14"/>
        <v>109.13779795485857</v>
      </c>
      <c r="H10" s="29">
        <f t="shared" si="14"/>
        <v>119.87228572137181</v>
      </c>
      <c r="I10" s="29">
        <f t="shared" si="14"/>
        <v>131.21491942192552</v>
      </c>
      <c r="J10" s="29">
        <f t="shared" si="14"/>
        <v>141.25419553020663</v>
      </c>
      <c r="K10" s="29">
        <f t="shared" si="14"/>
        <v>144.4038736606654</v>
      </c>
      <c r="L10" s="29">
        <f t="shared" si="14"/>
        <v>151.17546751537043</v>
      </c>
      <c r="M10" s="29">
        <f t="shared" si="14"/>
        <v>154.18268400133624</v>
      </c>
      <c r="N10" s="29">
        <f t="shared" si="14"/>
        <v>158.96293576385509</v>
      </c>
      <c r="O10" s="29">
        <f t="shared" si="14"/>
        <v>165.19492550846965</v>
      </c>
      <c r="P10" s="29">
        <f t="shared" si="14"/>
        <v>171.9159569126434</v>
      </c>
      <c r="Q10" s="29">
        <f t="shared" si="14"/>
        <v>174.57513822088919</v>
      </c>
      <c r="R10" s="29">
        <f t="shared" si="14"/>
        <v>172.10341379163211</v>
      </c>
      <c r="S10" s="29">
        <f t="shared" si="14"/>
        <v>166.32611161279229</v>
      </c>
      <c r="T10" s="29">
        <f t="shared" si="14"/>
        <v>160.44661119073953</v>
      </c>
      <c r="U10" s="29">
        <f t="shared" si="14"/>
        <v>158.70341333023345</v>
      </c>
      <c r="V10" s="29">
        <f t="shared" si="14"/>
        <v>161.56280548314538</v>
      </c>
      <c r="W10" s="29">
        <f t="shared" ref="W10:Y10" si="15">W23*W75/11630</f>
        <v>166.70856161390506</v>
      </c>
      <c r="X10" s="29">
        <f t="shared" si="15"/>
        <v>155.57735703824133</v>
      </c>
      <c r="Y10" s="29">
        <f t="shared" si="15"/>
        <v>150.57767803904969</v>
      </c>
      <c r="DA10" s="58" t="s">
        <v>972</v>
      </c>
    </row>
    <row r="11" spans="1:105" ht="12" customHeight="1" x14ac:dyDescent="0.25">
      <c r="A11" s="28" t="s">
        <v>27</v>
      </c>
      <c r="B11" s="29">
        <f>B24*B76/11630</f>
        <v>22.236259301381896</v>
      </c>
      <c r="C11" s="29">
        <f t="shared" ref="C11:V11" si="16">C24*C76/11630</f>
        <v>23.307819865983511</v>
      </c>
      <c r="D11" s="29">
        <f t="shared" si="16"/>
        <v>24.293502877765516</v>
      </c>
      <c r="E11" s="29">
        <f t="shared" si="16"/>
        <v>25.673806902804355</v>
      </c>
      <c r="F11" s="29">
        <f t="shared" si="16"/>
        <v>27.186420113152227</v>
      </c>
      <c r="G11" s="29">
        <f t="shared" si="16"/>
        <v>28.341830776820103</v>
      </c>
      <c r="H11" s="29">
        <f t="shared" si="16"/>
        <v>30.31844331512314</v>
      </c>
      <c r="I11" s="29">
        <f t="shared" si="16"/>
        <v>31.873831587377286</v>
      </c>
      <c r="J11" s="29">
        <f t="shared" si="16"/>
        <v>33.631862646819307</v>
      </c>
      <c r="K11" s="29">
        <f t="shared" si="16"/>
        <v>34.782014426625828</v>
      </c>
      <c r="L11" s="29">
        <f t="shared" si="16"/>
        <v>35.963503165177841</v>
      </c>
      <c r="M11" s="29">
        <f t="shared" si="16"/>
        <v>36.453966387123998</v>
      </c>
      <c r="N11" s="29">
        <f t="shared" si="16"/>
        <v>37.432574607543657</v>
      </c>
      <c r="O11" s="29">
        <f t="shared" si="16"/>
        <v>38.600449274385447</v>
      </c>
      <c r="P11" s="29">
        <f t="shared" si="16"/>
        <v>41.505424862246542</v>
      </c>
      <c r="Q11" s="29">
        <f t="shared" si="16"/>
        <v>44.179458032817898</v>
      </c>
      <c r="R11" s="29">
        <f t="shared" si="16"/>
        <v>48.065079751479104</v>
      </c>
      <c r="S11" s="29">
        <f t="shared" si="16"/>
        <v>51.515722898137035</v>
      </c>
      <c r="T11" s="29">
        <f t="shared" si="16"/>
        <v>56.453013965501867</v>
      </c>
      <c r="U11" s="29">
        <f t="shared" si="16"/>
        <v>60.418017825136872</v>
      </c>
      <c r="V11" s="29">
        <f t="shared" si="16"/>
        <v>66.906482724203016</v>
      </c>
      <c r="W11" s="29">
        <f t="shared" ref="W11:Y11" si="17">W24*W76/11630</f>
        <v>73.539981718531891</v>
      </c>
      <c r="X11" s="29">
        <f t="shared" si="17"/>
        <v>73.946373939613622</v>
      </c>
      <c r="Y11" s="29">
        <f t="shared" si="17"/>
        <v>74.399569270562424</v>
      </c>
      <c r="DA11" s="58" t="s">
        <v>973</v>
      </c>
    </row>
    <row r="12" spans="1:105" ht="12.95" customHeight="1" x14ac:dyDescent="0.25">
      <c r="A12" s="23" t="s">
        <v>108</v>
      </c>
      <c r="B12" s="22">
        <f>SUM(B13:B14)</f>
        <v>141.81054851990123</v>
      </c>
      <c r="C12" s="22">
        <f t="shared" ref="C12:V12" si="18">SUM(C13:C14)</f>
        <v>148.61011667495472</v>
      </c>
      <c r="D12" s="22">
        <f t="shared" si="18"/>
        <v>154.2361725176431</v>
      </c>
      <c r="E12" s="22">
        <f t="shared" si="18"/>
        <v>158.92130249667315</v>
      </c>
      <c r="F12" s="22">
        <f t="shared" si="18"/>
        <v>163.26910840144166</v>
      </c>
      <c r="G12" s="22">
        <f t="shared" si="18"/>
        <v>164.84574213056669</v>
      </c>
      <c r="H12" s="22">
        <f t="shared" si="18"/>
        <v>166.38285790138977</v>
      </c>
      <c r="I12" s="22">
        <f t="shared" si="18"/>
        <v>168.01016931889768</v>
      </c>
      <c r="J12" s="22">
        <f t="shared" si="18"/>
        <v>169.77587866180687</v>
      </c>
      <c r="K12" s="22">
        <f t="shared" si="18"/>
        <v>170.61584880368451</v>
      </c>
      <c r="L12" s="22">
        <f t="shared" si="18"/>
        <v>171.61345259093895</v>
      </c>
      <c r="M12" s="22">
        <f t="shared" si="18"/>
        <v>171.99479563444433</v>
      </c>
      <c r="N12" s="22">
        <f t="shared" si="18"/>
        <v>169.53759321522634</v>
      </c>
      <c r="O12" s="22">
        <f t="shared" si="18"/>
        <v>169.36450552101772</v>
      </c>
      <c r="P12" s="22">
        <f t="shared" si="18"/>
        <v>167.71538390372663</v>
      </c>
      <c r="Q12" s="22">
        <f t="shared" si="18"/>
        <v>163.35020180054366</v>
      </c>
      <c r="R12" s="22">
        <f t="shared" si="18"/>
        <v>160.92445039998503</v>
      </c>
      <c r="S12" s="22">
        <f t="shared" si="18"/>
        <v>155.94173537360774</v>
      </c>
      <c r="T12" s="22">
        <f t="shared" si="18"/>
        <v>150.39668437888008</v>
      </c>
      <c r="U12" s="22">
        <f t="shared" si="18"/>
        <v>145.03431054684526</v>
      </c>
      <c r="V12" s="22">
        <f t="shared" si="18"/>
        <v>147.0680791219082</v>
      </c>
      <c r="W12" s="22">
        <f t="shared" ref="W12:Y12" si="19">SUM(W13:W14)</f>
        <v>152.3063847584782</v>
      </c>
      <c r="X12" s="22">
        <f t="shared" si="19"/>
        <v>143.54077844956964</v>
      </c>
      <c r="Y12" s="22">
        <f t="shared" si="19"/>
        <v>137.31917945586889</v>
      </c>
      <c r="DA12" s="57"/>
    </row>
    <row r="13" spans="1:105" ht="12" customHeight="1" x14ac:dyDescent="0.25">
      <c r="A13" s="30" t="s">
        <v>44</v>
      </c>
      <c r="B13" s="31">
        <f>B26*B78/11630</f>
        <v>102.36456338735415</v>
      </c>
      <c r="C13" s="31">
        <f t="shared" ref="C13:V13" si="20">C26*C78/11630</f>
        <v>105.19466881033226</v>
      </c>
      <c r="D13" s="31">
        <f t="shared" si="20"/>
        <v>107.92158004783936</v>
      </c>
      <c r="E13" s="31">
        <f t="shared" si="20"/>
        <v>110.15450382381877</v>
      </c>
      <c r="F13" s="31">
        <f t="shared" si="20"/>
        <v>112.50395439794912</v>
      </c>
      <c r="G13" s="31">
        <f t="shared" si="20"/>
        <v>113.33852403974164</v>
      </c>
      <c r="H13" s="31">
        <f t="shared" si="20"/>
        <v>114.47538264060653</v>
      </c>
      <c r="I13" s="31">
        <f t="shared" si="20"/>
        <v>115.56424845708891</v>
      </c>
      <c r="J13" s="31">
        <f t="shared" si="20"/>
        <v>116.72710916620154</v>
      </c>
      <c r="K13" s="31">
        <f t="shared" si="20"/>
        <v>117.23532086707408</v>
      </c>
      <c r="L13" s="31">
        <f t="shared" si="20"/>
        <v>117.46712460382686</v>
      </c>
      <c r="M13" s="31">
        <f t="shared" si="20"/>
        <v>117.29465929492257</v>
      </c>
      <c r="N13" s="31">
        <f t="shared" si="20"/>
        <v>114.8020566712308</v>
      </c>
      <c r="O13" s="31">
        <f t="shared" si="20"/>
        <v>112.72601989641402</v>
      </c>
      <c r="P13" s="31">
        <f t="shared" si="20"/>
        <v>109.74863466720612</v>
      </c>
      <c r="Q13" s="31">
        <f t="shared" si="20"/>
        <v>105.31357560766108</v>
      </c>
      <c r="R13" s="31">
        <f t="shared" si="20"/>
        <v>100.36888285722559</v>
      </c>
      <c r="S13" s="31">
        <f t="shared" si="20"/>
        <v>94.964037713868663</v>
      </c>
      <c r="T13" s="31">
        <f t="shared" si="20"/>
        <v>88.727655734692078</v>
      </c>
      <c r="U13" s="31">
        <f t="shared" si="20"/>
        <v>82.773335925026814</v>
      </c>
      <c r="V13" s="31">
        <f t="shared" si="20"/>
        <v>81.355761927453941</v>
      </c>
      <c r="W13" s="31">
        <f t="shared" ref="W13:Y13" si="21">W26*W78/11630</f>
        <v>81.982297704600654</v>
      </c>
      <c r="X13" s="31">
        <f t="shared" si="21"/>
        <v>75.193026148652976</v>
      </c>
      <c r="Y13" s="31">
        <f t="shared" si="21"/>
        <v>69.87037286706223</v>
      </c>
      <c r="DA13" s="59" t="s">
        <v>974</v>
      </c>
    </row>
    <row r="14" spans="1:105" ht="12" customHeight="1" x14ac:dyDescent="0.25">
      <c r="A14" s="32" t="s">
        <v>25</v>
      </c>
      <c r="B14" s="33">
        <f>B27*B79/11630</f>
        <v>39.445985132547086</v>
      </c>
      <c r="C14" s="33">
        <f t="shared" ref="C14:V14" si="22">C27*C79/11630</f>
        <v>43.415447864622472</v>
      </c>
      <c r="D14" s="33">
        <f t="shared" si="22"/>
        <v>46.314592469803742</v>
      </c>
      <c r="E14" s="33">
        <f t="shared" si="22"/>
        <v>48.766798672854378</v>
      </c>
      <c r="F14" s="33">
        <f t="shared" si="22"/>
        <v>50.765154003492555</v>
      </c>
      <c r="G14" s="33">
        <f t="shared" si="22"/>
        <v>51.507218090825042</v>
      </c>
      <c r="H14" s="33">
        <f t="shared" si="22"/>
        <v>51.907475260783237</v>
      </c>
      <c r="I14" s="33">
        <f t="shared" si="22"/>
        <v>52.445920861808759</v>
      </c>
      <c r="J14" s="33">
        <f t="shared" si="22"/>
        <v>53.048769495605335</v>
      </c>
      <c r="K14" s="33">
        <f t="shared" si="22"/>
        <v>53.380527936610434</v>
      </c>
      <c r="L14" s="33">
        <f t="shared" si="22"/>
        <v>54.146327987112102</v>
      </c>
      <c r="M14" s="33">
        <f t="shared" si="22"/>
        <v>54.700136339521755</v>
      </c>
      <c r="N14" s="33">
        <f t="shared" si="22"/>
        <v>54.735536543995536</v>
      </c>
      <c r="O14" s="33">
        <f t="shared" si="22"/>
        <v>56.638485624603703</v>
      </c>
      <c r="P14" s="33">
        <f t="shared" si="22"/>
        <v>57.966749236520521</v>
      </c>
      <c r="Q14" s="33">
        <f t="shared" si="22"/>
        <v>58.036626192882579</v>
      </c>
      <c r="R14" s="33">
        <f t="shared" si="22"/>
        <v>60.555567542759441</v>
      </c>
      <c r="S14" s="33">
        <f t="shared" si="22"/>
        <v>60.977697659739079</v>
      </c>
      <c r="T14" s="33">
        <f t="shared" si="22"/>
        <v>61.669028644188018</v>
      </c>
      <c r="U14" s="33">
        <f t="shared" si="22"/>
        <v>62.260974621818441</v>
      </c>
      <c r="V14" s="33">
        <f t="shared" si="22"/>
        <v>65.712317194454258</v>
      </c>
      <c r="W14" s="33">
        <f t="shared" ref="W14:Y14" si="23">W27*W79/11630</f>
        <v>70.324087053877548</v>
      </c>
      <c r="X14" s="33">
        <f t="shared" si="23"/>
        <v>68.347752300916653</v>
      </c>
      <c r="Y14" s="33">
        <f t="shared" si="23"/>
        <v>67.448806588806676</v>
      </c>
      <c r="DA14" s="60" t="s">
        <v>975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18280.859462990473</v>
      </c>
      <c r="C16" s="19">
        <f t="shared" ref="C16:Q16" si="24">SUM(C17,C22,C25)</f>
        <v>19637.831516592654</v>
      </c>
      <c r="D16" s="19">
        <f t="shared" si="24"/>
        <v>20688.000353977899</v>
      </c>
      <c r="E16" s="19">
        <f t="shared" si="24"/>
        <v>21606.419910131677</v>
      </c>
      <c r="F16" s="19">
        <f t="shared" si="24"/>
        <v>22463.102176473672</v>
      </c>
      <c r="G16" s="19">
        <f t="shared" si="24"/>
        <v>22818.074109398207</v>
      </c>
      <c r="H16" s="19">
        <f t="shared" si="24"/>
        <v>23142.566538684885</v>
      </c>
      <c r="I16" s="19">
        <f t="shared" si="24"/>
        <v>23532.931975240936</v>
      </c>
      <c r="J16" s="19">
        <f t="shared" si="24"/>
        <v>24000.87165260168</v>
      </c>
      <c r="K16" s="19">
        <f t="shared" si="24"/>
        <v>24331.661863284768</v>
      </c>
      <c r="L16" s="19">
        <f t="shared" si="24"/>
        <v>24755.494989189661</v>
      </c>
      <c r="M16" s="19">
        <f t="shared" si="24"/>
        <v>24988.173962902343</v>
      </c>
      <c r="N16" s="19">
        <f t="shared" si="24"/>
        <v>25044.193310499439</v>
      </c>
      <c r="O16" s="19">
        <f t="shared" si="24"/>
        <v>25666.71049216943</v>
      </c>
      <c r="P16" s="19">
        <f t="shared" si="24"/>
        <v>26086.191899601181</v>
      </c>
      <c r="Q16" s="19">
        <f t="shared" si="24"/>
        <v>26066.984668463228</v>
      </c>
      <c r="R16" s="19">
        <f t="shared" ref="R16" si="25">SUM(R17,R22,R25)</f>
        <v>26087.849383644934</v>
      </c>
      <c r="S16" s="19">
        <f t="shared" ref="S16" si="26">SUM(S17,S22,S25)</f>
        <v>26041.469341158154</v>
      </c>
      <c r="T16" s="19">
        <f t="shared" ref="T16" si="27">SUM(T17,T22,T25)</f>
        <v>26054.942211321417</v>
      </c>
      <c r="U16" s="19">
        <f t="shared" ref="U16" si="28">SUM(U17,U22,U25)</f>
        <v>26156.758528778621</v>
      </c>
      <c r="V16" s="19">
        <f t="shared" ref="V16:W16" si="29">SUM(V17,V22,V25)</f>
        <v>26243.812065883998</v>
      </c>
      <c r="W16" s="19">
        <f t="shared" si="29"/>
        <v>26337.174046844011</v>
      </c>
      <c r="X16" s="19">
        <f t="shared" ref="X16:Y16" si="30">SUM(X17,X22,X25)</f>
        <v>26502.231477737056</v>
      </c>
      <c r="Y16" s="19">
        <f t="shared" si="30"/>
        <v>26545.931592043162</v>
      </c>
      <c r="DA16" s="56" t="s">
        <v>976</v>
      </c>
    </row>
    <row r="17" spans="1:105" ht="12.95" customHeight="1" x14ac:dyDescent="0.25">
      <c r="A17" s="23" t="s">
        <v>110</v>
      </c>
      <c r="B17" s="22">
        <f>SUM(B18:B21)</f>
        <v>3465.388557239698</v>
      </c>
      <c r="C17" s="22">
        <f t="shared" ref="C17:Q17" si="31">SUM(C18:C21)</f>
        <v>3563.5801576828808</v>
      </c>
      <c r="D17" s="22">
        <f t="shared" si="31"/>
        <v>3666.6109629539105</v>
      </c>
      <c r="E17" s="22">
        <f t="shared" si="31"/>
        <v>3771.3637446444473</v>
      </c>
      <c r="F17" s="22">
        <f t="shared" si="31"/>
        <v>3913.0572346980998</v>
      </c>
      <c r="G17" s="22">
        <f t="shared" si="31"/>
        <v>3994.6199671143504</v>
      </c>
      <c r="H17" s="22">
        <f t="shared" si="31"/>
        <v>4090.7240059359274</v>
      </c>
      <c r="I17" s="22">
        <f t="shared" si="31"/>
        <v>4196.7280653011221</v>
      </c>
      <c r="J17" s="22">
        <f t="shared" si="31"/>
        <v>4305.4018271650348</v>
      </c>
      <c r="K17" s="22">
        <f t="shared" si="31"/>
        <v>4389.4374316301892</v>
      </c>
      <c r="L17" s="22">
        <f t="shared" si="31"/>
        <v>4445.2874918312527</v>
      </c>
      <c r="M17" s="22">
        <f t="shared" si="31"/>
        <v>4448.2124852195238</v>
      </c>
      <c r="N17" s="22">
        <f t="shared" si="31"/>
        <v>4425.4266827500987</v>
      </c>
      <c r="O17" s="22">
        <f t="shared" si="31"/>
        <v>4392.3687292075065</v>
      </c>
      <c r="P17" s="22">
        <f t="shared" si="31"/>
        <v>4332.9599133636821</v>
      </c>
      <c r="Q17" s="22">
        <f t="shared" si="31"/>
        <v>4284.2824640900899</v>
      </c>
      <c r="R17" s="22">
        <f t="shared" ref="R17" si="32">SUM(R18:R21)</f>
        <v>4159.1189402680084</v>
      </c>
      <c r="S17" s="22">
        <f t="shared" ref="S17" si="33">SUM(S18:S21)</f>
        <v>4068.5883167599623</v>
      </c>
      <c r="T17" s="22">
        <f t="shared" ref="T17" si="34">SUM(T18:T21)</f>
        <v>3964.8114284739449</v>
      </c>
      <c r="U17" s="22">
        <f t="shared" ref="U17" si="35">SUM(U18:U21)</f>
        <v>3872.98864785666</v>
      </c>
      <c r="V17" s="22">
        <f t="shared" ref="V17:W17" si="36">SUM(V18:V21)</f>
        <v>3754.3800182482255</v>
      </c>
      <c r="W17" s="22">
        <f t="shared" si="36"/>
        <v>3663.7962892548494</v>
      </c>
      <c r="X17" s="22">
        <f t="shared" ref="X17:Y17" si="37">SUM(X18:X21)</f>
        <v>3587.1301842628554</v>
      </c>
      <c r="Y17" s="22">
        <f t="shared" si="37"/>
        <v>3508.0097100797384</v>
      </c>
      <c r="DA17" s="57"/>
    </row>
    <row r="18" spans="1:105" ht="12" customHeight="1" x14ac:dyDescent="0.25">
      <c r="A18" s="28" t="s">
        <v>32</v>
      </c>
      <c r="B18" s="29">
        <f>B31*B83/1000000</f>
        <v>125.84869790339637</v>
      </c>
      <c r="C18" s="29">
        <f t="shared" ref="C18:Q18" si="38">C31*C83/1000000</f>
        <v>131.47148737287168</v>
      </c>
      <c r="D18" s="29">
        <f t="shared" si="38"/>
        <v>135.72575094997333</v>
      </c>
      <c r="E18" s="29">
        <f t="shared" si="38"/>
        <v>139.74935125736471</v>
      </c>
      <c r="F18" s="29">
        <f t="shared" si="38"/>
        <v>142.32461342078852</v>
      </c>
      <c r="G18" s="29">
        <f t="shared" si="38"/>
        <v>142.04566083069318</v>
      </c>
      <c r="H18" s="29">
        <f t="shared" si="38"/>
        <v>142.07035667459255</v>
      </c>
      <c r="I18" s="29">
        <f t="shared" si="38"/>
        <v>142.33471754574259</v>
      </c>
      <c r="J18" s="29">
        <f t="shared" si="38"/>
        <v>141.83726914629867</v>
      </c>
      <c r="K18" s="29">
        <f t="shared" si="38"/>
        <v>141.26550897473808</v>
      </c>
      <c r="L18" s="29">
        <f t="shared" si="38"/>
        <v>140.22464023714809</v>
      </c>
      <c r="M18" s="29">
        <f t="shared" si="38"/>
        <v>138.85831542402639</v>
      </c>
      <c r="N18" s="29">
        <f t="shared" si="38"/>
        <v>137.68112088435873</v>
      </c>
      <c r="O18" s="29">
        <f t="shared" si="38"/>
        <v>136.46637925375771</v>
      </c>
      <c r="P18" s="29">
        <f t="shared" si="38"/>
        <v>134.70987680179988</v>
      </c>
      <c r="Q18" s="29">
        <f t="shared" si="38"/>
        <v>133.31348706124524</v>
      </c>
      <c r="R18" s="29">
        <f t="shared" ref="R18:V18" si="39">R31*R83/1000000</f>
        <v>130.17840930281992</v>
      </c>
      <c r="S18" s="29">
        <f t="shared" si="39"/>
        <v>127.67996099137461</v>
      </c>
      <c r="T18" s="29">
        <f t="shared" si="39"/>
        <v>124.90826501729313</v>
      </c>
      <c r="U18" s="29">
        <f t="shared" si="39"/>
        <v>121.19482228725263</v>
      </c>
      <c r="V18" s="29">
        <f t="shared" si="39"/>
        <v>117.28890969835582</v>
      </c>
      <c r="W18" s="29">
        <f t="shared" ref="W18:Y18" si="40">W31*W83/1000000</f>
        <v>114.24376454342402</v>
      </c>
      <c r="X18" s="29">
        <f t="shared" si="40"/>
        <v>112.00193897725447</v>
      </c>
      <c r="Y18" s="29">
        <f t="shared" si="40"/>
        <v>110.18726777104011</v>
      </c>
      <c r="DA18" s="58" t="s">
        <v>977</v>
      </c>
    </row>
    <row r="19" spans="1:105" ht="12" customHeight="1" x14ac:dyDescent="0.25">
      <c r="A19" s="28" t="s">
        <v>47</v>
      </c>
      <c r="B19" s="29">
        <f>B32*B84/1000000</f>
        <v>1216.9032988628217</v>
      </c>
      <c r="C19" s="29">
        <f t="shared" ref="C19:Q19" si="41">C32*C84/1000000</f>
        <v>1232.098934605297</v>
      </c>
      <c r="D19" s="29">
        <f t="shared" si="41"/>
        <v>1245.6825240011904</v>
      </c>
      <c r="E19" s="29">
        <f t="shared" si="41"/>
        <v>1255.8407715549554</v>
      </c>
      <c r="F19" s="29">
        <f t="shared" si="41"/>
        <v>1264.760973776851</v>
      </c>
      <c r="G19" s="29">
        <f t="shared" si="41"/>
        <v>1255.6113858192289</v>
      </c>
      <c r="H19" s="29">
        <f t="shared" si="41"/>
        <v>1245.8617177689378</v>
      </c>
      <c r="I19" s="29">
        <f t="shared" si="41"/>
        <v>1234.3254887761077</v>
      </c>
      <c r="J19" s="29">
        <f t="shared" si="41"/>
        <v>1221.9167999118285</v>
      </c>
      <c r="K19" s="29">
        <f t="shared" si="41"/>
        <v>1203.4169893242245</v>
      </c>
      <c r="L19" s="29">
        <f t="shared" si="41"/>
        <v>1181.549915253285</v>
      </c>
      <c r="M19" s="29">
        <f t="shared" si="41"/>
        <v>1155.7157057473755</v>
      </c>
      <c r="N19" s="29">
        <f t="shared" si="41"/>
        <v>1129.1127196034222</v>
      </c>
      <c r="O19" s="29">
        <f t="shared" si="41"/>
        <v>1099.6126599390477</v>
      </c>
      <c r="P19" s="29">
        <f t="shared" si="41"/>
        <v>1068.232395032303</v>
      </c>
      <c r="Q19" s="29">
        <f t="shared" si="41"/>
        <v>1039.1323169961113</v>
      </c>
      <c r="R19" s="29">
        <f t="shared" ref="R19:V19" si="42">R32*R84/1000000</f>
        <v>1005.8833631651889</v>
      </c>
      <c r="S19" s="29">
        <f t="shared" si="42"/>
        <v>980.31634423302955</v>
      </c>
      <c r="T19" s="29">
        <f t="shared" si="42"/>
        <v>955.47314001487507</v>
      </c>
      <c r="U19" s="29">
        <f t="shared" si="42"/>
        <v>938.44184643876122</v>
      </c>
      <c r="V19" s="29">
        <f t="shared" si="42"/>
        <v>920.22637958860014</v>
      </c>
      <c r="W19" s="29">
        <f t="shared" ref="W19:Y19" si="43">W32*W84/1000000</f>
        <v>911.04184760598775</v>
      </c>
      <c r="X19" s="29">
        <f t="shared" si="43"/>
        <v>905.48911422932429</v>
      </c>
      <c r="Y19" s="29">
        <f t="shared" si="43"/>
        <v>895.23583096029017</v>
      </c>
      <c r="DA19" s="58" t="s">
        <v>978</v>
      </c>
    </row>
    <row r="20" spans="1:105" ht="12" customHeight="1" x14ac:dyDescent="0.25">
      <c r="A20" s="28" t="s">
        <v>46</v>
      </c>
      <c r="B20" s="29">
        <f t="shared" ref="B20" si="44">B33*B85/1000000</f>
        <v>1507.9204825914931</v>
      </c>
      <c r="C20" s="29">
        <f t="shared" ref="C20:Q20" si="45">C33*C85/1000000</f>
        <v>1570.5440381575081</v>
      </c>
      <c r="D20" s="29">
        <f t="shared" si="45"/>
        <v>1633.6211868025914</v>
      </c>
      <c r="E20" s="29">
        <f t="shared" si="45"/>
        <v>1697.6802351697615</v>
      </c>
      <c r="F20" s="29">
        <f t="shared" si="45"/>
        <v>1791.7742384845799</v>
      </c>
      <c r="G20" s="29">
        <f t="shared" si="45"/>
        <v>1855.8828433216399</v>
      </c>
      <c r="H20" s="29">
        <f t="shared" si="45"/>
        <v>1930.5508424117427</v>
      </c>
      <c r="I20" s="29">
        <f t="shared" si="45"/>
        <v>2018.378208570093</v>
      </c>
      <c r="J20" s="29">
        <f t="shared" si="45"/>
        <v>2101.3434858214073</v>
      </c>
      <c r="K20" s="29">
        <f t="shared" si="45"/>
        <v>2178.9921619955053</v>
      </c>
      <c r="L20" s="29">
        <f t="shared" si="45"/>
        <v>2244.8649377258048</v>
      </c>
      <c r="M20" s="29">
        <f t="shared" si="45"/>
        <v>2269.9412595715921</v>
      </c>
      <c r="N20" s="29">
        <f t="shared" si="45"/>
        <v>2265.1818568033532</v>
      </c>
      <c r="O20" s="29">
        <f t="shared" si="45"/>
        <v>2252.656959416021</v>
      </c>
      <c r="P20" s="29">
        <f t="shared" si="45"/>
        <v>2223.5910956812736</v>
      </c>
      <c r="Q20" s="29">
        <f t="shared" si="45"/>
        <v>2187.0768707111852</v>
      </c>
      <c r="R20" s="29">
        <f t="shared" ref="R20:V20" si="46">R33*R85/1000000</f>
        <v>2099.158708789947</v>
      </c>
      <c r="S20" s="29">
        <f t="shared" si="46"/>
        <v>2032.6874361509833</v>
      </c>
      <c r="T20" s="29">
        <f t="shared" si="46"/>
        <v>1955.4501326515297</v>
      </c>
      <c r="U20" s="29">
        <f t="shared" si="46"/>
        <v>1878.7112357231586</v>
      </c>
      <c r="V20" s="29">
        <f t="shared" si="46"/>
        <v>1785.0143950412753</v>
      </c>
      <c r="W20" s="29">
        <f t="shared" ref="W20:Y20" si="47">W33*W85/1000000</f>
        <v>1703.4095470253824</v>
      </c>
      <c r="X20" s="29">
        <f t="shared" si="47"/>
        <v>1628.987144183385</v>
      </c>
      <c r="Y20" s="29">
        <f t="shared" si="47"/>
        <v>1565.4860930925854</v>
      </c>
      <c r="DA20" s="58" t="s">
        <v>979</v>
      </c>
    </row>
    <row r="21" spans="1:105" ht="12" customHeight="1" x14ac:dyDescent="0.25">
      <c r="A21" s="28" t="s">
        <v>45</v>
      </c>
      <c r="B21" s="29">
        <f t="shared" ref="B21" si="48">B34*B86/1000000</f>
        <v>614.71607788198651</v>
      </c>
      <c r="C21" s="29">
        <f t="shared" ref="C21:Q21" si="49">C34*C86/1000000</f>
        <v>629.46569754720406</v>
      </c>
      <c r="D21" s="29">
        <f t="shared" si="49"/>
        <v>651.58150120015557</v>
      </c>
      <c r="E21" s="29">
        <f t="shared" si="49"/>
        <v>678.09338666236556</v>
      </c>
      <c r="F21" s="29">
        <f t="shared" si="49"/>
        <v>714.19740901588011</v>
      </c>
      <c r="G21" s="29">
        <f t="shared" si="49"/>
        <v>741.08007714278858</v>
      </c>
      <c r="H21" s="29">
        <f t="shared" si="49"/>
        <v>772.24108908065398</v>
      </c>
      <c r="I21" s="29">
        <f t="shared" si="49"/>
        <v>801.68965040917919</v>
      </c>
      <c r="J21" s="29">
        <f t="shared" si="49"/>
        <v>840.30427228550013</v>
      </c>
      <c r="K21" s="29">
        <f t="shared" si="49"/>
        <v>865.76277133572125</v>
      </c>
      <c r="L21" s="29">
        <f t="shared" si="49"/>
        <v>878.64799861501513</v>
      </c>
      <c r="M21" s="29">
        <f t="shared" si="49"/>
        <v>883.69720447652981</v>
      </c>
      <c r="N21" s="29">
        <f t="shared" si="49"/>
        <v>893.45098545896474</v>
      </c>
      <c r="O21" s="29">
        <f t="shared" si="49"/>
        <v>903.63273059867993</v>
      </c>
      <c r="P21" s="29">
        <f t="shared" si="49"/>
        <v>906.42654584830507</v>
      </c>
      <c r="Q21" s="29">
        <f t="shared" si="49"/>
        <v>924.7597893215476</v>
      </c>
      <c r="R21" s="29">
        <f t="shared" ref="R21:V21" si="50">R34*R86/1000000</f>
        <v>923.89845901005287</v>
      </c>
      <c r="S21" s="29">
        <f t="shared" si="50"/>
        <v>927.90457538457497</v>
      </c>
      <c r="T21" s="29">
        <f t="shared" si="50"/>
        <v>928.97989079024683</v>
      </c>
      <c r="U21" s="29">
        <f t="shared" si="50"/>
        <v>934.64074340748778</v>
      </c>
      <c r="V21" s="29">
        <f t="shared" si="50"/>
        <v>931.85033391999411</v>
      </c>
      <c r="W21" s="29">
        <f t="shared" ref="W21:Y21" si="51">W34*W86/1000000</f>
        <v>935.10113008005567</v>
      </c>
      <c r="X21" s="29">
        <f t="shared" si="51"/>
        <v>940.65198687289194</v>
      </c>
      <c r="Y21" s="29">
        <f t="shared" si="51"/>
        <v>937.10051825582264</v>
      </c>
      <c r="DA21" s="58" t="s">
        <v>980</v>
      </c>
    </row>
    <row r="22" spans="1:105" ht="12.95" customHeight="1" x14ac:dyDescent="0.25">
      <c r="A22" s="23" t="s">
        <v>109</v>
      </c>
      <c r="B22" s="22">
        <f>SUM(B23:B24)</f>
        <v>846.72214385419215</v>
      </c>
      <c r="C22" s="22">
        <f t="shared" ref="C22:Q22" si="52">SUM(C23:C24)</f>
        <v>940.11744265503353</v>
      </c>
      <c r="D22" s="22">
        <f t="shared" si="52"/>
        <v>1022.9089070776319</v>
      </c>
      <c r="E22" s="22">
        <f t="shared" si="52"/>
        <v>1098.1419488684826</v>
      </c>
      <c r="F22" s="22">
        <f t="shared" si="52"/>
        <v>1198.9792563571618</v>
      </c>
      <c r="G22" s="22">
        <f t="shared" si="52"/>
        <v>1270.8852926935456</v>
      </c>
      <c r="H22" s="22">
        <f t="shared" si="52"/>
        <v>1376.8369031689967</v>
      </c>
      <c r="I22" s="22">
        <f t="shared" si="52"/>
        <v>1482.080296320381</v>
      </c>
      <c r="J22" s="22">
        <f t="shared" si="52"/>
        <v>1585.1069206582813</v>
      </c>
      <c r="K22" s="22">
        <f t="shared" si="52"/>
        <v>1630.192562660046</v>
      </c>
      <c r="L22" s="22">
        <f t="shared" si="52"/>
        <v>1701.101568070075</v>
      </c>
      <c r="M22" s="22">
        <f t="shared" si="52"/>
        <v>1729.6909836211448</v>
      </c>
      <c r="N22" s="22">
        <f t="shared" si="52"/>
        <v>1781.7214723703448</v>
      </c>
      <c r="O22" s="22">
        <f t="shared" si="52"/>
        <v>1846.8828591798069</v>
      </c>
      <c r="P22" s="22">
        <f t="shared" si="52"/>
        <v>1939.9574118605551</v>
      </c>
      <c r="Q22" s="22">
        <f t="shared" si="52"/>
        <v>1997.1829661352726</v>
      </c>
      <c r="R22" s="22">
        <f t="shared" ref="R22" si="53">SUM(R23:R24)</f>
        <v>1991.3745351251041</v>
      </c>
      <c r="S22" s="22">
        <f t="shared" ref="S22" si="54">SUM(S23:S24)</f>
        <v>2000.0392131795493</v>
      </c>
      <c r="T22" s="22">
        <f t="shared" ref="T22" si="55">SUM(T23:T24)</f>
        <v>2034.3769092081657</v>
      </c>
      <c r="U22" s="22">
        <f t="shared" ref="U22" si="56">SUM(U23:U24)</f>
        <v>2091.4565746153535</v>
      </c>
      <c r="V22" s="22">
        <f t="shared" ref="V22:W22" si="57">SUM(V23:V24)</f>
        <v>2125.3830871387572</v>
      </c>
      <c r="W22" s="22">
        <f t="shared" si="57"/>
        <v>2145.8673132909257</v>
      </c>
      <c r="X22" s="22">
        <f t="shared" ref="X22:Y22" si="58">SUM(X23:X24)</f>
        <v>2160.3664299221791</v>
      </c>
      <c r="Y22" s="22">
        <f t="shared" si="58"/>
        <v>2175.598370739458</v>
      </c>
      <c r="DA22" s="57"/>
    </row>
    <row r="23" spans="1:105" ht="12" customHeight="1" x14ac:dyDescent="0.25">
      <c r="A23" s="28" t="s">
        <v>28</v>
      </c>
      <c r="B23" s="29">
        <f t="shared" ref="B23" si="59">B36*B88/1000000</f>
        <v>468.68151846694838</v>
      </c>
      <c r="C23" s="29">
        <f t="shared" ref="C23:Q23" si="60">C36*C88/1000000</f>
        <v>551.3388825469774</v>
      </c>
      <c r="D23" s="29">
        <f t="shared" si="60"/>
        <v>624.54109958846936</v>
      </c>
      <c r="E23" s="29">
        <f t="shared" si="60"/>
        <v>683.72873476166751</v>
      </c>
      <c r="F23" s="29">
        <f t="shared" si="60"/>
        <v>766.57905937960697</v>
      </c>
      <c r="G23" s="29">
        <f t="shared" si="60"/>
        <v>826.73526313017317</v>
      </c>
      <c r="H23" s="29">
        <f t="shared" si="60"/>
        <v>908.27095450029503</v>
      </c>
      <c r="I23" s="29">
        <f t="shared" si="60"/>
        <v>995.81965575606637</v>
      </c>
      <c r="J23" s="29">
        <f t="shared" si="60"/>
        <v>1077.0889875209346</v>
      </c>
      <c r="K23" s="29">
        <f t="shared" si="60"/>
        <v>1108.9353689286429</v>
      </c>
      <c r="L23" s="29">
        <f t="shared" si="60"/>
        <v>1167.2972212452373</v>
      </c>
      <c r="M23" s="29">
        <f t="shared" si="60"/>
        <v>1190.6509240100718</v>
      </c>
      <c r="N23" s="29">
        <f t="shared" si="60"/>
        <v>1229.5749931261378</v>
      </c>
      <c r="O23" s="29">
        <f t="shared" si="60"/>
        <v>1279.3221243866653</v>
      </c>
      <c r="P23" s="29">
        <f t="shared" si="60"/>
        <v>1332.158660798128</v>
      </c>
      <c r="Q23" s="29">
        <f t="shared" si="60"/>
        <v>1353.1970367514418</v>
      </c>
      <c r="R23" s="29">
        <f t="shared" ref="R23:V23" si="61">R36*R88/1000000</f>
        <v>1306.0290013369204</v>
      </c>
      <c r="S23" s="29">
        <f t="shared" si="61"/>
        <v>1263.4652806847325</v>
      </c>
      <c r="T23" s="29">
        <f t="shared" si="61"/>
        <v>1223.2890392002871</v>
      </c>
      <c r="U23" s="29">
        <f t="shared" si="61"/>
        <v>1216.9980799450932</v>
      </c>
      <c r="V23" s="29">
        <f t="shared" si="61"/>
        <v>1191.0552997705222</v>
      </c>
      <c r="W23" s="29">
        <f t="shared" ref="W23:Y23" si="62">W36*W88/1000000</f>
        <v>1162.628896803725</v>
      </c>
      <c r="X23" s="29">
        <f t="shared" si="62"/>
        <v>1134.8513372725645</v>
      </c>
      <c r="Y23" s="29">
        <f t="shared" si="62"/>
        <v>1124.2080086907772</v>
      </c>
      <c r="DA23" s="58" t="s">
        <v>981</v>
      </c>
    </row>
    <row r="24" spans="1:105" ht="12" customHeight="1" x14ac:dyDescent="0.25">
      <c r="A24" s="28" t="s">
        <v>27</v>
      </c>
      <c r="B24" s="29">
        <f t="shared" ref="B24" si="63">B37*B89/1000000</f>
        <v>378.04062538724384</v>
      </c>
      <c r="C24" s="29">
        <f t="shared" ref="C24:Q24" si="64">C37*C89/1000000</f>
        <v>388.77856010805618</v>
      </c>
      <c r="D24" s="29">
        <f t="shared" si="64"/>
        <v>398.36780748916249</v>
      </c>
      <c r="E24" s="29">
        <f t="shared" si="64"/>
        <v>414.41321410681513</v>
      </c>
      <c r="F24" s="29">
        <f t="shared" si="64"/>
        <v>432.40019697755474</v>
      </c>
      <c r="G24" s="29">
        <f t="shared" si="64"/>
        <v>444.15002956337247</v>
      </c>
      <c r="H24" s="29">
        <f t="shared" si="64"/>
        <v>468.56594866870176</v>
      </c>
      <c r="I24" s="29">
        <f t="shared" si="64"/>
        <v>486.26064056431466</v>
      </c>
      <c r="J24" s="29">
        <f t="shared" si="64"/>
        <v>508.0179331373468</v>
      </c>
      <c r="K24" s="29">
        <f t="shared" si="64"/>
        <v>521.25719373140305</v>
      </c>
      <c r="L24" s="29">
        <f t="shared" si="64"/>
        <v>533.80434682483769</v>
      </c>
      <c r="M24" s="29">
        <f t="shared" si="64"/>
        <v>539.04005961107305</v>
      </c>
      <c r="N24" s="29">
        <f t="shared" si="64"/>
        <v>552.14647924420706</v>
      </c>
      <c r="O24" s="29">
        <f t="shared" si="64"/>
        <v>567.56073479314171</v>
      </c>
      <c r="P24" s="29">
        <f t="shared" si="64"/>
        <v>607.79875106242719</v>
      </c>
      <c r="Q24" s="29">
        <f t="shared" si="64"/>
        <v>643.98592938383081</v>
      </c>
      <c r="R24" s="29">
        <f t="shared" ref="R24:V24" si="65">R37*R89/1000000</f>
        <v>685.34553378818362</v>
      </c>
      <c r="S24" s="29">
        <f t="shared" si="65"/>
        <v>736.57393249481675</v>
      </c>
      <c r="T24" s="29">
        <f t="shared" si="65"/>
        <v>811.08787000787845</v>
      </c>
      <c r="U24" s="29">
        <f t="shared" si="65"/>
        <v>874.45849467026028</v>
      </c>
      <c r="V24" s="29">
        <f t="shared" si="65"/>
        <v>934.32778736823491</v>
      </c>
      <c r="W24" s="29">
        <f t="shared" ref="W24:Y24" si="66">W37*W89/1000000</f>
        <v>983.23841648720077</v>
      </c>
      <c r="X24" s="29">
        <f t="shared" si="66"/>
        <v>1025.5150926496146</v>
      </c>
      <c r="Y24" s="29">
        <f t="shared" si="66"/>
        <v>1051.390362048681</v>
      </c>
      <c r="DA24" s="58" t="s">
        <v>982</v>
      </c>
    </row>
    <row r="25" spans="1:105" ht="12.95" customHeight="1" x14ac:dyDescent="0.25">
      <c r="A25" s="23" t="s">
        <v>108</v>
      </c>
      <c r="B25" s="22">
        <f>SUM(B26:B27)</f>
        <v>13968.748761896582</v>
      </c>
      <c r="C25" s="22">
        <f t="shared" ref="C25:Q25" si="67">SUM(C26:C27)</f>
        <v>15134.133916254739</v>
      </c>
      <c r="D25" s="22">
        <f t="shared" si="67"/>
        <v>15998.480483946358</v>
      </c>
      <c r="E25" s="22">
        <f t="shared" si="67"/>
        <v>16736.914216618748</v>
      </c>
      <c r="F25" s="22">
        <f t="shared" si="67"/>
        <v>17351.065685418413</v>
      </c>
      <c r="G25" s="22">
        <f t="shared" si="67"/>
        <v>17552.568849590309</v>
      </c>
      <c r="H25" s="22">
        <f t="shared" si="67"/>
        <v>17675.005629579959</v>
      </c>
      <c r="I25" s="22">
        <f t="shared" si="67"/>
        <v>17854.123613619435</v>
      </c>
      <c r="J25" s="22">
        <f t="shared" si="67"/>
        <v>18110.362904778365</v>
      </c>
      <c r="K25" s="22">
        <f t="shared" si="67"/>
        <v>18312.031868994531</v>
      </c>
      <c r="L25" s="22">
        <f t="shared" si="67"/>
        <v>18609.105929288333</v>
      </c>
      <c r="M25" s="22">
        <f t="shared" si="67"/>
        <v>18810.270494061675</v>
      </c>
      <c r="N25" s="22">
        <f t="shared" si="67"/>
        <v>18837.045155378994</v>
      </c>
      <c r="O25" s="22">
        <f t="shared" si="67"/>
        <v>19427.458903782117</v>
      </c>
      <c r="P25" s="22">
        <f t="shared" si="67"/>
        <v>19813.274574376945</v>
      </c>
      <c r="Q25" s="22">
        <f t="shared" si="67"/>
        <v>19785.519238237866</v>
      </c>
      <c r="R25" s="22">
        <f t="shared" ref="R25" si="68">SUM(R26:R27)</f>
        <v>19937.355908251822</v>
      </c>
      <c r="S25" s="22">
        <f t="shared" ref="S25" si="69">SUM(S26:S27)</f>
        <v>19972.841811218645</v>
      </c>
      <c r="T25" s="22">
        <f t="shared" ref="T25" si="70">SUM(T26:T27)</f>
        <v>20055.753873639307</v>
      </c>
      <c r="U25" s="22">
        <f t="shared" ref="U25" si="71">SUM(U26:U27)</f>
        <v>20192.313306306605</v>
      </c>
      <c r="V25" s="22">
        <f t="shared" ref="V25:W25" si="72">SUM(V26:V27)</f>
        <v>20364.048960497017</v>
      </c>
      <c r="W25" s="22">
        <f t="shared" si="72"/>
        <v>20527.510444298234</v>
      </c>
      <c r="X25" s="22">
        <f t="shared" ref="X25:Y25" si="73">SUM(X26:X27)</f>
        <v>20754.734863552021</v>
      </c>
      <c r="Y25" s="22">
        <f t="shared" si="73"/>
        <v>20862.323511223964</v>
      </c>
      <c r="DA25" s="57"/>
    </row>
    <row r="26" spans="1:105" ht="12" customHeight="1" x14ac:dyDescent="0.25">
      <c r="A26" s="30" t="s">
        <v>44</v>
      </c>
      <c r="B26" s="31">
        <f t="shared" ref="B26" si="74">B39*B91/1000000</f>
        <v>2102.4716484915944</v>
      </c>
      <c r="C26" s="31">
        <f t="shared" ref="C26:Q26" si="75">C39*C91/1000000</f>
        <v>2163.9362026513631</v>
      </c>
      <c r="D26" s="31">
        <f t="shared" si="75"/>
        <v>2224.6897070594773</v>
      </c>
      <c r="E26" s="31">
        <f t="shared" si="75"/>
        <v>2275.6309236311849</v>
      </c>
      <c r="F26" s="31">
        <f t="shared" si="75"/>
        <v>2327.9576982744493</v>
      </c>
      <c r="G26" s="31">
        <f t="shared" si="75"/>
        <v>2345.5234800178405</v>
      </c>
      <c r="H26" s="31">
        <f t="shared" si="75"/>
        <v>2369.3299652489995</v>
      </c>
      <c r="I26" s="31">
        <f t="shared" si="75"/>
        <v>2392.454673652674</v>
      </c>
      <c r="J26" s="31">
        <f t="shared" si="75"/>
        <v>2422.8576240431903</v>
      </c>
      <c r="K26" s="31">
        <f t="shared" si="75"/>
        <v>2443.1506523231101</v>
      </c>
      <c r="L26" s="31">
        <f t="shared" si="75"/>
        <v>2452.217521923732</v>
      </c>
      <c r="M26" s="31">
        <f t="shared" si="75"/>
        <v>2450.7369732845837</v>
      </c>
      <c r="N26" s="31">
        <f t="shared" si="75"/>
        <v>2403.4467488400419</v>
      </c>
      <c r="O26" s="31">
        <f t="shared" si="75"/>
        <v>2362.8355151377432</v>
      </c>
      <c r="P26" s="31">
        <f t="shared" si="75"/>
        <v>2300.5404998868248</v>
      </c>
      <c r="Q26" s="31">
        <f t="shared" si="75"/>
        <v>2206.4961423026593</v>
      </c>
      <c r="R26" s="31">
        <f t="shared" ref="R26:V26" si="76">R39*R91/1000000</f>
        <v>2100.1796269446049</v>
      </c>
      <c r="S26" s="31">
        <f t="shared" si="76"/>
        <v>1991.6638627811442</v>
      </c>
      <c r="T26" s="31">
        <f t="shared" si="76"/>
        <v>1865.2686577305392</v>
      </c>
      <c r="U26" s="31">
        <f t="shared" si="76"/>
        <v>1746.4063522438414</v>
      </c>
      <c r="V26" s="31">
        <f t="shared" si="76"/>
        <v>1649.0045763857113</v>
      </c>
      <c r="W26" s="31">
        <f t="shared" ref="W26:Y26" si="77">W39*W91/1000000</f>
        <v>1582.1061945803756</v>
      </c>
      <c r="X26" s="31">
        <f t="shared" si="77"/>
        <v>1513.5734671934472</v>
      </c>
      <c r="Y26" s="31">
        <f t="shared" si="77"/>
        <v>1437.3815916959384</v>
      </c>
      <c r="DA26" s="59" t="s">
        <v>983</v>
      </c>
    </row>
    <row r="27" spans="1:105" ht="12" customHeight="1" x14ac:dyDescent="0.25">
      <c r="A27" s="32" t="s">
        <v>25</v>
      </c>
      <c r="B27" s="33">
        <f t="shared" ref="B27" si="78">B40*B92/1000000</f>
        <v>11866.277113404987</v>
      </c>
      <c r="C27" s="33">
        <f t="shared" ref="C27:Q27" si="79">C40*C92/1000000</f>
        <v>12970.197713603377</v>
      </c>
      <c r="D27" s="33">
        <f t="shared" si="79"/>
        <v>13773.790776886881</v>
      </c>
      <c r="E27" s="33">
        <f t="shared" si="79"/>
        <v>14461.283292987564</v>
      </c>
      <c r="F27" s="33">
        <f t="shared" si="79"/>
        <v>15023.107987143963</v>
      </c>
      <c r="G27" s="33">
        <f t="shared" si="79"/>
        <v>15207.045369572468</v>
      </c>
      <c r="H27" s="33">
        <f t="shared" si="79"/>
        <v>15305.67566433096</v>
      </c>
      <c r="I27" s="33">
        <f t="shared" si="79"/>
        <v>15461.668939966761</v>
      </c>
      <c r="J27" s="33">
        <f t="shared" si="79"/>
        <v>15687.505280735175</v>
      </c>
      <c r="K27" s="33">
        <f t="shared" si="79"/>
        <v>15868.881216671421</v>
      </c>
      <c r="L27" s="33">
        <f t="shared" si="79"/>
        <v>16156.8884073646</v>
      </c>
      <c r="M27" s="33">
        <f t="shared" si="79"/>
        <v>16359.53352077709</v>
      </c>
      <c r="N27" s="33">
        <f t="shared" si="79"/>
        <v>16433.598406538953</v>
      </c>
      <c r="O27" s="33">
        <f t="shared" si="79"/>
        <v>17064.623388644373</v>
      </c>
      <c r="P27" s="33">
        <f t="shared" si="79"/>
        <v>17512.734074490119</v>
      </c>
      <c r="Q27" s="33">
        <f t="shared" si="79"/>
        <v>17579.023095935208</v>
      </c>
      <c r="R27" s="33">
        <f t="shared" ref="R27:V27" si="80">R40*R92/1000000</f>
        <v>17837.176281307216</v>
      </c>
      <c r="S27" s="33">
        <f t="shared" si="80"/>
        <v>17981.1779484375</v>
      </c>
      <c r="T27" s="33">
        <f t="shared" si="80"/>
        <v>18190.485215908768</v>
      </c>
      <c r="U27" s="33">
        <f t="shared" si="80"/>
        <v>18445.906954062764</v>
      </c>
      <c r="V27" s="33">
        <f t="shared" si="80"/>
        <v>18715.044384111305</v>
      </c>
      <c r="W27" s="33">
        <f t="shared" ref="W27:Y27" si="81">W40*W92/1000000</f>
        <v>18945.40424971786</v>
      </c>
      <c r="X27" s="33">
        <f t="shared" si="81"/>
        <v>19241.161396358573</v>
      </c>
      <c r="Y27" s="33">
        <f t="shared" si="81"/>
        <v>19424.941919528024</v>
      </c>
      <c r="DA27" s="60" t="s">
        <v>984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DA30" s="57"/>
    </row>
    <row r="31" spans="1:105" ht="12" customHeight="1" x14ac:dyDescent="0.25">
      <c r="A31" s="28" t="s">
        <v>32</v>
      </c>
      <c r="B31" s="34">
        <v>2552274</v>
      </c>
      <c r="C31" s="34">
        <v>2724129</v>
      </c>
      <c r="D31" s="34">
        <v>2874497</v>
      </c>
      <c r="E31" s="34">
        <v>3031229</v>
      </c>
      <c r="F31" s="34">
        <v>3158947</v>
      </c>
      <c r="G31" s="34">
        <v>3210881</v>
      </c>
      <c r="H31" s="34">
        <v>3278200</v>
      </c>
      <c r="I31" s="34">
        <v>3360410</v>
      </c>
      <c r="J31" s="34">
        <v>3426989</v>
      </c>
      <c r="K31" s="34">
        <v>3501833</v>
      </c>
      <c r="L31" s="34">
        <v>3570423</v>
      </c>
      <c r="M31" s="34">
        <v>3633976</v>
      </c>
      <c r="N31" s="34">
        <v>3713610</v>
      </c>
      <c r="O31" s="34">
        <v>3802715</v>
      </c>
      <c r="P31" s="34">
        <v>3881844</v>
      </c>
      <c r="Q31" s="34">
        <v>3994456</v>
      </c>
      <c r="R31" s="34">
        <v>4036126</v>
      </c>
      <c r="S31" s="34">
        <v>4112391</v>
      </c>
      <c r="T31" s="34">
        <v>4181496</v>
      </c>
      <c r="U31" s="34">
        <v>4288631</v>
      </c>
      <c r="V31" s="34">
        <v>4342830</v>
      </c>
      <c r="W31" s="34">
        <v>4436310</v>
      </c>
      <c r="X31" s="34">
        <v>4541476</v>
      </c>
      <c r="Y31" s="34">
        <v>4606960</v>
      </c>
      <c r="DA31" s="58" t="s">
        <v>985</v>
      </c>
    </row>
    <row r="32" spans="1:105" ht="12" customHeight="1" x14ac:dyDescent="0.25">
      <c r="A32" s="28" t="s">
        <v>47</v>
      </c>
      <c r="B32" s="34">
        <v>1936718</v>
      </c>
      <c r="C32" s="34">
        <v>1972700</v>
      </c>
      <c r="D32" s="34">
        <v>2010999</v>
      </c>
      <c r="E32" s="34">
        <v>2049541</v>
      </c>
      <c r="F32" s="34">
        <v>2090765</v>
      </c>
      <c r="G32" s="34">
        <v>2104769</v>
      </c>
      <c r="H32" s="34">
        <v>2124111</v>
      </c>
      <c r="I32" s="34">
        <v>2146529</v>
      </c>
      <c r="J32" s="34">
        <v>2175273</v>
      </c>
      <c r="K32" s="34">
        <v>2198140</v>
      </c>
      <c r="L32" s="34">
        <v>2222869</v>
      </c>
      <c r="M32" s="34">
        <v>2244509</v>
      </c>
      <c r="N32" s="34">
        <v>2271470</v>
      </c>
      <c r="O32" s="34">
        <v>2296802</v>
      </c>
      <c r="P32" s="34">
        <v>2318621</v>
      </c>
      <c r="Q32" s="34">
        <v>2352506</v>
      </c>
      <c r="R32" s="34">
        <v>2365284</v>
      </c>
      <c r="S32" s="34">
        <v>2398157</v>
      </c>
      <c r="T32" s="34">
        <v>2427241</v>
      </c>
      <c r="U32" s="34">
        <v>2479092</v>
      </c>
      <c r="V32" s="34">
        <v>2502080</v>
      </c>
      <c r="W32" s="34">
        <v>2550106</v>
      </c>
      <c r="X32" s="34">
        <v>2604710</v>
      </c>
      <c r="Y32" s="34">
        <v>2638547</v>
      </c>
      <c r="DA32" s="58" t="s">
        <v>986</v>
      </c>
    </row>
    <row r="33" spans="1:105" ht="12" customHeight="1" x14ac:dyDescent="0.25">
      <c r="A33" s="28" t="s">
        <v>46</v>
      </c>
      <c r="B33" s="34">
        <v>1005482</v>
      </c>
      <c r="C33" s="34">
        <v>1052256</v>
      </c>
      <c r="D33" s="34">
        <v>1101380</v>
      </c>
      <c r="E33" s="34">
        <v>1152413</v>
      </c>
      <c r="F33" s="34">
        <v>1227046</v>
      </c>
      <c r="G33" s="34">
        <v>1281847</v>
      </c>
      <c r="H33" s="34">
        <v>1346226</v>
      </c>
      <c r="I33" s="34">
        <v>1421408</v>
      </c>
      <c r="J33" s="34">
        <v>1494331</v>
      </c>
      <c r="K33" s="34">
        <v>1566014</v>
      </c>
      <c r="L33" s="34">
        <v>1633915</v>
      </c>
      <c r="M33" s="34">
        <v>1680743</v>
      </c>
      <c r="N33" s="34">
        <v>1713866</v>
      </c>
      <c r="O33" s="34">
        <v>1750905</v>
      </c>
      <c r="P33" s="34">
        <v>1790726</v>
      </c>
      <c r="Q33" s="34">
        <v>1844194</v>
      </c>
      <c r="R33" s="34">
        <v>1858162</v>
      </c>
      <c r="S33" s="34">
        <v>1888140</v>
      </c>
      <c r="T33" s="34">
        <v>1915037</v>
      </c>
      <c r="U33" s="34">
        <v>1959601</v>
      </c>
      <c r="V33" s="34">
        <v>1980628</v>
      </c>
      <c r="W33" s="34">
        <v>2020083</v>
      </c>
      <c r="X33" s="34">
        <v>2063833</v>
      </c>
      <c r="Y33" s="34">
        <v>2090549</v>
      </c>
      <c r="DA33" s="58" t="s">
        <v>987</v>
      </c>
    </row>
    <row r="34" spans="1:105" ht="12" customHeight="1" x14ac:dyDescent="0.25">
      <c r="A34" s="28" t="s">
        <v>45</v>
      </c>
      <c r="B34" s="34">
        <v>992797</v>
      </c>
      <c r="C34" s="34">
        <v>1024939</v>
      </c>
      <c r="D34" s="34">
        <v>1073478</v>
      </c>
      <c r="E34" s="34">
        <v>1133594</v>
      </c>
      <c r="F34" s="34">
        <v>1215951</v>
      </c>
      <c r="G34" s="34">
        <v>1283670</v>
      </c>
      <c r="H34" s="34">
        <v>1362844</v>
      </c>
      <c r="I34" s="34">
        <v>1442639</v>
      </c>
      <c r="J34" s="34">
        <v>1546085</v>
      </c>
      <c r="K34" s="34">
        <v>1627915</v>
      </c>
      <c r="L34" s="34">
        <v>1688027</v>
      </c>
      <c r="M34" s="34">
        <v>1735417</v>
      </c>
      <c r="N34" s="34">
        <v>1797841</v>
      </c>
      <c r="O34" s="34">
        <v>1866198</v>
      </c>
      <c r="P34" s="34">
        <v>1918703</v>
      </c>
      <c r="Q34" s="34">
        <v>2012932</v>
      </c>
      <c r="R34" s="34">
        <v>2040245</v>
      </c>
      <c r="S34" s="34">
        <v>2084870</v>
      </c>
      <c r="T34" s="34">
        <v>2125417</v>
      </c>
      <c r="U34" s="34">
        <v>2184739</v>
      </c>
      <c r="V34" s="34">
        <v>2216499</v>
      </c>
      <c r="W34" s="34">
        <v>2267134</v>
      </c>
      <c r="X34" s="34">
        <v>2321870</v>
      </c>
      <c r="Y34" s="34">
        <v>2356463</v>
      </c>
      <c r="DA34" s="58" t="s">
        <v>988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DA35" s="57"/>
    </row>
    <row r="36" spans="1:105" ht="12" customHeight="1" x14ac:dyDescent="0.25">
      <c r="A36" s="28" t="s">
        <v>28</v>
      </c>
      <c r="B36" s="34">
        <v>1257799.841535331</v>
      </c>
      <c r="C36" s="34">
        <v>1520166.4107068451</v>
      </c>
      <c r="D36" s="34">
        <v>1771365.511531193</v>
      </c>
      <c r="E36" s="34">
        <v>1998165.0854123652</v>
      </c>
      <c r="F36" s="34">
        <v>2319886.1677590418</v>
      </c>
      <c r="G36" s="34">
        <v>2580134.4754846129</v>
      </c>
      <c r="H36" s="34">
        <v>2944329.825377678</v>
      </c>
      <c r="I36" s="34">
        <v>3356265.5088621192</v>
      </c>
      <c r="J36" s="34">
        <v>3779362.5593053806</v>
      </c>
      <c r="K36" s="34">
        <v>4086540.0268039568</v>
      </c>
      <c r="L36" s="34">
        <v>4551986.2814155947</v>
      </c>
      <c r="M36" s="34">
        <v>4888705.6959351385</v>
      </c>
      <c r="N36" s="34">
        <v>5406551.1685409592</v>
      </c>
      <c r="O36" s="34">
        <v>5995174.786764456</v>
      </c>
      <c r="P36" s="34">
        <v>6776069.3806589069</v>
      </c>
      <c r="Q36" s="34">
        <v>7587071.0910792369</v>
      </c>
      <c r="R36" s="34">
        <v>7924972.9934043987</v>
      </c>
      <c r="S36" s="34">
        <v>8287851.2976154871</v>
      </c>
      <c r="T36" s="34">
        <v>8734766.0015271213</v>
      </c>
      <c r="U36" s="34">
        <v>9250113.6538426466</v>
      </c>
      <c r="V36" s="34">
        <v>9717876.4286988843</v>
      </c>
      <c r="W36" s="34">
        <v>10095824.481683614</v>
      </c>
      <c r="X36" s="34">
        <v>10492022.318700179</v>
      </c>
      <c r="Y36" s="34">
        <v>10795969.442913963</v>
      </c>
      <c r="DA36" s="58" t="s">
        <v>989</v>
      </c>
    </row>
    <row r="37" spans="1:105" ht="12" customHeight="1" x14ac:dyDescent="0.25">
      <c r="A37" s="28" t="s">
        <v>27</v>
      </c>
      <c r="B37" s="34">
        <v>1049358.1646012082</v>
      </c>
      <c r="C37" s="34">
        <v>1098473.059496942</v>
      </c>
      <c r="D37" s="34">
        <v>1155273.5751853348</v>
      </c>
      <c r="E37" s="34">
        <v>1246597.5894499382</v>
      </c>
      <c r="F37" s="34">
        <v>1358897.8079458084</v>
      </c>
      <c r="G37" s="34">
        <v>1466881.2705963419</v>
      </c>
      <c r="H37" s="34">
        <v>1621070.8574967831</v>
      </c>
      <c r="I37" s="34">
        <v>1760070.7328608262</v>
      </c>
      <c r="J37" s="34">
        <v>1931529.9227781324</v>
      </c>
      <c r="K37" s="34">
        <v>2097390.1162567553</v>
      </c>
      <c r="L37" s="34">
        <v>2287369.1740807062</v>
      </c>
      <c r="M37" s="34">
        <v>2477137.8752099127</v>
      </c>
      <c r="N37" s="34">
        <v>2730163.1246320345</v>
      </c>
      <c r="O37" s="34">
        <v>3085412.3321950482</v>
      </c>
      <c r="P37" s="34">
        <v>3619256.71453453</v>
      </c>
      <c r="Q37" s="34">
        <v>4099450.1381270573</v>
      </c>
      <c r="R37" s="34">
        <v>4594745.4058062071</v>
      </c>
      <c r="S37" s="34">
        <v>5123801.0560479313</v>
      </c>
      <c r="T37" s="34">
        <v>5771504.2034005933</v>
      </c>
      <c r="U37" s="34">
        <v>6307778.03706453</v>
      </c>
      <c r="V37" s="34">
        <v>6801743.4114759956</v>
      </c>
      <c r="W37" s="34">
        <v>7229072.4055547211</v>
      </c>
      <c r="X37" s="34">
        <v>7618678.0655210335</v>
      </c>
      <c r="Y37" s="34">
        <v>7900169.6816477729</v>
      </c>
      <c r="DA37" s="58" t="s">
        <v>990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DA38" s="57"/>
    </row>
    <row r="39" spans="1:105" ht="12" customHeight="1" x14ac:dyDescent="0.25">
      <c r="A39" s="30" t="s">
        <v>44</v>
      </c>
      <c r="B39" s="35">
        <v>35942392.320587829</v>
      </c>
      <c r="C39" s="35">
        <v>37293944.751509711</v>
      </c>
      <c r="D39" s="35">
        <v>38742048.704676829</v>
      </c>
      <c r="E39" s="35">
        <v>40222905.268087864</v>
      </c>
      <c r="F39" s="35">
        <v>41836317.416981623</v>
      </c>
      <c r="G39" s="35">
        <v>42876787.424311288</v>
      </c>
      <c r="H39" s="35">
        <v>44024049.48720298</v>
      </c>
      <c r="I39" s="35">
        <v>45266130.267405987</v>
      </c>
      <c r="J39" s="35">
        <v>46650046.027875103</v>
      </c>
      <c r="K39" s="35">
        <v>47991785.681904964</v>
      </c>
      <c r="L39" s="35">
        <v>49402368.171348952</v>
      </c>
      <c r="M39" s="35">
        <v>51117245.640868649</v>
      </c>
      <c r="N39" s="35">
        <v>52127320.445767358</v>
      </c>
      <c r="O39" s="35">
        <v>53053452.820661671</v>
      </c>
      <c r="P39" s="35">
        <v>53937121.940909542</v>
      </c>
      <c r="Q39" s="35">
        <v>55063185.682387523</v>
      </c>
      <c r="R39" s="35">
        <v>56342528.406474575</v>
      </c>
      <c r="S39" s="35">
        <v>57797688.922309823</v>
      </c>
      <c r="T39" s="35">
        <v>59371891.391355984</v>
      </c>
      <c r="U39" s="35">
        <v>60963226.596805215</v>
      </c>
      <c r="V39" s="35">
        <v>62531639.229786485</v>
      </c>
      <c r="W39" s="35">
        <v>64994966.640406415</v>
      </c>
      <c r="X39" s="35">
        <v>66537450.692486279</v>
      </c>
      <c r="Y39" s="35">
        <v>67562459.290522322</v>
      </c>
      <c r="DA39" s="59" t="s">
        <v>991</v>
      </c>
    </row>
    <row r="40" spans="1:105" ht="12" customHeight="1" x14ac:dyDescent="0.25">
      <c r="A40" s="32" t="s">
        <v>25</v>
      </c>
      <c r="B40" s="36">
        <v>1408059.8946418616</v>
      </c>
      <c r="C40" s="36">
        <v>1556514.2080074211</v>
      </c>
      <c r="D40" s="36">
        <v>1667838.9326660116</v>
      </c>
      <c r="E40" s="36">
        <v>1765498.0032130617</v>
      </c>
      <c r="F40" s="36">
        <v>1848008.50736184</v>
      </c>
      <c r="G40" s="36">
        <v>1883179.7365280828</v>
      </c>
      <c r="H40" s="36">
        <v>1908381.9040027375</v>
      </c>
      <c r="I40" s="36">
        <v>1941167.5644497417</v>
      </c>
      <c r="J40" s="36">
        <v>1984111.2313746316</v>
      </c>
      <c r="K40" s="36">
        <v>2017088.7555259126</v>
      </c>
      <c r="L40" s="36">
        <v>2072660.7444031246</v>
      </c>
      <c r="M40" s="36">
        <v>2127434.0329415225</v>
      </c>
      <c r="N40" s="36">
        <v>2171867.9762359378</v>
      </c>
      <c r="O40" s="36">
        <v>2295203.7326835627</v>
      </c>
      <c r="P40" s="36">
        <v>2393687.6691019852</v>
      </c>
      <c r="Q40" s="36">
        <v>2441827.5169513077</v>
      </c>
      <c r="R40" s="36">
        <v>2524683.1770852567</v>
      </c>
      <c r="S40" s="36">
        <v>2615292.6793049835</v>
      </c>
      <c r="T40" s="36">
        <v>2710456.3925271444</v>
      </c>
      <c r="U40" s="36">
        <v>2805501.7184019824</v>
      </c>
      <c r="V40" s="36">
        <v>2896305.5643794853</v>
      </c>
      <c r="W40" s="36">
        <v>2984129.4778113784</v>
      </c>
      <c r="X40" s="36">
        <v>3078205.8210902964</v>
      </c>
      <c r="Y40" s="36">
        <v>3146200.6502970662</v>
      </c>
      <c r="DA40" s="60" t="s">
        <v>992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DA43" s="57"/>
    </row>
    <row r="44" spans="1:105" ht="12" customHeight="1" x14ac:dyDescent="0.25">
      <c r="A44" s="28" t="s">
        <v>32</v>
      </c>
      <c r="B44" s="37"/>
      <c r="C44" s="37">
        <v>306052.94611631194</v>
      </c>
      <c r="D44" s="37">
        <v>285429.14226461854</v>
      </c>
      <c r="E44" s="37">
        <v>292661.89071541512</v>
      </c>
      <c r="F44" s="37">
        <v>264522.22718255874</v>
      </c>
      <c r="G44" s="37">
        <v>189618.18760962598</v>
      </c>
      <c r="H44" s="37">
        <v>205888.80817139149</v>
      </c>
      <c r="I44" s="37">
        <v>221671.12527531665</v>
      </c>
      <c r="J44" s="37">
        <v>206937.17556304485</v>
      </c>
      <c r="K44" s="37">
        <v>216104.9959119074</v>
      </c>
      <c r="L44" s="37">
        <v>210759.62343644025</v>
      </c>
      <c r="M44" s="37">
        <v>206637.0954899108</v>
      </c>
      <c r="N44" s="37">
        <v>223638.44966585143</v>
      </c>
      <c r="O44" s="37">
        <v>234035.72379960632</v>
      </c>
      <c r="P44" s="37">
        <v>224991.95596988592</v>
      </c>
      <c r="Q44" s="37">
        <v>259413.18450033339</v>
      </c>
      <c r="R44" s="37">
        <v>189415.44796109991</v>
      </c>
      <c r="S44" s="37">
        <v>224960.78517042845</v>
      </c>
      <c r="T44" s="37">
        <v>218757.23519625282</v>
      </c>
      <c r="U44" s="37">
        <v>413187.94611631194</v>
      </c>
      <c r="V44" s="37">
        <v>339628.14226461854</v>
      </c>
      <c r="W44" s="37">
        <v>386141.89071541512</v>
      </c>
      <c r="X44" s="37">
        <v>369688.22718255874</v>
      </c>
      <c r="Y44" s="37">
        <v>255102.18760962598</v>
      </c>
      <c r="DA44" s="58" t="s">
        <v>993</v>
      </c>
    </row>
    <row r="45" spans="1:105" ht="12" customHeight="1" x14ac:dyDescent="0.25">
      <c r="A45" s="28" t="s">
        <v>47</v>
      </c>
      <c r="B45" s="37"/>
      <c r="C45" s="37">
        <v>153826.84733764431</v>
      </c>
      <c r="D45" s="37">
        <v>157665.29158347799</v>
      </c>
      <c r="E45" s="37">
        <v>159449.37854297739</v>
      </c>
      <c r="F45" s="37">
        <v>163692.36181478738</v>
      </c>
      <c r="G45" s="37">
        <v>138053.49827165715</v>
      </c>
      <c r="H45" s="37">
        <v>144993.0481027097</v>
      </c>
      <c r="I45" s="37">
        <v>149691.27485625725</v>
      </c>
      <c r="J45" s="37">
        <v>157660.44548317208</v>
      </c>
      <c r="K45" s="37">
        <v>153447.83038081438</v>
      </c>
      <c r="L45" s="37">
        <v>156995.70343752834</v>
      </c>
      <c r="M45" s="37">
        <v>155614.34207771323</v>
      </c>
      <c r="N45" s="37">
        <v>162665.02730747545</v>
      </c>
      <c r="O45" s="37">
        <v>162788.04376087105</v>
      </c>
      <c r="P45" s="37">
        <v>161049.67974674422</v>
      </c>
      <c r="Q45" s="37">
        <v>174913.22729616985</v>
      </c>
      <c r="R45" s="37">
        <v>166604.84733764455</v>
      </c>
      <c r="S45" s="37">
        <v>190538.29158347799</v>
      </c>
      <c r="T45" s="37">
        <v>188533.37854297739</v>
      </c>
      <c r="U45" s="37">
        <v>215543.36181478761</v>
      </c>
      <c r="V45" s="37">
        <v>161041.49827165715</v>
      </c>
      <c r="W45" s="37">
        <v>193019.04810270946</v>
      </c>
      <c r="X45" s="37">
        <v>204295.27485625725</v>
      </c>
      <c r="Y45" s="37">
        <v>191497.44548317231</v>
      </c>
      <c r="DA45" s="58" t="s">
        <v>994</v>
      </c>
    </row>
    <row r="46" spans="1:105" ht="12" customHeight="1" x14ac:dyDescent="0.25">
      <c r="A46" s="28" t="s">
        <v>46</v>
      </c>
      <c r="B46" s="37"/>
      <c r="C46" s="37">
        <v>111555.42042284028</v>
      </c>
      <c r="D46" s="37">
        <v>116862.01546716585</v>
      </c>
      <c r="E46" s="37">
        <v>121862.54818650812</v>
      </c>
      <c r="F46" s="37">
        <v>148695.17707598233</v>
      </c>
      <c r="G46" s="37">
        <v>132243.34170166589</v>
      </c>
      <c r="H46" s="37">
        <v>145355.77552855038</v>
      </c>
      <c r="I46" s="37">
        <v>159854.51933395723</v>
      </c>
      <c r="J46" s="37">
        <v>161459.93523313501</v>
      </c>
      <c r="K46" s="37">
        <v>164260.72134497785</v>
      </c>
      <c r="L46" s="37">
        <v>164703.92712708213</v>
      </c>
      <c r="M46" s="37">
        <v>148048.96941068792</v>
      </c>
      <c r="N46" s="37">
        <v>138963.64916744665</v>
      </c>
      <c r="O46" s="37">
        <v>148594.4204228404</v>
      </c>
      <c r="P46" s="37">
        <v>156683.01546716597</v>
      </c>
      <c r="Q46" s="37">
        <v>175330.54818650801</v>
      </c>
      <c r="R46" s="37">
        <v>162663.17707598233</v>
      </c>
      <c r="S46" s="37">
        <v>162221.34170166589</v>
      </c>
      <c r="T46" s="37">
        <v>172252.77552855038</v>
      </c>
      <c r="U46" s="37">
        <v>204418.51933395723</v>
      </c>
      <c r="V46" s="37">
        <v>182486.93523313501</v>
      </c>
      <c r="W46" s="37">
        <v>203715.72134497785</v>
      </c>
      <c r="X46" s="37">
        <v>208453.92712708213</v>
      </c>
      <c r="Y46" s="37">
        <v>174764.96941068792</v>
      </c>
      <c r="DA46" s="58" t="s">
        <v>995</v>
      </c>
    </row>
    <row r="47" spans="1:105" ht="12" customHeight="1" x14ac:dyDescent="0.25">
      <c r="A47" s="28" t="s">
        <v>45</v>
      </c>
      <c r="B47" s="37"/>
      <c r="C47" s="37">
        <v>77517.705828789738</v>
      </c>
      <c r="D47" s="37">
        <v>96266.890577648999</v>
      </c>
      <c r="E47" s="37">
        <v>110318.00782302185</v>
      </c>
      <c r="F47" s="37">
        <v>135161.37829873362</v>
      </c>
      <c r="G47" s="37">
        <v>123260.65039265831</v>
      </c>
      <c r="H47" s="37">
        <v>137594.81713164039</v>
      </c>
      <c r="I47" s="37">
        <v>141244.23404688225</v>
      </c>
      <c r="J47" s="37">
        <v>168080.63796543586</v>
      </c>
      <c r="K47" s="37">
        <v>149815.1667758082</v>
      </c>
      <c r="L47" s="37">
        <v>131621.38021817524</v>
      </c>
      <c r="M47" s="37">
        <v>122606.28175231861</v>
      </c>
      <c r="N47" s="37">
        <v>141539.34155915165</v>
      </c>
      <c r="O47" s="37">
        <v>151573.52073459839</v>
      </c>
      <c r="P47" s="37">
        <v>140035.29673763458</v>
      </c>
      <c r="Q47" s="37">
        <v>186296.69015750196</v>
      </c>
      <c r="R47" s="37">
        <v>104830.70582878962</v>
      </c>
      <c r="S47" s="37">
        <v>140891.890577649</v>
      </c>
      <c r="T47" s="37">
        <v>150865.00782302185</v>
      </c>
      <c r="U47" s="37">
        <v>194483.37829873362</v>
      </c>
      <c r="V47" s="37">
        <v>155020.65039265831</v>
      </c>
      <c r="W47" s="37">
        <v>188229.81713164039</v>
      </c>
      <c r="X47" s="37">
        <v>195980.23404688202</v>
      </c>
      <c r="Y47" s="37">
        <v>202673.63796543609</v>
      </c>
      <c r="DA47" s="58" t="s">
        <v>996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DA48" s="57"/>
    </row>
    <row r="49" spans="1:105" ht="12" customHeight="1" x14ac:dyDescent="0.25">
      <c r="A49" s="28" t="s">
        <v>28</v>
      </c>
      <c r="B49" s="37"/>
      <c r="C49" s="37">
        <v>381812.51577569265</v>
      </c>
      <c r="D49" s="37">
        <v>379868.34629821707</v>
      </c>
      <c r="E49" s="37">
        <v>365404.31687573809</v>
      </c>
      <c r="F49" s="37">
        <v>471028.51560189994</v>
      </c>
      <c r="G49" s="37">
        <v>421084.86456790753</v>
      </c>
      <c r="H49" s="37">
        <v>537451.27863627253</v>
      </c>
      <c r="I49" s="37">
        <v>598569.97505347012</v>
      </c>
      <c r="J49" s="37">
        <v>624142.7464961824</v>
      </c>
      <c r="K49" s="37">
        <v>688989.98327426892</v>
      </c>
      <c r="L49" s="37">
        <v>845314.60090985522</v>
      </c>
      <c r="M49" s="37">
        <v>702123.73139528185</v>
      </c>
      <c r="N49" s="37">
        <v>988873.98820772115</v>
      </c>
      <c r="O49" s="37">
        <v>1009708.4827914042</v>
      </c>
      <c r="P49" s="37">
        <v>1318345.8725307239</v>
      </c>
      <c r="Q49" s="37">
        <v>1409571.6854737997</v>
      </c>
      <c r="R49" s="37">
        <v>962044.64882134367</v>
      </c>
      <c r="S49" s="37">
        <v>1051868.2874853574</v>
      </c>
      <c r="T49" s="37">
        <v>1292229.3048214894</v>
      </c>
      <c r="U49" s="37">
        <v>1217471.3837108072</v>
      </c>
      <c r="V49" s="37">
        <v>1456636.7630639588</v>
      </c>
      <c r="W49" s="37">
        <v>1387656.5357761327</v>
      </c>
      <c r="X49" s="37">
        <v>1714543.7095472887</v>
      </c>
      <c r="Y49" s="37">
        <v>1713518.8096875828</v>
      </c>
      <c r="DA49" s="58" t="s">
        <v>997</v>
      </c>
    </row>
    <row r="50" spans="1:105" ht="12" customHeight="1" x14ac:dyDescent="0.25">
      <c r="A50" s="28" t="s">
        <v>27</v>
      </c>
      <c r="B50" s="37"/>
      <c r="C50" s="37">
        <v>244884.00882516953</v>
      </c>
      <c r="D50" s="37">
        <v>259379.83381171408</v>
      </c>
      <c r="E50" s="37">
        <v>300950.44259947306</v>
      </c>
      <c r="F50" s="37">
        <v>329218.904290259</v>
      </c>
      <c r="G50" s="37">
        <v>332448.08106972626</v>
      </c>
      <c r="H50" s="37">
        <v>399073.59572561085</v>
      </c>
      <c r="I50" s="37">
        <v>398379.70917575713</v>
      </c>
      <c r="J50" s="37">
        <v>472409.63251677924</v>
      </c>
      <c r="K50" s="37">
        <v>495079.09776888182</v>
      </c>
      <c r="L50" s="37">
        <v>522427.13889367715</v>
      </c>
      <c r="M50" s="37">
        <v>588842.29685481731</v>
      </c>
      <c r="N50" s="37">
        <v>651404.95859787893</v>
      </c>
      <c r="O50" s="37">
        <v>827658.84007979278</v>
      </c>
      <c r="P50" s="37">
        <v>1028923.4801083636</v>
      </c>
      <c r="Q50" s="37">
        <v>1002620.5624862048</v>
      </c>
      <c r="R50" s="37">
        <v>1084137.5645339671</v>
      </c>
      <c r="S50" s="37">
        <v>1180460.6088396031</v>
      </c>
      <c r="T50" s="37">
        <v>1475361.9874324547</v>
      </c>
      <c r="U50" s="37">
        <v>1565197.3137723003</v>
      </c>
      <c r="V50" s="37">
        <v>1496585.9368976709</v>
      </c>
      <c r="W50" s="37">
        <v>1511466.5586126931</v>
      </c>
      <c r="X50" s="37">
        <v>1570066.2688059155</v>
      </c>
      <c r="Y50" s="37">
        <v>1756853.6035591941</v>
      </c>
      <c r="DA50" s="58" t="s">
        <v>998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DA51" s="57"/>
    </row>
    <row r="52" spans="1:105" ht="12" customHeight="1" x14ac:dyDescent="0.25">
      <c r="A52" s="30" t="s">
        <v>44</v>
      </c>
      <c r="B52" s="38"/>
      <c r="C52" s="38">
        <v>10003373.637593806</v>
      </c>
      <c r="D52" s="38">
        <v>10182734.705782145</v>
      </c>
      <c r="E52" s="38">
        <v>10412217.750607885</v>
      </c>
      <c r="F52" s="38">
        <v>10631089.624639027</v>
      </c>
      <c r="G52" s="38">
        <v>10452530.205908544</v>
      </c>
      <c r="H52" s="38">
        <v>10846134.304207444</v>
      </c>
      <c r="I52" s="38">
        <v>11597486.393884137</v>
      </c>
      <c r="J52" s="38">
        <v>11898669.668190695</v>
      </c>
      <c r="K52" s="38">
        <v>11956054.443201885</v>
      </c>
      <c r="L52" s="38">
        <v>12280449.298544496</v>
      </c>
      <c r="M52" s="38">
        <v>12836889.039114386</v>
      </c>
      <c r="N52" s="38">
        <v>11144144.89638485</v>
      </c>
      <c r="O52" s="38">
        <v>8580279.174314864</v>
      </c>
      <c r="P52" s="38">
        <v>8538509.2425408214</v>
      </c>
      <c r="Q52" s="38">
        <v>10201240.183015615</v>
      </c>
      <c r="R52" s="38">
        <v>8910269.8812373281</v>
      </c>
      <c r="S52" s="38">
        <v>7695924.0157881081</v>
      </c>
      <c r="T52" s="38">
        <v>7454030.121208936</v>
      </c>
      <c r="U52" s="38">
        <v>6547394.4481236488</v>
      </c>
      <c r="V52" s="38">
        <v>5638745.2265419886</v>
      </c>
      <c r="W52" s="38">
        <v>5853428.5708031133</v>
      </c>
      <c r="X52" s="38">
        <v>4654189.2747719586</v>
      </c>
      <c r="Y52" s="38">
        <v>4240268.9481005222</v>
      </c>
      <c r="DA52" s="59" t="s">
        <v>999</v>
      </c>
    </row>
    <row r="53" spans="1:105" ht="12" customHeight="1" x14ac:dyDescent="0.25">
      <c r="A53" s="32" t="s">
        <v>25</v>
      </c>
      <c r="B53" s="39"/>
      <c r="C53" s="39">
        <v>314110.93507311237</v>
      </c>
      <c r="D53" s="39">
        <v>279838.05640681111</v>
      </c>
      <c r="E53" s="39">
        <v>269078.37563837878</v>
      </c>
      <c r="F53" s="39">
        <v>256885.89541988657</v>
      </c>
      <c r="G53" s="39">
        <v>212553.68363805395</v>
      </c>
      <c r="H53" s="39">
        <v>205643.54125500075</v>
      </c>
      <c r="I53" s="39">
        <v>216338.70389027614</v>
      </c>
      <c r="J53" s="39">
        <v>229662.04005311197</v>
      </c>
      <c r="K53" s="39">
        <v>347088.45922439336</v>
      </c>
      <c r="L53" s="39">
        <v>335410.04528402304</v>
      </c>
      <c r="M53" s="39">
        <v>323851.66417677677</v>
      </c>
      <c r="N53" s="39">
        <v>301319.83871430182</v>
      </c>
      <c r="O53" s="39">
        <v>335889.44008567883</v>
      </c>
      <c r="P53" s="39">
        <v>304127.47767342324</v>
      </c>
      <c r="Q53" s="39">
        <v>264478.55173959862</v>
      </c>
      <c r="R53" s="39">
        <v>312517.70018706098</v>
      </c>
      <c r="S53" s="39">
        <v>437697.96144411992</v>
      </c>
      <c r="T53" s="39">
        <v>430573.75850618398</v>
      </c>
      <c r="U53" s="39">
        <v>418896.99005161505</v>
      </c>
      <c r="V53" s="39">
        <v>392123.68469180446</v>
      </c>
      <c r="W53" s="39">
        <v>423713.35351757193</v>
      </c>
      <c r="X53" s="39">
        <v>398203.82095234143</v>
      </c>
      <c r="Y53" s="39">
        <v>332473.38094636844</v>
      </c>
      <c r="DA53" s="60" t="s">
        <v>1000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DA56" s="57"/>
    </row>
    <row r="57" spans="1:105" ht="12" customHeight="1" x14ac:dyDescent="0.25">
      <c r="A57" s="28" t="s">
        <v>32</v>
      </c>
      <c r="B57" s="37"/>
      <c r="C57" s="37">
        <v>134197.94611631194</v>
      </c>
      <c r="D57" s="37">
        <v>135061.14226461854</v>
      </c>
      <c r="E57" s="37">
        <v>135929.89071541512</v>
      </c>
      <c r="F57" s="37">
        <v>136804.22718255874</v>
      </c>
      <c r="G57" s="37">
        <v>137684.18760962598</v>
      </c>
      <c r="H57" s="37">
        <v>138569.80817139149</v>
      </c>
      <c r="I57" s="37">
        <v>139461.12527531665</v>
      </c>
      <c r="J57" s="37">
        <v>140358.17556304485</v>
      </c>
      <c r="K57" s="37">
        <v>141260.9959119074</v>
      </c>
      <c r="L57" s="37">
        <v>142169.62343644025</v>
      </c>
      <c r="M57" s="37">
        <v>143084.0954899108</v>
      </c>
      <c r="N57" s="37">
        <v>144004.44966585143</v>
      </c>
      <c r="O57" s="37">
        <v>144930.72379960632</v>
      </c>
      <c r="P57" s="37">
        <v>145862.95596988592</v>
      </c>
      <c r="Q57" s="37">
        <v>146801.18450033339</v>
      </c>
      <c r="R57" s="37">
        <v>147745.44796109991</v>
      </c>
      <c r="S57" s="37">
        <v>148695.78517042845</v>
      </c>
      <c r="T57" s="37">
        <v>149652.23519625328</v>
      </c>
      <c r="U57" s="37">
        <v>306052.94611631148</v>
      </c>
      <c r="V57" s="37">
        <v>285429.14226461854</v>
      </c>
      <c r="W57" s="37">
        <v>292661.89071541466</v>
      </c>
      <c r="X57" s="37">
        <v>264522.22718255874</v>
      </c>
      <c r="Y57" s="37">
        <v>189618.18760962598</v>
      </c>
      <c r="DA57" s="58" t="s">
        <v>1001</v>
      </c>
    </row>
    <row r="58" spans="1:105" ht="12" customHeight="1" x14ac:dyDescent="0.25">
      <c r="A58" s="28" t="s">
        <v>47</v>
      </c>
      <c r="B58" s="37"/>
      <c r="C58" s="37">
        <v>117844.84733764431</v>
      </c>
      <c r="D58" s="37">
        <v>119366.29158347799</v>
      </c>
      <c r="E58" s="37">
        <v>120907.37854297739</v>
      </c>
      <c r="F58" s="37">
        <v>122468.36181478761</v>
      </c>
      <c r="G58" s="37">
        <v>124049.49827165715</v>
      </c>
      <c r="H58" s="37">
        <v>125651.04810270946</v>
      </c>
      <c r="I58" s="37">
        <v>127273.27485625725</v>
      </c>
      <c r="J58" s="37">
        <v>128916.44548317231</v>
      </c>
      <c r="K58" s="37">
        <v>130580.83038081415</v>
      </c>
      <c r="L58" s="37">
        <v>132266.70343752857</v>
      </c>
      <c r="M58" s="37">
        <v>133974.34207771346</v>
      </c>
      <c r="N58" s="37">
        <v>135704.02730747545</v>
      </c>
      <c r="O58" s="37">
        <v>137456.04376087105</v>
      </c>
      <c r="P58" s="37">
        <v>139230.67974674422</v>
      </c>
      <c r="Q58" s="37">
        <v>141028.22729616985</v>
      </c>
      <c r="R58" s="37">
        <v>153826.84733764455</v>
      </c>
      <c r="S58" s="37">
        <v>157665.29158347799</v>
      </c>
      <c r="T58" s="37">
        <v>159449.37854297739</v>
      </c>
      <c r="U58" s="37">
        <v>163692.36181478761</v>
      </c>
      <c r="V58" s="37">
        <v>138053.49827165715</v>
      </c>
      <c r="W58" s="37">
        <v>144993.04810270946</v>
      </c>
      <c r="X58" s="37">
        <v>149691.27485625725</v>
      </c>
      <c r="Y58" s="37">
        <v>157660.44548317231</v>
      </c>
      <c r="DA58" s="58" t="s">
        <v>1002</v>
      </c>
    </row>
    <row r="59" spans="1:105" ht="12" customHeight="1" x14ac:dyDescent="0.25">
      <c r="A59" s="28" t="s">
        <v>46</v>
      </c>
      <c r="B59" s="37"/>
      <c r="C59" s="37">
        <v>64781.420422840398</v>
      </c>
      <c r="D59" s="37">
        <v>67738.015467165969</v>
      </c>
      <c r="E59" s="37">
        <v>70829.548186508007</v>
      </c>
      <c r="F59" s="37">
        <v>74062.177075982327</v>
      </c>
      <c r="G59" s="37">
        <v>77442.341701665893</v>
      </c>
      <c r="H59" s="37">
        <v>80976.775528550381</v>
      </c>
      <c r="I59" s="37">
        <v>84672.519333957229</v>
      </c>
      <c r="J59" s="37">
        <v>88536.935233135009</v>
      </c>
      <c r="K59" s="37">
        <v>92577.72134497785</v>
      </c>
      <c r="L59" s="37">
        <v>96802.927127082134</v>
      </c>
      <c r="M59" s="37">
        <v>101220.96941068792</v>
      </c>
      <c r="N59" s="37">
        <v>105840.64916744665</v>
      </c>
      <c r="O59" s="37">
        <v>111555.4204228404</v>
      </c>
      <c r="P59" s="37">
        <v>116862.01546716597</v>
      </c>
      <c r="Q59" s="37">
        <v>121862.54818650801</v>
      </c>
      <c r="R59" s="37">
        <v>148695.17707598233</v>
      </c>
      <c r="S59" s="37">
        <v>132243.34170166589</v>
      </c>
      <c r="T59" s="37">
        <v>145355.77552855038</v>
      </c>
      <c r="U59" s="37">
        <v>159854.51933395723</v>
      </c>
      <c r="V59" s="37">
        <v>161459.93523313478</v>
      </c>
      <c r="W59" s="37">
        <v>164260.72134497762</v>
      </c>
      <c r="X59" s="37">
        <v>164703.9271270819</v>
      </c>
      <c r="Y59" s="37">
        <v>148048.96941068769</v>
      </c>
      <c r="DA59" s="58" t="s">
        <v>1003</v>
      </c>
    </row>
    <row r="60" spans="1:105" ht="12" customHeight="1" x14ac:dyDescent="0.25">
      <c r="A60" s="28" t="s">
        <v>45</v>
      </c>
      <c r="B60" s="37"/>
      <c r="C60" s="37">
        <v>45375.705828789622</v>
      </c>
      <c r="D60" s="37">
        <v>47727.890577648999</v>
      </c>
      <c r="E60" s="37">
        <v>50202.00782302185</v>
      </c>
      <c r="F60" s="37">
        <v>52804.378298733616</v>
      </c>
      <c r="G60" s="37">
        <v>55541.65039265831</v>
      </c>
      <c r="H60" s="37">
        <v>58420.81713164039</v>
      </c>
      <c r="I60" s="37">
        <v>61449.234046882251</v>
      </c>
      <c r="J60" s="37">
        <v>64634.637965435861</v>
      </c>
      <c r="K60" s="37">
        <v>67985.166775808204</v>
      </c>
      <c r="L60" s="37">
        <v>71509.38021817524</v>
      </c>
      <c r="M60" s="37">
        <v>75216.28175231861</v>
      </c>
      <c r="N60" s="37">
        <v>79115.341559151653</v>
      </c>
      <c r="O60" s="37">
        <v>83216.520734598394</v>
      </c>
      <c r="P60" s="37">
        <v>87530.296737634577</v>
      </c>
      <c r="Q60" s="37">
        <v>92067.690157501958</v>
      </c>
      <c r="R60" s="37">
        <v>77517.705828789622</v>
      </c>
      <c r="S60" s="37">
        <v>96266.890577648766</v>
      </c>
      <c r="T60" s="37">
        <v>110318.00782302208</v>
      </c>
      <c r="U60" s="37">
        <v>135161.37829873338</v>
      </c>
      <c r="V60" s="37">
        <v>123260.65039265808</v>
      </c>
      <c r="W60" s="37">
        <v>137594.81713164039</v>
      </c>
      <c r="X60" s="37">
        <v>141244.23404688202</v>
      </c>
      <c r="Y60" s="37">
        <v>168080.63796543609</v>
      </c>
      <c r="DA60" s="58" t="s">
        <v>1004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DA61" s="57"/>
    </row>
    <row r="62" spans="1:105" ht="12" customHeight="1" x14ac:dyDescent="0.25">
      <c r="A62" s="28" t="s">
        <v>28</v>
      </c>
      <c r="B62" s="37"/>
      <c r="C62" s="37">
        <v>119445.94660417852</v>
      </c>
      <c r="D62" s="37">
        <v>128669.24547386914</v>
      </c>
      <c r="E62" s="37">
        <v>138604.74299456575</v>
      </c>
      <c r="F62" s="37">
        <v>149307.43325522309</v>
      </c>
      <c r="G62" s="37">
        <v>160836.55684233643</v>
      </c>
      <c r="H62" s="37">
        <v>173255.92874320736</v>
      </c>
      <c r="I62" s="37">
        <v>186634.29156902898</v>
      </c>
      <c r="J62" s="37">
        <v>201045.696052921</v>
      </c>
      <c r="K62" s="37">
        <v>381812.51577569218</v>
      </c>
      <c r="L62" s="37">
        <v>379868.34629821777</v>
      </c>
      <c r="M62" s="37">
        <v>365404.31687573809</v>
      </c>
      <c r="N62" s="37">
        <v>471028.51560190041</v>
      </c>
      <c r="O62" s="37">
        <v>421084.86456790753</v>
      </c>
      <c r="P62" s="37">
        <v>537451.278636273</v>
      </c>
      <c r="Q62" s="37">
        <v>598569.97505346965</v>
      </c>
      <c r="R62" s="37">
        <v>624142.74649618287</v>
      </c>
      <c r="S62" s="37">
        <v>688989.98327426985</v>
      </c>
      <c r="T62" s="37">
        <v>845314.60090985522</v>
      </c>
      <c r="U62" s="37">
        <v>702123.73139528185</v>
      </c>
      <c r="V62" s="37">
        <v>988873.98820772208</v>
      </c>
      <c r="W62" s="37">
        <v>1009708.4827914033</v>
      </c>
      <c r="X62" s="37">
        <v>1318345.872530723</v>
      </c>
      <c r="Y62" s="37">
        <v>1409571.6854737997</v>
      </c>
      <c r="DA62" s="58" t="s">
        <v>1005</v>
      </c>
    </row>
    <row r="63" spans="1:105" ht="12" customHeight="1" x14ac:dyDescent="0.25">
      <c r="A63" s="28" t="s">
        <v>27</v>
      </c>
      <c r="B63" s="37"/>
      <c r="C63" s="37">
        <v>195769.11392943561</v>
      </c>
      <c r="D63" s="37">
        <v>202579.31812332128</v>
      </c>
      <c r="E63" s="37">
        <v>209626.42833486968</v>
      </c>
      <c r="F63" s="37">
        <v>216918.68579438888</v>
      </c>
      <c r="G63" s="37">
        <v>224464.61841919273</v>
      </c>
      <c r="H63" s="37">
        <v>244884.00882516964</v>
      </c>
      <c r="I63" s="37">
        <v>259379.83381171408</v>
      </c>
      <c r="J63" s="37">
        <v>300950.44259947306</v>
      </c>
      <c r="K63" s="37">
        <v>329218.90429025888</v>
      </c>
      <c r="L63" s="37">
        <v>332448.0810697265</v>
      </c>
      <c r="M63" s="37">
        <v>399073.59572561085</v>
      </c>
      <c r="N63" s="37">
        <v>398379.70917575713</v>
      </c>
      <c r="O63" s="37">
        <v>472409.63251677901</v>
      </c>
      <c r="P63" s="37">
        <v>495079.09776888182</v>
      </c>
      <c r="Q63" s="37">
        <v>522427.13889367739</v>
      </c>
      <c r="R63" s="37">
        <v>588842.29685481731</v>
      </c>
      <c r="S63" s="37">
        <v>651404.95859787893</v>
      </c>
      <c r="T63" s="37">
        <v>827658.84007979278</v>
      </c>
      <c r="U63" s="37">
        <v>1028923.4801083636</v>
      </c>
      <c r="V63" s="37">
        <v>1002620.5624862053</v>
      </c>
      <c r="W63" s="37">
        <v>1084137.5645339675</v>
      </c>
      <c r="X63" s="37">
        <v>1180460.6088396031</v>
      </c>
      <c r="Y63" s="37">
        <v>1475361.9874324547</v>
      </c>
      <c r="DA63" s="58" t="s">
        <v>1006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DA64" s="57"/>
    </row>
    <row r="65" spans="1:105" ht="12" customHeight="1" x14ac:dyDescent="0.25">
      <c r="A65" s="30" t="s">
        <v>44</v>
      </c>
      <c r="B65" s="38"/>
      <c r="C65" s="38">
        <v>8651821.2066719234</v>
      </c>
      <c r="D65" s="38">
        <v>8734630.7526150271</v>
      </c>
      <c r="E65" s="38">
        <v>8931361.1871968508</v>
      </c>
      <c r="F65" s="38">
        <v>9017677.4757452682</v>
      </c>
      <c r="G65" s="38">
        <v>9412060.1985788792</v>
      </c>
      <c r="H65" s="38">
        <v>9698872.2413157523</v>
      </c>
      <c r="I65" s="38">
        <v>10355405.61368113</v>
      </c>
      <c r="J65" s="38">
        <v>10514753.907721579</v>
      </c>
      <c r="K65" s="38">
        <v>10614314.789172024</v>
      </c>
      <c r="L65" s="38">
        <v>10869866.809100509</v>
      </c>
      <c r="M65" s="38">
        <v>11122011.569594689</v>
      </c>
      <c r="N65" s="38">
        <v>10134070.091486141</v>
      </c>
      <c r="O65" s="38">
        <v>7654146.7994205505</v>
      </c>
      <c r="P65" s="38">
        <v>7654840.1222929507</v>
      </c>
      <c r="Q65" s="38">
        <v>9075176.4415376335</v>
      </c>
      <c r="R65" s="38">
        <v>7630927.157150276</v>
      </c>
      <c r="S65" s="38">
        <v>6240763.4999528602</v>
      </c>
      <c r="T65" s="38">
        <v>5879827.6521627754</v>
      </c>
      <c r="U65" s="38">
        <v>4956059.2426744178</v>
      </c>
      <c r="V65" s="38">
        <v>4070332.593560718</v>
      </c>
      <c r="W65" s="38">
        <v>3390101.1601831764</v>
      </c>
      <c r="X65" s="38">
        <v>3111705.2226920947</v>
      </c>
      <c r="Y65" s="38">
        <v>3215260.3500644714</v>
      </c>
      <c r="DA65" s="59" t="s">
        <v>1007</v>
      </c>
    </row>
    <row r="66" spans="1:105" ht="12" customHeight="1" x14ac:dyDescent="0.25">
      <c r="A66" s="32" t="s">
        <v>25</v>
      </c>
      <c r="B66" s="39"/>
      <c r="C66" s="39">
        <v>165656.62170755281</v>
      </c>
      <c r="D66" s="39">
        <v>168513.3317482206</v>
      </c>
      <c r="E66" s="39">
        <v>171419.30509132869</v>
      </c>
      <c r="F66" s="39">
        <v>174375.3912711083</v>
      </c>
      <c r="G66" s="39">
        <v>177382.45447181119</v>
      </c>
      <c r="H66" s="39">
        <v>180441.37378034601</v>
      </c>
      <c r="I66" s="39">
        <v>183553.04344327166</v>
      </c>
      <c r="J66" s="39">
        <v>186718.3731282223</v>
      </c>
      <c r="K66" s="39">
        <v>314110.9350731126</v>
      </c>
      <c r="L66" s="39">
        <v>279838.05640681111</v>
      </c>
      <c r="M66" s="39">
        <v>269078.37563837878</v>
      </c>
      <c r="N66" s="39">
        <v>256885.8954198868</v>
      </c>
      <c r="O66" s="39">
        <v>212553.68363805395</v>
      </c>
      <c r="P66" s="39">
        <v>205643.54125500098</v>
      </c>
      <c r="Q66" s="39">
        <v>216338.70389027614</v>
      </c>
      <c r="R66" s="39">
        <v>229662.04005311197</v>
      </c>
      <c r="S66" s="39">
        <v>347088.45922439313</v>
      </c>
      <c r="T66" s="39">
        <v>335410.04528402304</v>
      </c>
      <c r="U66" s="39">
        <v>323851.66417677701</v>
      </c>
      <c r="V66" s="39">
        <v>301319.83871430159</v>
      </c>
      <c r="W66" s="39">
        <v>335889.44008567883</v>
      </c>
      <c r="X66" s="39">
        <v>304127.47767342348</v>
      </c>
      <c r="Y66" s="39">
        <v>264478.55173959862</v>
      </c>
      <c r="DA66" s="60" t="s">
        <v>1008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DA69" s="57"/>
    </row>
    <row r="70" spans="1:105" ht="12" customHeight="1" x14ac:dyDescent="0.25">
      <c r="A70" s="28" t="s">
        <v>32</v>
      </c>
      <c r="B70" s="40">
        <v>8759.9999999999945</v>
      </c>
      <c r="C70" s="40">
        <v>8759.9999999999927</v>
      </c>
      <c r="D70" s="40">
        <v>8759.9999999999927</v>
      </c>
      <c r="E70" s="40">
        <v>8759.9999999999945</v>
      </c>
      <c r="F70" s="40">
        <v>8759.9999999999927</v>
      </c>
      <c r="G70" s="40">
        <v>8759.9999999999945</v>
      </c>
      <c r="H70" s="40">
        <v>8759.9999999999927</v>
      </c>
      <c r="I70" s="40">
        <v>8759.9999999999891</v>
      </c>
      <c r="J70" s="40">
        <v>8759.9999999999964</v>
      </c>
      <c r="K70" s="40">
        <v>8759.9999999999945</v>
      </c>
      <c r="L70" s="40">
        <v>8759.9999999999909</v>
      </c>
      <c r="M70" s="40">
        <v>8759.9999999999909</v>
      </c>
      <c r="N70" s="40">
        <v>8759.9999999999909</v>
      </c>
      <c r="O70" s="40">
        <v>8759.9999999999927</v>
      </c>
      <c r="P70" s="40">
        <v>8759.9999999999945</v>
      </c>
      <c r="Q70" s="40">
        <v>8759.9999999999927</v>
      </c>
      <c r="R70" s="40">
        <v>8759.9999999999927</v>
      </c>
      <c r="S70" s="40">
        <v>8759.9999999999927</v>
      </c>
      <c r="T70" s="40">
        <v>8759.9999999999982</v>
      </c>
      <c r="U70" s="40">
        <v>8759.9999999999945</v>
      </c>
      <c r="V70" s="40">
        <v>8759.9999999999964</v>
      </c>
      <c r="W70" s="40">
        <v>8759.9999999999982</v>
      </c>
      <c r="X70" s="40">
        <v>8759.9999999999982</v>
      </c>
      <c r="Y70" s="40">
        <v>8759.9999999999982</v>
      </c>
      <c r="DA70" s="58" t="s">
        <v>1009</v>
      </c>
    </row>
    <row r="71" spans="1:105" ht="12" customHeight="1" x14ac:dyDescent="0.25">
      <c r="A71" s="28" t="s">
        <v>47</v>
      </c>
      <c r="B71" s="40">
        <v>441.15418961326395</v>
      </c>
      <c r="C71" s="40">
        <v>439.49182795500366</v>
      </c>
      <c r="D71" s="40">
        <v>433.92920161581975</v>
      </c>
      <c r="E71" s="40">
        <v>430.74032178302252</v>
      </c>
      <c r="F71" s="40">
        <v>430.26708885313667</v>
      </c>
      <c r="G71" s="40">
        <v>432.78389484492169</v>
      </c>
      <c r="H71" s="40">
        <v>431.28871809921446</v>
      </c>
      <c r="I71" s="40">
        <v>432.20310771081671</v>
      </c>
      <c r="J71" s="40">
        <v>431.73223893659741</v>
      </c>
      <c r="K71" s="40">
        <v>429.24097574290323</v>
      </c>
      <c r="L71" s="40">
        <v>428.28909996259017</v>
      </c>
      <c r="M71" s="40">
        <v>425.57526570983475</v>
      </c>
      <c r="N71" s="40">
        <v>420.14537578878662</v>
      </c>
      <c r="O71" s="40">
        <v>418.38033510470763</v>
      </c>
      <c r="P71" s="40">
        <v>415.56749934944207</v>
      </c>
      <c r="Q71" s="40">
        <v>414.35144350539423</v>
      </c>
      <c r="R71" s="40">
        <v>418.62967188785467</v>
      </c>
      <c r="S71" s="40">
        <v>416.18585827899619</v>
      </c>
      <c r="T71" s="40">
        <v>412.61087852965028</v>
      </c>
      <c r="U71" s="40">
        <v>407.22563573307673</v>
      </c>
      <c r="V71" s="40">
        <v>407.07842047150581</v>
      </c>
      <c r="W71" s="40">
        <v>408.68702672269887</v>
      </c>
      <c r="X71" s="40">
        <v>407.94528966894762</v>
      </c>
      <c r="Y71" s="40">
        <v>407.57442114207197</v>
      </c>
      <c r="DA71" s="58" t="s">
        <v>1010</v>
      </c>
    </row>
    <row r="72" spans="1:105" ht="12" customHeight="1" x14ac:dyDescent="0.25">
      <c r="A72" s="28" t="s">
        <v>46</v>
      </c>
      <c r="B72" s="40">
        <v>300.61231090734708</v>
      </c>
      <c r="C72" s="40">
        <v>298.45032269686357</v>
      </c>
      <c r="D72" s="40">
        <v>295.20652181419723</v>
      </c>
      <c r="E72" s="40">
        <v>294.60132548645925</v>
      </c>
      <c r="F72" s="40">
        <v>290.87809953447635</v>
      </c>
      <c r="G72" s="40">
        <v>287.26419377360935</v>
      </c>
      <c r="H72" s="40">
        <v>283.54249677675904</v>
      </c>
      <c r="I72" s="40">
        <v>279.65188298678794</v>
      </c>
      <c r="J72" s="40">
        <v>275.06408548348986</v>
      </c>
      <c r="K72" s="40">
        <v>269.69165243144533</v>
      </c>
      <c r="L72" s="40">
        <v>264.29979059853423</v>
      </c>
      <c r="M72" s="40">
        <v>257.8535959346118</v>
      </c>
      <c r="N72" s="40">
        <v>255.93767426804916</v>
      </c>
      <c r="O72" s="40">
        <v>256.39233112011277</v>
      </c>
      <c r="P72" s="40">
        <v>256.07125609712477</v>
      </c>
      <c r="Q72" s="40">
        <v>256.22479295963353</v>
      </c>
      <c r="R72" s="40">
        <v>261.96343589205111</v>
      </c>
      <c r="S72" s="40">
        <v>262.66881458117456</v>
      </c>
      <c r="T72" s="40">
        <v>261.86197031240039</v>
      </c>
      <c r="U72" s="40">
        <v>260.19587554642703</v>
      </c>
      <c r="V72" s="40">
        <v>258.55137171825982</v>
      </c>
      <c r="W72" s="40">
        <v>260.25288584690986</v>
      </c>
      <c r="X72" s="40">
        <v>254.81718204197693</v>
      </c>
      <c r="Y72" s="40">
        <v>252.09933013951047</v>
      </c>
      <c r="DA72" s="58" t="s">
        <v>1011</v>
      </c>
    </row>
    <row r="73" spans="1:105" ht="12" customHeight="1" x14ac:dyDescent="0.25">
      <c r="A73" s="28" t="s">
        <v>45</v>
      </c>
      <c r="B73" s="40">
        <v>480.86617533671188</v>
      </c>
      <c r="C73" s="40">
        <v>482.18397190822878</v>
      </c>
      <c r="D73" s="40">
        <v>482.77067657379752</v>
      </c>
      <c r="E73" s="40">
        <v>483.82584747637122</v>
      </c>
      <c r="F73" s="40">
        <v>484.81462322997874</v>
      </c>
      <c r="G73" s="40">
        <v>486.45129725403541</v>
      </c>
      <c r="H73" s="40">
        <v>487.78381935295926</v>
      </c>
      <c r="I73" s="40">
        <v>488.51467543817944</v>
      </c>
      <c r="J73" s="40">
        <v>487.66578285948196</v>
      </c>
      <c r="K73" s="40">
        <v>485.97927087804447</v>
      </c>
      <c r="L73" s="40">
        <v>485.77612692799136</v>
      </c>
      <c r="M73" s="40">
        <v>485.45032439709439</v>
      </c>
      <c r="N73" s="40">
        <v>485.45103427931446</v>
      </c>
      <c r="O73" s="40">
        <v>486.12280892194912</v>
      </c>
      <c r="P73" s="40">
        <v>486.34492162606495</v>
      </c>
      <c r="Q73" s="40">
        <v>487.06487465043523</v>
      </c>
      <c r="R73" s="40">
        <v>488.70147714378174</v>
      </c>
      <c r="S73" s="40">
        <v>488.85704361217796</v>
      </c>
      <c r="T73" s="40">
        <v>490.51632889432477</v>
      </c>
      <c r="U73" s="40">
        <v>490.4707624251738</v>
      </c>
      <c r="V73" s="40">
        <v>508.46556833309654</v>
      </c>
      <c r="W73" s="40">
        <v>538.99486645179775</v>
      </c>
      <c r="X73" s="40">
        <v>515.38879123222773</v>
      </c>
      <c r="Y73" s="40">
        <v>503.58575362244272</v>
      </c>
      <c r="DA73" s="58" t="s">
        <v>1012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DA74" s="57"/>
    </row>
    <row r="75" spans="1:105" ht="12" customHeight="1" x14ac:dyDescent="0.25">
      <c r="A75" s="28" t="s">
        <v>28</v>
      </c>
      <c r="B75" s="40">
        <v>1513.4025165776332</v>
      </c>
      <c r="C75" s="40">
        <v>1522.9271973430896</v>
      </c>
      <c r="D75" s="40">
        <v>1528.9576787796657</v>
      </c>
      <c r="E75" s="40">
        <v>1532.4554110496201</v>
      </c>
      <c r="F75" s="40">
        <v>1534.1204613283198</v>
      </c>
      <c r="G75" s="40">
        <v>1535.2829942311928</v>
      </c>
      <c r="H75" s="40">
        <v>1534.91056389286</v>
      </c>
      <c r="I75" s="40">
        <v>1532.4356213057179</v>
      </c>
      <c r="J75" s="40">
        <v>1525.2094423483031</v>
      </c>
      <c r="K75" s="40">
        <v>1514.4408752117317</v>
      </c>
      <c r="L75" s="40">
        <v>1506.1893879334305</v>
      </c>
      <c r="M75" s="40">
        <v>1506.0204286377157</v>
      </c>
      <c r="N75" s="40">
        <v>1503.5593219355421</v>
      </c>
      <c r="O75" s="40">
        <v>1501.7460786778583</v>
      </c>
      <c r="P75" s="40">
        <v>1500.8591977296194</v>
      </c>
      <c r="Q75" s="40">
        <v>1500.3793256767769</v>
      </c>
      <c r="R75" s="40">
        <v>1532.5560920529144</v>
      </c>
      <c r="S75" s="40">
        <v>1531.0058041392676</v>
      </c>
      <c r="T75" s="40">
        <v>1525.3909978365994</v>
      </c>
      <c r="U75" s="40">
        <v>1516.6175916348918</v>
      </c>
      <c r="V75" s="40">
        <v>1577.5719466014707</v>
      </c>
      <c r="W75" s="40">
        <v>1667.6177384717348</v>
      </c>
      <c r="X75" s="40">
        <v>1594.3627177664241</v>
      </c>
      <c r="Y75" s="40">
        <v>1557.7352074137686</v>
      </c>
      <c r="DA75" s="58" t="s">
        <v>1013</v>
      </c>
    </row>
    <row r="76" spans="1:105" ht="12" customHeight="1" x14ac:dyDescent="0.25">
      <c r="A76" s="28" t="s">
        <v>27</v>
      </c>
      <c r="B76" s="40">
        <v>684.07382251621254</v>
      </c>
      <c r="C76" s="40">
        <v>697.23480884863523</v>
      </c>
      <c r="D76" s="40">
        <v>709.22758605713693</v>
      </c>
      <c r="E76" s="40">
        <v>720.50399001672258</v>
      </c>
      <c r="F76" s="40">
        <v>731.21628557531108</v>
      </c>
      <c r="G76" s="40">
        <v>742.12646627188258</v>
      </c>
      <c r="H76" s="40">
        <v>752.516261065717</v>
      </c>
      <c r="I76" s="40">
        <v>762.33326417495357</v>
      </c>
      <c r="J76" s="40">
        <v>769.93062069082714</v>
      </c>
      <c r="K76" s="40">
        <v>776.03692120956998</v>
      </c>
      <c r="L76" s="40">
        <v>783.53715982058964</v>
      </c>
      <c r="M76" s="40">
        <v>786.50857486945677</v>
      </c>
      <c r="N76" s="40">
        <v>788.45172259658159</v>
      </c>
      <c r="O76" s="40">
        <v>790.96949020746001</v>
      </c>
      <c r="P76" s="40">
        <v>794.19065982639404</v>
      </c>
      <c r="Q76" s="40">
        <v>797.8545391718194</v>
      </c>
      <c r="R76" s="40">
        <v>815.64240219075884</v>
      </c>
      <c r="S76" s="40">
        <v>813.39812729464165</v>
      </c>
      <c r="T76" s="40">
        <v>809.46661477308169</v>
      </c>
      <c r="U76" s="40">
        <v>803.53904912468204</v>
      </c>
      <c r="V76" s="40">
        <v>832.8152117516006</v>
      </c>
      <c r="W76" s="40">
        <v>869.85005167122586</v>
      </c>
      <c r="X76" s="40">
        <v>838.59938784103235</v>
      </c>
      <c r="Y76" s="40">
        <v>822.97405592593566</v>
      </c>
      <c r="DA76" s="58" t="s">
        <v>1014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DA77" s="57"/>
    </row>
    <row r="78" spans="1:105" ht="12" customHeight="1" x14ac:dyDescent="0.25">
      <c r="A78" s="30" t="s">
        <v>44</v>
      </c>
      <c r="B78" s="41">
        <v>566.23825251058474</v>
      </c>
      <c r="C78" s="41">
        <v>565.36509568312408</v>
      </c>
      <c r="D78" s="41">
        <v>564.18114039614056</v>
      </c>
      <c r="E78" s="41">
        <v>562.96338134955045</v>
      </c>
      <c r="F78" s="41">
        <v>562.04672044427105</v>
      </c>
      <c r="G78" s="41">
        <v>561.97562966718601</v>
      </c>
      <c r="H78" s="41">
        <v>561.90936662987701</v>
      </c>
      <c r="I78" s="41">
        <v>561.7712320141793</v>
      </c>
      <c r="J78" s="41">
        <v>560.30377770919495</v>
      </c>
      <c r="K78" s="41">
        <v>558.06905742288779</v>
      </c>
      <c r="L78" s="41">
        <v>557.10500676578874</v>
      </c>
      <c r="M78" s="41">
        <v>556.6231311113221</v>
      </c>
      <c r="N78" s="41">
        <v>555.51383434261106</v>
      </c>
      <c r="O78" s="41">
        <v>554.84336636901662</v>
      </c>
      <c r="P78" s="41">
        <v>554.81597530771512</v>
      </c>
      <c r="Q78" s="41">
        <v>555.08680066801412</v>
      </c>
      <c r="R78" s="41">
        <v>555.80489052154894</v>
      </c>
      <c r="S78" s="41">
        <v>554.52718666596309</v>
      </c>
      <c r="T78" s="41">
        <v>553.21930807006561</v>
      </c>
      <c r="U78" s="41">
        <v>551.21987822090307</v>
      </c>
      <c r="V78" s="41">
        <v>573.78100992909287</v>
      </c>
      <c r="W78" s="41">
        <v>602.64862470713717</v>
      </c>
      <c r="X78" s="41">
        <v>577.76838261466855</v>
      </c>
      <c r="Y78" s="41">
        <v>565.32826156843419</v>
      </c>
      <c r="DA78" s="59" t="s">
        <v>1015</v>
      </c>
    </row>
    <row r="79" spans="1:105" ht="12" customHeight="1" x14ac:dyDescent="0.25">
      <c r="A79" s="32" t="s">
        <v>25</v>
      </c>
      <c r="B79" s="42">
        <v>38.660550626554844</v>
      </c>
      <c r="C79" s="42">
        <v>38.929372536548804</v>
      </c>
      <c r="D79" s="42">
        <v>39.106061588192595</v>
      </c>
      <c r="E79" s="42">
        <v>39.219055257725124</v>
      </c>
      <c r="F79" s="42">
        <v>39.299374108596744</v>
      </c>
      <c r="G79" s="42">
        <v>39.391540686455933</v>
      </c>
      <c r="H79" s="42">
        <v>39.441835206907037</v>
      </c>
      <c r="I79" s="42">
        <v>39.44891473172023</v>
      </c>
      <c r="J79" s="42">
        <v>39.32793507910629</v>
      </c>
      <c r="K79" s="42">
        <v>39.121569531352165</v>
      </c>
      <c r="L79" s="42">
        <v>38.975437510794173</v>
      </c>
      <c r="M79" s="42">
        <v>38.886352402450399</v>
      </c>
      <c r="N79" s="42">
        <v>38.736147388959814</v>
      </c>
      <c r="O79" s="42">
        <v>38.600651934251047</v>
      </c>
      <c r="P79" s="42">
        <v>38.495033999444857</v>
      </c>
      <c r="Q79" s="42">
        <v>38.396101930106489</v>
      </c>
      <c r="R79" s="42">
        <v>39.482776837292086</v>
      </c>
      <c r="S79" s="42">
        <v>39.439608785162477</v>
      </c>
      <c r="T79" s="42">
        <v>39.42779945774393</v>
      </c>
      <c r="U79" s="42">
        <v>39.255057322744676</v>
      </c>
      <c r="V79" s="42">
        <v>40.835289154874914</v>
      </c>
      <c r="W79" s="42">
        <v>43.169790502030366</v>
      </c>
      <c r="X79" s="42">
        <v>41.311662164535143</v>
      </c>
      <c r="Y79" s="42">
        <v>40.382597995787535</v>
      </c>
      <c r="DA79" s="60" t="s">
        <v>1016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DA82" s="57"/>
    </row>
    <row r="83" spans="1:105" ht="12" customHeight="1" x14ac:dyDescent="0.25">
      <c r="A83" s="28" t="s">
        <v>32</v>
      </c>
      <c r="B83" s="29">
        <v>49.308459006907711</v>
      </c>
      <c r="C83" s="29">
        <v>48.261843463680201</v>
      </c>
      <c r="D83" s="29">
        <v>47.217217812359294</v>
      </c>
      <c r="E83" s="29">
        <v>46.103198160668406</v>
      </c>
      <c r="F83" s="29">
        <v>45.054448023594105</v>
      </c>
      <c r="G83" s="29">
        <v>44.238843118350751</v>
      </c>
      <c r="H83" s="29">
        <v>43.337916135254879</v>
      </c>
      <c r="I83" s="29">
        <v>42.356354595344797</v>
      </c>
      <c r="J83" s="29">
        <v>41.388305928702621</v>
      </c>
      <c r="K83" s="29">
        <v>40.340447124331199</v>
      </c>
      <c r="L83" s="29">
        <v>39.273957241802471</v>
      </c>
      <c r="M83" s="29">
        <v>38.21112616704854</v>
      </c>
      <c r="N83" s="29">
        <v>37.074738834815378</v>
      </c>
      <c r="O83" s="29">
        <v>35.886565060425966</v>
      </c>
      <c r="P83" s="29">
        <v>34.702547758694038</v>
      </c>
      <c r="Q83" s="29">
        <v>33.374629001106847</v>
      </c>
      <c r="R83" s="29">
        <v>32.253306587262124</v>
      </c>
      <c r="S83" s="29">
        <v>31.047621928793884</v>
      </c>
      <c r="T83" s="29">
        <v>29.871669138818529</v>
      </c>
      <c r="U83" s="29">
        <v>28.259559352915332</v>
      </c>
      <c r="V83" s="29">
        <v>27.0074835299461</v>
      </c>
      <c r="W83" s="29">
        <v>25.751979582902013</v>
      </c>
      <c r="X83" s="29">
        <v>24.66201274150837</v>
      </c>
      <c r="Y83" s="29">
        <v>23.917565546703273</v>
      </c>
      <c r="DA83" s="58" t="s">
        <v>1017</v>
      </c>
    </row>
    <row r="84" spans="1:105" ht="12" customHeight="1" x14ac:dyDescent="0.25">
      <c r="A84" s="28" t="s">
        <v>47</v>
      </c>
      <c r="B84" s="29">
        <v>628.33272518911974</v>
      </c>
      <c r="C84" s="29">
        <v>624.57491489090944</v>
      </c>
      <c r="D84" s="29">
        <v>619.43468097258642</v>
      </c>
      <c r="E84" s="29">
        <v>612.74244894586423</v>
      </c>
      <c r="F84" s="29">
        <v>604.92737049685206</v>
      </c>
      <c r="G84" s="29">
        <v>596.55543473855278</v>
      </c>
      <c r="H84" s="29">
        <v>586.53324509356514</v>
      </c>
      <c r="I84" s="29">
        <v>575.03322283375053</v>
      </c>
      <c r="J84" s="29">
        <v>561.73032070541421</v>
      </c>
      <c r="K84" s="29">
        <v>547.47058391377459</v>
      </c>
      <c r="L84" s="29">
        <v>531.54275634474413</v>
      </c>
      <c r="M84" s="29">
        <v>514.90802921591114</v>
      </c>
      <c r="N84" s="29">
        <v>497.08458381727348</v>
      </c>
      <c r="O84" s="29">
        <v>478.75814281729458</v>
      </c>
      <c r="P84" s="29">
        <v>460.71884755305115</v>
      </c>
      <c r="Q84" s="29">
        <v>441.71292952966382</v>
      </c>
      <c r="R84" s="29">
        <v>425.26959264307749</v>
      </c>
      <c r="S84" s="29">
        <v>408.77905167719609</v>
      </c>
      <c r="T84" s="29">
        <v>393.64576488897274</v>
      </c>
      <c r="U84" s="29">
        <v>378.54256576148089</v>
      </c>
      <c r="V84" s="29">
        <v>367.78455508560882</v>
      </c>
      <c r="W84" s="29">
        <v>357.25646212588333</v>
      </c>
      <c r="X84" s="29">
        <v>347.63528923731405</v>
      </c>
      <c r="Y84" s="29">
        <v>339.29122011481707</v>
      </c>
      <c r="DA84" s="58" t="s">
        <v>1018</v>
      </c>
    </row>
    <row r="85" spans="1:105" ht="12" customHeight="1" x14ac:dyDescent="0.25">
      <c r="A85" s="28" t="s">
        <v>46</v>
      </c>
      <c r="B85" s="29">
        <v>1499.6991319501424</v>
      </c>
      <c r="C85" s="29">
        <v>1492.5493778676559</v>
      </c>
      <c r="D85" s="29">
        <v>1483.2493660703765</v>
      </c>
      <c r="E85" s="29">
        <v>1473.1526242499535</v>
      </c>
      <c r="F85" s="29">
        <v>1460.2339590240135</v>
      </c>
      <c r="G85" s="29">
        <v>1447.8193133202637</v>
      </c>
      <c r="H85" s="29">
        <v>1434.0466180357107</v>
      </c>
      <c r="I85" s="29">
        <v>1419.9851193816926</v>
      </c>
      <c r="J85" s="29">
        <v>1406.2101942751688</v>
      </c>
      <c r="K85" s="29">
        <v>1391.4257228833876</v>
      </c>
      <c r="L85" s="29">
        <v>1373.917821750706</v>
      </c>
      <c r="M85" s="29">
        <v>1350.5582112027789</v>
      </c>
      <c r="N85" s="29">
        <v>1321.6796743755658</v>
      </c>
      <c r="O85" s="29">
        <v>1286.5672091952567</v>
      </c>
      <c r="P85" s="29">
        <v>1241.7260349608334</v>
      </c>
      <c r="Q85" s="29">
        <v>1185.9255971504001</v>
      </c>
      <c r="R85" s="29">
        <v>1129.6962852485128</v>
      </c>
      <c r="S85" s="29">
        <v>1076.555465246742</v>
      </c>
      <c r="T85" s="29">
        <v>1021.1030557903213</v>
      </c>
      <c r="U85" s="29">
        <v>958.72130894154407</v>
      </c>
      <c r="V85" s="29">
        <v>901.23657498595151</v>
      </c>
      <c r="W85" s="29">
        <v>843.23740510928621</v>
      </c>
      <c r="X85" s="29">
        <v>789.301820536538</v>
      </c>
      <c r="Y85" s="29">
        <v>748.83970339493851</v>
      </c>
      <c r="DA85" s="58" t="s">
        <v>1019</v>
      </c>
    </row>
    <row r="86" spans="1:105" ht="12" customHeight="1" x14ac:dyDescent="0.25">
      <c r="A86" s="28" t="s">
        <v>45</v>
      </c>
      <c r="B86" s="29">
        <v>619.17600262892267</v>
      </c>
      <c r="C86" s="29">
        <v>614.14942503622558</v>
      </c>
      <c r="D86" s="29">
        <v>606.98169985799018</v>
      </c>
      <c r="E86" s="29">
        <v>598.18011268793373</v>
      </c>
      <c r="F86" s="29">
        <v>587.35706374342396</v>
      </c>
      <c r="G86" s="29">
        <v>577.31354409060623</v>
      </c>
      <c r="H86" s="29">
        <v>566.63938725243247</v>
      </c>
      <c r="I86" s="29">
        <v>555.71050720878839</v>
      </c>
      <c r="J86" s="29">
        <v>543.50457593566989</v>
      </c>
      <c r="K86" s="29">
        <v>531.82308126389967</v>
      </c>
      <c r="L86" s="29">
        <v>520.51773971329555</v>
      </c>
      <c r="M86" s="29">
        <v>509.21317728046336</v>
      </c>
      <c r="N86" s="29">
        <v>496.95773177881955</v>
      </c>
      <c r="O86" s="29">
        <v>484.2105342512852</v>
      </c>
      <c r="P86" s="29">
        <v>472.41628633942048</v>
      </c>
      <c r="Q86" s="29">
        <v>459.40935377923728</v>
      </c>
      <c r="R86" s="29">
        <v>452.83701663773365</v>
      </c>
      <c r="S86" s="29">
        <v>445.06591556527508</v>
      </c>
      <c r="T86" s="29">
        <v>437.081236665674</v>
      </c>
      <c r="U86" s="29">
        <v>427.80430221069327</v>
      </c>
      <c r="V86" s="29">
        <v>420.41540912943975</v>
      </c>
      <c r="W86" s="29">
        <v>412.45957675199423</v>
      </c>
      <c r="X86" s="29">
        <v>405.12689636925921</v>
      </c>
      <c r="Y86" s="29">
        <v>397.67249401150059</v>
      </c>
      <c r="DA86" s="58" t="s">
        <v>1020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DA87" s="57"/>
    </row>
    <row r="88" spans="1:105" ht="12" customHeight="1" x14ac:dyDescent="0.25">
      <c r="A88" s="28" t="s">
        <v>28</v>
      </c>
      <c r="B88" s="29">
        <v>372.62011250919954</v>
      </c>
      <c r="C88" s="29">
        <v>362.68324221860456</v>
      </c>
      <c r="D88" s="29">
        <v>352.57607508040923</v>
      </c>
      <c r="E88" s="29">
        <v>342.17830135920178</v>
      </c>
      <c r="F88" s="29">
        <v>330.43822150985329</v>
      </c>
      <c r="G88" s="29">
        <v>320.42332327461031</v>
      </c>
      <c r="H88" s="29">
        <v>308.48138909973795</v>
      </c>
      <c r="I88" s="29">
        <v>296.70467164371655</v>
      </c>
      <c r="J88" s="29">
        <v>284.99223628835858</v>
      </c>
      <c r="K88" s="29">
        <v>271.36290398602324</v>
      </c>
      <c r="L88" s="29">
        <v>256.4368934965741</v>
      </c>
      <c r="M88" s="29">
        <v>243.55136063929442</v>
      </c>
      <c r="N88" s="29">
        <v>227.42316770821526</v>
      </c>
      <c r="O88" s="29">
        <v>213.39196435290327</v>
      </c>
      <c r="P88" s="29">
        <v>196.5975532364736</v>
      </c>
      <c r="Q88" s="29">
        <v>178.35565536515273</v>
      </c>
      <c r="R88" s="29">
        <v>164.79917375414021</v>
      </c>
      <c r="S88" s="29">
        <v>152.44787042067784</v>
      </c>
      <c r="T88" s="29">
        <v>140.0482896721465</v>
      </c>
      <c r="U88" s="29">
        <v>131.56574345867983</v>
      </c>
      <c r="V88" s="29">
        <v>122.5633304260889</v>
      </c>
      <c r="W88" s="29">
        <v>115.15938088197043</v>
      </c>
      <c r="X88" s="29">
        <v>108.16325993225271</v>
      </c>
      <c r="Y88" s="29">
        <v>104.13219624557773</v>
      </c>
      <c r="DA88" s="58" t="s">
        <v>1021</v>
      </c>
    </row>
    <row r="89" spans="1:105" ht="12" customHeight="1" x14ac:dyDescent="0.25">
      <c r="A89" s="28" t="s">
        <v>27</v>
      </c>
      <c r="B89" s="29">
        <v>360.2589069585332</v>
      </c>
      <c r="C89" s="29">
        <v>353.92634962399688</v>
      </c>
      <c r="D89" s="29">
        <v>344.82551669655766</v>
      </c>
      <c r="E89" s="29">
        <v>332.43543675523648</v>
      </c>
      <c r="F89" s="29">
        <v>318.19920118290344</v>
      </c>
      <c r="G89" s="29">
        <v>302.78526181114097</v>
      </c>
      <c r="H89" s="29">
        <v>289.04717304723465</v>
      </c>
      <c r="I89" s="29">
        <v>276.27335168169327</v>
      </c>
      <c r="J89" s="29">
        <v>263.01323481784908</v>
      </c>
      <c r="K89" s="29">
        <v>248.52658057800846</v>
      </c>
      <c r="L89" s="29">
        <v>233.37043835058836</v>
      </c>
      <c r="M89" s="29">
        <v>217.6059980373094</v>
      </c>
      <c r="N89" s="29">
        <v>202.23937326771423</v>
      </c>
      <c r="O89" s="29">
        <v>183.94972006524756</v>
      </c>
      <c r="P89" s="29">
        <v>167.93468908175964</v>
      </c>
      <c r="Q89" s="29">
        <v>157.09080673879177</v>
      </c>
      <c r="R89" s="29">
        <v>149.15854378397944</v>
      </c>
      <c r="S89" s="29">
        <v>143.75537309853087</v>
      </c>
      <c r="T89" s="29">
        <v>140.53318535746405</v>
      </c>
      <c r="U89" s="29">
        <v>138.63177961113067</v>
      </c>
      <c r="V89" s="29">
        <v>137.36592676986669</v>
      </c>
      <c r="W89" s="29">
        <v>136.011698503904</v>
      </c>
      <c r="X89" s="29">
        <v>134.60538479643458</v>
      </c>
      <c r="Y89" s="29">
        <v>133.08452911980848</v>
      </c>
      <c r="DA89" s="58" t="s">
        <v>1022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DA90" s="57"/>
    </row>
    <row r="91" spans="1:105" ht="12" customHeight="1" x14ac:dyDescent="0.25">
      <c r="A91" s="30" t="s">
        <v>44</v>
      </c>
      <c r="B91" s="31">
        <v>58.495595667050161</v>
      </c>
      <c r="C91" s="31">
        <v>58.023794936945208</v>
      </c>
      <c r="D91" s="31">
        <v>57.423130201963716</v>
      </c>
      <c r="E91" s="31">
        <v>56.575498673305184</v>
      </c>
      <c r="F91" s="31">
        <v>55.644421928243538</v>
      </c>
      <c r="G91" s="31">
        <v>54.703806439750203</v>
      </c>
      <c r="H91" s="31">
        <v>53.818991956605956</v>
      </c>
      <c r="I91" s="31">
        <v>52.853085950123031</v>
      </c>
      <c r="J91" s="31">
        <v>51.936875316166777</v>
      </c>
      <c r="K91" s="31">
        <v>50.90768383815913</v>
      </c>
      <c r="L91" s="31">
        <v>49.637651244134133</v>
      </c>
      <c r="M91" s="31">
        <v>47.943447315267697</v>
      </c>
      <c r="N91" s="31">
        <v>46.107237592244154</v>
      </c>
      <c r="O91" s="31">
        <v>44.536884774020521</v>
      </c>
      <c r="P91" s="31">
        <v>42.652266511497714</v>
      </c>
      <c r="Q91" s="31">
        <v>40.072075651961924</v>
      </c>
      <c r="R91" s="31">
        <v>37.27521086368683</v>
      </c>
      <c r="S91" s="31">
        <v>34.459230116593204</v>
      </c>
      <c r="T91" s="31">
        <v>31.416695914829919</v>
      </c>
      <c r="U91" s="31">
        <v>28.646881894787406</v>
      </c>
      <c r="V91" s="31">
        <v>26.37072363201731</v>
      </c>
      <c r="W91" s="31">
        <v>24.34198025415715</v>
      </c>
      <c r="X91" s="31">
        <v>22.747692486576842</v>
      </c>
      <c r="Y91" s="31">
        <v>21.274855989405562</v>
      </c>
      <c r="DA91" s="59" t="s">
        <v>1023</v>
      </c>
    </row>
    <row r="92" spans="1:105" ht="12" customHeight="1" x14ac:dyDescent="0.25">
      <c r="A92" s="32" t="s">
        <v>25</v>
      </c>
      <c r="B92" s="33">
        <v>8427.3951403346819</v>
      </c>
      <c r="C92" s="33">
        <v>8332.8489048662359</v>
      </c>
      <c r="D92" s="33">
        <v>8258.465794937234</v>
      </c>
      <c r="E92" s="33">
        <v>8191.0504949137376</v>
      </c>
      <c r="F92" s="33">
        <v>8129.3500150551199</v>
      </c>
      <c r="G92" s="33">
        <v>8075.1959436484167</v>
      </c>
      <c r="H92" s="33">
        <v>8020.2372660462015</v>
      </c>
      <c r="I92" s="33">
        <v>7965.1387253370085</v>
      </c>
      <c r="J92" s="33">
        <v>7906.5654347748232</v>
      </c>
      <c r="K92" s="33">
        <v>7867.2201077904228</v>
      </c>
      <c r="L92" s="33">
        <v>7795.2402249107045</v>
      </c>
      <c r="M92" s="33">
        <v>7689.7959078699996</v>
      </c>
      <c r="N92" s="33">
        <v>7566.5733766285402</v>
      </c>
      <c r="O92" s="33">
        <v>7434.905732177569</v>
      </c>
      <c r="P92" s="33">
        <v>7316.2151856930395</v>
      </c>
      <c r="Q92" s="33">
        <v>7199.1256441745427</v>
      </c>
      <c r="R92" s="33">
        <v>7065.1147214044549</v>
      </c>
      <c r="S92" s="33">
        <v>6875.3979586009527</v>
      </c>
      <c r="T92" s="33">
        <v>6711.2259271393523</v>
      </c>
      <c r="U92" s="33">
        <v>6574.9048853085633</v>
      </c>
      <c r="V92" s="33">
        <v>6461.6954144204328</v>
      </c>
      <c r="W92" s="33">
        <v>6348.720586887137</v>
      </c>
      <c r="X92" s="33">
        <v>6250.7715580705972</v>
      </c>
      <c r="Y92" s="33">
        <v>6174.095068505535</v>
      </c>
      <c r="DA92" s="60" t="s">
        <v>1024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DA95" s="57"/>
    </row>
    <row r="96" spans="1:105" ht="12" customHeight="1" x14ac:dyDescent="0.25">
      <c r="A96" s="28" t="s">
        <v>32</v>
      </c>
      <c r="B96" s="29"/>
      <c r="C96" s="29">
        <v>39.992699138112741</v>
      </c>
      <c r="D96" s="29">
        <v>38.236881795918862</v>
      </c>
      <c r="E96" s="29">
        <v>36.650121152862859</v>
      </c>
      <c r="F96" s="29">
        <v>35.236614672059126</v>
      </c>
      <c r="G96" s="29">
        <v>34.332373980684565</v>
      </c>
      <c r="H96" s="29">
        <v>33.306130676151632</v>
      </c>
      <c r="I96" s="29">
        <v>32.21427256696645</v>
      </c>
      <c r="J96" s="29">
        <v>31.040323852462699</v>
      </c>
      <c r="K96" s="29">
        <v>29.585627244096251</v>
      </c>
      <c r="L96" s="29">
        <v>28.322769866085892</v>
      </c>
      <c r="M96" s="29">
        <v>27.531026945550554</v>
      </c>
      <c r="N96" s="29">
        <v>26.486693018770971</v>
      </c>
      <c r="O96" s="29">
        <v>25.344716295501328</v>
      </c>
      <c r="P96" s="29">
        <v>24.159864336826505</v>
      </c>
      <c r="Q96" s="29">
        <v>22.520638104028329</v>
      </c>
      <c r="R96" s="29">
        <v>21.909631186333201</v>
      </c>
      <c r="S96" s="29">
        <v>21.48601905202667</v>
      </c>
      <c r="T96" s="29">
        <v>21.061818258269792</v>
      </c>
      <c r="U96" s="29">
        <v>20.635743962196841</v>
      </c>
      <c r="V96" s="29">
        <v>20.634355381320777</v>
      </c>
      <c r="W96" s="29">
        <v>19.891518587593229</v>
      </c>
      <c r="X96" s="29">
        <v>19.148681793865681</v>
      </c>
      <c r="Y96" s="29">
        <v>18.405845000138132</v>
      </c>
      <c r="DA96" s="58" t="s">
        <v>1025</v>
      </c>
    </row>
    <row r="97" spans="1:105" ht="12" customHeight="1" x14ac:dyDescent="0.25">
      <c r="A97" s="28" t="s">
        <v>47</v>
      </c>
      <c r="B97" s="29"/>
      <c r="C97" s="29">
        <v>580.14196718048538</v>
      </c>
      <c r="D97" s="29">
        <v>561.85692990874054</v>
      </c>
      <c r="E97" s="29">
        <v>540.16083973592811</v>
      </c>
      <c r="F97" s="29">
        <v>524.58820190760173</v>
      </c>
      <c r="G97" s="29">
        <v>498.31965296800394</v>
      </c>
      <c r="H97" s="29">
        <v>477.27114046139098</v>
      </c>
      <c r="I97" s="29">
        <v>457.16582150202356</v>
      </c>
      <c r="J97" s="29">
        <v>435.07255378888567</v>
      </c>
      <c r="K97" s="29">
        <v>414.13683246822126</v>
      </c>
      <c r="L97" s="29">
        <v>390.07707096973229</v>
      </c>
      <c r="M97" s="29">
        <v>374.94136580329956</v>
      </c>
      <c r="N97" s="29">
        <v>360.64479331751011</v>
      </c>
      <c r="O97" s="29">
        <v>349.3381306869544</v>
      </c>
      <c r="P97" s="29">
        <v>348.35789562999463</v>
      </c>
      <c r="Q97" s="29">
        <v>340.24054823842619</v>
      </c>
      <c r="R97" s="29">
        <v>336.07939314775962</v>
      </c>
      <c r="S97" s="29">
        <v>330.7383372989392</v>
      </c>
      <c r="T97" s="29">
        <v>325.06236542629858</v>
      </c>
      <c r="U97" s="29">
        <v>319.377908902927</v>
      </c>
      <c r="V97" s="29">
        <v>314.0762166424272</v>
      </c>
      <c r="W97" s="29">
        <v>310.93545447600292</v>
      </c>
      <c r="X97" s="29">
        <v>307.79469230957864</v>
      </c>
      <c r="Y97" s="29">
        <v>304.65393014315435</v>
      </c>
      <c r="DA97" s="58" t="s">
        <v>1026</v>
      </c>
    </row>
    <row r="98" spans="1:105" ht="12" customHeight="1" x14ac:dyDescent="0.25">
      <c r="A98" s="28" t="s">
        <v>46</v>
      </c>
      <c r="B98" s="29"/>
      <c r="C98" s="29">
        <v>1432.2584678989977</v>
      </c>
      <c r="D98" s="29">
        <v>1409.0445983064706</v>
      </c>
      <c r="E98" s="29">
        <v>1397.3288990993706</v>
      </c>
      <c r="F98" s="29">
        <v>1379.7689341408063</v>
      </c>
      <c r="G98" s="29">
        <v>1363.0086410691806</v>
      </c>
      <c r="H98" s="29">
        <v>1349.1641343131341</v>
      </c>
      <c r="I98" s="29">
        <v>1343.7885322137797</v>
      </c>
      <c r="J98" s="29">
        <v>1336.2079072709662</v>
      </c>
      <c r="K98" s="29">
        <v>1317.9499197402165</v>
      </c>
      <c r="L98" s="29">
        <v>1281.3783204463439</v>
      </c>
      <c r="M98" s="29">
        <v>1194.7217363971672</v>
      </c>
      <c r="N98" s="29">
        <v>1107.9856339098562</v>
      </c>
      <c r="O98" s="29">
        <v>990.96115274244335</v>
      </c>
      <c r="P98" s="29">
        <v>865.42837781217918</v>
      </c>
      <c r="Q98" s="29">
        <v>762.9465413323943</v>
      </c>
      <c r="R98" s="29">
        <v>720.79511892234098</v>
      </c>
      <c r="S98" s="29">
        <v>701.3722339537469</v>
      </c>
      <c r="T98" s="29">
        <v>690.09915918152706</v>
      </c>
      <c r="U98" s="29">
        <v>675.43671397785545</v>
      </c>
      <c r="V98" s="29">
        <v>668.79966682638951</v>
      </c>
      <c r="W98" s="29">
        <v>662.11167015812566</v>
      </c>
      <c r="X98" s="29">
        <v>655.4236734898617</v>
      </c>
      <c r="Y98" s="29">
        <v>648.73567682159785</v>
      </c>
      <c r="DA98" s="58" t="s">
        <v>1027</v>
      </c>
    </row>
    <row r="99" spans="1:105" ht="12" customHeight="1" x14ac:dyDescent="0.25">
      <c r="A99" s="28" t="s">
        <v>45</v>
      </c>
      <c r="B99" s="29"/>
      <c r="C99" s="29">
        <v>552.71460060213678</v>
      </c>
      <c r="D99" s="29">
        <v>536.71379479173675</v>
      </c>
      <c r="E99" s="29">
        <v>522.08850691369264</v>
      </c>
      <c r="F99" s="29">
        <v>509.01542360547631</v>
      </c>
      <c r="G99" s="29">
        <v>497.09883082117216</v>
      </c>
      <c r="H99" s="29">
        <v>489.36276353585401</v>
      </c>
      <c r="I99" s="29">
        <v>477.87049776403006</v>
      </c>
      <c r="J99" s="29">
        <v>467.83995821873026</v>
      </c>
      <c r="K99" s="29">
        <v>450.91084104733665</v>
      </c>
      <c r="L99" s="29">
        <v>434.29205330094362</v>
      </c>
      <c r="M99" s="29">
        <v>421.03326021914791</v>
      </c>
      <c r="N99" s="29">
        <v>415.00900928738469</v>
      </c>
      <c r="O99" s="29">
        <v>407.11212289446632</v>
      </c>
      <c r="P99" s="29">
        <v>406.97221215114524</v>
      </c>
      <c r="Q99" s="29">
        <v>404.40518708382922</v>
      </c>
      <c r="R99" s="29">
        <v>400.49179458762018</v>
      </c>
      <c r="S99" s="29">
        <v>395.15322209811495</v>
      </c>
      <c r="T99" s="29">
        <v>388.89786466927336</v>
      </c>
      <c r="U99" s="29">
        <v>382.86088764201429</v>
      </c>
      <c r="V99" s="29">
        <v>377.25500158089744</v>
      </c>
      <c r="W99" s="29">
        <v>374.99147157141203</v>
      </c>
      <c r="X99" s="29">
        <v>372.72794156192668</v>
      </c>
      <c r="Y99" s="29">
        <v>370.46441155244128</v>
      </c>
      <c r="DA99" s="58" t="s">
        <v>1028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DA100" s="57"/>
    </row>
    <row r="101" spans="1:105" ht="12" customHeight="1" x14ac:dyDescent="0.25">
      <c r="A101" s="28" t="s">
        <v>28</v>
      </c>
      <c r="B101" s="29"/>
      <c r="C101" s="29">
        <v>333.05698710293984</v>
      </c>
      <c r="D101" s="29">
        <v>318.9182961597229</v>
      </c>
      <c r="E101" s="29">
        <v>303.32030844570767</v>
      </c>
      <c r="F101" s="29">
        <v>294.00614317160461</v>
      </c>
      <c r="G101" s="29">
        <v>285.18512480845465</v>
      </c>
      <c r="H101" s="29">
        <v>271.82805370191136</v>
      </c>
      <c r="I101" s="29">
        <v>262.4461608924916</v>
      </c>
      <c r="J101" s="29">
        <v>250.23602777470262</v>
      </c>
      <c r="K101" s="29">
        <v>230.78957809297478</v>
      </c>
      <c r="L101" s="29">
        <v>212.35740857879293</v>
      </c>
      <c r="M101" s="29">
        <v>191.1176718102283</v>
      </c>
      <c r="N101" s="29">
        <v>179.40541305325561</v>
      </c>
      <c r="O101" s="29">
        <v>168.2012915725536</v>
      </c>
      <c r="P101" s="29">
        <v>150.89429533457141</v>
      </c>
      <c r="Q101" s="29">
        <v>126.37226596371087</v>
      </c>
      <c r="R101" s="29">
        <v>113.31591144614416</v>
      </c>
      <c r="S101" s="29">
        <v>110.70586335134428</v>
      </c>
      <c r="T101" s="29">
        <v>107.82341499199751</v>
      </c>
      <c r="U101" s="29">
        <v>105.05158094308227</v>
      </c>
      <c r="V101" s="29">
        <v>103.98375901130871</v>
      </c>
      <c r="W101" s="29">
        <v>101.90408383108253</v>
      </c>
      <c r="X101" s="29">
        <v>99.824408650856356</v>
      </c>
      <c r="Y101" s="29">
        <v>97.74473347063018</v>
      </c>
      <c r="DA101" s="58" t="s">
        <v>1029</v>
      </c>
    </row>
    <row r="102" spans="1:105" ht="12" customHeight="1" x14ac:dyDescent="0.25">
      <c r="A102" s="28" t="s">
        <v>27</v>
      </c>
      <c r="B102" s="29"/>
      <c r="C102" s="29">
        <v>331.85303569286771</v>
      </c>
      <c r="D102" s="29">
        <v>318.33720411956688</v>
      </c>
      <c r="E102" s="29">
        <v>304.2533972314364</v>
      </c>
      <c r="F102" s="29">
        <v>292.00592754889391</v>
      </c>
      <c r="G102" s="29">
        <v>278.5854873048753</v>
      </c>
      <c r="H102" s="29">
        <v>264.8168707690287</v>
      </c>
      <c r="I102" s="29">
        <v>251.68185197905487</v>
      </c>
      <c r="J102" s="29">
        <v>239.88182994596602</v>
      </c>
      <c r="K102" s="29">
        <v>220.92052078317087</v>
      </c>
      <c r="L102" s="29">
        <v>201.2957519483256</v>
      </c>
      <c r="M102" s="29">
        <v>188.36475267703696</v>
      </c>
      <c r="N102" s="29">
        <v>174.04129510065877</v>
      </c>
      <c r="O102" s="29">
        <v>155.54324613840873</v>
      </c>
      <c r="P102" s="29">
        <v>145.40551486053414</v>
      </c>
      <c r="Q102" s="29">
        <v>140.98009493513004</v>
      </c>
      <c r="R102" s="29">
        <v>140.45887071780169</v>
      </c>
      <c r="S102" s="29">
        <v>139.43689446596707</v>
      </c>
      <c r="T102" s="29">
        <v>137.76326211842843</v>
      </c>
      <c r="U102" s="29">
        <v>136.07343378728467</v>
      </c>
      <c r="V102" s="29">
        <v>134.45190805300976</v>
      </c>
      <c r="W102" s="29">
        <v>133.10738897247967</v>
      </c>
      <c r="X102" s="29">
        <v>131.76286989194955</v>
      </c>
      <c r="Y102" s="29">
        <v>130.41835081141946</v>
      </c>
      <c r="DA102" s="58" t="s">
        <v>1030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DA103" s="57"/>
    </row>
    <row r="104" spans="1:105" ht="12" customHeight="1" x14ac:dyDescent="0.25">
      <c r="A104" s="30" t="s">
        <v>44</v>
      </c>
      <c r="B104" s="31"/>
      <c r="C104" s="31">
        <v>56.736658032637429</v>
      </c>
      <c r="D104" s="31">
        <v>56.14147625357834</v>
      </c>
      <c r="E104" s="31">
        <v>55.016034881514763</v>
      </c>
      <c r="F104" s="31">
        <v>54.170934610460307</v>
      </c>
      <c r="G104" s="31">
        <v>53.123394462188429</v>
      </c>
      <c r="H104" s="31">
        <v>52.318592323780358</v>
      </c>
      <c r="I104" s="31">
        <v>51.310931813921037</v>
      </c>
      <c r="J104" s="31">
        <v>50.523502169597556</v>
      </c>
      <c r="K104" s="31">
        <v>49.049394620478793</v>
      </c>
      <c r="L104" s="31">
        <v>47.118569506080995</v>
      </c>
      <c r="M104" s="31">
        <v>44.530359729258173</v>
      </c>
      <c r="N104" s="31">
        <v>41.906232951099774</v>
      </c>
      <c r="O104" s="31">
        <v>39.61644054464373</v>
      </c>
      <c r="P104" s="31">
        <v>36.008399723794362</v>
      </c>
      <c r="Q104" s="31">
        <v>32.969110974434543</v>
      </c>
      <c r="R104" s="31">
        <v>27.531030874190794</v>
      </c>
      <c r="S104" s="31">
        <v>21.86069229057366</v>
      </c>
      <c r="T104" s="31">
        <v>17.15042321094942</v>
      </c>
      <c r="U104" s="31">
        <v>13.733534113210778</v>
      </c>
      <c r="V104" s="31">
        <v>12.258824809998275</v>
      </c>
      <c r="W104" s="31">
        <v>11.523295321398377</v>
      </c>
      <c r="X104" s="31">
        <v>10.787765832798481</v>
      </c>
      <c r="Y104" s="31">
        <v>10.052236344198583</v>
      </c>
      <c r="DA104" s="59" t="s">
        <v>1031</v>
      </c>
    </row>
    <row r="105" spans="1:105" ht="12" customHeight="1" x14ac:dyDescent="0.25">
      <c r="A105" s="32" t="s">
        <v>25</v>
      </c>
      <c r="B105" s="33"/>
      <c r="C105" s="33">
        <v>7958.8900919956423</v>
      </c>
      <c r="D105" s="33">
        <v>7946.4584799265485</v>
      </c>
      <c r="E105" s="33">
        <v>7923.753552207746</v>
      </c>
      <c r="F105" s="33">
        <v>7907.6160091553193</v>
      </c>
      <c r="G105" s="33">
        <v>7898.2842757203689</v>
      </c>
      <c r="H105" s="33">
        <v>7874.2130260359672</v>
      </c>
      <c r="I105" s="33">
        <v>7871.3021355944757</v>
      </c>
      <c r="J105" s="33">
        <v>7834.9293190300932</v>
      </c>
      <c r="K105" s="33">
        <v>7725.265054530747</v>
      </c>
      <c r="L105" s="33">
        <v>7488.5314925685489</v>
      </c>
      <c r="M105" s="33">
        <v>7209.3371949601569</v>
      </c>
      <c r="N105" s="33">
        <v>6987.3258723818208</v>
      </c>
      <c r="O105" s="33">
        <v>6876.7699238806417</v>
      </c>
      <c r="P105" s="33">
        <v>6797.7801707744229</v>
      </c>
      <c r="Q105" s="33">
        <v>6689.2241800017246</v>
      </c>
      <c r="R105" s="33">
        <v>6583.7520089928894</v>
      </c>
      <c r="S105" s="33">
        <v>6455.0266642448514</v>
      </c>
      <c r="T105" s="33">
        <v>6319.558265568191</v>
      </c>
      <c r="U105" s="33">
        <v>6183.3282355030215</v>
      </c>
      <c r="V105" s="33">
        <v>6055.6335351821954</v>
      </c>
      <c r="W105" s="33">
        <v>5995.0771998303735</v>
      </c>
      <c r="X105" s="33">
        <v>5934.5208644785516</v>
      </c>
      <c r="Y105" s="33">
        <v>5873.9645291267298</v>
      </c>
      <c r="DA105" s="60" t="s">
        <v>1032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DA108" s="57"/>
    </row>
    <row r="109" spans="1:105" ht="12" customHeight="1" x14ac:dyDescent="0.25">
      <c r="A109" s="28" t="s">
        <v>32</v>
      </c>
      <c r="B109" s="43">
        <f>B31/RES_summary!B$6</f>
        <v>1.1215966798677433</v>
      </c>
      <c r="C109" s="43">
        <f>C31/RES_summary!C$6</f>
        <v>1.1759848838705165</v>
      </c>
      <c r="D109" s="43">
        <f>D31/RES_summary!D$6</f>
        <v>1.2177497215631101</v>
      </c>
      <c r="E109" s="43">
        <f>E31/RES_summary!E$6</f>
        <v>1.2604460253001597</v>
      </c>
      <c r="F109" s="43">
        <f>F31/RES_summary!F$6</f>
        <v>1.2884568400504297</v>
      </c>
      <c r="G109" s="43">
        <f>G31/RES_summary!G$6</f>
        <v>1.3023519457721273</v>
      </c>
      <c r="H109" s="43">
        <f>H31/RES_summary!H$6</f>
        <v>1.3192440122531699</v>
      </c>
      <c r="I109" s="43">
        <f>I31/RES_summary!I$6</f>
        <v>1.3404819641408978</v>
      </c>
      <c r="J109" s="43">
        <f>J31/RES_summary!J$6</f>
        <v>1.3512740145663626</v>
      </c>
      <c r="K109" s="43">
        <f>K31/RES_summary!K$6</f>
        <v>1.3688296144109999</v>
      </c>
      <c r="L109" s="43">
        <f>L31/RES_summary!L$6</f>
        <v>1.382419411979936</v>
      </c>
      <c r="M109" s="43">
        <f>M31/RES_summary!M$6</f>
        <v>1.3967273930645148</v>
      </c>
      <c r="N109" s="43">
        <f>N31/RES_summary!N$6</f>
        <v>1.4142786307248312</v>
      </c>
      <c r="O109" s="43">
        <f>O31/RES_summary!O$6</f>
        <v>1.4358266155675961</v>
      </c>
      <c r="P109" s="43">
        <f>P31/RES_summary!P$6</f>
        <v>1.455530300019273</v>
      </c>
      <c r="Q109" s="43">
        <f>Q31/RES_summary!Q$6</f>
        <v>1.4797383451493906</v>
      </c>
      <c r="R109" s="43">
        <f>R31/RES_summary!R$6</f>
        <v>1.4909364532187117</v>
      </c>
      <c r="S109" s="43">
        <f>S31/RES_summary!S$6</f>
        <v>1.5019914469135587</v>
      </c>
      <c r="T109" s="43">
        <f>T31/RES_summary!T$6</f>
        <v>1.5123716933226274</v>
      </c>
      <c r="U109" s="43">
        <f>U31/RES_summary!U$6</f>
        <v>1.5217948717948717</v>
      </c>
      <c r="V109" s="43">
        <f>V31/RES_summary!V$6</f>
        <v>1.5295387219487009</v>
      </c>
      <c r="W109" s="43">
        <f>W31/RES_summary!W$6</f>
        <v>1.5352099467455027</v>
      </c>
      <c r="X109" s="43">
        <f>X31/RES_summary!X$6</f>
        <v>1.5404985522663071</v>
      </c>
      <c r="Y109" s="43">
        <f>Y31/RES_summary!Y$6</f>
        <v>1.5442175639429609</v>
      </c>
      <c r="DA109" s="58" t="s">
        <v>1033</v>
      </c>
    </row>
    <row r="110" spans="1:105" ht="12" customHeight="1" x14ac:dyDescent="0.25">
      <c r="A110" s="28" t="s">
        <v>47</v>
      </c>
      <c r="B110" s="43">
        <f>B32/RES_summary!B$6</f>
        <v>0.85109062688414161</v>
      </c>
      <c r="C110" s="43">
        <f>C32/RES_summary!C$6</f>
        <v>0.85159894425387639</v>
      </c>
      <c r="D110" s="43">
        <f>D32/RES_summary!D$6</f>
        <v>0.85193808597249987</v>
      </c>
      <c r="E110" s="43">
        <f>E32/RES_summary!E$6</f>
        <v>0.85224039725791578</v>
      </c>
      <c r="F110" s="43">
        <f>F32/RES_summary!F$6</f>
        <v>0.85277165624748896</v>
      </c>
      <c r="G110" s="43">
        <f>G32/RES_summary!G$6</f>
        <v>0.85370650689043126</v>
      </c>
      <c r="H110" s="43">
        <f>H32/RES_summary!H$6</f>
        <v>0.85480468492193673</v>
      </c>
      <c r="I110" s="43">
        <f>I32/RES_summary!I$6</f>
        <v>0.85625962605914074</v>
      </c>
      <c r="J110" s="43">
        <f>J32/RES_summary!J$6</f>
        <v>0.85771792074261555</v>
      </c>
      <c r="K110" s="43">
        <f>K32/RES_summary!K$6</f>
        <v>0.85922976013459107</v>
      </c>
      <c r="L110" s="43">
        <f>L32/RES_summary!L$6</f>
        <v>0.86066476041870343</v>
      </c>
      <c r="M110" s="43">
        <f>M32/RES_summary!M$6</f>
        <v>0.86268241845291238</v>
      </c>
      <c r="N110" s="43">
        <f>N32/RES_summary!N$6</f>
        <v>0.8650589268481429</v>
      </c>
      <c r="O110" s="43">
        <f>O32/RES_summary!O$6</f>
        <v>0.86722498064905884</v>
      </c>
      <c r="P110" s="43">
        <f>P32/RES_summary!P$6</f>
        <v>0.86938659043510935</v>
      </c>
      <c r="Q110" s="43">
        <f>Q32/RES_summary!Q$6</f>
        <v>0.87148120680112939</v>
      </c>
      <c r="R110" s="43">
        <f>R32/RES_summary!R$6</f>
        <v>0.87373093352758735</v>
      </c>
      <c r="S110" s="43">
        <f>S32/RES_summary!S$6</f>
        <v>0.8758922248287867</v>
      </c>
      <c r="T110" s="43">
        <f>T32/RES_summary!T$6</f>
        <v>0.87788929638390367</v>
      </c>
      <c r="U110" s="43">
        <f>U32/RES_summary!U$6</f>
        <v>0.87969085992888929</v>
      </c>
      <c r="V110" s="43">
        <f>V32/RES_summary!V$6</f>
        <v>0.8812291168232248</v>
      </c>
      <c r="W110" s="43">
        <f>W32/RES_summary!W$6</f>
        <v>0.88247847793670575</v>
      </c>
      <c r="X110" s="43">
        <f>X32/RES_summary!X$6</f>
        <v>0.88353477681563719</v>
      </c>
      <c r="Y110" s="43">
        <f>Y32/RES_summary!Y$6</f>
        <v>0.88442066366736583</v>
      </c>
      <c r="DA110" s="58" t="s">
        <v>1034</v>
      </c>
    </row>
    <row r="111" spans="1:105" ht="12" customHeight="1" x14ac:dyDescent="0.25">
      <c r="A111" s="28" t="s">
        <v>46</v>
      </c>
      <c r="B111" s="43">
        <f>B33/RES_summary!B$6</f>
        <v>0.4418590139094698</v>
      </c>
      <c r="C111" s="43">
        <f>C33/RES_summary!C$6</f>
        <v>0.4542505696176849</v>
      </c>
      <c r="D111" s="43">
        <f>D33/RES_summary!D$6</f>
        <v>0.46658778504036647</v>
      </c>
      <c r="E111" s="43">
        <f>E33/RES_summary!E$6</f>
        <v>0.47919651908655964</v>
      </c>
      <c r="F111" s="43">
        <f>F33/RES_summary!F$6</f>
        <v>0.50048190481084986</v>
      </c>
      <c r="G111" s="43">
        <f>G33/RES_summary!G$6</f>
        <v>0.51992457354606547</v>
      </c>
      <c r="H111" s="43">
        <f>H33/RES_summary!H$6</f>
        <v>0.54176090221448847</v>
      </c>
      <c r="I111" s="43">
        <f>I33/RES_summary!I$6</f>
        <v>0.56700574860971886</v>
      </c>
      <c r="J111" s="43">
        <f>J33/RES_summary!J$6</f>
        <v>0.58922005569932301</v>
      </c>
      <c r="K111" s="43">
        <f>K33/RES_summary!K$6</f>
        <v>0.61213836861501614</v>
      </c>
      <c r="L111" s="43">
        <f>L33/RES_summary!L$6</f>
        <v>0.63262975101975227</v>
      </c>
      <c r="M111" s="43">
        <f>M33/RES_summary!M$6</f>
        <v>0.64599760394714545</v>
      </c>
      <c r="N111" s="43">
        <f>N33/RES_summary!N$6</f>
        <v>0.65270291164819227</v>
      </c>
      <c r="O111" s="43">
        <f>O33/RES_summary!O$6</f>
        <v>0.66110555230417789</v>
      </c>
      <c r="P111" s="43">
        <f>P33/RES_summary!P$6</f>
        <v>0.6714478871464985</v>
      </c>
      <c r="Q111" s="43">
        <f>Q33/RES_summary!Q$6</f>
        <v>0.68317802917204129</v>
      </c>
      <c r="R111" s="43">
        <f>R33/RES_summary!R$6</f>
        <v>0.68640113360826382</v>
      </c>
      <c r="S111" s="43">
        <f>S33/RES_summary!S$6</f>
        <v>0.68961587810482183</v>
      </c>
      <c r="T111" s="43">
        <f>T33/RES_summary!T$6</f>
        <v>0.6926343467662015</v>
      </c>
      <c r="U111" s="43">
        <f>U33/RES_summary!U$6</f>
        <v>0.69535260845806102</v>
      </c>
      <c r="V111" s="43">
        <f>V33/RES_summary!V$6</f>
        <v>0.69757444334128016</v>
      </c>
      <c r="W111" s="43">
        <f>W33/RES_summary!W$6</f>
        <v>0.6990610473234502</v>
      </c>
      <c r="X111" s="43">
        <f>X33/RES_summary!X$6</f>
        <v>0.70006573823563734</v>
      </c>
      <c r="Y111" s="43">
        <f>Y33/RES_summary!Y$6</f>
        <v>0.70073594823558116</v>
      </c>
      <c r="DA111" s="58" t="s">
        <v>1035</v>
      </c>
    </row>
    <row r="112" spans="1:105" ht="12" customHeight="1" x14ac:dyDescent="0.25">
      <c r="A112" s="28" t="s">
        <v>45</v>
      </c>
      <c r="B112" s="43">
        <f>B34/RES_summary!B$6</f>
        <v>0.43628459130275815</v>
      </c>
      <c r="C112" s="43">
        <f>C34/RES_summary!C$6</f>
        <v>0.44245803737244577</v>
      </c>
      <c r="D112" s="43">
        <f>D34/RES_summary!D$6</f>
        <v>0.45476740299402796</v>
      </c>
      <c r="E112" s="43">
        <f>E34/RES_summary!E$6</f>
        <v>0.47137120013173184</v>
      </c>
      <c r="F112" s="43">
        <f>F34/RES_summary!F$6</f>
        <v>0.49595652700604348</v>
      </c>
      <c r="G112" s="43">
        <f>G34/RES_summary!G$6</f>
        <v>0.52066399291325549</v>
      </c>
      <c r="H112" s="43">
        <f>H34/RES_summary!H$6</f>
        <v>0.54844847374631178</v>
      </c>
      <c r="I112" s="43">
        <f>I34/RES_summary!I$6</f>
        <v>0.57547488558427706</v>
      </c>
      <c r="J112" s="43">
        <f>J34/RES_summary!J$6</f>
        <v>0.60962684292562208</v>
      </c>
      <c r="K112" s="43">
        <f>K34/RES_summary!K$6</f>
        <v>0.63633481714972784</v>
      </c>
      <c r="L112" s="43">
        <f>L34/RES_summary!L$6</f>
        <v>0.65358118428719947</v>
      </c>
      <c r="M112" s="43">
        <f>M34/RES_summary!M$6</f>
        <v>0.66701168700339264</v>
      </c>
      <c r="N112" s="43">
        <f>N34/RES_summary!N$6</f>
        <v>0.68468366568943995</v>
      </c>
      <c r="O112" s="43">
        <f>O34/RES_summary!O$6</f>
        <v>0.70463780701919987</v>
      </c>
      <c r="P112" s="43">
        <f>P34/RES_summary!P$6</f>
        <v>0.71943394769029334</v>
      </c>
      <c r="Q112" s="43">
        <f>Q34/RES_summary!Q$6</f>
        <v>0.74568668839467833</v>
      </c>
      <c r="R112" s="43">
        <f>R34/RES_summary!R$6</f>
        <v>0.75366221074297735</v>
      </c>
      <c r="S112" s="43">
        <f>S34/RES_summary!S$6</f>
        <v>0.76146867064116008</v>
      </c>
      <c r="T112" s="43">
        <f>T34/RES_summary!T$6</f>
        <v>0.76872499873411315</v>
      </c>
      <c r="U112" s="43">
        <f>U34/RES_summary!U$6</f>
        <v>0.77524147132505838</v>
      </c>
      <c r="V112" s="43">
        <f>V34/RES_summary!V$6</f>
        <v>0.7806478834447983</v>
      </c>
      <c r="W112" s="43">
        <f>W34/RES_summary!W$6</f>
        <v>0.78455443091328569</v>
      </c>
      <c r="X112" s="43">
        <f>X34/RES_summary!X$6</f>
        <v>0.78759358709603888</v>
      </c>
      <c r="Y112" s="43">
        <f>Y34/RES_summary!Y$6</f>
        <v>0.78986827612606181</v>
      </c>
      <c r="DA112" s="58" t="s">
        <v>1036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DA113" s="57"/>
    </row>
    <row r="114" spans="1:105" ht="12" customHeight="1" x14ac:dyDescent="0.25">
      <c r="A114" s="28" t="s">
        <v>28</v>
      </c>
      <c r="B114" s="43">
        <f>B36/RES_summary!B$6</f>
        <v>0.55274007657649638</v>
      </c>
      <c r="C114" s="43">
        <f>C36/RES_summary!C$6</f>
        <v>0.65624378286011753</v>
      </c>
      <c r="D114" s="43">
        <f>D36/RES_summary!D$6</f>
        <v>0.7504199372807161</v>
      </c>
      <c r="E114" s="43">
        <f>E36/RES_summary!E$6</f>
        <v>0.83087725797079992</v>
      </c>
      <c r="F114" s="43">
        <f>F36/RES_summary!F$6</f>
        <v>0.94622454918918109</v>
      </c>
      <c r="G114" s="43">
        <f>G36/RES_summary!G$6</f>
        <v>1.0465174992474442</v>
      </c>
      <c r="H114" s="43">
        <f>H36/RES_summary!H$6</f>
        <v>1.1848848429711192</v>
      </c>
      <c r="I114" s="43">
        <f>I36/RES_summary!I$6</f>
        <v>1.3388287088473856</v>
      </c>
      <c r="J114" s="43">
        <f>J36/RES_summary!J$6</f>
        <v>1.4902161687750923</v>
      </c>
      <c r="K114" s="43">
        <f>K36/RES_summary!K$6</f>
        <v>1.597385429049637</v>
      </c>
      <c r="L114" s="43">
        <f>L36/RES_summary!L$6</f>
        <v>1.762467415904301</v>
      </c>
      <c r="M114" s="43">
        <f>M36/RES_summary!M$6</f>
        <v>1.8789857616404539</v>
      </c>
      <c r="N114" s="43">
        <f>N36/RES_summary!N$6</f>
        <v>2.0590126005659837</v>
      </c>
      <c r="O114" s="43">
        <f>O36/RES_summary!O$6</f>
        <v>2.2636541323281376</v>
      </c>
      <c r="P114" s="43">
        <f>P36/RES_summary!P$6</f>
        <v>2.5407446302792867</v>
      </c>
      <c r="Q114" s="43">
        <f>Q36/RES_summary!Q$6</f>
        <v>2.8106155183194836</v>
      </c>
      <c r="R114" s="43">
        <f>R36/RES_summary!R$6</f>
        <v>2.9274683512458308</v>
      </c>
      <c r="S114" s="43">
        <f>S36/RES_summary!S$6</f>
        <v>3.0270180443226091</v>
      </c>
      <c r="T114" s="43">
        <f>T36/RES_summary!T$6</f>
        <v>3.1592073383560546</v>
      </c>
      <c r="U114" s="43">
        <f>U36/RES_summary!U$6</f>
        <v>3.2823470990946677</v>
      </c>
      <c r="V114" s="43">
        <f>V36/RES_summary!V$6</f>
        <v>3.4226226430248241</v>
      </c>
      <c r="W114" s="43">
        <f>W36/RES_summary!W$6</f>
        <v>3.4937166620180835</v>
      </c>
      <c r="X114" s="43">
        <f>X36/RES_summary!X$6</f>
        <v>3.558963031468934</v>
      </c>
      <c r="Y114" s="43">
        <f>Y36/RES_summary!Y$6</f>
        <v>3.6187259350068688</v>
      </c>
      <c r="DA114" s="58" t="s">
        <v>1037</v>
      </c>
    </row>
    <row r="115" spans="1:105" ht="12" customHeight="1" x14ac:dyDescent="0.25">
      <c r="A115" s="28" t="s">
        <v>27</v>
      </c>
      <c r="B115" s="43">
        <f>B37/RES_summary!B$6</f>
        <v>0.4611403922183997</v>
      </c>
      <c r="C115" s="43">
        <f>C37/RES_summary!C$6</f>
        <v>0.47420210764886772</v>
      </c>
      <c r="D115" s="43">
        <f>D37/RES_summary!D$6</f>
        <v>0.48941921821840839</v>
      </c>
      <c r="E115" s="43">
        <f>E37/RES_summary!E$6</f>
        <v>0.51836036695707743</v>
      </c>
      <c r="F115" s="43">
        <f>F37/RES_summary!F$6</f>
        <v>0.55426101659107041</v>
      </c>
      <c r="G115" s="43">
        <f>G37/RES_summary!G$6</f>
        <v>0.5949755462684031</v>
      </c>
      <c r="H115" s="43">
        <f>H37/RES_summary!H$6</f>
        <v>0.65236654938403482</v>
      </c>
      <c r="I115" s="43">
        <f>I37/RES_summary!I$6</f>
        <v>0.70209976550843189</v>
      </c>
      <c r="J115" s="43">
        <f>J37/RES_summary!J$6</f>
        <v>0.76160915398545581</v>
      </c>
      <c r="K115" s="43">
        <f>K37/RES_summary!K$6</f>
        <v>0.81984769236716215</v>
      </c>
      <c r="L115" s="43">
        <f>L37/RES_summary!L$6</f>
        <v>0.88563835394676815</v>
      </c>
      <c r="M115" s="43">
        <f>M37/RES_summary!M$6</f>
        <v>0.95209388468809708</v>
      </c>
      <c r="N115" s="43">
        <f>N37/RES_summary!N$6</f>
        <v>1.0397460599147514</v>
      </c>
      <c r="O115" s="43">
        <f>O37/RES_summary!O$6</f>
        <v>1.1649879484963086</v>
      </c>
      <c r="P115" s="43">
        <f>P37/RES_summary!P$6</f>
        <v>1.3570709723402621</v>
      </c>
      <c r="Q115" s="43">
        <f>Q37/RES_summary!Q$6</f>
        <v>1.5186332164917007</v>
      </c>
      <c r="R115" s="43">
        <f>R37/RES_summary!R$6</f>
        <v>1.6972892865028684</v>
      </c>
      <c r="S115" s="43">
        <f>S37/RES_summary!S$6</f>
        <v>1.8713943693269079</v>
      </c>
      <c r="T115" s="43">
        <f>T37/RES_summary!T$6</f>
        <v>2.0874489859886554</v>
      </c>
      <c r="U115" s="43">
        <f>U37/RES_summary!U$6</f>
        <v>2.2382770327466095</v>
      </c>
      <c r="V115" s="43">
        <f>V37/RES_summary!V$6</f>
        <v>2.395564625972463</v>
      </c>
      <c r="W115" s="43">
        <f>W37/RES_summary!W$6</f>
        <v>2.5016610342268795</v>
      </c>
      <c r="X115" s="43">
        <f>X37/RES_summary!X$6</f>
        <v>2.5843057477609088</v>
      </c>
      <c r="Y115" s="43">
        <f>Y37/RES_summary!Y$6</f>
        <v>2.6480761240666646</v>
      </c>
      <c r="DA115" s="58" t="s">
        <v>1038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DA116" s="57"/>
    </row>
    <row r="117" spans="1:105" ht="12" customHeight="1" x14ac:dyDescent="0.25">
      <c r="A117" s="30" t="s">
        <v>44</v>
      </c>
      <c r="B117" s="44">
        <f>B39/RES_summary!B$6</f>
        <v>15.794882482552882</v>
      </c>
      <c r="C117" s="44">
        <f>C39/RES_summary!C$6</f>
        <v>16.099500165989792</v>
      </c>
      <c r="D117" s="44">
        <f>D39/RES_summary!D$6</f>
        <v>16.412652030217689</v>
      </c>
      <c r="E117" s="44">
        <f>E39/RES_summary!E$6</f>
        <v>16.725493544429078</v>
      </c>
      <c r="F117" s="44">
        <f>F39/RES_summary!F$6</f>
        <v>17.064005612766184</v>
      </c>
      <c r="G117" s="44">
        <f>G39/RES_summary!G$6</f>
        <v>17.391073518610529</v>
      </c>
      <c r="H117" s="44">
        <f>H39/RES_summary!H$6</f>
        <v>17.716571191852164</v>
      </c>
      <c r="I117" s="44">
        <f>I39/RES_summary!I$6</f>
        <v>18.056853541654178</v>
      </c>
      <c r="J117" s="44">
        <f>J39/RES_summary!J$6</f>
        <v>18.39427992788783</v>
      </c>
      <c r="K117" s="44">
        <f>K39/RES_summary!K$6</f>
        <v>18.759483244876989</v>
      </c>
      <c r="L117" s="44">
        <f>L39/RES_summary!L$6</f>
        <v>19.127927631502633</v>
      </c>
      <c r="M117" s="44">
        <f>M39/RES_summary!M$6</f>
        <v>19.647035986095919</v>
      </c>
      <c r="N117" s="44">
        <f>N39/RES_summary!N$6</f>
        <v>19.851991830966188</v>
      </c>
      <c r="O117" s="44">
        <f>O39/RES_summary!O$6</f>
        <v>20.031887640190178</v>
      </c>
      <c r="P117" s="44">
        <f>P39/RES_summary!P$6</f>
        <v>20.224180899806424</v>
      </c>
      <c r="Q117" s="44">
        <f>Q39/RES_summary!Q$6</f>
        <v>20.398048510312726</v>
      </c>
      <c r="R117" s="44">
        <f>R39/RES_summary!R$6</f>
        <v>20.812811460227881</v>
      </c>
      <c r="S117" s="44">
        <f>S39/RES_summary!S$6</f>
        <v>21.10977152043176</v>
      </c>
      <c r="T117" s="44">
        <f>T39/RES_summary!T$6</f>
        <v>21.473742392510285</v>
      </c>
      <c r="U117" s="44">
        <f>U39/RES_summary!U$6</f>
        <v>21.632433660785203</v>
      </c>
      <c r="V117" s="44">
        <f>V39/RES_summary!V$6</f>
        <v>22.023556885460604</v>
      </c>
      <c r="W117" s="44">
        <f>W39/RES_summary!W$6</f>
        <v>22.491872586619074</v>
      </c>
      <c r="X117" s="44">
        <f>X39/RES_summary!X$6</f>
        <v>22.569941240087122</v>
      </c>
      <c r="Y117" s="44">
        <f>Y39/RES_summary!Y$6</f>
        <v>22.646416791030497</v>
      </c>
      <c r="DA117" s="59" t="s">
        <v>1039</v>
      </c>
    </row>
    <row r="118" spans="1:105" ht="12" customHeight="1" x14ac:dyDescent="0.25">
      <c r="A118" s="32" t="s">
        <v>25</v>
      </c>
      <c r="B118" s="45">
        <f>B40/RES_summary!B$6</f>
        <v>0.61877184929409468</v>
      </c>
      <c r="C118" s="45">
        <f>C40/RES_summary!C$6</f>
        <v>0.67193483867556059</v>
      </c>
      <c r="D118" s="45">
        <f>D40/RES_summary!D$6</f>
        <v>0.70656201619488579</v>
      </c>
      <c r="E118" s="45">
        <f>E40/RES_summary!E$6</f>
        <v>0.73412960248970704</v>
      </c>
      <c r="F118" s="45">
        <f>F40/RES_summary!F$6</f>
        <v>0.75375724941942601</v>
      </c>
      <c r="G118" s="45">
        <f>G40/RES_summary!G$6</f>
        <v>0.76382861716332395</v>
      </c>
      <c r="H118" s="45">
        <f>H40/RES_summary!H$6</f>
        <v>0.76798895733875761</v>
      </c>
      <c r="I118" s="45">
        <f>I40/RES_summary!I$6</f>
        <v>0.77434006847979642</v>
      </c>
      <c r="J118" s="45">
        <f>J40/RES_summary!J$6</f>
        <v>0.78234215194907475</v>
      </c>
      <c r="K118" s="45">
        <f>K40/RES_summary!K$6</f>
        <v>0.78845873674138622</v>
      </c>
      <c r="L118" s="45">
        <f>L40/RES_summary!L$6</f>
        <v>0.80250615893737631</v>
      </c>
      <c r="M118" s="45">
        <f>M40/RES_summary!M$6</f>
        <v>0.81768437401544192</v>
      </c>
      <c r="N118" s="45">
        <f>N40/RES_summary!N$6</f>
        <v>0.82712683010495769</v>
      </c>
      <c r="O118" s="45">
        <f>O40/RES_summary!O$6</f>
        <v>0.86662150793239923</v>
      </c>
      <c r="P118" s="45">
        <f>P40/RES_summary!P$6</f>
        <v>0.89753347408098993</v>
      </c>
      <c r="Q118" s="45">
        <f>Q40/RES_summary!Q$6</f>
        <v>0.9045701865469975</v>
      </c>
      <c r="R118" s="45">
        <f>R40/RES_summary!R$6</f>
        <v>0.93261265419970563</v>
      </c>
      <c r="S118" s="45">
        <f>S40/RES_summary!S$6</f>
        <v>0.95519789715805947</v>
      </c>
      <c r="T118" s="45">
        <f>T40/RES_summary!T$6</f>
        <v>0.98032319630185416</v>
      </c>
      <c r="U118" s="45">
        <f>U40/RES_summary!U$6</f>
        <v>0.99551538191927391</v>
      </c>
      <c r="V118" s="45">
        <f>V40/RES_summary!V$6</f>
        <v>1.0200748155727737</v>
      </c>
      <c r="W118" s="45">
        <f>W40/RES_summary!W$6</f>
        <v>1.032674735695317</v>
      </c>
      <c r="X118" s="45">
        <f>X40/RES_summary!X$6</f>
        <v>1.0441476759906516</v>
      </c>
      <c r="Y118" s="45">
        <f>Y40/RES_summary!Y$6</f>
        <v>1.0545822633314583</v>
      </c>
      <c r="DA118" s="60" t="s">
        <v>1040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DA121" s="57"/>
    </row>
    <row r="122" spans="1:105" ht="12" customHeight="1" x14ac:dyDescent="0.25">
      <c r="A122" s="28" t="s">
        <v>32</v>
      </c>
      <c r="B122" s="29">
        <f t="shared" ref="B122:Q122" si="82">B83*B109</f>
        <v>55.304203911542409</v>
      </c>
      <c r="C122" s="29">
        <f t="shared" si="82"/>
        <v>56.755198381013003</v>
      </c>
      <c r="D122" s="29">
        <f t="shared" si="82"/>
        <v>57.498753843985256</v>
      </c>
      <c r="E122" s="29">
        <f t="shared" si="82"/>
        <v>58.110592875240123</v>
      </c>
      <c r="F122" s="29">
        <f t="shared" si="82"/>
        <v>58.050711730696392</v>
      </c>
      <c r="G122" s="29">
        <f t="shared" si="82"/>
        <v>57.614543413891987</v>
      </c>
      <c r="H122" s="29">
        <f t="shared" si="82"/>
        <v>57.173286364965037</v>
      </c>
      <c r="I122" s="29">
        <f t="shared" si="82"/>
        <v>56.777929401816138</v>
      </c>
      <c r="J122" s="29">
        <f t="shared" si="82"/>
        <v>55.926942308378777</v>
      </c>
      <c r="K122" s="29">
        <f t="shared" si="82"/>
        <v>55.219198682365608</v>
      </c>
      <c r="L122" s="29">
        <f t="shared" si="82"/>
        <v>54.293080876337719</v>
      </c>
      <c r="M122" s="29">
        <f t="shared" si="82"/>
        <v>53.370526637360975</v>
      </c>
      <c r="N122" s="29">
        <f t="shared" si="82"/>
        <v>52.434010873783414</v>
      </c>
      <c r="O122" s="29">
        <f t="shared" si="82"/>
        <v>51.526885255057756</v>
      </c>
      <c r="P122" s="29">
        <f t="shared" si="82"/>
        <v>50.510609750645081</v>
      </c>
      <c r="Q122" s="29">
        <f t="shared" si="82"/>
        <v>49.385718288072702</v>
      </c>
      <c r="R122" s="29">
        <f t="shared" ref="R122:V122" si="83">R83*R109</f>
        <v>48.087630527788299</v>
      </c>
      <c r="S122" s="29">
        <f t="shared" si="83"/>
        <v>46.633262584054258</v>
      </c>
      <c r="T122" s="29">
        <f t="shared" si="83"/>
        <v>45.177066837848251</v>
      </c>
      <c r="U122" s="29">
        <f t="shared" si="83"/>
        <v>43.005252502449359</v>
      </c>
      <c r="V122" s="29">
        <f t="shared" si="83"/>
        <v>41.308991841444346</v>
      </c>
      <c r="W122" s="29">
        <f t="shared" ref="W122:Y122" si="84">W83*W109</f>
        <v>39.534695204058274</v>
      </c>
      <c r="X122" s="29">
        <f t="shared" si="84"/>
        <v>37.991794924266863</v>
      </c>
      <c r="Y122" s="29">
        <f t="shared" si="84"/>
        <v>36.933924803976218</v>
      </c>
      <c r="DA122" s="58" t="s">
        <v>1041</v>
      </c>
    </row>
    <row r="123" spans="1:105" ht="12" customHeight="1" x14ac:dyDescent="0.25">
      <c r="A123" s="28" t="s">
        <v>47</v>
      </c>
      <c r="B123" s="29">
        <f t="shared" ref="B123:Q123" si="85">B84*B110</f>
        <v>534.76809297302896</v>
      </c>
      <c r="C123" s="29">
        <f t="shared" si="85"/>
        <v>531.88733812855321</v>
      </c>
      <c r="D123" s="29">
        <f t="shared" si="85"/>
        <v>527.71999649277132</v>
      </c>
      <c r="E123" s="29">
        <f t="shared" si="85"/>
        <v>522.20386810641151</v>
      </c>
      <c r="F123" s="29">
        <f t="shared" si="85"/>
        <v>515.86491564803896</v>
      </c>
      <c r="G123" s="29">
        <f t="shared" si="85"/>
        <v>509.28325635715254</v>
      </c>
      <c r="H123" s="29">
        <f t="shared" si="85"/>
        <v>501.37136576844603</v>
      </c>
      <c r="I123" s="29">
        <f t="shared" si="85"/>
        <v>492.37773235520979</v>
      </c>
      <c r="J123" s="29">
        <f t="shared" si="85"/>
        <v>481.8061626935305</v>
      </c>
      <c r="K123" s="29">
        <f t="shared" si="85"/>
        <v>470.40301849697704</v>
      </c>
      <c r="L123" s="29">
        <f t="shared" si="85"/>
        <v>457.48011904174649</v>
      </c>
      <c r="M123" s="29">
        <f t="shared" si="85"/>
        <v>444.2021039248051</v>
      </c>
      <c r="N123" s="29">
        <f t="shared" si="85"/>
        <v>430.00745662972633</v>
      </c>
      <c r="O123" s="29">
        <f t="shared" si="85"/>
        <v>415.19102114030767</v>
      </c>
      <c r="P123" s="29">
        <f t="shared" si="85"/>
        <v>400.54278802334005</v>
      </c>
      <c r="Q123" s="29">
        <f t="shared" si="85"/>
        <v>384.94451688617363</v>
      </c>
      <c r="R123" s="29">
        <f t="shared" ref="R123:V123" si="86">R84*R110</f>
        <v>371.57119818093287</v>
      </c>
      <c r="S123" s="29">
        <f t="shared" si="86"/>
        <v>358.04639303694086</v>
      </c>
      <c r="T123" s="29">
        <f t="shared" si="86"/>
        <v>345.57740356288383</v>
      </c>
      <c r="U123" s="29">
        <f t="shared" si="86"/>
        <v>333.00043519440527</v>
      </c>
      <c r="V123" s="29">
        <f t="shared" si="86"/>
        <v>324.10245865931375</v>
      </c>
      <c r="W123" s="29">
        <f t="shared" ref="W123:Y123" si="87">W84*W110</f>
        <v>315.27113892990189</v>
      </c>
      <c r="X123" s="29">
        <f t="shared" si="87"/>
        <v>307.14786768952973</v>
      </c>
      <c r="Y123" s="29">
        <f t="shared" si="87"/>
        <v>300.07616607045679</v>
      </c>
      <c r="DA123" s="58" t="s">
        <v>1042</v>
      </c>
    </row>
    <row r="124" spans="1:105" ht="12" customHeight="1" x14ac:dyDescent="0.25">
      <c r="A124" s="28" t="s">
        <v>46</v>
      </c>
      <c r="B124" s="29">
        <f t="shared" ref="B124:Q124" si="88">B85*B111</f>
        <v>662.65557960437775</v>
      </c>
      <c r="C124" s="29">
        <f t="shared" si="88"/>
        <v>677.99140507890388</v>
      </c>
      <c r="D124" s="29">
        <f t="shared" si="88"/>
        <v>692.06603637730461</v>
      </c>
      <c r="E124" s="29">
        <f t="shared" si="88"/>
        <v>705.92960962380823</v>
      </c>
      <c r="F124" s="29">
        <f t="shared" si="88"/>
        <v>730.82067328182677</v>
      </c>
      <c r="G124" s="29">
        <f t="shared" si="88"/>
        <v>752.75683904979553</v>
      </c>
      <c r="H124" s="29">
        <f t="shared" si="88"/>
        <v>776.91038960466256</v>
      </c>
      <c r="I124" s="29">
        <f t="shared" si="88"/>
        <v>805.13972562967763</v>
      </c>
      <c r="J124" s="29">
        <f t="shared" si="88"/>
        <v>828.5672489957708</v>
      </c>
      <c r="K124" s="29">
        <f t="shared" si="88"/>
        <v>851.74507205480643</v>
      </c>
      <c r="L124" s="29">
        <f t="shared" si="88"/>
        <v>869.18128949574952</v>
      </c>
      <c r="M124" s="29">
        <f t="shared" si="88"/>
        <v>872.45736842813801</v>
      </c>
      <c r="N124" s="29">
        <f t="shared" si="88"/>
        <v>862.66417173116645</v>
      </c>
      <c r="O124" s="29">
        <f t="shared" si="88"/>
        <v>850.55672541147499</v>
      </c>
      <c r="P124" s="29">
        <f t="shared" si="88"/>
        <v>833.75432258925071</v>
      </c>
      <c r="Q124" s="29">
        <f t="shared" si="88"/>
        <v>810.19831220588651</v>
      </c>
      <c r="R124" s="29">
        <f t="shared" ref="R124:V124" si="89">R85*R111</f>
        <v>775.42481082762379</v>
      </c>
      <c r="S124" s="29">
        <f t="shared" si="89"/>
        <v>742.40974249467695</v>
      </c>
      <c r="T124" s="29">
        <f t="shared" si="89"/>
        <v>707.2510480283014</v>
      </c>
      <c r="U124" s="29">
        <f t="shared" si="89"/>
        <v>666.64936295682924</v>
      </c>
      <c r="V124" s="29">
        <f t="shared" si="89"/>
        <v>628.67960211462707</v>
      </c>
      <c r="W124" s="29">
        <f t="shared" ref="W124:Y124" si="90">W85*W111</f>
        <v>589.47442355800604</v>
      </c>
      <c r="X124" s="29">
        <f t="shared" si="90"/>
        <v>552.563161684644</v>
      </c>
      <c r="Y124" s="29">
        <f t="shared" si="90"/>
        <v>524.73889963490353</v>
      </c>
      <c r="DA124" s="58" t="s">
        <v>1043</v>
      </c>
    </row>
    <row r="125" spans="1:105" ht="12" customHeight="1" x14ac:dyDescent="0.25">
      <c r="A125" s="28" t="s">
        <v>45</v>
      </c>
      <c r="B125" s="29">
        <f t="shared" ref="B125:Q125" si="91">B86*B112</f>
        <v>270.13694925143506</v>
      </c>
      <c r="C125" s="29">
        <f t="shared" si="91"/>
        <v>271.73534925494437</v>
      </c>
      <c r="D125" s="29">
        <f t="shared" si="91"/>
        <v>276.03549130931873</v>
      </c>
      <c r="E125" s="29">
        <f t="shared" si="91"/>
        <v>281.96487761264592</v>
      </c>
      <c r="F125" s="29">
        <f t="shared" si="91"/>
        <v>291.30356944665584</v>
      </c>
      <c r="G125" s="29">
        <f t="shared" si="91"/>
        <v>300.58637502911779</v>
      </c>
      <c r="H125" s="29">
        <f t="shared" si="91"/>
        <v>310.77250710314189</v>
      </c>
      <c r="I125" s="29">
        <f t="shared" si="91"/>
        <v>319.7974405539581</v>
      </c>
      <c r="J125" s="29">
        <f t="shared" si="91"/>
        <v>331.33497874329146</v>
      </c>
      <c r="K125" s="29">
        <f t="shared" si="91"/>
        <v>338.41754317206846</v>
      </c>
      <c r="L125" s="29">
        <f t="shared" si="91"/>
        <v>340.20060076431196</v>
      </c>
      <c r="M125" s="29">
        <f t="shared" si="91"/>
        <v>339.65114042219949</v>
      </c>
      <c r="N125" s="29">
        <f t="shared" si="91"/>
        <v>340.25884148703165</v>
      </c>
      <c r="O125" s="29">
        <f t="shared" si="91"/>
        <v>341.19304899042078</v>
      </c>
      <c r="P125" s="29">
        <f t="shared" si="91"/>
        <v>339.87231383435727</v>
      </c>
      <c r="Q125" s="29">
        <f t="shared" si="91"/>
        <v>342.57543963717865</v>
      </c>
      <c r="R125" s="29">
        <f t="shared" ref="R125:V125" si="92">R86*R112</f>
        <v>341.28614706544874</v>
      </c>
      <c r="S125" s="29">
        <f t="shared" si="92"/>
        <v>338.90375107318079</v>
      </c>
      <c r="T125" s="29">
        <f t="shared" si="92"/>
        <v>335.99527310252483</v>
      </c>
      <c r="U125" s="29">
        <f t="shared" si="92"/>
        <v>331.65163668500776</v>
      </c>
      <c r="V125" s="29">
        <f t="shared" si="92"/>
        <v>328.19639930447607</v>
      </c>
      <c r="W125" s="29">
        <f t="shared" ref="W125:Y125" si="93">W86*W112</f>
        <v>323.5969885133955</v>
      </c>
      <c r="X125" s="29">
        <f t="shared" si="93"/>
        <v>319.07534554055007</v>
      </c>
      <c r="Y125" s="29">
        <f t="shared" si="93"/>
        <v>314.10888730761559</v>
      </c>
      <c r="DA125" s="58" t="s">
        <v>1044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DA126" s="57"/>
    </row>
    <row r="127" spans="1:105" ht="12" customHeight="1" x14ac:dyDescent="0.25">
      <c r="A127" s="28" t="s">
        <v>28</v>
      </c>
      <c r="B127" s="29">
        <f t="shared" ref="B127:Q127" si="94">B88*B114</f>
        <v>205.96206952227766</v>
      </c>
      <c r="C127" s="29">
        <f t="shared" si="94"/>
        <v>238.00862285350934</v>
      </c>
      <c r="D127" s="29">
        <f t="shared" si="94"/>
        <v>264.58011614852177</v>
      </c>
      <c r="E127" s="29">
        <f t="shared" si="94"/>
        <v>284.30816877043964</v>
      </c>
      <c r="F127" s="29">
        <f t="shared" si="94"/>
        <v>312.66875718303567</v>
      </c>
      <c r="G127" s="29">
        <f t="shared" si="94"/>
        <v>335.32861497390059</v>
      </c>
      <c r="H127" s="29">
        <f t="shared" si="94"/>
        <v>365.51492228295569</v>
      </c>
      <c r="I127" s="29">
        <f t="shared" si="94"/>
        <v>397.23673244574451</v>
      </c>
      <c r="J127" s="29">
        <f t="shared" si="94"/>
        <v>424.70003849228357</v>
      </c>
      <c r="K127" s="29">
        <f t="shared" si="94"/>
        <v>433.47114881186917</v>
      </c>
      <c r="L127" s="29">
        <f t="shared" si="94"/>
        <v>451.96166902343339</v>
      </c>
      <c r="M127" s="29">
        <f t="shared" si="94"/>
        <v>457.62953886939351</v>
      </c>
      <c r="N127" s="29">
        <f t="shared" si="94"/>
        <v>468.26716797184616</v>
      </c>
      <c r="O127" s="29">
        <f t="shared" si="94"/>
        <v>483.04560191306814</v>
      </c>
      <c r="P127" s="29">
        <f t="shared" si="94"/>
        <v>499.50417771161648</v>
      </c>
      <c r="Q127" s="29">
        <f t="shared" si="94"/>
        <v>501.28917274933991</v>
      </c>
      <c r="R127" s="29">
        <f t="shared" ref="R127:V127" si="95">R88*R114</f>
        <v>482.44436547670807</v>
      </c>
      <c r="S127" s="29">
        <f t="shared" si="95"/>
        <v>461.46245458194676</v>
      </c>
      <c r="T127" s="29">
        <f t="shared" si="95"/>
        <v>442.44158445645968</v>
      </c>
      <c r="U127" s="29">
        <f t="shared" si="95"/>
        <v>431.84443638183103</v>
      </c>
      <c r="V127" s="29">
        <f t="shared" si="95"/>
        <v>419.48802992086524</v>
      </c>
      <c r="W127" s="29">
        <f t="shared" ref="W127:Y127" si="96">W88*W114</f>
        <v>402.33424777502682</v>
      </c>
      <c r="X127" s="29">
        <f t="shared" si="96"/>
        <v>384.94904346205243</v>
      </c>
      <c r="Y127" s="29">
        <f t="shared" si="96"/>
        <v>376.82587922309705</v>
      </c>
      <c r="DA127" s="58" t="s">
        <v>1045</v>
      </c>
    </row>
    <row r="128" spans="1:105" ht="12" customHeight="1" x14ac:dyDescent="0.25">
      <c r="A128" s="28" t="s">
        <v>27</v>
      </c>
      <c r="B128" s="29">
        <f t="shared" ref="B128:Q128" si="97">B89*B115</f>
        <v>166.12993365502996</v>
      </c>
      <c r="C128" s="29">
        <f t="shared" si="97"/>
        <v>167.83262094416938</v>
      </c>
      <c r="D128" s="29">
        <f t="shared" si="97"/>
        <v>168.76423480338798</v>
      </c>
      <c r="E128" s="29">
        <f t="shared" si="97"/>
        <v>172.32135498598069</v>
      </c>
      <c r="F128" s="29">
        <f t="shared" si="97"/>
        <v>176.36541272610259</v>
      </c>
      <c r="G128" s="29">
        <f t="shared" si="97"/>
        <v>180.14982654810504</v>
      </c>
      <c r="H128" s="29">
        <f t="shared" si="97"/>
        <v>188.56470689003447</v>
      </c>
      <c r="I128" s="29">
        <f t="shared" si="97"/>
        <v>193.97145543194537</v>
      </c>
      <c r="J128" s="29">
        <f t="shared" si="97"/>
        <v>200.31328725660006</v>
      </c>
      <c r="K128" s="29">
        <f t="shared" si="97"/>
        <v>203.75394357878181</v>
      </c>
      <c r="L128" s="29">
        <f t="shared" si="97"/>
        <v>206.6818108806508</v>
      </c>
      <c r="M128" s="29">
        <f t="shared" si="97"/>
        <v>207.18134000277234</v>
      </c>
      <c r="N128" s="29">
        <f t="shared" si="97"/>
        <v>210.27759151473458</v>
      </c>
      <c r="O128" s="29">
        <f t="shared" si="97"/>
        <v>214.29920700528302</v>
      </c>
      <c r="P128" s="29">
        <f t="shared" si="97"/>
        <v>227.89929180184316</v>
      </c>
      <c r="Q128" s="29">
        <f t="shared" si="97"/>
        <v>238.56331711900748</v>
      </c>
      <c r="R128" s="29">
        <f t="shared" ref="R128:V128" si="98">R89*R115</f>
        <v>253.16519835491732</v>
      </c>
      <c r="S128" s="29">
        <f t="shared" si="98"/>
        <v>269.02299577707953</v>
      </c>
      <c r="T128" s="29">
        <f t="shared" si="98"/>
        <v>293.35585527219411</v>
      </c>
      <c r="U128" s="29">
        <f t="shared" si="98"/>
        <v>310.29632831238348</v>
      </c>
      <c r="V128" s="29">
        <f t="shared" si="98"/>
        <v>329.06895498381641</v>
      </c>
      <c r="W128" s="29">
        <f t="shared" ref="W128:Y128" si="99">W89*W115</f>
        <v>340.25516634623102</v>
      </c>
      <c r="X128" s="29">
        <f t="shared" si="99"/>
        <v>347.86146960899475</v>
      </c>
      <c r="Y128" s="29">
        <f t="shared" si="99"/>
        <v>352.4179640448196</v>
      </c>
      <c r="DA128" s="58" t="s">
        <v>1046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DA129" s="57"/>
    </row>
    <row r="130" spans="1:105" ht="12" customHeight="1" x14ac:dyDescent="0.25">
      <c r="A130" s="30" t="s">
        <v>44</v>
      </c>
      <c r="B130" s="31">
        <f t="shared" ref="B130:Q130" si="100">B91*B117</f>
        <v>923.93105930798686</v>
      </c>
      <c r="C130" s="31">
        <f t="shared" si="100"/>
        <v>934.15409621870697</v>
      </c>
      <c r="D130" s="31">
        <f t="shared" si="100"/>
        <v>942.46585449071449</v>
      </c>
      <c r="E130" s="31">
        <f t="shared" si="100"/>
        <v>946.25313783322167</v>
      </c>
      <c r="F130" s="31">
        <f t="shared" si="100"/>
        <v>949.51672810267746</v>
      </c>
      <c r="G130" s="31">
        <f t="shared" si="100"/>
        <v>951.35791954153592</v>
      </c>
      <c r="H130" s="31">
        <f t="shared" si="100"/>
        <v>953.48800247292843</v>
      </c>
      <c r="I130" s="31">
        <f t="shared" si="100"/>
        <v>954.36043222583169</v>
      </c>
      <c r="J130" s="31">
        <f t="shared" si="100"/>
        <v>955.34142314537939</v>
      </c>
      <c r="K130" s="31">
        <f t="shared" si="100"/>
        <v>955.00184199744126</v>
      </c>
      <c r="L130" s="31">
        <f t="shared" si="100"/>
        <v>949.46540079556439</v>
      </c>
      <c r="M130" s="31">
        <f t="shared" si="100"/>
        <v>941.94663470055821</v>
      </c>
      <c r="N130" s="31">
        <f t="shared" si="100"/>
        <v>915.32050402964808</v>
      </c>
      <c r="O130" s="31">
        <f t="shared" si="100"/>
        <v>892.15787163727578</v>
      </c>
      <c r="P130" s="31">
        <f t="shared" si="100"/>
        <v>862.60715371528522</v>
      </c>
      <c r="Q130" s="31">
        <f t="shared" si="100"/>
        <v>817.39214305764085</v>
      </c>
      <c r="R130" s="31">
        <f t="shared" ref="R130:V130" si="101">R91*R117</f>
        <v>775.80193584615211</v>
      </c>
      <c r="S130" s="31">
        <f t="shared" si="101"/>
        <v>727.42647453126358</v>
      </c>
      <c r="T130" s="31">
        <f t="shared" si="101"/>
        <v>674.63403489888799</v>
      </c>
      <c r="U130" s="31">
        <f t="shared" si="101"/>
        <v>619.70177217733726</v>
      </c>
      <c r="V130" s="31">
        <f t="shared" si="101"/>
        <v>580.77713202049347</v>
      </c>
      <c r="W130" s="31">
        <f t="shared" ref="W130:Y130" si="102">W91*W117</f>
        <v>547.49671838250003</v>
      </c>
      <c r="X130" s="31">
        <f t="shared" si="102"/>
        <v>513.41408276961067</v>
      </c>
      <c r="Y130" s="31">
        <f t="shared" si="102"/>
        <v>481.79925590522987</v>
      </c>
      <c r="DA130" s="59" t="s">
        <v>1047</v>
      </c>
    </row>
    <row r="131" spans="1:105" ht="12" customHeight="1" x14ac:dyDescent="0.25">
      <c r="A131" s="32" t="s">
        <v>25</v>
      </c>
      <c r="B131" s="33">
        <f t="shared" ref="B131:Q131" si="103">B92*B118</f>
        <v>5214.634875716958</v>
      </c>
      <c r="C131" s="33">
        <f t="shared" si="103"/>
        <v>5599.1314845991155</v>
      </c>
      <c r="D131" s="33">
        <f t="shared" si="103"/>
        <v>5835.1182427473523</v>
      </c>
      <c r="E131" s="33">
        <f t="shared" si="103"/>
        <v>6013.2926438041404</v>
      </c>
      <c r="F131" s="33">
        <f t="shared" si="103"/>
        <v>6127.5565069157165</v>
      </c>
      <c r="G131" s="33">
        <f t="shared" si="103"/>
        <v>6168.0657509598532</v>
      </c>
      <c r="H131" s="33">
        <f t="shared" si="103"/>
        <v>6159.4536555602699</v>
      </c>
      <c r="I131" s="33">
        <f t="shared" si="103"/>
        <v>6167.7260660285374</v>
      </c>
      <c r="J131" s="33">
        <f t="shared" si="103"/>
        <v>6185.6394167679073</v>
      </c>
      <c r="K131" s="33">
        <f t="shared" si="103"/>
        <v>6202.9784278548696</v>
      </c>
      <c r="L131" s="33">
        <f t="shared" si="103"/>
        <v>6255.7282908872185</v>
      </c>
      <c r="M131" s="33">
        <f t="shared" si="103"/>
        <v>6287.8259532331876</v>
      </c>
      <c r="N131" s="33">
        <f t="shared" si="103"/>
        <v>6258.5158517673308</v>
      </c>
      <c r="O131" s="33">
        <f t="shared" si="103"/>
        <v>6443.2492169549632</v>
      </c>
      <c r="P131" s="33">
        <f t="shared" si="103"/>
        <v>6566.5480327391688</v>
      </c>
      <c r="Q131" s="33">
        <f t="shared" si="103"/>
        <v>6512.1144269262395</v>
      </c>
      <c r="R131" s="33">
        <f t="shared" ref="R131:V131" si="104">R92*R118</f>
        <v>6589.0153925544228</v>
      </c>
      <c r="S131" s="33">
        <f t="shared" si="104"/>
        <v>6567.3656721804446</v>
      </c>
      <c r="T131" s="33">
        <f t="shared" si="104"/>
        <v>6579.1704519971245</v>
      </c>
      <c r="U131" s="33">
        <f t="shared" si="104"/>
        <v>6545.4189479808538</v>
      </c>
      <c r="V131" s="33">
        <f t="shared" si="104"/>
        <v>6591.4127581523608</v>
      </c>
      <c r="W131" s="33">
        <f t="shared" ref="W131:Y131" si="105">W92*W118</f>
        <v>6556.1633540670919</v>
      </c>
      <c r="X131" s="33">
        <f t="shared" si="105"/>
        <v>6526.7285955078787</v>
      </c>
      <c r="Y131" s="33">
        <f t="shared" si="105"/>
        <v>6511.0911513681622</v>
      </c>
      <c r="DA131" s="60" t="s">
        <v>1048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6">SUM(B134,B139,B142)</f>
        <v>2199.5965748346184</v>
      </c>
      <c r="C133" s="19">
        <f t="shared" ref="C133:Q133" si="107">SUM(C134,C139,C142)</f>
        <v>2289.9062057259371</v>
      </c>
      <c r="D133" s="19">
        <f t="shared" si="107"/>
        <v>2354.3804538369272</v>
      </c>
      <c r="E133" s="19">
        <f t="shared" si="107"/>
        <v>2406.7620883722152</v>
      </c>
      <c r="F133" s="19">
        <f t="shared" si="107"/>
        <v>2467.4065876538634</v>
      </c>
      <c r="G133" s="19">
        <f t="shared" si="107"/>
        <v>2513.7015632013149</v>
      </c>
      <c r="H133" s="19">
        <f t="shared" si="107"/>
        <v>2570.5954335723618</v>
      </c>
      <c r="I133" s="19">
        <f t="shared" si="107"/>
        <v>2627.6193780010253</v>
      </c>
      <c r="J133" s="19">
        <f t="shared" si="107"/>
        <v>2667.9547686387527</v>
      </c>
      <c r="K133" s="19">
        <f t="shared" si="107"/>
        <v>2670.0231166377775</v>
      </c>
      <c r="L133" s="19">
        <f t="shared" si="107"/>
        <v>2681.9813242754954</v>
      </c>
      <c r="M133" s="19">
        <f t="shared" si="107"/>
        <v>2667.3865035585777</v>
      </c>
      <c r="N133" s="19">
        <f t="shared" si="107"/>
        <v>2646.7200381516282</v>
      </c>
      <c r="O133" s="19">
        <f t="shared" si="107"/>
        <v>2647.6586885229835</v>
      </c>
      <c r="P133" s="19">
        <f t="shared" si="107"/>
        <v>2649.7698441416042</v>
      </c>
      <c r="Q133" s="19">
        <f t="shared" si="107"/>
        <v>2612.7967021310119</v>
      </c>
      <c r="R133" s="19">
        <f t="shared" ref="R133:V133" si="108">SUM(R134,R139,R142)</f>
        <v>2583.9308203871506</v>
      </c>
      <c r="S133" s="19">
        <f t="shared" si="108"/>
        <v>2505.921185049046</v>
      </c>
      <c r="T133" s="19">
        <f t="shared" si="108"/>
        <v>2433.3343906703517</v>
      </c>
      <c r="U133" s="19">
        <f t="shared" si="108"/>
        <v>2351.2679886869519</v>
      </c>
      <c r="V133" s="19">
        <f t="shared" si="108"/>
        <v>2361.4517423049947</v>
      </c>
      <c r="W133" s="19">
        <f t="shared" ref="W133:Y133" si="109">SUM(W134,W139,W142)</f>
        <v>2382.8877351092242</v>
      </c>
      <c r="X133" s="19">
        <f t="shared" si="109"/>
        <v>2235.0873433971701</v>
      </c>
      <c r="Y133" s="19">
        <f t="shared" si="109"/>
        <v>2148.6469294250373</v>
      </c>
      <c r="DA133" s="56" t="s">
        <v>277</v>
      </c>
    </row>
    <row r="134" spans="1:105" ht="12.95" customHeight="1" x14ac:dyDescent="0.25">
      <c r="A134" s="23" t="s">
        <v>110</v>
      </c>
      <c r="B134" s="22">
        <f t="shared" ref="B134" si="110">SUM(B135:B138)</f>
        <v>1049.4821576758429</v>
      </c>
      <c r="C134" s="22">
        <f t="shared" ref="C134:Q134" si="111">SUM(C135:C138)</f>
        <v>1064.3088599610301</v>
      </c>
      <c r="D134" s="22">
        <f t="shared" si="111"/>
        <v>1070.2464487905841</v>
      </c>
      <c r="E134" s="22">
        <f t="shared" si="111"/>
        <v>1078.37275033642</v>
      </c>
      <c r="F134" s="22">
        <f t="shared" si="111"/>
        <v>1084.2918890698031</v>
      </c>
      <c r="G134" s="22">
        <f t="shared" si="111"/>
        <v>1087.5737101182592</v>
      </c>
      <c r="H134" s="22">
        <f t="shared" si="111"/>
        <v>1088.9507142959947</v>
      </c>
      <c r="I134" s="22">
        <f t="shared" si="111"/>
        <v>1091.5664308694177</v>
      </c>
      <c r="J134" s="22">
        <f t="shared" si="111"/>
        <v>1087.4210923786961</v>
      </c>
      <c r="K134" s="22">
        <f t="shared" si="111"/>
        <v>1079.808877925474</v>
      </c>
      <c r="L134" s="22">
        <f t="shared" si="111"/>
        <v>1066.5268999356401</v>
      </c>
      <c r="M134" s="22">
        <f t="shared" si="111"/>
        <v>1046.4172677985919</v>
      </c>
      <c r="N134" s="22">
        <f t="shared" si="111"/>
        <v>1025.9548480218275</v>
      </c>
      <c r="O134" s="22">
        <f t="shared" si="111"/>
        <v>1009.0212183294584</v>
      </c>
      <c r="P134" s="22">
        <f t="shared" si="111"/>
        <v>987.72119671344035</v>
      </c>
      <c r="Q134" s="22">
        <f t="shared" si="111"/>
        <v>966.57056681118706</v>
      </c>
      <c r="R134" s="22">
        <f t="shared" ref="R134:V134" si="112">SUM(R135:R138)</f>
        <v>946.71836412082894</v>
      </c>
      <c r="S134" s="22">
        <f t="shared" si="112"/>
        <v>918.2045984393975</v>
      </c>
      <c r="T134" s="22">
        <f t="shared" si="112"/>
        <v>888.35342241392539</v>
      </c>
      <c r="U134" s="22">
        <f t="shared" si="112"/>
        <v>848.45717162436165</v>
      </c>
      <c r="V134" s="22">
        <f t="shared" si="112"/>
        <v>823.22442766827021</v>
      </c>
      <c r="W134" s="22">
        <f t="shared" ref="W134:Y134" si="113">SUM(W135:W138)</f>
        <v>803.00068984018708</v>
      </c>
      <c r="X134" s="22">
        <f t="shared" si="113"/>
        <v>763.35809380321825</v>
      </c>
      <c r="Y134" s="22">
        <f t="shared" si="113"/>
        <v>736.31163679794588</v>
      </c>
      <c r="DA134" s="57"/>
    </row>
    <row r="135" spans="1:105" ht="12" customHeight="1" x14ac:dyDescent="0.25">
      <c r="A135" s="28" t="s">
        <v>32</v>
      </c>
      <c r="B135" s="29">
        <f>B5*1000*11630/RES_summary!B$6</f>
        <v>484.46482626511118</v>
      </c>
      <c r="C135" s="29">
        <f>C5*1000*11630/RES_summary!C$6</f>
        <v>497.1755378176735</v>
      </c>
      <c r="D135" s="29">
        <f>D5*1000*11630/RES_summary!D$6</f>
        <v>503.68908367331034</v>
      </c>
      <c r="E135" s="29">
        <f>E5*1000*11630/RES_summary!E$6</f>
        <v>509.04879358710315</v>
      </c>
      <c r="F135" s="29">
        <f>F5*1000*11630/RES_summary!F$6</f>
        <v>508.5242347608999</v>
      </c>
      <c r="G135" s="29">
        <f>G5*1000*11630/RES_summary!G$6</f>
        <v>504.70340030569355</v>
      </c>
      <c r="H135" s="29">
        <f>H5*1000*11630/RES_summary!H$6</f>
        <v>500.83798855709324</v>
      </c>
      <c r="I135" s="29">
        <f>I5*1000*11630/RES_summary!I$6</f>
        <v>497.3746615599087</v>
      </c>
      <c r="J135" s="29">
        <f>J5*1000*11630/RES_summary!J$6</f>
        <v>489.92001462139797</v>
      </c>
      <c r="K135" s="29">
        <f>K5*1000*11630/RES_summary!K$6</f>
        <v>483.72018045752236</v>
      </c>
      <c r="L135" s="29">
        <f>L5*1000*11630/RES_summary!L$6</f>
        <v>475.60738847671792</v>
      </c>
      <c r="M135" s="29">
        <f>M5*1000*11630/RES_summary!M$6</f>
        <v>467.52581334328164</v>
      </c>
      <c r="N135" s="29">
        <f>N5*1000*11630/RES_summary!N$6</f>
        <v>459.32193525434218</v>
      </c>
      <c r="O135" s="29">
        <f>O5*1000*11630/RES_summary!O$6</f>
        <v>451.37551483430553</v>
      </c>
      <c r="P135" s="29">
        <f>P5*1000*11630/RES_summary!P$6</f>
        <v>442.47294141565055</v>
      </c>
      <c r="Q135" s="29">
        <f>Q5*1000*11630/RES_summary!Q$6</f>
        <v>432.61889220351657</v>
      </c>
      <c r="R135" s="29">
        <f>R5*1000*11630/RES_summary!R$6</f>
        <v>421.24764342342513</v>
      </c>
      <c r="S135" s="29">
        <f>S5*1000*11630/RES_summary!S$6</f>
        <v>408.50738023631499</v>
      </c>
      <c r="T135" s="29">
        <f>T5*1000*11630/RES_summary!T$6</f>
        <v>395.7511054995507</v>
      </c>
      <c r="U135" s="29">
        <f>U5*1000*11630/RES_summary!U$6</f>
        <v>376.72601192145612</v>
      </c>
      <c r="V135" s="29">
        <f>V5*1000*11630/RES_summary!V$6</f>
        <v>361.86676853105229</v>
      </c>
      <c r="W135" s="29">
        <f>W5*1000*11630/RES_summary!W$6</f>
        <v>346.32392998755034</v>
      </c>
      <c r="X135" s="29">
        <f>X5*1000*11630/RES_summary!X$6</f>
        <v>332.80812353657763</v>
      </c>
      <c r="Y135" s="29">
        <f>Y5*1000*11630/RES_summary!Y$6</f>
        <v>323.54118128283159</v>
      </c>
      <c r="DA135" s="58" t="s">
        <v>1049</v>
      </c>
    </row>
    <row r="136" spans="1:105" ht="12" customHeight="1" x14ac:dyDescent="0.25">
      <c r="A136" s="28" t="s">
        <v>47</v>
      </c>
      <c r="B136" s="29">
        <f>B6*1000*11630/RES_summary!B$6</f>
        <v>235.91518468654726</v>
      </c>
      <c r="C136" s="29">
        <f>C6*1000*11630/RES_summary!C$6</f>
        <v>233.76013850023892</v>
      </c>
      <c r="D136" s="29">
        <f>D6*1000*11630/RES_summary!D$6</f>
        <v>228.99311675481144</v>
      </c>
      <c r="E136" s="29">
        <f>E6*1000*11630/RES_summary!E$6</f>
        <v>224.93426218449468</v>
      </c>
      <c r="F136" s="29">
        <f>F6*1000*11630/RES_summary!F$6</f>
        <v>221.95969549735065</v>
      </c>
      <c r="G136" s="29">
        <f>G6*1000*11630/RES_summary!G$6</f>
        <v>220.40959126555319</v>
      </c>
      <c r="H136" s="29">
        <f>H6*1000*11630/RES_summary!H$6</f>
        <v>216.23581363392552</v>
      </c>
      <c r="I136" s="29">
        <f>I6*1000*11630/RES_summary!I$6</f>
        <v>212.80718609152643</v>
      </c>
      <c r="J136" s="29">
        <f>J6*1000*11630/RES_summary!J$6</f>
        <v>208.01125335312847</v>
      </c>
      <c r="K136" s="29">
        <f>K6*1000*11630/RES_summary!K$6</f>
        <v>201.91625065204937</v>
      </c>
      <c r="L136" s="29">
        <f>L6*1000*11630/RES_summary!L$6</f>
        <v>195.93374843516821</v>
      </c>
      <c r="M136" s="29">
        <f>M6*1000*11630/RES_summary!M$6</f>
        <v>189.0414284066666</v>
      </c>
      <c r="N136" s="29">
        <f>N6*1000*11630/RES_summary!N$6</f>
        <v>180.66564445767676</v>
      </c>
      <c r="O136" s="29">
        <f>O6*1000*11630/RES_summary!O$6</f>
        <v>173.70775855714766</v>
      </c>
      <c r="P136" s="29">
        <f>P6*1000*11630/RES_summary!P$6</f>
        <v>166.45256480131309</v>
      </c>
      <c r="Q136" s="29">
        <f>Q6*1000*11630/RES_summary!Q$6</f>
        <v>159.50231624127264</v>
      </c>
      <c r="R136" s="29">
        <f>R6*1000*11630/RES_summary!R$6</f>
        <v>155.55072877746099</v>
      </c>
      <c r="S136" s="29">
        <f>S6*1000*11630/RES_summary!S$6</f>
        <v>149.01384538977806</v>
      </c>
      <c r="T136" s="29">
        <f>T6*1000*11630/RES_summary!T$6</f>
        <v>142.588996084077</v>
      </c>
      <c r="U136" s="29">
        <f>U6*1000*11630/RES_summary!U$6</f>
        <v>135.6063139214329</v>
      </c>
      <c r="V136" s="29">
        <f>V6*1000*11630/RES_summary!V$6</f>
        <v>131.93511694196494</v>
      </c>
      <c r="W136" s="29">
        <f>W6*1000*11630/RES_summary!W$6</f>
        <v>128.8472243807405</v>
      </c>
      <c r="X136" s="29">
        <f>X6*1000*11630/RES_summary!X$6</f>
        <v>125.2995258558048</v>
      </c>
      <c r="Y136" s="29">
        <f>Y6*1000*11630/RES_summary!Y$6</f>
        <v>122.30336968469868</v>
      </c>
      <c r="DA136" s="58" t="s">
        <v>1050</v>
      </c>
    </row>
    <row r="137" spans="1:105" ht="12" customHeight="1" x14ac:dyDescent="0.25">
      <c r="A137" s="28" t="s">
        <v>46</v>
      </c>
      <c r="B137" s="29">
        <f>B7*1000*11630/RES_summary!B$6</f>
        <v>199.20242512051945</v>
      </c>
      <c r="C137" s="29">
        <f>C7*1000*11630/RES_summary!C$6</f>
        <v>202.34675363149881</v>
      </c>
      <c r="D137" s="29">
        <f>D7*1000*11630/RES_summary!D$6</f>
        <v>204.30240746468183</v>
      </c>
      <c r="E137" s="29">
        <f>E7*1000*11630/RES_summary!E$6</f>
        <v>207.96779869531261</v>
      </c>
      <c r="F137" s="29">
        <f>F7*1000*11630/RES_summary!F$6</f>
        <v>212.57972854472422</v>
      </c>
      <c r="G137" s="29">
        <f>G7*1000*11630/RES_summary!G$6</f>
        <v>216.24008647721004</v>
      </c>
      <c r="H137" s="29">
        <f>H7*1000*11630/RES_summary!H$6</f>
        <v>220.28711164031063</v>
      </c>
      <c r="I137" s="29">
        <f>I7*1000*11630/RES_summary!I$6</f>
        <v>225.15884033980515</v>
      </c>
      <c r="J137" s="29">
        <f>J7*1000*11630/RES_summary!J$6</f>
        <v>227.90909260659274</v>
      </c>
      <c r="K137" s="29">
        <f>K7*1000*11630/RES_summary!K$6</f>
        <v>229.70853593280117</v>
      </c>
      <c r="L137" s="29">
        <f>L7*1000*11630/RES_summary!L$6</f>
        <v>229.72443280589056</v>
      </c>
      <c r="M137" s="29">
        <f>M7*1000*11630/RES_summary!M$6</f>
        <v>224.96626974884379</v>
      </c>
      <c r="N137" s="29">
        <f>N7*1000*11630/RES_summary!N$6</f>
        <v>220.78826178724773</v>
      </c>
      <c r="O137" s="29">
        <f>O7*1000*11630/RES_summary!O$6</f>
        <v>218.07622157813771</v>
      </c>
      <c r="P137" s="29">
        <f>P7*1000*11630/RES_summary!P$6</f>
        <v>213.5005166618368</v>
      </c>
      <c r="Q137" s="29">
        <f>Q7*1000*11630/RES_summary!Q$6</f>
        <v>207.59289480119782</v>
      </c>
      <c r="R137" s="29">
        <f>R7*1000*11630/RES_summary!R$6</f>
        <v>203.13294772034814</v>
      </c>
      <c r="S137" s="29">
        <f>S7*1000*11630/RES_summary!S$6</f>
        <v>195.00788699459184</v>
      </c>
      <c r="T137" s="29">
        <f>T7*1000*11630/RES_summary!T$6</f>
        <v>185.20215294220114</v>
      </c>
      <c r="U137" s="29">
        <f>U7*1000*11630/RES_summary!U$6</f>
        <v>173.45941467701999</v>
      </c>
      <c r="V137" s="29">
        <f>V7*1000*11630/RES_summary!V$6</f>
        <v>162.54597349802663</v>
      </c>
      <c r="W137" s="29">
        <f>W7*1000*11630/RES_summary!W$6</f>
        <v>153.41241986391475</v>
      </c>
      <c r="X137" s="29">
        <f>X7*1000*11630/RES_summary!X$6</f>
        <v>140.80258776068627</v>
      </c>
      <c r="Y137" s="29">
        <f>Y7*1000*11630/RES_summary!Y$6</f>
        <v>132.28632509610301</v>
      </c>
      <c r="DA137" s="58" t="s">
        <v>1051</v>
      </c>
    </row>
    <row r="138" spans="1:105" ht="12" customHeight="1" x14ac:dyDescent="0.25">
      <c r="A138" s="28" t="s">
        <v>45</v>
      </c>
      <c r="B138" s="29">
        <f>B8*1000*11630/RES_summary!B$6</f>
        <v>129.899721603665</v>
      </c>
      <c r="C138" s="29">
        <f>C8*1000*11630/RES_summary!C$6</f>
        <v>131.02643001161886</v>
      </c>
      <c r="D138" s="29">
        <f>D8*1000*11630/RES_summary!D$6</f>
        <v>133.26184089778042</v>
      </c>
      <c r="E138" s="29">
        <f>E8*1000*11630/RES_summary!E$6</f>
        <v>136.42189586950971</v>
      </c>
      <c r="F138" s="29">
        <f>F8*1000*11630/RES_summary!F$6</f>
        <v>141.2282302668284</v>
      </c>
      <c r="G138" s="29">
        <f>G8*1000*11630/RES_summary!G$6</f>
        <v>146.22063206980238</v>
      </c>
      <c r="H138" s="29">
        <f>H8*1000*11630/RES_summary!H$6</f>
        <v>151.58980046466519</v>
      </c>
      <c r="I138" s="29">
        <f>I8*1000*11630/RES_summary!I$6</f>
        <v>156.22574287817733</v>
      </c>
      <c r="J138" s="29">
        <f>J8*1000*11630/RES_summary!J$6</f>
        <v>161.58073179757704</v>
      </c>
      <c r="K138" s="29">
        <f>K8*1000*11630/RES_summary!K$6</f>
        <v>164.46391088310099</v>
      </c>
      <c r="L138" s="29">
        <f>L8*1000*11630/RES_summary!L$6</f>
        <v>165.26133021786333</v>
      </c>
      <c r="M138" s="29">
        <f>M8*1000*11630/RES_summary!M$6</f>
        <v>164.88375629979981</v>
      </c>
      <c r="N138" s="29">
        <f>N8*1000*11630/RES_summary!N$6</f>
        <v>165.17900652256083</v>
      </c>
      <c r="O138" s="29">
        <f>O8*1000*11630/RES_summary!O$6</f>
        <v>165.86172335986751</v>
      </c>
      <c r="P138" s="29">
        <f>P8*1000*11630/RES_summary!P$6</f>
        <v>165.29517383463983</v>
      </c>
      <c r="Q138" s="29">
        <f>Q8*1000*11630/RES_summary!Q$6</f>
        <v>166.85646356520016</v>
      </c>
      <c r="R138" s="29">
        <f>R8*1000*11630/RES_summary!R$6</f>
        <v>166.78704419959473</v>
      </c>
      <c r="S138" s="29">
        <f>S8*1000*11630/RES_summary!S$6</f>
        <v>165.67548581871267</v>
      </c>
      <c r="T138" s="29">
        <f>T8*1000*11630/RES_summary!T$6</f>
        <v>164.81116788809655</v>
      </c>
      <c r="U138" s="29">
        <f>U8*1000*11630/RES_summary!U$6</f>
        <v>162.66543110445252</v>
      </c>
      <c r="V138" s="29">
        <f>V8*1000*11630/RES_summary!V$6</f>
        <v>166.87656869722633</v>
      </c>
      <c r="W138" s="29">
        <f>W8*1000*11630/RES_summary!W$6</f>
        <v>174.41711560798154</v>
      </c>
      <c r="X138" s="29">
        <f>X8*1000*11630/RES_summary!X$6</f>
        <v>164.4478566501495</v>
      </c>
      <c r="Y138" s="29">
        <f>Y8*1000*11630/RES_summary!Y$6</f>
        <v>158.18076073431254</v>
      </c>
      <c r="DA138" s="58" t="s">
        <v>1052</v>
      </c>
    </row>
    <row r="139" spans="1:105" ht="12.95" customHeight="1" x14ac:dyDescent="0.25">
      <c r="A139" s="23" t="s">
        <v>109</v>
      </c>
      <c r="B139" s="22">
        <f t="shared" ref="B139" si="114">SUM(B140:B141)</f>
        <v>425.34865308431364</v>
      </c>
      <c r="C139" s="22">
        <f t="shared" ref="C139:Q139" si="115">SUM(C140:C141)</f>
        <v>479.48855032835684</v>
      </c>
      <c r="D139" s="22">
        <f t="shared" si="115"/>
        <v>524.22405110008481</v>
      </c>
      <c r="E139" s="22">
        <f t="shared" si="115"/>
        <v>559.84781547035595</v>
      </c>
      <c r="F139" s="22">
        <f t="shared" si="115"/>
        <v>608.63280001012868</v>
      </c>
      <c r="G139" s="22">
        <f t="shared" si="115"/>
        <v>648.51827422416659</v>
      </c>
      <c r="H139" s="22">
        <f t="shared" si="115"/>
        <v>702.93072367042816</v>
      </c>
      <c r="I139" s="22">
        <f t="shared" si="115"/>
        <v>756.61061166714921</v>
      </c>
      <c r="J139" s="22">
        <f t="shared" si="115"/>
        <v>801.98384246421267</v>
      </c>
      <c r="K139" s="22">
        <f t="shared" si="115"/>
        <v>814.58700904486818</v>
      </c>
      <c r="L139" s="22">
        <f t="shared" si="115"/>
        <v>842.68274871977815</v>
      </c>
      <c r="M139" s="22">
        <f t="shared" si="115"/>
        <v>852.14933475048906</v>
      </c>
      <c r="N139" s="22">
        <f t="shared" si="115"/>
        <v>869.86119481367859</v>
      </c>
      <c r="O139" s="22">
        <f t="shared" si="115"/>
        <v>894.91597301236766</v>
      </c>
      <c r="P139" s="22">
        <f t="shared" si="115"/>
        <v>930.68092835292373</v>
      </c>
      <c r="Q139" s="22">
        <f t="shared" si="115"/>
        <v>942.46273642201038</v>
      </c>
      <c r="R139" s="22">
        <f t="shared" ref="R139:V139" si="116">SUM(R140:R141)</f>
        <v>945.86532192523657</v>
      </c>
      <c r="S139" s="22">
        <f t="shared" si="116"/>
        <v>925.32449732158454</v>
      </c>
      <c r="T139" s="22">
        <f t="shared" si="116"/>
        <v>912.35818108949002</v>
      </c>
      <c r="U139" s="22">
        <f t="shared" si="116"/>
        <v>904.27808566535259</v>
      </c>
      <c r="V139" s="22">
        <f t="shared" si="116"/>
        <v>935.82617936400038</v>
      </c>
      <c r="W139" s="22">
        <f t="shared" ref="W139:Y139" si="117">SUM(W140:W141)</f>
        <v>966.91070241198759</v>
      </c>
      <c r="X139" s="22">
        <f t="shared" si="117"/>
        <v>905.46481860332813</v>
      </c>
      <c r="Y139" s="22">
        <f t="shared" si="117"/>
        <v>877.02578038159254</v>
      </c>
      <c r="DA139" s="57"/>
    </row>
    <row r="140" spans="1:105" ht="12" customHeight="1" x14ac:dyDescent="0.25">
      <c r="A140" s="28" t="s">
        <v>28</v>
      </c>
      <c r="B140" s="29">
        <f>B10*1000*11630/RES_summary!B$6</f>
        <v>311.70351433455249</v>
      </c>
      <c r="C140" s="29">
        <f>C10*1000*11630/RES_summary!C$6</f>
        <v>362.46980494578349</v>
      </c>
      <c r="D140" s="29">
        <f>D10*1000*11630/RES_summary!D$6</f>
        <v>404.53180023769806</v>
      </c>
      <c r="E140" s="29">
        <f>E10*1000*11630/RES_summary!E$6</f>
        <v>435.68959163786883</v>
      </c>
      <c r="F140" s="29">
        <f>F10*1000*11630/RES_summary!F$6</f>
        <v>479.67153801259121</v>
      </c>
      <c r="G140" s="29">
        <f>G10*1000*11630/RES_summary!G$6</f>
        <v>514.82432004852876</v>
      </c>
      <c r="H140" s="29">
        <f>H10*1000*11630/RES_summary!H$6</f>
        <v>561.03271547258657</v>
      </c>
      <c r="I140" s="29">
        <f>I10*1000*11630/RES_summary!I$6</f>
        <v>608.73971889094776</v>
      </c>
      <c r="J140" s="29">
        <f>J10*1000*11630/RES_summary!J$6</f>
        <v>647.75650887411859</v>
      </c>
      <c r="K140" s="29">
        <f>K10*1000*11630/RES_summary!K$6</f>
        <v>656.46642598568189</v>
      </c>
      <c r="L140" s="29">
        <f>L10*1000*11630/RES_summary!L$6</f>
        <v>680.73986963577681</v>
      </c>
      <c r="M140" s="29">
        <f>M10*1000*11630/RES_summary!M$6</f>
        <v>689.19943428536419</v>
      </c>
      <c r="N140" s="29">
        <f>N10*1000*11630/RES_summary!N$6</f>
        <v>704.06746556042572</v>
      </c>
      <c r="O140" s="29">
        <f>O10*1000*11630/RES_summary!O$6</f>
        <v>725.41183849553602</v>
      </c>
      <c r="P140" s="29">
        <f>P10*1000*11630/RES_summary!P$6</f>
        <v>749.68543942284998</v>
      </c>
      <c r="Q140" s="29">
        <f>Q10*1000*11630/RES_summary!Q$6</f>
        <v>752.1239109787241</v>
      </c>
      <c r="R140" s="29">
        <f>R10*1000*11630/RES_summary!R$6</f>
        <v>739.37305138793181</v>
      </c>
      <c r="S140" s="29">
        <f>S10*1000*11630/RES_summary!S$6</f>
        <v>706.50169635731379</v>
      </c>
      <c r="T140" s="29">
        <f>T10*1000*11630/RES_summary!T$6</f>
        <v>674.89640999844505</v>
      </c>
      <c r="U140" s="29">
        <f>U10*1000*11630/RES_summary!U$6</f>
        <v>654.94286906633988</v>
      </c>
      <c r="V140" s="29">
        <f>V10*1000*11630/RES_summary!V$6</f>
        <v>661.77254793827535</v>
      </c>
      <c r="W140" s="29">
        <f>W10*1000*11630/RES_summary!W$6</f>
        <v>670.93972838431694</v>
      </c>
      <c r="X140" s="29">
        <f>X10*1000*11630/RES_summary!X$6</f>
        <v>613.74840313574327</v>
      </c>
      <c r="Y140" s="29">
        <f>Y10*1000*11630/RES_summary!Y$6</f>
        <v>586.99493913046683</v>
      </c>
      <c r="DA140" s="58" t="s">
        <v>1053</v>
      </c>
    </row>
    <row r="141" spans="1:105" ht="12" customHeight="1" x14ac:dyDescent="0.25">
      <c r="A141" s="28" t="s">
        <v>27</v>
      </c>
      <c r="B141" s="29">
        <f>B11*1000*11630/RES_summary!B$6</f>
        <v>113.64513874976113</v>
      </c>
      <c r="C141" s="29">
        <f>C11*1000*11630/RES_summary!C$6</f>
        <v>117.01874538257337</v>
      </c>
      <c r="D141" s="29">
        <f>D11*1000*11630/RES_summary!D$6</f>
        <v>119.6922508623867</v>
      </c>
      <c r="E141" s="29">
        <f>E11*1000*11630/RES_summary!E$6</f>
        <v>124.15822383248712</v>
      </c>
      <c r="F141" s="29">
        <f>F11*1000*11630/RES_summary!F$6</f>
        <v>128.96126199753743</v>
      </c>
      <c r="G141" s="29">
        <f>G11*1000*11630/RES_summary!G$6</f>
        <v>133.6939541756378</v>
      </c>
      <c r="H141" s="29">
        <f>H11*1000*11630/RES_summary!H$6</f>
        <v>141.89800819784156</v>
      </c>
      <c r="I141" s="29">
        <f>I11*1000*11630/RES_summary!I$6</f>
        <v>147.87089277620146</v>
      </c>
      <c r="J141" s="29">
        <f>J11*1000*11630/RES_summary!J$6</f>
        <v>154.22733359009405</v>
      </c>
      <c r="K141" s="29">
        <f>K11*1000*11630/RES_summary!K$6</f>
        <v>158.12058305918629</v>
      </c>
      <c r="L141" s="29">
        <f>L11*1000*11630/RES_summary!L$6</f>
        <v>161.94287908400136</v>
      </c>
      <c r="M141" s="29">
        <f>M11*1000*11630/RES_summary!M$6</f>
        <v>162.94990046512487</v>
      </c>
      <c r="N141" s="29">
        <f>N11*1000*11630/RES_summary!N$6</f>
        <v>165.79372925325282</v>
      </c>
      <c r="O141" s="29">
        <f>O11*1000*11630/RES_summary!O$6</f>
        <v>169.50413451683167</v>
      </c>
      <c r="P141" s="29">
        <f>P11*1000*11630/RES_summary!P$6</f>
        <v>180.99548893007375</v>
      </c>
      <c r="Q141" s="29">
        <f>Q11*1000*11630/RES_summary!Q$6</f>
        <v>190.33882544328631</v>
      </c>
      <c r="R141" s="29">
        <f>R11*1000*11630/RES_summary!R$6</f>
        <v>206.49227053730473</v>
      </c>
      <c r="S141" s="29">
        <f>S11*1000*11630/RES_summary!S$6</f>
        <v>218.82280096427073</v>
      </c>
      <c r="T141" s="29">
        <f>T11*1000*11630/RES_summary!T$6</f>
        <v>237.46177109104499</v>
      </c>
      <c r="U141" s="29">
        <f>U11*1000*11630/RES_summary!U$6</f>
        <v>249.33521659901274</v>
      </c>
      <c r="V141" s="29">
        <f>V11*1000*11630/RES_summary!V$6</f>
        <v>274.05363142572503</v>
      </c>
      <c r="W141" s="29">
        <f>W11*1000*11630/RES_summary!W$6</f>
        <v>295.97097402767059</v>
      </c>
      <c r="X141" s="29">
        <f>X11*1000*11630/RES_summary!X$6</f>
        <v>291.71641546758485</v>
      </c>
      <c r="Y141" s="29">
        <f>Y11*1000*11630/RES_summary!Y$6</f>
        <v>290.03084125112576</v>
      </c>
      <c r="DA141" s="58" t="s">
        <v>1054</v>
      </c>
    </row>
    <row r="142" spans="1:105" ht="12.95" customHeight="1" x14ac:dyDescent="0.25">
      <c r="A142" s="23" t="s">
        <v>108</v>
      </c>
      <c r="B142" s="22">
        <f t="shared" ref="B142" si="118">SUM(B143:B144)</f>
        <v>724.76576407446191</v>
      </c>
      <c r="C142" s="22">
        <f t="shared" ref="C142:Q142" si="119">SUM(C143:C144)</f>
        <v>746.10879543655017</v>
      </c>
      <c r="D142" s="22">
        <f t="shared" si="119"/>
        <v>759.90995394625838</v>
      </c>
      <c r="E142" s="22">
        <f t="shared" si="119"/>
        <v>768.54152256543921</v>
      </c>
      <c r="F142" s="22">
        <f t="shared" si="119"/>
        <v>774.48189857393163</v>
      </c>
      <c r="G142" s="22">
        <f t="shared" si="119"/>
        <v>777.60957885888911</v>
      </c>
      <c r="H142" s="22">
        <f t="shared" si="119"/>
        <v>778.71399560593909</v>
      </c>
      <c r="I142" s="22">
        <f t="shared" si="119"/>
        <v>779.44233546445821</v>
      </c>
      <c r="J142" s="22">
        <f t="shared" si="119"/>
        <v>778.54983379584382</v>
      </c>
      <c r="K142" s="22">
        <f t="shared" si="119"/>
        <v>775.62722966743547</v>
      </c>
      <c r="L142" s="22">
        <f t="shared" si="119"/>
        <v>772.77167562007719</v>
      </c>
      <c r="M142" s="22">
        <f t="shared" si="119"/>
        <v>768.81990100949679</v>
      </c>
      <c r="N142" s="22">
        <f t="shared" si="119"/>
        <v>750.90399531612195</v>
      </c>
      <c r="O142" s="22">
        <f t="shared" si="119"/>
        <v>743.72149718115725</v>
      </c>
      <c r="P142" s="22">
        <f t="shared" si="119"/>
        <v>731.36771907524019</v>
      </c>
      <c r="Q142" s="22">
        <f t="shared" si="119"/>
        <v>703.76339889781445</v>
      </c>
      <c r="R142" s="22">
        <f t="shared" ref="R142:V142" si="120">SUM(R143:R144)</f>
        <v>691.34713434108494</v>
      </c>
      <c r="S142" s="22">
        <f t="shared" si="120"/>
        <v>662.39208928806386</v>
      </c>
      <c r="T142" s="22">
        <f t="shared" si="120"/>
        <v>632.62278716693629</v>
      </c>
      <c r="U142" s="22">
        <f t="shared" si="120"/>
        <v>598.53273139723728</v>
      </c>
      <c r="V142" s="22">
        <f t="shared" si="120"/>
        <v>602.4011352727241</v>
      </c>
      <c r="W142" s="22">
        <f t="shared" ref="W142:Y142" si="121">SUM(W143:W144)</f>
        <v>612.97634285704942</v>
      </c>
      <c r="X142" s="22">
        <f t="shared" si="121"/>
        <v>566.26443099062385</v>
      </c>
      <c r="Y142" s="22">
        <f t="shared" si="121"/>
        <v>535.30951224549869</v>
      </c>
      <c r="DA142" s="57"/>
    </row>
    <row r="143" spans="1:105" ht="12" customHeight="1" x14ac:dyDescent="0.25">
      <c r="A143" s="30" t="s">
        <v>44</v>
      </c>
      <c r="B143" s="31">
        <f>B13*1000*11630/RES_summary!B$6</f>
        <v>523.16510846280801</v>
      </c>
      <c r="C143" s="31">
        <f>C13*1000*11630/RES_summary!C$6</f>
        <v>528.13811999147163</v>
      </c>
      <c r="D143" s="31">
        <f>D13*1000*11630/RES_summary!D$6</f>
        <v>531.72146057099428</v>
      </c>
      <c r="E143" s="31">
        <f>E13*1000*11630/RES_summary!E$6</f>
        <v>532.7058660872126</v>
      </c>
      <c r="F143" s="31">
        <f>F13*1000*11630/RES_summary!F$6</f>
        <v>533.67276303708456</v>
      </c>
      <c r="G143" s="31">
        <f>G13*1000*11630/RES_summary!G$6</f>
        <v>534.63996587321867</v>
      </c>
      <c r="H143" s="31">
        <f>H13*1000*11630/RES_summary!H$6</f>
        <v>535.77383955874984</v>
      </c>
      <c r="I143" s="31">
        <f>I13*1000*11630/RES_summary!I$6</f>
        <v>536.13223579709017</v>
      </c>
      <c r="J143" s="31">
        <f>J13*1000*11630/RES_summary!J$6</f>
        <v>535.28140839043465</v>
      </c>
      <c r="K143" s="31">
        <f>K13*1000*11630/RES_summary!K$6</f>
        <v>532.95697780063369</v>
      </c>
      <c r="L143" s="31">
        <f>L13*1000*11630/RES_summary!L$6</f>
        <v>528.95192853409515</v>
      </c>
      <c r="M143" s="31">
        <f>M13*1000*11630/RES_summary!M$6</f>
        <v>524.30928514679749</v>
      </c>
      <c r="N143" s="31">
        <f>N13*1000*11630/RES_summary!N$6</f>
        <v>508.47320284592126</v>
      </c>
      <c r="O143" s="31">
        <f>O13*1000*11630/RES_summary!O$6</f>
        <v>495.00787683184313</v>
      </c>
      <c r="P143" s="31">
        <f>P13*1000*11630/RES_summary!P$6</f>
        <v>478.58822929595817</v>
      </c>
      <c r="Q143" s="31">
        <f>Q13*1000*11630/RES_summary!Q$6</f>
        <v>453.72358958103752</v>
      </c>
      <c r="R143" s="31">
        <f>R13*1000*11630/RES_summary!R$6</f>
        <v>431.1945100193762</v>
      </c>
      <c r="S143" s="31">
        <f>S13*1000*11630/RES_summary!S$6</f>
        <v>403.37775642816149</v>
      </c>
      <c r="T143" s="31">
        <f>T13*1000*11630/RES_summary!T$6</f>
        <v>373.22057398727924</v>
      </c>
      <c r="U143" s="31">
        <f>U13*1000*11630/RES_summary!U$6</f>
        <v>341.59193539286969</v>
      </c>
      <c r="V143" s="31">
        <f>V13*1000*11630/RES_summary!V$6</f>
        <v>333.23888935444086</v>
      </c>
      <c r="W143" s="31">
        <f>W13*1000*11630/RES_summary!W$6</f>
        <v>329.94814436488434</v>
      </c>
      <c r="X143" s="31">
        <f>X13*1000*11630/RES_summary!X$6</f>
        <v>296.63442421339153</v>
      </c>
      <c r="Y143" s="31">
        <f>Y13*1000*11630/RES_summary!Y$6</f>
        <v>272.37473576586876</v>
      </c>
      <c r="DA143" s="59" t="s">
        <v>1055</v>
      </c>
    </row>
    <row r="144" spans="1:105" ht="12" customHeight="1" x14ac:dyDescent="0.25">
      <c r="A144" s="32" t="s">
        <v>25</v>
      </c>
      <c r="B144" s="33">
        <f>B14*1000*11630/RES_summary!B$6</f>
        <v>201.60065561165396</v>
      </c>
      <c r="C144" s="33">
        <f>C14*1000*11630/RES_summary!C$6</f>
        <v>217.97067544507857</v>
      </c>
      <c r="D144" s="33">
        <f>D14*1000*11630/RES_summary!D$6</f>
        <v>228.1884933752641</v>
      </c>
      <c r="E144" s="33">
        <f>E14*1000*11630/RES_summary!E$6</f>
        <v>235.83565647822658</v>
      </c>
      <c r="F144" s="33">
        <f>F14*1000*11630/RES_summary!F$6</f>
        <v>240.80913553684701</v>
      </c>
      <c r="G144" s="33">
        <f>G14*1000*11630/RES_summary!G$6</f>
        <v>242.96961298567047</v>
      </c>
      <c r="H144" s="33">
        <f>H14*1000*11630/RES_summary!H$6</f>
        <v>242.94015604718928</v>
      </c>
      <c r="I144" s="33">
        <f>I14*1000*11630/RES_summary!I$6</f>
        <v>243.31009966736804</v>
      </c>
      <c r="J144" s="33">
        <f>J14*1000*11630/RES_summary!J$6</f>
        <v>243.26842540540915</v>
      </c>
      <c r="K144" s="33">
        <f>K14*1000*11630/RES_summary!K$6</f>
        <v>242.67025186680181</v>
      </c>
      <c r="L144" s="33">
        <f>L14*1000*11630/RES_summary!L$6</f>
        <v>243.81974708598202</v>
      </c>
      <c r="M144" s="33">
        <f>M14*1000*11630/RES_summary!M$6</f>
        <v>244.51061586269935</v>
      </c>
      <c r="N144" s="33">
        <f>N14*1000*11630/RES_summary!N$6</f>
        <v>242.43079247020071</v>
      </c>
      <c r="O144" s="33">
        <f>O14*1000*11630/RES_summary!O$6</f>
        <v>248.71362034931414</v>
      </c>
      <c r="P144" s="33">
        <f>P14*1000*11630/RES_summary!P$6</f>
        <v>252.77948977928204</v>
      </c>
      <c r="Q144" s="33">
        <f>Q14*1000*11630/RES_summary!Q$6</f>
        <v>250.03980931677691</v>
      </c>
      <c r="R144" s="33">
        <f>R14*1000*11630/RES_summary!R$6</f>
        <v>260.15262432170874</v>
      </c>
      <c r="S144" s="33">
        <f>S14*1000*11630/RES_summary!S$6</f>
        <v>259.01433285990237</v>
      </c>
      <c r="T144" s="33">
        <f>T14*1000*11630/RES_summary!T$6</f>
        <v>259.40221317965705</v>
      </c>
      <c r="U144" s="33">
        <f>U14*1000*11630/RES_summary!U$6</f>
        <v>256.9407960043676</v>
      </c>
      <c r="V144" s="33">
        <f>V14*1000*11630/RES_summary!V$6</f>
        <v>269.16224591828325</v>
      </c>
      <c r="W144" s="33">
        <f>W14*1000*11630/RES_summary!W$6</f>
        <v>283.02819849216507</v>
      </c>
      <c r="X144" s="33">
        <f>X14*1000*11630/RES_summary!X$6</f>
        <v>269.63000677723238</v>
      </c>
      <c r="Y144" s="33">
        <f>Y14*1000*11630/RES_summary!Y$6</f>
        <v>262.93477647962993</v>
      </c>
      <c r="DA144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Y27 W139:Y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94.792312436264112</v>
      </c>
      <c r="C3" s="49">
        <f t="shared" ref="C3:W3" si="0">C5*C11/11630</f>
        <v>99.027534770967762</v>
      </c>
      <c r="D3" s="49">
        <f t="shared" si="0"/>
        <v>102.23194998467459</v>
      </c>
      <c r="E3" s="49">
        <f t="shared" si="0"/>
        <v>105.26262399092984</v>
      </c>
      <c r="F3" s="49">
        <f t="shared" si="0"/>
        <v>107.20237433930407</v>
      </c>
      <c r="G3" s="49">
        <f t="shared" si="0"/>
        <v>106.99226043653238</v>
      </c>
      <c r="H3" s="49">
        <f t="shared" si="0"/>
        <v>107.01086194922009</v>
      </c>
      <c r="I3" s="49">
        <f t="shared" si="0"/>
        <v>107.20998501295817</v>
      </c>
      <c r="J3" s="49">
        <f t="shared" si="0"/>
        <v>106.83529473100394</v>
      </c>
      <c r="K3" s="49">
        <f t="shared" si="0"/>
        <v>106.40463100762724</v>
      </c>
      <c r="L3" s="49">
        <f t="shared" si="0"/>
        <v>105.62062325687154</v>
      </c>
      <c r="M3" s="49">
        <f t="shared" si="0"/>
        <v>104.59147404251677</v>
      </c>
      <c r="N3" s="49">
        <f t="shared" si="0"/>
        <v>103.70478236861403</v>
      </c>
      <c r="O3" s="49">
        <f t="shared" si="0"/>
        <v>102.78980930893522</v>
      </c>
      <c r="P3" s="49">
        <f t="shared" si="0"/>
        <v>101.46676876902546</v>
      </c>
      <c r="Q3" s="49">
        <f t="shared" si="0"/>
        <v>100.41497391715455</v>
      </c>
      <c r="R3" s="49">
        <f t="shared" si="0"/>
        <v>98.053556792149749</v>
      </c>
      <c r="S3" s="49">
        <f t="shared" si="0"/>
        <v>96.171664512849588</v>
      </c>
      <c r="T3" s="49">
        <f t="shared" si="0"/>
        <v>94.083955421452075</v>
      </c>
      <c r="U3" s="49">
        <f t="shared" si="0"/>
        <v>91.286899676382831</v>
      </c>
      <c r="V3" s="49">
        <f t="shared" si="0"/>
        <v>88.344870933585256</v>
      </c>
      <c r="W3" s="49">
        <f t="shared" si="0"/>
        <v>86.051193241650395</v>
      </c>
      <c r="X3" s="49">
        <f t="shared" ref="X3:Y3" si="1">X5*X11/11630</f>
        <v>84.362595480717886</v>
      </c>
      <c r="Y3" s="49">
        <f t="shared" si="1"/>
        <v>82.995740814644122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125.84869790339637</v>
      </c>
      <c r="C5" s="49">
        <f t="shared" ref="C5:W5" si="2">C7*C13/1000000</f>
        <v>131.47148737287168</v>
      </c>
      <c r="D5" s="49">
        <f t="shared" si="2"/>
        <v>135.72575094997333</v>
      </c>
      <c r="E5" s="49">
        <f t="shared" si="2"/>
        <v>139.74935125736471</v>
      </c>
      <c r="F5" s="49">
        <f t="shared" si="2"/>
        <v>142.32461342078852</v>
      </c>
      <c r="G5" s="49">
        <f t="shared" si="2"/>
        <v>142.04566083069318</v>
      </c>
      <c r="H5" s="49">
        <f t="shared" si="2"/>
        <v>142.07035667459255</v>
      </c>
      <c r="I5" s="49">
        <f t="shared" si="2"/>
        <v>142.33471754574259</v>
      </c>
      <c r="J5" s="49">
        <f t="shared" si="2"/>
        <v>141.83726914629867</v>
      </c>
      <c r="K5" s="49">
        <f t="shared" si="2"/>
        <v>141.26550897473808</v>
      </c>
      <c r="L5" s="49">
        <f t="shared" si="2"/>
        <v>140.22464023714809</v>
      </c>
      <c r="M5" s="49">
        <f t="shared" si="2"/>
        <v>138.85831542402639</v>
      </c>
      <c r="N5" s="49">
        <f t="shared" si="2"/>
        <v>137.68112088435873</v>
      </c>
      <c r="O5" s="49">
        <f t="shared" si="2"/>
        <v>136.46637925375771</v>
      </c>
      <c r="P5" s="49">
        <f t="shared" si="2"/>
        <v>134.70987680179988</v>
      </c>
      <c r="Q5" s="49">
        <f t="shared" si="2"/>
        <v>133.31348706124524</v>
      </c>
      <c r="R5" s="49">
        <f t="shared" si="2"/>
        <v>130.17840930281992</v>
      </c>
      <c r="S5" s="49">
        <f t="shared" si="2"/>
        <v>127.67996099137461</v>
      </c>
      <c r="T5" s="49">
        <f t="shared" si="2"/>
        <v>124.90826501729313</v>
      </c>
      <c r="U5" s="49">
        <f t="shared" si="2"/>
        <v>121.19482228725263</v>
      </c>
      <c r="V5" s="49">
        <f t="shared" si="2"/>
        <v>117.28890969835582</v>
      </c>
      <c r="W5" s="49">
        <f t="shared" si="2"/>
        <v>114.24376454342402</v>
      </c>
      <c r="X5" s="49">
        <f t="shared" ref="X5:Y5" si="3">X7*X13/1000000</f>
        <v>112.00193897725447</v>
      </c>
      <c r="Y5" s="49">
        <f t="shared" si="3"/>
        <v>110.18726777104011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2552274</v>
      </c>
      <c r="C7" s="35">
        <v>2724129</v>
      </c>
      <c r="D7" s="35">
        <v>2874497</v>
      </c>
      <c r="E7" s="35">
        <v>3031229</v>
      </c>
      <c r="F7" s="35">
        <v>3158947</v>
      </c>
      <c r="G7" s="35">
        <v>3210881</v>
      </c>
      <c r="H7" s="35">
        <v>3278200</v>
      </c>
      <c r="I7" s="35">
        <v>3360410</v>
      </c>
      <c r="J7" s="35">
        <v>3426989</v>
      </c>
      <c r="K7" s="35">
        <v>3501833</v>
      </c>
      <c r="L7" s="35">
        <v>3570423</v>
      </c>
      <c r="M7" s="35">
        <v>3633976</v>
      </c>
      <c r="N7" s="35">
        <v>3713610</v>
      </c>
      <c r="O7" s="35">
        <v>3802715</v>
      </c>
      <c r="P7" s="35">
        <v>3881844</v>
      </c>
      <c r="Q7" s="35">
        <v>3994456</v>
      </c>
      <c r="R7" s="35">
        <v>4036126</v>
      </c>
      <c r="S7" s="35">
        <v>4112391</v>
      </c>
      <c r="T7" s="35">
        <v>4181496</v>
      </c>
      <c r="U7" s="35">
        <v>4288631</v>
      </c>
      <c r="V7" s="35">
        <v>4342830</v>
      </c>
      <c r="W7" s="35">
        <v>4436310</v>
      </c>
      <c r="X7" s="35">
        <v>4541476</v>
      </c>
      <c r="Y7" s="35">
        <v>4606960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306052.94611631194</v>
      </c>
      <c r="D8" s="52">
        <v>285429.14226461854</v>
      </c>
      <c r="E8" s="52">
        <v>292661.89071541512</v>
      </c>
      <c r="F8" s="52">
        <v>264522.22718255874</v>
      </c>
      <c r="G8" s="52">
        <v>189618.18760962598</v>
      </c>
      <c r="H8" s="52">
        <v>205888.80817139149</v>
      </c>
      <c r="I8" s="52">
        <v>221671.12527531665</v>
      </c>
      <c r="J8" s="52">
        <v>206937.17556304485</v>
      </c>
      <c r="K8" s="52">
        <v>216104.9959119074</v>
      </c>
      <c r="L8" s="52">
        <v>210759.62343644025</v>
      </c>
      <c r="M8" s="52">
        <v>206637.0954899108</v>
      </c>
      <c r="N8" s="52">
        <v>223638.44966585143</v>
      </c>
      <c r="O8" s="52">
        <v>234035.72379960632</v>
      </c>
      <c r="P8" s="52">
        <v>224991.95596988592</v>
      </c>
      <c r="Q8" s="52">
        <v>259413.18450033339</v>
      </c>
      <c r="R8" s="52">
        <v>189415.44796109991</v>
      </c>
      <c r="S8" s="52">
        <v>224960.78517042845</v>
      </c>
      <c r="T8" s="52">
        <v>218757.23519625282</v>
      </c>
      <c r="U8" s="52">
        <v>413187.94611631194</v>
      </c>
      <c r="V8" s="52">
        <v>339628.14226461854</v>
      </c>
      <c r="W8" s="52">
        <v>386141.89071541512</v>
      </c>
      <c r="X8" s="52">
        <v>369688.22718255874</v>
      </c>
      <c r="Y8" s="52">
        <v>255102.18760962598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134197.94611631194</v>
      </c>
      <c r="D9" s="36">
        <v>135061.14226461854</v>
      </c>
      <c r="E9" s="36">
        <v>135929.89071541512</v>
      </c>
      <c r="F9" s="36">
        <v>136804.22718255874</v>
      </c>
      <c r="G9" s="36">
        <v>137684.18760962598</v>
      </c>
      <c r="H9" s="36">
        <v>138569.80817139149</v>
      </c>
      <c r="I9" s="36">
        <v>139461.12527531665</v>
      </c>
      <c r="J9" s="36">
        <v>140358.17556304485</v>
      </c>
      <c r="K9" s="36">
        <v>141260.9959119074</v>
      </c>
      <c r="L9" s="36">
        <v>142169.62343644025</v>
      </c>
      <c r="M9" s="36">
        <v>143084.0954899108</v>
      </c>
      <c r="N9" s="36">
        <v>144004.44966585143</v>
      </c>
      <c r="O9" s="36">
        <v>144930.72379960632</v>
      </c>
      <c r="P9" s="36">
        <v>145862.95596988592</v>
      </c>
      <c r="Q9" s="36">
        <v>146801.18450033339</v>
      </c>
      <c r="R9" s="36">
        <v>147745.44796109991</v>
      </c>
      <c r="S9" s="36">
        <v>148695.78517042845</v>
      </c>
      <c r="T9" s="36">
        <v>149652.23519625328</v>
      </c>
      <c r="U9" s="36">
        <v>306052.94611631148</v>
      </c>
      <c r="V9" s="36">
        <v>285429.14226461854</v>
      </c>
      <c r="W9" s="36">
        <v>292661.89071541466</v>
      </c>
      <c r="X9" s="36">
        <v>264522.22718255874</v>
      </c>
      <c r="Y9" s="36">
        <v>189618.18760962598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8759.9999999999945</v>
      </c>
      <c r="C11" s="54">
        <v>8759.9999999999927</v>
      </c>
      <c r="D11" s="54">
        <v>8759.9999999999927</v>
      </c>
      <c r="E11" s="54">
        <v>8759.9999999999945</v>
      </c>
      <c r="F11" s="54">
        <v>8759.9999999999927</v>
      </c>
      <c r="G11" s="54">
        <v>8759.9999999999945</v>
      </c>
      <c r="H11" s="54">
        <v>8759.9999999999927</v>
      </c>
      <c r="I11" s="54">
        <v>8759.9999999999891</v>
      </c>
      <c r="J11" s="54">
        <v>8759.9999999999964</v>
      </c>
      <c r="K11" s="54">
        <v>8759.9999999999945</v>
      </c>
      <c r="L11" s="54">
        <v>8759.9999999999909</v>
      </c>
      <c r="M11" s="54">
        <v>8759.9999999999909</v>
      </c>
      <c r="N11" s="54">
        <v>8759.9999999999909</v>
      </c>
      <c r="O11" s="54">
        <v>8759.9999999999927</v>
      </c>
      <c r="P11" s="54">
        <v>8759.9999999999945</v>
      </c>
      <c r="Q11" s="54">
        <v>8759.9999999999927</v>
      </c>
      <c r="R11" s="54">
        <v>8759.9999999999927</v>
      </c>
      <c r="S11" s="54">
        <v>8759.9999999999927</v>
      </c>
      <c r="T11" s="54">
        <v>8759.9999999999982</v>
      </c>
      <c r="U11" s="54">
        <v>8759.9999999999945</v>
      </c>
      <c r="V11" s="54">
        <v>8759.9999999999964</v>
      </c>
      <c r="W11" s="54">
        <v>8759.9999999999982</v>
      </c>
      <c r="X11" s="54">
        <v>8759.9999999999982</v>
      </c>
      <c r="Y11" s="54">
        <v>8759.9999999999982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49.308459006907711</v>
      </c>
      <c r="C13" s="35">
        <v>48.261843463680201</v>
      </c>
      <c r="D13" s="35">
        <v>47.217217812359294</v>
      </c>
      <c r="E13" s="35">
        <v>46.103198160668406</v>
      </c>
      <c r="F13" s="35">
        <v>45.054448023594105</v>
      </c>
      <c r="G13" s="35">
        <v>44.238843118350751</v>
      </c>
      <c r="H13" s="35">
        <v>43.337916135254879</v>
      </c>
      <c r="I13" s="35">
        <v>42.356354595344797</v>
      </c>
      <c r="J13" s="35">
        <v>41.388305928702621</v>
      </c>
      <c r="K13" s="35">
        <v>40.340447124331199</v>
      </c>
      <c r="L13" s="35">
        <v>39.273957241802471</v>
      </c>
      <c r="M13" s="35">
        <v>38.21112616704854</v>
      </c>
      <c r="N13" s="35">
        <v>37.074738834815378</v>
      </c>
      <c r="O13" s="35">
        <v>35.886565060425966</v>
      </c>
      <c r="P13" s="35">
        <v>34.702547758694038</v>
      </c>
      <c r="Q13" s="35">
        <v>33.374629001106847</v>
      </c>
      <c r="R13" s="35">
        <v>32.253306587262124</v>
      </c>
      <c r="S13" s="35">
        <v>31.047621928793884</v>
      </c>
      <c r="T13" s="35">
        <v>29.871669138818529</v>
      </c>
      <c r="U13" s="35">
        <v>28.259559352915332</v>
      </c>
      <c r="V13" s="35">
        <v>27.0074835299461</v>
      </c>
      <c r="W13" s="35">
        <v>25.751979582902013</v>
      </c>
      <c r="X13" s="35">
        <v>24.66201274150837</v>
      </c>
      <c r="Y13" s="35">
        <v>23.917565546703273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39.992699138112741</v>
      </c>
      <c r="D14" s="36">
        <v>38.236881795918862</v>
      </c>
      <c r="E14" s="36">
        <v>36.650121152862859</v>
      </c>
      <c r="F14" s="36">
        <v>35.236614672059126</v>
      </c>
      <c r="G14" s="36">
        <v>34.332373980684565</v>
      </c>
      <c r="H14" s="36">
        <v>33.306130676151632</v>
      </c>
      <c r="I14" s="36">
        <v>32.21427256696645</v>
      </c>
      <c r="J14" s="36">
        <v>31.040323852462699</v>
      </c>
      <c r="K14" s="36">
        <v>29.585627244096251</v>
      </c>
      <c r="L14" s="36">
        <v>28.322769866085892</v>
      </c>
      <c r="M14" s="36">
        <v>27.531026945550554</v>
      </c>
      <c r="N14" s="36">
        <v>26.486693018770971</v>
      </c>
      <c r="O14" s="36">
        <v>25.344716295501328</v>
      </c>
      <c r="P14" s="36">
        <v>24.159864336826505</v>
      </c>
      <c r="Q14" s="36">
        <v>22.520638104028329</v>
      </c>
      <c r="R14" s="36">
        <v>21.909631186333201</v>
      </c>
      <c r="S14" s="36">
        <v>21.48601905202667</v>
      </c>
      <c r="T14" s="36">
        <v>21.061818258269792</v>
      </c>
      <c r="U14" s="36">
        <v>20.635743962196841</v>
      </c>
      <c r="V14" s="36">
        <v>20.634355381320777</v>
      </c>
      <c r="W14" s="36">
        <v>19.891518587593229</v>
      </c>
      <c r="X14" s="36">
        <v>19.148681793865681</v>
      </c>
      <c r="Y14" s="36">
        <v>18.405845000138132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1.1215966798677433</v>
      </c>
      <c r="C16" s="44">
        <f>C7/RES_summary!C$6</f>
        <v>1.1759848838705165</v>
      </c>
      <c r="D16" s="44">
        <f>D7/RES_summary!D$6</f>
        <v>1.2177497215631101</v>
      </c>
      <c r="E16" s="44">
        <f>E7/RES_summary!E$6</f>
        <v>1.2604460253001597</v>
      </c>
      <c r="F16" s="44">
        <f>F7/RES_summary!F$6</f>
        <v>1.2884568400504297</v>
      </c>
      <c r="G16" s="44">
        <f>G7/RES_summary!G$6</f>
        <v>1.3023519457721273</v>
      </c>
      <c r="H16" s="44">
        <f>H7/RES_summary!H$6</f>
        <v>1.3192440122531699</v>
      </c>
      <c r="I16" s="44">
        <f>I7/RES_summary!I$6</f>
        <v>1.3404819641408978</v>
      </c>
      <c r="J16" s="44">
        <f>J7/RES_summary!J$6</f>
        <v>1.3512740145663626</v>
      </c>
      <c r="K16" s="44">
        <f>K7/RES_summary!K$6</f>
        <v>1.3688296144109999</v>
      </c>
      <c r="L16" s="44">
        <f>L7/RES_summary!L$6</f>
        <v>1.382419411979936</v>
      </c>
      <c r="M16" s="44">
        <f>M7/RES_summary!M$6</f>
        <v>1.3967273930645148</v>
      </c>
      <c r="N16" s="44">
        <f>N7/RES_summary!N$6</f>
        <v>1.4142786307248312</v>
      </c>
      <c r="O16" s="44">
        <f>O7/RES_summary!O$6</f>
        <v>1.4358266155675961</v>
      </c>
      <c r="P16" s="44">
        <f>P7/RES_summary!P$6</f>
        <v>1.455530300019273</v>
      </c>
      <c r="Q16" s="44">
        <f>Q7/RES_summary!Q$6</f>
        <v>1.4797383451493906</v>
      </c>
      <c r="R16" s="44">
        <f>R7/RES_summary!R$6</f>
        <v>1.4909364532187117</v>
      </c>
      <c r="S16" s="44">
        <f>S7/RES_summary!S$6</f>
        <v>1.5019914469135587</v>
      </c>
      <c r="T16" s="44">
        <f>T7/RES_summary!T$6</f>
        <v>1.5123716933226274</v>
      </c>
      <c r="U16" s="44">
        <f>U7/RES_summary!U$6</f>
        <v>1.5217948717948717</v>
      </c>
      <c r="V16" s="44">
        <f>V7/RES_summary!V$6</f>
        <v>1.5295387219487009</v>
      </c>
      <c r="W16" s="44">
        <f>W7/RES_summary!W$6</f>
        <v>1.5352099467455027</v>
      </c>
      <c r="X16" s="44">
        <f>X7/RES_summary!X$6</f>
        <v>1.5404985522663071</v>
      </c>
      <c r="Y16" s="44">
        <f>Y7/RES_summary!Y$6</f>
        <v>1.5442175639429609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4">B13*B16</f>
        <v>55.304203911542409</v>
      </c>
      <c r="C17" s="52">
        <f t="shared" si="4"/>
        <v>56.755198381013003</v>
      </c>
      <c r="D17" s="52">
        <f t="shared" si="4"/>
        <v>57.498753843985256</v>
      </c>
      <c r="E17" s="52">
        <f t="shared" si="4"/>
        <v>58.110592875240123</v>
      </c>
      <c r="F17" s="52">
        <f t="shared" si="4"/>
        <v>58.050711730696392</v>
      </c>
      <c r="G17" s="52">
        <f t="shared" si="4"/>
        <v>57.614543413891987</v>
      </c>
      <c r="H17" s="52">
        <f t="shared" si="4"/>
        <v>57.173286364965037</v>
      </c>
      <c r="I17" s="52">
        <f t="shared" si="4"/>
        <v>56.777929401816138</v>
      </c>
      <c r="J17" s="52">
        <f t="shared" si="4"/>
        <v>55.926942308378777</v>
      </c>
      <c r="K17" s="52">
        <f t="shared" si="4"/>
        <v>55.219198682365608</v>
      </c>
      <c r="L17" s="52">
        <f t="shared" si="4"/>
        <v>54.293080876337719</v>
      </c>
      <c r="M17" s="52">
        <f t="shared" si="4"/>
        <v>53.370526637360975</v>
      </c>
      <c r="N17" s="52">
        <f t="shared" si="4"/>
        <v>52.434010873783414</v>
      </c>
      <c r="O17" s="52">
        <f t="shared" si="4"/>
        <v>51.526885255057756</v>
      </c>
      <c r="P17" s="52">
        <f t="shared" si="4"/>
        <v>50.510609750645081</v>
      </c>
      <c r="Q17" s="52">
        <f t="shared" si="4"/>
        <v>49.385718288072702</v>
      </c>
      <c r="R17" s="52">
        <f t="shared" ref="R17:V17" si="5">R13*R16</f>
        <v>48.087630527788299</v>
      </c>
      <c r="S17" s="52">
        <f t="shared" si="5"/>
        <v>46.633262584054258</v>
      </c>
      <c r="T17" s="52">
        <f t="shared" si="5"/>
        <v>45.177066837848251</v>
      </c>
      <c r="U17" s="52">
        <f t="shared" si="5"/>
        <v>43.005252502449359</v>
      </c>
      <c r="V17" s="52">
        <f t="shared" si="5"/>
        <v>41.308991841444346</v>
      </c>
      <c r="W17" s="52">
        <f t="shared" ref="W17:Y17" si="6">W13*W16</f>
        <v>39.534695204058274</v>
      </c>
      <c r="X17" s="52">
        <f t="shared" si="6"/>
        <v>37.991794924266863</v>
      </c>
      <c r="Y17" s="52">
        <f t="shared" si="6"/>
        <v>36.933924803976218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484.46482626511118</v>
      </c>
      <c r="C18" s="36">
        <f>C3*11630*1000/RES_summary!C$6</f>
        <v>497.1755378176735</v>
      </c>
      <c r="D18" s="36">
        <f>D3*11630*1000/RES_summary!D$6</f>
        <v>503.68908367331034</v>
      </c>
      <c r="E18" s="36">
        <f>E3*11630*1000/RES_summary!E$6</f>
        <v>509.04879358710309</v>
      </c>
      <c r="F18" s="36">
        <f>F3*11630*1000/RES_summary!F$6</f>
        <v>508.5242347608999</v>
      </c>
      <c r="G18" s="36">
        <f>G3*11630*1000/RES_summary!G$6</f>
        <v>504.70340030569355</v>
      </c>
      <c r="H18" s="36">
        <f>H3*11630*1000/RES_summary!H$6</f>
        <v>500.83798855709335</v>
      </c>
      <c r="I18" s="36">
        <f>I3*11630*1000/RES_summary!I$6</f>
        <v>497.3746615599087</v>
      </c>
      <c r="J18" s="36">
        <f>J3*11630*1000/RES_summary!J$6</f>
        <v>489.92001462139797</v>
      </c>
      <c r="K18" s="36">
        <f>K3*11630*1000/RES_summary!K$6</f>
        <v>483.72018045752236</v>
      </c>
      <c r="L18" s="36">
        <f>L3*11630*1000/RES_summary!L$6</f>
        <v>475.60738847671792</v>
      </c>
      <c r="M18" s="36">
        <f>M3*11630*1000/RES_summary!M$6</f>
        <v>467.52581334328164</v>
      </c>
      <c r="N18" s="36">
        <f>N3*11630*1000/RES_summary!N$6</f>
        <v>459.32193525434218</v>
      </c>
      <c r="O18" s="36">
        <f>O3*11630*1000/RES_summary!O$6</f>
        <v>451.37551483430553</v>
      </c>
      <c r="P18" s="36">
        <f>P3*11630*1000/RES_summary!P$6</f>
        <v>442.47294141565055</v>
      </c>
      <c r="Q18" s="36">
        <f>Q3*11630*1000/RES_summary!Q$6</f>
        <v>432.61889220351657</v>
      </c>
      <c r="R18" s="36">
        <f>R3*11630*1000/RES_summary!R$6</f>
        <v>421.24764342342513</v>
      </c>
      <c r="S18" s="36">
        <f>S3*11630*1000/RES_summary!S$6</f>
        <v>408.50738023631499</v>
      </c>
      <c r="T18" s="36">
        <f>T3*11630*1000/RES_summary!T$6</f>
        <v>395.7511054995507</v>
      </c>
      <c r="U18" s="36">
        <f>U3*11630*1000/RES_summary!U$6</f>
        <v>376.72601192145612</v>
      </c>
      <c r="V18" s="36">
        <f>V3*11630*1000/RES_summary!V$6</f>
        <v>361.86676853105229</v>
      </c>
      <c r="W18" s="36">
        <f>W3*11630*1000/RES_summary!W$6</f>
        <v>346.32392998755034</v>
      </c>
      <c r="X18" s="36">
        <f>X3*11630*1000/RES_summary!X$6</f>
        <v>332.80812353657763</v>
      </c>
      <c r="Y18" s="36">
        <f>Y3*11630*1000/RES_summary!Y$6</f>
        <v>323.54118128283164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46.160102205291118</v>
      </c>
      <c r="C3" s="49">
        <f t="shared" ref="C3:W3" si="0">C5*C11/11630</f>
        <v>46.560396645837876</v>
      </c>
      <c r="D3" s="49">
        <f t="shared" si="0"/>
        <v>46.477903964455351</v>
      </c>
      <c r="E3" s="49">
        <f t="shared" si="0"/>
        <v>46.512575928445465</v>
      </c>
      <c r="F3" s="49">
        <f t="shared" si="0"/>
        <v>46.791489448153399</v>
      </c>
      <c r="G3" s="49">
        <f t="shared" si="0"/>
        <v>46.724710745182769</v>
      </c>
      <c r="H3" s="49">
        <f t="shared" si="0"/>
        <v>46.201728562807439</v>
      </c>
      <c r="I3" s="49">
        <f t="shared" si="0"/>
        <v>45.870964073577525</v>
      </c>
      <c r="J3" s="49">
        <f t="shared" si="0"/>
        <v>45.360350457452803</v>
      </c>
      <c r="K3" s="49">
        <f t="shared" si="0"/>
        <v>44.415811068195794</v>
      </c>
      <c r="L3" s="49">
        <f t="shared" si="0"/>
        <v>43.512033513732085</v>
      </c>
      <c r="M3" s="49">
        <f t="shared" si="0"/>
        <v>42.290973220848542</v>
      </c>
      <c r="N3" s="49">
        <f t="shared" si="0"/>
        <v>40.79032569954245</v>
      </c>
      <c r="O3" s="49">
        <f t="shared" si="0"/>
        <v>39.557722540900919</v>
      </c>
      <c r="P3" s="49">
        <f t="shared" si="0"/>
        <v>38.170478514844326</v>
      </c>
      <c r="Q3" s="49">
        <f t="shared" si="0"/>
        <v>37.022009934689905</v>
      </c>
      <c r="R3" s="49">
        <f t="shared" si="0"/>
        <v>36.207448175347793</v>
      </c>
      <c r="S3" s="49">
        <f t="shared" si="0"/>
        <v>35.081152116040528</v>
      </c>
      <c r="T3" s="49">
        <f t="shared" si="0"/>
        <v>33.898418891919277</v>
      </c>
      <c r="U3" s="49">
        <f t="shared" si="0"/>
        <v>32.859636931603347</v>
      </c>
      <c r="V3" s="49">
        <f t="shared" si="0"/>
        <v>32.210172061834882</v>
      </c>
      <c r="W3" s="49">
        <f t="shared" si="0"/>
        <v>32.014701970597187</v>
      </c>
      <c r="X3" s="49">
        <f t="shared" ref="X3:Y3" si="1">X5*X11/11630</f>
        <v>31.761824505276053</v>
      </c>
      <c r="Y3" s="49">
        <f t="shared" si="1"/>
        <v>31.373622148691492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1216.9032988628217</v>
      </c>
      <c r="C5" s="49">
        <f t="shared" ref="C5:W5" si="2">C7*C13/1000000</f>
        <v>1232.098934605297</v>
      </c>
      <c r="D5" s="49">
        <f t="shared" si="2"/>
        <v>1245.6825240011904</v>
      </c>
      <c r="E5" s="49">
        <f t="shared" si="2"/>
        <v>1255.8407715549554</v>
      </c>
      <c r="F5" s="49">
        <f t="shared" si="2"/>
        <v>1264.760973776851</v>
      </c>
      <c r="G5" s="49">
        <f t="shared" si="2"/>
        <v>1255.6113858192289</v>
      </c>
      <c r="H5" s="49">
        <f t="shared" si="2"/>
        <v>1245.8617177689378</v>
      </c>
      <c r="I5" s="49">
        <f t="shared" si="2"/>
        <v>1234.3254887761077</v>
      </c>
      <c r="J5" s="49">
        <f t="shared" si="2"/>
        <v>1221.9167999118285</v>
      </c>
      <c r="K5" s="49">
        <f t="shared" si="2"/>
        <v>1203.4169893242245</v>
      </c>
      <c r="L5" s="49">
        <f t="shared" si="2"/>
        <v>1181.549915253285</v>
      </c>
      <c r="M5" s="49">
        <f t="shared" si="2"/>
        <v>1155.7157057473755</v>
      </c>
      <c r="N5" s="49">
        <f t="shared" si="2"/>
        <v>1129.1127196034222</v>
      </c>
      <c r="O5" s="49">
        <f t="shared" si="2"/>
        <v>1099.6126599390477</v>
      </c>
      <c r="P5" s="49">
        <f t="shared" si="2"/>
        <v>1068.232395032303</v>
      </c>
      <c r="Q5" s="49">
        <f t="shared" si="2"/>
        <v>1039.1323169961113</v>
      </c>
      <c r="R5" s="49">
        <f t="shared" si="2"/>
        <v>1005.8833631651889</v>
      </c>
      <c r="S5" s="49">
        <f t="shared" si="2"/>
        <v>980.31634423302955</v>
      </c>
      <c r="T5" s="49">
        <f t="shared" si="2"/>
        <v>955.47314001487507</v>
      </c>
      <c r="U5" s="49">
        <f t="shared" si="2"/>
        <v>938.44184643876122</v>
      </c>
      <c r="V5" s="49">
        <f t="shared" si="2"/>
        <v>920.22637958860014</v>
      </c>
      <c r="W5" s="49">
        <f t="shared" si="2"/>
        <v>911.04184760598775</v>
      </c>
      <c r="X5" s="49">
        <f t="shared" ref="X5:Y5" si="3">X7*X13/1000000</f>
        <v>905.48911422932429</v>
      </c>
      <c r="Y5" s="49">
        <f t="shared" si="3"/>
        <v>895.23583096029017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1936718</v>
      </c>
      <c r="C7" s="35">
        <v>1972700</v>
      </c>
      <c r="D7" s="35">
        <v>2010999</v>
      </c>
      <c r="E7" s="35">
        <v>2049541</v>
      </c>
      <c r="F7" s="35">
        <v>2090765</v>
      </c>
      <c r="G7" s="35">
        <v>2104769</v>
      </c>
      <c r="H7" s="35">
        <v>2124111</v>
      </c>
      <c r="I7" s="35">
        <v>2146529</v>
      </c>
      <c r="J7" s="35">
        <v>2175273</v>
      </c>
      <c r="K7" s="35">
        <v>2198140</v>
      </c>
      <c r="L7" s="35">
        <v>2222869</v>
      </c>
      <c r="M7" s="35">
        <v>2244509</v>
      </c>
      <c r="N7" s="35">
        <v>2271470</v>
      </c>
      <c r="O7" s="35">
        <v>2296802</v>
      </c>
      <c r="P7" s="35">
        <v>2318621</v>
      </c>
      <c r="Q7" s="35">
        <v>2352506</v>
      </c>
      <c r="R7" s="35">
        <v>2365284</v>
      </c>
      <c r="S7" s="35">
        <v>2398157</v>
      </c>
      <c r="T7" s="35">
        <v>2427241</v>
      </c>
      <c r="U7" s="35">
        <v>2479092</v>
      </c>
      <c r="V7" s="35">
        <v>2502080</v>
      </c>
      <c r="W7" s="35">
        <v>2550106</v>
      </c>
      <c r="X7" s="35">
        <v>2604710</v>
      </c>
      <c r="Y7" s="35">
        <v>2638547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153826.84733764431</v>
      </c>
      <c r="D8" s="52">
        <v>157665.29158347799</v>
      </c>
      <c r="E8" s="52">
        <v>159449.37854297739</v>
      </c>
      <c r="F8" s="52">
        <v>163692.36181478738</v>
      </c>
      <c r="G8" s="52">
        <v>138053.49827165715</v>
      </c>
      <c r="H8" s="52">
        <v>144993.0481027097</v>
      </c>
      <c r="I8" s="52">
        <v>149691.27485625725</v>
      </c>
      <c r="J8" s="52">
        <v>157660.44548317208</v>
      </c>
      <c r="K8" s="52">
        <v>153447.83038081438</v>
      </c>
      <c r="L8" s="52">
        <v>156995.70343752834</v>
      </c>
      <c r="M8" s="52">
        <v>155614.34207771323</v>
      </c>
      <c r="N8" s="52">
        <v>162665.02730747545</v>
      </c>
      <c r="O8" s="52">
        <v>162788.04376087105</v>
      </c>
      <c r="P8" s="52">
        <v>161049.67974674422</v>
      </c>
      <c r="Q8" s="52">
        <v>174913.22729616985</v>
      </c>
      <c r="R8" s="52">
        <v>166604.84733764455</v>
      </c>
      <c r="S8" s="52">
        <v>190538.29158347799</v>
      </c>
      <c r="T8" s="52">
        <v>188533.37854297739</v>
      </c>
      <c r="U8" s="52">
        <v>215543.36181478761</v>
      </c>
      <c r="V8" s="52">
        <v>161041.49827165715</v>
      </c>
      <c r="W8" s="52">
        <v>193019.04810270946</v>
      </c>
      <c r="X8" s="52">
        <v>204295.27485625725</v>
      </c>
      <c r="Y8" s="52">
        <v>191497.44548317231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117844.84733764431</v>
      </c>
      <c r="D9" s="36">
        <v>119366.29158347799</v>
      </c>
      <c r="E9" s="36">
        <v>120907.37854297739</v>
      </c>
      <c r="F9" s="36">
        <v>122468.36181478761</v>
      </c>
      <c r="G9" s="36">
        <v>124049.49827165715</v>
      </c>
      <c r="H9" s="36">
        <v>125651.04810270946</v>
      </c>
      <c r="I9" s="36">
        <v>127273.27485625725</v>
      </c>
      <c r="J9" s="36">
        <v>128916.44548317231</v>
      </c>
      <c r="K9" s="36">
        <v>130580.83038081415</v>
      </c>
      <c r="L9" s="36">
        <v>132266.70343752857</v>
      </c>
      <c r="M9" s="36">
        <v>133974.34207771346</v>
      </c>
      <c r="N9" s="36">
        <v>135704.02730747545</v>
      </c>
      <c r="O9" s="36">
        <v>137456.04376087105</v>
      </c>
      <c r="P9" s="36">
        <v>139230.67974674422</v>
      </c>
      <c r="Q9" s="36">
        <v>141028.22729616985</v>
      </c>
      <c r="R9" s="36">
        <v>153826.84733764455</v>
      </c>
      <c r="S9" s="36">
        <v>157665.29158347799</v>
      </c>
      <c r="T9" s="36">
        <v>159449.37854297739</v>
      </c>
      <c r="U9" s="36">
        <v>163692.36181478761</v>
      </c>
      <c r="V9" s="36">
        <v>138053.49827165715</v>
      </c>
      <c r="W9" s="36">
        <v>144993.04810270946</v>
      </c>
      <c r="X9" s="36">
        <v>149691.27485625725</v>
      </c>
      <c r="Y9" s="36">
        <v>157660.44548317231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441.15418961326395</v>
      </c>
      <c r="C11" s="54">
        <v>439.49182795500366</v>
      </c>
      <c r="D11" s="54">
        <v>433.92920161581975</v>
      </c>
      <c r="E11" s="54">
        <v>430.74032178302252</v>
      </c>
      <c r="F11" s="54">
        <v>430.26708885313667</v>
      </c>
      <c r="G11" s="54">
        <v>432.78389484492169</v>
      </c>
      <c r="H11" s="54">
        <v>431.28871809921446</v>
      </c>
      <c r="I11" s="54">
        <v>432.20310771081671</v>
      </c>
      <c r="J11" s="54">
        <v>431.73223893659741</v>
      </c>
      <c r="K11" s="54">
        <v>429.24097574290323</v>
      </c>
      <c r="L11" s="54">
        <v>428.28909996259017</v>
      </c>
      <c r="M11" s="54">
        <v>425.57526570983475</v>
      </c>
      <c r="N11" s="54">
        <v>420.14537578878662</v>
      </c>
      <c r="O11" s="54">
        <v>418.38033510470763</v>
      </c>
      <c r="P11" s="54">
        <v>415.56749934944207</v>
      </c>
      <c r="Q11" s="54">
        <v>414.35144350539423</v>
      </c>
      <c r="R11" s="54">
        <v>418.62967188785467</v>
      </c>
      <c r="S11" s="54">
        <v>416.18585827899619</v>
      </c>
      <c r="T11" s="54">
        <v>412.61087852965028</v>
      </c>
      <c r="U11" s="54">
        <v>407.22563573307673</v>
      </c>
      <c r="V11" s="54">
        <v>407.07842047150581</v>
      </c>
      <c r="W11" s="54">
        <v>408.68702672269887</v>
      </c>
      <c r="X11" s="54">
        <v>407.94528966894762</v>
      </c>
      <c r="Y11" s="54">
        <v>407.57442114207197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628.33272518911974</v>
      </c>
      <c r="C13" s="35">
        <v>624.57491489090944</v>
      </c>
      <c r="D13" s="35">
        <v>619.43468097258642</v>
      </c>
      <c r="E13" s="35">
        <v>612.74244894586423</v>
      </c>
      <c r="F13" s="35">
        <v>604.92737049685206</v>
      </c>
      <c r="G13" s="35">
        <v>596.55543473855278</v>
      </c>
      <c r="H13" s="35">
        <v>586.53324509356514</v>
      </c>
      <c r="I13" s="35">
        <v>575.03322283375053</v>
      </c>
      <c r="J13" s="35">
        <v>561.73032070541421</v>
      </c>
      <c r="K13" s="35">
        <v>547.47058391377459</v>
      </c>
      <c r="L13" s="35">
        <v>531.54275634474413</v>
      </c>
      <c r="M13" s="35">
        <v>514.90802921591114</v>
      </c>
      <c r="N13" s="35">
        <v>497.08458381727348</v>
      </c>
      <c r="O13" s="35">
        <v>478.75814281729458</v>
      </c>
      <c r="P13" s="35">
        <v>460.71884755305115</v>
      </c>
      <c r="Q13" s="35">
        <v>441.71292952966382</v>
      </c>
      <c r="R13" s="35">
        <v>425.26959264307749</v>
      </c>
      <c r="S13" s="35">
        <v>408.77905167719609</v>
      </c>
      <c r="T13" s="35">
        <v>393.64576488897274</v>
      </c>
      <c r="U13" s="35">
        <v>378.54256576148089</v>
      </c>
      <c r="V13" s="35">
        <v>367.78455508560882</v>
      </c>
      <c r="W13" s="35">
        <v>357.25646212588333</v>
      </c>
      <c r="X13" s="35">
        <v>347.63528923731405</v>
      </c>
      <c r="Y13" s="35">
        <v>339.29122011481707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580.14196718048538</v>
      </c>
      <c r="D14" s="36">
        <v>561.85692990874054</v>
      </c>
      <c r="E14" s="36">
        <v>540.16083973592811</v>
      </c>
      <c r="F14" s="36">
        <v>524.58820190760173</v>
      </c>
      <c r="G14" s="36">
        <v>498.31965296800394</v>
      </c>
      <c r="H14" s="36">
        <v>477.27114046139098</v>
      </c>
      <c r="I14" s="36">
        <v>457.16582150202356</v>
      </c>
      <c r="J14" s="36">
        <v>435.07255378888567</v>
      </c>
      <c r="K14" s="36">
        <v>414.13683246822126</v>
      </c>
      <c r="L14" s="36">
        <v>390.07707096973229</v>
      </c>
      <c r="M14" s="36">
        <v>374.94136580329956</v>
      </c>
      <c r="N14" s="36">
        <v>360.64479331751011</v>
      </c>
      <c r="O14" s="36">
        <v>349.3381306869544</v>
      </c>
      <c r="P14" s="36">
        <v>348.35789562999463</v>
      </c>
      <c r="Q14" s="36">
        <v>340.24054823842619</v>
      </c>
      <c r="R14" s="36">
        <v>336.07939314775962</v>
      </c>
      <c r="S14" s="36">
        <v>330.7383372989392</v>
      </c>
      <c r="T14" s="36">
        <v>325.06236542629858</v>
      </c>
      <c r="U14" s="36">
        <v>319.377908902927</v>
      </c>
      <c r="V14" s="36">
        <v>314.0762166424272</v>
      </c>
      <c r="W14" s="36">
        <v>310.93545447600292</v>
      </c>
      <c r="X14" s="36">
        <v>307.79469230957864</v>
      </c>
      <c r="Y14" s="36">
        <v>304.65393014315435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0.85109062688414161</v>
      </c>
      <c r="C16" s="44">
        <f>C7/RES_summary!C$6</f>
        <v>0.85159894425387639</v>
      </c>
      <c r="D16" s="44">
        <f>D7/RES_summary!D$6</f>
        <v>0.85193808597249987</v>
      </c>
      <c r="E16" s="44">
        <f>E7/RES_summary!E$6</f>
        <v>0.85224039725791578</v>
      </c>
      <c r="F16" s="44">
        <f>F7/RES_summary!F$6</f>
        <v>0.85277165624748896</v>
      </c>
      <c r="G16" s="44">
        <f>G7/RES_summary!G$6</f>
        <v>0.85370650689043126</v>
      </c>
      <c r="H16" s="44">
        <f>H7/RES_summary!H$6</f>
        <v>0.85480468492193673</v>
      </c>
      <c r="I16" s="44">
        <f>I7/RES_summary!I$6</f>
        <v>0.85625962605914074</v>
      </c>
      <c r="J16" s="44">
        <f>J7/RES_summary!J$6</f>
        <v>0.85771792074261555</v>
      </c>
      <c r="K16" s="44">
        <f>K7/RES_summary!K$6</f>
        <v>0.85922976013459107</v>
      </c>
      <c r="L16" s="44">
        <f>L7/RES_summary!L$6</f>
        <v>0.86066476041870343</v>
      </c>
      <c r="M16" s="44">
        <f>M7/RES_summary!M$6</f>
        <v>0.86268241845291238</v>
      </c>
      <c r="N16" s="44">
        <f>N7/RES_summary!N$6</f>
        <v>0.8650589268481429</v>
      </c>
      <c r="O16" s="44">
        <f>O7/RES_summary!O$6</f>
        <v>0.86722498064905884</v>
      </c>
      <c r="P16" s="44">
        <f>P7/RES_summary!P$6</f>
        <v>0.86938659043510935</v>
      </c>
      <c r="Q16" s="44">
        <f>Q7/RES_summary!Q$6</f>
        <v>0.87148120680112939</v>
      </c>
      <c r="R16" s="44">
        <f>R7/RES_summary!R$6</f>
        <v>0.87373093352758735</v>
      </c>
      <c r="S16" s="44">
        <f>S7/RES_summary!S$6</f>
        <v>0.8758922248287867</v>
      </c>
      <c r="T16" s="44">
        <f>T7/RES_summary!T$6</f>
        <v>0.87788929638390367</v>
      </c>
      <c r="U16" s="44">
        <f>U7/RES_summary!U$6</f>
        <v>0.87969085992888929</v>
      </c>
      <c r="V16" s="44">
        <f>V7/RES_summary!V$6</f>
        <v>0.8812291168232248</v>
      </c>
      <c r="W16" s="44">
        <f>W7/RES_summary!W$6</f>
        <v>0.88247847793670575</v>
      </c>
      <c r="X16" s="44">
        <f>X7/RES_summary!X$6</f>
        <v>0.88353477681563719</v>
      </c>
      <c r="Y16" s="44">
        <f>Y7/RES_summary!Y$6</f>
        <v>0.88442066366736583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4">B13*B16</f>
        <v>534.76809297302896</v>
      </c>
      <c r="C17" s="52">
        <f t="shared" si="4"/>
        <v>531.88733812855321</v>
      </c>
      <c r="D17" s="52">
        <f t="shared" si="4"/>
        <v>527.71999649277132</v>
      </c>
      <c r="E17" s="52">
        <f t="shared" si="4"/>
        <v>522.20386810641151</v>
      </c>
      <c r="F17" s="52">
        <f t="shared" si="4"/>
        <v>515.86491564803896</v>
      </c>
      <c r="G17" s="52">
        <f t="shared" si="4"/>
        <v>509.28325635715254</v>
      </c>
      <c r="H17" s="52">
        <f t="shared" si="4"/>
        <v>501.37136576844603</v>
      </c>
      <c r="I17" s="52">
        <f t="shared" si="4"/>
        <v>492.37773235520979</v>
      </c>
      <c r="J17" s="52">
        <f t="shared" si="4"/>
        <v>481.8061626935305</v>
      </c>
      <c r="K17" s="52">
        <f t="shared" si="4"/>
        <v>470.40301849697704</v>
      </c>
      <c r="L17" s="52">
        <f t="shared" si="4"/>
        <v>457.48011904174649</v>
      </c>
      <c r="M17" s="52">
        <f t="shared" si="4"/>
        <v>444.2021039248051</v>
      </c>
      <c r="N17" s="52">
        <f t="shared" si="4"/>
        <v>430.00745662972633</v>
      </c>
      <c r="O17" s="52">
        <f t="shared" si="4"/>
        <v>415.19102114030767</v>
      </c>
      <c r="P17" s="52">
        <f t="shared" si="4"/>
        <v>400.54278802334005</v>
      </c>
      <c r="Q17" s="52">
        <f t="shared" si="4"/>
        <v>384.94451688617363</v>
      </c>
      <c r="R17" s="52">
        <f t="shared" ref="R17:V17" si="5">R13*R16</f>
        <v>371.57119818093287</v>
      </c>
      <c r="S17" s="52">
        <f t="shared" si="5"/>
        <v>358.04639303694086</v>
      </c>
      <c r="T17" s="52">
        <f t="shared" si="5"/>
        <v>345.57740356288383</v>
      </c>
      <c r="U17" s="52">
        <f t="shared" si="5"/>
        <v>333.00043519440527</v>
      </c>
      <c r="V17" s="52">
        <f t="shared" si="5"/>
        <v>324.10245865931375</v>
      </c>
      <c r="W17" s="52">
        <f t="shared" ref="W17:Y17" si="6">W13*W16</f>
        <v>315.27113892990189</v>
      </c>
      <c r="X17" s="52">
        <f t="shared" si="6"/>
        <v>307.14786768952973</v>
      </c>
      <c r="Y17" s="52">
        <f t="shared" si="6"/>
        <v>300.07616607045679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235.91518468654724</v>
      </c>
      <c r="C18" s="36">
        <f>C3*11630*1000/RES_summary!C$6</f>
        <v>233.76013850023892</v>
      </c>
      <c r="D18" s="36">
        <f>D3*11630*1000/RES_summary!D$6</f>
        <v>228.9931167548115</v>
      </c>
      <c r="E18" s="36">
        <f>E3*11630*1000/RES_summary!E$6</f>
        <v>224.93426218449474</v>
      </c>
      <c r="F18" s="36">
        <f>F3*11630*1000/RES_summary!F$6</f>
        <v>221.95969549735065</v>
      </c>
      <c r="G18" s="36">
        <f>G3*11630*1000/RES_summary!G$6</f>
        <v>220.40959126555319</v>
      </c>
      <c r="H18" s="36">
        <f>H3*11630*1000/RES_summary!H$6</f>
        <v>216.23581363392552</v>
      </c>
      <c r="I18" s="36">
        <f>I3*11630*1000/RES_summary!I$6</f>
        <v>212.80718609152643</v>
      </c>
      <c r="J18" s="36">
        <f>J3*11630*1000/RES_summary!J$6</f>
        <v>208.01125335312844</v>
      </c>
      <c r="K18" s="36">
        <f>K3*11630*1000/RES_summary!K$6</f>
        <v>201.91625065204937</v>
      </c>
      <c r="L18" s="36">
        <f>L3*11630*1000/RES_summary!L$6</f>
        <v>195.93374843516821</v>
      </c>
      <c r="M18" s="36">
        <f>M3*11630*1000/RES_summary!M$6</f>
        <v>189.0414284066666</v>
      </c>
      <c r="N18" s="36">
        <f>N3*11630*1000/RES_summary!N$6</f>
        <v>180.66564445767676</v>
      </c>
      <c r="O18" s="36">
        <f>O3*11630*1000/RES_summary!O$6</f>
        <v>173.70775855714766</v>
      </c>
      <c r="P18" s="36">
        <f>P3*11630*1000/RES_summary!P$6</f>
        <v>166.45256480131309</v>
      </c>
      <c r="Q18" s="36">
        <f>Q3*11630*1000/RES_summary!Q$6</f>
        <v>159.50231624127264</v>
      </c>
      <c r="R18" s="36">
        <f>R3*11630*1000/RES_summary!R$6</f>
        <v>155.55072877746099</v>
      </c>
      <c r="S18" s="36">
        <f>S3*11630*1000/RES_summary!S$6</f>
        <v>149.01384538977806</v>
      </c>
      <c r="T18" s="36">
        <f>T3*11630*1000/RES_summary!T$6</f>
        <v>142.588996084077</v>
      </c>
      <c r="U18" s="36">
        <f>U3*11630*1000/RES_summary!U$6</f>
        <v>135.6063139214329</v>
      </c>
      <c r="V18" s="36">
        <f>V3*11630*1000/RES_summary!V$6</f>
        <v>131.93511694196496</v>
      </c>
      <c r="W18" s="36">
        <f>W3*11630*1000/RES_summary!W$6</f>
        <v>128.8472243807405</v>
      </c>
      <c r="X18" s="36">
        <f>X3*11630*1000/RES_summary!X$6</f>
        <v>125.2995258558048</v>
      </c>
      <c r="Y18" s="36">
        <f>Y3*11630*1000/RES_summary!Y$6</f>
        <v>122.30336968469868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38.976737827717173</v>
      </c>
      <c r="C3" s="49">
        <f t="shared" ref="C3:W3" si="0">C5*C11/11630</f>
        <v>40.303471624913456</v>
      </c>
      <c r="D3" s="49">
        <f t="shared" si="0"/>
        <v>41.466520078931559</v>
      </c>
      <c r="E3" s="49">
        <f t="shared" si="0"/>
        <v>43.004200131829371</v>
      </c>
      <c r="F3" s="49">
        <f t="shared" si="0"/>
        <v>44.814091598041976</v>
      </c>
      <c r="G3" s="49">
        <f t="shared" si="0"/>
        <v>45.840815883496525</v>
      </c>
      <c r="H3" s="49">
        <f t="shared" si="0"/>
        <v>47.067343595176354</v>
      </c>
      <c r="I3" s="49">
        <f t="shared" si="0"/>
        <v>48.53338491884147</v>
      </c>
      <c r="J3" s="49">
        <f t="shared" si="0"/>
        <v>49.699408788835264</v>
      </c>
      <c r="K3" s="49">
        <f t="shared" si="0"/>
        <v>50.529320447440703</v>
      </c>
      <c r="L3" s="49">
        <f t="shared" si="0"/>
        <v>51.016107735418899</v>
      </c>
      <c r="M3" s="49">
        <f t="shared" si="0"/>
        <v>50.327817398183754</v>
      </c>
      <c r="N3" s="49">
        <f t="shared" si="0"/>
        <v>49.849129511988949</v>
      </c>
      <c r="O3" s="49">
        <f t="shared" si="0"/>
        <v>49.661562256115118</v>
      </c>
      <c r="P3" s="49">
        <f t="shared" si="0"/>
        <v>48.959395091787243</v>
      </c>
      <c r="Q3" s="49">
        <f t="shared" si="0"/>
        <v>48.184292208493261</v>
      </c>
      <c r="R3" s="49">
        <f t="shared" si="0"/>
        <v>47.283132230209468</v>
      </c>
      <c r="S3" s="49">
        <f t="shared" si="0"/>
        <v>45.909165887173323</v>
      </c>
      <c r="T3" s="49">
        <f t="shared" si="0"/>
        <v>44.029064882525731</v>
      </c>
      <c r="U3" s="49">
        <f t="shared" si="0"/>
        <v>42.032064907815744</v>
      </c>
      <c r="V3" s="49">
        <f t="shared" si="0"/>
        <v>39.683398140564186</v>
      </c>
      <c r="W3" s="49">
        <f t="shared" si="0"/>
        <v>38.118422217758663</v>
      </c>
      <c r="X3" s="49">
        <f t="shared" ref="X3:Y3" si="1">X5*X11/11630</f>
        <v>35.69165207767994</v>
      </c>
      <c r="Y3" s="49">
        <f t="shared" si="1"/>
        <v>33.934479399085134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1507.9204825914931</v>
      </c>
      <c r="C5" s="49">
        <f t="shared" ref="C5:W5" si="2">C7*C13/1000000</f>
        <v>1570.5440381575081</v>
      </c>
      <c r="D5" s="49">
        <f t="shared" si="2"/>
        <v>1633.6211868025914</v>
      </c>
      <c r="E5" s="49">
        <f t="shared" si="2"/>
        <v>1697.6802351697615</v>
      </c>
      <c r="F5" s="49">
        <f t="shared" si="2"/>
        <v>1791.7742384845799</v>
      </c>
      <c r="G5" s="49">
        <f t="shared" si="2"/>
        <v>1855.8828433216399</v>
      </c>
      <c r="H5" s="49">
        <f t="shared" si="2"/>
        <v>1930.5508424117427</v>
      </c>
      <c r="I5" s="49">
        <f t="shared" si="2"/>
        <v>2018.378208570093</v>
      </c>
      <c r="J5" s="49">
        <f t="shared" si="2"/>
        <v>2101.3434858214073</v>
      </c>
      <c r="K5" s="49">
        <f t="shared" si="2"/>
        <v>2178.9921619955053</v>
      </c>
      <c r="L5" s="49">
        <f t="shared" si="2"/>
        <v>2244.8649377258048</v>
      </c>
      <c r="M5" s="49">
        <f t="shared" si="2"/>
        <v>2269.9412595715921</v>
      </c>
      <c r="N5" s="49">
        <f t="shared" si="2"/>
        <v>2265.1818568033532</v>
      </c>
      <c r="O5" s="49">
        <f t="shared" si="2"/>
        <v>2252.656959416021</v>
      </c>
      <c r="P5" s="49">
        <f t="shared" si="2"/>
        <v>2223.5910956812736</v>
      </c>
      <c r="Q5" s="49">
        <f t="shared" si="2"/>
        <v>2187.0768707111852</v>
      </c>
      <c r="R5" s="49">
        <f t="shared" si="2"/>
        <v>2099.158708789947</v>
      </c>
      <c r="S5" s="49">
        <f t="shared" si="2"/>
        <v>2032.6874361509833</v>
      </c>
      <c r="T5" s="49">
        <f t="shared" si="2"/>
        <v>1955.4501326515297</v>
      </c>
      <c r="U5" s="49">
        <f t="shared" si="2"/>
        <v>1878.7112357231586</v>
      </c>
      <c r="V5" s="49">
        <f t="shared" si="2"/>
        <v>1785.0143950412753</v>
      </c>
      <c r="W5" s="49">
        <f t="shared" si="2"/>
        <v>1703.4095470253824</v>
      </c>
      <c r="X5" s="49">
        <f t="shared" ref="X5:Y5" si="3">X7*X13/1000000</f>
        <v>1628.987144183385</v>
      </c>
      <c r="Y5" s="49">
        <f t="shared" si="3"/>
        <v>1565.4860930925854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1005482</v>
      </c>
      <c r="C7" s="35">
        <v>1052256</v>
      </c>
      <c r="D7" s="35">
        <v>1101380</v>
      </c>
      <c r="E7" s="35">
        <v>1152413</v>
      </c>
      <c r="F7" s="35">
        <v>1227046</v>
      </c>
      <c r="G7" s="35">
        <v>1281847</v>
      </c>
      <c r="H7" s="35">
        <v>1346226</v>
      </c>
      <c r="I7" s="35">
        <v>1421408</v>
      </c>
      <c r="J7" s="35">
        <v>1494331</v>
      </c>
      <c r="K7" s="35">
        <v>1566014</v>
      </c>
      <c r="L7" s="35">
        <v>1633915</v>
      </c>
      <c r="M7" s="35">
        <v>1680743</v>
      </c>
      <c r="N7" s="35">
        <v>1713866</v>
      </c>
      <c r="O7" s="35">
        <v>1750905</v>
      </c>
      <c r="P7" s="35">
        <v>1790726</v>
      </c>
      <c r="Q7" s="35">
        <v>1844194</v>
      </c>
      <c r="R7" s="35">
        <v>1858162</v>
      </c>
      <c r="S7" s="35">
        <v>1888140</v>
      </c>
      <c r="T7" s="35">
        <v>1915037</v>
      </c>
      <c r="U7" s="35">
        <v>1959601</v>
      </c>
      <c r="V7" s="35">
        <v>1980628</v>
      </c>
      <c r="W7" s="35">
        <v>2020083</v>
      </c>
      <c r="X7" s="35">
        <v>2063833</v>
      </c>
      <c r="Y7" s="35">
        <v>2090549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111555.42042284028</v>
      </c>
      <c r="D8" s="52">
        <v>116862.01546716585</v>
      </c>
      <c r="E8" s="52">
        <v>121862.54818650812</v>
      </c>
      <c r="F8" s="52">
        <v>148695.17707598233</v>
      </c>
      <c r="G8" s="52">
        <v>132243.34170166589</v>
      </c>
      <c r="H8" s="52">
        <v>145355.77552855038</v>
      </c>
      <c r="I8" s="52">
        <v>159854.51933395723</v>
      </c>
      <c r="J8" s="52">
        <v>161459.93523313501</v>
      </c>
      <c r="K8" s="52">
        <v>164260.72134497785</v>
      </c>
      <c r="L8" s="52">
        <v>164703.92712708213</v>
      </c>
      <c r="M8" s="52">
        <v>148048.96941068792</v>
      </c>
      <c r="N8" s="52">
        <v>138963.64916744665</v>
      </c>
      <c r="O8" s="52">
        <v>148594.4204228404</v>
      </c>
      <c r="P8" s="52">
        <v>156683.01546716597</v>
      </c>
      <c r="Q8" s="52">
        <v>175330.54818650801</v>
      </c>
      <c r="R8" s="52">
        <v>162663.17707598233</v>
      </c>
      <c r="S8" s="52">
        <v>162221.34170166589</v>
      </c>
      <c r="T8" s="52">
        <v>172252.77552855038</v>
      </c>
      <c r="U8" s="52">
        <v>204418.51933395723</v>
      </c>
      <c r="V8" s="52">
        <v>182486.93523313501</v>
      </c>
      <c r="W8" s="52">
        <v>203715.72134497785</v>
      </c>
      <c r="X8" s="52">
        <v>208453.92712708213</v>
      </c>
      <c r="Y8" s="52">
        <v>174764.96941068792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64781.420422840398</v>
      </c>
      <c r="D9" s="36">
        <v>67738.015467165969</v>
      </c>
      <c r="E9" s="36">
        <v>70829.548186508007</v>
      </c>
      <c r="F9" s="36">
        <v>74062.177075982327</v>
      </c>
      <c r="G9" s="36">
        <v>77442.341701665893</v>
      </c>
      <c r="H9" s="36">
        <v>80976.775528550381</v>
      </c>
      <c r="I9" s="36">
        <v>84672.519333957229</v>
      </c>
      <c r="J9" s="36">
        <v>88536.935233135009</v>
      </c>
      <c r="K9" s="36">
        <v>92577.72134497785</v>
      </c>
      <c r="L9" s="36">
        <v>96802.927127082134</v>
      </c>
      <c r="M9" s="36">
        <v>101220.96941068792</v>
      </c>
      <c r="N9" s="36">
        <v>105840.64916744665</v>
      </c>
      <c r="O9" s="36">
        <v>111555.4204228404</v>
      </c>
      <c r="P9" s="36">
        <v>116862.01546716597</v>
      </c>
      <c r="Q9" s="36">
        <v>121862.54818650801</v>
      </c>
      <c r="R9" s="36">
        <v>148695.17707598233</v>
      </c>
      <c r="S9" s="36">
        <v>132243.34170166589</v>
      </c>
      <c r="T9" s="36">
        <v>145355.77552855038</v>
      </c>
      <c r="U9" s="36">
        <v>159854.51933395723</v>
      </c>
      <c r="V9" s="36">
        <v>161459.93523313478</v>
      </c>
      <c r="W9" s="36">
        <v>164260.72134497762</v>
      </c>
      <c r="X9" s="36">
        <v>164703.9271270819</v>
      </c>
      <c r="Y9" s="36">
        <v>148048.96941068769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300.61231090734708</v>
      </c>
      <c r="C11" s="54">
        <v>298.45032269686357</v>
      </c>
      <c r="D11" s="54">
        <v>295.20652181419723</v>
      </c>
      <c r="E11" s="54">
        <v>294.60132548645925</v>
      </c>
      <c r="F11" s="54">
        <v>290.87809953447635</v>
      </c>
      <c r="G11" s="54">
        <v>287.26419377360935</v>
      </c>
      <c r="H11" s="54">
        <v>283.54249677675904</v>
      </c>
      <c r="I11" s="54">
        <v>279.65188298678794</v>
      </c>
      <c r="J11" s="54">
        <v>275.06408548348986</v>
      </c>
      <c r="K11" s="54">
        <v>269.69165243144533</v>
      </c>
      <c r="L11" s="54">
        <v>264.29979059853423</v>
      </c>
      <c r="M11" s="54">
        <v>257.8535959346118</v>
      </c>
      <c r="N11" s="54">
        <v>255.93767426804916</v>
      </c>
      <c r="O11" s="54">
        <v>256.39233112011277</v>
      </c>
      <c r="P11" s="54">
        <v>256.07125609712477</v>
      </c>
      <c r="Q11" s="54">
        <v>256.22479295963353</v>
      </c>
      <c r="R11" s="54">
        <v>261.96343589205111</v>
      </c>
      <c r="S11" s="54">
        <v>262.66881458117456</v>
      </c>
      <c r="T11" s="54">
        <v>261.86197031240039</v>
      </c>
      <c r="U11" s="54">
        <v>260.19587554642703</v>
      </c>
      <c r="V11" s="54">
        <v>258.55137171825982</v>
      </c>
      <c r="W11" s="54">
        <v>260.25288584690986</v>
      </c>
      <c r="X11" s="54">
        <v>254.81718204197693</v>
      </c>
      <c r="Y11" s="54">
        <v>252.09933013951047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1499.6991319501424</v>
      </c>
      <c r="C13" s="35">
        <v>1492.5493778676559</v>
      </c>
      <c r="D13" s="35">
        <v>1483.2493660703765</v>
      </c>
      <c r="E13" s="35">
        <v>1473.1526242499535</v>
      </c>
      <c r="F13" s="35">
        <v>1460.2339590240135</v>
      </c>
      <c r="G13" s="35">
        <v>1447.8193133202637</v>
      </c>
      <c r="H13" s="35">
        <v>1434.0466180357107</v>
      </c>
      <c r="I13" s="35">
        <v>1419.9851193816926</v>
      </c>
      <c r="J13" s="35">
        <v>1406.2101942751688</v>
      </c>
      <c r="K13" s="35">
        <v>1391.4257228833876</v>
      </c>
      <c r="L13" s="35">
        <v>1373.917821750706</v>
      </c>
      <c r="M13" s="35">
        <v>1350.5582112027789</v>
      </c>
      <c r="N13" s="35">
        <v>1321.6796743755658</v>
      </c>
      <c r="O13" s="35">
        <v>1286.5672091952567</v>
      </c>
      <c r="P13" s="35">
        <v>1241.7260349608334</v>
      </c>
      <c r="Q13" s="35">
        <v>1185.9255971504001</v>
      </c>
      <c r="R13" s="35">
        <v>1129.6962852485128</v>
      </c>
      <c r="S13" s="35">
        <v>1076.555465246742</v>
      </c>
      <c r="T13" s="35">
        <v>1021.1030557903213</v>
      </c>
      <c r="U13" s="35">
        <v>958.72130894154407</v>
      </c>
      <c r="V13" s="35">
        <v>901.23657498595151</v>
      </c>
      <c r="W13" s="35">
        <v>843.23740510928621</v>
      </c>
      <c r="X13" s="35">
        <v>789.301820536538</v>
      </c>
      <c r="Y13" s="35">
        <v>748.83970339493851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1432.2584678989977</v>
      </c>
      <c r="D14" s="36">
        <v>1409.0445983064706</v>
      </c>
      <c r="E14" s="36">
        <v>1397.3288990993706</v>
      </c>
      <c r="F14" s="36">
        <v>1379.7689341408063</v>
      </c>
      <c r="G14" s="36">
        <v>1363.0086410691806</v>
      </c>
      <c r="H14" s="36">
        <v>1349.1641343131341</v>
      </c>
      <c r="I14" s="36">
        <v>1343.7885322137797</v>
      </c>
      <c r="J14" s="36">
        <v>1336.2079072709662</v>
      </c>
      <c r="K14" s="36">
        <v>1317.9499197402165</v>
      </c>
      <c r="L14" s="36">
        <v>1281.3783204463439</v>
      </c>
      <c r="M14" s="36">
        <v>1194.7217363971672</v>
      </c>
      <c r="N14" s="36">
        <v>1107.9856339098562</v>
      </c>
      <c r="O14" s="36">
        <v>990.96115274244335</v>
      </c>
      <c r="P14" s="36">
        <v>865.42837781217918</v>
      </c>
      <c r="Q14" s="36">
        <v>762.9465413323943</v>
      </c>
      <c r="R14" s="36">
        <v>720.79511892234098</v>
      </c>
      <c r="S14" s="36">
        <v>701.3722339537469</v>
      </c>
      <c r="T14" s="36">
        <v>690.09915918152706</v>
      </c>
      <c r="U14" s="36">
        <v>675.43671397785545</v>
      </c>
      <c r="V14" s="36">
        <v>668.79966682638951</v>
      </c>
      <c r="W14" s="36">
        <v>662.11167015812566</v>
      </c>
      <c r="X14" s="36">
        <v>655.4236734898617</v>
      </c>
      <c r="Y14" s="36">
        <v>648.73567682159785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0.4418590139094698</v>
      </c>
      <c r="C16" s="44">
        <f>C7/RES_summary!C$6</f>
        <v>0.4542505696176849</v>
      </c>
      <c r="D16" s="44">
        <f>D7/RES_summary!D$6</f>
        <v>0.46658778504036647</v>
      </c>
      <c r="E16" s="44">
        <f>E7/RES_summary!E$6</f>
        <v>0.47919651908655964</v>
      </c>
      <c r="F16" s="44">
        <f>F7/RES_summary!F$6</f>
        <v>0.50048190481084986</v>
      </c>
      <c r="G16" s="44">
        <f>G7/RES_summary!G$6</f>
        <v>0.51992457354606547</v>
      </c>
      <c r="H16" s="44">
        <f>H7/RES_summary!H$6</f>
        <v>0.54176090221448847</v>
      </c>
      <c r="I16" s="44">
        <f>I7/RES_summary!I$6</f>
        <v>0.56700574860971886</v>
      </c>
      <c r="J16" s="44">
        <f>J7/RES_summary!J$6</f>
        <v>0.58922005569932301</v>
      </c>
      <c r="K16" s="44">
        <f>K7/RES_summary!K$6</f>
        <v>0.61213836861501614</v>
      </c>
      <c r="L16" s="44">
        <f>L7/RES_summary!L$6</f>
        <v>0.63262975101975227</v>
      </c>
      <c r="M16" s="44">
        <f>M7/RES_summary!M$6</f>
        <v>0.64599760394714545</v>
      </c>
      <c r="N16" s="44">
        <f>N7/RES_summary!N$6</f>
        <v>0.65270291164819227</v>
      </c>
      <c r="O16" s="44">
        <f>O7/RES_summary!O$6</f>
        <v>0.66110555230417789</v>
      </c>
      <c r="P16" s="44">
        <f>P7/RES_summary!P$6</f>
        <v>0.6714478871464985</v>
      </c>
      <c r="Q16" s="44">
        <f>Q7/RES_summary!Q$6</f>
        <v>0.68317802917204129</v>
      </c>
      <c r="R16" s="44">
        <f>R7/RES_summary!R$6</f>
        <v>0.68640113360826382</v>
      </c>
      <c r="S16" s="44">
        <f>S7/RES_summary!S$6</f>
        <v>0.68961587810482183</v>
      </c>
      <c r="T16" s="44">
        <f>T7/RES_summary!T$6</f>
        <v>0.6926343467662015</v>
      </c>
      <c r="U16" s="44">
        <f>U7/RES_summary!U$6</f>
        <v>0.69535260845806102</v>
      </c>
      <c r="V16" s="44">
        <f>V7/RES_summary!V$6</f>
        <v>0.69757444334128016</v>
      </c>
      <c r="W16" s="44">
        <f>W7/RES_summary!W$6</f>
        <v>0.6990610473234502</v>
      </c>
      <c r="X16" s="44">
        <f>X7/RES_summary!X$6</f>
        <v>0.70006573823563734</v>
      </c>
      <c r="Y16" s="44">
        <f>Y7/RES_summary!Y$6</f>
        <v>0.70073594823558116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4">B13*B16</f>
        <v>662.65557960437775</v>
      </c>
      <c r="C17" s="52">
        <f t="shared" si="4"/>
        <v>677.99140507890388</v>
      </c>
      <c r="D17" s="52">
        <f t="shared" si="4"/>
        <v>692.06603637730461</v>
      </c>
      <c r="E17" s="52">
        <f t="shared" si="4"/>
        <v>705.92960962380823</v>
      </c>
      <c r="F17" s="52">
        <f t="shared" si="4"/>
        <v>730.82067328182677</v>
      </c>
      <c r="G17" s="52">
        <f t="shared" si="4"/>
        <v>752.75683904979553</v>
      </c>
      <c r="H17" s="52">
        <f t="shared" si="4"/>
        <v>776.91038960466256</v>
      </c>
      <c r="I17" s="52">
        <f t="shared" si="4"/>
        <v>805.13972562967763</v>
      </c>
      <c r="J17" s="52">
        <f t="shared" si="4"/>
        <v>828.5672489957708</v>
      </c>
      <c r="K17" s="52">
        <f t="shared" si="4"/>
        <v>851.74507205480643</v>
      </c>
      <c r="L17" s="52">
        <f t="shared" si="4"/>
        <v>869.18128949574952</v>
      </c>
      <c r="M17" s="52">
        <f t="shared" si="4"/>
        <v>872.45736842813801</v>
      </c>
      <c r="N17" s="52">
        <f t="shared" si="4"/>
        <v>862.66417173116645</v>
      </c>
      <c r="O17" s="52">
        <f t="shared" si="4"/>
        <v>850.55672541147499</v>
      </c>
      <c r="P17" s="52">
        <f t="shared" si="4"/>
        <v>833.75432258925071</v>
      </c>
      <c r="Q17" s="52">
        <f t="shared" si="4"/>
        <v>810.19831220588651</v>
      </c>
      <c r="R17" s="52">
        <f t="shared" ref="R17:V17" si="5">R13*R16</f>
        <v>775.42481082762379</v>
      </c>
      <c r="S17" s="52">
        <f t="shared" si="5"/>
        <v>742.40974249467695</v>
      </c>
      <c r="T17" s="52">
        <f t="shared" si="5"/>
        <v>707.2510480283014</v>
      </c>
      <c r="U17" s="52">
        <f t="shared" si="5"/>
        <v>666.64936295682924</v>
      </c>
      <c r="V17" s="52">
        <f t="shared" si="5"/>
        <v>628.67960211462707</v>
      </c>
      <c r="W17" s="52">
        <f t="shared" ref="W17:Y17" si="6">W13*W16</f>
        <v>589.47442355800604</v>
      </c>
      <c r="X17" s="52">
        <f t="shared" si="6"/>
        <v>552.563161684644</v>
      </c>
      <c r="Y17" s="52">
        <f t="shared" si="6"/>
        <v>524.73889963490353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199.20242512051948</v>
      </c>
      <c r="C18" s="36">
        <f>C3*11630*1000/RES_summary!C$6</f>
        <v>202.34675363149881</v>
      </c>
      <c r="D18" s="36">
        <f>D3*11630*1000/RES_summary!D$6</f>
        <v>204.30240746468186</v>
      </c>
      <c r="E18" s="36">
        <f>E3*11630*1000/RES_summary!E$6</f>
        <v>207.96779869531261</v>
      </c>
      <c r="F18" s="36">
        <f>F3*11630*1000/RES_summary!F$6</f>
        <v>212.57972854472422</v>
      </c>
      <c r="G18" s="36">
        <f>G3*11630*1000/RES_summary!G$6</f>
        <v>216.24008647721007</v>
      </c>
      <c r="H18" s="36">
        <f>H3*11630*1000/RES_summary!H$6</f>
        <v>220.28711164031063</v>
      </c>
      <c r="I18" s="36">
        <f>I3*11630*1000/RES_summary!I$6</f>
        <v>225.15884033980515</v>
      </c>
      <c r="J18" s="36">
        <f>J3*11630*1000/RES_summary!J$6</f>
        <v>227.90909260659274</v>
      </c>
      <c r="K18" s="36">
        <f>K3*11630*1000/RES_summary!K$6</f>
        <v>229.70853593280117</v>
      </c>
      <c r="L18" s="36">
        <f>L3*11630*1000/RES_summary!L$6</f>
        <v>229.72443280589059</v>
      </c>
      <c r="M18" s="36">
        <f>M3*11630*1000/RES_summary!M$6</f>
        <v>224.96626974884379</v>
      </c>
      <c r="N18" s="36">
        <f>N3*11630*1000/RES_summary!N$6</f>
        <v>220.78826178724768</v>
      </c>
      <c r="O18" s="36">
        <f>O3*11630*1000/RES_summary!O$6</f>
        <v>218.07622157813771</v>
      </c>
      <c r="P18" s="36">
        <f>P3*11630*1000/RES_summary!P$6</f>
        <v>213.5005166618368</v>
      </c>
      <c r="Q18" s="36">
        <f>Q3*11630*1000/RES_summary!Q$6</f>
        <v>207.59289480119782</v>
      </c>
      <c r="R18" s="36">
        <f>R3*11630*1000/RES_summary!R$6</f>
        <v>203.13294772034808</v>
      </c>
      <c r="S18" s="36">
        <f>S3*11630*1000/RES_summary!S$6</f>
        <v>195.00788699459184</v>
      </c>
      <c r="T18" s="36">
        <f>T3*11630*1000/RES_summary!T$6</f>
        <v>185.20215294220114</v>
      </c>
      <c r="U18" s="36">
        <f>U3*11630*1000/RES_summary!U$6</f>
        <v>173.45941467701999</v>
      </c>
      <c r="V18" s="36">
        <f>V3*11630*1000/RES_summary!V$6</f>
        <v>162.54597349802663</v>
      </c>
      <c r="W18" s="36">
        <f>W3*11630*1000/RES_summary!W$6</f>
        <v>153.41241986391475</v>
      </c>
      <c r="X18" s="36">
        <f>X3*11630*1000/RES_summary!X$6</f>
        <v>140.80258776068627</v>
      </c>
      <c r="Y18" s="36">
        <f>Y3*11630*1000/RES_summary!Y$6</f>
        <v>132.28632509610301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25.416695553662525</v>
      </c>
      <c r="C3" s="49">
        <f t="shared" ref="C3:W3" si="0">C5*C11/11630</f>
        <v>26.09787362195139</v>
      </c>
      <c r="D3" s="49">
        <f t="shared" si="0"/>
        <v>27.047673446033514</v>
      </c>
      <c r="E3" s="49">
        <f t="shared" si="0"/>
        <v>28.209725491835059</v>
      </c>
      <c r="F3" s="49">
        <f t="shared" si="0"/>
        <v>29.772428870495354</v>
      </c>
      <c r="G3" s="49">
        <f t="shared" si="0"/>
        <v>30.997365855135868</v>
      </c>
      <c r="H3" s="49">
        <f t="shared" si="0"/>
        <v>32.389226817975086</v>
      </c>
      <c r="I3" s="49">
        <f t="shared" si="0"/>
        <v>33.674734253808062</v>
      </c>
      <c r="J3" s="49">
        <f t="shared" si="0"/>
        <v>35.235394736395158</v>
      </c>
      <c r="K3" s="49">
        <f t="shared" si="0"/>
        <v>36.177365465785812</v>
      </c>
      <c r="L3" s="49">
        <f t="shared" si="0"/>
        <v>36.70044898540268</v>
      </c>
      <c r="M3" s="49">
        <f t="shared" si="0"/>
        <v>36.886594547028103</v>
      </c>
      <c r="N3" s="49">
        <f t="shared" si="0"/>
        <v>37.293783746253411</v>
      </c>
      <c r="O3" s="49">
        <f t="shared" si="0"/>
        <v>37.770978609840171</v>
      </c>
      <c r="P3" s="49">
        <f t="shared" si="0"/>
        <v>37.905068564091032</v>
      </c>
      <c r="Q3" s="49">
        <f t="shared" si="0"/>
        <v>38.728977718629622</v>
      </c>
      <c r="R3" s="49">
        <f t="shared" si="0"/>
        <v>38.822918456498407</v>
      </c>
      <c r="S3" s="49">
        <f t="shared" si="0"/>
        <v>39.003670462314417</v>
      </c>
      <c r="T3" s="49">
        <f t="shared" si="0"/>
        <v>39.181410631735396</v>
      </c>
      <c r="U3" s="49">
        <f t="shared" si="0"/>
        <v>39.41650541811709</v>
      </c>
      <c r="V3" s="49">
        <f t="shared" si="0"/>
        <v>40.740654311093344</v>
      </c>
      <c r="W3" s="49">
        <f t="shared" si="0"/>
        <v>43.337464206915286</v>
      </c>
      <c r="X3" s="49">
        <f t="shared" ref="X3:Y3" si="1">X5*X11/11630</f>
        <v>41.685424805211788</v>
      </c>
      <c r="Y3" s="49">
        <f t="shared" si="1"/>
        <v>40.576996621310414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614.71607788198651</v>
      </c>
      <c r="C5" s="49">
        <f t="shared" ref="C5:W5" si="2">C7*C13/1000000</f>
        <v>629.46569754720406</v>
      </c>
      <c r="D5" s="49">
        <f t="shared" si="2"/>
        <v>651.58150120015557</v>
      </c>
      <c r="E5" s="49">
        <f t="shared" si="2"/>
        <v>678.09338666236556</v>
      </c>
      <c r="F5" s="49">
        <f t="shared" si="2"/>
        <v>714.19740901588011</v>
      </c>
      <c r="G5" s="49">
        <f t="shared" si="2"/>
        <v>741.08007714278858</v>
      </c>
      <c r="H5" s="49">
        <f t="shared" si="2"/>
        <v>772.24108908065398</v>
      </c>
      <c r="I5" s="49">
        <f t="shared" si="2"/>
        <v>801.68965040917919</v>
      </c>
      <c r="J5" s="49">
        <f t="shared" si="2"/>
        <v>840.30427228550013</v>
      </c>
      <c r="K5" s="49">
        <f t="shared" si="2"/>
        <v>865.76277133572125</v>
      </c>
      <c r="L5" s="49">
        <f t="shared" si="2"/>
        <v>878.64799861501513</v>
      </c>
      <c r="M5" s="49">
        <f t="shared" si="2"/>
        <v>883.69720447652981</v>
      </c>
      <c r="N5" s="49">
        <f t="shared" si="2"/>
        <v>893.45098545896474</v>
      </c>
      <c r="O5" s="49">
        <f t="shared" si="2"/>
        <v>903.63273059867993</v>
      </c>
      <c r="P5" s="49">
        <f t="shared" si="2"/>
        <v>906.42654584830507</v>
      </c>
      <c r="Q5" s="49">
        <f t="shared" si="2"/>
        <v>924.7597893215476</v>
      </c>
      <c r="R5" s="49">
        <f t="shared" si="2"/>
        <v>923.89845901005287</v>
      </c>
      <c r="S5" s="49">
        <f t="shared" si="2"/>
        <v>927.90457538457497</v>
      </c>
      <c r="T5" s="49">
        <f t="shared" si="2"/>
        <v>928.97989079024683</v>
      </c>
      <c r="U5" s="49">
        <f t="shared" si="2"/>
        <v>934.64074340748778</v>
      </c>
      <c r="V5" s="49">
        <f t="shared" si="2"/>
        <v>931.85033391999411</v>
      </c>
      <c r="W5" s="49">
        <f t="shared" si="2"/>
        <v>935.10113008005567</v>
      </c>
      <c r="X5" s="49">
        <f t="shared" ref="X5:Y5" si="3">X7*X13/1000000</f>
        <v>940.65198687289194</v>
      </c>
      <c r="Y5" s="49">
        <f t="shared" si="3"/>
        <v>937.10051825582264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992797</v>
      </c>
      <c r="C7" s="35">
        <v>1024939</v>
      </c>
      <c r="D7" s="35">
        <v>1073478</v>
      </c>
      <c r="E7" s="35">
        <v>1133594</v>
      </c>
      <c r="F7" s="35">
        <v>1215951</v>
      </c>
      <c r="G7" s="35">
        <v>1283670</v>
      </c>
      <c r="H7" s="35">
        <v>1362844</v>
      </c>
      <c r="I7" s="35">
        <v>1442639</v>
      </c>
      <c r="J7" s="35">
        <v>1546085</v>
      </c>
      <c r="K7" s="35">
        <v>1627915</v>
      </c>
      <c r="L7" s="35">
        <v>1688027</v>
      </c>
      <c r="M7" s="35">
        <v>1735417</v>
      </c>
      <c r="N7" s="35">
        <v>1797841</v>
      </c>
      <c r="O7" s="35">
        <v>1866198</v>
      </c>
      <c r="P7" s="35">
        <v>1918703</v>
      </c>
      <c r="Q7" s="35">
        <v>2012932</v>
      </c>
      <c r="R7" s="35">
        <v>2040245</v>
      </c>
      <c r="S7" s="35">
        <v>2084870</v>
      </c>
      <c r="T7" s="35">
        <v>2125417</v>
      </c>
      <c r="U7" s="35">
        <v>2184739</v>
      </c>
      <c r="V7" s="35">
        <v>2216499</v>
      </c>
      <c r="W7" s="35">
        <v>2267134</v>
      </c>
      <c r="X7" s="35">
        <v>2321870</v>
      </c>
      <c r="Y7" s="35">
        <v>2356463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77517.705828789738</v>
      </c>
      <c r="D8" s="52">
        <v>96266.890577648999</v>
      </c>
      <c r="E8" s="52">
        <v>110318.00782302185</v>
      </c>
      <c r="F8" s="52">
        <v>135161.37829873362</v>
      </c>
      <c r="G8" s="52">
        <v>123260.65039265831</v>
      </c>
      <c r="H8" s="52">
        <v>137594.81713164039</v>
      </c>
      <c r="I8" s="52">
        <v>141244.23404688225</v>
      </c>
      <c r="J8" s="52">
        <v>168080.63796543586</v>
      </c>
      <c r="K8" s="52">
        <v>149815.1667758082</v>
      </c>
      <c r="L8" s="52">
        <v>131621.38021817524</v>
      </c>
      <c r="M8" s="52">
        <v>122606.28175231861</v>
      </c>
      <c r="N8" s="52">
        <v>141539.34155915165</v>
      </c>
      <c r="O8" s="52">
        <v>151573.52073459839</v>
      </c>
      <c r="P8" s="52">
        <v>140035.29673763458</v>
      </c>
      <c r="Q8" s="52">
        <v>186296.69015750196</v>
      </c>
      <c r="R8" s="52">
        <v>104830.70582878962</v>
      </c>
      <c r="S8" s="52">
        <v>140891.890577649</v>
      </c>
      <c r="T8" s="52">
        <v>150865.00782302185</v>
      </c>
      <c r="U8" s="52">
        <v>194483.37829873362</v>
      </c>
      <c r="V8" s="52">
        <v>155020.65039265831</v>
      </c>
      <c r="W8" s="52">
        <v>188229.81713164039</v>
      </c>
      <c r="X8" s="52">
        <v>195980.23404688202</v>
      </c>
      <c r="Y8" s="52">
        <v>202673.63796543609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45375.705828789622</v>
      </c>
      <c r="D9" s="36">
        <v>47727.890577648999</v>
      </c>
      <c r="E9" s="36">
        <v>50202.00782302185</v>
      </c>
      <c r="F9" s="36">
        <v>52804.378298733616</v>
      </c>
      <c r="G9" s="36">
        <v>55541.65039265831</v>
      </c>
      <c r="H9" s="36">
        <v>58420.81713164039</v>
      </c>
      <c r="I9" s="36">
        <v>61449.234046882251</v>
      </c>
      <c r="J9" s="36">
        <v>64634.637965435861</v>
      </c>
      <c r="K9" s="36">
        <v>67985.166775808204</v>
      </c>
      <c r="L9" s="36">
        <v>71509.38021817524</v>
      </c>
      <c r="M9" s="36">
        <v>75216.28175231861</v>
      </c>
      <c r="N9" s="36">
        <v>79115.341559151653</v>
      </c>
      <c r="O9" s="36">
        <v>83216.520734598394</v>
      </c>
      <c r="P9" s="36">
        <v>87530.296737634577</v>
      </c>
      <c r="Q9" s="36">
        <v>92067.690157501958</v>
      </c>
      <c r="R9" s="36">
        <v>77517.705828789622</v>
      </c>
      <c r="S9" s="36">
        <v>96266.890577648766</v>
      </c>
      <c r="T9" s="36">
        <v>110318.00782302208</v>
      </c>
      <c r="U9" s="36">
        <v>135161.37829873338</v>
      </c>
      <c r="V9" s="36">
        <v>123260.65039265808</v>
      </c>
      <c r="W9" s="36">
        <v>137594.81713164039</v>
      </c>
      <c r="X9" s="36">
        <v>141244.23404688202</v>
      </c>
      <c r="Y9" s="36">
        <v>168080.63796543609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480.86617533671188</v>
      </c>
      <c r="C11" s="54">
        <v>482.18397190822878</v>
      </c>
      <c r="D11" s="54">
        <v>482.77067657379752</v>
      </c>
      <c r="E11" s="54">
        <v>483.82584747637122</v>
      </c>
      <c r="F11" s="54">
        <v>484.81462322997874</v>
      </c>
      <c r="G11" s="54">
        <v>486.45129725403541</v>
      </c>
      <c r="H11" s="54">
        <v>487.78381935295926</v>
      </c>
      <c r="I11" s="54">
        <v>488.51467543817944</v>
      </c>
      <c r="J11" s="54">
        <v>487.66578285948196</v>
      </c>
      <c r="K11" s="54">
        <v>485.97927087804447</v>
      </c>
      <c r="L11" s="54">
        <v>485.77612692799136</v>
      </c>
      <c r="M11" s="54">
        <v>485.45032439709439</v>
      </c>
      <c r="N11" s="54">
        <v>485.45103427931446</v>
      </c>
      <c r="O11" s="54">
        <v>486.12280892194912</v>
      </c>
      <c r="P11" s="54">
        <v>486.34492162606495</v>
      </c>
      <c r="Q11" s="54">
        <v>487.06487465043523</v>
      </c>
      <c r="R11" s="54">
        <v>488.70147714378174</v>
      </c>
      <c r="S11" s="54">
        <v>488.85704361217796</v>
      </c>
      <c r="T11" s="54">
        <v>490.51632889432477</v>
      </c>
      <c r="U11" s="54">
        <v>490.4707624251738</v>
      </c>
      <c r="V11" s="54">
        <v>508.46556833309654</v>
      </c>
      <c r="W11" s="54">
        <v>538.99486645179775</v>
      </c>
      <c r="X11" s="54">
        <v>515.38879123222773</v>
      </c>
      <c r="Y11" s="54">
        <v>503.58575362244272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619.17600262892267</v>
      </c>
      <c r="C13" s="35">
        <v>614.14942503622558</v>
      </c>
      <c r="D13" s="35">
        <v>606.98169985799018</v>
      </c>
      <c r="E13" s="35">
        <v>598.18011268793373</v>
      </c>
      <c r="F13" s="35">
        <v>587.35706374342396</v>
      </c>
      <c r="G13" s="35">
        <v>577.31354409060623</v>
      </c>
      <c r="H13" s="35">
        <v>566.63938725243247</v>
      </c>
      <c r="I13" s="35">
        <v>555.71050720878839</v>
      </c>
      <c r="J13" s="35">
        <v>543.50457593566989</v>
      </c>
      <c r="K13" s="35">
        <v>531.82308126389967</v>
      </c>
      <c r="L13" s="35">
        <v>520.51773971329555</v>
      </c>
      <c r="M13" s="35">
        <v>509.21317728046336</v>
      </c>
      <c r="N13" s="35">
        <v>496.95773177881955</v>
      </c>
      <c r="O13" s="35">
        <v>484.2105342512852</v>
      </c>
      <c r="P13" s="35">
        <v>472.41628633942048</v>
      </c>
      <c r="Q13" s="35">
        <v>459.40935377923728</v>
      </c>
      <c r="R13" s="35">
        <v>452.83701663773365</v>
      </c>
      <c r="S13" s="35">
        <v>445.06591556527508</v>
      </c>
      <c r="T13" s="35">
        <v>437.081236665674</v>
      </c>
      <c r="U13" s="35">
        <v>427.80430221069327</v>
      </c>
      <c r="V13" s="35">
        <v>420.41540912943975</v>
      </c>
      <c r="W13" s="35">
        <v>412.45957675199423</v>
      </c>
      <c r="X13" s="35">
        <v>405.12689636925921</v>
      </c>
      <c r="Y13" s="35">
        <v>397.67249401150059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552.71460060213678</v>
      </c>
      <c r="D14" s="36">
        <v>536.71379479173675</v>
      </c>
      <c r="E14" s="36">
        <v>522.08850691369264</v>
      </c>
      <c r="F14" s="36">
        <v>509.01542360547631</v>
      </c>
      <c r="G14" s="36">
        <v>497.09883082117216</v>
      </c>
      <c r="H14" s="36">
        <v>489.36276353585401</v>
      </c>
      <c r="I14" s="36">
        <v>477.87049776403006</v>
      </c>
      <c r="J14" s="36">
        <v>467.83995821873026</v>
      </c>
      <c r="K14" s="36">
        <v>450.91084104733665</v>
      </c>
      <c r="L14" s="36">
        <v>434.29205330094362</v>
      </c>
      <c r="M14" s="36">
        <v>421.03326021914791</v>
      </c>
      <c r="N14" s="36">
        <v>415.00900928738469</v>
      </c>
      <c r="O14" s="36">
        <v>407.11212289446632</v>
      </c>
      <c r="P14" s="36">
        <v>406.97221215114524</v>
      </c>
      <c r="Q14" s="36">
        <v>404.40518708382922</v>
      </c>
      <c r="R14" s="36">
        <v>400.49179458762018</v>
      </c>
      <c r="S14" s="36">
        <v>395.15322209811495</v>
      </c>
      <c r="T14" s="36">
        <v>388.89786466927336</v>
      </c>
      <c r="U14" s="36">
        <v>382.86088764201429</v>
      </c>
      <c r="V14" s="36">
        <v>377.25500158089744</v>
      </c>
      <c r="W14" s="36">
        <v>374.99147157141203</v>
      </c>
      <c r="X14" s="36">
        <v>372.72794156192668</v>
      </c>
      <c r="Y14" s="36">
        <v>370.46441155244128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0.43628459130275815</v>
      </c>
      <c r="C16" s="44">
        <f>C7/RES_summary!C$6</f>
        <v>0.44245803737244577</v>
      </c>
      <c r="D16" s="44">
        <f>D7/RES_summary!D$6</f>
        <v>0.45476740299402796</v>
      </c>
      <c r="E16" s="44">
        <f>E7/RES_summary!E$6</f>
        <v>0.47137120013173184</v>
      </c>
      <c r="F16" s="44">
        <f>F7/RES_summary!F$6</f>
        <v>0.49595652700604348</v>
      </c>
      <c r="G16" s="44">
        <f>G7/RES_summary!G$6</f>
        <v>0.52066399291325549</v>
      </c>
      <c r="H16" s="44">
        <f>H7/RES_summary!H$6</f>
        <v>0.54844847374631178</v>
      </c>
      <c r="I16" s="44">
        <f>I7/RES_summary!I$6</f>
        <v>0.57547488558427706</v>
      </c>
      <c r="J16" s="44">
        <f>J7/RES_summary!J$6</f>
        <v>0.60962684292562208</v>
      </c>
      <c r="K16" s="44">
        <f>K7/RES_summary!K$6</f>
        <v>0.63633481714972784</v>
      </c>
      <c r="L16" s="44">
        <f>L7/RES_summary!L$6</f>
        <v>0.65358118428719947</v>
      </c>
      <c r="M16" s="44">
        <f>M7/RES_summary!M$6</f>
        <v>0.66701168700339264</v>
      </c>
      <c r="N16" s="44">
        <f>N7/RES_summary!N$6</f>
        <v>0.68468366568943995</v>
      </c>
      <c r="O16" s="44">
        <f>O7/RES_summary!O$6</f>
        <v>0.70463780701919987</v>
      </c>
      <c r="P16" s="44">
        <f>P7/RES_summary!P$6</f>
        <v>0.71943394769029334</v>
      </c>
      <c r="Q16" s="44">
        <f>Q7/RES_summary!Q$6</f>
        <v>0.74568668839467833</v>
      </c>
      <c r="R16" s="44">
        <f>R7/RES_summary!R$6</f>
        <v>0.75366221074297735</v>
      </c>
      <c r="S16" s="44">
        <f>S7/RES_summary!S$6</f>
        <v>0.76146867064116008</v>
      </c>
      <c r="T16" s="44">
        <f>T7/RES_summary!T$6</f>
        <v>0.76872499873411315</v>
      </c>
      <c r="U16" s="44">
        <f>U7/RES_summary!U$6</f>
        <v>0.77524147132505838</v>
      </c>
      <c r="V16" s="44">
        <f>V7/RES_summary!V$6</f>
        <v>0.7806478834447983</v>
      </c>
      <c r="W16" s="44">
        <f>W7/RES_summary!W$6</f>
        <v>0.78455443091328569</v>
      </c>
      <c r="X16" s="44">
        <f>X7/RES_summary!X$6</f>
        <v>0.78759358709603888</v>
      </c>
      <c r="Y16" s="44">
        <f>Y7/RES_summary!Y$6</f>
        <v>0.78986827612606181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4">B13*B16</f>
        <v>270.13694925143506</v>
      </c>
      <c r="C17" s="52">
        <f t="shared" si="4"/>
        <v>271.73534925494437</v>
      </c>
      <c r="D17" s="52">
        <f t="shared" si="4"/>
        <v>276.03549130931873</v>
      </c>
      <c r="E17" s="52">
        <f t="shared" si="4"/>
        <v>281.96487761264592</v>
      </c>
      <c r="F17" s="52">
        <f t="shared" si="4"/>
        <v>291.30356944665584</v>
      </c>
      <c r="G17" s="52">
        <f t="shared" si="4"/>
        <v>300.58637502911779</v>
      </c>
      <c r="H17" s="52">
        <f t="shared" si="4"/>
        <v>310.77250710314189</v>
      </c>
      <c r="I17" s="52">
        <f t="shared" si="4"/>
        <v>319.7974405539581</v>
      </c>
      <c r="J17" s="52">
        <f t="shared" si="4"/>
        <v>331.33497874329146</v>
      </c>
      <c r="K17" s="52">
        <f t="shared" si="4"/>
        <v>338.41754317206846</v>
      </c>
      <c r="L17" s="52">
        <f t="shared" si="4"/>
        <v>340.20060076431196</v>
      </c>
      <c r="M17" s="52">
        <f t="shared" si="4"/>
        <v>339.65114042219949</v>
      </c>
      <c r="N17" s="52">
        <f t="shared" si="4"/>
        <v>340.25884148703165</v>
      </c>
      <c r="O17" s="52">
        <f t="shared" si="4"/>
        <v>341.19304899042078</v>
      </c>
      <c r="P17" s="52">
        <f t="shared" si="4"/>
        <v>339.87231383435727</v>
      </c>
      <c r="Q17" s="52">
        <f t="shared" si="4"/>
        <v>342.57543963717865</v>
      </c>
      <c r="R17" s="52">
        <f t="shared" ref="R17:V17" si="5">R13*R16</f>
        <v>341.28614706544874</v>
      </c>
      <c r="S17" s="52">
        <f t="shared" si="5"/>
        <v>338.90375107318079</v>
      </c>
      <c r="T17" s="52">
        <f t="shared" si="5"/>
        <v>335.99527310252483</v>
      </c>
      <c r="U17" s="52">
        <f t="shared" si="5"/>
        <v>331.65163668500776</v>
      </c>
      <c r="V17" s="52">
        <f t="shared" si="5"/>
        <v>328.19639930447607</v>
      </c>
      <c r="W17" s="52">
        <f t="shared" ref="W17:Y17" si="6">W13*W16</f>
        <v>323.5969885133955</v>
      </c>
      <c r="X17" s="52">
        <f t="shared" si="6"/>
        <v>319.07534554055007</v>
      </c>
      <c r="Y17" s="52">
        <f t="shared" si="6"/>
        <v>314.10888730761559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129.899721603665</v>
      </c>
      <c r="C18" s="36">
        <f>C3*11630*1000/RES_summary!C$6</f>
        <v>131.02643001161886</v>
      </c>
      <c r="D18" s="36">
        <f>D3*11630*1000/RES_summary!D$6</f>
        <v>133.26184089778042</v>
      </c>
      <c r="E18" s="36">
        <f>E3*11630*1000/RES_summary!E$6</f>
        <v>136.42189586950971</v>
      </c>
      <c r="F18" s="36">
        <f>F3*11630*1000/RES_summary!F$6</f>
        <v>141.2282302668284</v>
      </c>
      <c r="G18" s="36">
        <f>G3*11630*1000/RES_summary!G$6</f>
        <v>146.22063206980241</v>
      </c>
      <c r="H18" s="36">
        <f>H3*11630*1000/RES_summary!H$6</f>
        <v>151.58980046466519</v>
      </c>
      <c r="I18" s="36">
        <f>I3*11630*1000/RES_summary!I$6</f>
        <v>156.2257428781773</v>
      </c>
      <c r="J18" s="36">
        <f>J3*11630*1000/RES_summary!J$6</f>
        <v>161.58073179757702</v>
      </c>
      <c r="K18" s="36">
        <f>K3*11630*1000/RES_summary!K$6</f>
        <v>164.46391088310099</v>
      </c>
      <c r="L18" s="36">
        <f>L3*11630*1000/RES_summary!L$6</f>
        <v>165.2613302178633</v>
      </c>
      <c r="M18" s="36">
        <f>M3*11630*1000/RES_summary!M$6</f>
        <v>164.88375629979981</v>
      </c>
      <c r="N18" s="36">
        <f>N3*11630*1000/RES_summary!N$6</f>
        <v>165.17900652256083</v>
      </c>
      <c r="O18" s="36">
        <f>O3*11630*1000/RES_summary!O$6</f>
        <v>165.86172335986754</v>
      </c>
      <c r="P18" s="36">
        <f>P3*11630*1000/RES_summary!P$6</f>
        <v>165.29517383463983</v>
      </c>
      <c r="Q18" s="36">
        <f>Q3*11630*1000/RES_summary!Q$6</f>
        <v>166.85646356520016</v>
      </c>
      <c r="R18" s="36">
        <f>R3*11630*1000/RES_summary!R$6</f>
        <v>166.78704419959473</v>
      </c>
      <c r="S18" s="36">
        <f>S3*11630*1000/RES_summary!S$6</f>
        <v>165.67548581871267</v>
      </c>
      <c r="T18" s="36">
        <f>T3*11630*1000/RES_summary!T$6</f>
        <v>164.81116788809658</v>
      </c>
      <c r="U18" s="36">
        <f>U3*11630*1000/RES_summary!U$6</f>
        <v>162.66543110445249</v>
      </c>
      <c r="V18" s="36">
        <f>V3*11630*1000/RES_summary!V$6</f>
        <v>166.87656869722633</v>
      </c>
      <c r="W18" s="36">
        <f>W3*11630*1000/RES_summary!W$6</f>
        <v>174.41711560798154</v>
      </c>
      <c r="X18" s="36">
        <f>X3*11630*1000/RES_summary!X$6</f>
        <v>164.4478566501495</v>
      </c>
      <c r="Y18" s="36">
        <f>Y3*11630*1000/RES_summary!Y$6</f>
        <v>158.18076073431254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60.989147852218935</v>
      </c>
      <c r="C3" s="49">
        <f t="shared" ref="C3:W3" si="0">C5*C11/11630</f>
        <v>72.196816782763477</v>
      </c>
      <c r="D3" s="49">
        <f t="shared" si="0"/>
        <v>82.106355109998802</v>
      </c>
      <c r="E3" s="49">
        <f t="shared" si="0"/>
        <v>90.093189963510568</v>
      </c>
      <c r="F3" s="49">
        <f t="shared" si="0"/>
        <v>101.11991575409047</v>
      </c>
      <c r="G3" s="49">
        <f t="shared" si="0"/>
        <v>109.13779795485857</v>
      </c>
      <c r="H3" s="49">
        <f t="shared" si="0"/>
        <v>119.87228572137181</v>
      </c>
      <c r="I3" s="49">
        <f t="shared" si="0"/>
        <v>131.21491942192552</v>
      </c>
      <c r="J3" s="49">
        <f t="shared" si="0"/>
        <v>141.25419553020663</v>
      </c>
      <c r="K3" s="49">
        <f t="shared" si="0"/>
        <v>144.4038736606654</v>
      </c>
      <c r="L3" s="49">
        <f t="shared" si="0"/>
        <v>151.17546751537043</v>
      </c>
      <c r="M3" s="49">
        <f t="shared" si="0"/>
        <v>154.18268400133624</v>
      </c>
      <c r="N3" s="49">
        <f t="shared" si="0"/>
        <v>158.96293576385509</v>
      </c>
      <c r="O3" s="49">
        <f t="shared" si="0"/>
        <v>165.19492550846965</v>
      </c>
      <c r="P3" s="49">
        <f t="shared" si="0"/>
        <v>171.9159569126434</v>
      </c>
      <c r="Q3" s="49">
        <f t="shared" si="0"/>
        <v>174.57513822088919</v>
      </c>
      <c r="R3" s="49">
        <f t="shared" si="0"/>
        <v>172.10341379163211</v>
      </c>
      <c r="S3" s="49">
        <f t="shared" si="0"/>
        <v>166.32611161279229</v>
      </c>
      <c r="T3" s="49">
        <f t="shared" si="0"/>
        <v>160.44661119073953</v>
      </c>
      <c r="U3" s="49">
        <f t="shared" si="0"/>
        <v>158.70341333023345</v>
      </c>
      <c r="V3" s="49">
        <f t="shared" si="0"/>
        <v>161.56280548314538</v>
      </c>
      <c r="W3" s="49">
        <f t="shared" si="0"/>
        <v>166.70856161390506</v>
      </c>
      <c r="X3" s="49">
        <f t="shared" ref="X3:Y3" si="1">X5*X11/11630</f>
        <v>155.57735703824133</v>
      </c>
      <c r="Y3" s="49">
        <f t="shared" si="1"/>
        <v>150.57767803904969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468.68151846694838</v>
      </c>
      <c r="C5" s="49">
        <f t="shared" ref="C5:W5" si="2">C7*C13/1000000</f>
        <v>551.3388825469774</v>
      </c>
      <c r="D5" s="49">
        <f t="shared" si="2"/>
        <v>624.54109958846936</v>
      </c>
      <c r="E5" s="49">
        <f t="shared" si="2"/>
        <v>683.72873476166751</v>
      </c>
      <c r="F5" s="49">
        <f t="shared" si="2"/>
        <v>766.57905937960697</v>
      </c>
      <c r="G5" s="49">
        <f t="shared" si="2"/>
        <v>826.73526313017317</v>
      </c>
      <c r="H5" s="49">
        <f t="shared" si="2"/>
        <v>908.27095450029503</v>
      </c>
      <c r="I5" s="49">
        <f t="shared" si="2"/>
        <v>995.81965575606637</v>
      </c>
      <c r="J5" s="49">
        <f t="shared" si="2"/>
        <v>1077.0889875209346</v>
      </c>
      <c r="K5" s="49">
        <f t="shared" si="2"/>
        <v>1108.9353689286429</v>
      </c>
      <c r="L5" s="49">
        <f t="shared" si="2"/>
        <v>1167.2972212452373</v>
      </c>
      <c r="M5" s="49">
        <f t="shared" si="2"/>
        <v>1190.6509240100718</v>
      </c>
      <c r="N5" s="49">
        <f t="shared" si="2"/>
        <v>1229.5749931261378</v>
      </c>
      <c r="O5" s="49">
        <f t="shared" si="2"/>
        <v>1279.3221243866653</v>
      </c>
      <c r="P5" s="49">
        <f t="shared" si="2"/>
        <v>1332.158660798128</v>
      </c>
      <c r="Q5" s="49">
        <f t="shared" si="2"/>
        <v>1353.1970367514418</v>
      </c>
      <c r="R5" s="49">
        <f t="shared" si="2"/>
        <v>1306.0290013369204</v>
      </c>
      <c r="S5" s="49">
        <f t="shared" si="2"/>
        <v>1263.4652806847325</v>
      </c>
      <c r="T5" s="49">
        <f t="shared" si="2"/>
        <v>1223.2890392002871</v>
      </c>
      <c r="U5" s="49">
        <f t="shared" si="2"/>
        <v>1216.9980799450932</v>
      </c>
      <c r="V5" s="49">
        <f t="shared" si="2"/>
        <v>1191.0552997705222</v>
      </c>
      <c r="W5" s="49">
        <f t="shared" si="2"/>
        <v>1162.628896803725</v>
      </c>
      <c r="X5" s="49">
        <f t="shared" ref="X5:Y5" si="3">X7*X13/1000000</f>
        <v>1134.8513372725645</v>
      </c>
      <c r="Y5" s="49">
        <f t="shared" si="3"/>
        <v>1124.2080086907772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1257799.841535331</v>
      </c>
      <c r="C7" s="35">
        <v>1520166.4107068451</v>
      </c>
      <c r="D7" s="35">
        <v>1771365.511531193</v>
      </c>
      <c r="E7" s="35">
        <v>1998165.0854123652</v>
      </c>
      <c r="F7" s="35">
        <v>2319886.1677590418</v>
      </c>
      <c r="G7" s="35">
        <v>2580134.4754846129</v>
      </c>
      <c r="H7" s="35">
        <v>2944329.825377678</v>
      </c>
      <c r="I7" s="35">
        <v>3356265.5088621192</v>
      </c>
      <c r="J7" s="35">
        <v>3779362.5593053806</v>
      </c>
      <c r="K7" s="35">
        <v>4086540.0268039568</v>
      </c>
      <c r="L7" s="35">
        <v>4551986.2814155947</v>
      </c>
      <c r="M7" s="35">
        <v>4888705.6959351385</v>
      </c>
      <c r="N7" s="35">
        <v>5406551.1685409592</v>
      </c>
      <c r="O7" s="35">
        <v>5995174.786764456</v>
      </c>
      <c r="P7" s="35">
        <v>6776069.3806589069</v>
      </c>
      <c r="Q7" s="35">
        <v>7587071.0910792369</v>
      </c>
      <c r="R7" s="35">
        <v>7924972.9934043987</v>
      </c>
      <c r="S7" s="35">
        <v>8287851.2976154871</v>
      </c>
      <c r="T7" s="35">
        <v>8734766.0015271213</v>
      </c>
      <c r="U7" s="35">
        <v>9250113.6538426466</v>
      </c>
      <c r="V7" s="35">
        <v>9717876.4286988843</v>
      </c>
      <c r="W7" s="35">
        <v>10095824.481683614</v>
      </c>
      <c r="X7" s="35">
        <v>10492022.318700179</v>
      </c>
      <c r="Y7" s="35">
        <v>10795969.442913963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381812.51577569265</v>
      </c>
      <c r="D8" s="52">
        <v>379868.34629821707</v>
      </c>
      <c r="E8" s="52">
        <v>365404.31687573809</v>
      </c>
      <c r="F8" s="52">
        <v>471028.51560189994</v>
      </c>
      <c r="G8" s="52">
        <v>421084.86456790753</v>
      </c>
      <c r="H8" s="52">
        <v>537451.27863627253</v>
      </c>
      <c r="I8" s="52">
        <v>598569.97505347012</v>
      </c>
      <c r="J8" s="52">
        <v>624142.7464961824</v>
      </c>
      <c r="K8" s="52">
        <v>688989.98327426892</v>
      </c>
      <c r="L8" s="52">
        <v>845314.60090985522</v>
      </c>
      <c r="M8" s="52">
        <v>702123.73139528185</v>
      </c>
      <c r="N8" s="52">
        <v>988873.98820772115</v>
      </c>
      <c r="O8" s="52">
        <v>1009708.4827914042</v>
      </c>
      <c r="P8" s="52">
        <v>1318345.8725307239</v>
      </c>
      <c r="Q8" s="52">
        <v>1409571.6854737997</v>
      </c>
      <c r="R8" s="52">
        <v>962044.64882134367</v>
      </c>
      <c r="S8" s="52">
        <v>1051868.2874853574</v>
      </c>
      <c r="T8" s="52">
        <v>1292229.3048214894</v>
      </c>
      <c r="U8" s="52">
        <v>1217471.3837108072</v>
      </c>
      <c r="V8" s="52">
        <v>1456636.7630639588</v>
      </c>
      <c r="W8" s="52">
        <v>1387656.5357761327</v>
      </c>
      <c r="X8" s="52">
        <v>1714543.7095472887</v>
      </c>
      <c r="Y8" s="52">
        <v>1713518.8096875828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119445.94660417852</v>
      </c>
      <c r="D9" s="36">
        <v>128669.24547386914</v>
      </c>
      <c r="E9" s="36">
        <v>138604.74299456575</v>
      </c>
      <c r="F9" s="36">
        <v>149307.43325522309</v>
      </c>
      <c r="G9" s="36">
        <v>160836.55684233643</v>
      </c>
      <c r="H9" s="36">
        <v>173255.92874320736</v>
      </c>
      <c r="I9" s="36">
        <v>186634.29156902898</v>
      </c>
      <c r="J9" s="36">
        <v>201045.696052921</v>
      </c>
      <c r="K9" s="36">
        <v>381812.51577569218</v>
      </c>
      <c r="L9" s="36">
        <v>379868.34629821777</v>
      </c>
      <c r="M9" s="36">
        <v>365404.31687573809</v>
      </c>
      <c r="N9" s="36">
        <v>471028.51560190041</v>
      </c>
      <c r="O9" s="36">
        <v>421084.86456790753</v>
      </c>
      <c r="P9" s="36">
        <v>537451.278636273</v>
      </c>
      <c r="Q9" s="36">
        <v>598569.97505346965</v>
      </c>
      <c r="R9" s="36">
        <v>624142.74649618287</v>
      </c>
      <c r="S9" s="36">
        <v>688989.98327426985</v>
      </c>
      <c r="T9" s="36">
        <v>845314.60090985522</v>
      </c>
      <c r="U9" s="36">
        <v>702123.73139528185</v>
      </c>
      <c r="V9" s="36">
        <v>988873.98820772208</v>
      </c>
      <c r="W9" s="36">
        <v>1009708.4827914033</v>
      </c>
      <c r="X9" s="36">
        <v>1318345.872530723</v>
      </c>
      <c r="Y9" s="36">
        <v>1409571.6854737997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1513.4025165776332</v>
      </c>
      <c r="C11" s="54">
        <v>1522.9271973430896</v>
      </c>
      <c r="D11" s="54">
        <v>1528.9576787796657</v>
      </c>
      <c r="E11" s="54">
        <v>1532.4554110496201</v>
      </c>
      <c r="F11" s="54">
        <v>1534.1204613283198</v>
      </c>
      <c r="G11" s="54">
        <v>1535.2829942311928</v>
      </c>
      <c r="H11" s="54">
        <v>1534.91056389286</v>
      </c>
      <c r="I11" s="54">
        <v>1532.4356213057179</v>
      </c>
      <c r="J11" s="54">
        <v>1525.2094423483031</v>
      </c>
      <c r="K11" s="54">
        <v>1514.4408752117317</v>
      </c>
      <c r="L11" s="54">
        <v>1506.1893879334305</v>
      </c>
      <c r="M11" s="54">
        <v>1506.0204286377157</v>
      </c>
      <c r="N11" s="54">
        <v>1503.5593219355421</v>
      </c>
      <c r="O11" s="54">
        <v>1501.7460786778583</v>
      </c>
      <c r="P11" s="54">
        <v>1500.8591977296194</v>
      </c>
      <c r="Q11" s="54">
        <v>1500.3793256767769</v>
      </c>
      <c r="R11" s="54">
        <v>1532.5560920529144</v>
      </c>
      <c r="S11" s="54">
        <v>1531.0058041392676</v>
      </c>
      <c r="T11" s="54">
        <v>1525.3909978365994</v>
      </c>
      <c r="U11" s="54">
        <v>1516.6175916348918</v>
      </c>
      <c r="V11" s="54">
        <v>1577.5719466014707</v>
      </c>
      <c r="W11" s="54">
        <v>1667.6177384717348</v>
      </c>
      <c r="X11" s="54">
        <v>1594.3627177664241</v>
      </c>
      <c r="Y11" s="54">
        <v>1557.7352074137686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372.62011250919954</v>
      </c>
      <c r="C13" s="35">
        <v>362.68324221860456</v>
      </c>
      <c r="D13" s="35">
        <v>352.57607508040923</v>
      </c>
      <c r="E13" s="35">
        <v>342.17830135920178</v>
      </c>
      <c r="F13" s="35">
        <v>330.43822150985329</v>
      </c>
      <c r="G13" s="35">
        <v>320.42332327461031</v>
      </c>
      <c r="H13" s="35">
        <v>308.48138909973795</v>
      </c>
      <c r="I13" s="35">
        <v>296.70467164371655</v>
      </c>
      <c r="J13" s="35">
        <v>284.99223628835858</v>
      </c>
      <c r="K13" s="35">
        <v>271.36290398602324</v>
      </c>
      <c r="L13" s="35">
        <v>256.4368934965741</v>
      </c>
      <c r="M13" s="35">
        <v>243.55136063929442</v>
      </c>
      <c r="N13" s="35">
        <v>227.42316770821526</v>
      </c>
      <c r="O13" s="35">
        <v>213.39196435290327</v>
      </c>
      <c r="P13" s="35">
        <v>196.5975532364736</v>
      </c>
      <c r="Q13" s="35">
        <v>178.35565536515273</v>
      </c>
      <c r="R13" s="35">
        <v>164.79917375414021</v>
      </c>
      <c r="S13" s="35">
        <v>152.44787042067784</v>
      </c>
      <c r="T13" s="35">
        <v>140.0482896721465</v>
      </c>
      <c r="U13" s="35">
        <v>131.56574345867983</v>
      </c>
      <c r="V13" s="35">
        <v>122.5633304260889</v>
      </c>
      <c r="W13" s="35">
        <v>115.15938088197043</v>
      </c>
      <c r="X13" s="35">
        <v>108.16325993225271</v>
      </c>
      <c r="Y13" s="35">
        <v>104.13219624557773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333.05698710293984</v>
      </c>
      <c r="D14" s="36">
        <v>318.9182961597229</v>
      </c>
      <c r="E14" s="36">
        <v>303.32030844570767</v>
      </c>
      <c r="F14" s="36">
        <v>294.00614317160461</v>
      </c>
      <c r="G14" s="36">
        <v>285.18512480845465</v>
      </c>
      <c r="H14" s="36">
        <v>271.82805370191136</v>
      </c>
      <c r="I14" s="36">
        <v>262.4461608924916</v>
      </c>
      <c r="J14" s="36">
        <v>250.23602777470262</v>
      </c>
      <c r="K14" s="36">
        <v>230.78957809297478</v>
      </c>
      <c r="L14" s="36">
        <v>212.35740857879293</v>
      </c>
      <c r="M14" s="36">
        <v>191.1176718102283</v>
      </c>
      <c r="N14" s="36">
        <v>179.40541305325561</v>
      </c>
      <c r="O14" s="36">
        <v>168.2012915725536</v>
      </c>
      <c r="P14" s="36">
        <v>150.89429533457141</v>
      </c>
      <c r="Q14" s="36">
        <v>126.37226596371087</v>
      </c>
      <c r="R14" s="36">
        <v>113.31591144614416</v>
      </c>
      <c r="S14" s="36">
        <v>110.70586335134428</v>
      </c>
      <c r="T14" s="36">
        <v>107.82341499199751</v>
      </c>
      <c r="U14" s="36">
        <v>105.05158094308227</v>
      </c>
      <c r="V14" s="36">
        <v>103.98375901130871</v>
      </c>
      <c r="W14" s="36">
        <v>101.90408383108253</v>
      </c>
      <c r="X14" s="36">
        <v>99.824408650856356</v>
      </c>
      <c r="Y14" s="36">
        <v>97.74473347063018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0.55274007657649638</v>
      </c>
      <c r="C16" s="44">
        <f>C7/RES_summary!C$6</f>
        <v>0.65624378286011753</v>
      </c>
      <c r="D16" s="44">
        <f>D7/RES_summary!D$6</f>
        <v>0.7504199372807161</v>
      </c>
      <c r="E16" s="44">
        <f>E7/RES_summary!E$6</f>
        <v>0.83087725797079992</v>
      </c>
      <c r="F16" s="44">
        <f>F7/RES_summary!F$6</f>
        <v>0.94622454918918109</v>
      </c>
      <c r="G16" s="44">
        <f>G7/RES_summary!G$6</f>
        <v>1.0465174992474442</v>
      </c>
      <c r="H16" s="44">
        <f>H7/RES_summary!H$6</f>
        <v>1.1848848429711192</v>
      </c>
      <c r="I16" s="44">
        <f>I7/RES_summary!I$6</f>
        <v>1.3388287088473856</v>
      </c>
      <c r="J16" s="44">
        <f>J7/RES_summary!J$6</f>
        <v>1.4902161687750923</v>
      </c>
      <c r="K16" s="44">
        <f>K7/RES_summary!K$6</f>
        <v>1.597385429049637</v>
      </c>
      <c r="L16" s="44">
        <f>L7/RES_summary!L$6</f>
        <v>1.762467415904301</v>
      </c>
      <c r="M16" s="44">
        <f>M7/RES_summary!M$6</f>
        <v>1.8789857616404539</v>
      </c>
      <c r="N16" s="44">
        <f>N7/RES_summary!N$6</f>
        <v>2.0590126005659837</v>
      </c>
      <c r="O16" s="44">
        <f>O7/RES_summary!O$6</f>
        <v>2.2636541323281376</v>
      </c>
      <c r="P16" s="44">
        <f>P7/RES_summary!P$6</f>
        <v>2.5407446302792867</v>
      </c>
      <c r="Q16" s="44">
        <f>Q7/RES_summary!Q$6</f>
        <v>2.8106155183194836</v>
      </c>
      <c r="R16" s="44">
        <f>R7/RES_summary!R$6</f>
        <v>2.9274683512458308</v>
      </c>
      <c r="S16" s="44">
        <f>S7/RES_summary!S$6</f>
        <v>3.0270180443226091</v>
      </c>
      <c r="T16" s="44">
        <f>T7/RES_summary!T$6</f>
        <v>3.1592073383560546</v>
      </c>
      <c r="U16" s="44">
        <f>U7/RES_summary!U$6</f>
        <v>3.2823470990946677</v>
      </c>
      <c r="V16" s="44">
        <f>V7/RES_summary!V$6</f>
        <v>3.4226226430248241</v>
      </c>
      <c r="W16" s="44">
        <f>W7/RES_summary!W$6</f>
        <v>3.4937166620180835</v>
      </c>
      <c r="X16" s="44">
        <f>X7/RES_summary!X$6</f>
        <v>3.558963031468934</v>
      </c>
      <c r="Y16" s="44">
        <f>Y7/RES_summary!Y$6</f>
        <v>3.6187259350068688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4">B13*B16</f>
        <v>205.96206952227766</v>
      </c>
      <c r="C17" s="52">
        <f t="shared" si="4"/>
        <v>238.00862285350934</v>
      </c>
      <c r="D17" s="52">
        <f t="shared" si="4"/>
        <v>264.58011614852177</v>
      </c>
      <c r="E17" s="52">
        <f t="shared" si="4"/>
        <v>284.30816877043964</v>
      </c>
      <c r="F17" s="52">
        <f t="shared" si="4"/>
        <v>312.66875718303567</v>
      </c>
      <c r="G17" s="52">
        <f t="shared" si="4"/>
        <v>335.32861497390059</v>
      </c>
      <c r="H17" s="52">
        <f t="shared" si="4"/>
        <v>365.51492228295569</v>
      </c>
      <c r="I17" s="52">
        <f t="shared" si="4"/>
        <v>397.23673244574451</v>
      </c>
      <c r="J17" s="52">
        <f t="shared" si="4"/>
        <v>424.70003849228357</v>
      </c>
      <c r="K17" s="52">
        <f t="shared" si="4"/>
        <v>433.47114881186917</v>
      </c>
      <c r="L17" s="52">
        <f t="shared" si="4"/>
        <v>451.96166902343339</v>
      </c>
      <c r="M17" s="52">
        <f t="shared" si="4"/>
        <v>457.62953886939351</v>
      </c>
      <c r="N17" s="52">
        <f t="shared" si="4"/>
        <v>468.26716797184616</v>
      </c>
      <c r="O17" s="52">
        <f t="shared" si="4"/>
        <v>483.04560191306814</v>
      </c>
      <c r="P17" s="52">
        <f t="shared" si="4"/>
        <v>499.50417771161648</v>
      </c>
      <c r="Q17" s="52">
        <f t="shared" si="4"/>
        <v>501.28917274933991</v>
      </c>
      <c r="R17" s="52">
        <f t="shared" ref="R17:V17" si="5">R13*R16</f>
        <v>482.44436547670807</v>
      </c>
      <c r="S17" s="52">
        <f t="shared" si="5"/>
        <v>461.46245458194676</v>
      </c>
      <c r="T17" s="52">
        <f t="shared" si="5"/>
        <v>442.44158445645968</v>
      </c>
      <c r="U17" s="52">
        <f t="shared" si="5"/>
        <v>431.84443638183103</v>
      </c>
      <c r="V17" s="52">
        <f t="shared" si="5"/>
        <v>419.48802992086524</v>
      </c>
      <c r="W17" s="52">
        <f t="shared" ref="W17:Y17" si="6">W13*W16</f>
        <v>402.33424777502682</v>
      </c>
      <c r="X17" s="52">
        <f t="shared" si="6"/>
        <v>384.94904346205243</v>
      </c>
      <c r="Y17" s="52">
        <f t="shared" si="6"/>
        <v>376.82587922309705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311.70351433455244</v>
      </c>
      <c r="C18" s="36">
        <f>C3*11630*1000/RES_summary!C$6</f>
        <v>362.46980494578349</v>
      </c>
      <c r="D18" s="36">
        <f>D3*11630*1000/RES_summary!D$6</f>
        <v>404.53180023769812</v>
      </c>
      <c r="E18" s="36">
        <f>E3*11630*1000/RES_summary!E$6</f>
        <v>435.68959163786889</v>
      </c>
      <c r="F18" s="36">
        <f>F3*11630*1000/RES_summary!F$6</f>
        <v>479.6715380125911</v>
      </c>
      <c r="G18" s="36">
        <f>G3*11630*1000/RES_summary!G$6</f>
        <v>514.82432004852876</v>
      </c>
      <c r="H18" s="36">
        <f>H3*11630*1000/RES_summary!H$6</f>
        <v>561.03271547258657</v>
      </c>
      <c r="I18" s="36">
        <f>I3*11630*1000/RES_summary!I$6</f>
        <v>608.73971889094776</v>
      </c>
      <c r="J18" s="36">
        <f>J3*11630*1000/RES_summary!J$6</f>
        <v>647.75650887411859</v>
      </c>
      <c r="K18" s="36">
        <f>K3*11630*1000/RES_summary!K$6</f>
        <v>656.46642598568201</v>
      </c>
      <c r="L18" s="36">
        <f>L3*11630*1000/RES_summary!L$6</f>
        <v>680.73986963577693</v>
      </c>
      <c r="M18" s="36">
        <f>M3*11630*1000/RES_summary!M$6</f>
        <v>689.19943428536419</v>
      </c>
      <c r="N18" s="36">
        <f>N3*11630*1000/RES_summary!N$6</f>
        <v>704.0674655604256</v>
      </c>
      <c r="O18" s="36">
        <f>O3*11630*1000/RES_summary!O$6</f>
        <v>725.41183849553602</v>
      </c>
      <c r="P18" s="36">
        <f>P3*11630*1000/RES_summary!P$6</f>
        <v>749.68543942284998</v>
      </c>
      <c r="Q18" s="36">
        <f>Q3*11630*1000/RES_summary!Q$6</f>
        <v>752.12391097872421</v>
      </c>
      <c r="R18" s="36">
        <f>R3*11630*1000/RES_summary!R$6</f>
        <v>739.37305138793181</v>
      </c>
      <c r="S18" s="36">
        <f>S3*11630*1000/RES_summary!S$6</f>
        <v>706.50169635731379</v>
      </c>
      <c r="T18" s="36">
        <f>T3*11630*1000/RES_summary!T$6</f>
        <v>674.89640999844505</v>
      </c>
      <c r="U18" s="36">
        <f>U3*11630*1000/RES_summary!U$6</f>
        <v>654.94286906633988</v>
      </c>
      <c r="V18" s="36">
        <f>V3*11630*1000/RES_summary!V$6</f>
        <v>661.77254793827535</v>
      </c>
      <c r="W18" s="36">
        <f>W3*11630*1000/RES_summary!W$6</f>
        <v>670.93972838431694</v>
      </c>
      <c r="X18" s="36">
        <f>X3*11630*1000/RES_summary!X$6</f>
        <v>613.74840313574316</v>
      </c>
      <c r="Y18" s="36">
        <f>Y3*11630*1000/RES_summary!Y$6</f>
        <v>586.99493913046683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22.236259301381896</v>
      </c>
      <c r="C3" s="49">
        <f t="shared" ref="C3:W3" si="0">C5*C11/11630</f>
        <v>23.307819865983511</v>
      </c>
      <c r="D3" s="49">
        <f t="shared" si="0"/>
        <v>24.293502877765516</v>
      </c>
      <c r="E3" s="49">
        <f t="shared" si="0"/>
        <v>25.673806902804355</v>
      </c>
      <c r="F3" s="49">
        <f t="shared" si="0"/>
        <v>27.186420113152227</v>
      </c>
      <c r="G3" s="49">
        <f t="shared" si="0"/>
        <v>28.341830776820103</v>
      </c>
      <c r="H3" s="49">
        <f t="shared" si="0"/>
        <v>30.31844331512314</v>
      </c>
      <c r="I3" s="49">
        <f t="shared" si="0"/>
        <v>31.873831587377286</v>
      </c>
      <c r="J3" s="49">
        <f t="shared" si="0"/>
        <v>33.631862646819307</v>
      </c>
      <c r="K3" s="49">
        <f t="shared" si="0"/>
        <v>34.782014426625828</v>
      </c>
      <c r="L3" s="49">
        <f t="shared" si="0"/>
        <v>35.963503165177841</v>
      </c>
      <c r="M3" s="49">
        <f t="shared" si="0"/>
        <v>36.453966387123998</v>
      </c>
      <c r="N3" s="49">
        <f t="shared" si="0"/>
        <v>37.432574607543657</v>
      </c>
      <c r="O3" s="49">
        <f t="shared" si="0"/>
        <v>38.600449274385447</v>
      </c>
      <c r="P3" s="49">
        <f t="shared" si="0"/>
        <v>41.505424862246542</v>
      </c>
      <c r="Q3" s="49">
        <f t="shared" si="0"/>
        <v>44.179458032817898</v>
      </c>
      <c r="R3" s="49">
        <f t="shared" si="0"/>
        <v>48.065079751479104</v>
      </c>
      <c r="S3" s="49">
        <f t="shared" si="0"/>
        <v>51.515722898137035</v>
      </c>
      <c r="T3" s="49">
        <f t="shared" si="0"/>
        <v>56.453013965501867</v>
      </c>
      <c r="U3" s="49">
        <f t="shared" si="0"/>
        <v>60.418017825136872</v>
      </c>
      <c r="V3" s="49">
        <f t="shared" si="0"/>
        <v>66.906482724203016</v>
      </c>
      <c r="W3" s="49">
        <f t="shared" si="0"/>
        <v>73.539981718531891</v>
      </c>
      <c r="X3" s="49">
        <f t="shared" ref="X3:Y3" si="1">X5*X11/11630</f>
        <v>73.946373939613622</v>
      </c>
      <c r="Y3" s="49">
        <f t="shared" si="1"/>
        <v>74.399569270562424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378.04062538724384</v>
      </c>
      <c r="C5" s="49">
        <f t="shared" ref="C5:W5" si="2">C7*C13/1000000</f>
        <v>388.77856010805618</v>
      </c>
      <c r="D5" s="49">
        <f t="shared" si="2"/>
        <v>398.36780748916249</v>
      </c>
      <c r="E5" s="49">
        <f t="shared" si="2"/>
        <v>414.41321410681513</v>
      </c>
      <c r="F5" s="49">
        <f t="shared" si="2"/>
        <v>432.40019697755474</v>
      </c>
      <c r="G5" s="49">
        <f t="shared" si="2"/>
        <v>444.15002956337247</v>
      </c>
      <c r="H5" s="49">
        <f t="shared" si="2"/>
        <v>468.56594866870176</v>
      </c>
      <c r="I5" s="49">
        <f t="shared" si="2"/>
        <v>486.26064056431466</v>
      </c>
      <c r="J5" s="49">
        <f t="shared" si="2"/>
        <v>508.0179331373468</v>
      </c>
      <c r="K5" s="49">
        <f t="shared" si="2"/>
        <v>521.25719373140305</v>
      </c>
      <c r="L5" s="49">
        <f t="shared" si="2"/>
        <v>533.80434682483769</v>
      </c>
      <c r="M5" s="49">
        <f t="shared" si="2"/>
        <v>539.04005961107305</v>
      </c>
      <c r="N5" s="49">
        <f t="shared" si="2"/>
        <v>552.14647924420706</v>
      </c>
      <c r="O5" s="49">
        <f t="shared" si="2"/>
        <v>567.56073479314171</v>
      </c>
      <c r="P5" s="49">
        <f t="shared" si="2"/>
        <v>607.79875106242719</v>
      </c>
      <c r="Q5" s="49">
        <f t="shared" si="2"/>
        <v>643.98592938383081</v>
      </c>
      <c r="R5" s="49">
        <f t="shared" si="2"/>
        <v>685.34553378818362</v>
      </c>
      <c r="S5" s="49">
        <f t="shared" si="2"/>
        <v>736.57393249481675</v>
      </c>
      <c r="T5" s="49">
        <f t="shared" si="2"/>
        <v>811.08787000787845</v>
      </c>
      <c r="U5" s="49">
        <f t="shared" si="2"/>
        <v>874.45849467026028</v>
      </c>
      <c r="V5" s="49">
        <f t="shared" si="2"/>
        <v>934.32778736823491</v>
      </c>
      <c r="W5" s="49">
        <f t="shared" si="2"/>
        <v>983.23841648720077</v>
      </c>
      <c r="X5" s="49">
        <f t="shared" ref="X5:Y5" si="3">X7*X13/1000000</f>
        <v>1025.5150926496146</v>
      </c>
      <c r="Y5" s="49">
        <f t="shared" si="3"/>
        <v>1051.390362048681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1049358.1646012082</v>
      </c>
      <c r="C7" s="35">
        <v>1098473.059496942</v>
      </c>
      <c r="D7" s="35">
        <v>1155273.5751853348</v>
      </c>
      <c r="E7" s="35">
        <v>1246597.5894499382</v>
      </c>
      <c r="F7" s="35">
        <v>1358897.8079458084</v>
      </c>
      <c r="G7" s="35">
        <v>1466881.2705963419</v>
      </c>
      <c r="H7" s="35">
        <v>1621070.8574967831</v>
      </c>
      <c r="I7" s="35">
        <v>1760070.7328608262</v>
      </c>
      <c r="J7" s="35">
        <v>1931529.9227781324</v>
      </c>
      <c r="K7" s="35">
        <v>2097390.1162567553</v>
      </c>
      <c r="L7" s="35">
        <v>2287369.1740807062</v>
      </c>
      <c r="M7" s="35">
        <v>2477137.8752099127</v>
      </c>
      <c r="N7" s="35">
        <v>2730163.1246320345</v>
      </c>
      <c r="O7" s="35">
        <v>3085412.3321950482</v>
      </c>
      <c r="P7" s="35">
        <v>3619256.71453453</v>
      </c>
      <c r="Q7" s="35">
        <v>4099450.1381270573</v>
      </c>
      <c r="R7" s="35">
        <v>4594745.4058062071</v>
      </c>
      <c r="S7" s="35">
        <v>5123801.0560479313</v>
      </c>
      <c r="T7" s="35">
        <v>5771504.2034005933</v>
      </c>
      <c r="U7" s="35">
        <v>6307778.03706453</v>
      </c>
      <c r="V7" s="35">
        <v>6801743.4114759956</v>
      </c>
      <c r="W7" s="35">
        <v>7229072.4055547211</v>
      </c>
      <c r="X7" s="35">
        <v>7618678.0655210335</v>
      </c>
      <c r="Y7" s="35">
        <v>7900169.6816477729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244884.00882516953</v>
      </c>
      <c r="D8" s="52">
        <v>259379.83381171408</v>
      </c>
      <c r="E8" s="52">
        <v>300950.44259947306</v>
      </c>
      <c r="F8" s="52">
        <v>329218.904290259</v>
      </c>
      <c r="G8" s="52">
        <v>332448.08106972626</v>
      </c>
      <c r="H8" s="52">
        <v>399073.59572561085</v>
      </c>
      <c r="I8" s="52">
        <v>398379.70917575713</v>
      </c>
      <c r="J8" s="52">
        <v>472409.63251677924</v>
      </c>
      <c r="K8" s="52">
        <v>495079.09776888182</v>
      </c>
      <c r="L8" s="52">
        <v>522427.13889367715</v>
      </c>
      <c r="M8" s="52">
        <v>588842.29685481731</v>
      </c>
      <c r="N8" s="52">
        <v>651404.95859787893</v>
      </c>
      <c r="O8" s="52">
        <v>827658.84007979278</v>
      </c>
      <c r="P8" s="52">
        <v>1028923.4801083636</v>
      </c>
      <c r="Q8" s="52">
        <v>1002620.5624862048</v>
      </c>
      <c r="R8" s="52">
        <v>1084137.5645339671</v>
      </c>
      <c r="S8" s="52">
        <v>1180460.6088396031</v>
      </c>
      <c r="T8" s="52">
        <v>1475361.9874324547</v>
      </c>
      <c r="U8" s="52">
        <v>1565197.3137723003</v>
      </c>
      <c r="V8" s="52">
        <v>1496585.9368976709</v>
      </c>
      <c r="W8" s="52">
        <v>1511466.5586126931</v>
      </c>
      <c r="X8" s="52">
        <v>1570066.2688059155</v>
      </c>
      <c r="Y8" s="52">
        <v>1756853.6035591941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195769.11392943561</v>
      </c>
      <c r="D9" s="36">
        <v>202579.31812332128</v>
      </c>
      <c r="E9" s="36">
        <v>209626.42833486968</v>
      </c>
      <c r="F9" s="36">
        <v>216918.68579438888</v>
      </c>
      <c r="G9" s="36">
        <v>224464.61841919273</v>
      </c>
      <c r="H9" s="36">
        <v>244884.00882516964</v>
      </c>
      <c r="I9" s="36">
        <v>259379.83381171408</v>
      </c>
      <c r="J9" s="36">
        <v>300950.44259947306</v>
      </c>
      <c r="K9" s="36">
        <v>329218.90429025888</v>
      </c>
      <c r="L9" s="36">
        <v>332448.0810697265</v>
      </c>
      <c r="M9" s="36">
        <v>399073.59572561085</v>
      </c>
      <c r="N9" s="36">
        <v>398379.70917575713</v>
      </c>
      <c r="O9" s="36">
        <v>472409.63251677901</v>
      </c>
      <c r="P9" s="36">
        <v>495079.09776888182</v>
      </c>
      <c r="Q9" s="36">
        <v>522427.13889367739</v>
      </c>
      <c r="R9" s="36">
        <v>588842.29685481731</v>
      </c>
      <c r="S9" s="36">
        <v>651404.95859787893</v>
      </c>
      <c r="T9" s="36">
        <v>827658.84007979278</v>
      </c>
      <c r="U9" s="36">
        <v>1028923.4801083636</v>
      </c>
      <c r="V9" s="36">
        <v>1002620.5624862053</v>
      </c>
      <c r="W9" s="36">
        <v>1084137.5645339675</v>
      </c>
      <c r="X9" s="36">
        <v>1180460.6088396031</v>
      </c>
      <c r="Y9" s="36">
        <v>1475361.9874324547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684.07382251621254</v>
      </c>
      <c r="C11" s="54">
        <v>697.23480884863523</v>
      </c>
      <c r="D11" s="54">
        <v>709.22758605713693</v>
      </c>
      <c r="E11" s="54">
        <v>720.50399001672258</v>
      </c>
      <c r="F11" s="54">
        <v>731.21628557531108</v>
      </c>
      <c r="G11" s="54">
        <v>742.12646627188258</v>
      </c>
      <c r="H11" s="54">
        <v>752.516261065717</v>
      </c>
      <c r="I11" s="54">
        <v>762.33326417495357</v>
      </c>
      <c r="J11" s="54">
        <v>769.93062069082714</v>
      </c>
      <c r="K11" s="54">
        <v>776.03692120956998</v>
      </c>
      <c r="L11" s="54">
        <v>783.53715982058964</v>
      </c>
      <c r="M11" s="54">
        <v>786.50857486945677</v>
      </c>
      <c r="N11" s="54">
        <v>788.45172259658159</v>
      </c>
      <c r="O11" s="54">
        <v>790.96949020746001</v>
      </c>
      <c r="P11" s="54">
        <v>794.19065982639404</v>
      </c>
      <c r="Q11" s="54">
        <v>797.8545391718194</v>
      </c>
      <c r="R11" s="54">
        <v>815.64240219075884</v>
      </c>
      <c r="S11" s="54">
        <v>813.39812729464165</v>
      </c>
      <c r="T11" s="54">
        <v>809.46661477308169</v>
      </c>
      <c r="U11" s="54">
        <v>803.53904912468204</v>
      </c>
      <c r="V11" s="54">
        <v>832.8152117516006</v>
      </c>
      <c r="W11" s="54">
        <v>869.85005167122586</v>
      </c>
      <c r="X11" s="54">
        <v>838.59938784103235</v>
      </c>
      <c r="Y11" s="54">
        <v>822.97405592593566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360.2589069585332</v>
      </c>
      <c r="C13" s="35">
        <v>353.92634962399688</v>
      </c>
      <c r="D13" s="35">
        <v>344.82551669655766</v>
      </c>
      <c r="E13" s="35">
        <v>332.43543675523648</v>
      </c>
      <c r="F13" s="35">
        <v>318.19920118290344</v>
      </c>
      <c r="G13" s="35">
        <v>302.78526181114097</v>
      </c>
      <c r="H13" s="35">
        <v>289.04717304723465</v>
      </c>
      <c r="I13" s="35">
        <v>276.27335168169327</v>
      </c>
      <c r="J13" s="35">
        <v>263.01323481784908</v>
      </c>
      <c r="K13" s="35">
        <v>248.52658057800846</v>
      </c>
      <c r="L13" s="35">
        <v>233.37043835058836</v>
      </c>
      <c r="M13" s="35">
        <v>217.6059980373094</v>
      </c>
      <c r="N13" s="35">
        <v>202.23937326771423</v>
      </c>
      <c r="O13" s="35">
        <v>183.94972006524756</v>
      </c>
      <c r="P13" s="35">
        <v>167.93468908175964</v>
      </c>
      <c r="Q13" s="35">
        <v>157.09080673879177</v>
      </c>
      <c r="R13" s="35">
        <v>149.15854378397944</v>
      </c>
      <c r="S13" s="35">
        <v>143.75537309853087</v>
      </c>
      <c r="T13" s="35">
        <v>140.53318535746405</v>
      </c>
      <c r="U13" s="35">
        <v>138.63177961113067</v>
      </c>
      <c r="V13" s="35">
        <v>137.36592676986669</v>
      </c>
      <c r="W13" s="35">
        <v>136.011698503904</v>
      </c>
      <c r="X13" s="35">
        <v>134.60538479643458</v>
      </c>
      <c r="Y13" s="35">
        <v>133.08452911980848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331.85303569286771</v>
      </c>
      <c r="D14" s="36">
        <v>318.33720411956688</v>
      </c>
      <c r="E14" s="36">
        <v>304.2533972314364</v>
      </c>
      <c r="F14" s="36">
        <v>292.00592754889391</v>
      </c>
      <c r="G14" s="36">
        <v>278.5854873048753</v>
      </c>
      <c r="H14" s="36">
        <v>264.8168707690287</v>
      </c>
      <c r="I14" s="36">
        <v>251.68185197905487</v>
      </c>
      <c r="J14" s="36">
        <v>239.88182994596602</v>
      </c>
      <c r="K14" s="36">
        <v>220.92052078317087</v>
      </c>
      <c r="L14" s="36">
        <v>201.2957519483256</v>
      </c>
      <c r="M14" s="36">
        <v>188.36475267703696</v>
      </c>
      <c r="N14" s="36">
        <v>174.04129510065877</v>
      </c>
      <c r="O14" s="36">
        <v>155.54324613840873</v>
      </c>
      <c r="P14" s="36">
        <v>145.40551486053414</v>
      </c>
      <c r="Q14" s="36">
        <v>140.98009493513004</v>
      </c>
      <c r="R14" s="36">
        <v>140.45887071780169</v>
      </c>
      <c r="S14" s="36">
        <v>139.43689446596707</v>
      </c>
      <c r="T14" s="36">
        <v>137.76326211842843</v>
      </c>
      <c r="U14" s="36">
        <v>136.07343378728467</v>
      </c>
      <c r="V14" s="36">
        <v>134.45190805300976</v>
      </c>
      <c r="W14" s="36">
        <v>133.10738897247967</v>
      </c>
      <c r="X14" s="36">
        <v>131.76286989194955</v>
      </c>
      <c r="Y14" s="36">
        <v>130.41835081141946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0.4611403922183997</v>
      </c>
      <c r="C16" s="44">
        <f>C7/RES_summary!C$6</f>
        <v>0.47420210764886772</v>
      </c>
      <c r="D16" s="44">
        <f>D7/RES_summary!D$6</f>
        <v>0.48941921821840839</v>
      </c>
      <c r="E16" s="44">
        <f>E7/RES_summary!E$6</f>
        <v>0.51836036695707743</v>
      </c>
      <c r="F16" s="44">
        <f>F7/RES_summary!F$6</f>
        <v>0.55426101659107041</v>
      </c>
      <c r="G16" s="44">
        <f>G7/RES_summary!G$6</f>
        <v>0.5949755462684031</v>
      </c>
      <c r="H16" s="44">
        <f>H7/RES_summary!H$6</f>
        <v>0.65236654938403482</v>
      </c>
      <c r="I16" s="44">
        <f>I7/RES_summary!I$6</f>
        <v>0.70209976550843189</v>
      </c>
      <c r="J16" s="44">
        <f>J7/RES_summary!J$6</f>
        <v>0.76160915398545581</v>
      </c>
      <c r="K16" s="44">
        <f>K7/RES_summary!K$6</f>
        <v>0.81984769236716215</v>
      </c>
      <c r="L16" s="44">
        <f>L7/RES_summary!L$6</f>
        <v>0.88563835394676815</v>
      </c>
      <c r="M16" s="44">
        <f>M7/RES_summary!M$6</f>
        <v>0.95209388468809708</v>
      </c>
      <c r="N16" s="44">
        <f>N7/RES_summary!N$6</f>
        <v>1.0397460599147514</v>
      </c>
      <c r="O16" s="44">
        <f>O7/RES_summary!O$6</f>
        <v>1.1649879484963086</v>
      </c>
      <c r="P16" s="44">
        <f>P7/RES_summary!P$6</f>
        <v>1.3570709723402621</v>
      </c>
      <c r="Q16" s="44">
        <f>Q7/RES_summary!Q$6</f>
        <v>1.5186332164917007</v>
      </c>
      <c r="R16" s="44">
        <f>R7/RES_summary!R$6</f>
        <v>1.6972892865028684</v>
      </c>
      <c r="S16" s="44">
        <f>S7/RES_summary!S$6</f>
        <v>1.8713943693269079</v>
      </c>
      <c r="T16" s="44">
        <f>T7/RES_summary!T$6</f>
        <v>2.0874489859886554</v>
      </c>
      <c r="U16" s="44">
        <f>U7/RES_summary!U$6</f>
        <v>2.2382770327466095</v>
      </c>
      <c r="V16" s="44">
        <f>V7/RES_summary!V$6</f>
        <v>2.395564625972463</v>
      </c>
      <c r="W16" s="44">
        <f>W7/RES_summary!W$6</f>
        <v>2.5016610342268795</v>
      </c>
      <c r="X16" s="44">
        <f>X7/RES_summary!X$6</f>
        <v>2.5843057477609088</v>
      </c>
      <c r="Y16" s="44">
        <f>Y7/RES_summary!Y$6</f>
        <v>2.6480761240666646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4">B13*B16</f>
        <v>166.12993365502996</v>
      </c>
      <c r="C17" s="52">
        <f t="shared" si="4"/>
        <v>167.83262094416938</v>
      </c>
      <c r="D17" s="52">
        <f t="shared" si="4"/>
        <v>168.76423480338798</v>
      </c>
      <c r="E17" s="52">
        <f t="shared" si="4"/>
        <v>172.32135498598069</v>
      </c>
      <c r="F17" s="52">
        <f t="shared" si="4"/>
        <v>176.36541272610259</v>
      </c>
      <c r="G17" s="52">
        <f t="shared" si="4"/>
        <v>180.14982654810504</v>
      </c>
      <c r="H17" s="52">
        <f t="shared" si="4"/>
        <v>188.56470689003447</v>
      </c>
      <c r="I17" s="52">
        <f t="shared" si="4"/>
        <v>193.97145543194537</v>
      </c>
      <c r="J17" s="52">
        <f t="shared" si="4"/>
        <v>200.31328725660006</v>
      </c>
      <c r="K17" s="52">
        <f t="shared" si="4"/>
        <v>203.75394357878181</v>
      </c>
      <c r="L17" s="52">
        <f t="shared" si="4"/>
        <v>206.6818108806508</v>
      </c>
      <c r="M17" s="52">
        <f t="shared" si="4"/>
        <v>207.18134000277234</v>
      </c>
      <c r="N17" s="52">
        <f t="shared" si="4"/>
        <v>210.27759151473458</v>
      </c>
      <c r="O17" s="52">
        <f t="shared" si="4"/>
        <v>214.29920700528302</v>
      </c>
      <c r="P17" s="52">
        <f t="shared" si="4"/>
        <v>227.89929180184316</v>
      </c>
      <c r="Q17" s="52">
        <f t="shared" si="4"/>
        <v>238.56331711900748</v>
      </c>
      <c r="R17" s="52">
        <f t="shared" ref="R17:V17" si="5">R13*R16</f>
        <v>253.16519835491732</v>
      </c>
      <c r="S17" s="52">
        <f t="shared" si="5"/>
        <v>269.02299577707953</v>
      </c>
      <c r="T17" s="52">
        <f t="shared" si="5"/>
        <v>293.35585527219411</v>
      </c>
      <c r="U17" s="52">
        <f t="shared" si="5"/>
        <v>310.29632831238348</v>
      </c>
      <c r="V17" s="52">
        <f t="shared" si="5"/>
        <v>329.06895498381641</v>
      </c>
      <c r="W17" s="52">
        <f t="shared" ref="W17:Y17" si="6">W13*W16</f>
        <v>340.25516634623102</v>
      </c>
      <c r="X17" s="52">
        <f t="shared" si="6"/>
        <v>347.86146960899475</v>
      </c>
      <c r="Y17" s="52">
        <f t="shared" si="6"/>
        <v>352.4179640448196</v>
      </c>
      <c r="DA17" s="63" t="s">
        <v>1046</v>
      </c>
    </row>
    <row r="18" spans="1:105" ht="12.95" customHeight="1" x14ac:dyDescent="0.25">
      <c r="A18" s="53" t="s">
        <v>42</v>
      </c>
      <c r="B18" s="36">
        <f>B3*11630*1000/RES_summary!B$6</f>
        <v>113.64513874976113</v>
      </c>
      <c r="C18" s="36">
        <f>C3*11630*1000/RES_summary!C$6</f>
        <v>117.01874538257337</v>
      </c>
      <c r="D18" s="36">
        <f>D3*11630*1000/RES_summary!D$6</f>
        <v>119.6922508623867</v>
      </c>
      <c r="E18" s="36">
        <f>E3*11630*1000/RES_summary!E$6</f>
        <v>124.15822383248712</v>
      </c>
      <c r="F18" s="36">
        <f>F3*11630*1000/RES_summary!F$6</f>
        <v>128.96126199753743</v>
      </c>
      <c r="G18" s="36">
        <f>G3*11630*1000/RES_summary!G$6</f>
        <v>133.69395417563777</v>
      </c>
      <c r="H18" s="36">
        <f>H3*11630*1000/RES_summary!H$6</f>
        <v>141.89800819784156</v>
      </c>
      <c r="I18" s="36">
        <f>I3*11630*1000/RES_summary!I$6</f>
        <v>147.87089277620146</v>
      </c>
      <c r="J18" s="36">
        <f>J3*11630*1000/RES_summary!J$6</f>
        <v>154.22733359009405</v>
      </c>
      <c r="K18" s="36">
        <f>K3*11630*1000/RES_summary!K$6</f>
        <v>158.12058305918629</v>
      </c>
      <c r="L18" s="36">
        <f>L3*11630*1000/RES_summary!L$6</f>
        <v>161.94287908400136</v>
      </c>
      <c r="M18" s="36">
        <f>M3*11630*1000/RES_summary!M$6</f>
        <v>162.94990046512487</v>
      </c>
      <c r="N18" s="36">
        <f>N3*11630*1000/RES_summary!N$6</f>
        <v>165.79372925325282</v>
      </c>
      <c r="O18" s="36">
        <f>O3*11630*1000/RES_summary!O$6</f>
        <v>169.50413451683164</v>
      </c>
      <c r="P18" s="36">
        <f>P3*11630*1000/RES_summary!P$6</f>
        <v>180.99548893007372</v>
      </c>
      <c r="Q18" s="36">
        <f>Q3*11630*1000/RES_summary!Q$6</f>
        <v>190.33882544328631</v>
      </c>
      <c r="R18" s="36">
        <f>R3*11630*1000/RES_summary!R$6</f>
        <v>206.49227053730473</v>
      </c>
      <c r="S18" s="36">
        <f>S3*11630*1000/RES_summary!S$6</f>
        <v>218.82280096427073</v>
      </c>
      <c r="T18" s="36">
        <f>T3*11630*1000/RES_summary!T$6</f>
        <v>237.46177109104499</v>
      </c>
      <c r="U18" s="36">
        <f>U3*11630*1000/RES_summary!U$6</f>
        <v>249.33521659901274</v>
      </c>
      <c r="V18" s="36">
        <f>V3*11630*1000/RES_summary!V$6</f>
        <v>274.05363142572503</v>
      </c>
      <c r="W18" s="36">
        <f>W3*11630*1000/RES_summary!W$6</f>
        <v>295.97097402767054</v>
      </c>
      <c r="X18" s="36">
        <f>X3*11630*1000/RES_summary!X$6</f>
        <v>291.71641546758485</v>
      </c>
      <c r="Y18" s="36">
        <f>Y3*11630*1000/RES_summary!Y$6</f>
        <v>290.03084125112576</v>
      </c>
      <c r="DA18" s="60" t="s">
        <v>1054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102.36456338735415</v>
      </c>
      <c r="C3" s="49">
        <f t="shared" ref="C3:W3" si="0">C5*C11/11630</f>
        <v>105.19466881033226</v>
      </c>
      <c r="D3" s="49">
        <f t="shared" si="0"/>
        <v>107.92158004783936</v>
      </c>
      <c r="E3" s="49">
        <f t="shared" si="0"/>
        <v>110.15450382381877</v>
      </c>
      <c r="F3" s="49">
        <f t="shared" si="0"/>
        <v>112.50395439794912</v>
      </c>
      <c r="G3" s="49">
        <f t="shared" si="0"/>
        <v>113.33852403974164</v>
      </c>
      <c r="H3" s="49">
        <f t="shared" si="0"/>
        <v>114.47538264060653</v>
      </c>
      <c r="I3" s="49">
        <f t="shared" si="0"/>
        <v>115.56424845708891</v>
      </c>
      <c r="J3" s="49">
        <f t="shared" si="0"/>
        <v>116.72710916620154</v>
      </c>
      <c r="K3" s="49">
        <f t="shared" si="0"/>
        <v>117.23532086707408</v>
      </c>
      <c r="L3" s="49">
        <f t="shared" si="0"/>
        <v>117.46712460382686</v>
      </c>
      <c r="M3" s="49">
        <f t="shared" si="0"/>
        <v>117.29465929492257</v>
      </c>
      <c r="N3" s="49">
        <f t="shared" si="0"/>
        <v>114.8020566712308</v>
      </c>
      <c r="O3" s="49">
        <f t="shared" si="0"/>
        <v>112.72601989641402</v>
      </c>
      <c r="P3" s="49">
        <f t="shared" si="0"/>
        <v>109.74863466720612</v>
      </c>
      <c r="Q3" s="49">
        <f t="shared" si="0"/>
        <v>105.31357560766108</v>
      </c>
      <c r="R3" s="49">
        <f t="shared" si="0"/>
        <v>100.36888285722559</v>
      </c>
      <c r="S3" s="49">
        <f t="shared" si="0"/>
        <v>94.964037713868663</v>
      </c>
      <c r="T3" s="49">
        <f t="shared" si="0"/>
        <v>88.727655734692078</v>
      </c>
      <c r="U3" s="49">
        <f t="shared" si="0"/>
        <v>82.773335925026814</v>
      </c>
      <c r="V3" s="49">
        <f t="shared" si="0"/>
        <v>81.355761927453941</v>
      </c>
      <c r="W3" s="49">
        <f t="shared" si="0"/>
        <v>81.982297704600654</v>
      </c>
      <c r="X3" s="49">
        <f t="shared" ref="X3:Y3" si="1">X5*X11/11630</f>
        <v>75.193026148652976</v>
      </c>
      <c r="Y3" s="49">
        <f t="shared" si="1"/>
        <v>69.87037286706223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2102.4716484915944</v>
      </c>
      <c r="C5" s="49">
        <f t="shared" ref="C5:W5" si="2">C7*C13/1000000</f>
        <v>2163.9362026513631</v>
      </c>
      <c r="D5" s="49">
        <f t="shared" si="2"/>
        <v>2224.6897070594773</v>
      </c>
      <c r="E5" s="49">
        <f t="shared" si="2"/>
        <v>2275.6309236311849</v>
      </c>
      <c r="F5" s="49">
        <f t="shared" si="2"/>
        <v>2327.9576982744493</v>
      </c>
      <c r="G5" s="49">
        <f t="shared" si="2"/>
        <v>2345.5234800178405</v>
      </c>
      <c r="H5" s="49">
        <f t="shared" si="2"/>
        <v>2369.3299652489995</v>
      </c>
      <c r="I5" s="49">
        <f t="shared" si="2"/>
        <v>2392.454673652674</v>
      </c>
      <c r="J5" s="49">
        <f t="shared" si="2"/>
        <v>2422.8576240431903</v>
      </c>
      <c r="K5" s="49">
        <f t="shared" si="2"/>
        <v>2443.1506523231101</v>
      </c>
      <c r="L5" s="49">
        <f t="shared" si="2"/>
        <v>2452.217521923732</v>
      </c>
      <c r="M5" s="49">
        <f t="shared" si="2"/>
        <v>2450.7369732845837</v>
      </c>
      <c r="N5" s="49">
        <f t="shared" si="2"/>
        <v>2403.4467488400419</v>
      </c>
      <c r="O5" s="49">
        <f t="shared" si="2"/>
        <v>2362.8355151377432</v>
      </c>
      <c r="P5" s="49">
        <f t="shared" si="2"/>
        <v>2300.5404998868248</v>
      </c>
      <c r="Q5" s="49">
        <f t="shared" si="2"/>
        <v>2206.4961423026593</v>
      </c>
      <c r="R5" s="49">
        <f t="shared" si="2"/>
        <v>2100.1796269446049</v>
      </c>
      <c r="S5" s="49">
        <f t="shared" si="2"/>
        <v>1991.6638627811442</v>
      </c>
      <c r="T5" s="49">
        <f t="shared" si="2"/>
        <v>1865.2686577305392</v>
      </c>
      <c r="U5" s="49">
        <f t="shared" si="2"/>
        <v>1746.4063522438414</v>
      </c>
      <c r="V5" s="49">
        <f t="shared" si="2"/>
        <v>1649.0045763857113</v>
      </c>
      <c r="W5" s="49">
        <f t="shared" si="2"/>
        <v>1582.1061945803756</v>
      </c>
      <c r="X5" s="49">
        <f t="shared" ref="X5:Y5" si="3">X7*X13/1000000</f>
        <v>1513.5734671934472</v>
      </c>
      <c r="Y5" s="49">
        <f t="shared" si="3"/>
        <v>1437.3815916959384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35942392.320587829</v>
      </c>
      <c r="C7" s="35">
        <v>37293944.751509711</v>
      </c>
      <c r="D7" s="35">
        <v>38742048.704676829</v>
      </c>
      <c r="E7" s="35">
        <v>40222905.268087864</v>
      </c>
      <c r="F7" s="35">
        <v>41836317.416981623</v>
      </c>
      <c r="G7" s="35">
        <v>42876787.424311288</v>
      </c>
      <c r="H7" s="35">
        <v>44024049.48720298</v>
      </c>
      <c r="I7" s="35">
        <v>45266130.267405987</v>
      </c>
      <c r="J7" s="35">
        <v>46650046.027875103</v>
      </c>
      <c r="K7" s="35">
        <v>47991785.681904964</v>
      </c>
      <c r="L7" s="35">
        <v>49402368.171348952</v>
      </c>
      <c r="M7" s="35">
        <v>51117245.640868649</v>
      </c>
      <c r="N7" s="35">
        <v>52127320.445767358</v>
      </c>
      <c r="O7" s="35">
        <v>53053452.820661671</v>
      </c>
      <c r="P7" s="35">
        <v>53937121.940909542</v>
      </c>
      <c r="Q7" s="35">
        <v>55063185.682387523</v>
      </c>
      <c r="R7" s="35">
        <v>56342528.406474575</v>
      </c>
      <c r="S7" s="35">
        <v>57797688.922309823</v>
      </c>
      <c r="T7" s="35">
        <v>59371891.391355984</v>
      </c>
      <c r="U7" s="35">
        <v>60963226.596805215</v>
      </c>
      <c r="V7" s="35">
        <v>62531639.229786485</v>
      </c>
      <c r="W7" s="35">
        <v>64994966.640406415</v>
      </c>
      <c r="X7" s="35">
        <v>66537450.692486279</v>
      </c>
      <c r="Y7" s="35">
        <v>67562459.290522322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10003373.637593806</v>
      </c>
      <c r="D8" s="52">
        <v>10182734.705782145</v>
      </c>
      <c r="E8" s="52">
        <v>10412217.750607885</v>
      </c>
      <c r="F8" s="52">
        <v>10631089.624639027</v>
      </c>
      <c r="G8" s="52">
        <v>10452530.205908544</v>
      </c>
      <c r="H8" s="52">
        <v>10846134.304207444</v>
      </c>
      <c r="I8" s="52">
        <v>11597486.393884137</v>
      </c>
      <c r="J8" s="52">
        <v>11898669.668190695</v>
      </c>
      <c r="K8" s="52">
        <v>11956054.443201885</v>
      </c>
      <c r="L8" s="52">
        <v>12280449.298544496</v>
      </c>
      <c r="M8" s="52">
        <v>12836889.039114386</v>
      </c>
      <c r="N8" s="52">
        <v>11144144.89638485</v>
      </c>
      <c r="O8" s="52">
        <v>8580279.174314864</v>
      </c>
      <c r="P8" s="52">
        <v>8538509.2425408214</v>
      </c>
      <c r="Q8" s="52">
        <v>10201240.183015615</v>
      </c>
      <c r="R8" s="52">
        <v>8910269.8812373281</v>
      </c>
      <c r="S8" s="52">
        <v>7695924.0157881081</v>
      </c>
      <c r="T8" s="52">
        <v>7454030.121208936</v>
      </c>
      <c r="U8" s="52">
        <v>6547394.4481236488</v>
      </c>
      <c r="V8" s="52">
        <v>5638745.2265419886</v>
      </c>
      <c r="W8" s="52">
        <v>5853428.5708031133</v>
      </c>
      <c r="X8" s="52">
        <v>4654189.2747719586</v>
      </c>
      <c r="Y8" s="52">
        <v>4240268.9481005222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8651821.2066719234</v>
      </c>
      <c r="D9" s="36">
        <v>8734630.7526150271</v>
      </c>
      <c r="E9" s="36">
        <v>8931361.1871968508</v>
      </c>
      <c r="F9" s="36">
        <v>9017677.4757452682</v>
      </c>
      <c r="G9" s="36">
        <v>9412060.1985788792</v>
      </c>
      <c r="H9" s="36">
        <v>9698872.2413157523</v>
      </c>
      <c r="I9" s="36">
        <v>10355405.61368113</v>
      </c>
      <c r="J9" s="36">
        <v>10514753.907721579</v>
      </c>
      <c r="K9" s="36">
        <v>10614314.789172024</v>
      </c>
      <c r="L9" s="36">
        <v>10869866.809100509</v>
      </c>
      <c r="M9" s="36">
        <v>11122011.569594689</v>
      </c>
      <c r="N9" s="36">
        <v>10134070.091486141</v>
      </c>
      <c r="O9" s="36">
        <v>7654146.7994205505</v>
      </c>
      <c r="P9" s="36">
        <v>7654840.1222929507</v>
      </c>
      <c r="Q9" s="36">
        <v>9075176.4415376335</v>
      </c>
      <c r="R9" s="36">
        <v>7630927.157150276</v>
      </c>
      <c r="S9" s="36">
        <v>6240763.4999528602</v>
      </c>
      <c r="T9" s="36">
        <v>5879827.6521627754</v>
      </c>
      <c r="U9" s="36">
        <v>4956059.2426744178</v>
      </c>
      <c r="V9" s="36">
        <v>4070332.593560718</v>
      </c>
      <c r="W9" s="36">
        <v>3390101.1601831764</v>
      </c>
      <c r="X9" s="36">
        <v>3111705.2226920947</v>
      </c>
      <c r="Y9" s="36">
        <v>3215260.3500644714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566.23825251058474</v>
      </c>
      <c r="C11" s="54">
        <v>565.36509568312408</v>
      </c>
      <c r="D11" s="54">
        <v>564.18114039614056</v>
      </c>
      <c r="E11" s="54">
        <v>562.96338134955045</v>
      </c>
      <c r="F11" s="54">
        <v>562.04672044427105</v>
      </c>
      <c r="G11" s="54">
        <v>561.97562966718601</v>
      </c>
      <c r="H11" s="54">
        <v>561.90936662987701</v>
      </c>
      <c r="I11" s="54">
        <v>561.7712320141793</v>
      </c>
      <c r="J11" s="54">
        <v>560.30377770919495</v>
      </c>
      <c r="K11" s="54">
        <v>558.06905742288779</v>
      </c>
      <c r="L11" s="54">
        <v>557.10500676578874</v>
      </c>
      <c r="M11" s="54">
        <v>556.6231311113221</v>
      </c>
      <c r="N11" s="54">
        <v>555.51383434261106</v>
      </c>
      <c r="O11" s="54">
        <v>554.84336636901662</v>
      </c>
      <c r="P11" s="54">
        <v>554.81597530771512</v>
      </c>
      <c r="Q11" s="54">
        <v>555.08680066801412</v>
      </c>
      <c r="R11" s="54">
        <v>555.80489052154894</v>
      </c>
      <c r="S11" s="54">
        <v>554.52718666596309</v>
      </c>
      <c r="T11" s="54">
        <v>553.21930807006561</v>
      </c>
      <c r="U11" s="54">
        <v>551.21987822090307</v>
      </c>
      <c r="V11" s="54">
        <v>573.78100992909287</v>
      </c>
      <c r="W11" s="54">
        <v>602.64862470713717</v>
      </c>
      <c r="X11" s="54">
        <v>577.76838261466855</v>
      </c>
      <c r="Y11" s="54">
        <v>565.32826156843419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58.495595667050161</v>
      </c>
      <c r="C13" s="35">
        <v>58.023794936945208</v>
      </c>
      <c r="D13" s="35">
        <v>57.423130201963716</v>
      </c>
      <c r="E13" s="35">
        <v>56.575498673305184</v>
      </c>
      <c r="F13" s="35">
        <v>55.644421928243538</v>
      </c>
      <c r="G13" s="35">
        <v>54.703806439750203</v>
      </c>
      <c r="H13" s="35">
        <v>53.818991956605956</v>
      </c>
      <c r="I13" s="35">
        <v>52.853085950123031</v>
      </c>
      <c r="J13" s="35">
        <v>51.936875316166777</v>
      </c>
      <c r="K13" s="35">
        <v>50.90768383815913</v>
      </c>
      <c r="L13" s="35">
        <v>49.637651244134133</v>
      </c>
      <c r="M13" s="35">
        <v>47.943447315267697</v>
      </c>
      <c r="N13" s="35">
        <v>46.107237592244154</v>
      </c>
      <c r="O13" s="35">
        <v>44.536884774020521</v>
      </c>
      <c r="P13" s="35">
        <v>42.652266511497714</v>
      </c>
      <c r="Q13" s="35">
        <v>40.072075651961924</v>
      </c>
      <c r="R13" s="35">
        <v>37.27521086368683</v>
      </c>
      <c r="S13" s="35">
        <v>34.459230116593204</v>
      </c>
      <c r="T13" s="35">
        <v>31.416695914829919</v>
      </c>
      <c r="U13" s="35">
        <v>28.646881894787406</v>
      </c>
      <c r="V13" s="35">
        <v>26.37072363201731</v>
      </c>
      <c r="W13" s="35">
        <v>24.34198025415715</v>
      </c>
      <c r="X13" s="35">
        <v>22.747692486576842</v>
      </c>
      <c r="Y13" s="35">
        <v>21.274855989405562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56.736658032637429</v>
      </c>
      <c r="D14" s="36">
        <v>56.14147625357834</v>
      </c>
      <c r="E14" s="36">
        <v>55.016034881514763</v>
      </c>
      <c r="F14" s="36">
        <v>54.170934610460307</v>
      </c>
      <c r="G14" s="36">
        <v>53.123394462188429</v>
      </c>
      <c r="H14" s="36">
        <v>52.318592323780358</v>
      </c>
      <c r="I14" s="36">
        <v>51.310931813921037</v>
      </c>
      <c r="J14" s="36">
        <v>50.523502169597556</v>
      </c>
      <c r="K14" s="36">
        <v>49.049394620478793</v>
      </c>
      <c r="L14" s="36">
        <v>47.118569506080995</v>
      </c>
      <c r="M14" s="36">
        <v>44.530359729258173</v>
      </c>
      <c r="N14" s="36">
        <v>41.906232951099774</v>
      </c>
      <c r="O14" s="36">
        <v>39.61644054464373</v>
      </c>
      <c r="P14" s="36">
        <v>36.008399723794362</v>
      </c>
      <c r="Q14" s="36">
        <v>32.969110974434543</v>
      </c>
      <c r="R14" s="36">
        <v>27.531030874190794</v>
      </c>
      <c r="S14" s="36">
        <v>21.86069229057366</v>
      </c>
      <c r="T14" s="36">
        <v>17.15042321094942</v>
      </c>
      <c r="U14" s="36">
        <v>13.733534113210778</v>
      </c>
      <c r="V14" s="36">
        <v>12.258824809998275</v>
      </c>
      <c r="W14" s="36">
        <v>11.523295321398377</v>
      </c>
      <c r="X14" s="36">
        <v>10.787765832798481</v>
      </c>
      <c r="Y14" s="36">
        <v>10.052236344198583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15.794882482552882</v>
      </c>
      <c r="C16" s="44">
        <f>C7/RES_summary!C$6</f>
        <v>16.099500165989792</v>
      </c>
      <c r="D16" s="44">
        <f>D7/RES_summary!D$6</f>
        <v>16.412652030217689</v>
      </c>
      <c r="E16" s="44">
        <f>E7/RES_summary!E$6</f>
        <v>16.725493544429078</v>
      </c>
      <c r="F16" s="44">
        <f>F7/RES_summary!F$6</f>
        <v>17.064005612766184</v>
      </c>
      <c r="G16" s="44">
        <f>G7/RES_summary!G$6</f>
        <v>17.391073518610529</v>
      </c>
      <c r="H16" s="44">
        <f>H7/RES_summary!H$6</f>
        <v>17.716571191852164</v>
      </c>
      <c r="I16" s="44">
        <f>I7/RES_summary!I$6</f>
        <v>18.056853541654178</v>
      </c>
      <c r="J16" s="44">
        <f>J7/RES_summary!J$6</f>
        <v>18.39427992788783</v>
      </c>
      <c r="K16" s="44">
        <f>K7/RES_summary!K$6</f>
        <v>18.759483244876989</v>
      </c>
      <c r="L16" s="44">
        <f>L7/RES_summary!L$6</f>
        <v>19.127927631502633</v>
      </c>
      <c r="M16" s="44">
        <f>M7/RES_summary!M$6</f>
        <v>19.647035986095919</v>
      </c>
      <c r="N16" s="44">
        <f>N7/RES_summary!N$6</f>
        <v>19.851991830966188</v>
      </c>
      <c r="O16" s="44">
        <f>O7/RES_summary!O$6</f>
        <v>20.031887640190178</v>
      </c>
      <c r="P16" s="44">
        <f>P7/RES_summary!P$6</f>
        <v>20.224180899806424</v>
      </c>
      <c r="Q16" s="44">
        <f>Q7/RES_summary!Q$6</f>
        <v>20.398048510312726</v>
      </c>
      <c r="R16" s="44">
        <f>R7/RES_summary!R$6</f>
        <v>20.812811460227881</v>
      </c>
      <c r="S16" s="44">
        <f>S7/RES_summary!S$6</f>
        <v>21.10977152043176</v>
      </c>
      <c r="T16" s="44">
        <f>T7/RES_summary!T$6</f>
        <v>21.473742392510285</v>
      </c>
      <c r="U16" s="44">
        <f>U7/RES_summary!U$6</f>
        <v>21.632433660785203</v>
      </c>
      <c r="V16" s="44">
        <f>V7/RES_summary!V$6</f>
        <v>22.023556885460604</v>
      </c>
      <c r="W16" s="44">
        <f>W7/RES_summary!W$6</f>
        <v>22.491872586619074</v>
      </c>
      <c r="X16" s="44">
        <f>X7/RES_summary!X$6</f>
        <v>22.569941240087122</v>
      </c>
      <c r="Y16" s="44">
        <f>Y7/RES_summary!Y$6</f>
        <v>22.646416791030497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4">B13*B16</f>
        <v>923.93105930798686</v>
      </c>
      <c r="C17" s="52">
        <f t="shared" si="4"/>
        <v>934.15409621870697</v>
      </c>
      <c r="D17" s="52">
        <f t="shared" si="4"/>
        <v>942.46585449071449</v>
      </c>
      <c r="E17" s="52">
        <f t="shared" si="4"/>
        <v>946.25313783322167</v>
      </c>
      <c r="F17" s="52">
        <f t="shared" si="4"/>
        <v>949.51672810267746</v>
      </c>
      <c r="G17" s="52">
        <f t="shared" si="4"/>
        <v>951.35791954153592</v>
      </c>
      <c r="H17" s="52">
        <f t="shared" si="4"/>
        <v>953.48800247292843</v>
      </c>
      <c r="I17" s="52">
        <f t="shared" si="4"/>
        <v>954.36043222583169</v>
      </c>
      <c r="J17" s="52">
        <f t="shared" si="4"/>
        <v>955.34142314537939</v>
      </c>
      <c r="K17" s="52">
        <f t="shared" si="4"/>
        <v>955.00184199744126</v>
      </c>
      <c r="L17" s="52">
        <f t="shared" si="4"/>
        <v>949.46540079556439</v>
      </c>
      <c r="M17" s="52">
        <f t="shared" si="4"/>
        <v>941.94663470055821</v>
      </c>
      <c r="N17" s="52">
        <f t="shared" si="4"/>
        <v>915.32050402964808</v>
      </c>
      <c r="O17" s="52">
        <f t="shared" si="4"/>
        <v>892.15787163727578</v>
      </c>
      <c r="P17" s="52">
        <f t="shared" si="4"/>
        <v>862.60715371528522</v>
      </c>
      <c r="Q17" s="52">
        <f t="shared" si="4"/>
        <v>817.39214305764085</v>
      </c>
      <c r="R17" s="52">
        <f t="shared" ref="R17:V17" si="5">R13*R16</f>
        <v>775.80193584615211</v>
      </c>
      <c r="S17" s="52">
        <f t="shared" si="5"/>
        <v>727.42647453126358</v>
      </c>
      <c r="T17" s="52">
        <f t="shared" si="5"/>
        <v>674.63403489888799</v>
      </c>
      <c r="U17" s="52">
        <f t="shared" si="5"/>
        <v>619.70177217733726</v>
      </c>
      <c r="V17" s="52">
        <f t="shared" si="5"/>
        <v>580.77713202049347</v>
      </c>
      <c r="W17" s="52">
        <f t="shared" ref="W17:Y17" si="6">W13*W16</f>
        <v>547.49671838250003</v>
      </c>
      <c r="X17" s="52">
        <f t="shared" si="6"/>
        <v>513.41408276961067</v>
      </c>
      <c r="Y17" s="52">
        <f t="shared" si="6"/>
        <v>481.79925590522987</v>
      </c>
      <c r="DA17" s="63" t="s">
        <v>1047</v>
      </c>
    </row>
    <row r="18" spans="1:105" ht="12.95" customHeight="1" x14ac:dyDescent="0.25">
      <c r="A18" s="51" t="s">
        <v>42</v>
      </c>
      <c r="B18" s="52">
        <f>B3*11630*1000/RES_summary!B$6</f>
        <v>523.16510846280801</v>
      </c>
      <c r="C18" s="52">
        <f>C3*11630*1000/RES_summary!C$6</f>
        <v>528.13811999147163</v>
      </c>
      <c r="D18" s="52">
        <f>D3*11630*1000/RES_summary!D$6</f>
        <v>531.7214605709944</v>
      </c>
      <c r="E18" s="52">
        <f>E3*11630*1000/RES_summary!E$6</f>
        <v>532.7058660872126</v>
      </c>
      <c r="F18" s="52">
        <f>F3*11630*1000/RES_summary!F$6</f>
        <v>533.67276303708456</v>
      </c>
      <c r="G18" s="52">
        <f>G3*11630*1000/RES_summary!G$6</f>
        <v>534.63996587321867</v>
      </c>
      <c r="H18" s="52">
        <f>H3*11630*1000/RES_summary!H$6</f>
        <v>535.77383955874984</v>
      </c>
      <c r="I18" s="52">
        <f>I3*11630*1000/RES_summary!I$6</f>
        <v>536.13223579709017</v>
      </c>
      <c r="J18" s="52">
        <f>J3*11630*1000/RES_summary!J$6</f>
        <v>535.28140839043465</v>
      </c>
      <c r="K18" s="52">
        <f>K3*11630*1000/RES_summary!K$6</f>
        <v>532.95697780063369</v>
      </c>
      <c r="L18" s="52">
        <f>L3*11630*1000/RES_summary!L$6</f>
        <v>528.95192853409515</v>
      </c>
      <c r="M18" s="52">
        <f>M3*11630*1000/RES_summary!M$6</f>
        <v>524.30928514679749</v>
      </c>
      <c r="N18" s="52">
        <f>N3*11630*1000/RES_summary!N$6</f>
        <v>508.47320284592115</v>
      </c>
      <c r="O18" s="52">
        <f>O3*11630*1000/RES_summary!O$6</f>
        <v>495.00787683184313</v>
      </c>
      <c r="P18" s="52">
        <f>P3*11630*1000/RES_summary!P$6</f>
        <v>478.58822929595817</v>
      </c>
      <c r="Q18" s="52">
        <f>Q3*11630*1000/RES_summary!Q$6</f>
        <v>453.72358958103752</v>
      </c>
      <c r="R18" s="52">
        <f>R3*11630*1000/RES_summary!R$6</f>
        <v>431.1945100193762</v>
      </c>
      <c r="S18" s="52">
        <f>S3*11630*1000/RES_summary!S$6</f>
        <v>403.37775642816149</v>
      </c>
      <c r="T18" s="52">
        <f>T3*11630*1000/RES_summary!T$6</f>
        <v>373.22057398727924</v>
      </c>
      <c r="U18" s="52">
        <f>U3*11630*1000/RES_summary!U$6</f>
        <v>341.59193539286969</v>
      </c>
      <c r="V18" s="52">
        <f>V3*11630*1000/RES_summary!V$6</f>
        <v>333.23888935444086</v>
      </c>
      <c r="W18" s="52">
        <f>W3*11630*1000/RES_summary!W$6</f>
        <v>329.94814436488434</v>
      </c>
      <c r="X18" s="52">
        <f>X3*11630*1000/RES_summary!X$6</f>
        <v>296.63442421339153</v>
      </c>
      <c r="Y18" s="52">
        <f>Y3*11630*1000/RES_summary!Y$6</f>
        <v>272.37473576586876</v>
      </c>
      <c r="DA18" s="63" t="s">
        <v>1055</v>
      </c>
    </row>
    <row r="19" spans="1:105" ht="12.95" customHeight="1" x14ac:dyDescent="0.25">
      <c r="A19" s="53" t="s">
        <v>119</v>
      </c>
      <c r="B19" s="36"/>
      <c r="C19" s="36">
        <v>158.93188970834623</v>
      </c>
      <c r="D19" s="36">
        <v>161.89107476091709</v>
      </c>
      <c r="E19" s="36">
        <v>164.55816396816323</v>
      </c>
      <c r="F19" s="36">
        <v>167.48374363695527</v>
      </c>
      <c r="G19" s="36">
        <v>167.77800411510142</v>
      </c>
      <c r="H19" s="36">
        <v>170.19489515446577</v>
      </c>
      <c r="I19" s="36">
        <v>172.41413232596119</v>
      </c>
      <c r="J19" s="36">
        <v>174.80428731907139</v>
      </c>
      <c r="K19" s="36">
        <v>177.21204761649307</v>
      </c>
      <c r="L19" s="36">
        <v>180.55482705302725</v>
      </c>
      <c r="M19" s="36">
        <v>184.55621183563497</v>
      </c>
      <c r="N19" s="36">
        <v>185.37292418955582</v>
      </c>
      <c r="O19" s="36">
        <v>185.97988453529263</v>
      </c>
      <c r="P19" s="36">
        <v>186.81374066181328</v>
      </c>
      <c r="Q19" s="36">
        <v>188.22569757954909</v>
      </c>
      <c r="R19" s="36">
        <v>189.2878954644184</v>
      </c>
      <c r="S19" s="36">
        <v>192.86715223606629</v>
      </c>
      <c r="T19" s="36">
        <v>195.62005072073572</v>
      </c>
      <c r="U19" s="36">
        <v>198.30800050769241</v>
      </c>
      <c r="V19" s="36">
        <v>200.74491402765503</v>
      </c>
      <c r="W19" s="36">
        <v>206.22894693138306</v>
      </c>
      <c r="X19" s="36">
        <v>207.45082836851188</v>
      </c>
      <c r="Y19" s="36">
        <v>209.48513344505324</v>
      </c>
      <c r="DA19" s="60" t="s">
        <v>1057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39.445985132547086</v>
      </c>
      <c r="C3" s="49">
        <f t="shared" ref="C3:W3" si="0">C5*C11/11630</f>
        <v>43.415447864622472</v>
      </c>
      <c r="D3" s="49">
        <f t="shared" si="0"/>
        <v>46.314592469803742</v>
      </c>
      <c r="E3" s="49">
        <f t="shared" si="0"/>
        <v>48.766798672854378</v>
      </c>
      <c r="F3" s="49">
        <f t="shared" si="0"/>
        <v>50.765154003492555</v>
      </c>
      <c r="G3" s="49">
        <f t="shared" si="0"/>
        <v>51.507218090825042</v>
      </c>
      <c r="H3" s="49">
        <f t="shared" si="0"/>
        <v>51.907475260783237</v>
      </c>
      <c r="I3" s="49">
        <f t="shared" si="0"/>
        <v>52.445920861808759</v>
      </c>
      <c r="J3" s="49">
        <f t="shared" si="0"/>
        <v>53.048769495605335</v>
      </c>
      <c r="K3" s="49">
        <f t="shared" si="0"/>
        <v>53.380527936610434</v>
      </c>
      <c r="L3" s="49">
        <f t="shared" si="0"/>
        <v>54.146327987112102</v>
      </c>
      <c r="M3" s="49">
        <f t="shared" si="0"/>
        <v>54.700136339521755</v>
      </c>
      <c r="N3" s="49">
        <f t="shared" si="0"/>
        <v>54.735536543995536</v>
      </c>
      <c r="O3" s="49">
        <f t="shared" si="0"/>
        <v>56.638485624603703</v>
      </c>
      <c r="P3" s="49">
        <f t="shared" si="0"/>
        <v>57.966749236520521</v>
      </c>
      <c r="Q3" s="49">
        <f t="shared" si="0"/>
        <v>58.036626192882579</v>
      </c>
      <c r="R3" s="49">
        <f t="shared" si="0"/>
        <v>60.555567542759441</v>
      </c>
      <c r="S3" s="49">
        <f t="shared" si="0"/>
        <v>60.977697659739079</v>
      </c>
      <c r="T3" s="49">
        <f t="shared" si="0"/>
        <v>61.669028644188018</v>
      </c>
      <c r="U3" s="49">
        <f t="shared" si="0"/>
        <v>62.260974621818441</v>
      </c>
      <c r="V3" s="49">
        <f t="shared" si="0"/>
        <v>65.712317194454258</v>
      </c>
      <c r="W3" s="49">
        <f t="shared" si="0"/>
        <v>70.324087053877548</v>
      </c>
      <c r="X3" s="49">
        <f t="shared" ref="X3:Y3" si="1">X5*X11/11630</f>
        <v>68.347752300916653</v>
      </c>
      <c r="Y3" s="49">
        <f t="shared" si="1"/>
        <v>67.448806588806676</v>
      </c>
      <c r="DA3" s="62" t="s">
        <v>975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11866.277113404987</v>
      </c>
      <c r="C5" s="49">
        <f t="shared" ref="C5:W5" si="2">C7*C13/1000000</f>
        <v>12970.197713603377</v>
      </c>
      <c r="D5" s="49">
        <f t="shared" si="2"/>
        <v>13773.790776886881</v>
      </c>
      <c r="E5" s="49">
        <f t="shared" si="2"/>
        <v>14461.283292987564</v>
      </c>
      <c r="F5" s="49">
        <f t="shared" si="2"/>
        <v>15023.107987143963</v>
      </c>
      <c r="G5" s="49">
        <f t="shared" si="2"/>
        <v>15207.045369572468</v>
      </c>
      <c r="H5" s="49">
        <f t="shared" si="2"/>
        <v>15305.67566433096</v>
      </c>
      <c r="I5" s="49">
        <f t="shared" si="2"/>
        <v>15461.668939966761</v>
      </c>
      <c r="J5" s="49">
        <f t="shared" si="2"/>
        <v>15687.505280735175</v>
      </c>
      <c r="K5" s="49">
        <f t="shared" si="2"/>
        <v>15868.881216671421</v>
      </c>
      <c r="L5" s="49">
        <f t="shared" si="2"/>
        <v>16156.8884073646</v>
      </c>
      <c r="M5" s="49">
        <f t="shared" si="2"/>
        <v>16359.53352077709</v>
      </c>
      <c r="N5" s="49">
        <f t="shared" si="2"/>
        <v>16433.598406538953</v>
      </c>
      <c r="O5" s="49">
        <f t="shared" si="2"/>
        <v>17064.623388644373</v>
      </c>
      <c r="P5" s="49">
        <f t="shared" si="2"/>
        <v>17512.734074490119</v>
      </c>
      <c r="Q5" s="49">
        <f t="shared" si="2"/>
        <v>17579.023095935208</v>
      </c>
      <c r="R5" s="49">
        <f t="shared" si="2"/>
        <v>17837.176281307216</v>
      </c>
      <c r="S5" s="49">
        <f t="shared" si="2"/>
        <v>17981.1779484375</v>
      </c>
      <c r="T5" s="49">
        <f t="shared" si="2"/>
        <v>18190.485215908768</v>
      </c>
      <c r="U5" s="49">
        <f t="shared" si="2"/>
        <v>18445.906954062764</v>
      </c>
      <c r="V5" s="49">
        <f t="shared" si="2"/>
        <v>18715.044384111305</v>
      </c>
      <c r="W5" s="49">
        <f t="shared" si="2"/>
        <v>18945.40424971786</v>
      </c>
      <c r="X5" s="49">
        <f t="shared" ref="X5:Y5" si="3">X7*X13/1000000</f>
        <v>19241.161396358573</v>
      </c>
      <c r="Y5" s="49">
        <f t="shared" si="3"/>
        <v>19424.941919528024</v>
      </c>
      <c r="DA5" s="62" t="s">
        <v>984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1408059.8946418616</v>
      </c>
      <c r="C7" s="35">
        <v>1556514.2080074211</v>
      </c>
      <c r="D7" s="35">
        <v>1667838.9326660116</v>
      </c>
      <c r="E7" s="35">
        <v>1765498.0032130617</v>
      </c>
      <c r="F7" s="35">
        <v>1848008.50736184</v>
      </c>
      <c r="G7" s="35">
        <v>1883179.7365280828</v>
      </c>
      <c r="H7" s="35">
        <v>1908381.9040027375</v>
      </c>
      <c r="I7" s="35">
        <v>1941167.5644497417</v>
      </c>
      <c r="J7" s="35">
        <v>1984111.2313746316</v>
      </c>
      <c r="K7" s="35">
        <v>2017088.7555259126</v>
      </c>
      <c r="L7" s="35">
        <v>2072660.7444031246</v>
      </c>
      <c r="M7" s="35">
        <v>2127434.0329415225</v>
      </c>
      <c r="N7" s="35">
        <v>2171867.9762359378</v>
      </c>
      <c r="O7" s="35">
        <v>2295203.7326835627</v>
      </c>
      <c r="P7" s="35">
        <v>2393687.6691019852</v>
      </c>
      <c r="Q7" s="35">
        <v>2441827.5169513077</v>
      </c>
      <c r="R7" s="35">
        <v>2524683.1770852567</v>
      </c>
      <c r="S7" s="35">
        <v>2615292.6793049835</v>
      </c>
      <c r="T7" s="35">
        <v>2710456.3925271444</v>
      </c>
      <c r="U7" s="35">
        <v>2805501.7184019824</v>
      </c>
      <c r="V7" s="35">
        <v>2896305.5643794853</v>
      </c>
      <c r="W7" s="35">
        <v>2984129.4778113784</v>
      </c>
      <c r="X7" s="35">
        <v>3078205.8210902964</v>
      </c>
      <c r="Y7" s="35">
        <v>3146200.6502970662</v>
      </c>
      <c r="DA7" s="59" t="s">
        <v>992</v>
      </c>
    </row>
    <row r="8" spans="1:105" ht="12.95" customHeight="1" x14ac:dyDescent="0.25">
      <c r="A8" s="51" t="s">
        <v>116</v>
      </c>
      <c r="B8" s="52"/>
      <c r="C8" s="52">
        <v>314110.93507311237</v>
      </c>
      <c r="D8" s="52">
        <v>279838.05640681111</v>
      </c>
      <c r="E8" s="52">
        <v>269078.37563837878</v>
      </c>
      <c r="F8" s="52">
        <v>256885.89541988657</v>
      </c>
      <c r="G8" s="52">
        <v>212553.68363805395</v>
      </c>
      <c r="H8" s="52">
        <v>205643.54125500075</v>
      </c>
      <c r="I8" s="52">
        <v>216338.70389027614</v>
      </c>
      <c r="J8" s="52">
        <v>229662.04005311197</v>
      </c>
      <c r="K8" s="52">
        <v>347088.45922439336</v>
      </c>
      <c r="L8" s="52">
        <v>335410.04528402304</v>
      </c>
      <c r="M8" s="52">
        <v>323851.66417677677</v>
      </c>
      <c r="N8" s="52">
        <v>301319.83871430182</v>
      </c>
      <c r="O8" s="52">
        <v>335889.44008567883</v>
      </c>
      <c r="P8" s="52">
        <v>304127.47767342324</v>
      </c>
      <c r="Q8" s="52">
        <v>264478.55173959862</v>
      </c>
      <c r="R8" s="52">
        <v>312517.70018706098</v>
      </c>
      <c r="S8" s="52">
        <v>437697.96144411992</v>
      </c>
      <c r="T8" s="52">
        <v>430573.75850618398</v>
      </c>
      <c r="U8" s="52">
        <v>418896.99005161505</v>
      </c>
      <c r="V8" s="52">
        <v>392123.68469180446</v>
      </c>
      <c r="W8" s="52">
        <v>423713.35351757193</v>
      </c>
      <c r="X8" s="52">
        <v>398203.82095234143</v>
      </c>
      <c r="Y8" s="52">
        <v>332473.38094636844</v>
      </c>
      <c r="DA8" s="63" t="s">
        <v>1000</v>
      </c>
    </row>
    <row r="9" spans="1:105" ht="12.95" customHeight="1" x14ac:dyDescent="0.25">
      <c r="A9" s="53" t="s">
        <v>115</v>
      </c>
      <c r="B9" s="36"/>
      <c r="C9" s="36">
        <v>165656.62170755281</v>
      </c>
      <c r="D9" s="36">
        <v>168513.3317482206</v>
      </c>
      <c r="E9" s="36">
        <v>171419.30509132869</v>
      </c>
      <c r="F9" s="36">
        <v>174375.3912711083</v>
      </c>
      <c r="G9" s="36">
        <v>177382.45447181119</v>
      </c>
      <c r="H9" s="36">
        <v>180441.37378034601</v>
      </c>
      <c r="I9" s="36">
        <v>183553.04344327166</v>
      </c>
      <c r="J9" s="36">
        <v>186718.3731282223</v>
      </c>
      <c r="K9" s="36">
        <v>314110.9350731126</v>
      </c>
      <c r="L9" s="36">
        <v>279838.05640681111</v>
      </c>
      <c r="M9" s="36">
        <v>269078.37563837878</v>
      </c>
      <c r="N9" s="36">
        <v>256885.8954198868</v>
      </c>
      <c r="O9" s="36">
        <v>212553.68363805395</v>
      </c>
      <c r="P9" s="36">
        <v>205643.54125500098</v>
      </c>
      <c r="Q9" s="36">
        <v>216338.70389027614</v>
      </c>
      <c r="R9" s="36">
        <v>229662.04005311197</v>
      </c>
      <c r="S9" s="36">
        <v>347088.45922439313</v>
      </c>
      <c r="T9" s="36">
        <v>335410.04528402304</v>
      </c>
      <c r="U9" s="36">
        <v>323851.66417677701</v>
      </c>
      <c r="V9" s="36">
        <v>301319.83871430159</v>
      </c>
      <c r="W9" s="36">
        <v>335889.44008567883</v>
      </c>
      <c r="X9" s="36">
        <v>304127.47767342348</v>
      </c>
      <c r="Y9" s="36">
        <v>264478.55173959862</v>
      </c>
      <c r="DA9" s="60" t="s">
        <v>1008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38.660550626554844</v>
      </c>
      <c r="C11" s="54">
        <v>38.929372536548804</v>
      </c>
      <c r="D11" s="54">
        <v>39.106061588192595</v>
      </c>
      <c r="E11" s="54">
        <v>39.219055257725124</v>
      </c>
      <c r="F11" s="54">
        <v>39.299374108596744</v>
      </c>
      <c r="G11" s="54">
        <v>39.391540686455933</v>
      </c>
      <c r="H11" s="54">
        <v>39.441835206907037</v>
      </c>
      <c r="I11" s="54">
        <v>39.44891473172023</v>
      </c>
      <c r="J11" s="54">
        <v>39.32793507910629</v>
      </c>
      <c r="K11" s="54">
        <v>39.121569531352165</v>
      </c>
      <c r="L11" s="54">
        <v>38.975437510794173</v>
      </c>
      <c r="M11" s="54">
        <v>38.886352402450399</v>
      </c>
      <c r="N11" s="54">
        <v>38.736147388959814</v>
      </c>
      <c r="O11" s="54">
        <v>38.600651934251047</v>
      </c>
      <c r="P11" s="54">
        <v>38.495033999444857</v>
      </c>
      <c r="Q11" s="54">
        <v>38.396101930106489</v>
      </c>
      <c r="R11" s="54">
        <v>39.482776837292086</v>
      </c>
      <c r="S11" s="54">
        <v>39.439608785162477</v>
      </c>
      <c r="T11" s="54">
        <v>39.42779945774393</v>
      </c>
      <c r="U11" s="54">
        <v>39.255057322744676</v>
      </c>
      <c r="V11" s="54">
        <v>40.835289154874914</v>
      </c>
      <c r="W11" s="54">
        <v>43.169790502030366</v>
      </c>
      <c r="X11" s="54">
        <v>41.311662164535143</v>
      </c>
      <c r="Y11" s="54">
        <v>40.382597995787535</v>
      </c>
      <c r="DA11" s="62" t="s">
        <v>1016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8427.3951403346819</v>
      </c>
      <c r="C13" s="35">
        <v>8332.8489048662359</v>
      </c>
      <c r="D13" s="35">
        <v>8258.465794937234</v>
      </c>
      <c r="E13" s="35">
        <v>8191.0504949137376</v>
      </c>
      <c r="F13" s="35">
        <v>8129.3500150551199</v>
      </c>
      <c r="G13" s="35">
        <v>8075.1959436484167</v>
      </c>
      <c r="H13" s="35">
        <v>8020.2372660462015</v>
      </c>
      <c r="I13" s="35">
        <v>7965.1387253370085</v>
      </c>
      <c r="J13" s="35">
        <v>7906.5654347748232</v>
      </c>
      <c r="K13" s="35">
        <v>7867.2201077904228</v>
      </c>
      <c r="L13" s="35">
        <v>7795.2402249107045</v>
      </c>
      <c r="M13" s="35">
        <v>7689.7959078699996</v>
      </c>
      <c r="N13" s="35">
        <v>7566.5733766285402</v>
      </c>
      <c r="O13" s="35">
        <v>7434.905732177569</v>
      </c>
      <c r="P13" s="35">
        <v>7316.2151856930395</v>
      </c>
      <c r="Q13" s="35">
        <v>7199.1256441745427</v>
      </c>
      <c r="R13" s="35">
        <v>7065.1147214044549</v>
      </c>
      <c r="S13" s="35">
        <v>6875.3979586009527</v>
      </c>
      <c r="T13" s="35">
        <v>6711.2259271393523</v>
      </c>
      <c r="U13" s="35">
        <v>6574.9048853085633</v>
      </c>
      <c r="V13" s="35">
        <v>6461.6954144204328</v>
      </c>
      <c r="W13" s="35">
        <v>6348.720586887137</v>
      </c>
      <c r="X13" s="35">
        <v>6250.7715580705972</v>
      </c>
      <c r="Y13" s="35">
        <v>6174.095068505535</v>
      </c>
      <c r="DA13" s="59" t="s">
        <v>1024</v>
      </c>
    </row>
    <row r="14" spans="1:105" ht="12.95" customHeight="1" x14ac:dyDescent="0.25">
      <c r="A14" s="53" t="s">
        <v>112</v>
      </c>
      <c r="B14" s="36"/>
      <c r="C14" s="36">
        <v>7958.8900919956423</v>
      </c>
      <c r="D14" s="36">
        <v>7946.4584799265485</v>
      </c>
      <c r="E14" s="36">
        <v>7923.753552207746</v>
      </c>
      <c r="F14" s="36">
        <v>7907.6160091553193</v>
      </c>
      <c r="G14" s="36">
        <v>7898.2842757203689</v>
      </c>
      <c r="H14" s="36">
        <v>7874.2130260359672</v>
      </c>
      <c r="I14" s="36">
        <v>7871.3021355944757</v>
      </c>
      <c r="J14" s="36">
        <v>7834.9293190300932</v>
      </c>
      <c r="K14" s="36">
        <v>7725.265054530747</v>
      </c>
      <c r="L14" s="36">
        <v>7488.5314925685489</v>
      </c>
      <c r="M14" s="36">
        <v>7209.3371949601569</v>
      </c>
      <c r="N14" s="36">
        <v>6987.3258723818208</v>
      </c>
      <c r="O14" s="36">
        <v>6876.7699238806417</v>
      </c>
      <c r="P14" s="36">
        <v>6797.7801707744229</v>
      </c>
      <c r="Q14" s="36">
        <v>6689.2241800017246</v>
      </c>
      <c r="R14" s="36">
        <v>6583.7520089928894</v>
      </c>
      <c r="S14" s="36">
        <v>6455.0266642448514</v>
      </c>
      <c r="T14" s="36">
        <v>6319.558265568191</v>
      </c>
      <c r="U14" s="36">
        <v>6183.3282355030215</v>
      </c>
      <c r="V14" s="36">
        <v>6055.6335351821954</v>
      </c>
      <c r="W14" s="36">
        <v>5995.0771998303735</v>
      </c>
      <c r="X14" s="36">
        <v>5934.5208644785516</v>
      </c>
      <c r="Y14" s="36">
        <v>5873.9645291267298</v>
      </c>
      <c r="DA14" s="60" t="s">
        <v>1032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0.61877184929409468</v>
      </c>
      <c r="C16" s="44">
        <f>C7/RES_summary!C$6</f>
        <v>0.67193483867556059</v>
      </c>
      <c r="D16" s="44">
        <f>D7/RES_summary!D$6</f>
        <v>0.70656201619488579</v>
      </c>
      <c r="E16" s="44">
        <f>E7/RES_summary!E$6</f>
        <v>0.73412960248970704</v>
      </c>
      <c r="F16" s="44">
        <f>F7/RES_summary!F$6</f>
        <v>0.75375724941942601</v>
      </c>
      <c r="G16" s="44">
        <f>G7/RES_summary!G$6</f>
        <v>0.76382861716332395</v>
      </c>
      <c r="H16" s="44">
        <f>H7/RES_summary!H$6</f>
        <v>0.76798895733875761</v>
      </c>
      <c r="I16" s="44">
        <f>I7/RES_summary!I$6</f>
        <v>0.77434006847979642</v>
      </c>
      <c r="J16" s="44">
        <f>J7/RES_summary!J$6</f>
        <v>0.78234215194907475</v>
      </c>
      <c r="K16" s="44">
        <f>K7/RES_summary!K$6</f>
        <v>0.78845873674138622</v>
      </c>
      <c r="L16" s="44">
        <f>L7/RES_summary!L$6</f>
        <v>0.80250615893737631</v>
      </c>
      <c r="M16" s="44">
        <f>M7/RES_summary!M$6</f>
        <v>0.81768437401544192</v>
      </c>
      <c r="N16" s="44">
        <f>N7/RES_summary!N$6</f>
        <v>0.82712683010495769</v>
      </c>
      <c r="O16" s="44">
        <f>O7/RES_summary!O$6</f>
        <v>0.86662150793239923</v>
      </c>
      <c r="P16" s="44">
        <f>P7/RES_summary!P$6</f>
        <v>0.89753347408098993</v>
      </c>
      <c r="Q16" s="44">
        <f>Q7/RES_summary!Q$6</f>
        <v>0.9045701865469975</v>
      </c>
      <c r="R16" s="44">
        <f>R7/RES_summary!R$6</f>
        <v>0.93261265419970563</v>
      </c>
      <c r="S16" s="44">
        <f>S7/RES_summary!S$6</f>
        <v>0.95519789715805947</v>
      </c>
      <c r="T16" s="44">
        <f>T7/RES_summary!T$6</f>
        <v>0.98032319630185416</v>
      </c>
      <c r="U16" s="44">
        <f>U7/RES_summary!U$6</f>
        <v>0.99551538191927391</v>
      </c>
      <c r="V16" s="44">
        <f>V7/RES_summary!V$6</f>
        <v>1.0200748155727737</v>
      </c>
      <c r="W16" s="44">
        <f>W7/RES_summary!W$6</f>
        <v>1.032674735695317</v>
      </c>
      <c r="X16" s="44">
        <f>X7/RES_summary!X$6</f>
        <v>1.0441476759906516</v>
      </c>
      <c r="Y16" s="44">
        <f>Y7/RES_summary!Y$6</f>
        <v>1.0545822633314583</v>
      </c>
      <c r="DA16" s="59" t="s">
        <v>1040</v>
      </c>
    </row>
    <row r="17" spans="1:105" ht="12.95" customHeight="1" x14ac:dyDescent="0.25">
      <c r="A17" s="51" t="s">
        <v>43</v>
      </c>
      <c r="B17" s="52">
        <f t="shared" ref="B17:Q17" si="4">B13*B16</f>
        <v>5214.634875716958</v>
      </c>
      <c r="C17" s="52">
        <f t="shared" si="4"/>
        <v>5599.1314845991155</v>
      </c>
      <c r="D17" s="52">
        <f t="shared" si="4"/>
        <v>5835.1182427473523</v>
      </c>
      <c r="E17" s="52">
        <f t="shared" si="4"/>
        <v>6013.2926438041404</v>
      </c>
      <c r="F17" s="52">
        <f t="shared" si="4"/>
        <v>6127.5565069157165</v>
      </c>
      <c r="G17" s="52">
        <f t="shared" si="4"/>
        <v>6168.0657509598532</v>
      </c>
      <c r="H17" s="52">
        <f t="shared" si="4"/>
        <v>6159.4536555602699</v>
      </c>
      <c r="I17" s="52">
        <f t="shared" si="4"/>
        <v>6167.7260660285374</v>
      </c>
      <c r="J17" s="52">
        <f t="shared" si="4"/>
        <v>6185.6394167679073</v>
      </c>
      <c r="K17" s="52">
        <f t="shared" si="4"/>
        <v>6202.9784278548696</v>
      </c>
      <c r="L17" s="52">
        <f t="shared" si="4"/>
        <v>6255.7282908872185</v>
      </c>
      <c r="M17" s="52">
        <f t="shared" si="4"/>
        <v>6287.8259532331876</v>
      </c>
      <c r="N17" s="52">
        <f t="shared" si="4"/>
        <v>6258.5158517673308</v>
      </c>
      <c r="O17" s="52">
        <f t="shared" si="4"/>
        <v>6443.2492169549632</v>
      </c>
      <c r="P17" s="52">
        <f t="shared" si="4"/>
        <v>6566.5480327391688</v>
      </c>
      <c r="Q17" s="52">
        <f t="shared" si="4"/>
        <v>6512.1144269262395</v>
      </c>
      <c r="R17" s="52">
        <f t="shared" ref="R17:V17" si="5">R13*R16</f>
        <v>6589.0153925544228</v>
      </c>
      <c r="S17" s="52">
        <f t="shared" si="5"/>
        <v>6567.3656721804446</v>
      </c>
      <c r="T17" s="52">
        <f t="shared" si="5"/>
        <v>6579.1704519971245</v>
      </c>
      <c r="U17" s="52">
        <f t="shared" si="5"/>
        <v>6545.4189479808538</v>
      </c>
      <c r="V17" s="52">
        <f t="shared" si="5"/>
        <v>6591.4127581523608</v>
      </c>
      <c r="W17" s="52">
        <f t="shared" ref="W17:Y17" si="6">W13*W16</f>
        <v>6556.1633540670919</v>
      </c>
      <c r="X17" s="52">
        <f t="shared" si="6"/>
        <v>6526.7285955078787</v>
      </c>
      <c r="Y17" s="52">
        <f t="shared" si="6"/>
        <v>6511.0911513681622</v>
      </c>
      <c r="DA17" s="63" t="s">
        <v>1048</v>
      </c>
    </row>
    <row r="18" spans="1:105" ht="12.95" customHeight="1" x14ac:dyDescent="0.25">
      <c r="A18" s="53" t="s">
        <v>42</v>
      </c>
      <c r="B18" s="36">
        <f>B3*11630*1000/RES_summary!B$6</f>
        <v>201.60065561165396</v>
      </c>
      <c r="C18" s="36">
        <f>C3*11630*1000/RES_summary!C$6</f>
        <v>217.97067544507857</v>
      </c>
      <c r="D18" s="36">
        <f>D3*11630*1000/RES_summary!D$6</f>
        <v>228.1884933752641</v>
      </c>
      <c r="E18" s="36">
        <f>E3*11630*1000/RES_summary!E$6</f>
        <v>235.83565647822658</v>
      </c>
      <c r="F18" s="36">
        <f>F3*11630*1000/RES_summary!F$6</f>
        <v>240.80913553684701</v>
      </c>
      <c r="G18" s="36">
        <f>G3*11630*1000/RES_summary!G$6</f>
        <v>242.96961298567044</v>
      </c>
      <c r="H18" s="36">
        <f>H3*11630*1000/RES_summary!H$6</f>
        <v>242.94015604718928</v>
      </c>
      <c r="I18" s="36">
        <f>I3*11630*1000/RES_summary!I$6</f>
        <v>243.31009966736804</v>
      </c>
      <c r="J18" s="36">
        <f>J3*11630*1000/RES_summary!J$6</f>
        <v>243.26842540540915</v>
      </c>
      <c r="K18" s="36">
        <f>K3*11630*1000/RES_summary!K$6</f>
        <v>242.67025186680181</v>
      </c>
      <c r="L18" s="36">
        <f>L3*11630*1000/RES_summary!L$6</f>
        <v>243.81974708598202</v>
      </c>
      <c r="M18" s="36">
        <f>M3*11630*1000/RES_summary!M$6</f>
        <v>244.51061586269935</v>
      </c>
      <c r="N18" s="36">
        <f>N3*11630*1000/RES_summary!N$6</f>
        <v>242.43079247020071</v>
      </c>
      <c r="O18" s="36">
        <f>O3*11630*1000/RES_summary!O$6</f>
        <v>248.71362034931414</v>
      </c>
      <c r="P18" s="36">
        <f>P3*11630*1000/RES_summary!P$6</f>
        <v>252.77948977928204</v>
      </c>
      <c r="Q18" s="36">
        <f>Q3*11630*1000/RES_summary!Q$6</f>
        <v>250.03980931677691</v>
      </c>
      <c r="R18" s="36">
        <f>R3*11630*1000/RES_summary!R$6</f>
        <v>260.15262432170874</v>
      </c>
      <c r="S18" s="36">
        <f>S3*11630*1000/RES_summary!S$6</f>
        <v>259.01433285990242</v>
      </c>
      <c r="T18" s="36">
        <f>T3*11630*1000/RES_summary!T$6</f>
        <v>259.40221317965705</v>
      </c>
      <c r="U18" s="36">
        <f>U3*11630*1000/RES_summary!U$6</f>
        <v>256.9407960043676</v>
      </c>
      <c r="V18" s="36">
        <f>V3*11630*1000/RES_summary!V$6</f>
        <v>269.16224591828325</v>
      </c>
      <c r="W18" s="36">
        <f>W3*11630*1000/RES_summary!W$6</f>
        <v>283.02819849216507</v>
      </c>
      <c r="X18" s="36">
        <f>X3*11630*1000/RES_summary!X$6</f>
        <v>269.63000677723244</v>
      </c>
      <c r="Y18" s="36">
        <f>Y3*11630*1000/RES_summary!Y$6</f>
        <v>262.93477647962993</v>
      </c>
      <c r="DA18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6371</v>
      </c>
      <c r="C3" s="120">
        <v>6307</v>
      </c>
      <c r="D3" s="120">
        <v>6115</v>
      </c>
      <c r="E3" s="120">
        <v>5973</v>
      </c>
      <c r="F3" s="120">
        <v>5989</v>
      </c>
      <c r="G3" s="120">
        <v>5956</v>
      </c>
      <c r="H3" s="120">
        <v>5692</v>
      </c>
      <c r="I3" s="120">
        <v>5103</v>
      </c>
      <c r="J3" s="120">
        <v>4206</v>
      </c>
      <c r="K3" s="120">
        <v>3607</v>
      </c>
      <c r="L3" s="120">
        <v>3205</v>
      </c>
      <c r="M3" s="120">
        <v>2844</v>
      </c>
      <c r="N3" s="120">
        <v>2569</v>
      </c>
      <c r="O3" s="120">
        <v>2302</v>
      </c>
      <c r="P3" s="120">
        <v>2103</v>
      </c>
      <c r="Q3" s="120">
        <v>1899</v>
      </c>
      <c r="R3" s="120">
        <v>1793</v>
      </c>
      <c r="S3" s="120">
        <v>1758</v>
      </c>
      <c r="T3" s="120">
        <v>1813</v>
      </c>
      <c r="U3" s="120">
        <v>1895</v>
      </c>
      <c r="V3" s="120">
        <v>1946</v>
      </c>
      <c r="W3" s="120">
        <v>1967</v>
      </c>
      <c r="X3" s="120">
        <v>1929</v>
      </c>
      <c r="Y3" s="120">
        <v>1906</v>
      </c>
      <c r="DA3" s="129" t="s">
        <v>336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6371</v>
      </c>
      <c r="C5" s="52">
        <v>6307</v>
      </c>
      <c r="D5" s="52">
        <v>6115</v>
      </c>
      <c r="E5" s="52">
        <v>5973</v>
      </c>
      <c r="F5" s="52">
        <v>5989</v>
      </c>
      <c r="G5" s="52">
        <v>5956</v>
      </c>
      <c r="H5" s="52">
        <v>5692</v>
      </c>
      <c r="I5" s="52">
        <v>5103</v>
      </c>
      <c r="J5" s="52">
        <v>4206</v>
      </c>
      <c r="K5" s="52">
        <v>3607</v>
      </c>
      <c r="L5" s="52">
        <v>3205</v>
      </c>
      <c r="M5" s="52">
        <v>2844</v>
      </c>
      <c r="N5" s="52">
        <v>2569</v>
      </c>
      <c r="O5" s="52">
        <v>2302</v>
      </c>
      <c r="P5" s="52">
        <v>2103</v>
      </c>
      <c r="Q5" s="52">
        <v>1899</v>
      </c>
      <c r="R5" s="52">
        <v>1793</v>
      </c>
      <c r="S5" s="52">
        <v>1758</v>
      </c>
      <c r="T5" s="52">
        <v>1813</v>
      </c>
      <c r="U5" s="52">
        <v>1895</v>
      </c>
      <c r="V5" s="52">
        <v>1946</v>
      </c>
      <c r="W5" s="52">
        <v>1967</v>
      </c>
      <c r="X5" s="52">
        <v>1929</v>
      </c>
      <c r="Y5" s="52">
        <v>1906</v>
      </c>
      <c r="DA5" s="63" t="s">
        <v>1059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150</v>
      </c>
      <c r="C8" s="52">
        <v>160</v>
      </c>
      <c r="D8" s="52">
        <v>166</v>
      </c>
      <c r="E8" s="52">
        <v>162</v>
      </c>
      <c r="F8" s="52">
        <v>160</v>
      </c>
      <c r="G8" s="52">
        <v>160</v>
      </c>
      <c r="H8" s="52">
        <v>164</v>
      </c>
      <c r="I8" s="52">
        <v>163</v>
      </c>
      <c r="J8" s="52">
        <v>150</v>
      </c>
      <c r="K8" s="52">
        <v>119</v>
      </c>
      <c r="L8" s="52">
        <v>96</v>
      </c>
      <c r="M8" s="52">
        <v>78</v>
      </c>
      <c r="N8" s="52">
        <v>57</v>
      </c>
      <c r="O8" s="52">
        <v>47</v>
      </c>
      <c r="P8" s="52">
        <v>47</v>
      </c>
      <c r="Q8" s="52">
        <v>45</v>
      </c>
      <c r="R8" s="52">
        <v>43</v>
      </c>
      <c r="S8" s="52">
        <v>47</v>
      </c>
      <c r="T8" s="52">
        <v>57</v>
      </c>
      <c r="U8" s="52">
        <v>75</v>
      </c>
      <c r="V8" s="52">
        <v>99</v>
      </c>
      <c r="W8" s="52">
        <v>129</v>
      </c>
      <c r="X8" s="52">
        <v>145</v>
      </c>
      <c r="Y8" s="52">
        <v>150</v>
      </c>
      <c r="DA8" s="63" t="s">
        <v>1060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2214</v>
      </c>
      <c r="C10" s="52">
        <v>2355</v>
      </c>
      <c r="D10" s="52">
        <v>2546</v>
      </c>
      <c r="E10" s="52">
        <v>2772</v>
      </c>
      <c r="F10" s="52">
        <v>3097</v>
      </c>
      <c r="G10" s="52">
        <v>3218</v>
      </c>
      <c r="H10" s="52">
        <v>3242</v>
      </c>
      <c r="I10" s="52">
        <v>3243</v>
      </c>
      <c r="J10" s="52">
        <v>3233</v>
      </c>
      <c r="K10" s="52">
        <v>3066</v>
      </c>
      <c r="L10" s="52">
        <v>2951</v>
      </c>
      <c r="M10" s="52">
        <v>2700</v>
      </c>
      <c r="N10" s="52">
        <v>2463</v>
      </c>
      <c r="O10" s="52">
        <v>2204</v>
      </c>
      <c r="P10" s="52">
        <v>2008</v>
      </c>
      <c r="Q10" s="52">
        <v>1811</v>
      </c>
      <c r="R10" s="52">
        <v>1707</v>
      </c>
      <c r="S10" s="52">
        <v>1671</v>
      </c>
      <c r="T10" s="52">
        <v>1724</v>
      </c>
      <c r="U10" s="52">
        <v>1808</v>
      </c>
      <c r="V10" s="52">
        <v>1866</v>
      </c>
      <c r="W10" s="52">
        <v>1897</v>
      </c>
      <c r="X10" s="52">
        <v>1871</v>
      </c>
      <c r="Y10" s="52">
        <v>1841</v>
      </c>
      <c r="DA10" s="63" t="s">
        <v>1061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1062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1063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4093</v>
      </c>
      <c r="C15" s="52">
        <v>3890</v>
      </c>
      <c r="D15" s="52">
        <v>3514</v>
      </c>
      <c r="E15" s="52">
        <v>3152</v>
      </c>
      <c r="F15" s="52">
        <v>2846</v>
      </c>
      <c r="G15" s="52">
        <v>2690</v>
      </c>
      <c r="H15" s="52">
        <v>2396</v>
      </c>
      <c r="I15" s="52">
        <v>1814</v>
      </c>
      <c r="J15" s="52">
        <v>944</v>
      </c>
      <c r="K15" s="52">
        <v>523</v>
      </c>
      <c r="L15" s="52">
        <v>244</v>
      </c>
      <c r="M15" s="52">
        <v>139</v>
      </c>
      <c r="N15" s="52">
        <v>101</v>
      </c>
      <c r="O15" s="52">
        <v>95</v>
      </c>
      <c r="P15" s="52">
        <v>91</v>
      </c>
      <c r="Q15" s="52">
        <v>84</v>
      </c>
      <c r="R15" s="52">
        <v>82</v>
      </c>
      <c r="S15" s="52">
        <v>83</v>
      </c>
      <c r="T15" s="52">
        <v>85</v>
      </c>
      <c r="U15" s="52">
        <v>83</v>
      </c>
      <c r="V15" s="52">
        <v>77</v>
      </c>
      <c r="W15" s="52">
        <v>69</v>
      </c>
      <c r="X15" s="52">
        <v>58</v>
      </c>
      <c r="Y15" s="52">
        <v>65</v>
      </c>
      <c r="DA15" s="63" t="s">
        <v>1064</v>
      </c>
    </row>
    <row r="16" spans="1:105" ht="12" customHeight="1" x14ac:dyDescent="0.25">
      <c r="A16" s="97" t="s">
        <v>121</v>
      </c>
      <c r="B16" s="52">
        <v>64</v>
      </c>
      <c r="C16" s="52">
        <v>62</v>
      </c>
      <c r="D16" s="52">
        <v>55</v>
      </c>
      <c r="E16" s="52">
        <v>49</v>
      </c>
      <c r="F16" s="52">
        <v>46</v>
      </c>
      <c r="G16" s="52">
        <v>48</v>
      </c>
      <c r="H16" s="52">
        <v>54</v>
      </c>
      <c r="I16" s="52">
        <v>46</v>
      </c>
      <c r="J16" s="52">
        <v>29</v>
      </c>
      <c r="K16" s="52">
        <v>18</v>
      </c>
      <c r="L16" s="52">
        <v>10</v>
      </c>
      <c r="M16" s="52">
        <v>5</v>
      </c>
      <c r="N16" s="52">
        <v>5</v>
      </c>
      <c r="O16" s="52">
        <v>3</v>
      </c>
      <c r="P16" s="52">
        <v>4</v>
      </c>
      <c r="Q16" s="52">
        <v>4</v>
      </c>
      <c r="R16" s="52">
        <v>4</v>
      </c>
      <c r="S16" s="52">
        <v>4</v>
      </c>
      <c r="T16" s="52">
        <v>4</v>
      </c>
      <c r="U16" s="52">
        <v>4</v>
      </c>
      <c r="V16" s="52">
        <v>3</v>
      </c>
      <c r="W16" s="52">
        <v>1</v>
      </c>
      <c r="X16" s="52">
        <v>0</v>
      </c>
      <c r="Y16" s="52">
        <v>0</v>
      </c>
      <c r="DA16" s="63" t="s">
        <v>1065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1066</v>
      </c>
    </row>
    <row r="21" spans="1:105" ht="12" customHeight="1" x14ac:dyDescent="0.25">
      <c r="A21" s="97" t="s">
        <v>50</v>
      </c>
      <c r="B21" s="52">
        <v>633</v>
      </c>
      <c r="C21" s="52">
        <v>659</v>
      </c>
      <c r="D21" s="52">
        <v>662</v>
      </c>
      <c r="E21" s="52">
        <v>668</v>
      </c>
      <c r="F21" s="52">
        <v>641</v>
      </c>
      <c r="G21" s="52">
        <v>613</v>
      </c>
      <c r="H21" s="52">
        <v>556</v>
      </c>
      <c r="I21" s="52">
        <v>491</v>
      </c>
      <c r="J21" s="52">
        <v>399</v>
      </c>
      <c r="K21" s="52">
        <v>328</v>
      </c>
      <c r="L21" s="52">
        <v>272</v>
      </c>
      <c r="M21" s="52">
        <v>197</v>
      </c>
      <c r="N21" s="52">
        <v>144</v>
      </c>
      <c r="O21" s="52">
        <v>119</v>
      </c>
      <c r="P21" s="52">
        <v>107</v>
      </c>
      <c r="Q21" s="52">
        <v>93</v>
      </c>
      <c r="R21" s="52">
        <v>88</v>
      </c>
      <c r="S21" s="52">
        <v>87</v>
      </c>
      <c r="T21" s="52">
        <v>74</v>
      </c>
      <c r="U21" s="52">
        <v>77</v>
      </c>
      <c r="V21" s="52">
        <v>78</v>
      </c>
      <c r="W21" s="52">
        <v>73</v>
      </c>
      <c r="X21" s="52">
        <v>70</v>
      </c>
      <c r="Y21" s="52">
        <v>59</v>
      </c>
      <c r="DA21" s="63" t="s">
        <v>1067</v>
      </c>
    </row>
    <row r="22" spans="1:105" ht="12" customHeight="1" x14ac:dyDescent="0.25">
      <c r="A22" s="109" t="s">
        <v>120</v>
      </c>
      <c r="B22" s="36">
        <v>5738</v>
      </c>
      <c r="C22" s="36">
        <v>5648</v>
      </c>
      <c r="D22" s="36">
        <v>5453</v>
      </c>
      <c r="E22" s="36">
        <v>5305</v>
      </c>
      <c r="F22" s="36">
        <v>5348</v>
      </c>
      <c r="G22" s="36">
        <v>5343</v>
      </c>
      <c r="H22" s="36">
        <v>5136</v>
      </c>
      <c r="I22" s="36">
        <v>4612</v>
      </c>
      <c r="J22" s="36">
        <v>3807</v>
      </c>
      <c r="K22" s="36">
        <v>3279</v>
      </c>
      <c r="L22" s="36">
        <v>2933</v>
      </c>
      <c r="M22" s="36">
        <v>2647</v>
      </c>
      <c r="N22" s="36">
        <v>2425</v>
      </c>
      <c r="O22" s="36">
        <v>2183</v>
      </c>
      <c r="P22" s="36">
        <v>1996</v>
      </c>
      <c r="Q22" s="36">
        <v>1806</v>
      </c>
      <c r="R22" s="36">
        <v>1705</v>
      </c>
      <c r="S22" s="36">
        <v>1671</v>
      </c>
      <c r="T22" s="36">
        <v>1739</v>
      </c>
      <c r="U22" s="36">
        <v>1818</v>
      </c>
      <c r="V22" s="36">
        <v>1868</v>
      </c>
      <c r="W22" s="36">
        <v>1894</v>
      </c>
      <c r="X22" s="36">
        <v>1859</v>
      </c>
      <c r="Y22" s="36">
        <v>1847</v>
      </c>
      <c r="DA22" s="60" t="s">
        <v>1068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0</v>
      </c>
      <c r="C24" s="120">
        <v>0</v>
      </c>
      <c r="D24" s="120">
        <v>0</v>
      </c>
      <c r="E24" s="120">
        <v>0</v>
      </c>
      <c r="F24" s="120">
        <v>0</v>
      </c>
      <c r="G24" s="120">
        <v>0</v>
      </c>
      <c r="H24" s="120">
        <v>0</v>
      </c>
      <c r="I24" s="120">
        <v>0</v>
      </c>
      <c r="J24" s="120">
        <v>0</v>
      </c>
      <c r="K24" s="120">
        <v>0</v>
      </c>
      <c r="L24" s="120">
        <v>0</v>
      </c>
      <c r="M24" s="120">
        <v>0</v>
      </c>
      <c r="N24" s="120">
        <v>0</v>
      </c>
      <c r="O24" s="120">
        <v>0</v>
      </c>
      <c r="P24" s="120">
        <v>0</v>
      </c>
      <c r="Q24" s="120">
        <v>0</v>
      </c>
      <c r="R24" s="120">
        <v>0</v>
      </c>
      <c r="S24" s="120">
        <v>0</v>
      </c>
      <c r="T24" s="120">
        <v>0</v>
      </c>
      <c r="U24" s="120">
        <v>0</v>
      </c>
      <c r="V24" s="120">
        <v>0</v>
      </c>
      <c r="W24" s="120">
        <v>0</v>
      </c>
      <c r="X24" s="120">
        <v>0</v>
      </c>
      <c r="Y24" s="120">
        <v>0</v>
      </c>
      <c r="DA24" s="129" t="s">
        <v>337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1069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1070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1071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1072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1073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2">
        <v>0</v>
      </c>
      <c r="Y36" s="52">
        <v>0</v>
      </c>
      <c r="DA36" s="63" t="s">
        <v>1074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1075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X41" s="36">
        <v>0</v>
      </c>
      <c r="Y41" s="36">
        <v>0</v>
      </c>
      <c r="DA41" s="60" t="s">
        <v>1076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377261</v>
      </c>
      <c r="C43" s="120">
        <v>377274</v>
      </c>
      <c r="D43" s="120">
        <v>370957</v>
      </c>
      <c r="E43" s="120">
        <v>364137</v>
      </c>
      <c r="F43" s="120">
        <v>339718</v>
      </c>
      <c r="G43" s="120">
        <v>318363</v>
      </c>
      <c r="H43" s="120">
        <v>294976</v>
      </c>
      <c r="I43" s="120">
        <v>277293</v>
      </c>
      <c r="J43" s="120">
        <v>254061</v>
      </c>
      <c r="K43" s="120">
        <v>240608</v>
      </c>
      <c r="L43" s="120">
        <v>236223</v>
      </c>
      <c r="M43" s="120">
        <v>231078</v>
      </c>
      <c r="N43" s="120">
        <v>226567</v>
      </c>
      <c r="O43" s="120">
        <v>220719</v>
      </c>
      <c r="P43" s="120">
        <v>216256</v>
      </c>
      <c r="Q43" s="120">
        <v>209177</v>
      </c>
      <c r="R43" s="120">
        <v>198438</v>
      </c>
      <c r="S43" s="120">
        <v>188348</v>
      </c>
      <c r="T43" s="120">
        <v>181837</v>
      </c>
      <c r="U43" s="120">
        <v>175213</v>
      </c>
      <c r="V43" s="120">
        <v>171302</v>
      </c>
      <c r="W43" s="120">
        <v>152457</v>
      </c>
      <c r="X43" s="120">
        <v>136768</v>
      </c>
      <c r="Y43" s="120">
        <v>124370</v>
      </c>
      <c r="DA43" s="129" t="s">
        <v>338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377261</v>
      </c>
      <c r="C45" s="52">
        <v>377274</v>
      </c>
      <c r="D45" s="52">
        <v>370957</v>
      </c>
      <c r="E45" s="52">
        <v>364137</v>
      </c>
      <c r="F45" s="52">
        <v>339718</v>
      </c>
      <c r="G45" s="52">
        <v>318363</v>
      </c>
      <c r="H45" s="52">
        <v>294976</v>
      </c>
      <c r="I45" s="52">
        <v>277293</v>
      </c>
      <c r="J45" s="52">
        <v>254061</v>
      </c>
      <c r="K45" s="52">
        <v>240608</v>
      </c>
      <c r="L45" s="52">
        <v>236223</v>
      </c>
      <c r="M45" s="52">
        <v>231078</v>
      </c>
      <c r="N45" s="52">
        <v>226567</v>
      </c>
      <c r="O45" s="52">
        <v>220719</v>
      </c>
      <c r="P45" s="52">
        <v>216256</v>
      </c>
      <c r="Q45" s="52">
        <v>209177</v>
      </c>
      <c r="R45" s="52">
        <v>198438</v>
      </c>
      <c r="S45" s="52">
        <v>188348</v>
      </c>
      <c r="T45" s="52">
        <v>181837</v>
      </c>
      <c r="U45" s="52">
        <v>175213</v>
      </c>
      <c r="V45" s="52">
        <v>171302</v>
      </c>
      <c r="W45" s="52">
        <v>152457</v>
      </c>
      <c r="X45" s="52">
        <v>136768</v>
      </c>
      <c r="Y45" s="52">
        <v>124370</v>
      </c>
      <c r="DA45" s="63" t="s">
        <v>1077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8874</v>
      </c>
      <c r="C48" s="52">
        <v>9483</v>
      </c>
      <c r="D48" s="52">
        <v>9950</v>
      </c>
      <c r="E48" s="52">
        <v>9871</v>
      </c>
      <c r="F48" s="52">
        <v>9612</v>
      </c>
      <c r="G48" s="52">
        <v>8839</v>
      </c>
      <c r="H48" s="52">
        <v>7614</v>
      </c>
      <c r="I48" s="52">
        <v>6918</v>
      </c>
      <c r="J48" s="52">
        <v>6542</v>
      </c>
      <c r="K48" s="52">
        <v>5973</v>
      </c>
      <c r="L48" s="52">
        <v>6141</v>
      </c>
      <c r="M48" s="52">
        <v>6928</v>
      </c>
      <c r="N48" s="52">
        <v>8436</v>
      </c>
      <c r="O48" s="52">
        <v>10087</v>
      </c>
      <c r="P48" s="52">
        <v>11545</v>
      </c>
      <c r="Q48" s="52">
        <v>11902</v>
      </c>
      <c r="R48" s="52">
        <v>11253</v>
      </c>
      <c r="S48" s="52">
        <v>10257</v>
      </c>
      <c r="T48" s="52">
        <v>9038</v>
      </c>
      <c r="U48" s="52">
        <v>7812</v>
      </c>
      <c r="V48" s="52">
        <v>6727</v>
      </c>
      <c r="W48" s="52">
        <v>5964</v>
      </c>
      <c r="X48" s="52">
        <v>5068</v>
      </c>
      <c r="Y48" s="52">
        <v>4611</v>
      </c>
      <c r="DA48" s="63" t="s">
        <v>1078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365256</v>
      </c>
      <c r="C50" s="52">
        <v>364997</v>
      </c>
      <c r="D50" s="52">
        <v>358939</v>
      </c>
      <c r="E50" s="52">
        <v>352388</v>
      </c>
      <c r="F50" s="52">
        <v>328776</v>
      </c>
      <c r="G50" s="52">
        <v>308132</v>
      </c>
      <c r="H50" s="52">
        <v>285496</v>
      </c>
      <c r="I50" s="52">
        <v>268389</v>
      </c>
      <c r="J50" s="52">
        <v>245899</v>
      </c>
      <c r="K50" s="52">
        <v>232895</v>
      </c>
      <c r="L50" s="52">
        <v>228683</v>
      </c>
      <c r="M50" s="52">
        <v>223758</v>
      </c>
      <c r="N50" s="52">
        <v>219448</v>
      </c>
      <c r="O50" s="52">
        <v>213833</v>
      </c>
      <c r="P50" s="52">
        <v>209547</v>
      </c>
      <c r="Q50" s="52">
        <v>202716</v>
      </c>
      <c r="R50" s="52">
        <v>192383</v>
      </c>
      <c r="S50" s="52">
        <v>182770</v>
      </c>
      <c r="T50" s="52">
        <v>176888</v>
      </c>
      <c r="U50" s="52">
        <v>171015</v>
      </c>
      <c r="V50" s="52">
        <v>167625</v>
      </c>
      <c r="W50" s="52">
        <v>146546</v>
      </c>
      <c r="X50" s="52">
        <v>126427</v>
      </c>
      <c r="Y50" s="52">
        <v>102730</v>
      </c>
      <c r="DA50" s="63" t="s">
        <v>1079</v>
      </c>
    </row>
    <row r="51" spans="1:105" ht="12" customHeight="1" x14ac:dyDescent="0.25">
      <c r="A51" s="97" t="s">
        <v>137</v>
      </c>
      <c r="B51" s="52">
        <v>52</v>
      </c>
      <c r="C51" s="52">
        <v>60</v>
      </c>
      <c r="D51" s="52">
        <v>56</v>
      </c>
      <c r="E51" s="52">
        <v>56</v>
      </c>
      <c r="F51" s="52">
        <v>52</v>
      </c>
      <c r="G51" s="52">
        <v>49</v>
      </c>
      <c r="H51" s="52">
        <v>58</v>
      </c>
      <c r="I51" s="52">
        <v>63</v>
      </c>
      <c r="J51" s="52">
        <v>61</v>
      </c>
      <c r="K51" s="52">
        <v>60</v>
      </c>
      <c r="L51" s="52">
        <v>70</v>
      </c>
      <c r="M51" s="52">
        <v>69</v>
      </c>
      <c r="N51" s="52">
        <v>73</v>
      </c>
      <c r="O51" s="52">
        <v>77</v>
      </c>
      <c r="P51" s="52">
        <v>86</v>
      </c>
      <c r="Q51" s="52">
        <v>88</v>
      </c>
      <c r="R51" s="52">
        <v>88</v>
      </c>
      <c r="S51" s="52">
        <v>94</v>
      </c>
      <c r="T51" s="52">
        <v>98</v>
      </c>
      <c r="U51" s="52">
        <v>104</v>
      </c>
      <c r="V51" s="52">
        <v>126</v>
      </c>
      <c r="W51" s="52">
        <v>117</v>
      </c>
      <c r="X51" s="52">
        <v>105</v>
      </c>
      <c r="Y51" s="52">
        <v>87</v>
      </c>
      <c r="DA51" s="63" t="s">
        <v>1080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11769</v>
      </c>
      <c r="C54" s="52">
        <v>12027</v>
      </c>
      <c r="D54" s="52">
        <v>11778</v>
      </c>
      <c r="E54" s="52">
        <v>11517</v>
      </c>
      <c r="F54" s="52">
        <v>10726</v>
      </c>
      <c r="G54" s="52">
        <v>10021</v>
      </c>
      <c r="H54" s="52">
        <v>9235</v>
      </c>
      <c r="I54" s="52">
        <v>8652</v>
      </c>
      <c r="J54" s="52">
        <v>7912</v>
      </c>
      <c r="K54" s="52">
        <v>7460</v>
      </c>
      <c r="L54" s="52">
        <v>7261</v>
      </c>
      <c r="M54" s="52">
        <v>7033</v>
      </c>
      <c r="N54" s="52">
        <v>6819</v>
      </c>
      <c r="O54" s="52">
        <v>6572</v>
      </c>
      <c r="P54" s="52">
        <v>6367</v>
      </c>
      <c r="Q54" s="52">
        <v>6108</v>
      </c>
      <c r="R54" s="52">
        <v>5695</v>
      </c>
      <c r="S54" s="52">
        <v>5211</v>
      </c>
      <c r="T54" s="52">
        <v>4585</v>
      </c>
      <c r="U54" s="52">
        <v>3854</v>
      </c>
      <c r="V54" s="52">
        <v>3323</v>
      </c>
      <c r="W54" s="52">
        <v>5391</v>
      </c>
      <c r="X54" s="52">
        <v>9452</v>
      </c>
      <c r="Y54" s="52">
        <v>19805</v>
      </c>
      <c r="DA54" s="63" t="s">
        <v>1081</v>
      </c>
    </row>
    <row r="55" spans="1:105" ht="12" customHeight="1" x14ac:dyDescent="0.25">
      <c r="A55" s="97" t="s">
        <v>121</v>
      </c>
      <c r="B55" s="52">
        <v>184</v>
      </c>
      <c r="C55" s="52">
        <v>190</v>
      </c>
      <c r="D55" s="52">
        <v>184</v>
      </c>
      <c r="E55" s="52">
        <v>176</v>
      </c>
      <c r="F55" s="52">
        <v>164</v>
      </c>
      <c r="G55" s="52">
        <v>161</v>
      </c>
      <c r="H55" s="52">
        <v>187</v>
      </c>
      <c r="I55" s="52">
        <v>189</v>
      </c>
      <c r="J55" s="52">
        <v>189</v>
      </c>
      <c r="K55" s="52">
        <v>193</v>
      </c>
      <c r="L55" s="52">
        <v>209</v>
      </c>
      <c r="M55" s="52">
        <v>218</v>
      </c>
      <c r="N55" s="52">
        <v>227</v>
      </c>
      <c r="O55" s="52">
        <v>237</v>
      </c>
      <c r="P55" s="52">
        <v>256</v>
      </c>
      <c r="Q55" s="52">
        <v>265</v>
      </c>
      <c r="R55" s="52">
        <v>272</v>
      </c>
      <c r="S55" s="52">
        <v>273</v>
      </c>
      <c r="T55" s="52">
        <v>266</v>
      </c>
      <c r="U55" s="52">
        <v>240</v>
      </c>
      <c r="V55" s="52">
        <v>228</v>
      </c>
      <c r="W55" s="52">
        <v>403</v>
      </c>
      <c r="X55" s="52">
        <v>784</v>
      </c>
      <c r="Y55" s="52">
        <v>1748</v>
      </c>
      <c r="DA55" s="63" t="s">
        <v>1082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37464</v>
      </c>
      <c r="C59" s="52">
        <v>39524</v>
      </c>
      <c r="D59" s="52">
        <v>40328</v>
      </c>
      <c r="E59" s="52">
        <v>40929</v>
      </c>
      <c r="F59" s="52">
        <v>37448</v>
      </c>
      <c r="G59" s="52">
        <v>34234</v>
      </c>
      <c r="H59" s="52">
        <v>30286</v>
      </c>
      <c r="I59" s="52">
        <v>28049</v>
      </c>
      <c r="J59" s="52">
        <v>26093</v>
      </c>
      <c r="K59" s="52">
        <v>24035</v>
      </c>
      <c r="L59" s="52">
        <v>20807</v>
      </c>
      <c r="M59" s="52">
        <v>16348</v>
      </c>
      <c r="N59" s="52">
        <v>14149</v>
      </c>
      <c r="O59" s="52">
        <v>13336</v>
      </c>
      <c r="P59" s="52">
        <v>13293</v>
      </c>
      <c r="Q59" s="52">
        <v>12761</v>
      </c>
      <c r="R59" s="52">
        <v>12103</v>
      </c>
      <c r="S59" s="52">
        <v>11037</v>
      </c>
      <c r="T59" s="52">
        <v>10285</v>
      </c>
      <c r="U59" s="52">
        <v>9876</v>
      </c>
      <c r="V59" s="52">
        <v>9341</v>
      </c>
      <c r="W59" s="52">
        <v>7733</v>
      </c>
      <c r="X59" s="52">
        <v>6297</v>
      </c>
      <c r="Y59" s="52">
        <v>5057</v>
      </c>
      <c r="DA59" s="63" t="s">
        <v>1083</v>
      </c>
    </row>
    <row r="60" spans="1:105" ht="12" customHeight="1" x14ac:dyDescent="0.25">
      <c r="A60" s="109" t="s">
        <v>120</v>
      </c>
      <c r="B60" s="36">
        <v>339797</v>
      </c>
      <c r="C60" s="36">
        <v>337750</v>
      </c>
      <c r="D60" s="36">
        <v>330629</v>
      </c>
      <c r="E60" s="36">
        <v>323208</v>
      </c>
      <c r="F60" s="36">
        <v>302270</v>
      </c>
      <c r="G60" s="36">
        <v>284129</v>
      </c>
      <c r="H60" s="36">
        <v>264690</v>
      </c>
      <c r="I60" s="36">
        <v>249244</v>
      </c>
      <c r="J60" s="36">
        <v>227968</v>
      </c>
      <c r="K60" s="36">
        <v>216573</v>
      </c>
      <c r="L60" s="36">
        <v>215416</v>
      </c>
      <c r="M60" s="36">
        <v>214730</v>
      </c>
      <c r="N60" s="36">
        <v>212418</v>
      </c>
      <c r="O60" s="36">
        <v>207383</v>
      </c>
      <c r="P60" s="36">
        <v>202963</v>
      </c>
      <c r="Q60" s="36">
        <v>196416</v>
      </c>
      <c r="R60" s="36">
        <v>186335</v>
      </c>
      <c r="S60" s="36">
        <v>177311</v>
      </c>
      <c r="T60" s="36">
        <v>171552</v>
      </c>
      <c r="U60" s="36">
        <v>165337</v>
      </c>
      <c r="V60" s="36">
        <v>161961</v>
      </c>
      <c r="W60" s="36">
        <v>144724</v>
      </c>
      <c r="X60" s="36">
        <v>130471</v>
      </c>
      <c r="Y60" s="36">
        <v>119313</v>
      </c>
      <c r="DA60" s="60" t="s">
        <v>1084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10012</v>
      </c>
      <c r="C62" s="120">
        <v>10571</v>
      </c>
      <c r="D62" s="120">
        <v>11170</v>
      </c>
      <c r="E62" s="120">
        <v>11552</v>
      </c>
      <c r="F62" s="120">
        <v>12367</v>
      </c>
      <c r="G62" s="120">
        <v>13332</v>
      </c>
      <c r="H62" s="120">
        <v>14762</v>
      </c>
      <c r="I62" s="120">
        <v>15893</v>
      </c>
      <c r="J62" s="120">
        <v>16595</v>
      </c>
      <c r="K62" s="120">
        <v>16542</v>
      </c>
      <c r="L62" s="120">
        <v>15880</v>
      </c>
      <c r="M62" s="120">
        <v>14265</v>
      </c>
      <c r="N62" s="120">
        <v>13250</v>
      </c>
      <c r="O62" s="120">
        <v>12360</v>
      </c>
      <c r="P62" s="120">
        <v>11855</v>
      </c>
      <c r="Q62" s="120">
        <v>11283</v>
      </c>
      <c r="R62" s="120">
        <v>10927</v>
      </c>
      <c r="S62" s="120">
        <v>11005</v>
      </c>
      <c r="T62" s="120">
        <v>11299</v>
      </c>
      <c r="U62" s="120">
        <v>12028</v>
      </c>
      <c r="V62" s="120">
        <v>12127</v>
      </c>
      <c r="W62" s="120">
        <v>11419</v>
      </c>
      <c r="X62" s="120">
        <v>9370</v>
      </c>
      <c r="Y62" s="120">
        <v>6406</v>
      </c>
      <c r="DA62" s="129" t="s">
        <v>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10012</v>
      </c>
      <c r="C64" s="52">
        <v>10571</v>
      </c>
      <c r="D64" s="52">
        <v>11170</v>
      </c>
      <c r="E64" s="52">
        <v>11552</v>
      </c>
      <c r="F64" s="52">
        <v>12367</v>
      </c>
      <c r="G64" s="52">
        <v>13332</v>
      </c>
      <c r="H64" s="52">
        <v>14762</v>
      </c>
      <c r="I64" s="52">
        <v>15893</v>
      </c>
      <c r="J64" s="52">
        <v>16595</v>
      </c>
      <c r="K64" s="52">
        <v>16542</v>
      </c>
      <c r="L64" s="52">
        <v>15880</v>
      </c>
      <c r="M64" s="52">
        <v>14265</v>
      </c>
      <c r="N64" s="52">
        <v>13250</v>
      </c>
      <c r="O64" s="52">
        <v>12360</v>
      </c>
      <c r="P64" s="52">
        <v>11855</v>
      </c>
      <c r="Q64" s="52">
        <v>11283</v>
      </c>
      <c r="R64" s="52">
        <v>10927</v>
      </c>
      <c r="S64" s="52">
        <v>11005</v>
      </c>
      <c r="T64" s="52">
        <v>11299</v>
      </c>
      <c r="U64" s="52">
        <v>12028</v>
      </c>
      <c r="V64" s="52">
        <v>12127</v>
      </c>
      <c r="W64" s="52">
        <v>11419</v>
      </c>
      <c r="X64" s="52">
        <v>9370</v>
      </c>
      <c r="Y64" s="52">
        <v>6406</v>
      </c>
      <c r="DA64" s="63" t="s">
        <v>1085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235</v>
      </c>
      <c r="C67" s="52">
        <v>259</v>
      </c>
      <c r="D67" s="52">
        <v>285</v>
      </c>
      <c r="E67" s="52">
        <v>314</v>
      </c>
      <c r="F67" s="52">
        <v>349</v>
      </c>
      <c r="G67" s="52">
        <v>396</v>
      </c>
      <c r="H67" s="52">
        <v>473</v>
      </c>
      <c r="I67" s="52">
        <v>551</v>
      </c>
      <c r="J67" s="52">
        <v>640</v>
      </c>
      <c r="K67" s="52">
        <v>717</v>
      </c>
      <c r="L67" s="52">
        <v>753</v>
      </c>
      <c r="M67" s="52">
        <v>713</v>
      </c>
      <c r="N67" s="52">
        <v>637</v>
      </c>
      <c r="O67" s="52">
        <v>527</v>
      </c>
      <c r="P67" s="52">
        <v>422</v>
      </c>
      <c r="Q67" s="52">
        <v>341</v>
      </c>
      <c r="R67" s="52">
        <v>270</v>
      </c>
      <c r="S67" s="52">
        <v>246</v>
      </c>
      <c r="T67" s="52">
        <v>296</v>
      </c>
      <c r="U67" s="52">
        <v>410</v>
      </c>
      <c r="V67" s="52">
        <v>578</v>
      </c>
      <c r="W67" s="52">
        <v>779</v>
      </c>
      <c r="X67" s="52">
        <v>824</v>
      </c>
      <c r="Y67" s="52">
        <v>787</v>
      </c>
      <c r="DA67" s="63" t="s">
        <v>1086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9674</v>
      </c>
      <c r="C69" s="52">
        <v>10214</v>
      </c>
      <c r="D69" s="52">
        <v>10792</v>
      </c>
      <c r="E69" s="52">
        <v>11159</v>
      </c>
      <c r="F69" s="52">
        <v>11938</v>
      </c>
      <c r="G69" s="52">
        <v>12862</v>
      </c>
      <c r="H69" s="52">
        <v>14232</v>
      </c>
      <c r="I69" s="52">
        <v>15317</v>
      </c>
      <c r="J69" s="52">
        <v>15989</v>
      </c>
      <c r="K69" s="52">
        <v>15938</v>
      </c>
      <c r="L69" s="52">
        <v>15305</v>
      </c>
      <c r="M69" s="52">
        <v>13747</v>
      </c>
      <c r="N69" s="52">
        <v>12767</v>
      </c>
      <c r="O69" s="52">
        <v>11907</v>
      </c>
      <c r="P69" s="52">
        <v>11423</v>
      </c>
      <c r="Q69" s="52">
        <v>10875</v>
      </c>
      <c r="R69" s="52">
        <v>10544</v>
      </c>
      <c r="S69" s="52">
        <v>10641</v>
      </c>
      <c r="T69" s="52">
        <v>10949</v>
      </c>
      <c r="U69" s="52">
        <v>11673</v>
      </c>
      <c r="V69" s="52">
        <v>11767</v>
      </c>
      <c r="W69" s="52">
        <v>11067</v>
      </c>
      <c r="X69" s="52">
        <v>9058</v>
      </c>
      <c r="Y69" s="52">
        <v>6143</v>
      </c>
      <c r="DA69" s="63" t="s">
        <v>1087</v>
      </c>
    </row>
    <row r="70" spans="1:105" ht="12" customHeight="1" x14ac:dyDescent="0.25">
      <c r="A70" s="97" t="s">
        <v>133</v>
      </c>
      <c r="B70" s="52">
        <v>1</v>
      </c>
      <c r="C70" s="52">
        <v>2</v>
      </c>
      <c r="D70" s="52">
        <v>2</v>
      </c>
      <c r="E70" s="52">
        <v>2</v>
      </c>
      <c r="F70" s="52">
        <v>2</v>
      </c>
      <c r="G70" s="52">
        <v>2</v>
      </c>
      <c r="H70" s="52">
        <v>3</v>
      </c>
      <c r="I70" s="52">
        <v>4</v>
      </c>
      <c r="J70" s="52">
        <v>4</v>
      </c>
      <c r="K70" s="52">
        <v>5</v>
      </c>
      <c r="L70" s="52">
        <v>5</v>
      </c>
      <c r="M70" s="52">
        <v>5</v>
      </c>
      <c r="N70" s="52">
        <v>5</v>
      </c>
      <c r="O70" s="52">
        <v>5</v>
      </c>
      <c r="P70" s="52">
        <v>4</v>
      </c>
      <c r="Q70" s="52">
        <v>4</v>
      </c>
      <c r="R70" s="52">
        <v>4</v>
      </c>
      <c r="S70" s="52">
        <v>6</v>
      </c>
      <c r="T70" s="52">
        <v>6</v>
      </c>
      <c r="U70" s="52">
        <v>7</v>
      </c>
      <c r="V70" s="52">
        <v>7</v>
      </c>
      <c r="W70" s="52">
        <v>9</v>
      </c>
      <c r="X70" s="52">
        <v>8</v>
      </c>
      <c r="Y70" s="52">
        <v>8</v>
      </c>
      <c r="DA70" s="63" t="s">
        <v>1088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332</v>
      </c>
      <c r="C73" s="52">
        <v>350</v>
      </c>
      <c r="D73" s="52">
        <v>371</v>
      </c>
      <c r="E73" s="52">
        <v>385</v>
      </c>
      <c r="F73" s="52">
        <v>420</v>
      </c>
      <c r="G73" s="52">
        <v>460</v>
      </c>
      <c r="H73" s="52">
        <v>515</v>
      </c>
      <c r="I73" s="52">
        <v>557</v>
      </c>
      <c r="J73" s="52">
        <v>585</v>
      </c>
      <c r="K73" s="52">
        <v>581</v>
      </c>
      <c r="L73" s="52">
        <v>551</v>
      </c>
      <c r="M73" s="52">
        <v>497</v>
      </c>
      <c r="N73" s="52">
        <v>465</v>
      </c>
      <c r="O73" s="52">
        <v>434</v>
      </c>
      <c r="P73" s="52">
        <v>415</v>
      </c>
      <c r="Q73" s="52">
        <v>391</v>
      </c>
      <c r="R73" s="52">
        <v>367</v>
      </c>
      <c r="S73" s="52">
        <v>346</v>
      </c>
      <c r="T73" s="52">
        <v>330</v>
      </c>
      <c r="U73" s="52">
        <v>332</v>
      </c>
      <c r="V73" s="52">
        <v>334</v>
      </c>
      <c r="W73" s="52">
        <v>323</v>
      </c>
      <c r="X73" s="52">
        <v>287</v>
      </c>
      <c r="Y73" s="52">
        <v>240</v>
      </c>
      <c r="DA73" s="63" t="s">
        <v>1089</v>
      </c>
    </row>
    <row r="74" spans="1:105" ht="12" customHeight="1" x14ac:dyDescent="0.25">
      <c r="A74" s="97" t="s">
        <v>121</v>
      </c>
      <c r="B74" s="52">
        <v>5</v>
      </c>
      <c r="C74" s="52">
        <v>5</v>
      </c>
      <c r="D74" s="52">
        <v>5</v>
      </c>
      <c r="E74" s="52">
        <v>6</v>
      </c>
      <c r="F74" s="52">
        <v>7</v>
      </c>
      <c r="G74" s="52">
        <v>8</v>
      </c>
      <c r="H74" s="52">
        <v>12</v>
      </c>
      <c r="I74" s="52">
        <v>15</v>
      </c>
      <c r="J74" s="52">
        <v>17</v>
      </c>
      <c r="K74" s="52">
        <v>18</v>
      </c>
      <c r="L74" s="52">
        <v>19</v>
      </c>
      <c r="M74" s="52">
        <v>16</v>
      </c>
      <c r="N74" s="52">
        <v>13</v>
      </c>
      <c r="O74" s="52">
        <v>14</v>
      </c>
      <c r="P74" s="52">
        <v>13</v>
      </c>
      <c r="Q74" s="52">
        <v>13</v>
      </c>
      <c r="R74" s="52">
        <v>12</v>
      </c>
      <c r="S74" s="52">
        <v>12</v>
      </c>
      <c r="T74" s="52">
        <v>14</v>
      </c>
      <c r="U74" s="52">
        <v>16</v>
      </c>
      <c r="V74" s="52">
        <v>19</v>
      </c>
      <c r="W74" s="52">
        <v>20</v>
      </c>
      <c r="X74" s="52">
        <v>17</v>
      </c>
      <c r="Y74" s="52">
        <v>15</v>
      </c>
      <c r="DA74" s="63" t="s">
        <v>1090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9472</v>
      </c>
      <c r="C78" s="52">
        <v>10069</v>
      </c>
      <c r="D78" s="52">
        <v>10708</v>
      </c>
      <c r="E78" s="52">
        <v>11112</v>
      </c>
      <c r="F78" s="52">
        <v>11905</v>
      </c>
      <c r="G78" s="52">
        <v>12828</v>
      </c>
      <c r="H78" s="52">
        <v>14193</v>
      </c>
      <c r="I78" s="52">
        <v>15275</v>
      </c>
      <c r="J78" s="52">
        <v>15943</v>
      </c>
      <c r="K78" s="52">
        <v>15890</v>
      </c>
      <c r="L78" s="52">
        <v>15255</v>
      </c>
      <c r="M78" s="52">
        <v>13698</v>
      </c>
      <c r="N78" s="52">
        <v>12723</v>
      </c>
      <c r="O78" s="52">
        <v>11867</v>
      </c>
      <c r="P78" s="52">
        <v>11386</v>
      </c>
      <c r="Q78" s="52">
        <v>10842</v>
      </c>
      <c r="R78" s="52">
        <v>10500</v>
      </c>
      <c r="S78" s="52">
        <v>10570</v>
      </c>
      <c r="T78" s="52">
        <v>10809</v>
      </c>
      <c r="U78" s="52">
        <v>11484</v>
      </c>
      <c r="V78" s="52">
        <v>11460</v>
      </c>
      <c r="W78" s="52">
        <v>10712</v>
      </c>
      <c r="X78" s="52">
        <v>8573</v>
      </c>
      <c r="Y78" s="52">
        <v>5908</v>
      </c>
      <c r="DA78" s="63" t="s">
        <v>1091</v>
      </c>
    </row>
    <row r="79" spans="1:105" ht="12" customHeight="1" x14ac:dyDescent="0.25">
      <c r="A79" s="109" t="s">
        <v>120</v>
      </c>
      <c r="B79" s="36">
        <v>540</v>
      </c>
      <c r="C79" s="36">
        <v>502</v>
      </c>
      <c r="D79" s="36">
        <v>462</v>
      </c>
      <c r="E79" s="36">
        <v>440</v>
      </c>
      <c r="F79" s="36">
        <v>462</v>
      </c>
      <c r="G79" s="36">
        <v>504</v>
      </c>
      <c r="H79" s="36">
        <v>569</v>
      </c>
      <c r="I79" s="36">
        <v>618</v>
      </c>
      <c r="J79" s="36">
        <v>652</v>
      </c>
      <c r="K79" s="36">
        <v>652</v>
      </c>
      <c r="L79" s="36">
        <v>625</v>
      </c>
      <c r="M79" s="36">
        <v>567</v>
      </c>
      <c r="N79" s="36">
        <v>527</v>
      </c>
      <c r="O79" s="36">
        <v>493</v>
      </c>
      <c r="P79" s="36">
        <v>469</v>
      </c>
      <c r="Q79" s="36">
        <v>441</v>
      </c>
      <c r="R79" s="36">
        <v>427</v>
      </c>
      <c r="S79" s="36">
        <v>435</v>
      </c>
      <c r="T79" s="36">
        <v>490</v>
      </c>
      <c r="U79" s="36">
        <v>544</v>
      </c>
      <c r="V79" s="36">
        <v>667</v>
      </c>
      <c r="W79" s="36">
        <v>707</v>
      </c>
      <c r="X79" s="36">
        <v>797</v>
      </c>
      <c r="Y79" s="36">
        <v>498</v>
      </c>
      <c r="DA79" s="60" t="s">
        <v>1092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>
        <v>399250</v>
      </c>
      <c r="C81" s="120">
        <v>409505</v>
      </c>
      <c r="D81" s="120">
        <v>422981</v>
      </c>
      <c r="E81" s="120">
        <v>435446</v>
      </c>
      <c r="F81" s="120">
        <v>457256</v>
      </c>
      <c r="G81" s="120">
        <v>476021</v>
      </c>
      <c r="H81" s="120">
        <v>499142</v>
      </c>
      <c r="I81" s="120">
        <v>522615</v>
      </c>
      <c r="J81" s="120">
        <v>553367</v>
      </c>
      <c r="K81" s="120">
        <v>573442</v>
      </c>
      <c r="L81" s="120">
        <v>587604</v>
      </c>
      <c r="M81" s="120">
        <v>598261</v>
      </c>
      <c r="N81" s="120">
        <v>609785</v>
      </c>
      <c r="O81" s="120">
        <v>619770</v>
      </c>
      <c r="P81" s="120">
        <v>626860</v>
      </c>
      <c r="Q81" s="120">
        <v>626289</v>
      </c>
      <c r="R81" s="120">
        <v>624831</v>
      </c>
      <c r="S81" s="120">
        <v>626037</v>
      </c>
      <c r="T81" s="120">
        <v>630685</v>
      </c>
      <c r="U81" s="120">
        <v>637038</v>
      </c>
      <c r="V81" s="120">
        <v>640369</v>
      </c>
      <c r="W81" s="120">
        <v>641064</v>
      </c>
      <c r="X81" s="120">
        <v>638721</v>
      </c>
      <c r="Y81" s="120">
        <v>636806</v>
      </c>
      <c r="DA81" s="129" t="s">
        <v>340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399250</v>
      </c>
      <c r="C83" s="52">
        <v>409505</v>
      </c>
      <c r="D83" s="52">
        <v>422981</v>
      </c>
      <c r="E83" s="52">
        <v>435446</v>
      </c>
      <c r="F83" s="52">
        <v>457256</v>
      </c>
      <c r="G83" s="52">
        <v>476021</v>
      </c>
      <c r="H83" s="52">
        <v>499142</v>
      </c>
      <c r="I83" s="52">
        <v>522615</v>
      </c>
      <c r="J83" s="52">
        <v>553367</v>
      </c>
      <c r="K83" s="52">
        <v>573442</v>
      </c>
      <c r="L83" s="52">
        <v>587604</v>
      </c>
      <c r="M83" s="52">
        <v>598261</v>
      </c>
      <c r="N83" s="52">
        <v>609785</v>
      </c>
      <c r="O83" s="52">
        <v>619770</v>
      </c>
      <c r="P83" s="52">
        <v>626860</v>
      </c>
      <c r="Q83" s="52">
        <v>626289</v>
      </c>
      <c r="R83" s="52">
        <v>624831</v>
      </c>
      <c r="S83" s="52">
        <v>626037</v>
      </c>
      <c r="T83" s="52">
        <v>630685</v>
      </c>
      <c r="U83" s="52">
        <v>637038</v>
      </c>
      <c r="V83" s="52">
        <v>640369</v>
      </c>
      <c r="W83" s="52">
        <v>641064</v>
      </c>
      <c r="X83" s="52">
        <v>638721</v>
      </c>
      <c r="Y83" s="52">
        <v>636806</v>
      </c>
      <c r="DA83" s="63" t="s">
        <v>1093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9391</v>
      </c>
      <c r="C86" s="52">
        <v>10178</v>
      </c>
      <c r="D86" s="52">
        <v>10980</v>
      </c>
      <c r="E86" s="52">
        <v>11688</v>
      </c>
      <c r="F86" s="52">
        <v>12787</v>
      </c>
      <c r="G86" s="52">
        <v>14103</v>
      </c>
      <c r="H86" s="52">
        <v>16060</v>
      </c>
      <c r="I86" s="52">
        <v>17832</v>
      </c>
      <c r="J86" s="52">
        <v>20334</v>
      </c>
      <c r="K86" s="52">
        <v>23179</v>
      </c>
      <c r="L86" s="52">
        <v>26297</v>
      </c>
      <c r="M86" s="52">
        <v>27637</v>
      </c>
      <c r="N86" s="52">
        <v>28942</v>
      </c>
      <c r="O86" s="52">
        <v>30243</v>
      </c>
      <c r="P86" s="52">
        <v>30979</v>
      </c>
      <c r="Q86" s="52">
        <v>31334</v>
      </c>
      <c r="R86" s="52">
        <v>30127</v>
      </c>
      <c r="S86" s="52">
        <v>29058</v>
      </c>
      <c r="T86" s="52">
        <v>28446</v>
      </c>
      <c r="U86" s="52">
        <v>29060</v>
      </c>
      <c r="V86" s="52">
        <v>30699</v>
      </c>
      <c r="W86" s="52">
        <v>34678</v>
      </c>
      <c r="X86" s="52">
        <v>37341</v>
      </c>
      <c r="Y86" s="52">
        <v>44300</v>
      </c>
      <c r="DA86" s="63" t="s">
        <v>1094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95217</v>
      </c>
      <c r="C88" s="52">
        <v>101323</v>
      </c>
      <c r="D88" s="52">
        <v>110603</v>
      </c>
      <c r="E88" s="52">
        <v>120133</v>
      </c>
      <c r="F88" s="52">
        <v>132975</v>
      </c>
      <c r="G88" s="52">
        <v>145796</v>
      </c>
      <c r="H88" s="52">
        <v>160995</v>
      </c>
      <c r="I88" s="52">
        <v>177559</v>
      </c>
      <c r="J88" s="52">
        <v>197802</v>
      </c>
      <c r="K88" s="52">
        <v>213555</v>
      </c>
      <c r="L88" s="52">
        <v>224932</v>
      </c>
      <c r="M88" s="52">
        <v>229203</v>
      </c>
      <c r="N88" s="52">
        <v>232736</v>
      </c>
      <c r="O88" s="52">
        <v>235079</v>
      </c>
      <c r="P88" s="52">
        <v>237590</v>
      </c>
      <c r="Q88" s="52">
        <v>237982</v>
      </c>
      <c r="R88" s="52">
        <v>239349</v>
      </c>
      <c r="S88" s="52">
        <v>241414</v>
      </c>
      <c r="T88" s="52">
        <v>245776</v>
      </c>
      <c r="U88" s="52">
        <v>249542</v>
      </c>
      <c r="V88" s="52">
        <v>253583</v>
      </c>
      <c r="W88" s="52">
        <v>259393</v>
      </c>
      <c r="X88" s="52">
        <v>266646</v>
      </c>
      <c r="Y88" s="52">
        <v>271229</v>
      </c>
      <c r="DA88" s="63" t="s">
        <v>1095</v>
      </c>
    </row>
    <row r="89" spans="1:105" ht="12" customHeight="1" x14ac:dyDescent="0.25">
      <c r="A89" s="97" t="s">
        <v>131</v>
      </c>
      <c r="B89" s="52">
        <v>14</v>
      </c>
      <c r="C89" s="52">
        <v>16</v>
      </c>
      <c r="D89" s="52">
        <v>17</v>
      </c>
      <c r="E89" s="52">
        <v>17</v>
      </c>
      <c r="F89" s="52">
        <v>21</v>
      </c>
      <c r="G89" s="52">
        <v>23</v>
      </c>
      <c r="H89" s="52">
        <v>32</v>
      </c>
      <c r="I89" s="52">
        <v>37</v>
      </c>
      <c r="J89" s="52">
        <v>53</v>
      </c>
      <c r="K89" s="52">
        <v>59</v>
      </c>
      <c r="L89" s="52">
        <v>69</v>
      </c>
      <c r="M89" s="52">
        <v>71</v>
      </c>
      <c r="N89" s="52">
        <v>78</v>
      </c>
      <c r="O89" s="52">
        <v>86</v>
      </c>
      <c r="P89" s="52">
        <v>97</v>
      </c>
      <c r="Q89" s="52">
        <v>103</v>
      </c>
      <c r="R89" s="52">
        <v>112</v>
      </c>
      <c r="S89" s="52">
        <v>124</v>
      </c>
      <c r="T89" s="52">
        <v>140</v>
      </c>
      <c r="U89" s="52">
        <v>154</v>
      </c>
      <c r="V89" s="52">
        <v>168</v>
      </c>
      <c r="W89" s="52">
        <v>181</v>
      </c>
      <c r="X89" s="52">
        <v>197</v>
      </c>
      <c r="Y89" s="52">
        <v>205</v>
      </c>
      <c r="DA89" s="63" t="s">
        <v>1096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X92" s="52">
        <v>0</v>
      </c>
      <c r="Y92" s="52">
        <v>0</v>
      </c>
      <c r="DA92" s="63" t="s">
        <v>1097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1098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299333</v>
      </c>
      <c r="C96" s="52">
        <v>303372</v>
      </c>
      <c r="D96" s="52">
        <v>307582</v>
      </c>
      <c r="E96" s="52">
        <v>310601</v>
      </c>
      <c r="F96" s="52">
        <v>319327</v>
      </c>
      <c r="G96" s="52">
        <v>324805</v>
      </c>
      <c r="H96" s="52">
        <v>330978</v>
      </c>
      <c r="I96" s="52">
        <v>337182</v>
      </c>
      <c r="J96" s="52">
        <v>346028</v>
      </c>
      <c r="K96" s="52">
        <v>349766</v>
      </c>
      <c r="L96" s="52">
        <v>351681</v>
      </c>
      <c r="M96" s="52">
        <v>357357</v>
      </c>
      <c r="N96" s="52">
        <v>364220</v>
      </c>
      <c r="O96" s="52">
        <v>370405</v>
      </c>
      <c r="P96" s="52">
        <v>373120</v>
      </c>
      <c r="Q96" s="52">
        <v>371216</v>
      </c>
      <c r="R96" s="52">
        <v>366823</v>
      </c>
      <c r="S96" s="52">
        <v>364429</v>
      </c>
      <c r="T96" s="52">
        <v>362453</v>
      </c>
      <c r="U96" s="52">
        <v>362989</v>
      </c>
      <c r="V96" s="52">
        <v>360244</v>
      </c>
      <c r="W96" s="52">
        <v>354297</v>
      </c>
      <c r="X96" s="52">
        <v>344350</v>
      </c>
      <c r="Y96" s="52">
        <v>337198</v>
      </c>
      <c r="DA96" s="63" t="s">
        <v>1099</v>
      </c>
    </row>
    <row r="97" spans="1:105" ht="12" customHeight="1" x14ac:dyDescent="0.25">
      <c r="A97" s="97" t="s">
        <v>121</v>
      </c>
      <c r="B97" s="52">
        <v>4686</v>
      </c>
      <c r="C97" s="52">
        <v>4794</v>
      </c>
      <c r="D97" s="52">
        <v>4779</v>
      </c>
      <c r="E97" s="52">
        <v>4695</v>
      </c>
      <c r="F97" s="52">
        <v>4933</v>
      </c>
      <c r="G97" s="52">
        <v>5397</v>
      </c>
      <c r="H97" s="52">
        <v>7137</v>
      </c>
      <c r="I97" s="52">
        <v>7837</v>
      </c>
      <c r="J97" s="52">
        <v>9484</v>
      </c>
      <c r="K97" s="52">
        <v>10062</v>
      </c>
      <c r="L97" s="52">
        <v>10922</v>
      </c>
      <c r="M97" s="52">
        <v>11630</v>
      </c>
      <c r="N97" s="52">
        <v>12751</v>
      </c>
      <c r="O97" s="52">
        <v>14200</v>
      </c>
      <c r="P97" s="52">
        <v>16053</v>
      </c>
      <c r="Q97" s="52">
        <v>16988</v>
      </c>
      <c r="R97" s="52">
        <v>18547</v>
      </c>
      <c r="S97" s="52">
        <v>20070</v>
      </c>
      <c r="T97" s="52">
        <v>22316</v>
      </c>
      <c r="U97" s="52">
        <v>24353</v>
      </c>
      <c r="V97" s="52">
        <v>26374</v>
      </c>
      <c r="W97" s="52">
        <v>27193</v>
      </c>
      <c r="X97" s="52">
        <v>27528</v>
      </c>
      <c r="Y97" s="52">
        <v>28174</v>
      </c>
      <c r="DA97" s="63" t="s">
        <v>1100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1101</v>
      </c>
    </row>
    <row r="102" spans="1:105" ht="12" customHeight="1" x14ac:dyDescent="0.25">
      <c r="A102" s="97" t="s">
        <v>50</v>
      </c>
      <c r="B102" s="52">
        <v>39648</v>
      </c>
      <c r="C102" s="52">
        <v>43202</v>
      </c>
      <c r="D102" s="52">
        <v>46604</v>
      </c>
      <c r="E102" s="52">
        <v>49680</v>
      </c>
      <c r="F102" s="52">
        <v>49472</v>
      </c>
      <c r="G102" s="52">
        <v>49279</v>
      </c>
      <c r="H102" s="52">
        <v>48451</v>
      </c>
      <c r="I102" s="52">
        <v>50342</v>
      </c>
      <c r="J102" s="52">
        <v>57211</v>
      </c>
      <c r="K102" s="52">
        <v>58757</v>
      </c>
      <c r="L102" s="52">
        <v>54498</v>
      </c>
      <c r="M102" s="52">
        <v>45859</v>
      </c>
      <c r="N102" s="52">
        <v>41546</v>
      </c>
      <c r="O102" s="52">
        <v>40925</v>
      </c>
      <c r="P102" s="52">
        <v>43020</v>
      </c>
      <c r="Q102" s="52">
        <v>42650</v>
      </c>
      <c r="R102" s="52">
        <v>42318</v>
      </c>
      <c r="S102" s="52">
        <v>40823</v>
      </c>
      <c r="T102" s="52">
        <v>39151</v>
      </c>
      <c r="U102" s="52">
        <v>38201</v>
      </c>
      <c r="V102" s="52">
        <v>36591</v>
      </c>
      <c r="W102" s="52">
        <v>34027</v>
      </c>
      <c r="X102" s="52">
        <v>30123</v>
      </c>
      <c r="Y102" s="52">
        <v>26264</v>
      </c>
      <c r="DA102" s="63" t="s">
        <v>1102</v>
      </c>
    </row>
    <row r="103" spans="1:105" ht="12" customHeight="1" x14ac:dyDescent="0.25">
      <c r="A103" s="109" t="s">
        <v>120</v>
      </c>
      <c r="B103" s="36">
        <v>359602</v>
      </c>
      <c r="C103" s="36">
        <v>366303</v>
      </c>
      <c r="D103" s="36">
        <v>376377</v>
      </c>
      <c r="E103" s="36">
        <v>385766</v>
      </c>
      <c r="F103" s="36">
        <v>407784</v>
      </c>
      <c r="G103" s="36">
        <v>426742</v>
      </c>
      <c r="H103" s="36">
        <v>450691</v>
      </c>
      <c r="I103" s="36">
        <v>472273</v>
      </c>
      <c r="J103" s="36">
        <v>496156</v>
      </c>
      <c r="K103" s="36">
        <v>514685</v>
      </c>
      <c r="L103" s="36">
        <v>533106</v>
      </c>
      <c r="M103" s="36">
        <v>552402</v>
      </c>
      <c r="N103" s="36">
        <v>568239</v>
      </c>
      <c r="O103" s="36">
        <v>578845</v>
      </c>
      <c r="P103" s="36">
        <v>583840</v>
      </c>
      <c r="Q103" s="36">
        <v>583639</v>
      </c>
      <c r="R103" s="36">
        <v>582513</v>
      </c>
      <c r="S103" s="36">
        <v>585214</v>
      </c>
      <c r="T103" s="36">
        <v>591534</v>
      </c>
      <c r="U103" s="36">
        <v>598837</v>
      </c>
      <c r="V103" s="36">
        <v>603778</v>
      </c>
      <c r="W103" s="36">
        <v>607037</v>
      </c>
      <c r="X103" s="36">
        <v>608598</v>
      </c>
      <c r="Y103" s="36">
        <v>610542</v>
      </c>
      <c r="DA103" s="60" t="s">
        <v>1103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X105" s="120">
        <v>0</v>
      </c>
      <c r="Y105" s="120">
        <v>0</v>
      </c>
      <c r="DA105" s="129" t="s">
        <v>341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1104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1105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1106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1107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1108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1109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1110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1111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>
        <v>823525</v>
      </c>
      <c r="C124" s="120">
        <v>847625</v>
      </c>
      <c r="D124" s="120">
        <v>862907</v>
      </c>
      <c r="E124" s="120">
        <v>877718</v>
      </c>
      <c r="F124" s="120">
        <v>898186</v>
      </c>
      <c r="G124" s="120">
        <v>887459</v>
      </c>
      <c r="H124" s="120">
        <v>889842</v>
      </c>
      <c r="I124" s="120">
        <v>896656</v>
      </c>
      <c r="J124" s="120">
        <v>911083</v>
      </c>
      <c r="K124" s="120">
        <v>914538</v>
      </c>
      <c r="L124" s="120">
        <v>916464</v>
      </c>
      <c r="M124" s="120">
        <v>914849</v>
      </c>
      <c r="N124" s="120">
        <v>919830</v>
      </c>
      <c r="O124" s="120">
        <v>926129</v>
      </c>
      <c r="P124" s="120">
        <v>925789</v>
      </c>
      <c r="Q124" s="120">
        <v>940005</v>
      </c>
      <c r="R124" s="120">
        <v>925924</v>
      </c>
      <c r="S124" s="120">
        <v>928098</v>
      </c>
      <c r="T124" s="120">
        <v>919582</v>
      </c>
      <c r="U124" s="120">
        <v>936154</v>
      </c>
      <c r="V124" s="120">
        <v>921002</v>
      </c>
      <c r="W124" s="120">
        <v>940440</v>
      </c>
      <c r="X124" s="120">
        <v>962602</v>
      </c>
      <c r="Y124" s="120">
        <v>983460</v>
      </c>
      <c r="DA124" s="129" t="s">
        <v>342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823525</v>
      </c>
      <c r="C126" s="52">
        <v>847625</v>
      </c>
      <c r="D126" s="52">
        <v>862907</v>
      </c>
      <c r="E126" s="52">
        <v>877718</v>
      </c>
      <c r="F126" s="52">
        <v>898186</v>
      </c>
      <c r="G126" s="52">
        <v>887459</v>
      </c>
      <c r="H126" s="52">
        <v>889842</v>
      </c>
      <c r="I126" s="52">
        <v>896656</v>
      </c>
      <c r="J126" s="52">
        <v>911083</v>
      </c>
      <c r="K126" s="52">
        <v>914538</v>
      </c>
      <c r="L126" s="52">
        <v>916464</v>
      </c>
      <c r="M126" s="52">
        <v>914849</v>
      </c>
      <c r="N126" s="52">
        <v>919830</v>
      </c>
      <c r="O126" s="52">
        <v>926129</v>
      </c>
      <c r="P126" s="52">
        <v>925789</v>
      </c>
      <c r="Q126" s="52">
        <v>940005</v>
      </c>
      <c r="R126" s="52">
        <v>925924</v>
      </c>
      <c r="S126" s="52">
        <v>928098</v>
      </c>
      <c r="T126" s="52">
        <v>919582</v>
      </c>
      <c r="U126" s="52">
        <v>936154</v>
      </c>
      <c r="V126" s="52">
        <v>921002</v>
      </c>
      <c r="W126" s="52">
        <v>940440</v>
      </c>
      <c r="X126" s="52">
        <v>962602</v>
      </c>
      <c r="Y126" s="52">
        <v>983460</v>
      </c>
      <c r="DA126" s="63" t="s">
        <v>1112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19371</v>
      </c>
      <c r="C129" s="52">
        <v>21035</v>
      </c>
      <c r="D129" s="52">
        <v>22540</v>
      </c>
      <c r="E129" s="52">
        <v>23715</v>
      </c>
      <c r="F129" s="52">
        <v>25211</v>
      </c>
      <c r="G129" s="52">
        <v>26496</v>
      </c>
      <c r="H129" s="52">
        <v>27845</v>
      </c>
      <c r="I129" s="52">
        <v>28785</v>
      </c>
      <c r="J129" s="52">
        <v>31060</v>
      </c>
      <c r="K129" s="52">
        <v>33483</v>
      </c>
      <c r="L129" s="52">
        <v>36732</v>
      </c>
      <c r="M129" s="52">
        <v>38155</v>
      </c>
      <c r="N129" s="52">
        <v>40256</v>
      </c>
      <c r="O129" s="52">
        <v>42870</v>
      </c>
      <c r="P129" s="52">
        <v>45199</v>
      </c>
      <c r="Q129" s="52">
        <v>46581</v>
      </c>
      <c r="R129" s="52">
        <v>45861</v>
      </c>
      <c r="S129" s="52">
        <v>45346</v>
      </c>
      <c r="T129" s="52">
        <v>44361</v>
      </c>
      <c r="U129" s="52">
        <v>44728</v>
      </c>
      <c r="V129" s="52">
        <v>46040</v>
      </c>
      <c r="W129" s="52">
        <v>50617</v>
      </c>
      <c r="X129" s="52">
        <v>54021</v>
      </c>
      <c r="Y129" s="52">
        <v>67457</v>
      </c>
      <c r="DA129" s="63" t="s">
        <v>1113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812214</v>
      </c>
      <c r="C131" s="52">
        <v>814357</v>
      </c>
      <c r="D131" s="52">
        <v>830173</v>
      </c>
      <c r="E131" s="52">
        <v>842698</v>
      </c>
      <c r="F131" s="52">
        <v>853335</v>
      </c>
      <c r="G131" s="52">
        <v>854762</v>
      </c>
      <c r="H131" s="52">
        <v>859983</v>
      </c>
      <c r="I131" s="52">
        <v>866315</v>
      </c>
      <c r="J131" s="52">
        <v>875186</v>
      </c>
      <c r="K131" s="52">
        <v>879871</v>
      </c>
      <c r="L131" s="52">
        <v>882246</v>
      </c>
      <c r="M131" s="52">
        <v>888280</v>
      </c>
      <c r="N131" s="52">
        <v>897220</v>
      </c>
      <c r="O131" s="52">
        <v>908339</v>
      </c>
      <c r="P131" s="52">
        <v>912406</v>
      </c>
      <c r="Q131" s="52">
        <v>916862</v>
      </c>
      <c r="R131" s="52">
        <v>913442</v>
      </c>
      <c r="S131" s="52">
        <v>910568</v>
      </c>
      <c r="T131" s="52">
        <v>904499</v>
      </c>
      <c r="U131" s="52">
        <v>906198</v>
      </c>
      <c r="V131" s="52">
        <v>908452</v>
      </c>
      <c r="W131" s="52">
        <v>920591</v>
      </c>
      <c r="X131" s="52">
        <v>931510</v>
      </c>
      <c r="Y131" s="52">
        <v>936787</v>
      </c>
      <c r="DA131" s="63" t="s">
        <v>1114</v>
      </c>
    </row>
    <row r="132" spans="1:105" ht="12" customHeight="1" x14ac:dyDescent="0.25">
      <c r="A132" s="97" t="s">
        <v>127</v>
      </c>
      <c r="B132" s="52">
        <v>123</v>
      </c>
      <c r="C132" s="52">
        <v>127</v>
      </c>
      <c r="D132" s="52">
        <v>127</v>
      </c>
      <c r="E132" s="52">
        <v>128</v>
      </c>
      <c r="F132" s="52">
        <v>133</v>
      </c>
      <c r="G132" s="52">
        <v>138</v>
      </c>
      <c r="H132" s="52">
        <v>177</v>
      </c>
      <c r="I132" s="52">
        <v>194</v>
      </c>
      <c r="J132" s="52">
        <v>231</v>
      </c>
      <c r="K132" s="52">
        <v>242</v>
      </c>
      <c r="L132" s="52">
        <v>265</v>
      </c>
      <c r="M132" s="52">
        <v>278</v>
      </c>
      <c r="N132" s="52">
        <v>302</v>
      </c>
      <c r="O132" s="52">
        <v>340</v>
      </c>
      <c r="P132" s="52">
        <v>373</v>
      </c>
      <c r="Q132" s="52">
        <v>407</v>
      </c>
      <c r="R132" s="52">
        <v>442</v>
      </c>
      <c r="S132" s="52">
        <v>482</v>
      </c>
      <c r="T132" s="52">
        <v>527</v>
      </c>
      <c r="U132" s="52">
        <v>584</v>
      </c>
      <c r="V132" s="52">
        <v>622</v>
      </c>
      <c r="W132" s="52">
        <v>675</v>
      </c>
      <c r="X132" s="52">
        <v>711</v>
      </c>
      <c r="Y132" s="52">
        <v>731</v>
      </c>
      <c r="DA132" s="63" t="s">
        <v>1115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11016</v>
      </c>
      <c r="C135" s="52">
        <v>32610</v>
      </c>
      <c r="D135" s="52">
        <v>32086</v>
      </c>
      <c r="E135" s="52">
        <v>34348</v>
      </c>
      <c r="F135" s="52">
        <v>44001</v>
      </c>
      <c r="G135" s="52">
        <v>32037</v>
      </c>
      <c r="H135" s="52">
        <v>29206</v>
      </c>
      <c r="I135" s="52">
        <v>29647</v>
      </c>
      <c r="J135" s="52">
        <v>34740</v>
      </c>
      <c r="K135" s="52">
        <v>33431</v>
      </c>
      <c r="L135" s="52">
        <v>32911</v>
      </c>
      <c r="M135" s="52">
        <v>25389</v>
      </c>
      <c r="N135" s="52">
        <v>21512</v>
      </c>
      <c r="O135" s="52">
        <v>16855</v>
      </c>
      <c r="P135" s="52">
        <v>12595</v>
      </c>
      <c r="Q135" s="52">
        <v>21769</v>
      </c>
      <c r="R135" s="52">
        <v>11425</v>
      </c>
      <c r="S135" s="52">
        <v>16131</v>
      </c>
      <c r="T135" s="52">
        <v>13761</v>
      </c>
      <c r="U135" s="52">
        <v>27489</v>
      </c>
      <c r="V135" s="52">
        <v>11054</v>
      </c>
      <c r="W135" s="52">
        <v>17734</v>
      </c>
      <c r="X135" s="52">
        <v>28018</v>
      </c>
      <c r="Y135" s="52">
        <v>42270</v>
      </c>
      <c r="DA135" s="63" t="s">
        <v>1116</v>
      </c>
    </row>
    <row r="136" spans="1:105" ht="12" customHeight="1" x14ac:dyDescent="0.25">
      <c r="A136" s="97" t="s">
        <v>121</v>
      </c>
      <c r="B136" s="52">
        <v>172</v>
      </c>
      <c r="C136" s="52">
        <v>531</v>
      </c>
      <c r="D136" s="52">
        <v>521</v>
      </c>
      <c r="E136" s="52">
        <v>544</v>
      </c>
      <c r="F136" s="52">
        <v>717</v>
      </c>
      <c r="G136" s="52">
        <v>522</v>
      </c>
      <c r="H136" s="52">
        <v>476</v>
      </c>
      <c r="I136" s="52">
        <v>500</v>
      </c>
      <c r="J136" s="52">
        <v>926</v>
      </c>
      <c r="K136" s="52">
        <v>994</v>
      </c>
      <c r="L136" s="52">
        <v>1042</v>
      </c>
      <c r="M136" s="52">
        <v>902</v>
      </c>
      <c r="N136" s="52">
        <v>796</v>
      </c>
      <c r="O136" s="52">
        <v>595</v>
      </c>
      <c r="P136" s="52">
        <v>415</v>
      </c>
      <c r="Q136" s="52">
        <v>967</v>
      </c>
      <c r="R136" s="52">
        <v>615</v>
      </c>
      <c r="S136" s="52">
        <v>917</v>
      </c>
      <c r="T136" s="52">
        <v>795</v>
      </c>
      <c r="U136" s="52">
        <v>1883</v>
      </c>
      <c r="V136" s="52">
        <v>874</v>
      </c>
      <c r="W136" s="52">
        <v>1440</v>
      </c>
      <c r="X136" s="52">
        <v>2363</v>
      </c>
      <c r="Y136" s="52">
        <v>3672</v>
      </c>
      <c r="DA136" s="63" t="s">
        <v>1117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81781</v>
      </c>
      <c r="C140" s="52">
        <v>89508</v>
      </c>
      <c r="D140" s="52">
        <v>94939</v>
      </c>
      <c r="E140" s="52">
        <v>99928</v>
      </c>
      <c r="F140" s="52">
        <v>97696</v>
      </c>
      <c r="G140" s="52">
        <v>93376</v>
      </c>
      <c r="H140" s="52">
        <v>88369</v>
      </c>
      <c r="I140" s="52">
        <v>87984</v>
      </c>
      <c r="J140" s="52">
        <v>94399</v>
      </c>
      <c r="K140" s="52">
        <v>93380</v>
      </c>
      <c r="L140" s="52">
        <v>84514</v>
      </c>
      <c r="M140" s="52">
        <v>69620</v>
      </c>
      <c r="N140" s="52">
        <v>62214</v>
      </c>
      <c r="O140" s="52">
        <v>60708</v>
      </c>
      <c r="P140" s="52">
        <v>62545</v>
      </c>
      <c r="Q140" s="52">
        <v>63454</v>
      </c>
      <c r="R140" s="52">
        <v>62036</v>
      </c>
      <c r="S140" s="52">
        <v>59696</v>
      </c>
      <c r="T140" s="52">
        <v>56798</v>
      </c>
      <c r="U140" s="52">
        <v>55729</v>
      </c>
      <c r="V140" s="52">
        <v>52617</v>
      </c>
      <c r="W140" s="52">
        <v>49971</v>
      </c>
      <c r="X140" s="52">
        <v>45439</v>
      </c>
      <c r="Y140" s="52">
        <v>40241</v>
      </c>
      <c r="DA140" s="63" t="s">
        <v>1118</v>
      </c>
    </row>
    <row r="141" spans="1:105" ht="12" customHeight="1" x14ac:dyDescent="0.25">
      <c r="A141" s="109" t="s">
        <v>120</v>
      </c>
      <c r="B141" s="36">
        <v>741744</v>
      </c>
      <c r="C141" s="36">
        <v>758117</v>
      </c>
      <c r="D141" s="36">
        <v>767968</v>
      </c>
      <c r="E141" s="36">
        <v>777790</v>
      </c>
      <c r="F141" s="36">
        <v>800490</v>
      </c>
      <c r="G141" s="36">
        <v>794083</v>
      </c>
      <c r="H141" s="36">
        <v>801473</v>
      </c>
      <c r="I141" s="36">
        <v>808672</v>
      </c>
      <c r="J141" s="36">
        <v>816684</v>
      </c>
      <c r="K141" s="36">
        <v>821158</v>
      </c>
      <c r="L141" s="36">
        <v>831950</v>
      </c>
      <c r="M141" s="36">
        <v>845229</v>
      </c>
      <c r="N141" s="36">
        <v>857616</v>
      </c>
      <c r="O141" s="36">
        <v>865421</v>
      </c>
      <c r="P141" s="36">
        <v>863244</v>
      </c>
      <c r="Q141" s="36">
        <v>876551</v>
      </c>
      <c r="R141" s="36">
        <v>863888</v>
      </c>
      <c r="S141" s="36">
        <v>868402</v>
      </c>
      <c r="T141" s="36">
        <v>862784</v>
      </c>
      <c r="U141" s="36">
        <v>880425</v>
      </c>
      <c r="V141" s="36">
        <v>868385</v>
      </c>
      <c r="W141" s="36">
        <v>890469</v>
      </c>
      <c r="X141" s="36">
        <v>917163</v>
      </c>
      <c r="Y141" s="36">
        <v>943219</v>
      </c>
      <c r="DA141" s="60" t="s">
        <v>1119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217355</v>
      </c>
      <c r="C143" s="120">
        <v>233192</v>
      </c>
      <c r="D143" s="120">
        <v>261497</v>
      </c>
      <c r="E143" s="120">
        <v>290612</v>
      </c>
      <c r="F143" s="120">
        <v>319405</v>
      </c>
      <c r="G143" s="120">
        <v>346107</v>
      </c>
      <c r="H143" s="120">
        <v>366553</v>
      </c>
      <c r="I143" s="120">
        <v>382858</v>
      </c>
      <c r="J143" s="120">
        <v>396433</v>
      </c>
      <c r="K143" s="120">
        <v>408955</v>
      </c>
      <c r="L143" s="120">
        <v>422227</v>
      </c>
      <c r="M143" s="120">
        <v>437597</v>
      </c>
      <c r="N143" s="120">
        <v>458124</v>
      </c>
      <c r="O143" s="120">
        <v>481167</v>
      </c>
      <c r="P143" s="120">
        <v>505459</v>
      </c>
      <c r="Q143" s="120">
        <v>529729</v>
      </c>
      <c r="R143" s="120">
        <v>548288</v>
      </c>
      <c r="S143" s="120">
        <v>565178</v>
      </c>
      <c r="T143" s="120">
        <v>578044</v>
      </c>
      <c r="U143" s="120">
        <v>596345</v>
      </c>
      <c r="V143" s="120">
        <v>620760</v>
      </c>
      <c r="W143" s="120">
        <v>668836</v>
      </c>
      <c r="X143" s="120">
        <v>735812</v>
      </c>
      <c r="Y143" s="120">
        <v>782021</v>
      </c>
      <c r="DA143" s="129" t="s">
        <v>343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217355</v>
      </c>
      <c r="C145" s="52">
        <v>233192</v>
      </c>
      <c r="D145" s="52">
        <v>261497</v>
      </c>
      <c r="E145" s="52">
        <v>290612</v>
      </c>
      <c r="F145" s="52">
        <v>319405</v>
      </c>
      <c r="G145" s="52">
        <v>346107</v>
      </c>
      <c r="H145" s="52">
        <v>366553</v>
      </c>
      <c r="I145" s="52">
        <v>382858</v>
      </c>
      <c r="J145" s="52">
        <v>396433</v>
      </c>
      <c r="K145" s="52">
        <v>408955</v>
      </c>
      <c r="L145" s="52">
        <v>422227</v>
      </c>
      <c r="M145" s="52">
        <v>437597</v>
      </c>
      <c r="N145" s="52">
        <v>458124</v>
      </c>
      <c r="O145" s="52">
        <v>481167</v>
      </c>
      <c r="P145" s="52">
        <v>505459</v>
      </c>
      <c r="Q145" s="52">
        <v>529729</v>
      </c>
      <c r="R145" s="52">
        <v>548288</v>
      </c>
      <c r="S145" s="52">
        <v>565178</v>
      </c>
      <c r="T145" s="52">
        <v>578044</v>
      </c>
      <c r="U145" s="52">
        <v>596345</v>
      </c>
      <c r="V145" s="52">
        <v>620760</v>
      </c>
      <c r="W145" s="52">
        <v>668836</v>
      </c>
      <c r="X145" s="52">
        <v>735812</v>
      </c>
      <c r="Y145" s="52">
        <v>782021</v>
      </c>
      <c r="DA145" s="63" t="s">
        <v>1120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51125</v>
      </c>
      <c r="C147" s="52">
        <v>55023</v>
      </c>
      <c r="D147" s="52">
        <v>60641</v>
      </c>
      <c r="E147" s="52">
        <v>67478</v>
      </c>
      <c r="F147" s="52">
        <v>75378</v>
      </c>
      <c r="G147" s="52">
        <v>84484</v>
      </c>
      <c r="H147" s="52">
        <v>90812</v>
      </c>
      <c r="I147" s="52">
        <v>94204</v>
      </c>
      <c r="J147" s="52">
        <v>99556</v>
      </c>
      <c r="K147" s="52">
        <v>99563</v>
      </c>
      <c r="L147" s="52">
        <v>97636</v>
      </c>
      <c r="M147" s="52">
        <v>95569</v>
      </c>
      <c r="N147" s="52">
        <v>97161</v>
      </c>
      <c r="O147" s="52">
        <v>102318</v>
      </c>
      <c r="P147" s="52">
        <v>106339</v>
      </c>
      <c r="Q147" s="52">
        <v>120439</v>
      </c>
      <c r="R147" s="52">
        <v>131953</v>
      </c>
      <c r="S147" s="52">
        <v>137644</v>
      </c>
      <c r="T147" s="52">
        <v>145656</v>
      </c>
      <c r="U147" s="52">
        <v>155134</v>
      </c>
      <c r="V147" s="52">
        <v>166023</v>
      </c>
      <c r="W147" s="52">
        <v>182504</v>
      </c>
      <c r="X147" s="52">
        <v>192886</v>
      </c>
      <c r="Y147" s="52">
        <v>237885</v>
      </c>
      <c r="DA147" s="63" t="s">
        <v>1121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2">
        <v>0</v>
      </c>
      <c r="Y149" s="52">
        <v>0</v>
      </c>
      <c r="DA149" s="63" t="s">
        <v>1122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1123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214005</v>
      </c>
      <c r="C153" s="52">
        <v>229555</v>
      </c>
      <c r="D153" s="52">
        <v>257521</v>
      </c>
      <c r="E153" s="52">
        <v>286346</v>
      </c>
      <c r="F153" s="52">
        <v>314585</v>
      </c>
      <c r="G153" s="52">
        <v>340456</v>
      </c>
      <c r="H153" s="52">
        <v>358962</v>
      </c>
      <c r="I153" s="52">
        <v>374344</v>
      </c>
      <c r="J153" s="52">
        <v>386013</v>
      </c>
      <c r="K153" s="52">
        <v>397683</v>
      </c>
      <c r="L153" s="52">
        <v>409592</v>
      </c>
      <c r="M153" s="52">
        <v>423846</v>
      </c>
      <c r="N153" s="52">
        <v>442638</v>
      </c>
      <c r="O153" s="52">
        <v>463314</v>
      </c>
      <c r="P153" s="52">
        <v>484450</v>
      </c>
      <c r="Q153" s="52">
        <v>506337</v>
      </c>
      <c r="R153" s="52">
        <v>521565</v>
      </c>
      <c r="S153" s="52">
        <v>535391</v>
      </c>
      <c r="T153" s="52">
        <v>544270</v>
      </c>
      <c r="U153" s="52">
        <v>558696</v>
      </c>
      <c r="V153" s="52">
        <v>578079</v>
      </c>
      <c r="W153" s="52">
        <v>620624</v>
      </c>
      <c r="X153" s="52">
        <v>680336</v>
      </c>
      <c r="Y153" s="52">
        <v>720795</v>
      </c>
      <c r="DA153" s="63" t="s">
        <v>1124</v>
      </c>
    </row>
    <row r="154" spans="1:105" ht="12" customHeight="1" x14ac:dyDescent="0.25">
      <c r="A154" s="97" t="s">
        <v>121</v>
      </c>
      <c r="B154" s="52">
        <v>3350</v>
      </c>
      <c r="C154" s="52">
        <v>3637</v>
      </c>
      <c r="D154" s="52">
        <v>3976</v>
      </c>
      <c r="E154" s="52">
        <v>4266</v>
      </c>
      <c r="F154" s="52">
        <v>4820</v>
      </c>
      <c r="G154" s="52">
        <v>5651</v>
      </c>
      <c r="H154" s="52">
        <v>7591</v>
      </c>
      <c r="I154" s="52">
        <v>8514</v>
      </c>
      <c r="J154" s="52">
        <v>10420</v>
      </c>
      <c r="K154" s="52">
        <v>11272</v>
      </c>
      <c r="L154" s="52">
        <v>12635</v>
      </c>
      <c r="M154" s="52">
        <v>13751</v>
      </c>
      <c r="N154" s="52">
        <v>15486</v>
      </c>
      <c r="O154" s="52">
        <v>17853</v>
      </c>
      <c r="P154" s="52">
        <v>21009</v>
      </c>
      <c r="Q154" s="52">
        <v>23392</v>
      </c>
      <c r="R154" s="52">
        <v>26723</v>
      </c>
      <c r="S154" s="52">
        <v>29787</v>
      </c>
      <c r="T154" s="52">
        <v>33774</v>
      </c>
      <c r="U154" s="52">
        <v>37649</v>
      </c>
      <c r="V154" s="52">
        <v>42681</v>
      </c>
      <c r="W154" s="52">
        <v>48212</v>
      </c>
      <c r="X154" s="52">
        <v>55476</v>
      </c>
      <c r="Y154" s="52">
        <v>61226</v>
      </c>
      <c r="DA154" s="63" t="s">
        <v>1125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21585</v>
      </c>
      <c r="C158" s="52">
        <v>24896</v>
      </c>
      <c r="D158" s="52">
        <v>29401</v>
      </c>
      <c r="E158" s="52">
        <v>33839</v>
      </c>
      <c r="F158" s="52">
        <v>34931</v>
      </c>
      <c r="G158" s="52">
        <v>36053</v>
      </c>
      <c r="H158" s="52">
        <v>35989</v>
      </c>
      <c r="I158" s="52">
        <v>37255</v>
      </c>
      <c r="J158" s="52">
        <v>40879</v>
      </c>
      <c r="K158" s="52">
        <v>41741</v>
      </c>
      <c r="L158" s="52">
        <v>38425</v>
      </c>
      <c r="M158" s="52">
        <v>32028</v>
      </c>
      <c r="N158" s="52">
        <v>29286</v>
      </c>
      <c r="O158" s="52">
        <v>30123</v>
      </c>
      <c r="P158" s="52">
        <v>33914</v>
      </c>
      <c r="Q158" s="52">
        <v>36185</v>
      </c>
      <c r="R158" s="52">
        <v>38038</v>
      </c>
      <c r="S158" s="52">
        <v>37725</v>
      </c>
      <c r="T158" s="52">
        <v>36469</v>
      </c>
      <c r="U158" s="52">
        <v>35890</v>
      </c>
      <c r="V158" s="52">
        <v>35270</v>
      </c>
      <c r="W158" s="52">
        <v>35450</v>
      </c>
      <c r="X158" s="52">
        <v>34504</v>
      </c>
      <c r="Y158" s="52">
        <v>32076</v>
      </c>
      <c r="DA158" s="63" t="s">
        <v>1126</v>
      </c>
    </row>
    <row r="159" spans="1:105" ht="12" customHeight="1" x14ac:dyDescent="0.25">
      <c r="A159" s="109" t="s">
        <v>120</v>
      </c>
      <c r="B159" s="36">
        <v>195770</v>
      </c>
      <c r="C159" s="36">
        <v>208296</v>
      </c>
      <c r="D159" s="36">
        <v>232096</v>
      </c>
      <c r="E159" s="36">
        <v>256773</v>
      </c>
      <c r="F159" s="36">
        <v>284474</v>
      </c>
      <c r="G159" s="36">
        <v>310054</v>
      </c>
      <c r="H159" s="36">
        <v>330564</v>
      </c>
      <c r="I159" s="36">
        <v>345603</v>
      </c>
      <c r="J159" s="36">
        <v>355554</v>
      </c>
      <c r="K159" s="36">
        <v>367214</v>
      </c>
      <c r="L159" s="36">
        <v>383802</v>
      </c>
      <c r="M159" s="36">
        <v>405569</v>
      </c>
      <c r="N159" s="36">
        <v>428838</v>
      </c>
      <c r="O159" s="36">
        <v>451044</v>
      </c>
      <c r="P159" s="36">
        <v>471545</v>
      </c>
      <c r="Q159" s="36">
        <v>493544</v>
      </c>
      <c r="R159" s="36">
        <v>510250</v>
      </c>
      <c r="S159" s="36">
        <v>527453</v>
      </c>
      <c r="T159" s="36">
        <v>541575</v>
      </c>
      <c r="U159" s="36">
        <v>560455</v>
      </c>
      <c r="V159" s="36">
        <v>585490</v>
      </c>
      <c r="W159" s="36">
        <v>633386</v>
      </c>
      <c r="X159" s="36">
        <v>701308</v>
      </c>
      <c r="Y159" s="36">
        <v>749945</v>
      </c>
      <c r="DA159" s="60" t="s">
        <v>1127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441798</v>
      </c>
      <c r="C161" s="120">
        <v>431992</v>
      </c>
      <c r="D161" s="120">
        <v>424872</v>
      </c>
      <c r="E161" s="120">
        <v>419448</v>
      </c>
      <c r="F161" s="120">
        <v>418808</v>
      </c>
      <c r="G161" s="120">
        <v>418210</v>
      </c>
      <c r="H161" s="120">
        <v>413941</v>
      </c>
      <c r="I161" s="120">
        <v>406449</v>
      </c>
      <c r="J161" s="120">
        <v>400372</v>
      </c>
      <c r="K161" s="120">
        <v>400576</v>
      </c>
      <c r="L161" s="120">
        <v>401132</v>
      </c>
      <c r="M161" s="120">
        <v>402885</v>
      </c>
      <c r="N161" s="120">
        <v>395673</v>
      </c>
      <c r="O161" s="120">
        <v>386003</v>
      </c>
      <c r="P161" s="120">
        <v>378640</v>
      </c>
      <c r="Q161" s="120">
        <v>381052</v>
      </c>
      <c r="R161" s="120">
        <v>396907</v>
      </c>
      <c r="S161" s="120">
        <v>417535</v>
      </c>
      <c r="T161" s="120">
        <v>441600</v>
      </c>
      <c r="U161" s="120">
        <v>459467</v>
      </c>
      <c r="V161" s="120">
        <v>471801</v>
      </c>
      <c r="W161" s="120">
        <v>473526</v>
      </c>
      <c r="X161" s="120">
        <v>462854</v>
      </c>
      <c r="Y161" s="120">
        <v>448393</v>
      </c>
      <c r="DA161" s="129" t="s">
        <v>344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441798</v>
      </c>
      <c r="C163" s="52">
        <v>431992</v>
      </c>
      <c r="D163" s="52">
        <v>424872</v>
      </c>
      <c r="E163" s="52">
        <v>419448</v>
      </c>
      <c r="F163" s="52">
        <v>418808</v>
      </c>
      <c r="G163" s="52">
        <v>418210</v>
      </c>
      <c r="H163" s="52">
        <v>413941</v>
      </c>
      <c r="I163" s="52">
        <v>406449</v>
      </c>
      <c r="J163" s="52">
        <v>400372</v>
      </c>
      <c r="K163" s="52">
        <v>400576</v>
      </c>
      <c r="L163" s="52">
        <v>401132</v>
      </c>
      <c r="M163" s="52">
        <v>402885</v>
      </c>
      <c r="N163" s="52">
        <v>395673</v>
      </c>
      <c r="O163" s="52">
        <v>386003</v>
      </c>
      <c r="P163" s="52">
        <v>378640</v>
      </c>
      <c r="Q163" s="52">
        <v>381052</v>
      </c>
      <c r="R163" s="52">
        <v>396907</v>
      </c>
      <c r="S163" s="52">
        <v>417535</v>
      </c>
      <c r="T163" s="52">
        <v>441600</v>
      </c>
      <c r="U163" s="52">
        <v>459467</v>
      </c>
      <c r="V163" s="52">
        <v>471801</v>
      </c>
      <c r="W163" s="52">
        <v>473526</v>
      </c>
      <c r="X163" s="52">
        <v>462854</v>
      </c>
      <c r="Y163" s="52">
        <v>448393</v>
      </c>
      <c r="DA163" s="63" t="s">
        <v>1128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51959</v>
      </c>
      <c r="C165" s="52">
        <v>54026</v>
      </c>
      <c r="D165" s="52">
        <v>55722</v>
      </c>
      <c r="E165" s="52">
        <v>53683</v>
      </c>
      <c r="F165" s="52">
        <v>52635</v>
      </c>
      <c r="G165" s="52">
        <v>52051</v>
      </c>
      <c r="H165" s="52">
        <v>51994</v>
      </c>
      <c r="I165" s="52">
        <v>52537</v>
      </c>
      <c r="J165" s="52">
        <v>55131</v>
      </c>
      <c r="K165" s="52">
        <v>56184</v>
      </c>
      <c r="L165" s="52">
        <v>59430</v>
      </c>
      <c r="M165" s="52">
        <v>62775</v>
      </c>
      <c r="N165" s="52">
        <v>66544</v>
      </c>
      <c r="O165" s="52">
        <v>68126</v>
      </c>
      <c r="P165" s="52">
        <v>67782</v>
      </c>
      <c r="Q165" s="52">
        <v>66129</v>
      </c>
      <c r="R165" s="52">
        <v>63659</v>
      </c>
      <c r="S165" s="52">
        <v>66025</v>
      </c>
      <c r="T165" s="52">
        <v>71350</v>
      </c>
      <c r="U165" s="52">
        <v>78946</v>
      </c>
      <c r="V165" s="52">
        <v>88295</v>
      </c>
      <c r="W165" s="52">
        <v>98910</v>
      </c>
      <c r="X165" s="52">
        <v>101027</v>
      </c>
      <c r="Y165" s="52">
        <v>108340</v>
      </c>
      <c r="DA165" s="63" t="s">
        <v>1129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X167" s="52">
        <v>0</v>
      </c>
      <c r="Y167" s="52">
        <v>0</v>
      </c>
      <c r="DA167" s="63" t="s">
        <v>1130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1131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434988</v>
      </c>
      <c r="C171" s="52">
        <v>425281</v>
      </c>
      <c r="D171" s="52">
        <v>418365</v>
      </c>
      <c r="E171" s="52">
        <v>413188</v>
      </c>
      <c r="F171" s="52">
        <v>412437</v>
      </c>
      <c r="G171" s="52">
        <v>411377</v>
      </c>
      <c r="H171" s="52">
        <v>405276</v>
      </c>
      <c r="I171" s="52">
        <v>397326</v>
      </c>
      <c r="J171" s="52">
        <v>390018</v>
      </c>
      <c r="K171" s="52">
        <v>389670</v>
      </c>
      <c r="L171" s="52">
        <v>389264</v>
      </c>
      <c r="M171" s="52">
        <v>390303</v>
      </c>
      <c r="N171" s="52">
        <v>382398</v>
      </c>
      <c r="O171" s="52">
        <v>371953</v>
      </c>
      <c r="P171" s="52">
        <v>363729</v>
      </c>
      <c r="Q171" s="52">
        <v>365081</v>
      </c>
      <c r="R171" s="52">
        <v>378081</v>
      </c>
      <c r="S171" s="52">
        <v>395713</v>
      </c>
      <c r="T171" s="52">
        <v>415502</v>
      </c>
      <c r="U171" s="52">
        <v>430081</v>
      </c>
      <c r="V171" s="52">
        <v>439315</v>
      </c>
      <c r="W171" s="52">
        <v>439725</v>
      </c>
      <c r="X171" s="52">
        <v>428763</v>
      </c>
      <c r="Y171" s="52">
        <v>414105</v>
      </c>
      <c r="DA171" s="63" t="s">
        <v>1132</v>
      </c>
    </row>
    <row r="172" spans="1:105" ht="12" customHeight="1" x14ac:dyDescent="0.25">
      <c r="A172" s="97" t="s">
        <v>121</v>
      </c>
      <c r="B172" s="52">
        <v>6810</v>
      </c>
      <c r="C172" s="52">
        <v>6711</v>
      </c>
      <c r="D172" s="52">
        <v>6507</v>
      </c>
      <c r="E172" s="52">
        <v>6260</v>
      </c>
      <c r="F172" s="52">
        <v>6371</v>
      </c>
      <c r="G172" s="52">
        <v>6833</v>
      </c>
      <c r="H172" s="52">
        <v>8665</v>
      </c>
      <c r="I172" s="52">
        <v>9123</v>
      </c>
      <c r="J172" s="52">
        <v>10354</v>
      </c>
      <c r="K172" s="52">
        <v>10906</v>
      </c>
      <c r="L172" s="52">
        <v>11868</v>
      </c>
      <c r="M172" s="52">
        <v>12582</v>
      </c>
      <c r="N172" s="52">
        <v>13275</v>
      </c>
      <c r="O172" s="52">
        <v>14050</v>
      </c>
      <c r="P172" s="52">
        <v>14911</v>
      </c>
      <c r="Q172" s="52">
        <v>15971</v>
      </c>
      <c r="R172" s="52">
        <v>18826</v>
      </c>
      <c r="S172" s="52">
        <v>21822</v>
      </c>
      <c r="T172" s="52">
        <v>26098</v>
      </c>
      <c r="U172" s="52">
        <v>29386</v>
      </c>
      <c r="V172" s="52">
        <v>32486</v>
      </c>
      <c r="W172" s="52">
        <v>33801</v>
      </c>
      <c r="X172" s="52">
        <v>34091</v>
      </c>
      <c r="Y172" s="52">
        <v>34288</v>
      </c>
      <c r="DA172" s="63" t="s">
        <v>1133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43873</v>
      </c>
      <c r="C176" s="52">
        <v>44967</v>
      </c>
      <c r="D176" s="52">
        <v>45943</v>
      </c>
      <c r="E176" s="52">
        <v>46964</v>
      </c>
      <c r="F176" s="52">
        <v>44974</v>
      </c>
      <c r="G176" s="52">
        <v>43191</v>
      </c>
      <c r="H176" s="52">
        <v>40342</v>
      </c>
      <c r="I176" s="52">
        <v>39168</v>
      </c>
      <c r="J176" s="52">
        <v>40256</v>
      </c>
      <c r="K176" s="52">
        <v>39805</v>
      </c>
      <c r="L176" s="52">
        <v>35890</v>
      </c>
      <c r="M176" s="52">
        <v>29237</v>
      </c>
      <c r="N176" s="52">
        <v>25531</v>
      </c>
      <c r="O176" s="52">
        <v>24052</v>
      </c>
      <c r="P176" s="52">
        <v>24145</v>
      </c>
      <c r="Q176" s="52">
        <v>24423</v>
      </c>
      <c r="R176" s="52">
        <v>26032</v>
      </c>
      <c r="S176" s="52">
        <v>26127</v>
      </c>
      <c r="T176" s="52">
        <v>25752</v>
      </c>
      <c r="U176" s="52">
        <v>25835</v>
      </c>
      <c r="V176" s="52">
        <v>25448</v>
      </c>
      <c r="W176" s="52">
        <v>24164</v>
      </c>
      <c r="X176" s="52">
        <v>21596</v>
      </c>
      <c r="Y176" s="52">
        <v>18515</v>
      </c>
      <c r="DA176" s="63" t="s">
        <v>1134</v>
      </c>
    </row>
    <row r="177" spans="1:105" ht="12" customHeight="1" x14ac:dyDescent="0.25">
      <c r="A177" s="109" t="s">
        <v>120</v>
      </c>
      <c r="B177" s="36">
        <v>397925</v>
      </c>
      <c r="C177" s="36">
        <v>387025</v>
      </c>
      <c r="D177" s="36">
        <v>378929</v>
      </c>
      <c r="E177" s="36">
        <v>372484</v>
      </c>
      <c r="F177" s="36">
        <v>373834</v>
      </c>
      <c r="G177" s="36">
        <v>375019</v>
      </c>
      <c r="H177" s="36">
        <v>373599</v>
      </c>
      <c r="I177" s="36">
        <v>367281</v>
      </c>
      <c r="J177" s="36">
        <v>360116</v>
      </c>
      <c r="K177" s="36">
        <v>360771</v>
      </c>
      <c r="L177" s="36">
        <v>365242</v>
      </c>
      <c r="M177" s="36">
        <v>373648</v>
      </c>
      <c r="N177" s="36">
        <v>370142</v>
      </c>
      <c r="O177" s="36">
        <v>361951</v>
      </c>
      <c r="P177" s="36">
        <v>354495</v>
      </c>
      <c r="Q177" s="36">
        <v>356629</v>
      </c>
      <c r="R177" s="36">
        <v>370875</v>
      </c>
      <c r="S177" s="36">
        <v>391408</v>
      </c>
      <c r="T177" s="36">
        <v>415848</v>
      </c>
      <c r="U177" s="36">
        <v>433632</v>
      </c>
      <c r="V177" s="36">
        <v>446353</v>
      </c>
      <c r="W177" s="36">
        <v>449362</v>
      </c>
      <c r="X177" s="36">
        <v>441258</v>
      </c>
      <c r="Y177" s="36">
        <v>429878</v>
      </c>
      <c r="DA177" s="60" t="s">
        <v>1135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1137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498</v>
      </c>
      <c r="D5" s="52">
        <v>497</v>
      </c>
      <c r="E5" s="52">
        <v>499</v>
      </c>
      <c r="F5" s="52">
        <v>500</v>
      </c>
      <c r="G5" s="52">
        <v>504</v>
      </c>
      <c r="H5" s="52">
        <v>509</v>
      </c>
      <c r="I5" s="52">
        <v>589</v>
      </c>
      <c r="J5" s="52">
        <v>899</v>
      </c>
      <c r="K5" s="52">
        <v>600</v>
      </c>
      <c r="L5" s="52">
        <v>402</v>
      </c>
      <c r="M5" s="52">
        <v>471</v>
      </c>
      <c r="N5" s="52">
        <v>535</v>
      </c>
      <c r="O5" s="52">
        <v>477</v>
      </c>
      <c r="P5" s="52">
        <v>199</v>
      </c>
      <c r="Q5" s="52">
        <v>204</v>
      </c>
      <c r="R5" s="52">
        <v>201</v>
      </c>
      <c r="S5" s="52">
        <v>295</v>
      </c>
      <c r="T5" s="52">
        <v>261</v>
      </c>
      <c r="U5" s="52">
        <v>248</v>
      </c>
      <c r="V5" s="52">
        <v>219</v>
      </c>
      <c r="W5" s="52">
        <v>154</v>
      </c>
      <c r="X5" s="52">
        <v>93</v>
      </c>
      <c r="Y5" s="52">
        <v>64</v>
      </c>
      <c r="DA5" s="63" t="s">
        <v>1138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23</v>
      </c>
      <c r="D8" s="52">
        <v>24</v>
      </c>
      <c r="E8" s="52">
        <v>23</v>
      </c>
      <c r="F8" s="52">
        <v>25</v>
      </c>
      <c r="G8" s="52">
        <v>27</v>
      </c>
      <c r="H8" s="52">
        <v>30</v>
      </c>
      <c r="I8" s="52">
        <v>20</v>
      </c>
      <c r="J8" s="52">
        <v>19</v>
      </c>
      <c r="K8" s="52">
        <v>32</v>
      </c>
      <c r="L8" s="52">
        <v>24</v>
      </c>
      <c r="M8" s="52">
        <v>19</v>
      </c>
      <c r="N8" s="52">
        <v>27</v>
      </c>
      <c r="O8" s="52">
        <v>26</v>
      </c>
      <c r="P8" s="52">
        <v>16</v>
      </c>
      <c r="Q8" s="52">
        <v>7</v>
      </c>
      <c r="R8" s="52">
        <v>3</v>
      </c>
      <c r="S8" s="52">
        <v>1</v>
      </c>
      <c r="T8" s="52">
        <v>6</v>
      </c>
      <c r="U8" s="52">
        <v>8</v>
      </c>
      <c r="V8" s="52">
        <v>8</v>
      </c>
      <c r="W8" s="52">
        <v>11</v>
      </c>
      <c r="X8" s="52">
        <v>9</v>
      </c>
      <c r="Y8" s="52">
        <v>11</v>
      </c>
      <c r="DA8" s="63" t="s">
        <v>1139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173</v>
      </c>
      <c r="D10" s="52">
        <v>173</v>
      </c>
      <c r="E10" s="52">
        <v>174</v>
      </c>
      <c r="F10" s="52">
        <v>175</v>
      </c>
      <c r="G10" s="52">
        <v>178</v>
      </c>
      <c r="H10" s="52">
        <v>182</v>
      </c>
      <c r="I10" s="52">
        <v>267</v>
      </c>
      <c r="J10" s="52">
        <v>659</v>
      </c>
      <c r="K10" s="52">
        <v>531</v>
      </c>
      <c r="L10" s="52">
        <v>411</v>
      </c>
      <c r="M10" s="52">
        <v>632</v>
      </c>
      <c r="N10" s="52">
        <v>681</v>
      </c>
      <c r="O10" s="52">
        <v>689</v>
      </c>
      <c r="P10" s="52">
        <v>359</v>
      </c>
      <c r="Q10" s="52">
        <v>361</v>
      </c>
      <c r="R10" s="52">
        <v>270</v>
      </c>
      <c r="S10" s="52">
        <v>298</v>
      </c>
      <c r="T10" s="52">
        <v>254</v>
      </c>
      <c r="U10" s="52">
        <v>240</v>
      </c>
      <c r="V10" s="52">
        <v>205</v>
      </c>
      <c r="W10" s="52">
        <v>131</v>
      </c>
      <c r="X10" s="52">
        <v>93</v>
      </c>
      <c r="Y10" s="52">
        <v>76</v>
      </c>
      <c r="DA10" s="63" t="s">
        <v>1140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1141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1142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640</v>
      </c>
      <c r="D15" s="52">
        <v>639</v>
      </c>
      <c r="E15" s="52">
        <v>647</v>
      </c>
      <c r="F15" s="52">
        <v>659</v>
      </c>
      <c r="G15" s="52">
        <v>686</v>
      </c>
      <c r="H15" s="52">
        <v>727</v>
      </c>
      <c r="I15" s="52">
        <v>582</v>
      </c>
      <c r="J15" s="52">
        <v>870</v>
      </c>
      <c r="K15" s="52">
        <v>421</v>
      </c>
      <c r="L15" s="52">
        <v>279</v>
      </c>
      <c r="M15" s="52">
        <v>105</v>
      </c>
      <c r="N15" s="52">
        <v>38</v>
      </c>
      <c r="O15" s="52">
        <v>22</v>
      </c>
      <c r="P15" s="52">
        <v>79</v>
      </c>
      <c r="Q15" s="52">
        <v>7</v>
      </c>
      <c r="R15" s="52">
        <v>2</v>
      </c>
      <c r="S15" s="52">
        <v>11</v>
      </c>
      <c r="T15" s="52">
        <v>9</v>
      </c>
      <c r="U15" s="52">
        <v>11</v>
      </c>
      <c r="V15" s="52">
        <v>15</v>
      </c>
      <c r="W15" s="52">
        <v>23</v>
      </c>
      <c r="X15" s="52">
        <v>15</v>
      </c>
      <c r="Y15" s="52">
        <v>4</v>
      </c>
      <c r="DA15" s="63" t="s">
        <v>1143</v>
      </c>
    </row>
    <row r="16" spans="1:105" ht="12" customHeight="1" x14ac:dyDescent="0.25">
      <c r="A16" s="97" t="s">
        <v>121</v>
      </c>
      <c r="B16" s="52"/>
      <c r="C16" s="52">
        <v>10</v>
      </c>
      <c r="D16" s="52">
        <v>10</v>
      </c>
      <c r="E16" s="52">
        <v>10</v>
      </c>
      <c r="F16" s="52">
        <v>10</v>
      </c>
      <c r="G16" s="52">
        <v>10</v>
      </c>
      <c r="H16" s="52">
        <v>12</v>
      </c>
      <c r="I16" s="52">
        <v>8</v>
      </c>
      <c r="J16" s="52">
        <v>17</v>
      </c>
      <c r="K16" s="52">
        <v>11</v>
      </c>
      <c r="L16" s="52">
        <v>8</v>
      </c>
      <c r="M16" s="52">
        <v>5</v>
      </c>
      <c r="N16" s="52">
        <v>0</v>
      </c>
      <c r="O16" s="52">
        <v>2</v>
      </c>
      <c r="P16" s="52">
        <v>3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1</v>
      </c>
      <c r="W16" s="52">
        <v>2</v>
      </c>
      <c r="X16" s="52">
        <v>1</v>
      </c>
      <c r="Y16" s="52">
        <v>0</v>
      </c>
      <c r="DA16" s="63" t="s">
        <v>1144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1145</v>
      </c>
    </row>
    <row r="21" spans="1:105" ht="12" customHeight="1" x14ac:dyDescent="0.25">
      <c r="A21" s="97" t="s">
        <v>50</v>
      </c>
      <c r="B21" s="52"/>
      <c r="C21" s="52">
        <v>99</v>
      </c>
      <c r="D21" s="52">
        <v>99</v>
      </c>
      <c r="E21" s="52">
        <v>101</v>
      </c>
      <c r="F21" s="52">
        <v>105</v>
      </c>
      <c r="G21" s="52">
        <v>112</v>
      </c>
      <c r="H21" s="52">
        <v>127</v>
      </c>
      <c r="I21" s="52">
        <v>86</v>
      </c>
      <c r="J21" s="52">
        <v>108</v>
      </c>
      <c r="K21" s="52">
        <v>96</v>
      </c>
      <c r="L21" s="52">
        <v>70</v>
      </c>
      <c r="M21" s="52">
        <v>81</v>
      </c>
      <c r="N21" s="52">
        <v>67</v>
      </c>
      <c r="O21" s="52">
        <v>57</v>
      </c>
      <c r="P21" s="52">
        <v>20</v>
      </c>
      <c r="Q21" s="52">
        <v>14</v>
      </c>
      <c r="R21" s="52">
        <v>16</v>
      </c>
      <c r="S21" s="52">
        <v>15</v>
      </c>
      <c r="T21" s="52">
        <v>22</v>
      </c>
      <c r="U21" s="52">
        <v>10</v>
      </c>
      <c r="V21" s="52">
        <v>14</v>
      </c>
      <c r="W21" s="52">
        <v>15</v>
      </c>
      <c r="X21" s="52">
        <v>5</v>
      </c>
      <c r="Y21" s="52">
        <v>11</v>
      </c>
      <c r="DA21" s="63" t="s">
        <v>1146</v>
      </c>
    </row>
    <row r="22" spans="1:105" ht="12" customHeight="1" x14ac:dyDescent="0.25">
      <c r="A22" s="109" t="s">
        <v>120</v>
      </c>
      <c r="B22" s="36"/>
      <c r="C22" s="36">
        <v>897</v>
      </c>
      <c r="D22" s="36">
        <v>897</v>
      </c>
      <c r="E22" s="36">
        <v>910</v>
      </c>
      <c r="F22" s="36">
        <v>937</v>
      </c>
      <c r="G22" s="36">
        <v>994</v>
      </c>
      <c r="H22" s="36">
        <v>1086</v>
      </c>
      <c r="I22" s="36">
        <v>694</v>
      </c>
      <c r="J22" s="36">
        <v>892</v>
      </c>
      <c r="K22" s="36">
        <v>732</v>
      </c>
      <c r="L22" s="36">
        <v>635</v>
      </c>
      <c r="M22" s="36">
        <v>769</v>
      </c>
      <c r="N22" s="36">
        <v>832</v>
      </c>
      <c r="O22" s="36">
        <v>660</v>
      </c>
      <c r="P22" s="36">
        <v>260</v>
      </c>
      <c r="Q22" s="36">
        <v>202</v>
      </c>
      <c r="R22" s="36">
        <v>229</v>
      </c>
      <c r="S22" s="36">
        <v>353</v>
      </c>
      <c r="T22" s="36">
        <v>364</v>
      </c>
      <c r="U22" s="36">
        <v>405</v>
      </c>
      <c r="V22" s="36">
        <v>359</v>
      </c>
      <c r="W22" s="36">
        <v>241</v>
      </c>
      <c r="X22" s="36">
        <v>167</v>
      </c>
      <c r="Y22" s="36">
        <v>178</v>
      </c>
      <c r="DA22" s="60" t="s">
        <v>1147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1148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1149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1150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1151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1152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1153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2">
        <v>0</v>
      </c>
      <c r="Y36" s="52">
        <v>0</v>
      </c>
      <c r="DA36" s="63" t="s">
        <v>1154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1155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X41" s="36">
        <v>0</v>
      </c>
      <c r="Y41" s="36">
        <v>0</v>
      </c>
      <c r="DA41" s="60" t="s">
        <v>1156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1157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29474</v>
      </c>
      <c r="D45" s="52">
        <v>29480</v>
      </c>
      <c r="E45" s="52">
        <v>29530</v>
      </c>
      <c r="F45" s="52">
        <v>29656</v>
      </c>
      <c r="G45" s="52">
        <v>29888</v>
      </c>
      <c r="H45" s="52">
        <v>30235</v>
      </c>
      <c r="I45" s="52">
        <v>30722</v>
      </c>
      <c r="J45" s="52">
        <v>31340</v>
      </c>
      <c r="K45" s="52">
        <v>32125</v>
      </c>
      <c r="L45" s="52">
        <v>33079</v>
      </c>
      <c r="M45" s="52">
        <v>34233</v>
      </c>
      <c r="N45" s="52">
        <v>35639</v>
      </c>
      <c r="O45" s="52">
        <v>31419</v>
      </c>
      <c r="P45" s="52">
        <v>9857</v>
      </c>
      <c r="Q45" s="52">
        <v>12223</v>
      </c>
      <c r="R45" s="52">
        <v>14973</v>
      </c>
      <c r="S45" s="52">
        <v>18100</v>
      </c>
      <c r="T45" s="52">
        <v>15736</v>
      </c>
      <c r="U45" s="52">
        <v>14294</v>
      </c>
      <c r="V45" s="52">
        <v>12745</v>
      </c>
      <c r="W45" s="52">
        <v>18845</v>
      </c>
      <c r="X45" s="52">
        <v>15689</v>
      </c>
      <c r="Y45" s="52">
        <v>14140</v>
      </c>
      <c r="DA45" s="63" t="s">
        <v>1158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1387</v>
      </c>
      <c r="D48" s="52">
        <v>1390</v>
      </c>
      <c r="E48" s="52">
        <v>1417</v>
      </c>
      <c r="F48" s="52">
        <v>1488</v>
      </c>
      <c r="G48" s="52">
        <v>1621</v>
      </c>
      <c r="H48" s="52">
        <v>1826</v>
      </c>
      <c r="I48" s="52">
        <v>1283</v>
      </c>
      <c r="J48" s="52">
        <v>1115</v>
      </c>
      <c r="K48" s="52">
        <v>1592</v>
      </c>
      <c r="L48" s="52">
        <v>1346</v>
      </c>
      <c r="M48" s="52">
        <v>1054</v>
      </c>
      <c r="N48" s="52">
        <v>903</v>
      </c>
      <c r="O48" s="52">
        <v>1074</v>
      </c>
      <c r="P48" s="52">
        <v>742</v>
      </c>
      <c r="Q48" s="52">
        <v>950</v>
      </c>
      <c r="R48" s="52">
        <v>1239</v>
      </c>
      <c r="S48" s="52">
        <v>1640</v>
      </c>
      <c r="T48" s="52">
        <v>1924</v>
      </c>
      <c r="U48" s="52">
        <v>2086</v>
      </c>
      <c r="V48" s="52">
        <v>2062</v>
      </c>
      <c r="W48" s="52">
        <v>1813</v>
      </c>
      <c r="X48" s="52">
        <v>1317</v>
      </c>
      <c r="Y48" s="52">
        <v>882</v>
      </c>
      <c r="DA48" s="63" t="s">
        <v>1159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28536</v>
      </c>
      <c r="D50" s="52">
        <v>28542</v>
      </c>
      <c r="E50" s="52">
        <v>28589</v>
      </c>
      <c r="F50" s="52">
        <v>28710</v>
      </c>
      <c r="G50" s="52">
        <v>28936</v>
      </c>
      <c r="H50" s="52">
        <v>29273</v>
      </c>
      <c r="I50" s="52">
        <v>29873</v>
      </c>
      <c r="J50" s="52">
        <v>31192</v>
      </c>
      <c r="K50" s="52">
        <v>31910</v>
      </c>
      <c r="L50" s="52">
        <v>32897</v>
      </c>
      <c r="M50" s="52">
        <v>34068</v>
      </c>
      <c r="N50" s="52">
        <v>35478</v>
      </c>
      <c r="O50" s="52">
        <v>31270</v>
      </c>
      <c r="P50" s="52">
        <v>9729</v>
      </c>
      <c r="Q50" s="52">
        <v>12105</v>
      </c>
      <c r="R50" s="52">
        <v>14853</v>
      </c>
      <c r="S50" s="52">
        <v>17954</v>
      </c>
      <c r="T50" s="52">
        <v>15596</v>
      </c>
      <c r="U50" s="52">
        <v>14162</v>
      </c>
      <c r="V50" s="52">
        <v>12618</v>
      </c>
      <c r="W50" s="52">
        <v>30484</v>
      </c>
      <c r="X50" s="52">
        <v>34681</v>
      </c>
      <c r="Y50" s="52">
        <v>41332</v>
      </c>
      <c r="DA50" s="63" t="s">
        <v>1160</v>
      </c>
    </row>
    <row r="51" spans="1:105" ht="12" customHeight="1" x14ac:dyDescent="0.25">
      <c r="A51" s="97" t="s">
        <v>137</v>
      </c>
      <c r="B51" s="52"/>
      <c r="C51" s="52">
        <v>4</v>
      </c>
      <c r="D51" s="52">
        <v>4</v>
      </c>
      <c r="E51" s="52">
        <v>4</v>
      </c>
      <c r="F51" s="52">
        <v>4</v>
      </c>
      <c r="G51" s="52">
        <v>4</v>
      </c>
      <c r="H51" s="52">
        <v>4</v>
      </c>
      <c r="I51" s="52">
        <v>4</v>
      </c>
      <c r="J51" s="52">
        <v>5</v>
      </c>
      <c r="K51" s="52">
        <v>6</v>
      </c>
      <c r="L51" s="52">
        <v>4</v>
      </c>
      <c r="M51" s="52">
        <v>5</v>
      </c>
      <c r="N51" s="52">
        <v>5</v>
      </c>
      <c r="O51" s="52">
        <v>7</v>
      </c>
      <c r="P51" s="52">
        <v>5</v>
      </c>
      <c r="Q51" s="52">
        <v>2</v>
      </c>
      <c r="R51" s="52">
        <v>4</v>
      </c>
      <c r="S51" s="52">
        <v>3</v>
      </c>
      <c r="T51" s="52">
        <v>8</v>
      </c>
      <c r="U51" s="52">
        <v>5</v>
      </c>
      <c r="V51" s="52">
        <v>6</v>
      </c>
      <c r="W51" s="52">
        <v>9</v>
      </c>
      <c r="X51" s="52">
        <v>15</v>
      </c>
      <c r="Y51" s="52">
        <v>18</v>
      </c>
      <c r="DA51" s="63" t="s">
        <v>1161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1839</v>
      </c>
      <c r="D54" s="52">
        <v>1843</v>
      </c>
      <c r="E54" s="52">
        <v>1871</v>
      </c>
      <c r="F54" s="52">
        <v>1941</v>
      </c>
      <c r="G54" s="52">
        <v>2074</v>
      </c>
      <c r="H54" s="52">
        <v>2282</v>
      </c>
      <c r="I54" s="52">
        <v>1479</v>
      </c>
      <c r="J54" s="52">
        <v>1150</v>
      </c>
      <c r="K54" s="52">
        <v>1677</v>
      </c>
      <c r="L54" s="52">
        <v>1443</v>
      </c>
      <c r="M54" s="52">
        <v>1336</v>
      </c>
      <c r="N54" s="52">
        <v>1185</v>
      </c>
      <c r="O54" s="52">
        <v>1184</v>
      </c>
      <c r="P54" s="52">
        <v>1079</v>
      </c>
      <c r="Q54" s="52">
        <v>895</v>
      </c>
      <c r="R54" s="52">
        <v>911</v>
      </c>
      <c r="S54" s="52">
        <v>1136</v>
      </c>
      <c r="T54" s="52">
        <v>1065</v>
      </c>
      <c r="U54" s="52">
        <v>952</v>
      </c>
      <c r="V54" s="52">
        <v>855</v>
      </c>
      <c r="W54" s="52">
        <v>759</v>
      </c>
      <c r="X54" s="52">
        <v>658</v>
      </c>
      <c r="Y54" s="52">
        <v>567</v>
      </c>
      <c r="DA54" s="63" t="s">
        <v>1162</v>
      </c>
    </row>
    <row r="55" spans="1:105" ht="12" customHeight="1" x14ac:dyDescent="0.25">
      <c r="A55" s="97" t="s">
        <v>121</v>
      </c>
      <c r="B55" s="52"/>
      <c r="C55" s="52">
        <v>29</v>
      </c>
      <c r="D55" s="52">
        <v>28</v>
      </c>
      <c r="E55" s="52">
        <v>29</v>
      </c>
      <c r="F55" s="52">
        <v>31</v>
      </c>
      <c r="G55" s="52">
        <v>33</v>
      </c>
      <c r="H55" s="52">
        <v>34</v>
      </c>
      <c r="I55" s="52">
        <v>23</v>
      </c>
      <c r="J55" s="52">
        <v>19</v>
      </c>
      <c r="K55" s="52">
        <v>28</v>
      </c>
      <c r="L55" s="52">
        <v>25</v>
      </c>
      <c r="M55" s="52">
        <v>26</v>
      </c>
      <c r="N55" s="52">
        <v>31</v>
      </c>
      <c r="O55" s="52">
        <v>36</v>
      </c>
      <c r="P55" s="52">
        <v>39</v>
      </c>
      <c r="Q55" s="52">
        <v>26</v>
      </c>
      <c r="R55" s="52">
        <v>28</v>
      </c>
      <c r="S55" s="52">
        <v>39</v>
      </c>
      <c r="T55" s="52">
        <v>41</v>
      </c>
      <c r="U55" s="52">
        <v>42</v>
      </c>
      <c r="V55" s="52">
        <v>40</v>
      </c>
      <c r="W55" s="52">
        <v>49</v>
      </c>
      <c r="X55" s="52">
        <v>36</v>
      </c>
      <c r="Y55" s="52">
        <v>38</v>
      </c>
      <c r="DA55" s="63" t="s">
        <v>1163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5854</v>
      </c>
      <c r="D59" s="52">
        <v>5869</v>
      </c>
      <c r="E59" s="52">
        <v>5974</v>
      </c>
      <c r="F59" s="52">
        <v>6251</v>
      </c>
      <c r="G59" s="52">
        <v>6768</v>
      </c>
      <c r="H59" s="52">
        <v>7567</v>
      </c>
      <c r="I59" s="52">
        <v>5175</v>
      </c>
      <c r="J59" s="52">
        <v>5194</v>
      </c>
      <c r="K59" s="52">
        <v>6106</v>
      </c>
      <c r="L59" s="52">
        <v>5192</v>
      </c>
      <c r="M59" s="52">
        <v>4913</v>
      </c>
      <c r="N59" s="52">
        <v>3097</v>
      </c>
      <c r="O59" s="52">
        <v>3416</v>
      </c>
      <c r="P59" s="52">
        <v>2053</v>
      </c>
      <c r="Q59" s="52">
        <v>2594</v>
      </c>
      <c r="R59" s="52">
        <v>2680</v>
      </c>
      <c r="S59" s="52">
        <v>2534</v>
      </c>
      <c r="T59" s="52">
        <v>1630</v>
      </c>
      <c r="U59" s="52">
        <v>1397</v>
      </c>
      <c r="V59" s="52">
        <v>1727</v>
      </c>
      <c r="W59" s="52">
        <v>2140</v>
      </c>
      <c r="X59" s="52">
        <v>1663</v>
      </c>
      <c r="Y59" s="52">
        <v>1514</v>
      </c>
      <c r="DA59" s="63" t="s">
        <v>1164</v>
      </c>
    </row>
    <row r="60" spans="1:105" ht="12" customHeight="1" x14ac:dyDescent="0.25">
      <c r="A60" s="109" t="s">
        <v>120</v>
      </c>
      <c r="B60" s="36"/>
      <c r="C60" s="36">
        <v>53093</v>
      </c>
      <c r="D60" s="36">
        <v>53194</v>
      </c>
      <c r="E60" s="36">
        <v>53880</v>
      </c>
      <c r="F60" s="36">
        <v>55708</v>
      </c>
      <c r="G60" s="36">
        <v>59193</v>
      </c>
      <c r="H60" s="36">
        <v>64786</v>
      </c>
      <c r="I60" s="36">
        <v>41096</v>
      </c>
      <c r="J60" s="36">
        <v>39576</v>
      </c>
      <c r="K60" s="36">
        <v>45358</v>
      </c>
      <c r="L60" s="36">
        <v>42815</v>
      </c>
      <c r="M60" s="36">
        <v>41147</v>
      </c>
      <c r="N60" s="36">
        <v>39858</v>
      </c>
      <c r="O60" s="36">
        <v>37974</v>
      </c>
      <c r="P60" s="36">
        <v>20650</v>
      </c>
      <c r="Q60" s="36">
        <v>26588</v>
      </c>
      <c r="R60" s="36">
        <v>31064</v>
      </c>
      <c r="S60" s="36">
        <v>38513</v>
      </c>
      <c r="T60" s="36">
        <v>38208</v>
      </c>
      <c r="U60" s="36">
        <v>34698</v>
      </c>
      <c r="V60" s="36">
        <v>29121</v>
      </c>
      <c r="W60" s="36">
        <v>26787</v>
      </c>
      <c r="X60" s="36">
        <v>19723</v>
      </c>
      <c r="Y60" s="36">
        <v>21129</v>
      </c>
      <c r="DA60" s="60" t="s">
        <v>1165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1166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782</v>
      </c>
      <c r="D64" s="52">
        <v>782</v>
      </c>
      <c r="E64" s="52">
        <v>786</v>
      </c>
      <c r="F64" s="52">
        <v>791</v>
      </c>
      <c r="G64" s="52">
        <v>802</v>
      </c>
      <c r="H64" s="52">
        <v>824</v>
      </c>
      <c r="I64" s="52">
        <v>853</v>
      </c>
      <c r="J64" s="52">
        <v>900</v>
      </c>
      <c r="K64" s="52">
        <v>960</v>
      </c>
      <c r="L64" s="52">
        <v>1040</v>
      </c>
      <c r="M64" s="52">
        <v>1615</v>
      </c>
      <c r="N64" s="52">
        <v>1015</v>
      </c>
      <c r="O64" s="52">
        <v>1086</v>
      </c>
      <c r="P64" s="52">
        <v>746</v>
      </c>
      <c r="Q64" s="52">
        <v>962</v>
      </c>
      <c r="R64" s="52">
        <v>1171</v>
      </c>
      <c r="S64" s="52">
        <v>1415</v>
      </c>
      <c r="T64" s="52">
        <v>1394</v>
      </c>
      <c r="U64" s="52">
        <v>1368</v>
      </c>
      <c r="V64" s="52">
        <v>1375</v>
      </c>
      <c r="W64" s="52">
        <v>1279</v>
      </c>
      <c r="X64" s="52">
        <v>2049</v>
      </c>
      <c r="Y64" s="52">
        <v>2964</v>
      </c>
      <c r="DA64" s="63" t="s">
        <v>1167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37</v>
      </c>
      <c r="D67" s="52">
        <v>36</v>
      </c>
      <c r="E67" s="52">
        <v>38</v>
      </c>
      <c r="F67" s="52">
        <v>40</v>
      </c>
      <c r="G67" s="52">
        <v>43</v>
      </c>
      <c r="H67" s="52">
        <v>51</v>
      </c>
      <c r="I67" s="52">
        <v>43</v>
      </c>
      <c r="J67" s="52">
        <v>46</v>
      </c>
      <c r="K67" s="52">
        <v>68</v>
      </c>
      <c r="L67" s="52">
        <v>79</v>
      </c>
      <c r="M67" s="52">
        <v>86</v>
      </c>
      <c r="N67" s="52">
        <v>101</v>
      </c>
      <c r="O67" s="52">
        <v>123</v>
      </c>
      <c r="P67" s="52">
        <v>120</v>
      </c>
      <c r="Q67" s="52">
        <v>115</v>
      </c>
      <c r="R67" s="52">
        <v>105</v>
      </c>
      <c r="S67" s="52">
        <v>91</v>
      </c>
      <c r="T67" s="52">
        <v>56</v>
      </c>
      <c r="U67" s="52">
        <v>35</v>
      </c>
      <c r="V67" s="52">
        <v>24</v>
      </c>
      <c r="W67" s="52">
        <v>30</v>
      </c>
      <c r="X67" s="52">
        <v>49</v>
      </c>
      <c r="Y67" s="52">
        <v>63</v>
      </c>
      <c r="DA67" s="63" t="s">
        <v>1168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756</v>
      </c>
      <c r="D69" s="52">
        <v>756</v>
      </c>
      <c r="E69" s="52">
        <v>757</v>
      </c>
      <c r="F69" s="52">
        <v>765</v>
      </c>
      <c r="G69" s="52">
        <v>776</v>
      </c>
      <c r="H69" s="52">
        <v>794</v>
      </c>
      <c r="I69" s="52">
        <v>828</v>
      </c>
      <c r="J69" s="52">
        <v>894</v>
      </c>
      <c r="K69" s="52">
        <v>949</v>
      </c>
      <c r="L69" s="52">
        <v>1030</v>
      </c>
      <c r="M69" s="52">
        <v>2069</v>
      </c>
      <c r="N69" s="52">
        <v>1350</v>
      </c>
      <c r="O69" s="52">
        <v>1242</v>
      </c>
      <c r="P69" s="52">
        <v>851</v>
      </c>
      <c r="Q69" s="52">
        <v>985</v>
      </c>
      <c r="R69" s="52">
        <v>1112</v>
      </c>
      <c r="S69" s="52">
        <v>1364</v>
      </c>
      <c r="T69" s="52">
        <v>1350</v>
      </c>
      <c r="U69" s="52">
        <v>1337</v>
      </c>
      <c r="V69" s="52">
        <v>1338</v>
      </c>
      <c r="W69" s="52">
        <v>1271</v>
      </c>
      <c r="X69" s="52">
        <v>3207</v>
      </c>
      <c r="Y69" s="52">
        <v>4721</v>
      </c>
      <c r="DA69" s="63" t="s">
        <v>1169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1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1</v>
      </c>
      <c r="Q70" s="52">
        <v>0</v>
      </c>
      <c r="R70" s="52">
        <v>0</v>
      </c>
      <c r="S70" s="52">
        <v>0</v>
      </c>
      <c r="T70" s="52">
        <v>0</v>
      </c>
      <c r="U70" s="52">
        <v>1</v>
      </c>
      <c r="V70" s="52">
        <v>2</v>
      </c>
      <c r="W70" s="52">
        <v>0</v>
      </c>
      <c r="X70" s="52">
        <v>1</v>
      </c>
      <c r="Y70" s="52">
        <v>0</v>
      </c>
      <c r="DA70" s="63" t="s">
        <v>1170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52</v>
      </c>
      <c r="D73" s="52">
        <v>52</v>
      </c>
      <c r="E73" s="52">
        <v>53</v>
      </c>
      <c r="F73" s="52">
        <v>54</v>
      </c>
      <c r="G73" s="52">
        <v>61</v>
      </c>
      <c r="H73" s="52">
        <v>70</v>
      </c>
      <c r="I73" s="52">
        <v>52</v>
      </c>
      <c r="J73" s="52">
        <v>52</v>
      </c>
      <c r="K73" s="52">
        <v>73</v>
      </c>
      <c r="L73" s="52">
        <v>85</v>
      </c>
      <c r="M73" s="52">
        <v>87</v>
      </c>
      <c r="N73" s="52">
        <v>97</v>
      </c>
      <c r="O73" s="52">
        <v>96</v>
      </c>
      <c r="P73" s="52">
        <v>91</v>
      </c>
      <c r="Q73" s="52">
        <v>75</v>
      </c>
      <c r="R73" s="52">
        <v>69</v>
      </c>
      <c r="S73" s="52">
        <v>54</v>
      </c>
      <c r="T73" s="52">
        <v>57</v>
      </c>
      <c r="U73" s="52">
        <v>48</v>
      </c>
      <c r="V73" s="52">
        <v>65</v>
      </c>
      <c r="W73" s="52">
        <v>58</v>
      </c>
      <c r="X73" s="52">
        <v>52</v>
      </c>
      <c r="Y73" s="52">
        <v>47</v>
      </c>
      <c r="DA73" s="63" t="s">
        <v>1171</v>
      </c>
    </row>
    <row r="74" spans="1:105" ht="12" customHeight="1" x14ac:dyDescent="0.25">
      <c r="A74" s="97" t="s">
        <v>121</v>
      </c>
      <c r="B74" s="52"/>
      <c r="C74" s="52">
        <v>1</v>
      </c>
      <c r="D74" s="52">
        <v>1</v>
      </c>
      <c r="E74" s="52">
        <v>0</v>
      </c>
      <c r="F74" s="52">
        <v>1</v>
      </c>
      <c r="G74" s="52">
        <v>1</v>
      </c>
      <c r="H74" s="52">
        <v>1</v>
      </c>
      <c r="I74" s="52">
        <v>0</v>
      </c>
      <c r="J74" s="52">
        <v>1</v>
      </c>
      <c r="K74" s="52">
        <v>1</v>
      </c>
      <c r="L74" s="52">
        <v>1</v>
      </c>
      <c r="M74" s="52">
        <v>3</v>
      </c>
      <c r="N74" s="52">
        <v>3</v>
      </c>
      <c r="O74" s="52">
        <v>2</v>
      </c>
      <c r="P74" s="52">
        <v>4</v>
      </c>
      <c r="Q74" s="52">
        <v>2</v>
      </c>
      <c r="R74" s="52">
        <v>3</v>
      </c>
      <c r="S74" s="52">
        <v>2</v>
      </c>
      <c r="T74" s="52">
        <v>0</v>
      </c>
      <c r="U74" s="52">
        <v>1</v>
      </c>
      <c r="V74" s="52">
        <v>2</v>
      </c>
      <c r="W74" s="52">
        <v>2</v>
      </c>
      <c r="X74" s="52">
        <v>3</v>
      </c>
      <c r="Y74" s="52">
        <v>2</v>
      </c>
      <c r="DA74" s="63" t="s">
        <v>1172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1480</v>
      </c>
      <c r="D78" s="52">
        <v>1485</v>
      </c>
      <c r="E78" s="52">
        <v>1512</v>
      </c>
      <c r="F78" s="52">
        <v>1589</v>
      </c>
      <c r="G78" s="52">
        <v>1740</v>
      </c>
      <c r="H78" s="52">
        <v>1987</v>
      </c>
      <c r="I78" s="52">
        <v>1482</v>
      </c>
      <c r="J78" s="52">
        <v>1688</v>
      </c>
      <c r="K78" s="52">
        <v>2185</v>
      </c>
      <c r="L78" s="52">
        <v>2311</v>
      </c>
      <c r="M78" s="52">
        <v>2610</v>
      </c>
      <c r="N78" s="52">
        <v>2599</v>
      </c>
      <c r="O78" s="52">
        <v>2701</v>
      </c>
      <c r="P78" s="52">
        <v>2262</v>
      </c>
      <c r="Q78" s="52">
        <v>2158</v>
      </c>
      <c r="R78" s="52">
        <v>1976</v>
      </c>
      <c r="S78" s="52">
        <v>1835</v>
      </c>
      <c r="T78" s="52">
        <v>1616</v>
      </c>
      <c r="U78" s="52">
        <v>1554</v>
      </c>
      <c r="V78" s="52">
        <v>1728</v>
      </c>
      <c r="W78" s="52">
        <v>1799</v>
      </c>
      <c r="X78" s="52">
        <v>2371</v>
      </c>
      <c r="Y78" s="52">
        <v>3086</v>
      </c>
      <c r="DA78" s="63" t="s">
        <v>1173</v>
      </c>
    </row>
    <row r="79" spans="1:105" ht="12" customHeight="1" x14ac:dyDescent="0.25">
      <c r="A79" s="109" t="s">
        <v>120</v>
      </c>
      <c r="B79" s="36"/>
      <c r="C79" s="36">
        <v>84</v>
      </c>
      <c r="D79" s="36">
        <v>85</v>
      </c>
      <c r="E79" s="36">
        <v>84</v>
      </c>
      <c r="F79" s="36">
        <v>86</v>
      </c>
      <c r="G79" s="36">
        <v>91</v>
      </c>
      <c r="H79" s="36">
        <v>97</v>
      </c>
      <c r="I79" s="36">
        <v>58</v>
      </c>
      <c r="J79" s="36">
        <v>44</v>
      </c>
      <c r="K79" s="36">
        <v>66</v>
      </c>
      <c r="L79" s="36">
        <v>81</v>
      </c>
      <c r="M79" s="36">
        <v>104</v>
      </c>
      <c r="N79" s="36">
        <v>116</v>
      </c>
      <c r="O79" s="36">
        <v>119</v>
      </c>
      <c r="P79" s="36">
        <v>109</v>
      </c>
      <c r="Q79" s="36">
        <v>84</v>
      </c>
      <c r="R79" s="36">
        <v>69</v>
      </c>
      <c r="S79" s="36">
        <v>60</v>
      </c>
      <c r="T79" s="36">
        <v>58</v>
      </c>
      <c r="U79" s="36">
        <v>65</v>
      </c>
      <c r="V79" s="36">
        <v>72</v>
      </c>
      <c r="W79" s="36">
        <v>77</v>
      </c>
      <c r="X79" s="36">
        <v>85</v>
      </c>
      <c r="Y79" s="36">
        <v>354</v>
      </c>
      <c r="DA79" s="60" t="s">
        <v>1174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1175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31191</v>
      </c>
      <c r="D83" s="52">
        <v>31202</v>
      </c>
      <c r="E83" s="52">
        <v>31272</v>
      </c>
      <c r="F83" s="52">
        <v>31471</v>
      </c>
      <c r="G83" s="52">
        <v>31862</v>
      </c>
      <c r="H83" s="52">
        <v>32517</v>
      </c>
      <c r="I83" s="52">
        <v>33520</v>
      </c>
      <c r="J83" s="52">
        <v>34945</v>
      </c>
      <c r="K83" s="52">
        <v>36882</v>
      </c>
      <c r="L83" s="52">
        <v>39414</v>
      </c>
      <c r="M83" s="52">
        <v>42643</v>
      </c>
      <c r="N83" s="52">
        <v>46629</v>
      </c>
      <c r="O83" s="52">
        <v>45220</v>
      </c>
      <c r="P83" s="52">
        <v>26033</v>
      </c>
      <c r="Q83" s="52">
        <v>32801</v>
      </c>
      <c r="R83" s="52">
        <v>40619</v>
      </c>
      <c r="S83" s="52">
        <v>49558</v>
      </c>
      <c r="T83" s="52">
        <v>51377</v>
      </c>
      <c r="U83" s="52">
        <v>52771</v>
      </c>
      <c r="V83" s="52">
        <v>54506</v>
      </c>
      <c r="W83" s="52">
        <v>54508</v>
      </c>
      <c r="X83" s="52">
        <v>55034</v>
      </c>
      <c r="Y83" s="52">
        <v>54577</v>
      </c>
      <c r="DA83" s="63" t="s">
        <v>1176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1467</v>
      </c>
      <c r="D86" s="52">
        <v>1472</v>
      </c>
      <c r="E86" s="52">
        <v>1502</v>
      </c>
      <c r="F86" s="52">
        <v>1588</v>
      </c>
      <c r="G86" s="52">
        <v>1748</v>
      </c>
      <c r="H86" s="52">
        <v>2025</v>
      </c>
      <c r="I86" s="52">
        <v>1564</v>
      </c>
      <c r="J86" s="52">
        <v>1592</v>
      </c>
      <c r="K86" s="52">
        <v>2449</v>
      </c>
      <c r="L86" s="52">
        <v>2621</v>
      </c>
      <c r="M86" s="52">
        <v>2888</v>
      </c>
      <c r="N86" s="52">
        <v>3334</v>
      </c>
      <c r="O86" s="52">
        <v>4041</v>
      </c>
      <c r="P86" s="52">
        <v>4082</v>
      </c>
      <c r="Q86" s="52">
        <v>4239</v>
      </c>
      <c r="R86" s="52">
        <v>4729</v>
      </c>
      <c r="S86" s="52">
        <v>5161</v>
      </c>
      <c r="T86" s="52">
        <v>5002</v>
      </c>
      <c r="U86" s="52">
        <v>4637</v>
      </c>
      <c r="V86" s="52">
        <v>4782</v>
      </c>
      <c r="W86" s="52">
        <v>4748</v>
      </c>
      <c r="X86" s="52">
        <v>4473</v>
      </c>
      <c r="Y86" s="52">
        <v>4383</v>
      </c>
      <c r="DA86" s="63" t="s">
        <v>1177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7439</v>
      </c>
      <c r="D88" s="52">
        <v>7442</v>
      </c>
      <c r="E88" s="52">
        <v>7465</v>
      </c>
      <c r="F88" s="52">
        <v>7534</v>
      </c>
      <c r="G88" s="52">
        <v>7674</v>
      </c>
      <c r="H88" s="52">
        <v>7909</v>
      </c>
      <c r="I88" s="52">
        <v>8274</v>
      </c>
      <c r="J88" s="52">
        <v>18673</v>
      </c>
      <c r="K88" s="52">
        <v>18173</v>
      </c>
      <c r="L88" s="52">
        <v>20707</v>
      </c>
      <c r="M88" s="52">
        <v>23616</v>
      </c>
      <c r="N88" s="52">
        <v>27170</v>
      </c>
      <c r="O88" s="52">
        <v>26838</v>
      </c>
      <c r="P88" s="52">
        <v>10452</v>
      </c>
      <c r="Q88" s="52">
        <v>13805</v>
      </c>
      <c r="R88" s="52">
        <v>18245</v>
      </c>
      <c r="S88" s="52">
        <v>24626</v>
      </c>
      <c r="T88" s="52">
        <v>25311</v>
      </c>
      <c r="U88" s="52">
        <v>25582</v>
      </c>
      <c r="V88" s="52">
        <v>26787</v>
      </c>
      <c r="W88" s="52">
        <v>26443</v>
      </c>
      <c r="X88" s="52">
        <v>26546</v>
      </c>
      <c r="Y88" s="52">
        <v>27278</v>
      </c>
      <c r="DA88" s="63" t="s">
        <v>1178</v>
      </c>
    </row>
    <row r="89" spans="1:105" ht="12" customHeight="1" x14ac:dyDescent="0.25">
      <c r="A89" s="97" t="s">
        <v>131</v>
      </c>
      <c r="B89" s="52"/>
      <c r="C89" s="52">
        <v>1</v>
      </c>
      <c r="D89" s="52">
        <v>1</v>
      </c>
      <c r="E89" s="52">
        <v>1</v>
      </c>
      <c r="F89" s="52">
        <v>1</v>
      </c>
      <c r="G89" s="52">
        <v>1</v>
      </c>
      <c r="H89" s="52">
        <v>2</v>
      </c>
      <c r="I89" s="52">
        <v>1</v>
      </c>
      <c r="J89" s="52">
        <v>2</v>
      </c>
      <c r="K89" s="52">
        <v>3</v>
      </c>
      <c r="L89" s="52">
        <v>4</v>
      </c>
      <c r="M89" s="52">
        <v>6</v>
      </c>
      <c r="N89" s="52">
        <v>1</v>
      </c>
      <c r="O89" s="52">
        <v>7</v>
      </c>
      <c r="P89" s="52">
        <v>0</v>
      </c>
      <c r="Q89" s="52">
        <v>1</v>
      </c>
      <c r="R89" s="52">
        <v>1</v>
      </c>
      <c r="S89" s="52">
        <v>9</v>
      </c>
      <c r="T89" s="52">
        <v>9</v>
      </c>
      <c r="U89" s="52">
        <v>9</v>
      </c>
      <c r="V89" s="52">
        <v>11</v>
      </c>
      <c r="W89" s="52">
        <v>8</v>
      </c>
      <c r="X89" s="52">
        <v>15</v>
      </c>
      <c r="Y89" s="52">
        <v>10</v>
      </c>
      <c r="DA89" s="63" t="s">
        <v>1179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X92" s="52">
        <v>0</v>
      </c>
      <c r="Y92" s="52">
        <v>0</v>
      </c>
      <c r="DA92" s="63" t="s">
        <v>1180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1181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46771</v>
      </c>
      <c r="D96" s="52">
        <v>46870</v>
      </c>
      <c r="E96" s="52">
        <v>47565</v>
      </c>
      <c r="F96" s="52">
        <v>49454</v>
      </c>
      <c r="G96" s="52">
        <v>53143</v>
      </c>
      <c r="H96" s="52">
        <v>59301</v>
      </c>
      <c r="I96" s="52">
        <v>40567</v>
      </c>
      <c r="J96" s="52">
        <v>40192</v>
      </c>
      <c r="K96" s="52">
        <v>54933</v>
      </c>
      <c r="L96" s="52">
        <v>55869</v>
      </c>
      <c r="M96" s="52">
        <v>56781</v>
      </c>
      <c r="N96" s="52">
        <v>58632</v>
      </c>
      <c r="O96" s="52">
        <v>56486</v>
      </c>
      <c r="P96" s="52">
        <v>53342</v>
      </c>
      <c r="Q96" s="52">
        <v>54791</v>
      </c>
      <c r="R96" s="52">
        <v>57964</v>
      </c>
      <c r="S96" s="52">
        <v>60063</v>
      </c>
      <c r="T96" s="52">
        <v>60303</v>
      </c>
      <c r="U96" s="52">
        <v>60831</v>
      </c>
      <c r="V96" s="52">
        <v>59636</v>
      </c>
      <c r="W96" s="52">
        <v>56775</v>
      </c>
      <c r="X96" s="52">
        <v>54188</v>
      </c>
      <c r="Y96" s="52">
        <v>54977</v>
      </c>
      <c r="DA96" s="63" t="s">
        <v>1182</v>
      </c>
    </row>
    <row r="97" spans="1:105" ht="12" customHeight="1" x14ac:dyDescent="0.25">
      <c r="A97" s="97" t="s">
        <v>121</v>
      </c>
      <c r="B97" s="52"/>
      <c r="C97" s="52">
        <v>732</v>
      </c>
      <c r="D97" s="52">
        <v>734</v>
      </c>
      <c r="E97" s="52">
        <v>745</v>
      </c>
      <c r="F97" s="52">
        <v>775</v>
      </c>
      <c r="G97" s="52">
        <v>829</v>
      </c>
      <c r="H97" s="52">
        <v>926</v>
      </c>
      <c r="I97" s="52">
        <v>633</v>
      </c>
      <c r="J97" s="52">
        <v>696</v>
      </c>
      <c r="K97" s="52">
        <v>982</v>
      </c>
      <c r="L97" s="52">
        <v>1086</v>
      </c>
      <c r="M97" s="52">
        <v>1298</v>
      </c>
      <c r="N97" s="52">
        <v>1599</v>
      </c>
      <c r="O97" s="52">
        <v>1822</v>
      </c>
      <c r="P97" s="52">
        <v>1939</v>
      </c>
      <c r="Q97" s="52">
        <v>1933</v>
      </c>
      <c r="R97" s="52">
        <v>2221</v>
      </c>
      <c r="S97" s="52">
        <v>2163</v>
      </c>
      <c r="T97" s="52">
        <v>2488</v>
      </c>
      <c r="U97" s="52">
        <v>2807</v>
      </c>
      <c r="V97" s="52">
        <v>3212</v>
      </c>
      <c r="W97" s="52">
        <v>3478</v>
      </c>
      <c r="X97" s="52">
        <v>3630</v>
      </c>
      <c r="Y97" s="52">
        <v>3732</v>
      </c>
      <c r="DA97" s="63" t="s">
        <v>1183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1184</v>
      </c>
    </row>
    <row r="102" spans="1:105" ht="12" customHeight="1" x14ac:dyDescent="0.25">
      <c r="A102" s="97" t="s">
        <v>50</v>
      </c>
      <c r="B102" s="52"/>
      <c r="C102" s="52">
        <v>6195</v>
      </c>
      <c r="D102" s="52">
        <v>6214</v>
      </c>
      <c r="E102" s="52">
        <v>6347</v>
      </c>
      <c r="F102" s="52">
        <v>6706</v>
      </c>
      <c r="G102" s="52">
        <v>7397</v>
      </c>
      <c r="H102" s="52">
        <v>8503</v>
      </c>
      <c r="I102" s="52">
        <v>6390</v>
      </c>
      <c r="J102" s="52">
        <v>7035</v>
      </c>
      <c r="K102" s="52">
        <v>8898</v>
      </c>
      <c r="L102" s="52">
        <v>8639</v>
      </c>
      <c r="M102" s="52">
        <v>9751</v>
      </c>
      <c r="N102" s="52">
        <v>6807</v>
      </c>
      <c r="O102" s="52">
        <v>8376</v>
      </c>
      <c r="P102" s="52">
        <v>7539</v>
      </c>
      <c r="Q102" s="52">
        <v>8645</v>
      </c>
      <c r="R102" s="52">
        <v>8772</v>
      </c>
      <c r="S102" s="52">
        <v>6422</v>
      </c>
      <c r="T102" s="52">
        <v>4505</v>
      </c>
      <c r="U102" s="52">
        <v>4622</v>
      </c>
      <c r="V102" s="52">
        <v>6300</v>
      </c>
      <c r="W102" s="52">
        <v>7868</v>
      </c>
      <c r="X102" s="52">
        <v>7630</v>
      </c>
      <c r="Y102" s="52">
        <v>6496</v>
      </c>
      <c r="DA102" s="63" t="s">
        <v>1185</v>
      </c>
    </row>
    <row r="103" spans="1:105" ht="12" customHeight="1" x14ac:dyDescent="0.25">
      <c r="A103" s="109" t="s">
        <v>120</v>
      </c>
      <c r="B103" s="36"/>
      <c r="C103" s="36">
        <v>56188</v>
      </c>
      <c r="D103" s="36">
        <v>56311</v>
      </c>
      <c r="E103" s="36">
        <v>57176</v>
      </c>
      <c r="F103" s="36">
        <v>59561</v>
      </c>
      <c r="G103" s="36">
        <v>64263</v>
      </c>
      <c r="H103" s="36">
        <v>72227</v>
      </c>
      <c r="I103" s="36">
        <v>50726</v>
      </c>
      <c r="J103" s="36">
        <v>54747</v>
      </c>
      <c r="K103" s="36">
        <v>69126</v>
      </c>
      <c r="L103" s="36">
        <v>74385</v>
      </c>
      <c r="M103" s="36">
        <v>79811</v>
      </c>
      <c r="N103" s="36">
        <v>88181</v>
      </c>
      <c r="O103" s="36">
        <v>87467</v>
      </c>
      <c r="P103" s="36">
        <v>72848</v>
      </c>
      <c r="Q103" s="36">
        <v>80479</v>
      </c>
      <c r="R103" s="36">
        <v>88521</v>
      </c>
      <c r="S103" s="36">
        <v>96205</v>
      </c>
      <c r="T103" s="36">
        <v>98226</v>
      </c>
      <c r="U103" s="36">
        <v>98173</v>
      </c>
      <c r="V103" s="36">
        <v>96478</v>
      </c>
      <c r="W103" s="36">
        <v>90912</v>
      </c>
      <c r="X103" s="36">
        <v>87330</v>
      </c>
      <c r="Y103" s="36">
        <v>91441</v>
      </c>
      <c r="DA103" s="60" t="s">
        <v>1186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1187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1188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1189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1190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1191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1192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1193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1194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1195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1196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64338</v>
      </c>
      <c r="D126" s="52">
        <v>64360</v>
      </c>
      <c r="E126" s="52">
        <v>64508</v>
      </c>
      <c r="F126" s="52">
        <v>64904</v>
      </c>
      <c r="G126" s="52">
        <v>65661</v>
      </c>
      <c r="H126" s="52">
        <v>66901</v>
      </c>
      <c r="I126" s="52">
        <v>68711</v>
      </c>
      <c r="J126" s="52">
        <v>71194</v>
      </c>
      <c r="K126" s="52">
        <v>74459</v>
      </c>
      <c r="L126" s="52">
        <v>78622</v>
      </c>
      <c r="M126" s="52">
        <v>83814</v>
      </c>
      <c r="N126" s="52">
        <v>90139</v>
      </c>
      <c r="O126" s="52">
        <v>84858</v>
      </c>
      <c r="P126" s="52">
        <v>42369</v>
      </c>
      <c r="Q126" s="52">
        <v>52872</v>
      </c>
      <c r="R126" s="52">
        <v>64976</v>
      </c>
      <c r="S126" s="52">
        <v>78763</v>
      </c>
      <c r="T126" s="52">
        <v>76678</v>
      </c>
      <c r="U126" s="52">
        <v>76027</v>
      </c>
      <c r="V126" s="52">
        <v>75336</v>
      </c>
      <c r="W126" s="52">
        <v>73313</v>
      </c>
      <c r="X126" s="52">
        <v>77074</v>
      </c>
      <c r="Y126" s="52">
        <v>78475</v>
      </c>
      <c r="DA126" s="63" t="s">
        <v>1197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3027</v>
      </c>
      <c r="D129" s="52">
        <v>3035</v>
      </c>
      <c r="E129" s="52">
        <v>3099</v>
      </c>
      <c r="F129" s="52">
        <v>3273</v>
      </c>
      <c r="G129" s="52">
        <v>3600</v>
      </c>
      <c r="H129" s="52">
        <v>4144</v>
      </c>
      <c r="I129" s="52">
        <v>3149</v>
      </c>
      <c r="J129" s="52">
        <v>3088</v>
      </c>
      <c r="K129" s="52">
        <v>4627</v>
      </c>
      <c r="L129" s="52">
        <v>4622</v>
      </c>
      <c r="M129" s="52">
        <v>4719</v>
      </c>
      <c r="N129" s="52">
        <v>5020</v>
      </c>
      <c r="O129" s="52">
        <v>5876</v>
      </c>
      <c r="P129" s="52">
        <v>5388</v>
      </c>
      <c r="Q129" s="52">
        <v>5572</v>
      </c>
      <c r="R129" s="52">
        <v>6474</v>
      </c>
      <c r="S129" s="52">
        <v>7334</v>
      </c>
      <c r="T129" s="52">
        <v>7341</v>
      </c>
      <c r="U129" s="52">
        <v>7101</v>
      </c>
      <c r="V129" s="52">
        <v>7466</v>
      </c>
      <c r="W129" s="52">
        <v>7428</v>
      </c>
      <c r="X129" s="52">
        <v>6984</v>
      </c>
      <c r="Y129" s="52">
        <v>6720</v>
      </c>
      <c r="DA129" s="63" t="s">
        <v>1198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63454</v>
      </c>
      <c r="D131" s="52">
        <v>63469</v>
      </c>
      <c r="E131" s="52">
        <v>63587</v>
      </c>
      <c r="F131" s="52">
        <v>63913</v>
      </c>
      <c r="G131" s="52">
        <v>64562</v>
      </c>
      <c r="H131" s="52">
        <v>66778</v>
      </c>
      <c r="I131" s="52">
        <v>68476</v>
      </c>
      <c r="J131" s="52">
        <v>69677</v>
      </c>
      <c r="K131" s="52">
        <v>73184</v>
      </c>
      <c r="L131" s="52">
        <v>78135</v>
      </c>
      <c r="M131" s="52">
        <v>83175</v>
      </c>
      <c r="N131" s="52">
        <v>89462</v>
      </c>
      <c r="O131" s="52">
        <v>84571</v>
      </c>
      <c r="P131" s="52">
        <v>42167</v>
      </c>
      <c r="Q131" s="52">
        <v>52584</v>
      </c>
      <c r="R131" s="52">
        <v>63648</v>
      </c>
      <c r="S131" s="52">
        <v>78723</v>
      </c>
      <c r="T131" s="52">
        <v>76362</v>
      </c>
      <c r="U131" s="52">
        <v>75982</v>
      </c>
      <c r="V131" s="52">
        <v>75014</v>
      </c>
      <c r="W131" s="52">
        <v>73282</v>
      </c>
      <c r="X131" s="52">
        <v>77028</v>
      </c>
      <c r="Y131" s="52">
        <v>78401</v>
      </c>
      <c r="DA131" s="63" t="s">
        <v>1199</v>
      </c>
    </row>
    <row r="132" spans="1:105" ht="12" customHeight="1" x14ac:dyDescent="0.25">
      <c r="A132" s="97" t="s">
        <v>127</v>
      </c>
      <c r="B132" s="52"/>
      <c r="C132" s="52">
        <v>10</v>
      </c>
      <c r="D132" s="52">
        <v>9</v>
      </c>
      <c r="E132" s="52">
        <v>10</v>
      </c>
      <c r="F132" s="52">
        <v>9</v>
      </c>
      <c r="G132" s="52">
        <v>10</v>
      </c>
      <c r="H132" s="52">
        <v>10</v>
      </c>
      <c r="I132" s="52">
        <v>9</v>
      </c>
      <c r="J132" s="52">
        <v>12</v>
      </c>
      <c r="K132" s="52">
        <v>9</v>
      </c>
      <c r="L132" s="52">
        <v>13</v>
      </c>
      <c r="M132" s="52">
        <v>16</v>
      </c>
      <c r="N132" s="52">
        <v>15</v>
      </c>
      <c r="O132" s="52">
        <v>13</v>
      </c>
      <c r="P132" s="52">
        <v>11</v>
      </c>
      <c r="Q132" s="52">
        <v>13</v>
      </c>
      <c r="R132" s="52">
        <v>17</v>
      </c>
      <c r="S132" s="52">
        <v>22</v>
      </c>
      <c r="T132" s="52">
        <v>23</v>
      </c>
      <c r="U132" s="52">
        <v>27</v>
      </c>
      <c r="V132" s="52">
        <v>29</v>
      </c>
      <c r="W132" s="52">
        <v>31</v>
      </c>
      <c r="X132" s="52">
        <v>38</v>
      </c>
      <c r="Y132" s="52">
        <v>37</v>
      </c>
      <c r="DA132" s="63" t="s">
        <v>1200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1721</v>
      </c>
      <c r="D135" s="52">
        <v>1766</v>
      </c>
      <c r="E135" s="52">
        <v>2044</v>
      </c>
      <c r="F135" s="52">
        <v>2610</v>
      </c>
      <c r="G135" s="52">
        <v>11964</v>
      </c>
      <c r="H135" s="52">
        <v>2831</v>
      </c>
      <c r="I135" s="52">
        <v>1025</v>
      </c>
      <c r="J135" s="52">
        <v>5784</v>
      </c>
      <c r="K135" s="52">
        <v>10271</v>
      </c>
      <c r="L135" s="52">
        <v>3882</v>
      </c>
      <c r="M135" s="52">
        <v>7522</v>
      </c>
      <c r="N135" s="52">
        <v>3877</v>
      </c>
      <c r="O135" s="52">
        <v>4657</v>
      </c>
      <c r="P135" s="52">
        <v>4262</v>
      </c>
      <c r="Q135" s="52">
        <v>2010</v>
      </c>
      <c r="R135" s="52">
        <v>10344</v>
      </c>
      <c r="S135" s="52">
        <v>155</v>
      </c>
      <c r="T135" s="52">
        <v>2370</v>
      </c>
      <c r="U135" s="52">
        <v>80</v>
      </c>
      <c r="V135" s="52">
        <v>16435</v>
      </c>
      <c r="W135" s="52">
        <v>2</v>
      </c>
      <c r="X135" s="52">
        <v>20</v>
      </c>
      <c r="Y135" s="52">
        <v>135</v>
      </c>
      <c r="DA135" s="63" t="s">
        <v>1201</v>
      </c>
    </row>
    <row r="136" spans="1:105" ht="12" customHeight="1" x14ac:dyDescent="0.25">
      <c r="A136" s="97" t="s">
        <v>121</v>
      </c>
      <c r="B136" s="52"/>
      <c r="C136" s="52">
        <v>27</v>
      </c>
      <c r="D136" s="52">
        <v>27</v>
      </c>
      <c r="E136" s="52">
        <v>33</v>
      </c>
      <c r="F136" s="52">
        <v>40</v>
      </c>
      <c r="G136" s="52">
        <v>195</v>
      </c>
      <c r="H136" s="52">
        <v>46</v>
      </c>
      <c r="I136" s="52">
        <v>16</v>
      </c>
      <c r="J136" s="52">
        <v>93</v>
      </c>
      <c r="K136" s="52">
        <v>170</v>
      </c>
      <c r="L136" s="52">
        <v>64</v>
      </c>
      <c r="M136" s="52">
        <v>140</v>
      </c>
      <c r="N136" s="52">
        <v>106</v>
      </c>
      <c r="O136" s="52">
        <v>201</v>
      </c>
      <c r="P136" s="52">
        <v>180</v>
      </c>
      <c r="Q136" s="52">
        <v>56</v>
      </c>
      <c r="R136" s="52">
        <v>352</v>
      </c>
      <c r="S136" s="52">
        <v>8</v>
      </c>
      <c r="T136" s="52">
        <v>122</v>
      </c>
      <c r="U136" s="52">
        <v>3</v>
      </c>
      <c r="V136" s="52">
        <v>1009</v>
      </c>
      <c r="W136" s="52">
        <v>0</v>
      </c>
      <c r="X136" s="52">
        <v>0</v>
      </c>
      <c r="Y136" s="52">
        <v>9</v>
      </c>
      <c r="DA136" s="63" t="s">
        <v>1202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12778</v>
      </c>
      <c r="D140" s="52">
        <v>12819</v>
      </c>
      <c r="E140" s="52">
        <v>13094</v>
      </c>
      <c r="F140" s="52">
        <v>13823</v>
      </c>
      <c r="G140" s="52">
        <v>15208</v>
      </c>
      <c r="H140" s="52">
        <v>17387</v>
      </c>
      <c r="I140" s="52">
        <v>12841</v>
      </c>
      <c r="J140" s="52">
        <v>13834</v>
      </c>
      <c r="K140" s="52">
        <v>17133</v>
      </c>
      <c r="L140" s="52">
        <v>15629</v>
      </c>
      <c r="M140" s="52">
        <v>16581</v>
      </c>
      <c r="N140" s="52">
        <v>11157</v>
      </c>
      <c r="O140" s="52">
        <v>12830</v>
      </c>
      <c r="P140" s="52">
        <v>10879</v>
      </c>
      <c r="Q140" s="52">
        <v>12764</v>
      </c>
      <c r="R140" s="52">
        <v>13060</v>
      </c>
      <c r="S140" s="52">
        <v>9958</v>
      </c>
      <c r="T140" s="52">
        <v>6786</v>
      </c>
      <c r="U140" s="52">
        <v>6799</v>
      </c>
      <c r="V140" s="52">
        <v>9133</v>
      </c>
      <c r="W140" s="52">
        <v>11243</v>
      </c>
      <c r="X140" s="52">
        <v>10907</v>
      </c>
      <c r="Y140" s="52">
        <v>9783</v>
      </c>
      <c r="DA140" s="63" t="s">
        <v>1203</v>
      </c>
    </row>
    <row r="141" spans="1:105" ht="12" customHeight="1" x14ac:dyDescent="0.25">
      <c r="A141" s="109" t="s">
        <v>120</v>
      </c>
      <c r="B141" s="36"/>
      <c r="C141" s="36">
        <v>115897</v>
      </c>
      <c r="D141" s="36">
        <v>116157</v>
      </c>
      <c r="E141" s="36">
        <v>117951</v>
      </c>
      <c r="F141" s="36">
        <v>122777</v>
      </c>
      <c r="G141" s="36">
        <v>132163</v>
      </c>
      <c r="H141" s="36">
        <v>147741</v>
      </c>
      <c r="I141" s="36">
        <v>101532</v>
      </c>
      <c r="J141" s="36">
        <v>106456</v>
      </c>
      <c r="K141" s="36">
        <v>130751</v>
      </c>
      <c r="L141" s="36">
        <v>132630</v>
      </c>
      <c r="M141" s="36">
        <v>136924</v>
      </c>
      <c r="N141" s="36">
        <v>144263</v>
      </c>
      <c r="O141" s="36">
        <v>135296</v>
      </c>
      <c r="P141" s="36">
        <v>104910</v>
      </c>
      <c r="Q141" s="36">
        <v>119335</v>
      </c>
      <c r="R141" s="36">
        <v>133177</v>
      </c>
      <c r="S141" s="36">
        <v>148155</v>
      </c>
      <c r="T141" s="36">
        <v>148871</v>
      </c>
      <c r="U141" s="36">
        <v>146965</v>
      </c>
      <c r="V141" s="36">
        <v>142204</v>
      </c>
      <c r="W141" s="36">
        <v>130368</v>
      </c>
      <c r="X141" s="36">
        <v>125366</v>
      </c>
      <c r="Y141" s="36">
        <v>136168</v>
      </c>
      <c r="DA141" s="60" t="s">
        <v>1204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1205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16981</v>
      </c>
      <c r="D145" s="52">
        <v>16989</v>
      </c>
      <c r="E145" s="52">
        <v>17049</v>
      </c>
      <c r="F145" s="52">
        <v>17220</v>
      </c>
      <c r="G145" s="52">
        <v>17578</v>
      </c>
      <c r="H145" s="52">
        <v>18183</v>
      </c>
      <c r="I145" s="52">
        <v>19098</v>
      </c>
      <c r="J145" s="52">
        <v>20386</v>
      </c>
      <c r="K145" s="52">
        <v>22102</v>
      </c>
      <c r="L145" s="52">
        <v>24278</v>
      </c>
      <c r="M145" s="52">
        <v>26989</v>
      </c>
      <c r="N145" s="52">
        <v>30270</v>
      </c>
      <c r="O145" s="52">
        <v>30813</v>
      </c>
      <c r="P145" s="52">
        <v>21862</v>
      </c>
      <c r="Q145" s="52">
        <v>27305</v>
      </c>
      <c r="R145" s="52">
        <v>33592</v>
      </c>
      <c r="S145" s="52">
        <v>40836</v>
      </c>
      <c r="T145" s="52">
        <v>42540</v>
      </c>
      <c r="U145" s="52">
        <v>42036</v>
      </c>
      <c r="V145" s="52">
        <v>41357</v>
      </c>
      <c r="W145" s="52">
        <v>40723</v>
      </c>
      <c r="X145" s="52">
        <v>40462</v>
      </c>
      <c r="Y145" s="52">
        <v>41481</v>
      </c>
      <c r="DA145" s="63" t="s">
        <v>1206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7988</v>
      </c>
      <c r="D147" s="52">
        <v>8012</v>
      </c>
      <c r="E147" s="52">
        <v>8178</v>
      </c>
      <c r="F147" s="52">
        <v>8643</v>
      </c>
      <c r="G147" s="52">
        <v>9589</v>
      </c>
      <c r="H147" s="52">
        <v>11212</v>
      </c>
      <c r="I147" s="52">
        <v>8917</v>
      </c>
      <c r="J147" s="52">
        <v>9319</v>
      </c>
      <c r="K147" s="52">
        <v>14134</v>
      </c>
      <c r="L147" s="52">
        <v>15950</v>
      </c>
      <c r="M147" s="52">
        <v>16038</v>
      </c>
      <c r="N147" s="52">
        <v>16319</v>
      </c>
      <c r="O147" s="52">
        <v>18001</v>
      </c>
      <c r="P147" s="52">
        <v>15860</v>
      </c>
      <c r="Q147" s="52">
        <v>13855</v>
      </c>
      <c r="R147" s="52">
        <v>13479</v>
      </c>
      <c r="S147" s="52">
        <v>15278</v>
      </c>
      <c r="T147" s="52">
        <v>17905</v>
      </c>
      <c r="U147" s="52">
        <v>19465</v>
      </c>
      <c r="V147" s="52">
        <v>22410</v>
      </c>
      <c r="W147" s="52">
        <v>23513</v>
      </c>
      <c r="X147" s="52">
        <v>27512</v>
      </c>
      <c r="Y147" s="52">
        <v>33026</v>
      </c>
      <c r="DA147" s="63" t="s">
        <v>1207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2">
        <v>0</v>
      </c>
      <c r="Y149" s="52">
        <v>0</v>
      </c>
      <c r="DA149" s="63" t="s">
        <v>1208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1209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33438</v>
      </c>
      <c r="D153" s="52">
        <v>33535</v>
      </c>
      <c r="E153" s="52">
        <v>34227</v>
      </c>
      <c r="F153" s="52">
        <v>36220</v>
      </c>
      <c r="G153" s="52">
        <v>40247</v>
      </c>
      <c r="H153" s="52">
        <v>47071</v>
      </c>
      <c r="I153" s="52">
        <v>37390</v>
      </c>
      <c r="J153" s="52">
        <v>43974</v>
      </c>
      <c r="K153" s="52">
        <v>58096</v>
      </c>
      <c r="L153" s="52">
        <v>63417</v>
      </c>
      <c r="M153" s="52">
        <v>64998</v>
      </c>
      <c r="N153" s="52">
        <v>66210</v>
      </c>
      <c r="O153" s="52">
        <v>64640</v>
      </c>
      <c r="P153" s="52">
        <v>54962</v>
      </c>
      <c r="Q153" s="52">
        <v>61401</v>
      </c>
      <c r="R153" s="52">
        <v>68860</v>
      </c>
      <c r="S153" s="52">
        <v>78385</v>
      </c>
      <c r="T153" s="52">
        <v>82673</v>
      </c>
      <c r="U153" s="52">
        <v>84832</v>
      </c>
      <c r="V153" s="52">
        <v>85958</v>
      </c>
      <c r="W153" s="52">
        <v>85086</v>
      </c>
      <c r="X153" s="52">
        <v>84108</v>
      </c>
      <c r="Y153" s="52">
        <v>88143</v>
      </c>
      <c r="DA153" s="63" t="s">
        <v>1210</v>
      </c>
    </row>
    <row r="154" spans="1:105" ht="12" customHeight="1" x14ac:dyDescent="0.25">
      <c r="A154" s="97" t="s">
        <v>121</v>
      </c>
      <c r="B154" s="52"/>
      <c r="C154" s="52">
        <v>523</v>
      </c>
      <c r="D154" s="52">
        <v>526</v>
      </c>
      <c r="E154" s="52">
        <v>535</v>
      </c>
      <c r="F154" s="52">
        <v>568</v>
      </c>
      <c r="G154" s="52">
        <v>627</v>
      </c>
      <c r="H154" s="52">
        <v>729</v>
      </c>
      <c r="I154" s="52">
        <v>581</v>
      </c>
      <c r="J154" s="52">
        <v>751</v>
      </c>
      <c r="K154" s="52">
        <v>998</v>
      </c>
      <c r="L154" s="52">
        <v>1175</v>
      </c>
      <c r="M154" s="52">
        <v>1429</v>
      </c>
      <c r="N154" s="52">
        <v>1797</v>
      </c>
      <c r="O154" s="52">
        <v>2084</v>
      </c>
      <c r="P154" s="52">
        <v>1994</v>
      </c>
      <c r="Q154" s="52">
        <v>2139</v>
      </c>
      <c r="R154" s="52">
        <v>2596</v>
      </c>
      <c r="S154" s="52">
        <v>2831</v>
      </c>
      <c r="T154" s="52">
        <v>3448</v>
      </c>
      <c r="U154" s="52">
        <v>3951</v>
      </c>
      <c r="V154" s="52">
        <v>4659</v>
      </c>
      <c r="W154" s="52">
        <v>5259</v>
      </c>
      <c r="X154" s="52">
        <v>5628</v>
      </c>
      <c r="Y154" s="52">
        <v>6035</v>
      </c>
      <c r="DA154" s="63" t="s">
        <v>1211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3373</v>
      </c>
      <c r="D158" s="52">
        <v>3384</v>
      </c>
      <c r="E158" s="52">
        <v>3481</v>
      </c>
      <c r="F158" s="52">
        <v>3746</v>
      </c>
      <c r="G158" s="52">
        <v>4262</v>
      </c>
      <c r="H158" s="52">
        <v>5109</v>
      </c>
      <c r="I158" s="52">
        <v>4311</v>
      </c>
      <c r="J158" s="52">
        <v>5138</v>
      </c>
      <c r="K158" s="52">
        <v>6763</v>
      </c>
      <c r="L158" s="52">
        <v>6821</v>
      </c>
      <c r="M158" s="52">
        <v>7314</v>
      </c>
      <c r="N158" s="52">
        <v>4800</v>
      </c>
      <c r="O158" s="52">
        <v>5739</v>
      </c>
      <c r="P158" s="52">
        <v>5158</v>
      </c>
      <c r="Q158" s="52">
        <v>5925</v>
      </c>
      <c r="R158" s="52">
        <v>6076</v>
      </c>
      <c r="S158" s="52">
        <v>4976</v>
      </c>
      <c r="T158" s="52">
        <v>3871</v>
      </c>
      <c r="U158" s="52">
        <v>4185</v>
      </c>
      <c r="V158" s="52">
        <v>5708</v>
      </c>
      <c r="W158" s="52">
        <v>7205</v>
      </c>
      <c r="X158" s="52">
        <v>7253</v>
      </c>
      <c r="Y158" s="52">
        <v>6281</v>
      </c>
      <c r="DA158" s="63" t="s">
        <v>1212</v>
      </c>
    </row>
    <row r="159" spans="1:105" ht="12" customHeight="1" x14ac:dyDescent="0.25">
      <c r="A159" s="109" t="s">
        <v>120</v>
      </c>
      <c r="B159" s="36"/>
      <c r="C159" s="36">
        <v>30589</v>
      </c>
      <c r="D159" s="36">
        <v>30673</v>
      </c>
      <c r="E159" s="36">
        <v>31285</v>
      </c>
      <c r="F159" s="36">
        <v>33041</v>
      </c>
      <c r="G159" s="36">
        <v>36612</v>
      </c>
      <c r="H159" s="36">
        <v>42688</v>
      </c>
      <c r="I159" s="36">
        <v>33661</v>
      </c>
      <c r="J159" s="36">
        <v>39585</v>
      </c>
      <c r="K159" s="36">
        <v>52332</v>
      </c>
      <c r="L159" s="36">
        <v>57777</v>
      </c>
      <c r="M159" s="36">
        <v>59846</v>
      </c>
      <c r="N159" s="36">
        <v>62596</v>
      </c>
      <c r="O159" s="36">
        <v>60949</v>
      </c>
      <c r="P159" s="36">
        <v>51802</v>
      </c>
      <c r="Q159" s="36">
        <v>57577</v>
      </c>
      <c r="R159" s="36">
        <v>65412</v>
      </c>
      <c r="S159" s="36">
        <v>76292</v>
      </c>
      <c r="T159" s="36">
        <v>82269</v>
      </c>
      <c r="U159" s="36">
        <v>84643</v>
      </c>
      <c r="V159" s="36">
        <v>84856</v>
      </c>
      <c r="W159" s="36">
        <v>83116</v>
      </c>
      <c r="X159" s="36">
        <v>82505</v>
      </c>
      <c r="Y159" s="36">
        <v>87914</v>
      </c>
      <c r="DA159" s="60" t="s">
        <v>1213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1214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34515</v>
      </c>
      <c r="D163" s="52">
        <v>34522</v>
      </c>
      <c r="E163" s="52">
        <v>34564</v>
      </c>
      <c r="F163" s="52">
        <v>34684</v>
      </c>
      <c r="G163" s="52">
        <v>34924</v>
      </c>
      <c r="H163" s="52">
        <v>35333</v>
      </c>
      <c r="I163" s="52">
        <v>35959</v>
      </c>
      <c r="J163" s="52">
        <v>36851</v>
      </c>
      <c r="K163" s="52">
        <v>38047</v>
      </c>
      <c r="L163" s="52">
        <v>39604</v>
      </c>
      <c r="M163" s="52">
        <v>41556</v>
      </c>
      <c r="N163" s="52">
        <v>43989</v>
      </c>
      <c r="O163" s="52">
        <v>40034</v>
      </c>
      <c r="P163" s="52">
        <v>15967</v>
      </c>
      <c r="Q163" s="52">
        <v>20120</v>
      </c>
      <c r="R163" s="52">
        <v>24924</v>
      </c>
      <c r="S163" s="52">
        <v>30406</v>
      </c>
      <c r="T163" s="52">
        <v>31697</v>
      </c>
      <c r="U163" s="52">
        <v>32641</v>
      </c>
      <c r="V163" s="52">
        <v>33423</v>
      </c>
      <c r="W163" s="52">
        <v>33356</v>
      </c>
      <c r="X163" s="52">
        <v>33319</v>
      </c>
      <c r="Y163" s="52">
        <v>33989</v>
      </c>
      <c r="DA163" s="63" t="s">
        <v>1215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8119</v>
      </c>
      <c r="D165" s="52">
        <v>8139</v>
      </c>
      <c r="E165" s="52">
        <v>8276</v>
      </c>
      <c r="F165" s="52">
        <v>8642</v>
      </c>
      <c r="G165" s="52">
        <v>9319</v>
      </c>
      <c r="H165" s="52">
        <v>10395</v>
      </c>
      <c r="I165" s="52">
        <v>7104</v>
      </c>
      <c r="J165" s="52">
        <v>6042</v>
      </c>
      <c r="K165" s="52">
        <v>8956</v>
      </c>
      <c r="L165" s="52">
        <v>8349</v>
      </c>
      <c r="M165" s="52">
        <v>7760</v>
      </c>
      <c r="N165" s="52">
        <v>8594</v>
      </c>
      <c r="O165" s="52">
        <v>10807</v>
      </c>
      <c r="P165" s="52">
        <v>9097</v>
      </c>
      <c r="Q165" s="52">
        <v>8946</v>
      </c>
      <c r="R165" s="52">
        <v>9899</v>
      </c>
      <c r="S165" s="52">
        <v>10978</v>
      </c>
      <c r="T165" s="52">
        <v>11266</v>
      </c>
      <c r="U165" s="52">
        <v>11112</v>
      </c>
      <c r="V165" s="52">
        <v>10976</v>
      </c>
      <c r="W165" s="52">
        <v>10391</v>
      </c>
      <c r="X165" s="52">
        <v>9836</v>
      </c>
      <c r="Y165" s="52">
        <v>10936</v>
      </c>
      <c r="DA165" s="63" t="s">
        <v>1216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X167" s="52">
        <v>0</v>
      </c>
      <c r="Y167" s="52">
        <v>0</v>
      </c>
      <c r="DA167" s="63" t="s">
        <v>1217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1218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67967</v>
      </c>
      <c r="D171" s="52">
        <v>68081</v>
      </c>
      <c r="E171" s="52">
        <v>68884</v>
      </c>
      <c r="F171" s="52">
        <v>71087</v>
      </c>
      <c r="G171" s="52">
        <v>75453</v>
      </c>
      <c r="H171" s="52">
        <v>82799</v>
      </c>
      <c r="I171" s="52">
        <v>53209</v>
      </c>
      <c r="J171" s="52">
        <v>52605</v>
      </c>
      <c r="K171" s="52">
        <v>62490</v>
      </c>
      <c r="L171" s="52">
        <v>65685</v>
      </c>
      <c r="M171" s="52">
        <v>68685</v>
      </c>
      <c r="N171" s="52">
        <v>71864</v>
      </c>
      <c r="O171" s="52">
        <v>67744</v>
      </c>
      <c r="P171" s="52">
        <v>44905</v>
      </c>
      <c r="Q171" s="52">
        <v>50741</v>
      </c>
      <c r="R171" s="52">
        <v>57559</v>
      </c>
      <c r="S171" s="52">
        <v>64749</v>
      </c>
      <c r="T171" s="52">
        <v>64712</v>
      </c>
      <c r="U171" s="52">
        <v>63051</v>
      </c>
      <c r="V171" s="52">
        <v>59395</v>
      </c>
      <c r="W171" s="52">
        <v>57106</v>
      </c>
      <c r="X171" s="52">
        <v>57597</v>
      </c>
      <c r="Y171" s="52">
        <v>67711</v>
      </c>
      <c r="DA171" s="63" t="s">
        <v>1219</v>
      </c>
    </row>
    <row r="172" spans="1:105" ht="12" customHeight="1" x14ac:dyDescent="0.25">
      <c r="A172" s="97" t="s">
        <v>121</v>
      </c>
      <c r="B172" s="52"/>
      <c r="C172" s="52">
        <v>1064</v>
      </c>
      <c r="D172" s="52">
        <v>1065</v>
      </c>
      <c r="E172" s="52">
        <v>1080</v>
      </c>
      <c r="F172" s="52">
        <v>1111</v>
      </c>
      <c r="G172" s="52">
        <v>1179</v>
      </c>
      <c r="H172" s="52">
        <v>1294</v>
      </c>
      <c r="I172" s="52">
        <v>832</v>
      </c>
      <c r="J172" s="52">
        <v>934</v>
      </c>
      <c r="K172" s="52">
        <v>1098</v>
      </c>
      <c r="L172" s="52">
        <v>1235</v>
      </c>
      <c r="M172" s="52">
        <v>1526</v>
      </c>
      <c r="N172" s="52">
        <v>1964</v>
      </c>
      <c r="O172" s="52">
        <v>2209</v>
      </c>
      <c r="P172" s="52">
        <v>1619</v>
      </c>
      <c r="Q172" s="52">
        <v>1767</v>
      </c>
      <c r="R172" s="52">
        <v>2125</v>
      </c>
      <c r="S172" s="52">
        <v>2263</v>
      </c>
      <c r="T172" s="52">
        <v>2585</v>
      </c>
      <c r="U172" s="52">
        <v>2836</v>
      </c>
      <c r="V172" s="52">
        <v>3209</v>
      </c>
      <c r="W172" s="52">
        <v>3544</v>
      </c>
      <c r="X172" s="52">
        <v>3886</v>
      </c>
      <c r="Y172" s="52">
        <v>4655</v>
      </c>
      <c r="DA172" s="63" t="s">
        <v>1220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6855</v>
      </c>
      <c r="D176" s="52">
        <v>6871</v>
      </c>
      <c r="E176" s="52">
        <v>6979</v>
      </c>
      <c r="F176" s="52">
        <v>7272</v>
      </c>
      <c r="G176" s="52">
        <v>7840</v>
      </c>
      <c r="H176" s="52">
        <v>8749</v>
      </c>
      <c r="I176" s="52">
        <v>5957</v>
      </c>
      <c r="J176" s="52">
        <v>6045</v>
      </c>
      <c r="K176" s="52">
        <v>7241</v>
      </c>
      <c r="L176" s="52">
        <v>6951</v>
      </c>
      <c r="M176" s="52">
        <v>7456</v>
      </c>
      <c r="N176" s="52">
        <v>5246</v>
      </c>
      <c r="O176" s="52">
        <v>5894</v>
      </c>
      <c r="P176" s="52">
        <v>4217</v>
      </c>
      <c r="Q176" s="52">
        <v>4847</v>
      </c>
      <c r="R176" s="52">
        <v>5045</v>
      </c>
      <c r="S176" s="52">
        <v>4067</v>
      </c>
      <c r="T176" s="52">
        <v>2786</v>
      </c>
      <c r="U176" s="52">
        <v>2733</v>
      </c>
      <c r="V176" s="52">
        <v>3694</v>
      </c>
      <c r="W176" s="52">
        <v>4610</v>
      </c>
      <c r="X176" s="52">
        <v>4605</v>
      </c>
      <c r="Y176" s="52">
        <v>4663</v>
      </c>
      <c r="DA176" s="63" t="s">
        <v>1221</v>
      </c>
    </row>
    <row r="177" spans="1:105" ht="12" customHeight="1" x14ac:dyDescent="0.25">
      <c r="A177" s="109" t="s">
        <v>120</v>
      </c>
      <c r="B177" s="36"/>
      <c r="C177" s="36">
        <v>62176</v>
      </c>
      <c r="D177" s="36">
        <v>62276</v>
      </c>
      <c r="E177" s="36">
        <v>62982</v>
      </c>
      <c r="F177" s="36">
        <v>64930</v>
      </c>
      <c r="G177" s="36">
        <v>68793</v>
      </c>
      <c r="H177" s="36">
        <v>75340</v>
      </c>
      <c r="I177" s="36">
        <v>48086</v>
      </c>
      <c r="J177" s="36">
        <v>47495</v>
      </c>
      <c r="K177" s="36">
        <v>56352</v>
      </c>
      <c r="L177" s="36">
        <v>59964</v>
      </c>
      <c r="M177" s="36">
        <v>63389</v>
      </c>
      <c r="N177" s="36">
        <v>68036</v>
      </c>
      <c r="O177" s="36">
        <v>64031</v>
      </c>
      <c r="P177" s="36">
        <v>42310</v>
      </c>
      <c r="Q177" s="36">
        <v>47637</v>
      </c>
      <c r="R177" s="36">
        <v>54667</v>
      </c>
      <c r="S177" s="36">
        <v>62972</v>
      </c>
      <c r="T177" s="36">
        <v>64541</v>
      </c>
      <c r="U177" s="36">
        <v>63183</v>
      </c>
      <c r="V177" s="36">
        <v>58872</v>
      </c>
      <c r="W177" s="36">
        <v>56029</v>
      </c>
      <c r="X177" s="36">
        <v>56879</v>
      </c>
      <c r="Y177" s="36">
        <v>67691</v>
      </c>
      <c r="DA177" s="60" t="s">
        <v>1222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1224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434</v>
      </c>
      <c r="D5" s="52">
        <v>305</v>
      </c>
      <c r="E5" s="52">
        <v>357</v>
      </c>
      <c r="F5" s="52">
        <v>516</v>
      </c>
      <c r="G5" s="52">
        <v>471</v>
      </c>
      <c r="H5" s="52">
        <v>245</v>
      </c>
      <c r="I5" s="52">
        <v>0</v>
      </c>
      <c r="J5" s="52">
        <v>2</v>
      </c>
      <c r="K5" s="52">
        <v>1</v>
      </c>
      <c r="L5" s="52">
        <v>0</v>
      </c>
      <c r="M5" s="52">
        <v>110</v>
      </c>
      <c r="N5" s="52">
        <v>260</v>
      </c>
      <c r="O5" s="52">
        <v>210</v>
      </c>
      <c r="P5" s="52">
        <v>0</v>
      </c>
      <c r="Q5" s="52">
        <v>0</v>
      </c>
      <c r="R5" s="52">
        <v>95</v>
      </c>
      <c r="S5" s="52">
        <v>260</v>
      </c>
      <c r="T5" s="52">
        <v>316</v>
      </c>
      <c r="U5" s="52">
        <v>330</v>
      </c>
      <c r="V5" s="52">
        <v>270</v>
      </c>
      <c r="W5" s="52">
        <v>175</v>
      </c>
      <c r="X5" s="52">
        <v>55</v>
      </c>
      <c r="Y5" s="52">
        <v>41</v>
      </c>
      <c r="DA5" s="63" t="s">
        <v>1225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33</v>
      </c>
      <c r="D8" s="52">
        <v>30</v>
      </c>
      <c r="E8" s="52">
        <v>19</v>
      </c>
      <c r="F8" s="52">
        <v>23</v>
      </c>
      <c r="G8" s="52">
        <v>27</v>
      </c>
      <c r="H8" s="52">
        <v>34</v>
      </c>
      <c r="I8" s="52">
        <v>19</v>
      </c>
      <c r="J8" s="52">
        <v>6</v>
      </c>
      <c r="K8" s="52">
        <v>1</v>
      </c>
      <c r="L8" s="52">
        <v>1</v>
      </c>
      <c r="M8" s="52">
        <v>1</v>
      </c>
      <c r="N8" s="52">
        <v>6</v>
      </c>
      <c r="O8" s="52">
        <v>16</v>
      </c>
      <c r="P8" s="52">
        <v>16</v>
      </c>
      <c r="Q8" s="52">
        <v>5</v>
      </c>
      <c r="R8" s="52">
        <v>1</v>
      </c>
      <c r="S8" s="52">
        <v>5</v>
      </c>
      <c r="T8" s="52">
        <v>16</v>
      </c>
      <c r="U8" s="52">
        <v>26</v>
      </c>
      <c r="V8" s="52">
        <v>32</v>
      </c>
      <c r="W8" s="52">
        <v>41</v>
      </c>
      <c r="X8" s="52">
        <v>25</v>
      </c>
      <c r="Y8" s="52">
        <v>16</v>
      </c>
      <c r="DA8" s="63" t="s">
        <v>1226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314</v>
      </c>
      <c r="D10" s="52">
        <v>364</v>
      </c>
      <c r="E10" s="52">
        <v>400</v>
      </c>
      <c r="F10" s="52">
        <v>500</v>
      </c>
      <c r="G10" s="52">
        <v>299</v>
      </c>
      <c r="H10" s="52">
        <v>206</v>
      </c>
      <c r="I10" s="52">
        <v>268</v>
      </c>
      <c r="J10" s="52">
        <v>649</v>
      </c>
      <c r="K10" s="52">
        <v>364</v>
      </c>
      <c r="L10" s="52">
        <v>296</v>
      </c>
      <c r="M10" s="52">
        <v>381</v>
      </c>
      <c r="N10" s="52">
        <v>444</v>
      </c>
      <c r="O10" s="52">
        <v>430</v>
      </c>
      <c r="P10" s="52">
        <v>163</v>
      </c>
      <c r="Q10" s="52">
        <v>164</v>
      </c>
      <c r="R10" s="52">
        <v>166</v>
      </c>
      <c r="S10" s="52">
        <v>262</v>
      </c>
      <c r="T10" s="52">
        <v>307</v>
      </c>
      <c r="U10" s="52">
        <v>324</v>
      </c>
      <c r="V10" s="52">
        <v>263</v>
      </c>
      <c r="W10" s="52">
        <v>162</v>
      </c>
      <c r="X10" s="52">
        <v>67</v>
      </c>
      <c r="Y10" s="52">
        <v>46</v>
      </c>
      <c r="DA10" s="63" t="s">
        <v>1227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1228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1229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437</v>
      </c>
      <c r="D15" s="52">
        <v>263</v>
      </c>
      <c r="E15" s="52">
        <v>285</v>
      </c>
      <c r="F15" s="52">
        <v>353</v>
      </c>
      <c r="G15" s="52">
        <v>530</v>
      </c>
      <c r="H15" s="52">
        <v>433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16</v>
      </c>
      <c r="P15" s="52">
        <v>75</v>
      </c>
      <c r="Q15" s="52">
        <v>0</v>
      </c>
      <c r="R15" s="52">
        <v>0</v>
      </c>
      <c r="S15" s="52">
        <v>12</v>
      </c>
      <c r="T15" s="52">
        <v>11</v>
      </c>
      <c r="U15" s="52">
        <v>9</v>
      </c>
      <c r="V15" s="52">
        <v>9</v>
      </c>
      <c r="W15" s="52">
        <v>15</v>
      </c>
      <c r="X15" s="52">
        <v>4</v>
      </c>
      <c r="Y15" s="52">
        <v>11</v>
      </c>
      <c r="DA15" s="63" t="s">
        <v>1230</v>
      </c>
    </row>
    <row r="16" spans="1:105" ht="12" customHeight="1" x14ac:dyDescent="0.25">
      <c r="A16" s="97" t="s">
        <v>121</v>
      </c>
      <c r="B16" s="52"/>
      <c r="C16" s="52">
        <v>8</v>
      </c>
      <c r="D16" s="52">
        <v>3</v>
      </c>
      <c r="E16" s="52">
        <v>4</v>
      </c>
      <c r="F16" s="52">
        <v>7</v>
      </c>
      <c r="G16" s="52">
        <v>12</v>
      </c>
      <c r="H16" s="52">
        <v>18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4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1231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1232</v>
      </c>
    </row>
    <row r="21" spans="1:105" ht="12" customHeight="1" x14ac:dyDescent="0.25">
      <c r="A21" s="97" t="s">
        <v>50</v>
      </c>
      <c r="B21" s="52"/>
      <c r="C21" s="52">
        <v>125</v>
      </c>
      <c r="D21" s="52">
        <v>102</v>
      </c>
      <c r="E21" s="52">
        <v>107</v>
      </c>
      <c r="F21" s="52">
        <v>78</v>
      </c>
      <c r="G21" s="52">
        <v>84</v>
      </c>
      <c r="H21" s="52">
        <v>70</v>
      </c>
      <c r="I21" s="52">
        <v>21</v>
      </c>
      <c r="J21" s="52">
        <v>16</v>
      </c>
      <c r="K21" s="52">
        <v>25</v>
      </c>
      <c r="L21" s="52">
        <v>14</v>
      </c>
      <c r="M21" s="52">
        <v>6</v>
      </c>
      <c r="N21" s="52">
        <v>14</v>
      </c>
      <c r="O21" s="52">
        <v>32</v>
      </c>
      <c r="P21" s="52">
        <v>8</v>
      </c>
      <c r="Q21" s="52">
        <v>0</v>
      </c>
      <c r="R21" s="52">
        <v>11</v>
      </c>
      <c r="S21" s="52">
        <v>14</v>
      </c>
      <c r="T21" s="52">
        <v>9</v>
      </c>
      <c r="U21" s="52">
        <v>13</v>
      </c>
      <c r="V21" s="52">
        <v>15</v>
      </c>
      <c r="W21" s="52">
        <v>10</v>
      </c>
      <c r="X21" s="52">
        <v>2</v>
      </c>
      <c r="Y21" s="52">
        <v>0</v>
      </c>
      <c r="DA21" s="63" t="s">
        <v>1233</v>
      </c>
    </row>
    <row r="22" spans="1:105" ht="12" customHeight="1" x14ac:dyDescent="0.25">
      <c r="A22" s="109" t="s">
        <v>120</v>
      </c>
      <c r="B22" s="36"/>
      <c r="C22" s="36">
        <v>807</v>
      </c>
      <c r="D22" s="36">
        <v>702</v>
      </c>
      <c r="E22" s="36">
        <v>762</v>
      </c>
      <c r="F22" s="36">
        <v>980</v>
      </c>
      <c r="G22" s="36">
        <v>989</v>
      </c>
      <c r="H22" s="36">
        <v>879</v>
      </c>
      <c r="I22" s="36">
        <v>170</v>
      </c>
      <c r="J22" s="36">
        <v>87</v>
      </c>
      <c r="K22" s="36">
        <v>204</v>
      </c>
      <c r="L22" s="36">
        <v>289</v>
      </c>
      <c r="M22" s="36">
        <v>483</v>
      </c>
      <c r="N22" s="36">
        <v>610</v>
      </c>
      <c r="O22" s="36">
        <v>418</v>
      </c>
      <c r="P22" s="36">
        <v>73</v>
      </c>
      <c r="Q22" s="36">
        <v>12</v>
      </c>
      <c r="R22" s="36">
        <v>128</v>
      </c>
      <c r="S22" s="36">
        <v>319</v>
      </c>
      <c r="T22" s="36">
        <v>432</v>
      </c>
      <c r="U22" s="36">
        <v>484</v>
      </c>
      <c r="V22" s="36">
        <v>409</v>
      </c>
      <c r="W22" s="36">
        <v>267</v>
      </c>
      <c r="X22" s="36">
        <v>132</v>
      </c>
      <c r="Y22" s="36">
        <v>166</v>
      </c>
      <c r="DA22" s="60" t="s">
        <v>1234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1235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1236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1237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1238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1239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1240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2">
        <v>0</v>
      </c>
      <c r="Y36" s="52">
        <v>0</v>
      </c>
      <c r="DA36" s="63" t="s">
        <v>1241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1242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X41" s="36">
        <v>0</v>
      </c>
      <c r="Y41" s="36">
        <v>0</v>
      </c>
      <c r="DA41" s="60" t="s">
        <v>1243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1244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29487</v>
      </c>
      <c r="D45" s="52">
        <v>23163</v>
      </c>
      <c r="E45" s="52">
        <v>22710</v>
      </c>
      <c r="F45" s="52">
        <v>5237</v>
      </c>
      <c r="G45" s="52">
        <v>8533</v>
      </c>
      <c r="H45" s="52">
        <v>6848</v>
      </c>
      <c r="I45" s="52">
        <v>13039</v>
      </c>
      <c r="J45" s="52">
        <v>8108</v>
      </c>
      <c r="K45" s="52">
        <v>18672</v>
      </c>
      <c r="L45" s="52">
        <v>28694</v>
      </c>
      <c r="M45" s="52">
        <v>29088</v>
      </c>
      <c r="N45" s="52">
        <v>31128</v>
      </c>
      <c r="O45" s="52">
        <v>25571</v>
      </c>
      <c r="P45" s="52">
        <v>5394</v>
      </c>
      <c r="Q45" s="52">
        <v>5144</v>
      </c>
      <c r="R45" s="52">
        <v>4234</v>
      </c>
      <c r="S45" s="52">
        <v>8010</v>
      </c>
      <c r="T45" s="52">
        <v>9225</v>
      </c>
      <c r="U45" s="52">
        <v>7670</v>
      </c>
      <c r="V45" s="52">
        <v>8834</v>
      </c>
      <c r="W45" s="52">
        <v>0</v>
      </c>
      <c r="X45" s="52">
        <v>0</v>
      </c>
      <c r="Y45" s="52">
        <v>1742</v>
      </c>
      <c r="DA45" s="63" t="s">
        <v>1245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1996</v>
      </c>
      <c r="D48" s="52">
        <v>1857</v>
      </c>
      <c r="E48" s="52">
        <v>1338</v>
      </c>
      <c r="F48" s="52">
        <v>1229</v>
      </c>
      <c r="G48" s="52">
        <v>848</v>
      </c>
      <c r="H48" s="52">
        <v>601</v>
      </c>
      <c r="I48" s="52">
        <v>587</v>
      </c>
      <c r="J48" s="52">
        <v>739</v>
      </c>
      <c r="K48" s="52">
        <v>1023</v>
      </c>
      <c r="L48" s="52">
        <v>1514</v>
      </c>
      <c r="M48" s="52">
        <v>1841</v>
      </c>
      <c r="N48" s="52">
        <v>2411</v>
      </c>
      <c r="O48" s="52">
        <v>2725</v>
      </c>
      <c r="P48" s="52">
        <v>2200</v>
      </c>
      <c r="Q48" s="52">
        <v>1307</v>
      </c>
      <c r="R48" s="52">
        <v>590</v>
      </c>
      <c r="S48" s="52">
        <v>644</v>
      </c>
      <c r="T48" s="52">
        <v>705</v>
      </c>
      <c r="U48" s="52">
        <v>860</v>
      </c>
      <c r="V48" s="52">
        <v>977</v>
      </c>
      <c r="W48" s="52">
        <v>1050</v>
      </c>
      <c r="X48" s="52">
        <v>421</v>
      </c>
      <c r="Y48" s="52">
        <v>425</v>
      </c>
      <c r="DA48" s="63" t="s">
        <v>1246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28277</v>
      </c>
      <c r="D50" s="52">
        <v>22484</v>
      </c>
      <c r="E50" s="52">
        <v>22038</v>
      </c>
      <c r="F50" s="52">
        <v>5098</v>
      </c>
      <c r="G50" s="52">
        <v>8292</v>
      </c>
      <c r="H50" s="52">
        <v>6637</v>
      </c>
      <c r="I50" s="52">
        <v>12766</v>
      </c>
      <c r="J50" s="52">
        <v>8702</v>
      </c>
      <c r="K50" s="52">
        <v>18906</v>
      </c>
      <c r="L50" s="52">
        <v>28685</v>
      </c>
      <c r="M50" s="52">
        <v>29143</v>
      </c>
      <c r="N50" s="52">
        <v>31168</v>
      </c>
      <c r="O50" s="52">
        <v>25655</v>
      </c>
      <c r="P50" s="52">
        <v>5443</v>
      </c>
      <c r="Q50" s="52">
        <v>5274</v>
      </c>
      <c r="R50" s="52">
        <v>4520</v>
      </c>
      <c r="S50" s="52">
        <v>8341</v>
      </c>
      <c r="T50" s="52">
        <v>9714</v>
      </c>
      <c r="U50" s="52">
        <v>8289</v>
      </c>
      <c r="V50" s="52">
        <v>9228</v>
      </c>
      <c r="W50" s="52">
        <v>9405</v>
      </c>
      <c r="X50" s="52">
        <v>14562</v>
      </c>
      <c r="Y50" s="52">
        <v>17635</v>
      </c>
      <c r="DA50" s="63" t="s">
        <v>1247</v>
      </c>
    </row>
    <row r="51" spans="1:105" ht="12" customHeight="1" x14ac:dyDescent="0.25">
      <c r="A51" s="97" t="s">
        <v>137</v>
      </c>
      <c r="B51" s="52"/>
      <c r="C51" s="52">
        <v>12</v>
      </c>
      <c r="D51" s="52">
        <v>0</v>
      </c>
      <c r="E51" s="52">
        <v>4</v>
      </c>
      <c r="F51" s="52">
        <v>0</v>
      </c>
      <c r="G51" s="52">
        <v>1</v>
      </c>
      <c r="H51" s="52">
        <v>13</v>
      </c>
      <c r="I51" s="52">
        <v>9</v>
      </c>
      <c r="J51" s="52">
        <v>3</v>
      </c>
      <c r="K51" s="52">
        <v>5</v>
      </c>
      <c r="L51" s="52">
        <v>14</v>
      </c>
      <c r="M51" s="52">
        <v>4</v>
      </c>
      <c r="N51" s="52">
        <v>9</v>
      </c>
      <c r="O51" s="52">
        <v>11</v>
      </c>
      <c r="P51" s="52">
        <v>14</v>
      </c>
      <c r="Q51" s="52">
        <v>4</v>
      </c>
      <c r="R51" s="52">
        <v>4</v>
      </c>
      <c r="S51" s="52">
        <v>9</v>
      </c>
      <c r="T51" s="52">
        <v>12</v>
      </c>
      <c r="U51" s="52">
        <v>11</v>
      </c>
      <c r="V51" s="52">
        <v>28</v>
      </c>
      <c r="W51" s="52">
        <v>0</v>
      </c>
      <c r="X51" s="52">
        <v>3</v>
      </c>
      <c r="Y51" s="52">
        <v>0</v>
      </c>
      <c r="DA51" s="63" t="s">
        <v>1248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2097</v>
      </c>
      <c r="D54" s="52">
        <v>1594</v>
      </c>
      <c r="E54" s="52">
        <v>1610</v>
      </c>
      <c r="F54" s="52">
        <v>1150</v>
      </c>
      <c r="G54" s="52">
        <v>1369</v>
      </c>
      <c r="H54" s="52">
        <v>1496</v>
      </c>
      <c r="I54" s="52">
        <v>896</v>
      </c>
      <c r="J54" s="52">
        <v>410</v>
      </c>
      <c r="K54" s="52">
        <v>1225</v>
      </c>
      <c r="L54" s="52">
        <v>1244</v>
      </c>
      <c r="M54" s="52">
        <v>1108</v>
      </c>
      <c r="N54" s="52">
        <v>971</v>
      </c>
      <c r="O54" s="52">
        <v>937</v>
      </c>
      <c r="P54" s="52">
        <v>874</v>
      </c>
      <c r="Q54" s="52">
        <v>636</v>
      </c>
      <c r="R54" s="52">
        <v>498</v>
      </c>
      <c r="S54" s="52">
        <v>652</v>
      </c>
      <c r="T54" s="52">
        <v>439</v>
      </c>
      <c r="U54" s="52">
        <v>221</v>
      </c>
      <c r="V54" s="52">
        <v>324</v>
      </c>
      <c r="W54" s="52">
        <v>2827</v>
      </c>
      <c r="X54" s="52">
        <v>4719</v>
      </c>
      <c r="Y54" s="52">
        <v>10920</v>
      </c>
      <c r="DA54" s="63" t="s">
        <v>1249</v>
      </c>
    </row>
    <row r="55" spans="1:105" ht="12" customHeight="1" x14ac:dyDescent="0.25">
      <c r="A55" s="97" t="s">
        <v>121</v>
      </c>
      <c r="B55" s="52"/>
      <c r="C55" s="52">
        <v>35</v>
      </c>
      <c r="D55" s="52">
        <v>22</v>
      </c>
      <c r="E55" s="52">
        <v>21</v>
      </c>
      <c r="F55" s="52">
        <v>19</v>
      </c>
      <c r="G55" s="52">
        <v>30</v>
      </c>
      <c r="H55" s="52">
        <v>60</v>
      </c>
      <c r="I55" s="52">
        <v>25</v>
      </c>
      <c r="J55" s="52">
        <v>19</v>
      </c>
      <c r="K55" s="52">
        <v>32</v>
      </c>
      <c r="L55" s="52">
        <v>41</v>
      </c>
      <c r="M55" s="52">
        <v>35</v>
      </c>
      <c r="N55" s="52">
        <v>40</v>
      </c>
      <c r="O55" s="52">
        <v>46</v>
      </c>
      <c r="P55" s="52">
        <v>58</v>
      </c>
      <c r="Q55" s="52">
        <v>35</v>
      </c>
      <c r="R55" s="52">
        <v>35</v>
      </c>
      <c r="S55" s="52">
        <v>40</v>
      </c>
      <c r="T55" s="52">
        <v>34</v>
      </c>
      <c r="U55" s="52">
        <v>16</v>
      </c>
      <c r="V55" s="52">
        <v>28</v>
      </c>
      <c r="W55" s="52">
        <v>224</v>
      </c>
      <c r="X55" s="52">
        <v>417</v>
      </c>
      <c r="Y55" s="52">
        <v>1002</v>
      </c>
      <c r="DA55" s="63" t="s">
        <v>1250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7914</v>
      </c>
      <c r="D59" s="52">
        <v>6673</v>
      </c>
      <c r="E59" s="52">
        <v>6575</v>
      </c>
      <c r="F59" s="52">
        <v>2770</v>
      </c>
      <c r="G59" s="52">
        <v>3554</v>
      </c>
      <c r="H59" s="52">
        <v>3619</v>
      </c>
      <c r="I59" s="52">
        <v>2938</v>
      </c>
      <c r="J59" s="52">
        <v>3238</v>
      </c>
      <c r="K59" s="52">
        <v>4048</v>
      </c>
      <c r="L59" s="52">
        <v>1964</v>
      </c>
      <c r="M59" s="52">
        <v>454</v>
      </c>
      <c r="N59" s="52">
        <v>898</v>
      </c>
      <c r="O59" s="52">
        <v>2603</v>
      </c>
      <c r="P59" s="52">
        <v>2010</v>
      </c>
      <c r="Q59" s="52">
        <v>2062</v>
      </c>
      <c r="R59" s="52">
        <v>2022</v>
      </c>
      <c r="S59" s="52">
        <v>1468</v>
      </c>
      <c r="T59" s="52">
        <v>878</v>
      </c>
      <c r="U59" s="52">
        <v>988</v>
      </c>
      <c r="V59" s="52">
        <v>1192</v>
      </c>
      <c r="W59" s="52">
        <v>532</v>
      </c>
      <c r="X59" s="52">
        <v>227</v>
      </c>
      <c r="Y59" s="52">
        <v>274</v>
      </c>
      <c r="DA59" s="63" t="s">
        <v>1251</v>
      </c>
    </row>
    <row r="60" spans="1:105" ht="12" customHeight="1" x14ac:dyDescent="0.25">
      <c r="A60" s="109" t="s">
        <v>120</v>
      </c>
      <c r="B60" s="36"/>
      <c r="C60" s="36">
        <v>51046</v>
      </c>
      <c r="D60" s="36">
        <v>46073</v>
      </c>
      <c r="E60" s="36">
        <v>46459</v>
      </c>
      <c r="F60" s="36">
        <v>34770</v>
      </c>
      <c r="G60" s="36">
        <v>41052</v>
      </c>
      <c r="H60" s="36">
        <v>45347</v>
      </c>
      <c r="I60" s="36">
        <v>25650</v>
      </c>
      <c r="J60" s="36">
        <v>18300</v>
      </c>
      <c r="K60" s="36">
        <v>33963</v>
      </c>
      <c r="L60" s="36">
        <v>41658</v>
      </c>
      <c r="M60" s="36">
        <v>40461</v>
      </c>
      <c r="N60" s="36">
        <v>37546</v>
      </c>
      <c r="O60" s="36">
        <v>32939</v>
      </c>
      <c r="P60" s="36">
        <v>16230</v>
      </c>
      <c r="Q60" s="36">
        <v>20041</v>
      </c>
      <c r="R60" s="36">
        <v>20983</v>
      </c>
      <c r="S60" s="36">
        <v>29489</v>
      </c>
      <c r="T60" s="36">
        <v>32449</v>
      </c>
      <c r="U60" s="36">
        <v>28483</v>
      </c>
      <c r="V60" s="36">
        <v>25745</v>
      </c>
      <c r="W60" s="36">
        <v>9550</v>
      </c>
      <c r="X60" s="36">
        <v>5470</v>
      </c>
      <c r="Y60" s="36">
        <v>9971</v>
      </c>
      <c r="DA60" s="60" t="s">
        <v>1252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1253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1341</v>
      </c>
      <c r="D64" s="52">
        <v>1381</v>
      </c>
      <c r="E64" s="52">
        <v>1168</v>
      </c>
      <c r="F64" s="52">
        <v>1606</v>
      </c>
      <c r="G64" s="52">
        <v>1767</v>
      </c>
      <c r="H64" s="52">
        <v>2254</v>
      </c>
      <c r="I64" s="52">
        <v>1984</v>
      </c>
      <c r="J64" s="52">
        <v>1602</v>
      </c>
      <c r="K64" s="52">
        <v>907</v>
      </c>
      <c r="L64" s="52">
        <v>378</v>
      </c>
      <c r="M64" s="52">
        <v>0</v>
      </c>
      <c r="N64" s="52">
        <v>0</v>
      </c>
      <c r="O64" s="52">
        <v>196</v>
      </c>
      <c r="P64" s="52">
        <v>241</v>
      </c>
      <c r="Q64" s="52">
        <v>390</v>
      </c>
      <c r="R64" s="52">
        <v>815</v>
      </c>
      <c r="S64" s="52">
        <v>1493</v>
      </c>
      <c r="T64" s="52">
        <v>1688</v>
      </c>
      <c r="U64" s="52">
        <v>2097</v>
      </c>
      <c r="V64" s="52">
        <v>1474</v>
      </c>
      <c r="W64" s="52">
        <v>571</v>
      </c>
      <c r="X64" s="52">
        <v>0</v>
      </c>
      <c r="Y64" s="52">
        <v>0</v>
      </c>
      <c r="DA64" s="63" t="s">
        <v>1254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61</v>
      </c>
      <c r="D67" s="52">
        <v>62</v>
      </c>
      <c r="E67" s="52">
        <v>67</v>
      </c>
      <c r="F67" s="52">
        <v>75</v>
      </c>
      <c r="G67" s="52">
        <v>90</v>
      </c>
      <c r="H67" s="52">
        <v>128</v>
      </c>
      <c r="I67" s="52">
        <v>121</v>
      </c>
      <c r="J67" s="52">
        <v>135</v>
      </c>
      <c r="K67" s="52">
        <v>145</v>
      </c>
      <c r="L67" s="52">
        <v>115</v>
      </c>
      <c r="M67" s="52">
        <v>46</v>
      </c>
      <c r="N67" s="52">
        <v>25</v>
      </c>
      <c r="O67" s="52">
        <v>13</v>
      </c>
      <c r="P67" s="52">
        <v>15</v>
      </c>
      <c r="Q67" s="52">
        <v>34</v>
      </c>
      <c r="R67" s="52">
        <v>34</v>
      </c>
      <c r="S67" s="52">
        <v>67</v>
      </c>
      <c r="T67" s="52">
        <v>106</v>
      </c>
      <c r="U67" s="52">
        <v>149</v>
      </c>
      <c r="V67" s="52">
        <v>192</v>
      </c>
      <c r="W67" s="52">
        <v>231</v>
      </c>
      <c r="X67" s="52">
        <v>94</v>
      </c>
      <c r="Y67" s="52">
        <v>26</v>
      </c>
      <c r="DA67" s="63" t="s">
        <v>1255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1296</v>
      </c>
      <c r="D69" s="52">
        <v>1334</v>
      </c>
      <c r="E69" s="52">
        <v>1124</v>
      </c>
      <c r="F69" s="52">
        <v>1544</v>
      </c>
      <c r="G69" s="52">
        <v>1700</v>
      </c>
      <c r="H69" s="52">
        <v>2164</v>
      </c>
      <c r="I69" s="52">
        <v>1913</v>
      </c>
      <c r="J69" s="52">
        <v>1566</v>
      </c>
      <c r="K69" s="52">
        <v>898</v>
      </c>
      <c r="L69" s="52">
        <v>397</v>
      </c>
      <c r="M69" s="52">
        <v>511</v>
      </c>
      <c r="N69" s="52">
        <v>370</v>
      </c>
      <c r="O69" s="52">
        <v>382</v>
      </c>
      <c r="P69" s="52">
        <v>367</v>
      </c>
      <c r="Q69" s="52">
        <v>437</v>
      </c>
      <c r="R69" s="52">
        <v>781</v>
      </c>
      <c r="S69" s="52">
        <v>1461</v>
      </c>
      <c r="T69" s="52">
        <v>1658</v>
      </c>
      <c r="U69" s="52">
        <v>2061</v>
      </c>
      <c r="V69" s="52">
        <v>1432</v>
      </c>
      <c r="W69" s="52">
        <v>571</v>
      </c>
      <c r="X69" s="52">
        <v>1198</v>
      </c>
      <c r="Y69" s="52">
        <v>1806</v>
      </c>
      <c r="DA69" s="63" t="s">
        <v>1256</v>
      </c>
    </row>
    <row r="70" spans="1:105" ht="12" customHeight="1" x14ac:dyDescent="0.25">
      <c r="A70" s="97" t="s">
        <v>133</v>
      </c>
      <c r="B70" s="52"/>
      <c r="C70" s="52">
        <v>1</v>
      </c>
      <c r="D70" s="52">
        <v>0</v>
      </c>
      <c r="E70" s="52">
        <v>0</v>
      </c>
      <c r="F70" s="52">
        <v>0</v>
      </c>
      <c r="G70" s="52">
        <v>0</v>
      </c>
      <c r="H70" s="52">
        <v>1</v>
      </c>
      <c r="I70" s="52">
        <v>2</v>
      </c>
      <c r="J70" s="52">
        <v>0</v>
      </c>
      <c r="K70" s="52">
        <v>1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2</v>
      </c>
      <c r="T70" s="52">
        <v>0</v>
      </c>
      <c r="U70" s="52">
        <v>2</v>
      </c>
      <c r="V70" s="52">
        <v>2</v>
      </c>
      <c r="W70" s="52">
        <v>2</v>
      </c>
      <c r="X70" s="52">
        <v>0</v>
      </c>
      <c r="Y70" s="52">
        <v>0</v>
      </c>
      <c r="DA70" s="63" t="s">
        <v>1257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70</v>
      </c>
      <c r="D73" s="52">
        <v>73</v>
      </c>
      <c r="E73" s="52">
        <v>67</v>
      </c>
      <c r="F73" s="52">
        <v>89</v>
      </c>
      <c r="G73" s="52">
        <v>101</v>
      </c>
      <c r="H73" s="52">
        <v>125</v>
      </c>
      <c r="I73" s="52">
        <v>94</v>
      </c>
      <c r="J73" s="52">
        <v>80</v>
      </c>
      <c r="K73" s="52">
        <v>69</v>
      </c>
      <c r="L73" s="52">
        <v>55</v>
      </c>
      <c r="M73" s="52">
        <v>33</v>
      </c>
      <c r="N73" s="52">
        <v>65</v>
      </c>
      <c r="O73" s="52">
        <v>65</v>
      </c>
      <c r="P73" s="52">
        <v>72</v>
      </c>
      <c r="Q73" s="52">
        <v>51</v>
      </c>
      <c r="R73" s="52">
        <v>45</v>
      </c>
      <c r="S73" s="52">
        <v>33</v>
      </c>
      <c r="T73" s="52">
        <v>41</v>
      </c>
      <c r="U73" s="52">
        <v>50</v>
      </c>
      <c r="V73" s="52">
        <v>67</v>
      </c>
      <c r="W73" s="52">
        <v>47</v>
      </c>
      <c r="X73" s="52">
        <v>16</v>
      </c>
      <c r="Y73" s="52">
        <v>0</v>
      </c>
      <c r="DA73" s="63" t="s">
        <v>1258</v>
      </c>
    </row>
    <row r="74" spans="1:105" ht="12" customHeight="1" x14ac:dyDescent="0.25">
      <c r="A74" s="97" t="s">
        <v>121</v>
      </c>
      <c r="B74" s="52"/>
      <c r="C74" s="52">
        <v>1</v>
      </c>
      <c r="D74" s="52">
        <v>1</v>
      </c>
      <c r="E74" s="52">
        <v>1</v>
      </c>
      <c r="F74" s="52">
        <v>2</v>
      </c>
      <c r="G74" s="52">
        <v>2</v>
      </c>
      <c r="H74" s="52">
        <v>5</v>
      </c>
      <c r="I74" s="52">
        <v>3</v>
      </c>
      <c r="J74" s="52">
        <v>3</v>
      </c>
      <c r="K74" s="52">
        <v>2</v>
      </c>
      <c r="L74" s="52">
        <v>2</v>
      </c>
      <c r="M74" s="52">
        <v>0</v>
      </c>
      <c r="N74" s="52">
        <v>0</v>
      </c>
      <c r="O74" s="52">
        <v>3</v>
      </c>
      <c r="P74" s="52">
        <v>3</v>
      </c>
      <c r="Q74" s="52">
        <v>2</v>
      </c>
      <c r="R74" s="52">
        <v>2</v>
      </c>
      <c r="S74" s="52">
        <v>2</v>
      </c>
      <c r="T74" s="52">
        <v>2</v>
      </c>
      <c r="U74" s="52">
        <v>3</v>
      </c>
      <c r="V74" s="52">
        <v>5</v>
      </c>
      <c r="W74" s="52">
        <v>3</v>
      </c>
      <c r="X74" s="52">
        <v>0</v>
      </c>
      <c r="Y74" s="52">
        <v>0</v>
      </c>
      <c r="DA74" s="63" t="s">
        <v>1259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2077</v>
      </c>
      <c r="D78" s="52">
        <v>2124</v>
      </c>
      <c r="E78" s="52">
        <v>1916</v>
      </c>
      <c r="F78" s="52">
        <v>2382</v>
      </c>
      <c r="G78" s="52">
        <v>2663</v>
      </c>
      <c r="H78" s="52">
        <v>3352</v>
      </c>
      <c r="I78" s="52">
        <v>2564</v>
      </c>
      <c r="J78" s="52">
        <v>2356</v>
      </c>
      <c r="K78" s="52">
        <v>2132</v>
      </c>
      <c r="L78" s="52">
        <v>1676</v>
      </c>
      <c r="M78" s="52">
        <v>1053</v>
      </c>
      <c r="N78" s="52">
        <v>1624</v>
      </c>
      <c r="O78" s="52">
        <v>1845</v>
      </c>
      <c r="P78" s="52">
        <v>1781</v>
      </c>
      <c r="Q78" s="52">
        <v>1614</v>
      </c>
      <c r="R78" s="52">
        <v>1634</v>
      </c>
      <c r="S78" s="52">
        <v>1905</v>
      </c>
      <c r="T78" s="52">
        <v>1855</v>
      </c>
      <c r="U78" s="52">
        <v>2229</v>
      </c>
      <c r="V78" s="52">
        <v>1704</v>
      </c>
      <c r="W78" s="52">
        <v>1051</v>
      </c>
      <c r="X78" s="52">
        <v>232</v>
      </c>
      <c r="Y78" s="52">
        <v>421</v>
      </c>
      <c r="DA78" s="63" t="s">
        <v>1260</v>
      </c>
    </row>
    <row r="79" spans="1:105" ht="12" customHeight="1" x14ac:dyDescent="0.25">
      <c r="A79" s="109" t="s">
        <v>120</v>
      </c>
      <c r="B79" s="36"/>
      <c r="C79" s="36">
        <v>46</v>
      </c>
      <c r="D79" s="36">
        <v>45</v>
      </c>
      <c r="E79" s="36">
        <v>62</v>
      </c>
      <c r="F79" s="36">
        <v>108</v>
      </c>
      <c r="G79" s="36">
        <v>133</v>
      </c>
      <c r="H79" s="36">
        <v>162</v>
      </c>
      <c r="I79" s="36">
        <v>107</v>
      </c>
      <c r="J79" s="36">
        <v>78</v>
      </c>
      <c r="K79" s="36">
        <v>66</v>
      </c>
      <c r="L79" s="36">
        <v>54</v>
      </c>
      <c r="M79" s="36">
        <v>46</v>
      </c>
      <c r="N79" s="36">
        <v>76</v>
      </c>
      <c r="O79" s="36">
        <v>85</v>
      </c>
      <c r="P79" s="36">
        <v>85</v>
      </c>
      <c r="Q79" s="36">
        <v>56</v>
      </c>
      <c r="R79" s="36">
        <v>55</v>
      </c>
      <c r="S79" s="36">
        <v>68</v>
      </c>
      <c r="T79" s="36">
        <v>113</v>
      </c>
      <c r="U79" s="36">
        <v>119</v>
      </c>
      <c r="V79" s="36">
        <v>195</v>
      </c>
      <c r="W79" s="36">
        <v>117</v>
      </c>
      <c r="X79" s="36">
        <v>175</v>
      </c>
      <c r="Y79" s="36">
        <v>55</v>
      </c>
      <c r="DA79" s="60" t="s">
        <v>1261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1262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41446</v>
      </c>
      <c r="D83" s="52">
        <v>44678</v>
      </c>
      <c r="E83" s="52">
        <v>43737</v>
      </c>
      <c r="F83" s="52">
        <v>53281</v>
      </c>
      <c r="G83" s="52">
        <v>50627</v>
      </c>
      <c r="H83" s="52">
        <v>55638</v>
      </c>
      <c r="I83" s="52">
        <v>56993</v>
      </c>
      <c r="J83" s="52">
        <v>65697</v>
      </c>
      <c r="K83" s="52">
        <v>56957</v>
      </c>
      <c r="L83" s="52">
        <v>53576</v>
      </c>
      <c r="M83" s="52">
        <v>53300</v>
      </c>
      <c r="N83" s="52">
        <v>58153</v>
      </c>
      <c r="O83" s="52">
        <v>55205</v>
      </c>
      <c r="P83" s="52">
        <v>33123</v>
      </c>
      <c r="Q83" s="52">
        <v>32230</v>
      </c>
      <c r="R83" s="52">
        <v>39161</v>
      </c>
      <c r="S83" s="52">
        <v>50764</v>
      </c>
      <c r="T83" s="52">
        <v>56025</v>
      </c>
      <c r="U83" s="52">
        <v>59124</v>
      </c>
      <c r="V83" s="52">
        <v>57837</v>
      </c>
      <c r="W83" s="52">
        <v>55203</v>
      </c>
      <c r="X83" s="52">
        <v>52691</v>
      </c>
      <c r="Y83" s="52">
        <v>52662</v>
      </c>
      <c r="DA83" s="63" t="s">
        <v>1263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2254</v>
      </c>
      <c r="D86" s="52">
        <v>2274</v>
      </c>
      <c r="E86" s="52">
        <v>2210</v>
      </c>
      <c r="F86" s="52">
        <v>2687</v>
      </c>
      <c r="G86" s="52">
        <v>3064</v>
      </c>
      <c r="H86" s="52">
        <v>3982</v>
      </c>
      <c r="I86" s="52">
        <v>3336</v>
      </c>
      <c r="J86" s="52">
        <v>4094</v>
      </c>
      <c r="K86" s="52">
        <v>5294</v>
      </c>
      <c r="L86" s="52">
        <v>5739</v>
      </c>
      <c r="M86" s="52">
        <v>4228</v>
      </c>
      <c r="N86" s="52">
        <v>4639</v>
      </c>
      <c r="O86" s="52">
        <v>5342</v>
      </c>
      <c r="P86" s="52">
        <v>4818</v>
      </c>
      <c r="Q86" s="52">
        <v>4594</v>
      </c>
      <c r="R86" s="52">
        <v>3522</v>
      </c>
      <c r="S86" s="52">
        <v>4092</v>
      </c>
      <c r="T86" s="52">
        <v>4390</v>
      </c>
      <c r="U86" s="52">
        <v>5251</v>
      </c>
      <c r="V86" s="52">
        <v>6421</v>
      </c>
      <c r="W86" s="52">
        <v>8727</v>
      </c>
      <c r="X86" s="52">
        <v>7136</v>
      </c>
      <c r="Y86" s="52">
        <v>11342</v>
      </c>
      <c r="DA86" s="63" t="s">
        <v>1264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13545</v>
      </c>
      <c r="D88" s="52">
        <v>16722</v>
      </c>
      <c r="E88" s="52">
        <v>16995</v>
      </c>
      <c r="F88" s="52">
        <v>20376</v>
      </c>
      <c r="G88" s="52">
        <v>20495</v>
      </c>
      <c r="H88" s="52">
        <v>23108</v>
      </c>
      <c r="I88" s="52">
        <v>24838</v>
      </c>
      <c r="J88" s="52">
        <v>38916</v>
      </c>
      <c r="K88" s="52">
        <v>33926</v>
      </c>
      <c r="L88" s="52">
        <v>32084</v>
      </c>
      <c r="M88" s="52">
        <v>27887</v>
      </c>
      <c r="N88" s="52">
        <v>30703</v>
      </c>
      <c r="O88" s="52">
        <v>29181</v>
      </c>
      <c r="P88" s="52">
        <v>12963</v>
      </c>
      <c r="Q88" s="52">
        <v>14197</v>
      </c>
      <c r="R88" s="52">
        <v>19612</v>
      </c>
      <c r="S88" s="52">
        <v>26691</v>
      </c>
      <c r="T88" s="52">
        <v>29673</v>
      </c>
      <c r="U88" s="52">
        <v>29348</v>
      </c>
      <c r="V88" s="52">
        <v>30828</v>
      </c>
      <c r="W88" s="52">
        <v>32253</v>
      </c>
      <c r="X88" s="52">
        <v>33799</v>
      </c>
      <c r="Y88" s="52">
        <v>31861</v>
      </c>
      <c r="DA88" s="63" t="s">
        <v>1265</v>
      </c>
    </row>
    <row r="89" spans="1:105" ht="12" customHeight="1" x14ac:dyDescent="0.25">
      <c r="A89" s="97" t="s">
        <v>131</v>
      </c>
      <c r="B89" s="52"/>
      <c r="C89" s="52">
        <v>3</v>
      </c>
      <c r="D89" s="52">
        <v>2</v>
      </c>
      <c r="E89" s="52">
        <v>1</v>
      </c>
      <c r="F89" s="52">
        <v>5</v>
      </c>
      <c r="G89" s="52">
        <v>3</v>
      </c>
      <c r="H89" s="52">
        <v>11</v>
      </c>
      <c r="I89" s="52">
        <v>6</v>
      </c>
      <c r="J89" s="52">
        <v>18</v>
      </c>
      <c r="K89" s="52">
        <v>9</v>
      </c>
      <c r="L89" s="52">
        <v>14</v>
      </c>
      <c r="M89" s="52">
        <v>8</v>
      </c>
      <c r="N89" s="52">
        <v>8</v>
      </c>
      <c r="O89" s="52">
        <v>15</v>
      </c>
      <c r="P89" s="52">
        <v>11</v>
      </c>
      <c r="Q89" s="52">
        <v>7</v>
      </c>
      <c r="R89" s="52">
        <v>10</v>
      </c>
      <c r="S89" s="52">
        <v>21</v>
      </c>
      <c r="T89" s="52">
        <v>25</v>
      </c>
      <c r="U89" s="52">
        <v>23</v>
      </c>
      <c r="V89" s="52">
        <v>25</v>
      </c>
      <c r="W89" s="52">
        <v>21</v>
      </c>
      <c r="X89" s="52">
        <v>31</v>
      </c>
      <c r="Y89" s="52">
        <v>18</v>
      </c>
      <c r="DA89" s="63" t="s">
        <v>1266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X92" s="52">
        <v>0</v>
      </c>
      <c r="Y92" s="52">
        <v>0</v>
      </c>
      <c r="DA92" s="63" t="s">
        <v>1267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1268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50810</v>
      </c>
      <c r="D96" s="52">
        <v>51080</v>
      </c>
      <c r="E96" s="52">
        <v>50584</v>
      </c>
      <c r="F96" s="52">
        <v>58180</v>
      </c>
      <c r="G96" s="52">
        <v>58621</v>
      </c>
      <c r="H96" s="52">
        <v>65474</v>
      </c>
      <c r="I96" s="52">
        <v>46771</v>
      </c>
      <c r="J96" s="52">
        <v>49038</v>
      </c>
      <c r="K96" s="52">
        <v>58671</v>
      </c>
      <c r="L96" s="52">
        <v>57784</v>
      </c>
      <c r="M96" s="52">
        <v>62457</v>
      </c>
      <c r="N96" s="52">
        <v>65495</v>
      </c>
      <c r="O96" s="52">
        <v>62671</v>
      </c>
      <c r="P96" s="52">
        <v>56057</v>
      </c>
      <c r="Q96" s="52">
        <v>52887</v>
      </c>
      <c r="R96" s="52">
        <v>53571</v>
      </c>
      <c r="S96" s="52">
        <v>57669</v>
      </c>
      <c r="T96" s="52">
        <v>58327</v>
      </c>
      <c r="U96" s="52">
        <v>61367</v>
      </c>
      <c r="V96" s="52">
        <v>56891</v>
      </c>
      <c r="W96" s="52">
        <v>50828</v>
      </c>
      <c r="X96" s="52">
        <v>44241</v>
      </c>
      <c r="Y96" s="52">
        <v>47825</v>
      </c>
      <c r="DA96" s="63" t="s">
        <v>1269</v>
      </c>
    </row>
    <row r="97" spans="1:105" ht="12" customHeight="1" x14ac:dyDescent="0.25">
      <c r="A97" s="97" t="s">
        <v>121</v>
      </c>
      <c r="B97" s="52"/>
      <c r="C97" s="52">
        <v>840</v>
      </c>
      <c r="D97" s="52">
        <v>719</v>
      </c>
      <c r="E97" s="52">
        <v>661</v>
      </c>
      <c r="F97" s="52">
        <v>1013</v>
      </c>
      <c r="G97" s="52">
        <v>1293</v>
      </c>
      <c r="H97" s="52">
        <v>2666</v>
      </c>
      <c r="I97" s="52">
        <v>1333</v>
      </c>
      <c r="J97" s="52">
        <v>2343</v>
      </c>
      <c r="K97" s="52">
        <v>1560</v>
      </c>
      <c r="L97" s="52">
        <v>1946</v>
      </c>
      <c r="M97" s="52">
        <v>2006</v>
      </c>
      <c r="N97" s="52">
        <v>2720</v>
      </c>
      <c r="O97" s="52">
        <v>3271</v>
      </c>
      <c r="P97" s="52">
        <v>3792</v>
      </c>
      <c r="Q97" s="52">
        <v>2868</v>
      </c>
      <c r="R97" s="52">
        <v>3780</v>
      </c>
      <c r="S97" s="52">
        <v>3686</v>
      </c>
      <c r="T97" s="52">
        <v>4734</v>
      </c>
      <c r="U97" s="52">
        <v>4844</v>
      </c>
      <c r="V97" s="52">
        <v>5233</v>
      </c>
      <c r="W97" s="52">
        <v>4297</v>
      </c>
      <c r="X97" s="52">
        <v>3965</v>
      </c>
      <c r="Y97" s="52">
        <v>4378</v>
      </c>
      <c r="DA97" s="63" t="s">
        <v>1270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1271</v>
      </c>
    </row>
    <row r="102" spans="1:105" ht="12" customHeight="1" x14ac:dyDescent="0.25">
      <c r="A102" s="97" t="s">
        <v>50</v>
      </c>
      <c r="B102" s="52"/>
      <c r="C102" s="52">
        <v>9749</v>
      </c>
      <c r="D102" s="52">
        <v>9616</v>
      </c>
      <c r="E102" s="52">
        <v>9423</v>
      </c>
      <c r="F102" s="52">
        <v>6498</v>
      </c>
      <c r="G102" s="52">
        <v>7204</v>
      </c>
      <c r="H102" s="52">
        <v>7675</v>
      </c>
      <c r="I102" s="52">
        <v>8281</v>
      </c>
      <c r="J102" s="52">
        <v>13904</v>
      </c>
      <c r="K102" s="52">
        <v>10444</v>
      </c>
      <c r="L102" s="52">
        <v>4380</v>
      </c>
      <c r="M102" s="52">
        <v>1112</v>
      </c>
      <c r="N102" s="52">
        <v>2494</v>
      </c>
      <c r="O102" s="52">
        <v>7755</v>
      </c>
      <c r="P102" s="52">
        <v>9634</v>
      </c>
      <c r="Q102" s="52">
        <v>8275</v>
      </c>
      <c r="R102" s="52">
        <v>8440</v>
      </c>
      <c r="S102" s="52">
        <v>4927</v>
      </c>
      <c r="T102" s="52">
        <v>2833</v>
      </c>
      <c r="U102" s="52">
        <v>3672</v>
      </c>
      <c r="V102" s="52">
        <v>4690</v>
      </c>
      <c r="W102" s="52">
        <v>5304</v>
      </c>
      <c r="X102" s="52">
        <v>3726</v>
      </c>
      <c r="Y102" s="52">
        <v>2637</v>
      </c>
      <c r="DA102" s="63" t="s">
        <v>1272</v>
      </c>
    </row>
    <row r="103" spans="1:105" ht="12" customHeight="1" x14ac:dyDescent="0.25">
      <c r="A103" s="109" t="s">
        <v>120</v>
      </c>
      <c r="B103" s="36"/>
      <c r="C103" s="36">
        <v>62889</v>
      </c>
      <c r="D103" s="36">
        <v>66385</v>
      </c>
      <c r="E103" s="36">
        <v>66565</v>
      </c>
      <c r="F103" s="36">
        <v>81579</v>
      </c>
      <c r="G103" s="36">
        <v>83221</v>
      </c>
      <c r="H103" s="36">
        <v>96176</v>
      </c>
      <c r="I103" s="36">
        <v>72308</v>
      </c>
      <c r="J103" s="36">
        <v>78630</v>
      </c>
      <c r="K103" s="36">
        <v>87655</v>
      </c>
      <c r="L103" s="36">
        <v>92806</v>
      </c>
      <c r="M103" s="36">
        <v>99107</v>
      </c>
      <c r="N103" s="36">
        <v>104018</v>
      </c>
      <c r="O103" s="36">
        <v>98073</v>
      </c>
      <c r="P103" s="36">
        <v>77843</v>
      </c>
      <c r="Q103" s="36">
        <v>80278</v>
      </c>
      <c r="R103" s="36">
        <v>87395</v>
      </c>
      <c r="S103" s="36">
        <v>98906</v>
      </c>
      <c r="T103" s="36">
        <v>104546</v>
      </c>
      <c r="U103" s="36">
        <v>105476</v>
      </c>
      <c r="V103" s="36">
        <v>101419</v>
      </c>
      <c r="W103" s="36">
        <v>94171</v>
      </c>
      <c r="X103" s="36">
        <v>88891</v>
      </c>
      <c r="Y103" s="36">
        <v>93385</v>
      </c>
      <c r="DA103" s="60" t="s">
        <v>1273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1274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1275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1276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1277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1278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1279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1280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1281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1282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1283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88438</v>
      </c>
      <c r="D126" s="52">
        <v>79642</v>
      </c>
      <c r="E126" s="52">
        <v>79319</v>
      </c>
      <c r="F126" s="52">
        <v>85372</v>
      </c>
      <c r="G126" s="52">
        <v>54934</v>
      </c>
      <c r="H126" s="52">
        <v>69284</v>
      </c>
      <c r="I126" s="52">
        <v>75525</v>
      </c>
      <c r="J126" s="52">
        <v>85621</v>
      </c>
      <c r="K126" s="52">
        <v>77914</v>
      </c>
      <c r="L126" s="52">
        <v>80548</v>
      </c>
      <c r="M126" s="52">
        <v>82199</v>
      </c>
      <c r="N126" s="52">
        <v>95120</v>
      </c>
      <c r="O126" s="52">
        <v>91157</v>
      </c>
      <c r="P126" s="52">
        <v>42029</v>
      </c>
      <c r="Q126" s="52">
        <v>67088</v>
      </c>
      <c r="R126" s="52">
        <v>50895</v>
      </c>
      <c r="S126" s="52">
        <v>80937</v>
      </c>
      <c r="T126" s="52">
        <v>68162</v>
      </c>
      <c r="U126" s="52">
        <v>92599</v>
      </c>
      <c r="V126" s="52">
        <v>60184</v>
      </c>
      <c r="W126" s="52">
        <v>92751</v>
      </c>
      <c r="X126" s="52">
        <v>99236</v>
      </c>
      <c r="Y126" s="52">
        <v>99333</v>
      </c>
      <c r="DA126" s="63" t="s">
        <v>1284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4691</v>
      </c>
      <c r="D129" s="52">
        <v>4540</v>
      </c>
      <c r="E129" s="52">
        <v>4274</v>
      </c>
      <c r="F129" s="52">
        <v>4769</v>
      </c>
      <c r="G129" s="52">
        <v>4885</v>
      </c>
      <c r="H129" s="52">
        <v>5493</v>
      </c>
      <c r="I129" s="52">
        <v>4089</v>
      </c>
      <c r="J129" s="52">
        <v>5363</v>
      </c>
      <c r="K129" s="52">
        <v>7050</v>
      </c>
      <c r="L129" s="52">
        <v>7871</v>
      </c>
      <c r="M129" s="52">
        <v>6142</v>
      </c>
      <c r="N129" s="52">
        <v>7121</v>
      </c>
      <c r="O129" s="52">
        <v>8490</v>
      </c>
      <c r="P129" s="52">
        <v>7717</v>
      </c>
      <c r="Q129" s="52">
        <v>6954</v>
      </c>
      <c r="R129" s="52">
        <v>5754</v>
      </c>
      <c r="S129" s="52">
        <v>6819</v>
      </c>
      <c r="T129" s="52">
        <v>6356</v>
      </c>
      <c r="U129" s="52">
        <v>7468</v>
      </c>
      <c r="V129" s="52">
        <v>8778</v>
      </c>
      <c r="W129" s="52">
        <v>12005</v>
      </c>
      <c r="X129" s="52">
        <v>10388</v>
      </c>
      <c r="Y129" s="52">
        <v>20156</v>
      </c>
      <c r="DA129" s="63" t="s">
        <v>1285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65597</v>
      </c>
      <c r="D131" s="52">
        <v>79285</v>
      </c>
      <c r="E131" s="52">
        <v>76112</v>
      </c>
      <c r="F131" s="52">
        <v>74550</v>
      </c>
      <c r="G131" s="52">
        <v>65989</v>
      </c>
      <c r="H131" s="52">
        <v>71999</v>
      </c>
      <c r="I131" s="52">
        <v>74808</v>
      </c>
      <c r="J131" s="52">
        <v>78548</v>
      </c>
      <c r="K131" s="52">
        <v>77869</v>
      </c>
      <c r="L131" s="52">
        <v>80510</v>
      </c>
      <c r="M131" s="52">
        <v>89209</v>
      </c>
      <c r="N131" s="52">
        <v>98402</v>
      </c>
      <c r="O131" s="52">
        <v>95690</v>
      </c>
      <c r="P131" s="52">
        <v>46234</v>
      </c>
      <c r="Q131" s="52">
        <v>57040</v>
      </c>
      <c r="R131" s="52">
        <v>60228</v>
      </c>
      <c r="S131" s="52">
        <v>75849</v>
      </c>
      <c r="T131" s="52">
        <v>70293</v>
      </c>
      <c r="U131" s="52">
        <v>77681</v>
      </c>
      <c r="V131" s="52">
        <v>77268</v>
      </c>
      <c r="W131" s="52">
        <v>85421</v>
      </c>
      <c r="X131" s="52">
        <v>87947</v>
      </c>
      <c r="Y131" s="52">
        <v>83678</v>
      </c>
      <c r="DA131" s="63" t="s">
        <v>1286</v>
      </c>
    </row>
    <row r="132" spans="1:105" ht="12" customHeight="1" x14ac:dyDescent="0.25">
      <c r="A132" s="97" t="s">
        <v>127</v>
      </c>
      <c r="B132" s="52"/>
      <c r="C132" s="52">
        <v>14</v>
      </c>
      <c r="D132" s="52">
        <v>9</v>
      </c>
      <c r="E132" s="52">
        <v>11</v>
      </c>
      <c r="F132" s="52">
        <v>14</v>
      </c>
      <c r="G132" s="52">
        <v>15</v>
      </c>
      <c r="H132" s="52">
        <v>49</v>
      </c>
      <c r="I132" s="52">
        <v>26</v>
      </c>
      <c r="J132" s="52">
        <v>49</v>
      </c>
      <c r="K132" s="52">
        <v>20</v>
      </c>
      <c r="L132" s="52">
        <v>36</v>
      </c>
      <c r="M132" s="52">
        <v>29</v>
      </c>
      <c r="N132" s="52">
        <v>39</v>
      </c>
      <c r="O132" s="52">
        <v>51</v>
      </c>
      <c r="P132" s="52">
        <v>44</v>
      </c>
      <c r="Q132" s="52">
        <v>47</v>
      </c>
      <c r="R132" s="52">
        <v>52</v>
      </c>
      <c r="S132" s="52">
        <v>62</v>
      </c>
      <c r="T132" s="52">
        <v>68</v>
      </c>
      <c r="U132" s="52">
        <v>84</v>
      </c>
      <c r="V132" s="52">
        <v>67</v>
      </c>
      <c r="W132" s="52">
        <v>84</v>
      </c>
      <c r="X132" s="52">
        <v>74</v>
      </c>
      <c r="Y132" s="52">
        <v>57</v>
      </c>
      <c r="DA132" s="63" t="s">
        <v>1287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23315</v>
      </c>
      <c r="D135" s="52">
        <v>1242</v>
      </c>
      <c r="E135" s="52">
        <v>4306</v>
      </c>
      <c r="F135" s="52">
        <v>12263</v>
      </c>
      <c r="G135" s="52">
        <v>0</v>
      </c>
      <c r="H135" s="52">
        <v>0</v>
      </c>
      <c r="I135" s="52">
        <v>1466</v>
      </c>
      <c r="J135" s="52">
        <v>10877</v>
      </c>
      <c r="K135" s="52">
        <v>8962</v>
      </c>
      <c r="L135" s="52">
        <v>3362</v>
      </c>
      <c r="M135" s="52">
        <v>0</v>
      </c>
      <c r="N135" s="52">
        <v>0</v>
      </c>
      <c r="O135" s="52">
        <v>0</v>
      </c>
      <c r="P135" s="52">
        <v>2</v>
      </c>
      <c r="Q135" s="52">
        <v>11184</v>
      </c>
      <c r="R135" s="52">
        <v>0</v>
      </c>
      <c r="S135" s="52">
        <v>4861</v>
      </c>
      <c r="T135" s="52">
        <v>0</v>
      </c>
      <c r="U135" s="52">
        <v>13808</v>
      </c>
      <c r="V135" s="52">
        <v>0</v>
      </c>
      <c r="W135" s="52">
        <v>6682</v>
      </c>
      <c r="X135" s="52">
        <v>10304</v>
      </c>
      <c r="Y135" s="52">
        <v>14387</v>
      </c>
      <c r="DA135" s="63" t="s">
        <v>1288</v>
      </c>
    </row>
    <row r="136" spans="1:105" ht="12" customHeight="1" x14ac:dyDescent="0.25">
      <c r="A136" s="97" t="s">
        <v>121</v>
      </c>
      <c r="B136" s="52"/>
      <c r="C136" s="52">
        <v>386</v>
      </c>
      <c r="D136" s="52">
        <v>17</v>
      </c>
      <c r="E136" s="52">
        <v>56</v>
      </c>
      <c r="F136" s="52">
        <v>213</v>
      </c>
      <c r="G136" s="52">
        <v>0</v>
      </c>
      <c r="H136" s="52">
        <v>0</v>
      </c>
      <c r="I136" s="52">
        <v>40</v>
      </c>
      <c r="J136" s="52">
        <v>519</v>
      </c>
      <c r="K136" s="52">
        <v>238</v>
      </c>
      <c r="L136" s="52">
        <v>112</v>
      </c>
      <c r="M136" s="52">
        <v>0</v>
      </c>
      <c r="N136" s="52">
        <v>0</v>
      </c>
      <c r="O136" s="52">
        <v>0</v>
      </c>
      <c r="P136" s="52">
        <v>0</v>
      </c>
      <c r="Q136" s="52">
        <v>608</v>
      </c>
      <c r="R136" s="52">
        <v>0</v>
      </c>
      <c r="S136" s="52">
        <v>310</v>
      </c>
      <c r="T136" s="52">
        <v>0</v>
      </c>
      <c r="U136" s="52">
        <v>1091</v>
      </c>
      <c r="V136" s="52">
        <v>0</v>
      </c>
      <c r="W136" s="52">
        <v>566</v>
      </c>
      <c r="X136" s="52">
        <v>923</v>
      </c>
      <c r="Y136" s="52">
        <v>1318</v>
      </c>
      <c r="DA136" s="63" t="s">
        <v>1289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20505</v>
      </c>
      <c r="D140" s="52">
        <v>18250</v>
      </c>
      <c r="E140" s="52">
        <v>18083</v>
      </c>
      <c r="F140" s="52">
        <v>11591</v>
      </c>
      <c r="G140" s="52">
        <v>10888</v>
      </c>
      <c r="H140" s="52">
        <v>12380</v>
      </c>
      <c r="I140" s="52">
        <v>12456</v>
      </c>
      <c r="J140" s="52">
        <v>20249</v>
      </c>
      <c r="K140" s="52">
        <v>16114</v>
      </c>
      <c r="L140" s="52">
        <v>6763</v>
      </c>
      <c r="M140" s="52">
        <v>1687</v>
      </c>
      <c r="N140" s="52">
        <v>3751</v>
      </c>
      <c r="O140" s="52">
        <v>11324</v>
      </c>
      <c r="P140" s="52">
        <v>12716</v>
      </c>
      <c r="Q140" s="52">
        <v>13673</v>
      </c>
      <c r="R140" s="52">
        <v>11642</v>
      </c>
      <c r="S140" s="52">
        <v>7618</v>
      </c>
      <c r="T140" s="52">
        <v>3888</v>
      </c>
      <c r="U140" s="52">
        <v>5730</v>
      </c>
      <c r="V140" s="52">
        <v>6021</v>
      </c>
      <c r="W140" s="52">
        <v>8597</v>
      </c>
      <c r="X140" s="52">
        <v>6375</v>
      </c>
      <c r="Y140" s="52">
        <v>4585</v>
      </c>
      <c r="DA140" s="63" t="s">
        <v>1290</v>
      </c>
    </row>
    <row r="141" spans="1:105" ht="12" customHeight="1" x14ac:dyDescent="0.25">
      <c r="A141" s="109" t="s">
        <v>120</v>
      </c>
      <c r="B141" s="36"/>
      <c r="C141" s="36">
        <v>132270</v>
      </c>
      <c r="D141" s="36">
        <v>126008</v>
      </c>
      <c r="E141" s="36">
        <v>127773</v>
      </c>
      <c r="F141" s="36">
        <v>145477</v>
      </c>
      <c r="G141" s="36">
        <v>125756</v>
      </c>
      <c r="H141" s="36">
        <v>155131</v>
      </c>
      <c r="I141" s="36">
        <v>108731</v>
      </c>
      <c r="J141" s="36">
        <v>114468</v>
      </c>
      <c r="K141" s="36">
        <v>135225</v>
      </c>
      <c r="L141" s="36">
        <v>143422</v>
      </c>
      <c r="M141" s="36">
        <v>150203</v>
      </c>
      <c r="N141" s="36">
        <v>156650</v>
      </c>
      <c r="O141" s="36">
        <v>143101</v>
      </c>
      <c r="P141" s="36">
        <v>102733</v>
      </c>
      <c r="Q141" s="36">
        <v>132642</v>
      </c>
      <c r="R141" s="36">
        <v>120514</v>
      </c>
      <c r="S141" s="36">
        <v>152669</v>
      </c>
      <c r="T141" s="36">
        <v>143253</v>
      </c>
      <c r="U141" s="36">
        <v>164606</v>
      </c>
      <c r="V141" s="36">
        <v>130164</v>
      </c>
      <c r="W141" s="36">
        <v>152452</v>
      </c>
      <c r="X141" s="36">
        <v>152060</v>
      </c>
      <c r="Y141" s="36">
        <v>162224</v>
      </c>
      <c r="DA141" s="60" t="s">
        <v>1291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1292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32818</v>
      </c>
      <c r="D145" s="52">
        <v>45294</v>
      </c>
      <c r="E145" s="52">
        <v>46164</v>
      </c>
      <c r="F145" s="52">
        <v>46013</v>
      </c>
      <c r="G145" s="52">
        <v>44280</v>
      </c>
      <c r="H145" s="52">
        <v>38629</v>
      </c>
      <c r="I145" s="52">
        <v>35403</v>
      </c>
      <c r="J145" s="52">
        <v>33961</v>
      </c>
      <c r="K145" s="52">
        <v>34624</v>
      </c>
      <c r="L145" s="52">
        <v>37550</v>
      </c>
      <c r="M145" s="52">
        <v>42359</v>
      </c>
      <c r="N145" s="52">
        <v>50797</v>
      </c>
      <c r="O145" s="52">
        <v>53856</v>
      </c>
      <c r="P145" s="52">
        <v>46154</v>
      </c>
      <c r="Q145" s="52">
        <v>51575</v>
      </c>
      <c r="R145" s="52">
        <v>52151</v>
      </c>
      <c r="S145" s="52">
        <v>57726</v>
      </c>
      <c r="T145" s="52">
        <v>55406</v>
      </c>
      <c r="U145" s="52">
        <v>60337</v>
      </c>
      <c r="V145" s="52">
        <v>65772</v>
      </c>
      <c r="W145" s="52">
        <v>88799</v>
      </c>
      <c r="X145" s="52">
        <v>107438</v>
      </c>
      <c r="Y145" s="52">
        <v>87690</v>
      </c>
      <c r="DA145" s="63" t="s">
        <v>1293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11886</v>
      </c>
      <c r="D147" s="52">
        <v>13630</v>
      </c>
      <c r="E147" s="52">
        <v>15015</v>
      </c>
      <c r="F147" s="52">
        <v>16543</v>
      </c>
      <c r="G147" s="52">
        <v>18695</v>
      </c>
      <c r="H147" s="52">
        <v>17540</v>
      </c>
      <c r="I147" s="52">
        <v>12309</v>
      </c>
      <c r="J147" s="52">
        <v>14671</v>
      </c>
      <c r="K147" s="52">
        <v>14141</v>
      </c>
      <c r="L147" s="52">
        <v>14023</v>
      </c>
      <c r="M147" s="52">
        <v>13971</v>
      </c>
      <c r="N147" s="52">
        <v>17911</v>
      </c>
      <c r="O147" s="52">
        <v>23158</v>
      </c>
      <c r="P147" s="52">
        <v>19881</v>
      </c>
      <c r="Q147" s="52">
        <v>27955</v>
      </c>
      <c r="R147" s="52">
        <v>24993</v>
      </c>
      <c r="S147" s="52">
        <v>20969</v>
      </c>
      <c r="T147" s="52">
        <v>25917</v>
      </c>
      <c r="U147" s="52">
        <v>28943</v>
      </c>
      <c r="V147" s="52">
        <v>33299</v>
      </c>
      <c r="W147" s="52">
        <v>39994</v>
      </c>
      <c r="X147" s="52">
        <v>37894</v>
      </c>
      <c r="Y147" s="52">
        <v>78025</v>
      </c>
      <c r="DA147" s="63" t="s">
        <v>1294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2">
        <v>0</v>
      </c>
      <c r="Y149" s="52">
        <v>0</v>
      </c>
      <c r="DA149" s="63" t="s">
        <v>1295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1296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48988</v>
      </c>
      <c r="D153" s="52">
        <v>61501</v>
      </c>
      <c r="E153" s="52">
        <v>63052</v>
      </c>
      <c r="F153" s="52">
        <v>64459</v>
      </c>
      <c r="G153" s="52">
        <v>66118</v>
      </c>
      <c r="H153" s="52">
        <v>65577</v>
      </c>
      <c r="I153" s="52">
        <v>52772</v>
      </c>
      <c r="J153" s="52">
        <v>55643</v>
      </c>
      <c r="K153" s="52">
        <v>69766</v>
      </c>
      <c r="L153" s="52">
        <v>75326</v>
      </c>
      <c r="M153" s="52">
        <v>79252</v>
      </c>
      <c r="N153" s="52">
        <v>85002</v>
      </c>
      <c r="O153" s="52">
        <v>85316</v>
      </c>
      <c r="P153" s="52">
        <v>76098</v>
      </c>
      <c r="Q153" s="52">
        <v>83288</v>
      </c>
      <c r="R153" s="52">
        <v>84088</v>
      </c>
      <c r="S153" s="52">
        <v>92211</v>
      </c>
      <c r="T153" s="52">
        <v>91552</v>
      </c>
      <c r="U153" s="52">
        <v>99258</v>
      </c>
      <c r="V153" s="52">
        <v>105341</v>
      </c>
      <c r="W153" s="52">
        <v>127631</v>
      </c>
      <c r="X153" s="52">
        <v>143820</v>
      </c>
      <c r="Y153" s="52">
        <v>128602</v>
      </c>
      <c r="DA153" s="63" t="s">
        <v>1297</v>
      </c>
    </row>
    <row r="154" spans="1:105" ht="12" customHeight="1" x14ac:dyDescent="0.25">
      <c r="A154" s="97" t="s">
        <v>121</v>
      </c>
      <c r="B154" s="52"/>
      <c r="C154" s="52">
        <v>810</v>
      </c>
      <c r="D154" s="52">
        <v>865</v>
      </c>
      <c r="E154" s="52">
        <v>825</v>
      </c>
      <c r="F154" s="52">
        <v>1122</v>
      </c>
      <c r="G154" s="52">
        <v>1458</v>
      </c>
      <c r="H154" s="52">
        <v>2669</v>
      </c>
      <c r="I154" s="52">
        <v>1504</v>
      </c>
      <c r="J154" s="52">
        <v>2657</v>
      </c>
      <c r="K154" s="52">
        <v>1850</v>
      </c>
      <c r="L154" s="52">
        <v>2538</v>
      </c>
      <c r="M154" s="52">
        <v>2545</v>
      </c>
      <c r="N154" s="52">
        <v>3532</v>
      </c>
      <c r="O154" s="52">
        <v>4451</v>
      </c>
      <c r="P154" s="52">
        <v>5150</v>
      </c>
      <c r="Q154" s="52">
        <v>4522</v>
      </c>
      <c r="R154" s="52">
        <v>5927</v>
      </c>
      <c r="S154" s="52">
        <v>5895</v>
      </c>
      <c r="T154" s="52">
        <v>7435</v>
      </c>
      <c r="U154" s="52">
        <v>7826</v>
      </c>
      <c r="V154" s="52">
        <v>9691</v>
      </c>
      <c r="W154" s="52">
        <v>10790</v>
      </c>
      <c r="X154" s="52">
        <v>12892</v>
      </c>
      <c r="Y154" s="52">
        <v>11785</v>
      </c>
      <c r="DA154" s="63" t="s">
        <v>1298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6684</v>
      </c>
      <c r="D158" s="52">
        <v>7889</v>
      </c>
      <c r="E158" s="52">
        <v>7919</v>
      </c>
      <c r="F158" s="52">
        <v>4838</v>
      </c>
      <c r="G158" s="52">
        <v>5384</v>
      </c>
      <c r="H158" s="52">
        <v>5045</v>
      </c>
      <c r="I158" s="52">
        <v>5577</v>
      </c>
      <c r="J158" s="52">
        <v>8762</v>
      </c>
      <c r="K158" s="52">
        <v>7625</v>
      </c>
      <c r="L158" s="52">
        <v>3505</v>
      </c>
      <c r="M158" s="52">
        <v>917</v>
      </c>
      <c r="N158" s="52">
        <v>2058</v>
      </c>
      <c r="O158" s="52">
        <v>6576</v>
      </c>
      <c r="P158" s="52">
        <v>8949</v>
      </c>
      <c r="Q158" s="52">
        <v>8196</v>
      </c>
      <c r="R158" s="52">
        <v>7929</v>
      </c>
      <c r="S158" s="52">
        <v>4663</v>
      </c>
      <c r="T158" s="52">
        <v>2615</v>
      </c>
      <c r="U158" s="52">
        <v>3606</v>
      </c>
      <c r="V158" s="52">
        <v>5088</v>
      </c>
      <c r="W158" s="52">
        <v>7385</v>
      </c>
      <c r="X158" s="52">
        <v>6307</v>
      </c>
      <c r="Y158" s="52">
        <v>3853</v>
      </c>
      <c r="DA158" s="63" t="s">
        <v>1299</v>
      </c>
    </row>
    <row r="159" spans="1:105" ht="12" customHeight="1" x14ac:dyDescent="0.25">
      <c r="A159" s="109" t="s">
        <v>120</v>
      </c>
      <c r="B159" s="36"/>
      <c r="C159" s="36">
        <v>43115</v>
      </c>
      <c r="D159" s="36">
        <v>54473</v>
      </c>
      <c r="E159" s="36">
        <v>55962</v>
      </c>
      <c r="F159" s="36">
        <v>60742</v>
      </c>
      <c r="G159" s="36">
        <v>62192</v>
      </c>
      <c r="H159" s="36">
        <v>63198</v>
      </c>
      <c r="I159" s="36">
        <v>48700</v>
      </c>
      <c r="J159" s="36">
        <v>49536</v>
      </c>
      <c r="K159" s="36">
        <v>63992</v>
      </c>
      <c r="L159" s="36">
        <v>74365</v>
      </c>
      <c r="M159" s="36">
        <v>81613</v>
      </c>
      <c r="N159" s="36">
        <v>85865</v>
      </c>
      <c r="O159" s="36">
        <v>83155</v>
      </c>
      <c r="P159" s="36">
        <v>72303</v>
      </c>
      <c r="Q159" s="36">
        <v>79576</v>
      </c>
      <c r="R159" s="36">
        <v>82118</v>
      </c>
      <c r="S159" s="36">
        <v>93495</v>
      </c>
      <c r="T159" s="36">
        <v>96391</v>
      </c>
      <c r="U159" s="36">
        <v>103523</v>
      </c>
      <c r="V159" s="36">
        <v>109891</v>
      </c>
      <c r="W159" s="36">
        <v>131012</v>
      </c>
      <c r="X159" s="36">
        <v>150427</v>
      </c>
      <c r="Y159" s="36">
        <v>136551</v>
      </c>
      <c r="DA159" s="60" t="s">
        <v>1300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1301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24709</v>
      </c>
      <c r="D163" s="52">
        <v>27402</v>
      </c>
      <c r="E163" s="52">
        <v>29140</v>
      </c>
      <c r="F163" s="52">
        <v>34044</v>
      </c>
      <c r="G163" s="52">
        <v>34326</v>
      </c>
      <c r="H163" s="52">
        <v>31064</v>
      </c>
      <c r="I163" s="52">
        <v>28467</v>
      </c>
      <c r="J163" s="52">
        <v>30774</v>
      </c>
      <c r="K163" s="52">
        <v>38251</v>
      </c>
      <c r="L163" s="52">
        <v>40160</v>
      </c>
      <c r="M163" s="52">
        <v>43309</v>
      </c>
      <c r="N163" s="52">
        <v>36777</v>
      </c>
      <c r="O163" s="52">
        <v>30364</v>
      </c>
      <c r="P163" s="52">
        <v>8604</v>
      </c>
      <c r="Q163" s="52">
        <v>22532</v>
      </c>
      <c r="R163" s="52">
        <v>40779</v>
      </c>
      <c r="S163" s="52">
        <v>51034</v>
      </c>
      <c r="T163" s="52">
        <v>55762</v>
      </c>
      <c r="U163" s="52">
        <v>50508</v>
      </c>
      <c r="V163" s="52">
        <v>45757</v>
      </c>
      <c r="W163" s="52">
        <v>35081</v>
      </c>
      <c r="X163" s="52">
        <v>22647</v>
      </c>
      <c r="Y163" s="52">
        <v>19528</v>
      </c>
      <c r="DA163" s="63" t="s">
        <v>1302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10186</v>
      </c>
      <c r="D165" s="52">
        <v>9835</v>
      </c>
      <c r="E165" s="52">
        <v>6237</v>
      </c>
      <c r="F165" s="52">
        <v>7594</v>
      </c>
      <c r="G165" s="52">
        <v>8735</v>
      </c>
      <c r="H165" s="52">
        <v>10338</v>
      </c>
      <c r="I165" s="52">
        <v>7647</v>
      </c>
      <c r="J165" s="52">
        <v>8636</v>
      </c>
      <c r="K165" s="52">
        <v>10009</v>
      </c>
      <c r="L165" s="52">
        <v>11595</v>
      </c>
      <c r="M165" s="52">
        <v>11105</v>
      </c>
      <c r="N165" s="52">
        <v>12363</v>
      </c>
      <c r="O165" s="52">
        <v>12389</v>
      </c>
      <c r="P165" s="52">
        <v>8753</v>
      </c>
      <c r="Q165" s="52">
        <v>7293</v>
      </c>
      <c r="R165" s="52">
        <v>7429</v>
      </c>
      <c r="S165" s="52">
        <v>13344</v>
      </c>
      <c r="T165" s="52">
        <v>16591</v>
      </c>
      <c r="U165" s="52">
        <v>18708</v>
      </c>
      <c r="V165" s="52">
        <v>20325</v>
      </c>
      <c r="W165" s="52">
        <v>21006</v>
      </c>
      <c r="X165" s="52">
        <v>11953</v>
      </c>
      <c r="Y165" s="52">
        <v>18249</v>
      </c>
      <c r="DA165" s="63" t="s">
        <v>1303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X167" s="52">
        <v>0</v>
      </c>
      <c r="Y167" s="52">
        <v>0</v>
      </c>
      <c r="DA167" s="63" t="s">
        <v>1304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1305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58260</v>
      </c>
      <c r="D171" s="52">
        <v>61165</v>
      </c>
      <c r="E171" s="52">
        <v>63707</v>
      </c>
      <c r="F171" s="52">
        <v>70336</v>
      </c>
      <c r="G171" s="52">
        <v>74393</v>
      </c>
      <c r="H171" s="52">
        <v>76698</v>
      </c>
      <c r="I171" s="52">
        <v>45259</v>
      </c>
      <c r="J171" s="52">
        <v>45297</v>
      </c>
      <c r="K171" s="52">
        <v>62142</v>
      </c>
      <c r="L171" s="52">
        <v>65279</v>
      </c>
      <c r="M171" s="52">
        <v>69724</v>
      </c>
      <c r="N171" s="52">
        <v>63959</v>
      </c>
      <c r="O171" s="52">
        <v>57299</v>
      </c>
      <c r="P171" s="52">
        <v>36681</v>
      </c>
      <c r="Q171" s="52">
        <v>52093</v>
      </c>
      <c r="R171" s="52">
        <v>70559</v>
      </c>
      <c r="S171" s="52">
        <v>82381</v>
      </c>
      <c r="T171" s="52">
        <v>84501</v>
      </c>
      <c r="U171" s="52">
        <v>77630</v>
      </c>
      <c r="V171" s="52">
        <v>68629</v>
      </c>
      <c r="W171" s="52">
        <v>57516</v>
      </c>
      <c r="X171" s="52">
        <v>46635</v>
      </c>
      <c r="Y171" s="52">
        <v>53053</v>
      </c>
      <c r="DA171" s="63" t="s">
        <v>1306</v>
      </c>
    </row>
    <row r="172" spans="1:105" ht="12" customHeight="1" x14ac:dyDescent="0.25">
      <c r="A172" s="97" t="s">
        <v>121</v>
      </c>
      <c r="B172" s="52"/>
      <c r="C172" s="52">
        <v>965</v>
      </c>
      <c r="D172" s="52">
        <v>861</v>
      </c>
      <c r="E172" s="52">
        <v>833</v>
      </c>
      <c r="F172" s="52">
        <v>1222</v>
      </c>
      <c r="G172" s="52">
        <v>1641</v>
      </c>
      <c r="H172" s="52">
        <v>3126</v>
      </c>
      <c r="I172" s="52">
        <v>1290</v>
      </c>
      <c r="J172" s="52">
        <v>2165</v>
      </c>
      <c r="K172" s="52">
        <v>1650</v>
      </c>
      <c r="L172" s="52">
        <v>2197</v>
      </c>
      <c r="M172" s="52">
        <v>2240</v>
      </c>
      <c r="N172" s="52">
        <v>2657</v>
      </c>
      <c r="O172" s="52">
        <v>2984</v>
      </c>
      <c r="P172" s="52">
        <v>2480</v>
      </c>
      <c r="Q172" s="52">
        <v>2827</v>
      </c>
      <c r="R172" s="52">
        <v>4980</v>
      </c>
      <c r="S172" s="52">
        <v>5259</v>
      </c>
      <c r="T172" s="52">
        <v>6861</v>
      </c>
      <c r="U172" s="52">
        <v>6124</v>
      </c>
      <c r="V172" s="52">
        <v>6309</v>
      </c>
      <c r="W172" s="52">
        <v>4859</v>
      </c>
      <c r="X172" s="52">
        <v>4176</v>
      </c>
      <c r="Y172" s="52">
        <v>4852</v>
      </c>
      <c r="DA172" s="63" t="s">
        <v>1307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7949</v>
      </c>
      <c r="D176" s="52">
        <v>7847</v>
      </c>
      <c r="E176" s="52">
        <v>8000</v>
      </c>
      <c r="F176" s="52">
        <v>5282</v>
      </c>
      <c r="G176" s="52">
        <v>6057</v>
      </c>
      <c r="H176" s="52">
        <v>5900</v>
      </c>
      <c r="I176" s="52">
        <v>4783</v>
      </c>
      <c r="J176" s="52">
        <v>7133</v>
      </c>
      <c r="K176" s="52">
        <v>6790</v>
      </c>
      <c r="L176" s="52">
        <v>3036</v>
      </c>
      <c r="M176" s="52">
        <v>803</v>
      </c>
      <c r="N176" s="52">
        <v>1540</v>
      </c>
      <c r="O176" s="52">
        <v>4415</v>
      </c>
      <c r="P176" s="52">
        <v>4310</v>
      </c>
      <c r="Q176" s="52">
        <v>5125</v>
      </c>
      <c r="R176" s="52">
        <v>6654</v>
      </c>
      <c r="S176" s="52">
        <v>4162</v>
      </c>
      <c r="T176" s="52">
        <v>2411</v>
      </c>
      <c r="U176" s="52">
        <v>2816</v>
      </c>
      <c r="V176" s="52">
        <v>3307</v>
      </c>
      <c r="W176" s="52">
        <v>3326</v>
      </c>
      <c r="X176" s="52">
        <v>2037</v>
      </c>
      <c r="Y176" s="52">
        <v>1582</v>
      </c>
      <c r="DA176" s="63" t="s">
        <v>1308</v>
      </c>
    </row>
    <row r="177" spans="1:105" ht="12" customHeight="1" x14ac:dyDescent="0.25">
      <c r="A177" s="109" t="s">
        <v>120</v>
      </c>
      <c r="B177" s="36"/>
      <c r="C177" s="36">
        <v>51276</v>
      </c>
      <c r="D177" s="36">
        <v>54180</v>
      </c>
      <c r="E177" s="36">
        <v>56537</v>
      </c>
      <c r="F177" s="36">
        <v>66280</v>
      </c>
      <c r="G177" s="36">
        <v>69978</v>
      </c>
      <c r="H177" s="36">
        <v>73920</v>
      </c>
      <c r="I177" s="36">
        <v>41768</v>
      </c>
      <c r="J177" s="36">
        <v>40330</v>
      </c>
      <c r="K177" s="36">
        <v>57007</v>
      </c>
      <c r="L177" s="36">
        <v>64435</v>
      </c>
      <c r="M177" s="36">
        <v>71795</v>
      </c>
      <c r="N177" s="36">
        <v>64530</v>
      </c>
      <c r="O177" s="36">
        <v>55840</v>
      </c>
      <c r="P177" s="36">
        <v>34854</v>
      </c>
      <c r="Q177" s="36">
        <v>49771</v>
      </c>
      <c r="R177" s="36">
        <v>68913</v>
      </c>
      <c r="S177" s="36">
        <v>83505</v>
      </c>
      <c r="T177" s="36">
        <v>88981</v>
      </c>
      <c r="U177" s="36">
        <v>80967</v>
      </c>
      <c r="V177" s="36">
        <v>71593</v>
      </c>
      <c r="W177" s="36">
        <v>59038</v>
      </c>
      <c r="X177" s="36">
        <v>48775</v>
      </c>
      <c r="Y177" s="36">
        <v>56311</v>
      </c>
      <c r="DA177" s="60" t="s">
        <v>1309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1311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173</v>
      </c>
      <c r="D5" s="52">
        <v>125</v>
      </c>
      <c r="E5" s="52">
        <v>148</v>
      </c>
      <c r="F5" s="52">
        <v>218</v>
      </c>
      <c r="G5" s="52">
        <v>154</v>
      </c>
      <c r="H5" s="52">
        <v>83</v>
      </c>
      <c r="I5" s="52">
        <v>0</v>
      </c>
      <c r="J5" s="52">
        <v>0</v>
      </c>
      <c r="K5" s="52">
        <v>0</v>
      </c>
      <c r="L5" s="52">
        <v>0</v>
      </c>
      <c r="M5" s="52">
        <v>31</v>
      </c>
      <c r="N5" s="52">
        <v>73</v>
      </c>
      <c r="O5" s="52">
        <v>62</v>
      </c>
      <c r="P5" s="52">
        <v>0</v>
      </c>
      <c r="Q5" s="52">
        <v>0</v>
      </c>
      <c r="R5" s="52">
        <v>31</v>
      </c>
      <c r="S5" s="52">
        <v>89</v>
      </c>
      <c r="T5" s="52">
        <v>106</v>
      </c>
      <c r="U5" s="52">
        <v>132</v>
      </c>
      <c r="V5" s="52">
        <v>88</v>
      </c>
      <c r="W5" s="52">
        <v>69</v>
      </c>
      <c r="X5" s="52">
        <v>22</v>
      </c>
      <c r="Y5" s="52">
        <v>14</v>
      </c>
      <c r="DA5" s="63" t="s">
        <v>1312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5</v>
      </c>
      <c r="D8" s="52">
        <v>3</v>
      </c>
      <c r="E8" s="52">
        <v>2</v>
      </c>
      <c r="F8" s="52">
        <v>5</v>
      </c>
      <c r="G8" s="52">
        <v>5</v>
      </c>
      <c r="H8" s="52">
        <v>2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2</v>
      </c>
      <c r="O8" s="52">
        <v>2</v>
      </c>
      <c r="P8" s="52">
        <v>0</v>
      </c>
      <c r="Q8" s="52">
        <v>0</v>
      </c>
      <c r="R8" s="52">
        <v>1</v>
      </c>
      <c r="S8" s="52">
        <v>1</v>
      </c>
      <c r="T8" s="52">
        <v>3</v>
      </c>
      <c r="U8" s="52">
        <v>4</v>
      </c>
      <c r="V8" s="52">
        <v>4</v>
      </c>
      <c r="W8" s="52">
        <v>4</v>
      </c>
      <c r="X8" s="52">
        <v>1</v>
      </c>
      <c r="Y8" s="52">
        <v>2</v>
      </c>
      <c r="DA8" s="63" t="s">
        <v>1313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9</v>
      </c>
      <c r="D10" s="52">
        <v>18</v>
      </c>
      <c r="E10" s="52">
        <v>28</v>
      </c>
      <c r="F10" s="52">
        <v>66</v>
      </c>
      <c r="G10" s="52">
        <v>19</v>
      </c>
      <c r="H10" s="52">
        <v>9</v>
      </c>
      <c r="I10" s="52">
        <v>0</v>
      </c>
      <c r="J10" s="52">
        <v>0</v>
      </c>
      <c r="K10" s="52">
        <v>0</v>
      </c>
      <c r="L10" s="52">
        <v>0</v>
      </c>
      <c r="M10" s="52">
        <v>31</v>
      </c>
      <c r="N10" s="52">
        <v>73</v>
      </c>
      <c r="O10" s="52">
        <v>57</v>
      </c>
      <c r="P10" s="52">
        <v>0</v>
      </c>
      <c r="Q10" s="52">
        <v>0</v>
      </c>
      <c r="R10" s="52">
        <v>31</v>
      </c>
      <c r="S10" s="52">
        <v>85</v>
      </c>
      <c r="T10" s="52">
        <v>102</v>
      </c>
      <c r="U10" s="52">
        <v>128</v>
      </c>
      <c r="V10" s="52">
        <v>84</v>
      </c>
      <c r="W10" s="52">
        <v>63</v>
      </c>
      <c r="X10" s="52">
        <v>20</v>
      </c>
      <c r="Y10" s="52">
        <v>10</v>
      </c>
      <c r="DA10" s="63" t="s">
        <v>1314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1315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1316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161</v>
      </c>
      <c r="D15" s="52">
        <v>106</v>
      </c>
      <c r="E15" s="52">
        <v>118</v>
      </c>
      <c r="F15" s="52">
        <v>149</v>
      </c>
      <c r="G15" s="52">
        <v>132</v>
      </c>
      <c r="H15" s="52">
        <v>71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5</v>
      </c>
      <c r="P15" s="52">
        <v>0</v>
      </c>
      <c r="Q15" s="52">
        <v>0</v>
      </c>
      <c r="R15" s="52">
        <v>0</v>
      </c>
      <c r="S15" s="52">
        <v>4</v>
      </c>
      <c r="T15" s="52">
        <v>4</v>
      </c>
      <c r="U15" s="52">
        <v>4</v>
      </c>
      <c r="V15" s="52">
        <v>4</v>
      </c>
      <c r="W15" s="52">
        <v>6</v>
      </c>
      <c r="X15" s="52">
        <v>2</v>
      </c>
      <c r="Y15" s="52">
        <v>4</v>
      </c>
      <c r="DA15" s="63" t="s">
        <v>1317</v>
      </c>
    </row>
    <row r="16" spans="1:105" ht="12" customHeight="1" x14ac:dyDescent="0.25">
      <c r="A16" s="97" t="s">
        <v>121</v>
      </c>
      <c r="B16" s="52"/>
      <c r="C16" s="52">
        <v>3</v>
      </c>
      <c r="D16" s="52">
        <v>1</v>
      </c>
      <c r="E16" s="52">
        <v>2</v>
      </c>
      <c r="F16" s="52">
        <v>3</v>
      </c>
      <c r="G16" s="52">
        <v>3</v>
      </c>
      <c r="H16" s="52">
        <v>3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1318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1319</v>
      </c>
    </row>
    <row r="21" spans="1:105" ht="12" customHeight="1" x14ac:dyDescent="0.25">
      <c r="A21" s="97" t="s">
        <v>50</v>
      </c>
      <c r="B21" s="52"/>
      <c r="C21" s="52">
        <v>23</v>
      </c>
      <c r="D21" s="52">
        <v>16</v>
      </c>
      <c r="E21" s="52">
        <v>18</v>
      </c>
      <c r="F21" s="52">
        <v>16</v>
      </c>
      <c r="G21" s="52">
        <v>12</v>
      </c>
      <c r="H21" s="52">
        <v>6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2</v>
      </c>
      <c r="O21" s="52">
        <v>5</v>
      </c>
      <c r="P21" s="52">
        <v>0</v>
      </c>
      <c r="Q21" s="52">
        <v>0</v>
      </c>
      <c r="R21" s="52">
        <v>3</v>
      </c>
      <c r="S21" s="52">
        <v>4</v>
      </c>
      <c r="T21" s="52">
        <v>3</v>
      </c>
      <c r="U21" s="52">
        <v>4</v>
      </c>
      <c r="V21" s="52">
        <v>4</v>
      </c>
      <c r="W21" s="52">
        <v>4</v>
      </c>
      <c r="X21" s="52">
        <v>1</v>
      </c>
      <c r="Y21" s="52">
        <v>0</v>
      </c>
      <c r="DA21" s="63" t="s">
        <v>1320</v>
      </c>
    </row>
    <row r="22" spans="1:105" ht="12" customHeight="1" x14ac:dyDescent="0.25">
      <c r="A22" s="109" t="s">
        <v>120</v>
      </c>
      <c r="B22" s="36"/>
      <c r="C22" s="36">
        <v>150</v>
      </c>
      <c r="D22" s="36">
        <v>109</v>
      </c>
      <c r="E22" s="36">
        <v>130</v>
      </c>
      <c r="F22" s="36">
        <v>202</v>
      </c>
      <c r="G22" s="36">
        <v>142</v>
      </c>
      <c r="H22" s="36">
        <v>77</v>
      </c>
      <c r="I22" s="36">
        <v>0</v>
      </c>
      <c r="J22" s="36">
        <v>0</v>
      </c>
      <c r="K22" s="36">
        <v>0</v>
      </c>
      <c r="L22" s="36">
        <v>0</v>
      </c>
      <c r="M22" s="36">
        <v>31</v>
      </c>
      <c r="N22" s="36">
        <v>71</v>
      </c>
      <c r="O22" s="36">
        <v>57</v>
      </c>
      <c r="P22" s="36">
        <v>0</v>
      </c>
      <c r="Q22" s="36">
        <v>0</v>
      </c>
      <c r="R22" s="36">
        <v>28</v>
      </c>
      <c r="S22" s="36">
        <v>85</v>
      </c>
      <c r="T22" s="36">
        <v>103</v>
      </c>
      <c r="U22" s="36">
        <v>128</v>
      </c>
      <c r="V22" s="36">
        <v>84</v>
      </c>
      <c r="W22" s="36">
        <v>65</v>
      </c>
      <c r="X22" s="36">
        <v>21</v>
      </c>
      <c r="Y22" s="36">
        <v>14</v>
      </c>
      <c r="DA22" s="60" t="s">
        <v>1321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1322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1323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1324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1325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1326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1327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2">
        <v>0</v>
      </c>
      <c r="Y36" s="52">
        <v>0</v>
      </c>
      <c r="DA36" s="63" t="s">
        <v>1328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1329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X41" s="36">
        <v>0</v>
      </c>
      <c r="Y41" s="36">
        <v>0</v>
      </c>
      <c r="DA41" s="60" t="s">
        <v>1330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1331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11776</v>
      </c>
      <c r="D45" s="52">
        <v>9532</v>
      </c>
      <c r="E45" s="52">
        <v>9443</v>
      </c>
      <c r="F45" s="52">
        <v>2222</v>
      </c>
      <c r="G45" s="52">
        <v>2790</v>
      </c>
      <c r="H45" s="52">
        <v>2342</v>
      </c>
      <c r="I45" s="52">
        <v>4482</v>
      </c>
      <c r="J45" s="52">
        <v>2887</v>
      </c>
      <c r="K45" s="52">
        <v>6070</v>
      </c>
      <c r="L45" s="52">
        <v>9132</v>
      </c>
      <c r="M45" s="52">
        <v>8336</v>
      </c>
      <c r="N45" s="52">
        <v>8817</v>
      </c>
      <c r="O45" s="52">
        <v>7598</v>
      </c>
      <c r="P45" s="52">
        <v>2887</v>
      </c>
      <c r="Q45" s="52">
        <v>2497</v>
      </c>
      <c r="R45" s="52">
        <v>1412</v>
      </c>
      <c r="S45" s="52">
        <v>2756</v>
      </c>
      <c r="T45" s="52">
        <v>3096</v>
      </c>
      <c r="U45" s="52">
        <v>3086</v>
      </c>
      <c r="V45" s="52">
        <v>2894</v>
      </c>
      <c r="W45" s="52">
        <v>0</v>
      </c>
      <c r="X45" s="52">
        <v>0</v>
      </c>
      <c r="Y45" s="52">
        <v>637</v>
      </c>
      <c r="DA45" s="63" t="s">
        <v>1332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327</v>
      </c>
      <c r="D48" s="52">
        <v>238</v>
      </c>
      <c r="E48" s="52">
        <v>152</v>
      </c>
      <c r="F48" s="52">
        <v>48</v>
      </c>
      <c r="G48" s="52">
        <v>92</v>
      </c>
      <c r="H48" s="52">
        <v>65</v>
      </c>
      <c r="I48" s="52">
        <v>94</v>
      </c>
      <c r="J48" s="52">
        <v>116</v>
      </c>
      <c r="K48" s="52">
        <v>121</v>
      </c>
      <c r="L48" s="52">
        <v>238</v>
      </c>
      <c r="M48" s="52">
        <v>134</v>
      </c>
      <c r="N48" s="52">
        <v>280</v>
      </c>
      <c r="O48" s="52">
        <v>279</v>
      </c>
      <c r="P48" s="52">
        <v>58</v>
      </c>
      <c r="Q48" s="52">
        <v>79</v>
      </c>
      <c r="R48" s="52">
        <v>26</v>
      </c>
      <c r="S48" s="52">
        <v>37</v>
      </c>
      <c r="T48" s="52">
        <v>79</v>
      </c>
      <c r="U48" s="52">
        <v>98</v>
      </c>
      <c r="V48" s="52">
        <v>147</v>
      </c>
      <c r="W48" s="52">
        <v>0</v>
      </c>
      <c r="X48" s="52">
        <v>0</v>
      </c>
      <c r="Y48" s="52">
        <v>86</v>
      </c>
      <c r="DA48" s="63" t="s">
        <v>1333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10920</v>
      </c>
      <c r="D50" s="52">
        <v>8867</v>
      </c>
      <c r="E50" s="52">
        <v>8763</v>
      </c>
      <c r="F50" s="52">
        <v>1726</v>
      </c>
      <c r="G50" s="52">
        <v>2333</v>
      </c>
      <c r="H50" s="52">
        <v>1806</v>
      </c>
      <c r="I50" s="52">
        <v>4162</v>
      </c>
      <c r="J50" s="52">
        <v>2734</v>
      </c>
      <c r="K50" s="52">
        <v>5659</v>
      </c>
      <c r="L50" s="52">
        <v>8718</v>
      </c>
      <c r="M50" s="52">
        <v>8008</v>
      </c>
      <c r="N50" s="52">
        <v>8528</v>
      </c>
      <c r="O50" s="52">
        <v>7302</v>
      </c>
      <c r="P50" s="52">
        <v>2407</v>
      </c>
      <c r="Q50" s="52">
        <v>2167</v>
      </c>
      <c r="R50" s="52">
        <v>1232</v>
      </c>
      <c r="S50" s="52">
        <v>2515</v>
      </c>
      <c r="T50" s="52">
        <v>2932</v>
      </c>
      <c r="U50" s="52">
        <v>2986</v>
      </c>
      <c r="V50" s="52">
        <v>2769</v>
      </c>
      <c r="W50" s="52">
        <v>0</v>
      </c>
      <c r="X50" s="52">
        <v>0</v>
      </c>
      <c r="Y50" s="52">
        <v>101</v>
      </c>
      <c r="DA50" s="63" t="s">
        <v>1334</v>
      </c>
    </row>
    <row r="51" spans="1:105" ht="12" customHeight="1" x14ac:dyDescent="0.25">
      <c r="A51" s="97" t="s">
        <v>137</v>
      </c>
      <c r="B51" s="52"/>
      <c r="C51" s="52">
        <v>5</v>
      </c>
      <c r="D51" s="52">
        <v>0</v>
      </c>
      <c r="E51" s="52">
        <v>2</v>
      </c>
      <c r="F51" s="52">
        <v>0</v>
      </c>
      <c r="G51" s="52">
        <v>0</v>
      </c>
      <c r="H51" s="52">
        <v>4</v>
      </c>
      <c r="I51" s="52">
        <v>3</v>
      </c>
      <c r="J51" s="52">
        <v>1</v>
      </c>
      <c r="K51" s="52">
        <v>2</v>
      </c>
      <c r="L51" s="52">
        <v>5</v>
      </c>
      <c r="M51" s="52">
        <v>1</v>
      </c>
      <c r="N51" s="52">
        <v>3</v>
      </c>
      <c r="O51" s="52">
        <v>4</v>
      </c>
      <c r="P51" s="52">
        <v>7</v>
      </c>
      <c r="Q51" s="52">
        <v>3</v>
      </c>
      <c r="R51" s="52">
        <v>2</v>
      </c>
      <c r="S51" s="52">
        <v>3</v>
      </c>
      <c r="T51" s="52">
        <v>5</v>
      </c>
      <c r="U51" s="52">
        <v>5</v>
      </c>
      <c r="V51" s="52">
        <v>10</v>
      </c>
      <c r="W51" s="52">
        <v>0</v>
      </c>
      <c r="X51" s="52">
        <v>0</v>
      </c>
      <c r="Y51" s="52">
        <v>0</v>
      </c>
      <c r="DA51" s="63" t="s">
        <v>1335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837</v>
      </c>
      <c r="D54" s="52">
        <v>656</v>
      </c>
      <c r="E54" s="52">
        <v>669</v>
      </c>
      <c r="F54" s="52">
        <v>488</v>
      </c>
      <c r="G54" s="52">
        <v>447</v>
      </c>
      <c r="H54" s="52">
        <v>511</v>
      </c>
      <c r="I54" s="52">
        <v>308</v>
      </c>
      <c r="J54" s="52">
        <v>145</v>
      </c>
      <c r="K54" s="52">
        <v>398</v>
      </c>
      <c r="L54" s="52">
        <v>396</v>
      </c>
      <c r="M54" s="52">
        <v>317</v>
      </c>
      <c r="N54" s="52">
        <v>275</v>
      </c>
      <c r="O54" s="52">
        <v>278</v>
      </c>
      <c r="P54" s="52">
        <v>443</v>
      </c>
      <c r="Q54" s="52">
        <v>310</v>
      </c>
      <c r="R54" s="52">
        <v>166</v>
      </c>
      <c r="S54" s="52">
        <v>224</v>
      </c>
      <c r="T54" s="52">
        <v>147</v>
      </c>
      <c r="U54" s="52">
        <v>88</v>
      </c>
      <c r="V54" s="52">
        <v>105</v>
      </c>
      <c r="W54" s="52">
        <v>0</v>
      </c>
      <c r="X54" s="52">
        <v>0</v>
      </c>
      <c r="Y54" s="52">
        <v>491</v>
      </c>
      <c r="DA54" s="63" t="s">
        <v>1336</v>
      </c>
    </row>
    <row r="55" spans="1:105" ht="12" customHeight="1" x14ac:dyDescent="0.25">
      <c r="A55" s="97" t="s">
        <v>121</v>
      </c>
      <c r="B55" s="52"/>
      <c r="C55" s="52">
        <v>14</v>
      </c>
      <c r="D55" s="52">
        <v>9</v>
      </c>
      <c r="E55" s="52">
        <v>9</v>
      </c>
      <c r="F55" s="52">
        <v>8</v>
      </c>
      <c r="G55" s="52">
        <v>10</v>
      </c>
      <c r="H55" s="52">
        <v>21</v>
      </c>
      <c r="I55" s="52">
        <v>9</v>
      </c>
      <c r="J55" s="52">
        <v>7</v>
      </c>
      <c r="K55" s="52">
        <v>11</v>
      </c>
      <c r="L55" s="52">
        <v>13</v>
      </c>
      <c r="M55" s="52">
        <v>10</v>
      </c>
      <c r="N55" s="52">
        <v>11</v>
      </c>
      <c r="O55" s="52">
        <v>14</v>
      </c>
      <c r="P55" s="52">
        <v>30</v>
      </c>
      <c r="Q55" s="52">
        <v>17</v>
      </c>
      <c r="R55" s="52">
        <v>12</v>
      </c>
      <c r="S55" s="52">
        <v>14</v>
      </c>
      <c r="T55" s="52">
        <v>12</v>
      </c>
      <c r="U55" s="52">
        <v>7</v>
      </c>
      <c r="V55" s="52">
        <v>10</v>
      </c>
      <c r="W55" s="52">
        <v>0</v>
      </c>
      <c r="X55" s="52">
        <v>0</v>
      </c>
      <c r="Y55" s="52">
        <v>45</v>
      </c>
      <c r="DA55" s="63" t="s">
        <v>1337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1581</v>
      </c>
      <c r="D59" s="52">
        <v>1206</v>
      </c>
      <c r="E59" s="52">
        <v>1171</v>
      </c>
      <c r="F59" s="52">
        <v>164</v>
      </c>
      <c r="G59" s="52">
        <v>222</v>
      </c>
      <c r="H59" s="52">
        <v>173</v>
      </c>
      <c r="I59" s="52">
        <v>461</v>
      </c>
      <c r="J59" s="52">
        <v>434</v>
      </c>
      <c r="K59" s="52">
        <v>646</v>
      </c>
      <c r="L59" s="52">
        <v>411</v>
      </c>
      <c r="M59" s="52">
        <v>93</v>
      </c>
      <c r="N59" s="52">
        <v>207</v>
      </c>
      <c r="O59" s="52">
        <v>557</v>
      </c>
      <c r="P59" s="52">
        <v>318</v>
      </c>
      <c r="Q59" s="52">
        <v>233</v>
      </c>
      <c r="R59" s="52">
        <v>124</v>
      </c>
      <c r="S59" s="52">
        <v>131</v>
      </c>
      <c r="T59" s="52">
        <v>82</v>
      </c>
      <c r="U59" s="52">
        <v>104</v>
      </c>
      <c r="V59" s="52">
        <v>128</v>
      </c>
      <c r="W59" s="52">
        <v>0</v>
      </c>
      <c r="X59" s="52">
        <v>0</v>
      </c>
      <c r="Y59" s="52">
        <v>18</v>
      </c>
      <c r="DA59" s="63" t="s">
        <v>1338</v>
      </c>
    </row>
    <row r="60" spans="1:105" ht="12" customHeight="1" x14ac:dyDescent="0.25">
      <c r="A60" s="109" t="s">
        <v>120</v>
      </c>
      <c r="B60" s="36"/>
      <c r="C60" s="36">
        <v>10195</v>
      </c>
      <c r="D60" s="36">
        <v>8326</v>
      </c>
      <c r="E60" s="36">
        <v>8272</v>
      </c>
      <c r="F60" s="36">
        <v>2058</v>
      </c>
      <c r="G60" s="36">
        <v>2568</v>
      </c>
      <c r="H60" s="36">
        <v>2169</v>
      </c>
      <c r="I60" s="36">
        <v>4021</v>
      </c>
      <c r="J60" s="36">
        <v>2453</v>
      </c>
      <c r="K60" s="36">
        <v>5424</v>
      </c>
      <c r="L60" s="36">
        <v>8721</v>
      </c>
      <c r="M60" s="36">
        <v>8243</v>
      </c>
      <c r="N60" s="36">
        <v>8610</v>
      </c>
      <c r="O60" s="36">
        <v>7041</v>
      </c>
      <c r="P60" s="36">
        <v>2569</v>
      </c>
      <c r="Q60" s="36">
        <v>2264</v>
      </c>
      <c r="R60" s="36">
        <v>1288</v>
      </c>
      <c r="S60" s="36">
        <v>2625</v>
      </c>
      <c r="T60" s="36">
        <v>3014</v>
      </c>
      <c r="U60" s="36">
        <v>2982</v>
      </c>
      <c r="V60" s="36">
        <v>2766</v>
      </c>
      <c r="W60" s="36">
        <v>0</v>
      </c>
      <c r="X60" s="36">
        <v>0</v>
      </c>
      <c r="Y60" s="36">
        <v>619</v>
      </c>
      <c r="DA60" s="60" t="s">
        <v>1339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1340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535</v>
      </c>
      <c r="D64" s="52">
        <v>568</v>
      </c>
      <c r="E64" s="52">
        <v>485</v>
      </c>
      <c r="F64" s="52">
        <v>681</v>
      </c>
      <c r="G64" s="52">
        <v>577</v>
      </c>
      <c r="H64" s="52">
        <v>771</v>
      </c>
      <c r="I64" s="52">
        <v>681</v>
      </c>
      <c r="J64" s="52">
        <v>570</v>
      </c>
      <c r="K64" s="52">
        <v>294</v>
      </c>
      <c r="L64" s="52">
        <v>120</v>
      </c>
      <c r="M64" s="52">
        <v>0</v>
      </c>
      <c r="N64" s="52">
        <v>0</v>
      </c>
      <c r="O64" s="52">
        <v>58</v>
      </c>
      <c r="P64" s="52">
        <v>129</v>
      </c>
      <c r="Q64" s="52">
        <v>189</v>
      </c>
      <c r="R64" s="52">
        <v>271</v>
      </c>
      <c r="S64" s="52">
        <v>513</v>
      </c>
      <c r="T64" s="52">
        <v>566</v>
      </c>
      <c r="U64" s="52">
        <v>843</v>
      </c>
      <c r="V64" s="52">
        <v>482</v>
      </c>
      <c r="W64" s="52">
        <v>226</v>
      </c>
      <c r="X64" s="52">
        <v>0</v>
      </c>
      <c r="Y64" s="52">
        <v>0</v>
      </c>
      <c r="DA64" s="63" t="s">
        <v>1341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15</v>
      </c>
      <c r="D67" s="52">
        <v>14</v>
      </c>
      <c r="E67" s="52">
        <v>8</v>
      </c>
      <c r="F67" s="52">
        <v>14</v>
      </c>
      <c r="G67" s="52">
        <v>19</v>
      </c>
      <c r="H67" s="52">
        <v>21</v>
      </c>
      <c r="I67" s="52">
        <v>14</v>
      </c>
      <c r="J67" s="52">
        <v>23</v>
      </c>
      <c r="K67" s="52">
        <v>6</v>
      </c>
      <c r="L67" s="52">
        <v>3</v>
      </c>
      <c r="M67" s="52">
        <v>0</v>
      </c>
      <c r="N67" s="52">
        <v>0</v>
      </c>
      <c r="O67" s="52">
        <v>2</v>
      </c>
      <c r="P67" s="52">
        <v>2</v>
      </c>
      <c r="Q67" s="52">
        <v>6</v>
      </c>
      <c r="R67" s="52">
        <v>5</v>
      </c>
      <c r="S67" s="52">
        <v>7</v>
      </c>
      <c r="T67" s="52">
        <v>15</v>
      </c>
      <c r="U67" s="52">
        <v>27</v>
      </c>
      <c r="V67" s="52">
        <v>24</v>
      </c>
      <c r="W67" s="52">
        <v>12</v>
      </c>
      <c r="X67" s="52">
        <v>0</v>
      </c>
      <c r="Y67" s="52">
        <v>0</v>
      </c>
      <c r="DA67" s="63" t="s">
        <v>1342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507</v>
      </c>
      <c r="D69" s="52">
        <v>538</v>
      </c>
      <c r="E69" s="52">
        <v>457</v>
      </c>
      <c r="F69" s="52">
        <v>642</v>
      </c>
      <c r="G69" s="52">
        <v>543</v>
      </c>
      <c r="H69" s="52">
        <v>727</v>
      </c>
      <c r="I69" s="52">
        <v>647</v>
      </c>
      <c r="J69" s="52">
        <v>540</v>
      </c>
      <c r="K69" s="52">
        <v>271</v>
      </c>
      <c r="L69" s="52">
        <v>102</v>
      </c>
      <c r="M69" s="52">
        <v>0</v>
      </c>
      <c r="N69" s="52">
        <v>0</v>
      </c>
      <c r="O69" s="52">
        <v>41</v>
      </c>
      <c r="P69" s="52">
        <v>94</v>
      </c>
      <c r="Q69" s="52">
        <v>163</v>
      </c>
      <c r="R69" s="52">
        <v>255</v>
      </c>
      <c r="S69" s="52">
        <v>500</v>
      </c>
      <c r="T69" s="52">
        <v>551</v>
      </c>
      <c r="U69" s="52">
        <v>820</v>
      </c>
      <c r="V69" s="52">
        <v>458</v>
      </c>
      <c r="W69" s="52">
        <v>205</v>
      </c>
      <c r="X69" s="52">
        <v>0</v>
      </c>
      <c r="Y69" s="52">
        <v>0</v>
      </c>
      <c r="DA69" s="63" t="s">
        <v>1343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1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1</v>
      </c>
      <c r="T70" s="52">
        <v>0</v>
      </c>
      <c r="U70" s="52">
        <v>1</v>
      </c>
      <c r="V70" s="52">
        <v>1</v>
      </c>
      <c r="W70" s="52">
        <v>1</v>
      </c>
      <c r="X70" s="52">
        <v>0</v>
      </c>
      <c r="Y70" s="52">
        <v>0</v>
      </c>
      <c r="DA70" s="63" t="s">
        <v>1344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28</v>
      </c>
      <c r="D73" s="52">
        <v>30</v>
      </c>
      <c r="E73" s="52">
        <v>28</v>
      </c>
      <c r="F73" s="52">
        <v>38</v>
      </c>
      <c r="G73" s="52">
        <v>33</v>
      </c>
      <c r="H73" s="52">
        <v>42</v>
      </c>
      <c r="I73" s="52">
        <v>32</v>
      </c>
      <c r="J73" s="52">
        <v>29</v>
      </c>
      <c r="K73" s="52">
        <v>22</v>
      </c>
      <c r="L73" s="52">
        <v>17</v>
      </c>
      <c r="M73" s="52">
        <v>0</v>
      </c>
      <c r="N73" s="52">
        <v>0</v>
      </c>
      <c r="O73" s="52">
        <v>16</v>
      </c>
      <c r="P73" s="52">
        <v>33</v>
      </c>
      <c r="Q73" s="52">
        <v>25</v>
      </c>
      <c r="R73" s="52">
        <v>15</v>
      </c>
      <c r="S73" s="52">
        <v>11</v>
      </c>
      <c r="T73" s="52">
        <v>14</v>
      </c>
      <c r="U73" s="52">
        <v>20</v>
      </c>
      <c r="V73" s="52">
        <v>21</v>
      </c>
      <c r="W73" s="52">
        <v>18</v>
      </c>
      <c r="X73" s="52">
        <v>0</v>
      </c>
      <c r="Y73" s="52">
        <v>0</v>
      </c>
      <c r="DA73" s="63" t="s">
        <v>1345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1</v>
      </c>
      <c r="G74" s="52">
        <v>1</v>
      </c>
      <c r="H74" s="52">
        <v>2</v>
      </c>
      <c r="I74" s="52">
        <v>1</v>
      </c>
      <c r="J74" s="52">
        <v>1</v>
      </c>
      <c r="K74" s="52">
        <v>1</v>
      </c>
      <c r="L74" s="52">
        <v>1</v>
      </c>
      <c r="M74" s="52">
        <v>0</v>
      </c>
      <c r="N74" s="52">
        <v>0</v>
      </c>
      <c r="O74" s="52">
        <v>1</v>
      </c>
      <c r="P74" s="52">
        <v>2</v>
      </c>
      <c r="Q74" s="52">
        <v>1</v>
      </c>
      <c r="R74" s="52">
        <v>1</v>
      </c>
      <c r="S74" s="52">
        <v>1</v>
      </c>
      <c r="T74" s="52">
        <v>1</v>
      </c>
      <c r="U74" s="52">
        <v>2</v>
      </c>
      <c r="V74" s="52">
        <v>2</v>
      </c>
      <c r="W74" s="52">
        <v>2</v>
      </c>
      <c r="X74" s="52">
        <v>0</v>
      </c>
      <c r="Y74" s="52">
        <v>0</v>
      </c>
      <c r="DA74" s="63" t="s">
        <v>1346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517</v>
      </c>
      <c r="D78" s="52">
        <v>549</v>
      </c>
      <c r="E78" s="52">
        <v>459</v>
      </c>
      <c r="F78" s="52">
        <v>635</v>
      </c>
      <c r="G78" s="52">
        <v>534</v>
      </c>
      <c r="H78" s="52">
        <v>716</v>
      </c>
      <c r="I78" s="52">
        <v>644</v>
      </c>
      <c r="J78" s="52">
        <v>545</v>
      </c>
      <c r="K78" s="52">
        <v>280</v>
      </c>
      <c r="L78" s="52">
        <v>113</v>
      </c>
      <c r="M78" s="52">
        <v>0</v>
      </c>
      <c r="N78" s="52">
        <v>0</v>
      </c>
      <c r="O78" s="52">
        <v>53</v>
      </c>
      <c r="P78" s="52">
        <v>117</v>
      </c>
      <c r="Q78" s="52">
        <v>178</v>
      </c>
      <c r="R78" s="52">
        <v>259</v>
      </c>
      <c r="S78" s="52">
        <v>492</v>
      </c>
      <c r="T78" s="52">
        <v>529</v>
      </c>
      <c r="U78" s="52">
        <v>795</v>
      </c>
      <c r="V78" s="52">
        <v>418</v>
      </c>
      <c r="W78" s="52">
        <v>189</v>
      </c>
      <c r="X78" s="52">
        <v>0</v>
      </c>
      <c r="Y78" s="52">
        <v>0</v>
      </c>
      <c r="DA78" s="63" t="s">
        <v>1347</v>
      </c>
    </row>
    <row r="79" spans="1:105" ht="12" customHeight="1" x14ac:dyDescent="0.25">
      <c r="A79" s="109" t="s">
        <v>120</v>
      </c>
      <c r="B79" s="36"/>
      <c r="C79" s="36">
        <v>18</v>
      </c>
      <c r="D79" s="36">
        <v>19</v>
      </c>
      <c r="E79" s="36">
        <v>26</v>
      </c>
      <c r="F79" s="36">
        <v>46</v>
      </c>
      <c r="G79" s="36">
        <v>43</v>
      </c>
      <c r="H79" s="36">
        <v>55</v>
      </c>
      <c r="I79" s="36">
        <v>37</v>
      </c>
      <c r="J79" s="36">
        <v>25</v>
      </c>
      <c r="K79" s="36">
        <v>14</v>
      </c>
      <c r="L79" s="36">
        <v>7</v>
      </c>
      <c r="M79" s="36">
        <v>0</v>
      </c>
      <c r="N79" s="36">
        <v>0</v>
      </c>
      <c r="O79" s="36">
        <v>5</v>
      </c>
      <c r="P79" s="36">
        <v>12</v>
      </c>
      <c r="Q79" s="36">
        <v>11</v>
      </c>
      <c r="R79" s="36">
        <v>12</v>
      </c>
      <c r="S79" s="36">
        <v>21</v>
      </c>
      <c r="T79" s="36">
        <v>37</v>
      </c>
      <c r="U79" s="36">
        <v>48</v>
      </c>
      <c r="V79" s="36">
        <v>64</v>
      </c>
      <c r="W79" s="36">
        <v>37</v>
      </c>
      <c r="X79" s="36">
        <v>0</v>
      </c>
      <c r="Y79" s="36">
        <v>0</v>
      </c>
      <c r="DA79" s="60" t="s">
        <v>1348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1349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16552</v>
      </c>
      <c r="D83" s="52">
        <v>18387</v>
      </c>
      <c r="E83" s="52">
        <v>18186</v>
      </c>
      <c r="F83" s="52">
        <v>22607</v>
      </c>
      <c r="G83" s="52">
        <v>16557</v>
      </c>
      <c r="H83" s="52">
        <v>19033</v>
      </c>
      <c r="I83" s="52">
        <v>19590</v>
      </c>
      <c r="J83" s="52">
        <v>23399</v>
      </c>
      <c r="K83" s="52">
        <v>18517</v>
      </c>
      <c r="L83" s="52">
        <v>17052</v>
      </c>
      <c r="M83" s="52">
        <v>15275</v>
      </c>
      <c r="N83" s="52">
        <v>16473</v>
      </c>
      <c r="O83" s="52">
        <v>16404</v>
      </c>
      <c r="P83" s="52">
        <v>17731</v>
      </c>
      <c r="Q83" s="52">
        <v>15650</v>
      </c>
      <c r="R83" s="52">
        <v>13064</v>
      </c>
      <c r="S83" s="52">
        <v>17467</v>
      </c>
      <c r="T83" s="52">
        <v>18807</v>
      </c>
      <c r="U83" s="52">
        <v>23788</v>
      </c>
      <c r="V83" s="52">
        <v>18950</v>
      </c>
      <c r="W83" s="52">
        <v>21942</v>
      </c>
      <c r="X83" s="52">
        <v>21915</v>
      </c>
      <c r="Y83" s="52">
        <v>19263</v>
      </c>
      <c r="DA83" s="63" t="s">
        <v>1350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459</v>
      </c>
      <c r="D86" s="52">
        <v>459</v>
      </c>
      <c r="E86" s="52">
        <v>291</v>
      </c>
      <c r="F86" s="52">
        <v>483</v>
      </c>
      <c r="G86" s="52">
        <v>544</v>
      </c>
      <c r="H86" s="52">
        <v>529</v>
      </c>
      <c r="I86" s="52">
        <v>407</v>
      </c>
      <c r="J86" s="52">
        <v>944</v>
      </c>
      <c r="K86" s="52">
        <v>368</v>
      </c>
      <c r="L86" s="52">
        <v>445</v>
      </c>
      <c r="M86" s="52">
        <v>247</v>
      </c>
      <c r="N86" s="52">
        <v>522</v>
      </c>
      <c r="O86" s="52">
        <v>602</v>
      </c>
      <c r="P86" s="52">
        <v>358</v>
      </c>
      <c r="Q86" s="52">
        <v>494</v>
      </c>
      <c r="R86" s="52">
        <v>236</v>
      </c>
      <c r="S86" s="52">
        <v>231</v>
      </c>
      <c r="T86" s="52">
        <v>479</v>
      </c>
      <c r="U86" s="52">
        <v>757</v>
      </c>
      <c r="V86" s="52">
        <v>965</v>
      </c>
      <c r="W86" s="52">
        <v>1214</v>
      </c>
      <c r="X86" s="52">
        <v>533</v>
      </c>
      <c r="Y86" s="52">
        <v>2576</v>
      </c>
      <c r="DA86" s="63" t="s">
        <v>1351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548</v>
      </c>
      <c r="D88" s="52">
        <v>1247</v>
      </c>
      <c r="E88" s="52">
        <v>1618</v>
      </c>
      <c r="F88" s="52">
        <v>2343</v>
      </c>
      <c r="G88" s="52">
        <v>1745</v>
      </c>
      <c r="H88" s="52">
        <v>2095</v>
      </c>
      <c r="I88" s="52">
        <v>4979</v>
      </c>
      <c r="J88" s="52">
        <v>7852</v>
      </c>
      <c r="K88" s="52">
        <v>4650</v>
      </c>
      <c r="L88" s="52">
        <v>4068</v>
      </c>
      <c r="M88" s="52">
        <v>2994</v>
      </c>
      <c r="N88" s="52">
        <v>3326</v>
      </c>
      <c r="O88" s="52">
        <v>3180</v>
      </c>
      <c r="P88" s="52">
        <v>1690</v>
      </c>
      <c r="Q88" s="52">
        <v>1727</v>
      </c>
      <c r="R88" s="52">
        <v>1971</v>
      </c>
      <c r="S88" s="52">
        <v>3492</v>
      </c>
      <c r="T88" s="52">
        <v>4232</v>
      </c>
      <c r="U88" s="52">
        <v>5292</v>
      </c>
      <c r="V88" s="52">
        <v>4672</v>
      </c>
      <c r="W88" s="52">
        <v>6129</v>
      </c>
      <c r="X88" s="52">
        <v>6916</v>
      </c>
      <c r="Y88" s="52">
        <v>5262</v>
      </c>
      <c r="DA88" s="63" t="s">
        <v>1352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1</v>
      </c>
      <c r="G89" s="52">
        <v>0</v>
      </c>
      <c r="H89" s="52">
        <v>1</v>
      </c>
      <c r="I89" s="52">
        <v>2</v>
      </c>
      <c r="J89" s="52">
        <v>4</v>
      </c>
      <c r="K89" s="52">
        <v>1</v>
      </c>
      <c r="L89" s="52">
        <v>2</v>
      </c>
      <c r="M89" s="52">
        <v>1</v>
      </c>
      <c r="N89" s="52">
        <v>1</v>
      </c>
      <c r="O89" s="52">
        <v>2</v>
      </c>
      <c r="P89" s="52">
        <v>2</v>
      </c>
      <c r="Q89" s="52">
        <v>1</v>
      </c>
      <c r="R89" s="52">
        <v>1</v>
      </c>
      <c r="S89" s="52">
        <v>3</v>
      </c>
      <c r="T89" s="52">
        <v>4</v>
      </c>
      <c r="U89" s="52">
        <v>5</v>
      </c>
      <c r="V89" s="52">
        <v>5</v>
      </c>
      <c r="W89" s="52">
        <v>5</v>
      </c>
      <c r="X89" s="52">
        <v>8</v>
      </c>
      <c r="Y89" s="52">
        <v>4</v>
      </c>
      <c r="DA89" s="63" t="s">
        <v>1353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X92" s="52">
        <v>0</v>
      </c>
      <c r="Y92" s="52">
        <v>0</v>
      </c>
      <c r="DA92" s="63" t="s">
        <v>1354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1355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15744</v>
      </c>
      <c r="D96" s="52">
        <v>16902</v>
      </c>
      <c r="E96" s="52">
        <v>16354</v>
      </c>
      <c r="F96" s="52">
        <v>19916</v>
      </c>
      <c r="G96" s="52">
        <v>14492</v>
      </c>
      <c r="H96" s="52">
        <v>16274</v>
      </c>
      <c r="I96" s="52">
        <v>14204</v>
      </c>
      <c r="J96" s="52">
        <v>14834</v>
      </c>
      <c r="K96" s="52">
        <v>13507</v>
      </c>
      <c r="L96" s="52">
        <v>12559</v>
      </c>
      <c r="M96" s="52">
        <v>11898</v>
      </c>
      <c r="N96" s="52">
        <v>12622</v>
      </c>
      <c r="O96" s="52">
        <v>12566</v>
      </c>
      <c r="P96" s="52">
        <v>15022</v>
      </c>
      <c r="Q96" s="52">
        <v>13205</v>
      </c>
      <c r="R96" s="52">
        <v>10361</v>
      </c>
      <c r="S96" s="52">
        <v>13132</v>
      </c>
      <c r="T96" s="52">
        <v>13476</v>
      </c>
      <c r="U96" s="52">
        <v>17138</v>
      </c>
      <c r="V96" s="52">
        <v>13070</v>
      </c>
      <c r="W96" s="52">
        <v>14575</v>
      </c>
      <c r="X96" s="52">
        <v>13757</v>
      </c>
      <c r="Y96" s="52">
        <v>12822</v>
      </c>
      <c r="DA96" s="63" t="s">
        <v>1356</v>
      </c>
    </row>
    <row r="97" spans="1:105" ht="12" customHeight="1" x14ac:dyDescent="0.25">
      <c r="A97" s="97" t="s">
        <v>121</v>
      </c>
      <c r="B97" s="52"/>
      <c r="C97" s="52">
        <v>260</v>
      </c>
      <c r="D97" s="52">
        <v>238</v>
      </c>
      <c r="E97" s="52">
        <v>214</v>
      </c>
      <c r="F97" s="52">
        <v>347</v>
      </c>
      <c r="G97" s="52">
        <v>320</v>
      </c>
      <c r="H97" s="52">
        <v>663</v>
      </c>
      <c r="I97" s="52">
        <v>405</v>
      </c>
      <c r="J97" s="52">
        <v>709</v>
      </c>
      <c r="K97" s="52">
        <v>359</v>
      </c>
      <c r="L97" s="52">
        <v>423</v>
      </c>
      <c r="M97" s="52">
        <v>382</v>
      </c>
      <c r="N97" s="52">
        <v>524</v>
      </c>
      <c r="O97" s="52">
        <v>656</v>
      </c>
      <c r="P97" s="52">
        <v>1017</v>
      </c>
      <c r="Q97" s="52">
        <v>717</v>
      </c>
      <c r="R97" s="52">
        <v>731</v>
      </c>
      <c r="S97" s="52">
        <v>840</v>
      </c>
      <c r="T97" s="52">
        <v>1095</v>
      </c>
      <c r="U97" s="52">
        <v>1353</v>
      </c>
      <c r="V97" s="52">
        <v>1203</v>
      </c>
      <c r="W97" s="52">
        <v>1233</v>
      </c>
      <c r="X97" s="52">
        <v>1234</v>
      </c>
      <c r="Y97" s="52">
        <v>1175</v>
      </c>
      <c r="DA97" s="63" t="s">
        <v>1357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1358</v>
      </c>
    </row>
    <row r="102" spans="1:105" ht="12" customHeight="1" x14ac:dyDescent="0.25">
      <c r="A102" s="97" t="s">
        <v>50</v>
      </c>
      <c r="B102" s="52"/>
      <c r="C102" s="52">
        <v>2222</v>
      </c>
      <c r="D102" s="52">
        <v>2326</v>
      </c>
      <c r="E102" s="52">
        <v>2255</v>
      </c>
      <c r="F102" s="52">
        <v>1668</v>
      </c>
      <c r="G102" s="52">
        <v>1319</v>
      </c>
      <c r="H102" s="52">
        <v>1407</v>
      </c>
      <c r="I102" s="52">
        <v>2014</v>
      </c>
      <c r="J102" s="52">
        <v>3517</v>
      </c>
      <c r="K102" s="52">
        <v>1972</v>
      </c>
      <c r="L102" s="52">
        <v>768</v>
      </c>
      <c r="M102" s="52">
        <v>170</v>
      </c>
      <c r="N102" s="52">
        <v>386</v>
      </c>
      <c r="O102" s="52">
        <v>1203</v>
      </c>
      <c r="P102" s="52">
        <v>1954</v>
      </c>
      <c r="Q102" s="52">
        <v>1463</v>
      </c>
      <c r="R102" s="52">
        <v>1151</v>
      </c>
      <c r="S102" s="52">
        <v>830</v>
      </c>
      <c r="T102" s="52">
        <v>497</v>
      </c>
      <c r="U102" s="52">
        <v>801</v>
      </c>
      <c r="V102" s="52">
        <v>839</v>
      </c>
      <c r="W102" s="52">
        <v>1172</v>
      </c>
      <c r="X102" s="52">
        <v>883</v>
      </c>
      <c r="Y102" s="52">
        <v>530</v>
      </c>
      <c r="DA102" s="63" t="s">
        <v>1359</v>
      </c>
    </row>
    <row r="103" spans="1:105" ht="12" customHeight="1" x14ac:dyDescent="0.25">
      <c r="A103" s="109" t="s">
        <v>120</v>
      </c>
      <c r="B103" s="36"/>
      <c r="C103" s="36">
        <v>14330</v>
      </c>
      <c r="D103" s="36">
        <v>16061</v>
      </c>
      <c r="E103" s="36">
        <v>15931</v>
      </c>
      <c r="F103" s="36">
        <v>20939</v>
      </c>
      <c r="G103" s="36">
        <v>15238</v>
      </c>
      <c r="H103" s="36">
        <v>17626</v>
      </c>
      <c r="I103" s="36">
        <v>17576</v>
      </c>
      <c r="J103" s="36">
        <v>19882</v>
      </c>
      <c r="K103" s="36">
        <v>16545</v>
      </c>
      <c r="L103" s="36">
        <v>16284</v>
      </c>
      <c r="M103" s="36">
        <v>15105</v>
      </c>
      <c r="N103" s="36">
        <v>16087</v>
      </c>
      <c r="O103" s="36">
        <v>15201</v>
      </c>
      <c r="P103" s="36">
        <v>15777</v>
      </c>
      <c r="Q103" s="36">
        <v>14187</v>
      </c>
      <c r="R103" s="36">
        <v>11913</v>
      </c>
      <c r="S103" s="36">
        <v>16637</v>
      </c>
      <c r="T103" s="36">
        <v>18310</v>
      </c>
      <c r="U103" s="36">
        <v>22987</v>
      </c>
      <c r="V103" s="36">
        <v>18111</v>
      </c>
      <c r="W103" s="36">
        <v>20770</v>
      </c>
      <c r="X103" s="36">
        <v>21032</v>
      </c>
      <c r="Y103" s="36">
        <v>18733</v>
      </c>
      <c r="DA103" s="60" t="s">
        <v>1360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1361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1362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1363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1364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1365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1366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1367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1368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1369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1370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35324</v>
      </c>
      <c r="D126" s="52">
        <v>32779</v>
      </c>
      <c r="E126" s="52">
        <v>32985</v>
      </c>
      <c r="F126" s="52">
        <v>36226</v>
      </c>
      <c r="G126" s="52">
        <v>17969</v>
      </c>
      <c r="H126" s="52">
        <v>23706</v>
      </c>
      <c r="I126" s="52">
        <v>25964</v>
      </c>
      <c r="J126" s="52">
        <v>30500</v>
      </c>
      <c r="K126" s="52">
        <v>25335</v>
      </c>
      <c r="L126" s="52">
        <v>25640</v>
      </c>
      <c r="M126" s="52">
        <v>23560</v>
      </c>
      <c r="N126" s="52">
        <v>26948</v>
      </c>
      <c r="O126" s="52">
        <v>27091</v>
      </c>
      <c r="P126" s="52">
        <v>22499</v>
      </c>
      <c r="Q126" s="52">
        <v>32579</v>
      </c>
      <c r="R126" s="52">
        <v>16979</v>
      </c>
      <c r="S126" s="52">
        <v>27852</v>
      </c>
      <c r="T126" s="52">
        <v>22885</v>
      </c>
      <c r="U126" s="52">
        <v>37260</v>
      </c>
      <c r="V126" s="52">
        <v>19719</v>
      </c>
      <c r="W126" s="52">
        <v>36870</v>
      </c>
      <c r="X126" s="52">
        <v>41275</v>
      </c>
      <c r="Y126" s="52">
        <v>36337</v>
      </c>
      <c r="DA126" s="63" t="s">
        <v>1371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980</v>
      </c>
      <c r="D129" s="52">
        <v>818</v>
      </c>
      <c r="E129" s="52">
        <v>528</v>
      </c>
      <c r="F129" s="52">
        <v>774</v>
      </c>
      <c r="G129" s="52">
        <v>591</v>
      </c>
      <c r="H129" s="52">
        <v>659</v>
      </c>
      <c r="I129" s="52">
        <v>540</v>
      </c>
      <c r="J129" s="52">
        <v>1230</v>
      </c>
      <c r="K129" s="52">
        <v>504</v>
      </c>
      <c r="L129" s="52">
        <v>669</v>
      </c>
      <c r="M129" s="52">
        <v>381</v>
      </c>
      <c r="N129" s="52">
        <v>854</v>
      </c>
      <c r="O129" s="52">
        <v>994</v>
      </c>
      <c r="P129" s="52">
        <v>454</v>
      </c>
      <c r="Q129" s="52">
        <v>1028</v>
      </c>
      <c r="R129" s="52">
        <v>305</v>
      </c>
      <c r="S129" s="52">
        <v>368</v>
      </c>
      <c r="T129" s="52">
        <v>583</v>
      </c>
      <c r="U129" s="52">
        <v>1185</v>
      </c>
      <c r="V129" s="52">
        <v>1005</v>
      </c>
      <c r="W129" s="52">
        <v>2040</v>
      </c>
      <c r="X129" s="52">
        <v>1003</v>
      </c>
      <c r="Y129" s="52">
        <v>4860</v>
      </c>
      <c r="DA129" s="63" t="s">
        <v>1372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25851</v>
      </c>
      <c r="D131" s="52">
        <v>32257</v>
      </c>
      <c r="E131" s="52">
        <v>31166</v>
      </c>
      <c r="F131" s="52">
        <v>30926</v>
      </c>
      <c r="G131" s="52">
        <v>17965</v>
      </c>
      <c r="H131" s="52">
        <v>23690</v>
      </c>
      <c r="I131" s="52">
        <v>25437</v>
      </c>
      <c r="J131" s="52">
        <v>26424</v>
      </c>
      <c r="K131" s="52">
        <v>22350</v>
      </c>
      <c r="L131" s="52">
        <v>24523</v>
      </c>
      <c r="M131" s="52">
        <v>23552</v>
      </c>
      <c r="N131" s="52">
        <v>26937</v>
      </c>
      <c r="O131" s="52">
        <v>27076</v>
      </c>
      <c r="P131" s="52">
        <v>22476</v>
      </c>
      <c r="Q131" s="52">
        <v>26829</v>
      </c>
      <c r="R131" s="52">
        <v>16964</v>
      </c>
      <c r="S131" s="52">
        <v>26050</v>
      </c>
      <c r="T131" s="52">
        <v>22862</v>
      </c>
      <c r="U131" s="52">
        <v>31233</v>
      </c>
      <c r="V131" s="52">
        <v>19701</v>
      </c>
      <c r="W131" s="52">
        <v>33955</v>
      </c>
      <c r="X131" s="52">
        <v>36575</v>
      </c>
      <c r="Y131" s="52">
        <v>30571</v>
      </c>
      <c r="DA131" s="63" t="s">
        <v>1373</v>
      </c>
    </row>
    <row r="132" spans="1:105" ht="12" customHeight="1" x14ac:dyDescent="0.25">
      <c r="A132" s="97" t="s">
        <v>127</v>
      </c>
      <c r="B132" s="52"/>
      <c r="C132" s="52">
        <v>6</v>
      </c>
      <c r="D132" s="52">
        <v>4</v>
      </c>
      <c r="E132" s="52">
        <v>5</v>
      </c>
      <c r="F132" s="52">
        <v>6</v>
      </c>
      <c r="G132" s="52">
        <v>4</v>
      </c>
      <c r="H132" s="52">
        <v>16</v>
      </c>
      <c r="I132" s="52">
        <v>9</v>
      </c>
      <c r="J132" s="52">
        <v>17</v>
      </c>
      <c r="K132" s="52">
        <v>6</v>
      </c>
      <c r="L132" s="52">
        <v>11</v>
      </c>
      <c r="M132" s="52">
        <v>8</v>
      </c>
      <c r="N132" s="52">
        <v>11</v>
      </c>
      <c r="O132" s="52">
        <v>15</v>
      </c>
      <c r="P132" s="52">
        <v>21</v>
      </c>
      <c r="Q132" s="52">
        <v>23</v>
      </c>
      <c r="R132" s="52">
        <v>15</v>
      </c>
      <c r="S132" s="52">
        <v>22</v>
      </c>
      <c r="T132" s="52">
        <v>23</v>
      </c>
      <c r="U132" s="52">
        <v>33</v>
      </c>
      <c r="V132" s="52">
        <v>18</v>
      </c>
      <c r="W132" s="52">
        <v>33</v>
      </c>
      <c r="X132" s="52">
        <v>31</v>
      </c>
      <c r="Y132" s="52">
        <v>22</v>
      </c>
      <c r="DA132" s="63" t="s">
        <v>1374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9313</v>
      </c>
      <c r="D135" s="52">
        <v>511</v>
      </c>
      <c r="E135" s="52">
        <v>1791</v>
      </c>
      <c r="F135" s="52">
        <v>5203</v>
      </c>
      <c r="G135" s="52">
        <v>0</v>
      </c>
      <c r="H135" s="52">
        <v>0</v>
      </c>
      <c r="I135" s="52">
        <v>504</v>
      </c>
      <c r="J135" s="52">
        <v>3874</v>
      </c>
      <c r="K135" s="52">
        <v>2902</v>
      </c>
      <c r="L135" s="52">
        <v>1070</v>
      </c>
      <c r="M135" s="52">
        <v>0</v>
      </c>
      <c r="N135" s="52">
        <v>0</v>
      </c>
      <c r="O135" s="52">
        <v>0</v>
      </c>
      <c r="P135" s="52">
        <v>2</v>
      </c>
      <c r="Q135" s="52">
        <v>5432</v>
      </c>
      <c r="R135" s="52">
        <v>0</v>
      </c>
      <c r="S135" s="52">
        <v>1673</v>
      </c>
      <c r="T135" s="52">
        <v>0</v>
      </c>
      <c r="U135" s="52">
        <v>5555</v>
      </c>
      <c r="V135" s="52">
        <v>0</v>
      </c>
      <c r="W135" s="52">
        <v>2657</v>
      </c>
      <c r="X135" s="52">
        <v>4285</v>
      </c>
      <c r="Y135" s="52">
        <v>5262</v>
      </c>
      <c r="DA135" s="63" t="s">
        <v>1375</v>
      </c>
    </row>
    <row r="136" spans="1:105" ht="12" customHeight="1" x14ac:dyDescent="0.25">
      <c r="A136" s="97" t="s">
        <v>121</v>
      </c>
      <c r="B136" s="52"/>
      <c r="C136" s="52">
        <v>154</v>
      </c>
      <c r="D136" s="52">
        <v>7</v>
      </c>
      <c r="E136" s="52">
        <v>23</v>
      </c>
      <c r="F136" s="52">
        <v>91</v>
      </c>
      <c r="G136" s="52">
        <v>0</v>
      </c>
      <c r="H136" s="52">
        <v>0</v>
      </c>
      <c r="I136" s="52">
        <v>14</v>
      </c>
      <c r="J136" s="52">
        <v>185</v>
      </c>
      <c r="K136" s="52">
        <v>77</v>
      </c>
      <c r="L136" s="52">
        <v>36</v>
      </c>
      <c r="M136" s="52">
        <v>0</v>
      </c>
      <c r="N136" s="52">
        <v>0</v>
      </c>
      <c r="O136" s="52">
        <v>0</v>
      </c>
      <c r="P136" s="52">
        <v>0</v>
      </c>
      <c r="Q136" s="52">
        <v>295</v>
      </c>
      <c r="R136" s="52">
        <v>0</v>
      </c>
      <c r="S136" s="52">
        <v>107</v>
      </c>
      <c r="T136" s="52">
        <v>0</v>
      </c>
      <c r="U136" s="52">
        <v>439</v>
      </c>
      <c r="V136" s="52">
        <v>0</v>
      </c>
      <c r="W136" s="52">
        <v>225</v>
      </c>
      <c r="X136" s="52">
        <v>384</v>
      </c>
      <c r="Y136" s="52">
        <v>482</v>
      </c>
      <c r="DA136" s="63" t="s">
        <v>1376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4741</v>
      </c>
      <c r="D140" s="52">
        <v>4147</v>
      </c>
      <c r="E140" s="52">
        <v>4090</v>
      </c>
      <c r="F140" s="52">
        <v>2673</v>
      </c>
      <c r="G140" s="52">
        <v>1432</v>
      </c>
      <c r="H140" s="52">
        <v>1752</v>
      </c>
      <c r="I140" s="52">
        <v>2669</v>
      </c>
      <c r="J140" s="52">
        <v>4584</v>
      </c>
      <c r="K140" s="52">
        <v>2698</v>
      </c>
      <c r="L140" s="52">
        <v>1155</v>
      </c>
      <c r="M140" s="52">
        <v>262</v>
      </c>
      <c r="N140" s="52">
        <v>631</v>
      </c>
      <c r="O140" s="52">
        <v>1987</v>
      </c>
      <c r="P140" s="52">
        <v>2479</v>
      </c>
      <c r="Q140" s="52">
        <v>3045</v>
      </c>
      <c r="R140" s="52">
        <v>1496</v>
      </c>
      <c r="S140" s="52">
        <v>1324</v>
      </c>
      <c r="T140" s="52">
        <v>605</v>
      </c>
      <c r="U140" s="52">
        <v>1255</v>
      </c>
      <c r="V140" s="52">
        <v>873</v>
      </c>
      <c r="W140" s="52">
        <v>1969</v>
      </c>
      <c r="X140" s="52">
        <v>1662</v>
      </c>
      <c r="Y140" s="52">
        <v>1000</v>
      </c>
      <c r="DA140" s="63" t="s">
        <v>1377</v>
      </c>
    </row>
    <row r="141" spans="1:105" ht="12" customHeight="1" x14ac:dyDescent="0.25">
      <c r="A141" s="109" t="s">
        <v>120</v>
      </c>
      <c r="B141" s="36"/>
      <c r="C141" s="36">
        <v>30583</v>
      </c>
      <c r="D141" s="36">
        <v>28632</v>
      </c>
      <c r="E141" s="36">
        <v>28895</v>
      </c>
      <c r="F141" s="36">
        <v>33553</v>
      </c>
      <c r="G141" s="36">
        <v>16537</v>
      </c>
      <c r="H141" s="36">
        <v>21954</v>
      </c>
      <c r="I141" s="36">
        <v>23295</v>
      </c>
      <c r="J141" s="36">
        <v>25916</v>
      </c>
      <c r="K141" s="36">
        <v>22637</v>
      </c>
      <c r="L141" s="36">
        <v>24485</v>
      </c>
      <c r="M141" s="36">
        <v>23298</v>
      </c>
      <c r="N141" s="36">
        <v>26317</v>
      </c>
      <c r="O141" s="36">
        <v>25104</v>
      </c>
      <c r="P141" s="36">
        <v>20020</v>
      </c>
      <c r="Q141" s="36">
        <v>29534</v>
      </c>
      <c r="R141" s="36">
        <v>15483</v>
      </c>
      <c r="S141" s="36">
        <v>26528</v>
      </c>
      <c r="T141" s="36">
        <v>22280</v>
      </c>
      <c r="U141" s="36">
        <v>36005</v>
      </c>
      <c r="V141" s="36">
        <v>18846</v>
      </c>
      <c r="W141" s="36">
        <v>34901</v>
      </c>
      <c r="X141" s="36">
        <v>39613</v>
      </c>
      <c r="Y141" s="36">
        <v>35337</v>
      </c>
      <c r="DA141" s="60" t="s">
        <v>1378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1379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13106</v>
      </c>
      <c r="D145" s="52">
        <v>18640</v>
      </c>
      <c r="E145" s="52">
        <v>19196</v>
      </c>
      <c r="F145" s="52">
        <v>19523</v>
      </c>
      <c r="G145" s="52">
        <v>14481</v>
      </c>
      <c r="H145" s="52">
        <v>13214</v>
      </c>
      <c r="I145" s="52">
        <v>12169</v>
      </c>
      <c r="J145" s="52">
        <v>12095</v>
      </c>
      <c r="K145" s="52">
        <v>11256</v>
      </c>
      <c r="L145" s="52">
        <v>11951</v>
      </c>
      <c r="M145" s="52">
        <v>12139</v>
      </c>
      <c r="N145" s="52">
        <v>14389</v>
      </c>
      <c r="O145" s="52">
        <v>16004</v>
      </c>
      <c r="P145" s="52">
        <v>24710</v>
      </c>
      <c r="Q145" s="52">
        <v>25044</v>
      </c>
      <c r="R145" s="52">
        <v>17403</v>
      </c>
      <c r="S145" s="52">
        <v>19862</v>
      </c>
      <c r="T145" s="52">
        <v>18599</v>
      </c>
      <c r="U145" s="52">
        <v>24276</v>
      </c>
      <c r="V145" s="52">
        <v>21555</v>
      </c>
      <c r="W145" s="52">
        <v>35296</v>
      </c>
      <c r="X145" s="52">
        <v>44690</v>
      </c>
      <c r="Y145" s="52">
        <v>32076</v>
      </c>
      <c r="DA145" s="63" t="s">
        <v>1380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3637</v>
      </c>
      <c r="D147" s="52">
        <v>4653</v>
      </c>
      <c r="E147" s="52">
        <v>3068</v>
      </c>
      <c r="F147" s="52">
        <v>4158</v>
      </c>
      <c r="G147" s="52">
        <v>4751</v>
      </c>
      <c r="H147" s="52">
        <v>3657</v>
      </c>
      <c r="I147" s="52">
        <v>2524</v>
      </c>
      <c r="J147" s="52">
        <v>4862</v>
      </c>
      <c r="K147" s="52">
        <v>2227</v>
      </c>
      <c r="L147" s="52">
        <v>3089</v>
      </c>
      <c r="M147" s="52">
        <v>1951</v>
      </c>
      <c r="N147" s="52">
        <v>4521</v>
      </c>
      <c r="O147" s="52">
        <v>5816</v>
      </c>
      <c r="P147" s="52">
        <v>4947</v>
      </c>
      <c r="Q147" s="52">
        <v>7824</v>
      </c>
      <c r="R147" s="52">
        <v>3121</v>
      </c>
      <c r="S147" s="52">
        <v>2601</v>
      </c>
      <c r="T147" s="52">
        <v>4690</v>
      </c>
      <c r="U147" s="52">
        <v>7672</v>
      </c>
      <c r="V147" s="52">
        <v>10912</v>
      </c>
      <c r="W147" s="52">
        <v>19414</v>
      </c>
      <c r="X147" s="52">
        <v>10813</v>
      </c>
      <c r="Y147" s="52">
        <v>25500</v>
      </c>
      <c r="DA147" s="63" t="s">
        <v>1381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2">
        <v>0</v>
      </c>
      <c r="Y149" s="52">
        <v>0</v>
      </c>
      <c r="DA149" s="63" t="s">
        <v>1382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1383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12893</v>
      </c>
      <c r="D153" s="52">
        <v>18381</v>
      </c>
      <c r="E153" s="52">
        <v>18948</v>
      </c>
      <c r="F153" s="52">
        <v>19189</v>
      </c>
      <c r="G153" s="52">
        <v>14169</v>
      </c>
      <c r="H153" s="52">
        <v>12697</v>
      </c>
      <c r="I153" s="52">
        <v>11832</v>
      </c>
      <c r="J153" s="52">
        <v>11544</v>
      </c>
      <c r="K153" s="52">
        <v>10965</v>
      </c>
      <c r="L153" s="52">
        <v>11561</v>
      </c>
      <c r="M153" s="52">
        <v>11761</v>
      </c>
      <c r="N153" s="52">
        <v>13815</v>
      </c>
      <c r="O153" s="52">
        <v>15210</v>
      </c>
      <c r="P153" s="52">
        <v>23143</v>
      </c>
      <c r="Q153" s="52">
        <v>23753</v>
      </c>
      <c r="R153" s="52">
        <v>16256</v>
      </c>
      <c r="S153" s="52">
        <v>18668</v>
      </c>
      <c r="T153" s="52">
        <v>17201</v>
      </c>
      <c r="U153" s="52">
        <v>22500</v>
      </c>
      <c r="V153" s="52">
        <v>19738</v>
      </c>
      <c r="W153" s="52">
        <v>32543</v>
      </c>
      <c r="X153" s="52">
        <v>41012</v>
      </c>
      <c r="Y153" s="52">
        <v>29383</v>
      </c>
      <c r="DA153" s="63" t="s">
        <v>1384</v>
      </c>
    </row>
    <row r="154" spans="1:105" ht="12" customHeight="1" x14ac:dyDescent="0.25">
      <c r="A154" s="97" t="s">
        <v>121</v>
      </c>
      <c r="B154" s="52"/>
      <c r="C154" s="52">
        <v>213</v>
      </c>
      <c r="D154" s="52">
        <v>259</v>
      </c>
      <c r="E154" s="52">
        <v>248</v>
      </c>
      <c r="F154" s="52">
        <v>334</v>
      </c>
      <c r="G154" s="52">
        <v>312</v>
      </c>
      <c r="H154" s="52">
        <v>517</v>
      </c>
      <c r="I154" s="52">
        <v>337</v>
      </c>
      <c r="J154" s="52">
        <v>551</v>
      </c>
      <c r="K154" s="52">
        <v>291</v>
      </c>
      <c r="L154" s="52">
        <v>390</v>
      </c>
      <c r="M154" s="52">
        <v>378</v>
      </c>
      <c r="N154" s="52">
        <v>574</v>
      </c>
      <c r="O154" s="52">
        <v>794</v>
      </c>
      <c r="P154" s="52">
        <v>1567</v>
      </c>
      <c r="Q154" s="52">
        <v>1291</v>
      </c>
      <c r="R154" s="52">
        <v>1147</v>
      </c>
      <c r="S154" s="52">
        <v>1194</v>
      </c>
      <c r="T154" s="52">
        <v>1398</v>
      </c>
      <c r="U154" s="52">
        <v>1776</v>
      </c>
      <c r="V154" s="52">
        <v>1817</v>
      </c>
      <c r="W154" s="52">
        <v>2753</v>
      </c>
      <c r="X154" s="52">
        <v>3678</v>
      </c>
      <c r="Y154" s="52">
        <v>2693</v>
      </c>
      <c r="DA154" s="63" t="s">
        <v>1385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1759</v>
      </c>
      <c r="D158" s="52">
        <v>2358</v>
      </c>
      <c r="E158" s="52">
        <v>2380</v>
      </c>
      <c r="F158" s="52">
        <v>1441</v>
      </c>
      <c r="G158" s="52">
        <v>1154</v>
      </c>
      <c r="H158" s="52">
        <v>977</v>
      </c>
      <c r="I158" s="52">
        <v>1251</v>
      </c>
      <c r="J158" s="52">
        <v>1818</v>
      </c>
      <c r="K158" s="52">
        <v>1199</v>
      </c>
      <c r="L158" s="52">
        <v>538</v>
      </c>
      <c r="M158" s="52">
        <v>135</v>
      </c>
      <c r="N158" s="52">
        <v>337</v>
      </c>
      <c r="O158" s="52">
        <v>1174</v>
      </c>
      <c r="P158" s="52">
        <v>2723</v>
      </c>
      <c r="Q158" s="52">
        <v>2341</v>
      </c>
      <c r="R158" s="52">
        <v>1533</v>
      </c>
      <c r="S158" s="52">
        <v>944</v>
      </c>
      <c r="T158" s="52">
        <v>492</v>
      </c>
      <c r="U158" s="52">
        <v>818</v>
      </c>
      <c r="V158" s="52">
        <v>954</v>
      </c>
      <c r="W158" s="52">
        <v>1885</v>
      </c>
      <c r="X158" s="52">
        <v>1800</v>
      </c>
      <c r="Y158" s="52">
        <v>883</v>
      </c>
      <c r="DA158" s="63" t="s">
        <v>1386</v>
      </c>
    </row>
    <row r="159" spans="1:105" ht="12" customHeight="1" x14ac:dyDescent="0.25">
      <c r="A159" s="109" t="s">
        <v>120</v>
      </c>
      <c r="B159" s="36"/>
      <c r="C159" s="36">
        <v>11347</v>
      </c>
      <c r="D159" s="36">
        <v>16282</v>
      </c>
      <c r="E159" s="36">
        <v>16816</v>
      </c>
      <c r="F159" s="36">
        <v>18082</v>
      </c>
      <c r="G159" s="36">
        <v>13327</v>
      </c>
      <c r="H159" s="36">
        <v>12237</v>
      </c>
      <c r="I159" s="36">
        <v>10918</v>
      </c>
      <c r="J159" s="36">
        <v>10277</v>
      </c>
      <c r="K159" s="36">
        <v>10057</v>
      </c>
      <c r="L159" s="36">
        <v>11413</v>
      </c>
      <c r="M159" s="36">
        <v>12004</v>
      </c>
      <c r="N159" s="36">
        <v>14052</v>
      </c>
      <c r="O159" s="36">
        <v>14830</v>
      </c>
      <c r="P159" s="36">
        <v>21987</v>
      </c>
      <c r="Q159" s="36">
        <v>22703</v>
      </c>
      <c r="R159" s="36">
        <v>15870</v>
      </c>
      <c r="S159" s="36">
        <v>18918</v>
      </c>
      <c r="T159" s="36">
        <v>18107</v>
      </c>
      <c r="U159" s="36">
        <v>23458</v>
      </c>
      <c r="V159" s="36">
        <v>20601</v>
      </c>
      <c r="W159" s="36">
        <v>33411</v>
      </c>
      <c r="X159" s="36">
        <v>42890</v>
      </c>
      <c r="Y159" s="36">
        <v>31193</v>
      </c>
      <c r="DA159" s="60" t="s">
        <v>1387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1388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9868</v>
      </c>
      <c r="D163" s="52">
        <v>11277</v>
      </c>
      <c r="E163" s="52">
        <v>12117</v>
      </c>
      <c r="F163" s="52">
        <v>14445</v>
      </c>
      <c r="G163" s="52">
        <v>11226</v>
      </c>
      <c r="H163" s="52">
        <v>10626</v>
      </c>
      <c r="I163" s="52">
        <v>9785</v>
      </c>
      <c r="J163" s="52">
        <v>10960</v>
      </c>
      <c r="K163" s="52">
        <v>12436</v>
      </c>
      <c r="L163" s="52">
        <v>12782</v>
      </c>
      <c r="M163" s="52">
        <v>12412</v>
      </c>
      <c r="N163" s="52">
        <v>10417</v>
      </c>
      <c r="O163" s="52">
        <v>9023</v>
      </c>
      <c r="P163" s="52">
        <v>4606</v>
      </c>
      <c r="Q163" s="52">
        <v>10941</v>
      </c>
      <c r="R163" s="52">
        <v>13604</v>
      </c>
      <c r="S163" s="52">
        <v>17559</v>
      </c>
      <c r="T163" s="52">
        <v>18719</v>
      </c>
      <c r="U163" s="52">
        <v>20321</v>
      </c>
      <c r="V163" s="52">
        <v>14992</v>
      </c>
      <c r="W163" s="52">
        <v>13944</v>
      </c>
      <c r="X163" s="52">
        <v>9419</v>
      </c>
      <c r="Y163" s="52">
        <v>7143</v>
      </c>
      <c r="DA163" s="63" t="s">
        <v>1389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1369</v>
      </c>
      <c r="D165" s="52">
        <v>1407</v>
      </c>
      <c r="E165" s="52">
        <v>969</v>
      </c>
      <c r="F165" s="52">
        <v>1541</v>
      </c>
      <c r="G165" s="52">
        <v>1844</v>
      </c>
      <c r="H165" s="52">
        <v>1473</v>
      </c>
      <c r="I165" s="52">
        <v>1016</v>
      </c>
      <c r="J165" s="52">
        <v>2207</v>
      </c>
      <c r="K165" s="52">
        <v>1233</v>
      </c>
      <c r="L165" s="52">
        <v>1660</v>
      </c>
      <c r="M165" s="52">
        <v>1001</v>
      </c>
      <c r="N165" s="52">
        <v>1645</v>
      </c>
      <c r="O165" s="52">
        <v>1648</v>
      </c>
      <c r="P165" s="52">
        <v>463</v>
      </c>
      <c r="Q165" s="52">
        <v>1719</v>
      </c>
      <c r="R165" s="52">
        <v>1222</v>
      </c>
      <c r="S165" s="52">
        <v>1156</v>
      </c>
      <c r="T165" s="52">
        <v>2373</v>
      </c>
      <c r="U165" s="52">
        <v>3222</v>
      </c>
      <c r="V165" s="52">
        <v>3808</v>
      </c>
      <c r="W165" s="52">
        <v>3848</v>
      </c>
      <c r="X165" s="52">
        <v>1142</v>
      </c>
      <c r="Y165" s="52">
        <v>4722</v>
      </c>
      <c r="DA165" s="63" t="s">
        <v>1390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X167" s="52">
        <v>0</v>
      </c>
      <c r="Y167" s="52">
        <v>0</v>
      </c>
      <c r="DA167" s="63" t="s">
        <v>1391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1392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9707</v>
      </c>
      <c r="D171" s="52">
        <v>11120</v>
      </c>
      <c r="E171" s="52">
        <v>11961</v>
      </c>
      <c r="F171" s="52">
        <v>14198</v>
      </c>
      <c r="G171" s="52">
        <v>10984</v>
      </c>
      <c r="H171" s="52">
        <v>10210</v>
      </c>
      <c r="I171" s="52">
        <v>9514</v>
      </c>
      <c r="J171" s="52">
        <v>10460</v>
      </c>
      <c r="K171" s="52">
        <v>12114</v>
      </c>
      <c r="L171" s="52">
        <v>12365</v>
      </c>
      <c r="M171" s="52">
        <v>12025</v>
      </c>
      <c r="N171" s="52">
        <v>10001</v>
      </c>
      <c r="O171" s="52">
        <v>8575</v>
      </c>
      <c r="P171" s="52">
        <v>4314</v>
      </c>
      <c r="Q171" s="52">
        <v>10377</v>
      </c>
      <c r="R171" s="52">
        <v>12707</v>
      </c>
      <c r="S171" s="52">
        <v>16503</v>
      </c>
      <c r="T171" s="52">
        <v>17312</v>
      </c>
      <c r="U171" s="52">
        <v>18834</v>
      </c>
      <c r="V171" s="52">
        <v>13728</v>
      </c>
      <c r="W171" s="52">
        <v>12857</v>
      </c>
      <c r="X171" s="52">
        <v>8644</v>
      </c>
      <c r="Y171" s="52">
        <v>6543</v>
      </c>
      <c r="DA171" s="63" t="s">
        <v>1393</v>
      </c>
    </row>
    <row r="172" spans="1:105" ht="12" customHeight="1" x14ac:dyDescent="0.25">
      <c r="A172" s="97" t="s">
        <v>121</v>
      </c>
      <c r="B172" s="52"/>
      <c r="C172" s="52">
        <v>161</v>
      </c>
      <c r="D172" s="52">
        <v>157</v>
      </c>
      <c r="E172" s="52">
        <v>156</v>
      </c>
      <c r="F172" s="52">
        <v>247</v>
      </c>
      <c r="G172" s="52">
        <v>242</v>
      </c>
      <c r="H172" s="52">
        <v>416</v>
      </c>
      <c r="I172" s="52">
        <v>271</v>
      </c>
      <c r="J172" s="52">
        <v>500</v>
      </c>
      <c r="K172" s="52">
        <v>322</v>
      </c>
      <c r="L172" s="52">
        <v>417</v>
      </c>
      <c r="M172" s="52">
        <v>387</v>
      </c>
      <c r="N172" s="52">
        <v>416</v>
      </c>
      <c r="O172" s="52">
        <v>448</v>
      </c>
      <c r="P172" s="52">
        <v>292</v>
      </c>
      <c r="Q172" s="52">
        <v>564</v>
      </c>
      <c r="R172" s="52">
        <v>897</v>
      </c>
      <c r="S172" s="52">
        <v>1056</v>
      </c>
      <c r="T172" s="52">
        <v>1407</v>
      </c>
      <c r="U172" s="52">
        <v>1487</v>
      </c>
      <c r="V172" s="52">
        <v>1264</v>
      </c>
      <c r="W172" s="52">
        <v>1087</v>
      </c>
      <c r="X172" s="52">
        <v>775</v>
      </c>
      <c r="Y172" s="52">
        <v>600</v>
      </c>
      <c r="DA172" s="63" t="s">
        <v>1394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1324</v>
      </c>
      <c r="D176" s="52">
        <v>1427</v>
      </c>
      <c r="E176" s="52">
        <v>1502</v>
      </c>
      <c r="F176" s="52">
        <v>1066</v>
      </c>
      <c r="G176" s="52">
        <v>894</v>
      </c>
      <c r="H176" s="52">
        <v>785</v>
      </c>
      <c r="I176" s="52">
        <v>1006</v>
      </c>
      <c r="J176" s="52">
        <v>1647</v>
      </c>
      <c r="K176" s="52">
        <v>1324</v>
      </c>
      <c r="L176" s="52">
        <v>576</v>
      </c>
      <c r="M176" s="52">
        <v>138</v>
      </c>
      <c r="N176" s="52">
        <v>244</v>
      </c>
      <c r="O176" s="52">
        <v>662</v>
      </c>
      <c r="P176" s="52">
        <v>507</v>
      </c>
      <c r="Q176" s="52">
        <v>1023</v>
      </c>
      <c r="R176" s="52">
        <v>1199</v>
      </c>
      <c r="S176" s="52">
        <v>835</v>
      </c>
      <c r="T176" s="52">
        <v>495</v>
      </c>
      <c r="U176" s="52">
        <v>685</v>
      </c>
      <c r="V176" s="52">
        <v>664</v>
      </c>
      <c r="W176" s="52">
        <v>745</v>
      </c>
      <c r="X176" s="52">
        <v>379</v>
      </c>
      <c r="Y176" s="52">
        <v>197</v>
      </c>
      <c r="DA176" s="63" t="s">
        <v>1395</v>
      </c>
    </row>
    <row r="177" spans="1:105" ht="12" customHeight="1" x14ac:dyDescent="0.25">
      <c r="A177" s="109" t="s">
        <v>120</v>
      </c>
      <c r="B177" s="36"/>
      <c r="C177" s="36">
        <v>8544</v>
      </c>
      <c r="D177" s="36">
        <v>9850</v>
      </c>
      <c r="E177" s="36">
        <v>10615</v>
      </c>
      <c r="F177" s="36">
        <v>13379</v>
      </c>
      <c r="G177" s="36">
        <v>10332</v>
      </c>
      <c r="H177" s="36">
        <v>9841</v>
      </c>
      <c r="I177" s="36">
        <v>8779</v>
      </c>
      <c r="J177" s="36">
        <v>9313</v>
      </c>
      <c r="K177" s="36">
        <v>11112</v>
      </c>
      <c r="L177" s="36">
        <v>12206</v>
      </c>
      <c r="M177" s="36">
        <v>12274</v>
      </c>
      <c r="N177" s="36">
        <v>10173</v>
      </c>
      <c r="O177" s="36">
        <v>8361</v>
      </c>
      <c r="P177" s="36">
        <v>4099</v>
      </c>
      <c r="Q177" s="36">
        <v>9918</v>
      </c>
      <c r="R177" s="36">
        <v>12405</v>
      </c>
      <c r="S177" s="36">
        <v>16724</v>
      </c>
      <c r="T177" s="36">
        <v>18224</v>
      </c>
      <c r="U177" s="36">
        <v>19636</v>
      </c>
      <c r="V177" s="36">
        <v>14328</v>
      </c>
      <c r="W177" s="36">
        <v>13199</v>
      </c>
      <c r="X177" s="36">
        <v>9040</v>
      </c>
      <c r="Y177" s="36">
        <v>6946</v>
      </c>
      <c r="DA177" s="60" t="s">
        <v>1396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1398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261</v>
      </c>
      <c r="D5" s="52">
        <v>180</v>
      </c>
      <c r="E5" s="52">
        <v>209</v>
      </c>
      <c r="F5" s="52">
        <v>298</v>
      </c>
      <c r="G5" s="52">
        <v>317</v>
      </c>
      <c r="H5" s="52">
        <v>162</v>
      </c>
      <c r="I5" s="52">
        <v>0</v>
      </c>
      <c r="J5" s="52">
        <v>2</v>
      </c>
      <c r="K5" s="52">
        <v>1</v>
      </c>
      <c r="L5" s="52">
        <v>0</v>
      </c>
      <c r="M5" s="52">
        <v>79</v>
      </c>
      <c r="N5" s="52">
        <v>187</v>
      </c>
      <c r="O5" s="52">
        <v>148</v>
      </c>
      <c r="P5" s="52">
        <v>0</v>
      </c>
      <c r="Q5" s="52">
        <v>0</v>
      </c>
      <c r="R5" s="52">
        <v>64</v>
      </c>
      <c r="S5" s="52">
        <v>171</v>
      </c>
      <c r="T5" s="52">
        <v>210</v>
      </c>
      <c r="U5" s="52">
        <v>198</v>
      </c>
      <c r="V5" s="52">
        <v>182</v>
      </c>
      <c r="W5" s="52">
        <v>106</v>
      </c>
      <c r="X5" s="52">
        <v>33</v>
      </c>
      <c r="Y5" s="52">
        <v>27</v>
      </c>
      <c r="DA5" s="63" t="s">
        <v>1399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28</v>
      </c>
      <c r="D8" s="52">
        <v>27</v>
      </c>
      <c r="E8" s="52">
        <v>17</v>
      </c>
      <c r="F8" s="52">
        <v>18</v>
      </c>
      <c r="G8" s="52">
        <v>22</v>
      </c>
      <c r="H8" s="52">
        <v>32</v>
      </c>
      <c r="I8" s="52">
        <v>19</v>
      </c>
      <c r="J8" s="52">
        <v>6</v>
      </c>
      <c r="K8" s="52">
        <v>1</v>
      </c>
      <c r="L8" s="52">
        <v>1</v>
      </c>
      <c r="M8" s="52">
        <v>1</v>
      </c>
      <c r="N8" s="52">
        <v>4</v>
      </c>
      <c r="O8" s="52">
        <v>14</v>
      </c>
      <c r="P8" s="52">
        <v>16</v>
      </c>
      <c r="Q8" s="52">
        <v>5</v>
      </c>
      <c r="R8" s="52">
        <v>0</v>
      </c>
      <c r="S8" s="52">
        <v>4</v>
      </c>
      <c r="T8" s="52">
        <v>13</v>
      </c>
      <c r="U8" s="52">
        <v>22</v>
      </c>
      <c r="V8" s="52">
        <v>28</v>
      </c>
      <c r="W8" s="52">
        <v>37</v>
      </c>
      <c r="X8" s="52">
        <v>24</v>
      </c>
      <c r="Y8" s="52">
        <v>14</v>
      </c>
      <c r="DA8" s="63" t="s">
        <v>1400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305</v>
      </c>
      <c r="D10" s="52">
        <f>RES_hhdet_in!D10-RES_hhdet_in_new!D10</f>
        <v>346</v>
      </c>
      <c r="E10" s="52">
        <f>RES_hhdet_in!E10-RES_hhdet_in_new!E10</f>
        <v>372</v>
      </c>
      <c r="F10" s="52">
        <f>RES_hhdet_in!F10-RES_hhdet_in_new!F10</f>
        <v>434</v>
      </c>
      <c r="G10" s="52">
        <f>RES_hhdet_in!G10-RES_hhdet_in_new!G10</f>
        <v>280</v>
      </c>
      <c r="H10" s="52">
        <f>RES_hhdet_in!H10-RES_hhdet_in_new!H10</f>
        <v>197</v>
      </c>
      <c r="I10" s="52">
        <f>RES_hhdet_in!I10-RES_hhdet_in_new!I10</f>
        <v>268</v>
      </c>
      <c r="J10" s="52">
        <f>RES_hhdet_in!J10-RES_hhdet_in_new!J10</f>
        <v>649</v>
      </c>
      <c r="K10" s="52">
        <f>RES_hhdet_in!K10-RES_hhdet_in_new!K10</f>
        <v>364</v>
      </c>
      <c r="L10" s="52">
        <f>RES_hhdet_in!L10-RES_hhdet_in_new!L10</f>
        <v>296</v>
      </c>
      <c r="M10" s="52">
        <f>RES_hhdet_in!M10-RES_hhdet_in_new!M10</f>
        <v>350</v>
      </c>
      <c r="N10" s="52">
        <f>RES_hhdet_in!N10-RES_hhdet_in_new!N10</f>
        <v>371</v>
      </c>
      <c r="O10" s="52">
        <f>RES_hhdet_in!O10-RES_hhdet_in_new!O10</f>
        <v>373</v>
      </c>
      <c r="P10" s="52">
        <f>RES_hhdet_in!P10-RES_hhdet_in_new!P10</f>
        <v>163</v>
      </c>
      <c r="Q10" s="52">
        <f>RES_hhdet_in!Q10-RES_hhdet_in_new!Q10</f>
        <v>164</v>
      </c>
      <c r="R10" s="52">
        <f>RES_hhdet_in!R10-RES_hhdet_in_new!R10</f>
        <v>135</v>
      </c>
      <c r="S10" s="52">
        <f>RES_hhdet_in!S10-RES_hhdet_in_new!S10</f>
        <v>177</v>
      </c>
      <c r="T10" s="52">
        <f>RES_hhdet_in!T10-RES_hhdet_in_new!T10</f>
        <v>205</v>
      </c>
      <c r="U10" s="52">
        <f>RES_hhdet_in!U10-RES_hhdet_in_new!U10</f>
        <v>196</v>
      </c>
      <c r="V10" s="52">
        <f>RES_hhdet_in!V10-RES_hhdet_in_new!V10</f>
        <v>179</v>
      </c>
      <c r="W10" s="52">
        <f>RES_hhdet_in!W10-RES_hhdet_in_new!W10</f>
        <v>99</v>
      </c>
      <c r="X10" s="52">
        <f>RES_hhdet_in!X10-RES_hhdet_in_new!X10</f>
        <v>47</v>
      </c>
      <c r="Y10" s="52">
        <f>RES_hhdet_in!Y10-RES_hhdet_in_new!Y10</f>
        <v>36</v>
      </c>
      <c r="DA10" s="63" t="s">
        <v>1401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0</v>
      </c>
      <c r="E11" s="52">
        <f>RES_hhdet_in!E11-RES_hhdet_in_new!E11</f>
        <v>0</v>
      </c>
      <c r="F11" s="52">
        <f>RES_hhdet_in!F11-RES_hhdet_in_new!F11</f>
        <v>0</v>
      </c>
      <c r="G11" s="52">
        <f>RES_hhdet_in!G11-RES_hhdet_in_new!G11</f>
        <v>0</v>
      </c>
      <c r="H11" s="52">
        <f>RES_hhdet_in!H11-RES_hhdet_in_new!H11</f>
        <v>0</v>
      </c>
      <c r="I11" s="52">
        <f>RES_hhdet_in!I11-RES_hhdet_in_new!I11</f>
        <v>0</v>
      </c>
      <c r="J11" s="52">
        <f>RES_hhdet_in!J11-RES_hhdet_in_new!J11</f>
        <v>0</v>
      </c>
      <c r="K11" s="52">
        <f>RES_hhdet_in!K11-RES_hhdet_in_new!K11</f>
        <v>0</v>
      </c>
      <c r="L11" s="52">
        <f>RES_hhdet_in!L11-RES_hhdet_in_new!L11</f>
        <v>0</v>
      </c>
      <c r="M11" s="52">
        <f>RES_hhdet_in!M11-RES_hhdet_in_new!M11</f>
        <v>0</v>
      </c>
      <c r="N11" s="52">
        <f>RES_hhdet_in!N11-RES_hhdet_in_new!N11</f>
        <v>0</v>
      </c>
      <c r="O11" s="52">
        <f>RES_hhdet_in!O11-RES_hhdet_in_new!O11</f>
        <v>0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0</v>
      </c>
      <c r="T11" s="52">
        <f>RES_hhdet_in!T11-RES_hhdet_in_new!T11</f>
        <v>0</v>
      </c>
      <c r="U11" s="52">
        <f>RES_hhdet_in!U11-RES_hhdet_in_new!U11</f>
        <v>0</v>
      </c>
      <c r="V11" s="52">
        <f>RES_hhdet_in!V11-RES_hhdet_in_new!V11</f>
        <v>0</v>
      </c>
      <c r="W11" s="52">
        <f>RES_hhdet_in!W11-RES_hhdet_in_new!W11</f>
        <v>0</v>
      </c>
      <c r="X11" s="52">
        <f>RES_hhdet_in!X11-RES_hhdet_in_new!X11</f>
        <v>0</v>
      </c>
      <c r="Y11" s="52">
        <f>RES_hhdet_in!Y11-RES_hhdet_in_new!Y11</f>
        <v>0</v>
      </c>
      <c r="DA11" s="63" t="s">
        <v>1402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X12" s="52">
        <f>RES_hhdet_in!X12-RES_hhdet_in_new!X12</f>
        <v>0</v>
      </c>
      <c r="Y12" s="52">
        <f>RES_hhdet_in!Y12-RES_hhdet_in_new!Y12</f>
        <v>0</v>
      </c>
      <c r="DA12" s="63" t="s">
        <v>1403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X13" s="52">
        <f>RES_hhdet_in!X13-RES_hhdet_in_new!X13</f>
        <v>0</v>
      </c>
      <c r="Y13" s="52">
        <f>RES_hhdet_in!Y13-RES_hhdet_in_new!Y13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X14" s="52">
        <f>RES_hhdet_in!X14-RES_hhdet_in_new!X14</f>
        <v>0</v>
      </c>
      <c r="Y14" s="52">
        <f>RES_hhdet_in!Y14-RES_hhdet_in_new!Y14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276</v>
      </c>
      <c r="D15" s="52">
        <f>RES_hhdet_in!D15-RES_hhdet_in_new!D15</f>
        <v>157</v>
      </c>
      <c r="E15" s="52">
        <f>RES_hhdet_in!E15-RES_hhdet_in_new!E15</f>
        <v>167</v>
      </c>
      <c r="F15" s="52">
        <f>RES_hhdet_in!F15-RES_hhdet_in_new!F15</f>
        <v>204</v>
      </c>
      <c r="G15" s="52">
        <f>RES_hhdet_in!G15-RES_hhdet_in_new!G15</f>
        <v>398</v>
      </c>
      <c r="H15" s="52">
        <f>RES_hhdet_in!H15-RES_hhdet_in_new!H15</f>
        <v>362</v>
      </c>
      <c r="I15" s="52">
        <f>RES_hhdet_in!I15-RES_hhdet_in_new!I15</f>
        <v>0</v>
      </c>
      <c r="J15" s="52">
        <f>RES_hhdet_in!J15-RES_hhdet_in_new!J15</f>
        <v>0</v>
      </c>
      <c r="K15" s="52">
        <f>RES_hhdet_in!K15-RES_hhdet_in_new!K15</f>
        <v>0</v>
      </c>
      <c r="L15" s="52">
        <f>RES_hhdet_in!L15-RES_hhdet_in_new!L15</f>
        <v>0</v>
      </c>
      <c r="M15" s="52">
        <f>RES_hhdet_in!M15-RES_hhdet_in_new!M15</f>
        <v>0</v>
      </c>
      <c r="N15" s="52">
        <f>RES_hhdet_in!N15-RES_hhdet_in_new!N15</f>
        <v>0</v>
      </c>
      <c r="O15" s="52">
        <f>RES_hhdet_in!O15-RES_hhdet_in_new!O15</f>
        <v>11</v>
      </c>
      <c r="P15" s="52">
        <f>RES_hhdet_in!P15-RES_hhdet_in_new!P15</f>
        <v>75</v>
      </c>
      <c r="Q15" s="52">
        <f>RES_hhdet_in!Q15-RES_hhdet_in_new!Q15</f>
        <v>0</v>
      </c>
      <c r="R15" s="52">
        <f>RES_hhdet_in!R15-RES_hhdet_in_new!R15</f>
        <v>0</v>
      </c>
      <c r="S15" s="52">
        <f>RES_hhdet_in!S15-RES_hhdet_in_new!S15</f>
        <v>8</v>
      </c>
      <c r="T15" s="52">
        <f>RES_hhdet_in!T15-RES_hhdet_in_new!T15</f>
        <v>7</v>
      </c>
      <c r="U15" s="52">
        <f>RES_hhdet_in!U15-RES_hhdet_in_new!U15</f>
        <v>5</v>
      </c>
      <c r="V15" s="52">
        <f>RES_hhdet_in!V15-RES_hhdet_in_new!V15</f>
        <v>5</v>
      </c>
      <c r="W15" s="52">
        <f>RES_hhdet_in!W15-RES_hhdet_in_new!W15</f>
        <v>9</v>
      </c>
      <c r="X15" s="52">
        <f>RES_hhdet_in!X15-RES_hhdet_in_new!X15</f>
        <v>2</v>
      </c>
      <c r="Y15" s="52">
        <f>RES_hhdet_in!Y15-RES_hhdet_in_new!Y15</f>
        <v>7</v>
      </c>
      <c r="DA15" s="63" t="s">
        <v>1404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5</v>
      </c>
      <c r="D16" s="52">
        <f>RES_hhdet_in!D16-RES_hhdet_in_new!D16</f>
        <v>2</v>
      </c>
      <c r="E16" s="52">
        <f>RES_hhdet_in!E16-RES_hhdet_in_new!E16</f>
        <v>2</v>
      </c>
      <c r="F16" s="52">
        <f>RES_hhdet_in!F16-RES_hhdet_in_new!F16</f>
        <v>4</v>
      </c>
      <c r="G16" s="52">
        <f>RES_hhdet_in!G16-RES_hhdet_in_new!G16</f>
        <v>9</v>
      </c>
      <c r="H16" s="52">
        <f>RES_hhdet_in!H16-RES_hhdet_in_new!H16</f>
        <v>15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0</v>
      </c>
      <c r="P16" s="52">
        <f>RES_hhdet_in!P16-RES_hhdet_in_new!P16</f>
        <v>4</v>
      </c>
      <c r="Q16" s="52">
        <f>RES_hhdet_in!Q16-RES_hhdet_in_new!Q16</f>
        <v>0</v>
      </c>
      <c r="R16" s="52">
        <f>RES_hhdet_in!R16-RES_hhdet_in_new!R16</f>
        <v>0</v>
      </c>
      <c r="S16" s="52">
        <f>RES_hhdet_in!S16-RES_hhdet_in_new!S16</f>
        <v>0</v>
      </c>
      <c r="T16" s="52">
        <f>RES_hhdet_in!T16-RES_hhdet_in_new!T16</f>
        <v>0</v>
      </c>
      <c r="U16" s="52">
        <f>RES_hhdet_in!U16-RES_hhdet_in_new!U16</f>
        <v>0</v>
      </c>
      <c r="V16" s="52">
        <f>RES_hhdet_in!V16-RES_hhdet_in_new!V16</f>
        <v>0</v>
      </c>
      <c r="W16" s="52">
        <f>RES_hhdet_in!W16-RES_hhdet_in_new!W16</f>
        <v>0</v>
      </c>
      <c r="X16" s="52">
        <f>RES_hhdet_in!X16-RES_hhdet_in_new!X16</f>
        <v>0</v>
      </c>
      <c r="Y16" s="52">
        <f>RES_hhdet_in!Y16-RES_hhdet_in_new!Y16</f>
        <v>0</v>
      </c>
      <c r="DA16" s="63" t="s">
        <v>1405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1406</v>
      </c>
    </row>
    <row r="21" spans="1:105" ht="12" customHeight="1" x14ac:dyDescent="0.25">
      <c r="A21" s="97" t="s">
        <v>50</v>
      </c>
      <c r="B21" s="52"/>
      <c r="C21" s="52">
        <v>102</v>
      </c>
      <c r="D21" s="52">
        <v>86</v>
      </c>
      <c r="E21" s="52">
        <v>89</v>
      </c>
      <c r="F21" s="52">
        <v>62</v>
      </c>
      <c r="G21" s="52">
        <v>72</v>
      </c>
      <c r="H21" s="52">
        <v>64</v>
      </c>
      <c r="I21" s="52">
        <v>21</v>
      </c>
      <c r="J21" s="52">
        <v>16</v>
      </c>
      <c r="K21" s="52">
        <v>25</v>
      </c>
      <c r="L21" s="52">
        <v>14</v>
      </c>
      <c r="M21" s="52">
        <v>6</v>
      </c>
      <c r="N21" s="52">
        <v>12</v>
      </c>
      <c r="O21" s="52">
        <v>27</v>
      </c>
      <c r="P21" s="52">
        <v>8</v>
      </c>
      <c r="Q21" s="52">
        <v>0</v>
      </c>
      <c r="R21" s="52">
        <v>8</v>
      </c>
      <c r="S21" s="52">
        <v>10</v>
      </c>
      <c r="T21" s="52">
        <v>6</v>
      </c>
      <c r="U21" s="52">
        <v>9</v>
      </c>
      <c r="V21" s="52">
        <v>11</v>
      </c>
      <c r="W21" s="52">
        <v>6</v>
      </c>
      <c r="X21" s="52">
        <v>1</v>
      </c>
      <c r="Y21" s="52">
        <v>0</v>
      </c>
      <c r="DA21" s="63" t="s">
        <v>1407</v>
      </c>
    </row>
    <row r="22" spans="1:105" ht="12" customHeight="1" x14ac:dyDescent="0.25">
      <c r="A22" s="109" t="s">
        <v>120</v>
      </c>
      <c r="B22" s="36"/>
      <c r="C22" s="36">
        <v>657</v>
      </c>
      <c r="D22" s="36">
        <v>593</v>
      </c>
      <c r="E22" s="36">
        <v>632</v>
      </c>
      <c r="F22" s="36">
        <v>778</v>
      </c>
      <c r="G22" s="36">
        <v>847</v>
      </c>
      <c r="H22" s="36">
        <v>802</v>
      </c>
      <c r="I22" s="36">
        <v>170</v>
      </c>
      <c r="J22" s="36">
        <v>87</v>
      </c>
      <c r="K22" s="36">
        <v>204</v>
      </c>
      <c r="L22" s="36">
        <v>289</v>
      </c>
      <c r="M22" s="36">
        <v>452</v>
      </c>
      <c r="N22" s="36">
        <v>539</v>
      </c>
      <c r="O22" s="36">
        <v>361</v>
      </c>
      <c r="P22" s="36">
        <v>73</v>
      </c>
      <c r="Q22" s="36">
        <v>12</v>
      </c>
      <c r="R22" s="36">
        <v>100</v>
      </c>
      <c r="S22" s="36">
        <v>234</v>
      </c>
      <c r="T22" s="36">
        <v>329</v>
      </c>
      <c r="U22" s="36">
        <v>356</v>
      </c>
      <c r="V22" s="36">
        <v>325</v>
      </c>
      <c r="W22" s="36">
        <v>202</v>
      </c>
      <c r="X22" s="36">
        <v>111</v>
      </c>
      <c r="Y22" s="36">
        <v>152</v>
      </c>
      <c r="DA22" s="60" t="s">
        <v>1408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1409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1410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1411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0</v>
      </c>
      <c r="D31" s="52">
        <f>RES_hhdet_in!D31-RES_hhdet_in_new!D31</f>
        <v>0</v>
      </c>
      <c r="E31" s="52">
        <f>RES_hhdet_in!E31-RES_hhdet_in_new!E31</f>
        <v>0</v>
      </c>
      <c r="F31" s="52">
        <f>RES_hhdet_in!F31-RES_hhdet_in_new!F31</f>
        <v>0</v>
      </c>
      <c r="G31" s="52">
        <f>RES_hhdet_in!G31-RES_hhdet_in_new!G31</f>
        <v>0</v>
      </c>
      <c r="H31" s="52">
        <f>RES_hhdet_in!H31-RES_hhdet_in_new!H31</f>
        <v>0</v>
      </c>
      <c r="I31" s="52">
        <f>RES_hhdet_in!I31-RES_hhdet_in_new!I31</f>
        <v>0</v>
      </c>
      <c r="J31" s="52">
        <f>RES_hhdet_in!J31-RES_hhdet_in_new!J31</f>
        <v>0</v>
      </c>
      <c r="K31" s="52">
        <f>RES_hhdet_in!K31-RES_hhdet_in_new!K31</f>
        <v>0</v>
      </c>
      <c r="L31" s="52">
        <f>RES_hhdet_in!L31-RES_hhdet_in_new!L31</f>
        <v>0</v>
      </c>
      <c r="M31" s="52">
        <f>RES_hhdet_in!M31-RES_hhdet_in_new!M31</f>
        <v>0</v>
      </c>
      <c r="N31" s="52">
        <f>RES_hhdet_in!N31-RES_hhdet_in_new!N31</f>
        <v>0</v>
      </c>
      <c r="O31" s="52">
        <f>RES_hhdet_in!O31-RES_hhdet_in_new!O31</f>
        <v>0</v>
      </c>
      <c r="P31" s="52">
        <f>RES_hhdet_in!P31-RES_hhdet_in_new!P31</f>
        <v>0</v>
      </c>
      <c r="Q31" s="52">
        <f>RES_hhdet_in!Q31-RES_hhdet_in_new!Q31</f>
        <v>0</v>
      </c>
      <c r="R31" s="52">
        <f>RES_hhdet_in!R31-RES_hhdet_in_new!R31</f>
        <v>0</v>
      </c>
      <c r="S31" s="52">
        <f>RES_hhdet_in!S31-RES_hhdet_in_new!S31</f>
        <v>0</v>
      </c>
      <c r="T31" s="52">
        <f>RES_hhdet_in!T31-RES_hhdet_in_new!T31</f>
        <v>0</v>
      </c>
      <c r="U31" s="52">
        <f>RES_hhdet_in!U31-RES_hhdet_in_new!U31</f>
        <v>0</v>
      </c>
      <c r="V31" s="52">
        <f>RES_hhdet_in!V31-RES_hhdet_in_new!V31</f>
        <v>0</v>
      </c>
      <c r="W31" s="52">
        <f>RES_hhdet_in!W31-RES_hhdet_in_new!W31</f>
        <v>0</v>
      </c>
      <c r="X31" s="52">
        <f>RES_hhdet_in!X31-RES_hhdet_in_new!X31</f>
        <v>0</v>
      </c>
      <c r="Y31" s="52">
        <f>RES_hhdet_in!Y31-RES_hhdet_in_new!Y31</f>
        <v>0</v>
      </c>
      <c r="DA31" s="63" t="s">
        <v>1412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X32" s="52">
        <f>RES_hhdet_in!X32-RES_hhdet_in_new!X32</f>
        <v>0</v>
      </c>
      <c r="Y32" s="52">
        <f>RES_hhdet_in!Y32-RES_hhdet_in_new!Y32</f>
        <v>0</v>
      </c>
      <c r="DA32" s="63" t="s">
        <v>1413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X33" s="52">
        <f>RES_hhdet_in!X33-RES_hhdet_in_new!X33</f>
        <v>0</v>
      </c>
      <c r="Y33" s="52">
        <f>RES_hhdet_in!Y33-RES_hhdet_in_new!Y33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X34" s="52">
        <f>RES_hhdet_in!X34-RES_hhdet_in_new!X34</f>
        <v>0</v>
      </c>
      <c r="Y34" s="52">
        <f>RES_hhdet_in!Y34-RES_hhdet_in_new!Y34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0</v>
      </c>
      <c r="D35" s="52">
        <f>RES_hhdet_in!D35-RES_hhdet_in_new!D35</f>
        <v>0</v>
      </c>
      <c r="E35" s="52">
        <f>RES_hhdet_in!E35-RES_hhdet_in_new!E35</f>
        <v>0</v>
      </c>
      <c r="F35" s="52">
        <f>RES_hhdet_in!F35-RES_hhdet_in_new!F35</f>
        <v>0</v>
      </c>
      <c r="G35" s="52">
        <f>RES_hhdet_in!G35-RES_hhdet_in_new!G35</f>
        <v>0</v>
      </c>
      <c r="H35" s="52">
        <f>RES_hhdet_in!H35-RES_hhdet_in_new!H35</f>
        <v>0</v>
      </c>
      <c r="I35" s="52">
        <f>RES_hhdet_in!I35-RES_hhdet_in_new!I35</f>
        <v>0</v>
      </c>
      <c r="J35" s="52">
        <f>RES_hhdet_in!J35-RES_hhdet_in_new!J35</f>
        <v>0</v>
      </c>
      <c r="K35" s="52">
        <f>RES_hhdet_in!K35-RES_hhdet_in_new!K35</f>
        <v>0</v>
      </c>
      <c r="L35" s="52">
        <f>RES_hhdet_in!L35-RES_hhdet_in_new!L35</f>
        <v>0</v>
      </c>
      <c r="M35" s="52">
        <f>RES_hhdet_in!M35-RES_hhdet_in_new!M35</f>
        <v>0</v>
      </c>
      <c r="N35" s="52">
        <f>RES_hhdet_in!N35-RES_hhdet_in_new!N35</f>
        <v>0</v>
      </c>
      <c r="O35" s="52">
        <f>RES_hhdet_in!O35-RES_hhdet_in_new!O35</f>
        <v>0</v>
      </c>
      <c r="P35" s="52">
        <f>RES_hhdet_in!P35-RES_hhdet_in_new!P35</f>
        <v>0</v>
      </c>
      <c r="Q35" s="52">
        <f>RES_hhdet_in!Q35-RES_hhdet_in_new!Q35</f>
        <v>0</v>
      </c>
      <c r="R35" s="52">
        <f>RES_hhdet_in!R35-RES_hhdet_in_new!R35</f>
        <v>0</v>
      </c>
      <c r="S35" s="52">
        <f>RES_hhdet_in!S35-RES_hhdet_in_new!S35</f>
        <v>0</v>
      </c>
      <c r="T35" s="52">
        <f>RES_hhdet_in!T35-RES_hhdet_in_new!T35</f>
        <v>0</v>
      </c>
      <c r="U35" s="52">
        <f>RES_hhdet_in!U35-RES_hhdet_in_new!U35</f>
        <v>0</v>
      </c>
      <c r="V35" s="52">
        <f>RES_hhdet_in!V35-RES_hhdet_in_new!V35</f>
        <v>0</v>
      </c>
      <c r="W35" s="52">
        <f>RES_hhdet_in!W35-RES_hhdet_in_new!W35</f>
        <v>0</v>
      </c>
      <c r="X35" s="52">
        <f>RES_hhdet_in!X35-RES_hhdet_in_new!X35</f>
        <v>0</v>
      </c>
      <c r="Y35" s="52">
        <f>RES_hhdet_in!Y35-RES_hhdet_in_new!Y35</f>
        <v>0</v>
      </c>
      <c r="DA35" s="63" t="s">
        <v>1414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0</v>
      </c>
      <c r="D36" s="52">
        <f>RES_hhdet_in!D36-RES_hhdet_in_new!D36</f>
        <v>0</v>
      </c>
      <c r="E36" s="52">
        <f>RES_hhdet_in!E36-RES_hhdet_in_new!E36</f>
        <v>0</v>
      </c>
      <c r="F36" s="52">
        <f>RES_hhdet_in!F36-RES_hhdet_in_new!F36</f>
        <v>0</v>
      </c>
      <c r="G36" s="52">
        <f>RES_hhdet_in!G36-RES_hhdet_in_new!G36</f>
        <v>0</v>
      </c>
      <c r="H36" s="52">
        <f>RES_hhdet_in!H36-RES_hhdet_in_new!H36</f>
        <v>0</v>
      </c>
      <c r="I36" s="52">
        <f>RES_hhdet_in!I36-RES_hhdet_in_new!I36</f>
        <v>0</v>
      </c>
      <c r="J36" s="52">
        <f>RES_hhdet_in!J36-RES_hhdet_in_new!J36</f>
        <v>0</v>
      </c>
      <c r="K36" s="52">
        <f>RES_hhdet_in!K36-RES_hhdet_in_new!K36</f>
        <v>0</v>
      </c>
      <c r="L36" s="52">
        <f>RES_hhdet_in!L36-RES_hhdet_in_new!L36</f>
        <v>0</v>
      </c>
      <c r="M36" s="52">
        <f>RES_hhdet_in!M36-RES_hhdet_in_new!M36</f>
        <v>0</v>
      </c>
      <c r="N36" s="52">
        <f>RES_hhdet_in!N36-RES_hhdet_in_new!N36</f>
        <v>0</v>
      </c>
      <c r="O36" s="52">
        <f>RES_hhdet_in!O36-RES_hhdet_in_new!O36</f>
        <v>0</v>
      </c>
      <c r="P36" s="52">
        <f>RES_hhdet_in!P36-RES_hhdet_in_new!P36</f>
        <v>0</v>
      </c>
      <c r="Q36" s="52">
        <f>RES_hhdet_in!Q36-RES_hhdet_in_new!Q36</f>
        <v>0</v>
      </c>
      <c r="R36" s="52">
        <f>RES_hhdet_in!R36-RES_hhdet_in_new!R36</f>
        <v>0</v>
      </c>
      <c r="S36" s="52">
        <f>RES_hhdet_in!S36-RES_hhdet_in_new!S36</f>
        <v>0</v>
      </c>
      <c r="T36" s="52">
        <f>RES_hhdet_in!T36-RES_hhdet_in_new!T36</f>
        <v>0</v>
      </c>
      <c r="U36" s="52">
        <f>RES_hhdet_in!U36-RES_hhdet_in_new!U36</f>
        <v>0</v>
      </c>
      <c r="V36" s="52">
        <f>RES_hhdet_in!V36-RES_hhdet_in_new!V36</f>
        <v>0</v>
      </c>
      <c r="W36" s="52">
        <f>RES_hhdet_in!W36-RES_hhdet_in_new!W36</f>
        <v>0</v>
      </c>
      <c r="X36" s="52">
        <f>RES_hhdet_in!X36-RES_hhdet_in_new!X36</f>
        <v>0</v>
      </c>
      <c r="Y36" s="52">
        <f>RES_hhdet_in!Y36-RES_hhdet_in_new!Y36</f>
        <v>0</v>
      </c>
      <c r="DA36" s="63" t="s">
        <v>1415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1416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X41" s="36">
        <v>0</v>
      </c>
      <c r="Y41" s="36">
        <v>0</v>
      </c>
      <c r="DA41" s="60" t="s">
        <v>1417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1418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17711</v>
      </c>
      <c r="D45" s="52">
        <v>13631</v>
      </c>
      <c r="E45" s="52">
        <v>13267</v>
      </c>
      <c r="F45" s="52">
        <v>3015</v>
      </c>
      <c r="G45" s="52">
        <v>5743</v>
      </c>
      <c r="H45" s="52">
        <v>4506</v>
      </c>
      <c r="I45" s="52">
        <v>8557</v>
      </c>
      <c r="J45" s="52">
        <v>5221</v>
      </c>
      <c r="K45" s="52">
        <v>12602</v>
      </c>
      <c r="L45" s="52">
        <v>19562</v>
      </c>
      <c r="M45" s="52">
        <v>20752</v>
      </c>
      <c r="N45" s="52">
        <v>22311</v>
      </c>
      <c r="O45" s="52">
        <v>17973</v>
      </c>
      <c r="P45" s="52">
        <v>2507</v>
      </c>
      <c r="Q45" s="52">
        <v>2647</v>
      </c>
      <c r="R45" s="52">
        <v>2822</v>
      </c>
      <c r="S45" s="52">
        <v>5254</v>
      </c>
      <c r="T45" s="52">
        <v>6129</v>
      </c>
      <c r="U45" s="52">
        <v>4584</v>
      </c>
      <c r="V45" s="52">
        <v>5940</v>
      </c>
      <c r="W45" s="52">
        <v>0</v>
      </c>
      <c r="X45" s="52">
        <v>0</v>
      </c>
      <c r="Y45" s="52">
        <v>1105</v>
      </c>
      <c r="DA45" s="63" t="s">
        <v>1419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1669</v>
      </c>
      <c r="D48" s="52">
        <v>1619</v>
      </c>
      <c r="E48" s="52">
        <v>1186</v>
      </c>
      <c r="F48" s="52">
        <v>1181</v>
      </c>
      <c r="G48" s="52">
        <v>756</v>
      </c>
      <c r="H48" s="52">
        <v>536</v>
      </c>
      <c r="I48" s="52">
        <v>493</v>
      </c>
      <c r="J48" s="52">
        <v>623</v>
      </c>
      <c r="K48" s="52">
        <v>902</v>
      </c>
      <c r="L48" s="52">
        <v>1276</v>
      </c>
      <c r="M48" s="52">
        <v>1707</v>
      </c>
      <c r="N48" s="52">
        <v>2131</v>
      </c>
      <c r="O48" s="52">
        <v>2446</v>
      </c>
      <c r="P48" s="52">
        <v>2142</v>
      </c>
      <c r="Q48" s="52">
        <v>1228</v>
      </c>
      <c r="R48" s="52">
        <v>564</v>
      </c>
      <c r="S48" s="52">
        <v>607</v>
      </c>
      <c r="T48" s="52">
        <v>626</v>
      </c>
      <c r="U48" s="52">
        <v>762</v>
      </c>
      <c r="V48" s="52">
        <v>830</v>
      </c>
      <c r="W48" s="52">
        <v>1050</v>
      </c>
      <c r="X48" s="52">
        <v>421</v>
      </c>
      <c r="Y48" s="52">
        <v>339</v>
      </c>
      <c r="DA48" s="63" t="s">
        <v>1420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17357</v>
      </c>
      <c r="D50" s="52">
        <f>RES_hhdet_in!D50-RES_hhdet_in_new!D50</f>
        <v>13617</v>
      </c>
      <c r="E50" s="52">
        <f>RES_hhdet_in!E50-RES_hhdet_in_new!E50</f>
        <v>13275</v>
      </c>
      <c r="F50" s="52">
        <f>RES_hhdet_in!F50-RES_hhdet_in_new!F50</f>
        <v>3372</v>
      </c>
      <c r="G50" s="52">
        <f>RES_hhdet_in!G50-RES_hhdet_in_new!G50</f>
        <v>5959</v>
      </c>
      <c r="H50" s="52">
        <f>RES_hhdet_in!H50-RES_hhdet_in_new!H50</f>
        <v>4831</v>
      </c>
      <c r="I50" s="52">
        <f>RES_hhdet_in!I50-RES_hhdet_in_new!I50</f>
        <v>8604</v>
      </c>
      <c r="J50" s="52">
        <f>RES_hhdet_in!J50-RES_hhdet_in_new!J50</f>
        <v>5968</v>
      </c>
      <c r="K50" s="52">
        <f>RES_hhdet_in!K50-RES_hhdet_in_new!K50</f>
        <v>13247</v>
      </c>
      <c r="L50" s="52">
        <f>RES_hhdet_in!L50-RES_hhdet_in_new!L50</f>
        <v>19967</v>
      </c>
      <c r="M50" s="52">
        <f>RES_hhdet_in!M50-RES_hhdet_in_new!M50</f>
        <v>21135</v>
      </c>
      <c r="N50" s="52">
        <f>RES_hhdet_in!N50-RES_hhdet_in_new!N50</f>
        <v>22640</v>
      </c>
      <c r="O50" s="52">
        <f>RES_hhdet_in!O50-RES_hhdet_in_new!O50</f>
        <v>18353</v>
      </c>
      <c r="P50" s="52">
        <f>RES_hhdet_in!P50-RES_hhdet_in_new!P50</f>
        <v>3036</v>
      </c>
      <c r="Q50" s="52">
        <f>RES_hhdet_in!Q50-RES_hhdet_in_new!Q50</f>
        <v>3107</v>
      </c>
      <c r="R50" s="52">
        <f>RES_hhdet_in!R50-RES_hhdet_in_new!R50</f>
        <v>3288</v>
      </c>
      <c r="S50" s="52">
        <f>RES_hhdet_in!S50-RES_hhdet_in_new!S50</f>
        <v>5826</v>
      </c>
      <c r="T50" s="52">
        <f>RES_hhdet_in!T50-RES_hhdet_in_new!T50</f>
        <v>6782</v>
      </c>
      <c r="U50" s="52">
        <f>RES_hhdet_in!U50-RES_hhdet_in_new!U50</f>
        <v>5303</v>
      </c>
      <c r="V50" s="52">
        <f>RES_hhdet_in!V50-RES_hhdet_in_new!V50</f>
        <v>6459</v>
      </c>
      <c r="W50" s="52">
        <f>RES_hhdet_in!W50-RES_hhdet_in_new!W50</f>
        <v>9405</v>
      </c>
      <c r="X50" s="52">
        <f>RES_hhdet_in!X50-RES_hhdet_in_new!X50</f>
        <v>14562</v>
      </c>
      <c r="Y50" s="52">
        <f>RES_hhdet_in!Y50-RES_hhdet_in_new!Y50</f>
        <v>17534</v>
      </c>
      <c r="DA50" s="63" t="s">
        <v>1421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7</v>
      </c>
      <c r="D51" s="52">
        <f>RES_hhdet_in!D51-RES_hhdet_in_new!D51</f>
        <v>0</v>
      </c>
      <c r="E51" s="52">
        <f>RES_hhdet_in!E51-RES_hhdet_in_new!E51</f>
        <v>2</v>
      </c>
      <c r="F51" s="52">
        <f>RES_hhdet_in!F51-RES_hhdet_in_new!F51</f>
        <v>0</v>
      </c>
      <c r="G51" s="52">
        <f>RES_hhdet_in!G51-RES_hhdet_in_new!G51</f>
        <v>1</v>
      </c>
      <c r="H51" s="52">
        <f>RES_hhdet_in!H51-RES_hhdet_in_new!H51</f>
        <v>9</v>
      </c>
      <c r="I51" s="52">
        <f>RES_hhdet_in!I51-RES_hhdet_in_new!I51</f>
        <v>6</v>
      </c>
      <c r="J51" s="52">
        <f>RES_hhdet_in!J51-RES_hhdet_in_new!J51</f>
        <v>2</v>
      </c>
      <c r="K51" s="52">
        <f>RES_hhdet_in!K51-RES_hhdet_in_new!K51</f>
        <v>3</v>
      </c>
      <c r="L51" s="52">
        <f>RES_hhdet_in!L51-RES_hhdet_in_new!L51</f>
        <v>9</v>
      </c>
      <c r="M51" s="52">
        <f>RES_hhdet_in!M51-RES_hhdet_in_new!M51</f>
        <v>3</v>
      </c>
      <c r="N51" s="52">
        <f>RES_hhdet_in!N51-RES_hhdet_in_new!N51</f>
        <v>6</v>
      </c>
      <c r="O51" s="52">
        <f>RES_hhdet_in!O51-RES_hhdet_in_new!O51</f>
        <v>7</v>
      </c>
      <c r="P51" s="52">
        <f>RES_hhdet_in!P51-RES_hhdet_in_new!P51</f>
        <v>7</v>
      </c>
      <c r="Q51" s="52">
        <f>RES_hhdet_in!Q51-RES_hhdet_in_new!Q51</f>
        <v>1</v>
      </c>
      <c r="R51" s="52">
        <f>RES_hhdet_in!R51-RES_hhdet_in_new!R51</f>
        <v>2</v>
      </c>
      <c r="S51" s="52">
        <f>RES_hhdet_in!S51-RES_hhdet_in_new!S51</f>
        <v>6</v>
      </c>
      <c r="T51" s="52">
        <f>RES_hhdet_in!T51-RES_hhdet_in_new!T51</f>
        <v>7</v>
      </c>
      <c r="U51" s="52">
        <f>RES_hhdet_in!U51-RES_hhdet_in_new!U51</f>
        <v>6</v>
      </c>
      <c r="V51" s="52">
        <f>RES_hhdet_in!V51-RES_hhdet_in_new!V51</f>
        <v>18</v>
      </c>
      <c r="W51" s="52">
        <f>RES_hhdet_in!W51-RES_hhdet_in_new!W51</f>
        <v>0</v>
      </c>
      <c r="X51" s="52">
        <f>RES_hhdet_in!X51-RES_hhdet_in_new!X51</f>
        <v>3</v>
      </c>
      <c r="Y51" s="52">
        <f>RES_hhdet_in!Y51-RES_hhdet_in_new!Y51</f>
        <v>0</v>
      </c>
      <c r="DA51" s="63" t="s">
        <v>1422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X52" s="52">
        <f>RES_hhdet_in!X52-RES_hhdet_in_new!X52</f>
        <v>0</v>
      </c>
      <c r="Y52" s="52">
        <f>RES_hhdet_in!Y52-RES_hhdet_in_new!Y52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X53" s="52">
        <f>RES_hhdet_in!X53-RES_hhdet_in_new!X53</f>
        <v>0</v>
      </c>
      <c r="Y53" s="52">
        <f>RES_hhdet_in!Y53-RES_hhdet_in_new!Y53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1260</v>
      </c>
      <c r="D54" s="52">
        <f>RES_hhdet_in!D54-RES_hhdet_in_new!D54</f>
        <v>938</v>
      </c>
      <c r="E54" s="52">
        <f>RES_hhdet_in!E54-RES_hhdet_in_new!E54</f>
        <v>941</v>
      </c>
      <c r="F54" s="52">
        <f>RES_hhdet_in!F54-RES_hhdet_in_new!F54</f>
        <v>662</v>
      </c>
      <c r="G54" s="52">
        <f>RES_hhdet_in!G54-RES_hhdet_in_new!G54</f>
        <v>922</v>
      </c>
      <c r="H54" s="52">
        <f>RES_hhdet_in!H54-RES_hhdet_in_new!H54</f>
        <v>985</v>
      </c>
      <c r="I54" s="52">
        <f>RES_hhdet_in!I54-RES_hhdet_in_new!I54</f>
        <v>588</v>
      </c>
      <c r="J54" s="52">
        <f>RES_hhdet_in!J54-RES_hhdet_in_new!J54</f>
        <v>265</v>
      </c>
      <c r="K54" s="52">
        <f>RES_hhdet_in!K54-RES_hhdet_in_new!K54</f>
        <v>827</v>
      </c>
      <c r="L54" s="52">
        <f>RES_hhdet_in!L54-RES_hhdet_in_new!L54</f>
        <v>848</v>
      </c>
      <c r="M54" s="52">
        <f>RES_hhdet_in!M54-RES_hhdet_in_new!M54</f>
        <v>791</v>
      </c>
      <c r="N54" s="52">
        <f>RES_hhdet_in!N54-RES_hhdet_in_new!N54</f>
        <v>696</v>
      </c>
      <c r="O54" s="52">
        <f>RES_hhdet_in!O54-RES_hhdet_in_new!O54</f>
        <v>659</v>
      </c>
      <c r="P54" s="52">
        <f>RES_hhdet_in!P54-RES_hhdet_in_new!P54</f>
        <v>431</v>
      </c>
      <c r="Q54" s="52">
        <f>RES_hhdet_in!Q54-RES_hhdet_in_new!Q54</f>
        <v>326</v>
      </c>
      <c r="R54" s="52">
        <f>RES_hhdet_in!R54-RES_hhdet_in_new!R54</f>
        <v>332</v>
      </c>
      <c r="S54" s="52">
        <f>RES_hhdet_in!S54-RES_hhdet_in_new!S54</f>
        <v>428</v>
      </c>
      <c r="T54" s="52">
        <f>RES_hhdet_in!T54-RES_hhdet_in_new!T54</f>
        <v>292</v>
      </c>
      <c r="U54" s="52">
        <f>RES_hhdet_in!U54-RES_hhdet_in_new!U54</f>
        <v>133</v>
      </c>
      <c r="V54" s="52">
        <f>RES_hhdet_in!V54-RES_hhdet_in_new!V54</f>
        <v>219</v>
      </c>
      <c r="W54" s="52">
        <f>RES_hhdet_in!W54-RES_hhdet_in_new!W54</f>
        <v>2827</v>
      </c>
      <c r="X54" s="52">
        <f>RES_hhdet_in!X54-RES_hhdet_in_new!X54</f>
        <v>4719</v>
      </c>
      <c r="Y54" s="52">
        <f>RES_hhdet_in!Y54-RES_hhdet_in_new!Y54</f>
        <v>10429</v>
      </c>
      <c r="DA54" s="63" t="s">
        <v>1423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21</v>
      </c>
      <c r="D55" s="52">
        <f>RES_hhdet_in!D55-RES_hhdet_in_new!D55</f>
        <v>13</v>
      </c>
      <c r="E55" s="52">
        <f>RES_hhdet_in!E55-RES_hhdet_in_new!E55</f>
        <v>12</v>
      </c>
      <c r="F55" s="52">
        <f>RES_hhdet_in!F55-RES_hhdet_in_new!F55</f>
        <v>11</v>
      </c>
      <c r="G55" s="52">
        <f>RES_hhdet_in!G55-RES_hhdet_in_new!G55</f>
        <v>20</v>
      </c>
      <c r="H55" s="52">
        <f>RES_hhdet_in!H55-RES_hhdet_in_new!H55</f>
        <v>39</v>
      </c>
      <c r="I55" s="52">
        <f>RES_hhdet_in!I55-RES_hhdet_in_new!I55</f>
        <v>16</v>
      </c>
      <c r="J55" s="52">
        <f>RES_hhdet_in!J55-RES_hhdet_in_new!J55</f>
        <v>12</v>
      </c>
      <c r="K55" s="52">
        <f>RES_hhdet_in!K55-RES_hhdet_in_new!K55</f>
        <v>21</v>
      </c>
      <c r="L55" s="52">
        <f>RES_hhdet_in!L55-RES_hhdet_in_new!L55</f>
        <v>28</v>
      </c>
      <c r="M55" s="52">
        <f>RES_hhdet_in!M55-RES_hhdet_in_new!M55</f>
        <v>25</v>
      </c>
      <c r="N55" s="52">
        <f>RES_hhdet_in!N55-RES_hhdet_in_new!N55</f>
        <v>29</v>
      </c>
      <c r="O55" s="52">
        <f>RES_hhdet_in!O55-RES_hhdet_in_new!O55</f>
        <v>32</v>
      </c>
      <c r="P55" s="52">
        <f>RES_hhdet_in!P55-RES_hhdet_in_new!P55</f>
        <v>28</v>
      </c>
      <c r="Q55" s="52">
        <f>RES_hhdet_in!Q55-RES_hhdet_in_new!Q55</f>
        <v>18</v>
      </c>
      <c r="R55" s="52">
        <f>RES_hhdet_in!R55-RES_hhdet_in_new!R55</f>
        <v>23</v>
      </c>
      <c r="S55" s="52">
        <f>RES_hhdet_in!S55-RES_hhdet_in_new!S55</f>
        <v>26</v>
      </c>
      <c r="T55" s="52">
        <f>RES_hhdet_in!T55-RES_hhdet_in_new!T55</f>
        <v>22</v>
      </c>
      <c r="U55" s="52">
        <f>RES_hhdet_in!U55-RES_hhdet_in_new!U55</f>
        <v>9</v>
      </c>
      <c r="V55" s="52">
        <f>RES_hhdet_in!V55-RES_hhdet_in_new!V55</f>
        <v>18</v>
      </c>
      <c r="W55" s="52">
        <f>RES_hhdet_in!W55-RES_hhdet_in_new!W55</f>
        <v>224</v>
      </c>
      <c r="X55" s="52">
        <f>RES_hhdet_in!X55-RES_hhdet_in_new!X55</f>
        <v>417</v>
      </c>
      <c r="Y55" s="52">
        <f>RES_hhdet_in!Y55-RES_hhdet_in_new!Y55</f>
        <v>957</v>
      </c>
      <c r="DA55" s="63" t="s">
        <v>1424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6333</v>
      </c>
      <c r="D59" s="52">
        <v>5467</v>
      </c>
      <c r="E59" s="52">
        <v>5404</v>
      </c>
      <c r="F59" s="52">
        <v>2606</v>
      </c>
      <c r="G59" s="52">
        <v>3332</v>
      </c>
      <c r="H59" s="52">
        <v>3446</v>
      </c>
      <c r="I59" s="52">
        <v>2477</v>
      </c>
      <c r="J59" s="52">
        <v>2804</v>
      </c>
      <c r="K59" s="52">
        <v>3402</v>
      </c>
      <c r="L59" s="52">
        <v>1553</v>
      </c>
      <c r="M59" s="52">
        <v>361</v>
      </c>
      <c r="N59" s="52">
        <v>691</v>
      </c>
      <c r="O59" s="52">
        <v>2046</v>
      </c>
      <c r="P59" s="52">
        <v>1692</v>
      </c>
      <c r="Q59" s="52">
        <v>1829</v>
      </c>
      <c r="R59" s="52">
        <v>1898</v>
      </c>
      <c r="S59" s="52">
        <v>1337</v>
      </c>
      <c r="T59" s="52">
        <v>796</v>
      </c>
      <c r="U59" s="52">
        <v>884</v>
      </c>
      <c r="V59" s="52">
        <v>1064</v>
      </c>
      <c r="W59" s="52">
        <v>532</v>
      </c>
      <c r="X59" s="52">
        <v>227</v>
      </c>
      <c r="Y59" s="52">
        <v>256</v>
      </c>
      <c r="DA59" s="63" t="s">
        <v>1425</v>
      </c>
    </row>
    <row r="60" spans="1:105" ht="12" customHeight="1" x14ac:dyDescent="0.25">
      <c r="A60" s="109" t="s">
        <v>120</v>
      </c>
      <c r="B60" s="36"/>
      <c r="C60" s="36">
        <v>40851</v>
      </c>
      <c r="D60" s="36">
        <v>37747</v>
      </c>
      <c r="E60" s="36">
        <v>38187</v>
      </c>
      <c r="F60" s="36">
        <v>32712</v>
      </c>
      <c r="G60" s="36">
        <v>38484</v>
      </c>
      <c r="H60" s="36">
        <v>43178</v>
      </c>
      <c r="I60" s="36">
        <v>21629</v>
      </c>
      <c r="J60" s="36">
        <v>15847</v>
      </c>
      <c r="K60" s="36">
        <v>28539</v>
      </c>
      <c r="L60" s="36">
        <v>32937</v>
      </c>
      <c r="M60" s="36">
        <v>32218</v>
      </c>
      <c r="N60" s="36">
        <v>28936</v>
      </c>
      <c r="O60" s="36">
        <v>25898</v>
      </c>
      <c r="P60" s="36">
        <v>13661</v>
      </c>
      <c r="Q60" s="36">
        <v>17777</v>
      </c>
      <c r="R60" s="36">
        <v>19695</v>
      </c>
      <c r="S60" s="36">
        <v>26864</v>
      </c>
      <c r="T60" s="36">
        <v>29435</v>
      </c>
      <c r="U60" s="36">
        <v>25501</v>
      </c>
      <c r="V60" s="36">
        <v>22979</v>
      </c>
      <c r="W60" s="36">
        <v>9550</v>
      </c>
      <c r="X60" s="36">
        <v>5470</v>
      </c>
      <c r="Y60" s="36">
        <v>9352</v>
      </c>
      <c r="DA60" s="60" t="s">
        <v>1426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1427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806</v>
      </c>
      <c r="D64" s="52">
        <v>813</v>
      </c>
      <c r="E64" s="52">
        <v>683</v>
      </c>
      <c r="F64" s="52">
        <v>925</v>
      </c>
      <c r="G64" s="52">
        <v>1190</v>
      </c>
      <c r="H64" s="52">
        <v>1483</v>
      </c>
      <c r="I64" s="52">
        <v>1303</v>
      </c>
      <c r="J64" s="52">
        <v>1032</v>
      </c>
      <c r="K64" s="52">
        <v>613</v>
      </c>
      <c r="L64" s="52">
        <v>258</v>
      </c>
      <c r="M64" s="52">
        <v>0</v>
      </c>
      <c r="N64" s="52">
        <v>0</v>
      </c>
      <c r="O64" s="52">
        <v>138</v>
      </c>
      <c r="P64" s="52">
        <v>112</v>
      </c>
      <c r="Q64" s="52">
        <v>201</v>
      </c>
      <c r="R64" s="52">
        <v>544</v>
      </c>
      <c r="S64" s="52">
        <v>980</v>
      </c>
      <c r="T64" s="52">
        <v>1122</v>
      </c>
      <c r="U64" s="52">
        <v>1254</v>
      </c>
      <c r="V64" s="52">
        <v>992</v>
      </c>
      <c r="W64" s="52">
        <v>345</v>
      </c>
      <c r="X64" s="52">
        <v>0</v>
      </c>
      <c r="Y64" s="52">
        <v>0</v>
      </c>
      <c r="DA64" s="63" t="s">
        <v>1428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46</v>
      </c>
      <c r="D67" s="52">
        <v>48</v>
      </c>
      <c r="E67" s="52">
        <v>59</v>
      </c>
      <c r="F67" s="52">
        <v>61</v>
      </c>
      <c r="G67" s="52">
        <v>71</v>
      </c>
      <c r="H67" s="52">
        <v>107</v>
      </c>
      <c r="I67" s="52">
        <v>107</v>
      </c>
      <c r="J67" s="52">
        <v>112</v>
      </c>
      <c r="K67" s="52">
        <v>139</v>
      </c>
      <c r="L67" s="52">
        <v>112</v>
      </c>
      <c r="M67" s="52">
        <v>46</v>
      </c>
      <c r="N67" s="52">
        <v>25</v>
      </c>
      <c r="O67" s="52">
        <v>11</v>
      </c>
      <c r="P67" s="52">
        <v>13</v>
      </c>
      <c r="Q67" s="52">
        <v>28</v>
      </c>
      <c r="R67" s="52">
        <v>29</v>
      </c>
      <c r="S67" s="52">
        <v>60</v>
      </c>
      <c r="T67" s="52">
        <v>91</v>
      </c>
      <c r="U67" s="52">
        <v>122</v>
      </c>
      <c r="V67" s="52">
        <v>168</v>
      </c>
      <c r="W67" s="52">
        <v>219</v>
      </c>
      <c r="X67" s="52">
        <v>94</v>
      </c>
      <c r="Y67" s="52">
        <v>26</v>
      </c>
      <c r="DA67" s="63" t="s">
        <v>1429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789</v>
      </c>
      <c r="D69" s="52">
        <f>RES_hhdet_in!D69-RES_hhdet_in_new!D69</f>
        <v>796</v>
      </c>
      <c r="E69" s="52">
        <f>RES_hhdet_in!E69-RES_hhdet_in_new!E69</f>
        <v>667</v>
      </c>
      <c r="F69" s="52">
        <f>RES_hhdet_in!F69-RES_hhdet_in_new!F69</f>
        <v>902</v>
      </c>
      <c r="G69" s="52">
        <f>RES_hhdet_in!G69-RES_hhdet_in_new!G69</f>
        <v>1157</v>
      </c>
      <c r="H69" s="52">
        <f>RES_hhdet_in!H69-RES_hhdet_in_new!H69</f>
        <v>1437</v>
      </c>
      <c r="I69" s="52">
        <f>RES_hhdet_in!I69-RES_hhdet_in_new!I69</f>
        <v>1266</v>
      </c>
      <c r="J69" s="52">
        <f>RES_hhdet_in!J69-RES_hhdet_in_new!J69</f>
        <v>1026</v>
      </c>
      <c r="K69" s="52">
        <f>RES_hhdet_in!K69-RES_hhdet_in_new!K69</f>
        <v>627</v>
      </c>
      <c r="L69" s="52">
        <f>RES_hhdet_in!L69-RES_hhdet_in_new!L69</f>
        <v>295</v>
      </c>
      <c r="M69" s="52">
        <f>RES_hhdet_in!M69-RES_hhdet_in_new!M69</f>
        <v>511</v>
      </c>
      <c r="N69" s="52">
        <f>RES_hhdet_in!N69-RES_hhdet_in_new!N69</f>
        <v>370</v>
      </c>
      <c r="O69" s="52">
        <f>RES_hhdet_in!O69-RES_hhdet_in_new!O69</f>
        <v>341</v>
      </c>
      <c r="P69" s="52">
        <f>RES_hhdet_in!P69-RES_hhdet_in_new!P69</f>
        <v>273</v>
      </c>
      <c r="Q69" s="52">
        <f>RES_hhdet_in!Q69-RES_hhdet_in_new!Q69</f>
        <v>274</v>
      </c>
      <c r="R69" s="52">
        <f>RES_hhdet_in!R69-RES_hhdet_in_new!R69</f>
        <v>526</v>
      </c>
      <c r="S69" s="52">
        <f>RES_hhdet_in!S69-RES_hhdet_in_new!S69</f>
        <v>961</v>
      </c>
      <c r="T69" s="52">
        <f>RES_hhdet_in!T69-RES_hhdet_in_new!T69</f>
        <v>1107</v>
      </c>
      <c r="U69" s="52">
        <f>RES_hhdet_in!U69-RES_hhdet_in_new!U69</f>
        <v>1241</v>
      </c>
      <c r="V69" s="52">
        <f>RES_hhdet_in!V69-RES_hhdet_in_new!V69</f>
        <v>974</v>
      </c>
      <c r="W69" s="52">
        <f>RES_hhdet_in!W69-RES_hhdet_in_new!W69</f>
        <v>366</v>
      </c>
      <c r="X69" s="52">
        <f>RES_hhdet_in!X69-RES_hhdet_in_new!X69</f>
        <v>1198</v>
      </c>
      <c r="Y69" s="52">
        <f>RES_hhdet_in!Y69-RES_hhdet_in_new!Y69</f>
        <v>1806</v>
      </c>
      <c r="DA69" s="63" t="s">
        <v>1430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1</v>
      </c>
      <c r="D70" s="52">
        <f>RES_hhdet_in!D70-RES_hhdet_in_new!D70</f>
        <v>0</v>
      </c>
      <c r="E70" s="52">
        <f>RES_hhdet_in!E70-RES_hhdet_in_new!E70</f>
        <v>0</v>
      </c>
      <c r="F70" s="52">
        <f>RES_hhdet_in!F70-RES_hhdet_in_new!F70</f>
        <v>0</v>
      </c>
      <c r="G70" s="52">
        <f>RES_hhdet_in!G70-RES_hhdet_in_new!G70</f>
        <v>0</v>
      </c>
      <c r="H70" s="52">
        <f>RES_hhdet_in!H70-RES_hhdet_in_new!H70</f>
        <v>1</v>
      </c>
      <c r="I70" s="52">
        <f>RES_hhdet_in!I70-RES_hhdet_in_new!I70</f>
        <v>1</v>
      </c>
      <c r="J70" s="52">
        <f>RES_hhdet_in!J70-RES_hhdet_in_new!J70</f>
        <v>0</v>
      </c>
      <c r="K70" s="52">
        <f>RES_hhdet_in!K70-RES_hhdet_in_new!K70</f>
        <v>1</v>
      </c>
      <c r="L70" s="52">
        <f>RES_hhdet_in!L70-RES_hhdet_in_new!L70</f>
        <v>0</v>
      </c>
      <c r="M70" s="52">
        <f>RES_hhdet_in!M70-RES_hhdet_in_new!M70</f>
        <v>0</v>
      </c>
      <c r="N70" s="52">
        <f>RES_hhdet_in!N70-RES_hhdet_in_new!N70</f>
        <v>0</v>
      </c>
      <c r="O70" s="52">
        <f>RES_hhdet_in!O70-RES_hhdet_in_new!O70</f>
        <v>0</v>
      </c>
      <c r="P70" s="52">
        <f>RES_hhdet_in!P70-RES_hhdet_in_new!P70</f>
        <v>0</v>
      </c>
      <c r="Q70" s="52">
        <f>RES_hhdet_in!Q70-RES_hhdet_in_new!Q70</f>
        <v>0</v>
      </c>
      <c r="R70" s="52">
        <f>RES_hhdet_in!R70-RES_hhdet_in_new!R70</f>
        <v>0</v>
      </c>
      <c r="S70" s="52">
        <f>RES_hhdet_in!S70-RES_hhdet_in_new!S70</f>
        <v>1</v>
      </c>
      <c r="T70" s="52">
        <f>RES_hhdet_in!T70-RES_hhdet_in_new!T70</f>
        <v>0</v>
      </c>
      <c r="U70" s="52">
        <f>RES_hhdet_in!U70-RES_hhdet_in_new!U70</f>
        <v>1</v>
      </c>
      <c r="V70" s="52">
        <f>RES_hhdet_in!V70-RES_hhdet_in_new!V70</f>
        <v>1</v>
      </c>
      <c r="W70" s="52">
        <f>RES_hhdet_in!W70-RES_hhdet_in_new!W70</f>
        <v>1</v>
      </c>
      <c r="X70" s="52">
        <f>RES_hhdet_in!X70-RES_hhdet_in_new!X70</f>
        <v>0</v>
      </c>
      <c r="Y70" s="52">
        <f>RES_hhdet_in!Y70-RES_hhdet_in_new!Y70</f>
        <v>0</v>
      </c>
      <c r="DA70" s="63" t="s">
        <v>1431</v>
      </c>
    </row>
    <row r="71" spans="1:105" ht="12" hidden="1" customHeight="1" x14ac:dyDescent="0.25">
      <c r="A71" s="108" t="s">
        <v>189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X71" s="52">
        <f>RES_hhdet_in!X71-RES_hhdet_in_new!X71</f>
        <v>0</v>
      </c>
      <c r="Y71" s="52">
        <f>RES_hhdet_in!Y71-RES_hhdet_in_new!Y71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X72" s="52">
        <f>RES_hhdet_in!X72-RES_hhdet_in_new!X72</f>
        <v>0</v>
      </c>
      <c r="Y72" s="52">
        <f>RES_hhdet_in!Y72-RES_hhdet_in_new!Y72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42</v>
      </c>
      <c r="D73" s="52">
        <f>RES_hhdet_in!D73-RES_hhdet_in_new!D73</f>
        <v>43</v>
      </c>
      <c r="E73" s="52">
        <f>RES_hhdet_in!E73-RES_hhdet_in_new!E73</f>
        <v>39</v>
      </c>
      <c r="F73" s="52">
        <f>RES_hhdet_in!F73-RES_hhdet_in_new!F73</f>
        <v>51</v>
      </c>
      <c r="G73" s="52">
        <f>RES_hhdet_in!G73-RES_hhdet_in_new!G73</f>
        <v>68</v>
      </c>
      <c r="H73" s="52">
        <f>RES_hhdet_in!H73-RES_hhdet_in_new!H73</f>
        <v>83</v>
      </c>
      <c r="I73" s="52">
        <f>RES_hhdet_in!I73-RES_hhdet_in_new!I73</f>
        <v>62</v>
      </c>
      <c r="J73" s="52">
        <f>RES_hhdet_in!J73-RES_hhdet_in_new!J73</f>
        <v>51</v>
      </c>
      <c r="K73" s="52">
        <f>RES_hhdet_in!K73-RES_hhdet_in_new!K73</f>
        <v>47</v>
      </c>
      <c r="L73" s="52">
        <f>RES_hhdet_in!L73-RES_hhdet_in_new!L73</f>
        <v>38</v>
      </c>
      <c r="M73" s="52">
        <f>RES_hhdet_in!M73-RES_hhdet_in_new!M73</f>
        <v>33</v>
      </c>
      <c r="N73" s="52">
        <f>RES_hhdet_in!N73-RES_hhdet_in_new!N73</f>
        <v>65</v>
      </c>
      <c r="O73" s="52">
        <f>RES_hhdet_in!O73-RES_hhdet_in_new!O73</f>
        <v>49</v>
      </c>
      <c r="P73" s="52">
        <f>RES_hhdet_in!P73-RES_hhdet_in_new!P73</f>
        <v>39</v>
      </c>
      <c r="Q73" s="52">
        <f>RES_hhdet_in!Q73-RES_hhdet_in_new!Q73</f>
        <v>26</v>
      </c>
      <c r="R73" s="52">
        <f>RES_hhdet_in!R73-RES_hhdet_in_new!R73</f>
        <v>30</v>
      </c>
      <c r="S73" s="52">
        <f>RES_hhdet_in!S73-RES_hhdet_in_new!S73</f>
        <v>22</v>
      </c>
      <c r="T73" s="52">
        <f>RES_hhdet_in!T73-RES_hhdet_in_new!T73</f>
        <v>27</v>
      </c>
      <c r="U73" s="52">
        <f>RES_hhdet_in!U73-RES_hhdet_in_new!U73</f>
        <v>30</v>
      </c>
      <c r="V73" s="52">
        <f>RES_hhdet_in!V73-RES_hhdet_in_new!V73</f>
        <v>46</v>
      </c>
      <c r="W73" s="52">
        <f>RES_hhdet_in!W73-RES_hhdet_in_new!W73</f>
        <v>29</v>
      </c>
      <c r="X73" s="52">
        <f>RES_hhdet_in!X73-RES_hhdet_in_new!X73</f>
        <v>16</v>
      </c>
      <c r="Y73" s="52">
        <f>RES_hhdet_in!Y73-RES_hhdet_in_new!Y73</f>
        <v>0</v>
      </c>
      <c r="DA73" s="63" t="s">
        <v>1432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1</v>
      </c>
      <c r="D74" s="52">
        <f>RES_hhdet_in!D74-RES_hhdet_in_new!D74</f>
        <v>1</v>
      </c>
      <c r="E74" s="52">
        <f>RES_hhdet_in!E74-RES_hhdet_in_new!E74</f>
        <v>1</v>
      </c>
      <c r="F74" s="52">
        <f>RES_hhdet_in!F74-RES_hhdet_in_new!F74</f>
        <v>1</v>
      </c>
      <c r="G74" s="52">
        <f>RES_hhdet_in!G74-RES_hhdet_in_new!G74</f>
        <v>1</v>
      </c>
      <c r="H74" s="52">
        <f>RES_hhdet_in!H74-RES_hhdet_in_new!H74</f>
        <v>3</v>
      </c>
      <c r="I74" s="52">
        <f>RES_hhdet_in!I74-RES_hhdet_in_new!I74</f>
        <v>2</v>
      </c>
      <c r="J74" s="52">
        <f>RES_hhdet_in!J74-RES_hhdet_in_new!J74</f>
        <v>2</v>
      </c>
      <c r="K74" s="52">
        <f>RES_hhdet_in!K74-RES_hhdet_in_new!K74</f>
        <v>1</v>
      </c>
      <c r="L74" s="52">
        <f>RES_hhdet_in!L74-RES_hhdet_in_new!L74</f>
        <v>1</v>
      </c>
      <c r="M74" s="52">
        <f>RES_hhdet_in!M74-RES_hhdet_in_new!M74</f>
        <v>0</v>
      </c>
      <c r="N74" s="52">
        <f>RES_hhdet_in!N74-RES_hhdet_in_new!N74</f>
        <v>0</v>
      </c>
      <c r="O74" s="52">
        <f>RES_hhdet_in!O74-RES_hhdet_in_new!O74</f>
        <v>2</v>
      </c>
      <c r="P74" s="52">
        <f>RES_hhdet_in!P74-RES_hhdet_in_new!P74</f>
        <v>1</v>
      </c>
      <c r="Q74" s="52">
        <f>RES_hhdet_in!Q74-RES_hhdet_in_new!Q74</f>
        <v>1</v>
      </c>
      <c r="R74" s="52">
        <f>RES_hhdet_in!R74-RES_hhdet_in_new!R74</f>
        <v>1</v>
      </c>
      <c r="S74" s="52">
        <f>RES_hhdet_in!S74-RES_hhdet_in_new!S74</f>
        <v>1</v>
      </c>
      <c r="T74" s="52">
        <f>RES_hhdet_in!T74-RES_hhdet_in_new!T74</f>
        <v>1</v>
      </c>
      <c r="U74" s="52">
        <f>RES_hhdet_in!U74-RES_hhdet_in_new!U74</f>
        <v>1</v>
      </c>
      <c r="V74" s="52">
        <f>RES_hhdet_in!V74-RES_hhdet_in_new!V74</f>
        <v>3</v>
      </c>
      <c r="W74" s="52">
        <f>RES_hhdet_in!W74-RES_hhdet_in_new!W74</f>
        <v>1</v>
      </c>
      <c r="X74" s="52">
        <f>RES_hhdet_in!X74-RES_hhdet_in_new!X74</f>
        <v>0</v>
      </c>
      <c r="Y74" s="52">
        <f>RES_hhdet_in!Y74-RES_hhdet_in_new!Y74</f>
        <v>0</v>
      </c>
      <c r="DA74" s="63" t="s">
        <v>1433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1560</v>
      </c>
      <c r="D78" s="52">
        <v>1575</v>
      </c>
      <c r="E78" s="52">
        <v>1457</v>
      </c>
      <c r="F78" s="52">
        <v>1747</v>
      </c>
      <c r="G78" s="52">
        <v>2129</v>
      </c>
      <c r="H78" s="52">
        <v>2636</v>
      </c>
      <c r="I78" s="52">
        <v>1920</v>
      </c>
      <c r="J78" s="52">
        <v>1811</v>
      </c>
      <c r="K78" s="52">
        <v>1852</v>
      </c>
      <c r="L78" s="52">
        <v>1563</v>
      </c>
      <c r="M78" s="52">
        <v>1053</v>
      </c>
      <c r="N78" s="52">
        <v>1624</v>
      </c>
      <c r="O78" s="52">
        <v>1792</v>
      </c>
      <c r="P78" s="52">
        <v>1664</v>
      </c>
      <c r="Q78" s="52">
        <v>1436</v>
      </c>
      <c r="R78" s="52">
        <v>1375</v>
      </c>
      <c r="S78" s="52">
        <v>1413</v>
      </c>
      <c r="T78" s="52">
        <v>1326</v>
      </c>
      <c r="U78" s="52">
        <v>1434</v>
      </c>
      <c r="V78" s="52">
        <v>1286</v>
      </c>
      <c r="W78" s="52">
        <v>862</v>
      </c>
      <c r="X78" s="52">
        <v>232</v>
      </c>
      <c r="Y78" s="52">
        <v>421</v>
      </c>
      <c r="DA78" s="63" t="s">
        <v>1434</v>
      </c>
    </row>
    <row r="79" spans="1:105" ht="12" customHeight="1" x14ac:dyDescent="0.25">
      <c r="A79" s="109" t="s">
        <v>120</v>
      </c>
      <c r="B79" s="36"/>
      <c r="C79" s="36">
        <v>28</v>
      </c>
      <c r="D79" s="36">
        <v>26</v>
      </c>
      <c r="E79" s="36">
        <v>36</v>
      </c>
      <c r="F79" s="36">
        <v>62</v>
      </c>
      <c r="G79" s="36">
        <v>90</v>
      </c>
      <c r="H79" s="36">
        <v>107</v>
      </c>
      <c r="I79" s="36">
        <v>70</v>
      </c>
      <c r="J79" s="36">
        <v>53</v>
      </c>
      <c r="K79" s="36">
        <v>52</v>
      </c>
      <c r="L79" s="36">
        <v>47</v>
      </c>
      <c r="M79" s="36">
        <v>46</v>
      </c>
      <c r="N79" s="36">
        <v>76</v>
      </c>
      <c r="O79" s="36">
        <v>80</v>
      </c>
      <c r="P79" s="36">
        <v>73</v>
      </c>
      <c r="Q79" s="36">
        <v>45</v>
      </c>
      <c r="R79" s="36">
        <v>43</v>
      </c>
      <c r="S79" s="36">
        <v>47</v>
      </c>
      <c r="T79" s="36">
        <v>76</v>
      </c>
      <c r="U79" s="36">
        <v>71</v>
      </c>
      <c r="V79" s="36">
        <v>131</v>
      </c>
      <c r="W79" s="36">
        <v>80</v>
      </c>
      <c r="X79" s="36">
        <v>175</v>
      </c>
      <c r="Y79" s="36">
        <v>55</v>
      </c>
      <c r="DA79" s="60" t="s">
        <v>1435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1436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24894</v>
      </c>
      <c r="D83" s="52">
        <v>26291</v>
      </c>
      <c r="E83" s="52">
        <v>25551</v>
      </c>
      <c r="F83" s="52">
        <v>30674</v>
      </c>
      <c r="G83" s="52">
        <v>34070</v>
      </c>
      <c r="H83" s="52">
        <v>36605</v>
      </c>
      <c r="I83" s="52">
        <v>37403</v>
      </c>
      <c r="J83" s="52">
        <v>42298</v>
      </c>
      <c r="K83" s="52">
        <v>38440</v>
      </c>
      <c r="L83" s="52">
        <v>36524</v>
      </c>
      <c r="M83" s="52">
        <v>38025</v>
      </c>
      <c r="N83" s="52">
        <v>41680</v>
      </c>
      <c r="O83" s="52">
        <v>38801</v>
      </c>
      <c r="P83" s="52">
        <v>15392</v>
      </c>
      <c r="Q83" s="52">
        <v>16580</v>
      </c>
      <c r="R83" s="52">
        <v>26097</v>
      </c>
      <c r="S83" s="52">
        <v>33297</v>
      </c>
      <c r="T83" s="52">
        <v>37218</v>
      </c>
      <c r="U83" s="52">
        <v>35336</v>
      </c>
      <c r="V83" s="52">
        <v>38887</v>
      </c>
      <c r="W83" s="52">
        <v>33261</v>
      </c>
      <c r="X83" s="52">
        <v>30776</v>
      </c>
      <c r="Y83" s="52">
        <v>33399</v>
      </c>
      <c r="DA83" s="63" t="s">
        <v>1437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1795</v>
      </c>
      <c r="D86" s="52">
        <v>1815</v>
      </c>
      <c r="E86" s="52">
        <v>1919</v>
      </c>
      <c r="F86" s="52">
        <v>2204</v>
      </c>
      <c r="G86" s="52">
        <v>2520</v>
      </c>
      <c r="H86" s="52">
        <v>3453</v>
      </c>
      <c r="I86" s="52">
        <v>2929</v>
      </c>
      <c r="J86" s="52">
        <v>3150</v>
      </c>
      <c r="K86" s="52">
        <v>4926</v>
      </c>
      <c r="L86" s="52">
        <v>5294</v>
      </c>
      <c r="M86" s="52">
        <v>3981</v>
      </c>
      <c r="N86" s="52">
        <v>4117</v>
      </c>
      <c r="O86" s="52">
        <v>4740</v>
      </c>
      <c r="P86" s="52">
        <v>4460</v>
      </c>
      <c r="Q86" s="52">
        <v>4100</v>
      </c>
      <c r="R86" s="52">
        <v>3286</v>
      </c>
      <c r="S86" s="52">
        <v>3861</v>
      </c>
      <c r="T86" s="52">
        <v>3911</v>
      </c>
      <c r="U86" s="52">
        <v>4494</v>
      </c>
      <c r="V86" s="52">
        <v>5456</v>
      </c>
      <c r="W86" s="52">
        <v>7513</v>
      </c>
      <c r="X86" s="52">
        <v>6603</v>
      </c>
      <c r="Y86" s="52">
        <v>8766</v>
      </c>
      <c r="DA86" s="63" t="s">
        <v>1438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12997</v>
      </c>
      <c r="D88" s="52">
        <f>RES_hhdet_in!D88-RES_hhdet_in_new!D88</f>
        <v>15475</v>
      </c>
      <c r="E88" s="52">
        <f>RES_hhdet_in!E88-RES_hhdet_in_new!E88</f>
        <v>15377</v>
      </c>
      <c r="F88" s="52">
        <f>RES_hhdet_in!F88-RES_hhdet_in_new!F88</f>
        <v>18033</v>
      </c>
      <c r="G88" s="52">
        <f>RES_hhdet_in!G88-RES_hhdet_in_new!G88</f>
        <v>18750</v>
      </c>
      <c r="H88" s="52">
        <f>RES_hhdet_in!H88-RES_hhdet_in_new!H88</f>
        <v>21013</v>
      </c>
      <c r="I88" s="52">
        <f>RES_hhdet_in!I88-RES_hhdet_in_new!I88</f>
        <v>19859</v>
      </c>
      <c r="J88" s="52">
        <f>RES_hhdet_in!J88-RES_hhdet_in_new!J88</f>
        <v>31064</v>
      </c>
      <c r="K88" s="52">
        <f>RES_hhdet_in!K88-RES_hhdet_in_new!K88</f>
        <v>29276</v>
      </c>
      <c r="L88" s="52">
        <f>RES_hhdet_in!L88-RES_hhdet_in_new!L88</f>
        <v>28016</v>
      </c>
      <c r="M88" s="52">
        <f>RES_hhdet_in!M88-RES_hhdet_in_new!M88</f>
        <v>24893</v>
      </c>
      <c r="N88" s="52">
        <f>RES_hhdet_in!N88-RES_hhdet_in_new!N88</f>
        <v>27377</v>
      </c>
      <c r="O88" s="52">
        <f>RES_hhdet_in!O88-RES_hhdet_in_new!O88</f>
        <v>26001</v>
      </c>
      <c r="P88" s="52">
        <f>RES_hhdet_in!P88-RES_hhdet_in_new!P88</f>
        <v>11273</v>
      </c>
      <c r="Q88" s="52">
        <f>RES_hhdet_in!Q88-RES_hhdet_in_new!Q88</f>
        <v>12470</v>
      </c>
      <c r="R88" s="52">
        <f>RES_hhdet_in!R88-RES_hhdet_in_new!R88</f>
        <v>17641</v>
      </c>
      <c r="S88" s="52">
        <f>RES_hhdet_in!S88-RES_hhdet_in_new!S88</f>
        <v>23199</v>
      </c>
      <c r="T88" s="52">
        <f>RES_hhdet_in!T88-RES_hhdet_in_new!T88</f>
        <v>25441</v>
      </c>
      <c r="U88" s="52">
        <f>RES_hhdet_in!U88-RES_hhdet_in_new!U88</f>
        <v>24056</v>
      </c>
      <c r="V88" s="52">
        <f>RES_hhdet_in!V88-RES_hhdet_in_new!V88</f>
        <v>26156</v>
      </c>
      <c r="W88" s="52">
        <f>RES_hhdet_in!W88-RES_hhdet_in_new!W88</f>
        <v>26124</v>
      </c>
      <c r="X88" s="52">
        <f>RES_hhdet_in!X88-RES_hhdet_in_new!X88</f>
        <v>26883</v>
      </c>
      <c r="Y88" s="52">
        <f>RES_hhdet_in!Y88-RES_hhdet_in_new!Y88</f>
        <v>26599</v>
      </c>
      <c r="DA88" s="63" t="s">
        <v>1439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3</v>
      </c>
      <c r="D89" s="52">
        <f>RES_hhdet_in!D89-RES_hhdet_in_new!D89</f>
        <v>2</v>
      </c>
      <c r="E89" s="52">
        <f>RES_hhdet_in!E89-RES_hhdet_in_new!E89</f>
        <v>1</v>
      </c>
      <c r="F89" s="52">
        <f>RES_hhdet_in!F89-RES_hhdet_in_new!F89</f>
        <v>4</v>
      </c>
      <c r="G89" s="52">
        <f>RES_hhdet_in!G89-RES_hhdet_in_new!G89</f>
        <v>3</v>
      </c>
      <c r="H89" s="52">
        <f>RES_hhdet_in!H89-RES_hhdet_in_new!H89</f>
        <v>10</v>
      </c>
      <c r="I89" s="52">
        <f>RES_hhdet_in!I89-RES_hhdet_in_new!I89</f>
        <v>4</v>
      </c>
      <c r="J89" s="52">
        <f>RES_hhdet_in!J89-RES_hhdet_in_new!J89</f>
        <v>14</v>
      </c>
      <c r="K89" s="52">
        <f>RES_hhdet_in!K89-RES_hhdet_in_new!K89</f>
        <v>8</v>
      </c>
      <c r="L89" s="52">
        <f>RES_hhdet_in!L89-RES_hhdet_in_new!L89</f>
        <v>12</v>
      </c>
      <c r="M89" s="52">
        <f>RES_hhdet_in!M89-RES_hhdet_in_new!M89</f>
        <v>7</v>
      </c>
      <c r="N89" s="52">
        <f>RES_hhdet_in!N89-RES_hhdet_in_new!N89</f>
        <v>7</v>
      </c>
      <c r="O89" s="52">
        <f>RES_hhdet_in!O89-RES_hhdet_in_new!O89</f>
        <v>13</v>
      </c>
      <c r="P89" s="52">
        <f>RES_hhdet_in!P89-RES_hhdet_in_new!P89</f>
        <v>9</v>
      </c>
      <c r="Q89" s="52">
        <f>RES_hhdet_in!Q89-RES_hhdet_in_new!Q89</f>
        <v>6</v>
      </c>
      <c r="R89" s="52">
        <f>RES_hhdet_in!R89-RES_hhdet_in_new!R89</f>
        <v>9</v>
      </c>
      <c r="S89" s="52">
        <f>RES_hhdet_in!S89-RES_hhdet_in_new!S89</f>
        <v>18</v>
      </c>
      <c r="T89" s="52">
        <f>RES_hhdet_in!T89-RES_hhdet_in_new!T89</f>
        <v>21</v>
      </c>
      <c r="U89" s="52">
        <f>RES_hhdet_in!U89-RES_hhdet_in_new!U89</f>
        <v>18</v>
      </c>
      <c r="V89" s="52">
        <f>RES_hhdet_in!V89-RES_hhdet_in_new!V89</f>
        <v>20</v>
      </c>
      <c r="W89" s="52">
        <f>RES_hhdet_in!W89-RES_hhdet_in_new!W89</f>
        <v>16</v>
      </c>
      <c r="X89" s="52">
        <f>RES_hhdet_in!X89-RES_hhdet_in_new!X89</f>
        <v>23</v>
      </c>
      <c r="Y89" s="52">
        <f>RES_hhdet_in!Y89-RES_hhdet_in_new!Y89</f>
        <v>14</v>
      </c>
      <c r="DA89" s="63" t="s">
        <v>1440</v>
      </c>
    </row>
    <row r="90" spans="1:105" ht="12" hidden="1" customHeight="1" x14ac:dyDescent="0.25">
      <c r="A90" s="108" t="s">
        <v>202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X90" s="52">
        <f>RES_hhdet_in!X90-RES_hhdet_in_new!X90</f>
        <v>0</v>
      </c>
      <c r="Y90" s="52">
        <f>RES_hhdet_in!Y90-RES_hhdet_in_new!Y90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X91" s="52">
        <f>RES_hhdet_in!X91-RES_hhdet_in_new!X91</f>
        <v>0</v>
      </c>
      <c r="Y91" s="52">
        <f>RES_hhdet_in!Y91-RES_hhdet_in_new!Y91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0</v>
      </c>
      <c r="D92" s="52">
        <f>RES_hhdet_in!D92-RES_hhdet_in_new!D92</f>
        <v>0</v>
      </c>
      <c r="E92" s="52">
        <f>RES_hhdet_in!E92-RES_hhdet_in_new!E92</f>
        <v>0</v>
      </c>
      <c r="F92" s="52">
        <f>RES_hhdet_in!F92-RES_hhdet_in_new!F92</f>
        <v>0</v>
      </c>
      <c r="G92" s="52">
        <f>RES_hhdet_in!G92-RES_hhdet_in_new!G92</f>
        <v>0</v>
      </c>
      <c r="H92" s="52">
        <f>RES_hhdet_in!H92-RES_hhdet_in_new!H92</f>
        <v>0</v>
      </c>
      <c r="I92" s="52">
        <f>RES_hhdet_in!I92-RES_hhdet_in_new!I92</f>
        <v>0</v>
      </c>
      <c r="J92" s="52">
        <f>RES_hhdet_in!J92-RES_hhdet_in_new!J92</f>
        <v>0</v>
      </c>
      <c r="K92" s="52">
        <f>RES_hhdet_in!K92-RES_hhdet_in_new!K92</f>
        <v>0</v>
      </c>
      <c r="L92" s="52">
        <f>RES_hhdet_in!L92-RES_hhdet_in_new!L92</f>
        <v>0</v>
      </c>
      <c r="M92" s="52">
        <f>RES_hhdet_in!M92-RES_hhdet_in_new!M92</f>
        <v>0</v>
      </c>
      <c r="N92" s="52">
        <f>RES_hhdet_in!N92-RES_hhdet_in_new!N92</f>
        <v>0</v>
      </c>
      <c r="O92" s="52">
        <f>RES_hhdet_in!O92-RES_hhdet_in_new!O92</f>
        <v>0</v>
      </c>
      <c r="P92" s="52">
        <f>RES_hhdet_in!P92-RES_hhdet_in_new!P92</f>
        <v>0</v>
      </c>
      <c r="Q92" s="52">
        <f>RES_hhdet_in!Q92-RES_hhdet_in_new!Q92</f>
        <v>0</v>
      </c>
      <c r="R92" s="52">
        <f>RES_hhdet_in!R92-RES_hhdet_in_new!R92</f>
        <v>0</v>
      </c>
      <c r="S92" s="52">
        <f>RES_hhdet_in!S92-RES_hhdet_in_new!S92</f>
        <v>0</v>
      </c>
      <c r="T92" s="52">
        <f>RES_hhdet_in!T92-RES_hhdet_in_new!T92</f>
        <v>0</v>
      </c>
      <c r="U92" s="52">
        <f>RES_hhdet_in!U92-RES_hhdet_in_new!U92</f>
        <v>0</v>
      </c>
      <c r="V92" s="52">
        <f>RES_hhdet_in!V92-RES_hhdet_in_new!V92</f>
        <v>0</v>
      </c>
      <c r="W92" s="52">
        <f>RES_hhdet_in!W92-RES_hhdet_in_new!W92</f>
        <v>0</v>
      </c>
      <c r="X92" s="52">
        <f>RES_hhdet_in!X92-RES_hhdet_in_new!X92</f>
        <v>0</v>
      </c>
      <c r="Y92" s="52">
        <f>RES_hhdet_in!Y92-RES_hhdet_in_new!Y92</f>
        <v>0</v>
      </c>
      <c r="DA92" s="63" t="s">
        <v>1441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0</v>
      </c>
      <c r="L93" s="52">
        <f>RES_hhdet_in!L93-RES_hhdet_in_new!L93</f>
        <v>0</v>
      </c>
      <c r="M93" s="52">
        <f>RES_hhdet_in!M93-RES_hhdet_in_new!M93</f>
        <v>0</v>
      </c>
      <c r="N93" s="52">
        <f>RES_hhdet_in!N93-RES_hhdet_in_new!N93</f>
        <v>0</v>
      </c>
      <c r="O93" s="52">
        <f>RES_hhdet_in!O93-RES_hhdet_in_new!O93</f>
        <v>0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0</v>
      </c>
      <c r="W93" s="52">
        <f>RES_hhdet_in!W93-RES_hhdet_in_new!W93</f>
        <v>0</v>
      </c>
      <c r="X93" s="52">
        <f>RES_hhdet_in!X93-RES_hhdet_in_new!X93</f>
        <v>0</v>
      </c>
      <c r="Y93" s="52">
        <f>RES_hhdet_in!Y93-RES_hhdet_in_new!Y93</f>
        <v>0</v>
      </c>
      <c r="DA93" s="63" t="s">
        <v>1442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X94" s="52">
        <f>RES_hhdet_in!X94-RES_hhdet_in_new!X94</f>
        <v>0</v>
      </c>
      <c r="Y94" s="52">
        <f>RES_hhdet_in!Y94-RES_hhdet_in_new!Y94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X95" s="52">
        <f>RES_hhdet_in!X95-RES_hhdet_in_new!X95</f>
        <v>0</v>
      </c>
      <c r="Y95" s="52">
        <f>RES_hhdet_in!Y95-RES_hhdet_in_new!Y95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35066</v>
      </c>
      <c r="D96" s="52">
        <f>RES_hhdet_in!D96-RES_hhdet_in_new!D96</f>
        <v>34178</v>
      </c>
      <c r="E96" s="52">
        <f>RES_hhdet_in!E96-RES_hhdet_in_new!E96</f>
        <v>34230</v>
      </c>
      <c r="F96" s="52">
        <f>RES_hhdet_in!F96-RES_hhdet_in_new!F96</f>
        <v>38264</v>
      </c>
      <c r="G96" s="52">
        <f>RES_hhdet_in!G96-RES_hhdet_in_new!G96</f>
        <v>44129</v>
      </c>
      <c r="H96" s="52">
        <f>RES_hhdet_in!H96-RES_hhdet_in_new!H96</f>
        <v>49200</v>
      </c>
      <c r="I96" s="52">
        <f>RES_hhdet_in!I96-RES_hhdet_in_new!I96</f>
        <v>32567</v>
      </c>
      <c r="J96" s="52">
        <f>RES_hhdet_in!J96-RES_hhdet_in_new!J96</f>
        <v>34204</v>
      </c>
      <c r="K96" s="52">
        <f>RES_hhdet_in!K96-RES_hhdet_in_new!K96</f>
        <v>45164</v>
      </c>
      <c r="L96" s="52">
        <f>RES_hhdet_in!L96-RES_hhdet_in_new!L96</f>
        <v>45225</v>
      </c>
      <c r="M96" s="52">
        <f>RES_hhdet_in!M96-RES_hhdet_in_new!M96</f>
        <v>50559</v>
      </c>
      <c r="N96" s="52">
        <f>RES_hhdet_in!N96-RES_hhdet_in_new!N96</f>
        <v>52873</v>
      </c>
      <c r="O96" s="52">
        <f>RES_hhdet_in!O96-RES_hhdet_in_new!O96</f>
        <v>50105</v>
      </c>
      <c r="P96" s="52">
        <f>RES_hhdet_in!P96-RES_hhdet_in_new!P96</f>
        <v>41035</v>
      </c>
      <c r="Q96" s="52">
        <f>RES_hhdet_in!Q96-RES_hhdet_in_new!Q96</f>
        <v>39682</v>
      </c>
      <c r="R96" s="52">
        <f>RES_hhdet_in!R96-RES_hhdet_in_new!R96</f>
        <v>43210</v>
      </c>
      <c r="S96" s="52">
        <f>RES_hhdet_in!S96-RES_hhdet_in_new!S96</f>
        <v>44537</v>
      </c>
      <c r="T96" s="52">
        <f>RES_hhdet_in!T96-RES_hhdet_in_new!T96</f>
        <v>44851</v>
      </c>
      <c r="U96" s="52">
        <f>RES_hhdet_in!U96-RES_hhdet_in_new!U96</f>
        <v>44229</v>
      </c>
      <c r="V96" s="52">
        <f>RES_hhdet_in!V96-RES_hhdet_in_new!V96</f>
        <v>43821</v>
      </c>
      <c r="W96" s="52">
        <f>RES_hhdet_in!W96-RES_hhdet_in_new!W96</f>
        <v>36253</v>
      </c>
      <c r="X96" s="52">
        <f>RES_hhdet_in!X96-RES_hhdet_in_new!X96</f>
        <v>30484</v>
      </c>
      <c r="Y96" s="52">
        <f>RES_hhdet_in!Y96-RES_hhdet_in_new!Y96</f>
        <v>35003</v>
      </c>
      <c r="DA96" s="63" t="s">
        <v>1443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580</v>
      </c>
      <c r="D97" s="52">
        <f>RES_hhdet_in!D97-RES_hhdet_in_new!D97</f>
        <v>481</v>
      </c>
      <c r="E97" s="52">
        <f>RES_hhdet_in!E97-RES_hhdet_in_new!E97</f>
        <v>447</v>
      </c>
      <c r="F97" s="52">
        <f>RES_hhdet_in!F97-RES_hhdet_in_new!F97</f>
        <v>666</v>
      </c>
      <c r="G97" s="52">
        <f>RES_hhdet_in!G97-RES_hhdet_in_new!G97</f>
        <v>973</v>
      </c>
      <c r="H97" s="52">
        <f>RES_hhdet_in!H97-RES_hhdet_in_new!H97</f>
        <v>2003</v>
      </c>
      <c r="I97" s="52">
        <f>RES_hhdet_in!I97-RES_hhdet_in_new!I97</f>
        <v>928</v>
      </c>
      <c r="J97" s="52">
        <f>RES_hhdet_in!J97-RES_hhdet_in_new!J97</f>
        <v>1634</v>
      </c>
      <c r="K97" s="52">
        <f>RES_hhdet_in!K97-RES_hhdet_in_new!K97</f>
        <v>1201</v>
      </c>
      <c r="L97" s="52">
        <f>RES_hhdet_in!L97-RES_hhdet_in_new!L97</f>
        <v>1523</v>
      </c>
      <c r="M97" s="52">
        <f>RES_hhdet_in!M97-RES_hhdet_in_new!M97</f>
        <v>1624</v>
      </c>
      <c r="N97" s="52">
        <f>RES_hhdet_in!N97-RES_hhdet_in_new!N97</f>
        <v>2196</v>
      </c>
      <c r="O97" s="52">
        <f>RES_hhdet_in!O97-RES_hhdet_in_new!O97</f>
        <v>2615</v>
      </c>
      <c r="P97" s="52">
        <f>RES_hhdet_in!P97-RES_hhdet_in_new!P97</f>
        <v>2775</v>
      </c>
      <c r="Q97" s="52">
        <f>RES_hhdet_in!Q97-RES_hhdet_in_new!Q97</f>
        <v>2151</v>
      </c>
      <c r="R97" s="52">
        <f>RES_hhdet_in!R97-RES_hhdet_in_new!R97</f>
        <v>3049</v>
      </c>
      <c r="S97" s="52">
        <f>RES_hhdet_in!S97-RES_hhdet_in_new!S97</f>
        <v>2846</v>
      </c>
      <c r="T97" s="52">
        <f>RES_hhdet_in!T97-RES_hhdet_in_new!T97</f>
        <v>3639</v>
      </c>
      <c r="U97" s="52">
        <f>RES_hhdet_in!U97-RES_hhdet_in_new!U97</f>
        <v>3491</v>
      </c>
      <c r="V97" s="52">
        <f>RES_hhdet_in!V97-RES_hhdet_in_new!V97</f>
        <v>4030</v>
      </c>
      <c r="W97" s="52">
        <f>RES_hhdet_in!W97-RES_hhdet_in_new!W97</f>
        <v>3064</v>
      </c>
      <c r="X97" s="52">
        <f>RES_hhdet_in!X97-RES_hhdet_in_new!X97</f>
        <v>2731</v>
      </c>
      <c r="Y97" s="52">
        <f>RES_hhdet_in!Y97-RES_hhdet_in_new!Y97</f>
        <v>3203</v>
      </c>
      <c r="DA97" s="63" t="s">
        <v>1444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1445</v>
      </c>
    </row>
    <row r="102" spans="1:105" ht="12" customHeight="1" x14ac:dyDescent="0.25">
      <c r="A102" s="97" t="s">
        <v>50</v>
      </c>
      <c r="B102" s="52"/>
      <c r="C102" s="52">
        <v>7527</v>
      </c>
      <c r="D102" s="52">
        <v>7290</v>
      </c>
      <c r="E102" s="52">
        <v>7168</v>
      </c>
      <c r="F102" s="52">
        <v>4830</v>
      </c>
      <c r="G102" s="52">
        <v>5885</v>
      </c>
      <c r="H102" s="52">
        <v>6268</v>
      </c>
      <c r="I102" s="52">
        <v>6267</v>
      </c>
      <c r="J102" s="52">
        <v>10387</v>
      </c>
      <c r="K102" s="52">
        <v>8472</v>
      </c>
      <c r="L102" s="52">
        <v>3612</v>
      </c>
      <c r="M102" s="52">
        <v>942</v>
      </c>
      <c r="N102" s="52">
        <v>2108</v>
      </c>
      <c r="O102" s="52">
        <v>6552</v>
      </c>
      <c r="P102" s="52">
        <v>7680</v>
      </c>
      <c r="Q102" s="52">
        <v>6812</v>
      </c>
      <c r="R102" s="52">
        <v>7289</v>
      </c>
      <c r="S102" s="52">
        <v>4097</v>
      </c>
      <c r="T102" s="52">
        <v>2336</v>
      </c>
      <c r="U102" s="52">
        <v>2871</v>
      </c>
      <c r="V102" s="52">
        <v>3851</v>
      </c>
      <c r="W102" s="52">
        <v>4132</v>
      </c>
      <c r="X102" s="52">
        <v>2843</v>
      </c>
      <c r="Y102" s="52">
        <v>2107</v>
      </c>
      <c r="DA102" s="63" t="s">
        <v>1446</v>
      </c>
    </row>
    <row r="103" spans="1:105" ht="12" customHeight="1" x14ac:dyDescent="0.25">
      <c r="A103" s="109" t="s">
        <v>120</v>
      </c>
      <c r="B103" s="36"/>
      <c r="C103" s="36">
        <v>48559</v>
      </c>
      <c r="D103" s="36">
        <v>50324</v>
      </c>
      <c r="E103" s="36">
        <v>50634</v>
      </c>
      <c r="F103" s="36">
        <v>60640</v>
      </c>
      <c r="G103" s="36">
        <v>67983</v>
      </c>
      <c r="H103" s="36">
        <v>78550</v>
      </c>
      <c r="I103" s="36">
        <v>54732</v>
      </c>
      <c r="J103" s="36">
        <v>58748</v>
      </c>
      <c r="K103" s="36">
        <v>71110</v>
      </c>
      <c r="L103" s="36">
        <v>76522</v>
      </c>
      <c r="M103" s="36">
        <v>84002</v>
      </c>
      <c r="N103" s="36">
        <v>87931</v>
      </c>
      <c r="O103" s="36">
        <v>82872</v>
      </c>
      <c r="P103" s="36">
        <v>62066</v>
      </c>
      <c r="Q103" s="36">
        <v>66091</v>
      </c>
      <c r="R103" s="36">
        <v>75482</v>
      </c>
      <c r="S103" s="36">
        <v>82269</v>
      </c>
      <c r="T103" s="36">
        <v>86236</v>
      </c>
      <c r="U103" s="36">
        <v>82489</v>
      </c>
      <c r="V103" s="36">
        <v>83308</v>
      </c>
      <c r="W103" s="36">
        <v>73401</v>
      </c>
      <c r="X103" s="36">
        <v>67859</v>
      </c>
      <c r="Y103" s="36">
        <v>74652</v>
      </c>
      <c r="DA103" s="60" t="s">
        <v>1447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1448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1449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1450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X112" s="52">
        <f>RES_hhdet_in!X112-RES_hhdet_in_new!X112</f>
        <v>0</v>
      </c>
      <c r="Y112" s="52">
        <f>RES_hhdet_in!Y112-RES_hhdet_in_new!Y112</f>
        <v>0</v>
      </c>
      <c r="DA112" s="63" t="s">
        <v>1451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X113" s="52">
        <f>RES_hhdet_in!X113-RES_hhdet_in_new!X113</f>
        <v>0</v>
      </c>
      <c r="Y113" s="52">
        <f>RES_hhdet_in!Y113-RES_hhdet_in_new!Y113</f>
        <v>0</v>
      </c>
      <c r="DA113" s="63" t="s">
        <v>1452</v>
      </c>
    </row>
    <row r="114" spans="1:105" ht="12" hidden="1" customHeight="1" x14ac:dyDescent="0.25">
      <c r="A114" s="108" t="s">
        <v>197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X114" s="52">
        <f>RES_hhdet_in!X114-RES_hhdet_in_new!X114</f>
        <v>0</v>
      </c>
      <c r="Y114" s="52">
        <f>RES_hhdet_in!Y114-RES_hhdet_in_new!Y114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X115" s="52">
        <f>RES_hhdet_in!X115-RES_hhdet_in_new!X115</f>
        <v>0</v>
      </c>
      <c r="Y115" s="52">
        <f>RES_hhdet_in!Y115-RES_hhdet_in_new!Y115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X116" s="52">
        <f>RES_hhdet_in!X116-RES_hhdet_in_new!X116</f>
        <v>0</v>
      </c>
      <c r="Y116" s="52">
        <f>RES_hhdet_in!Y116-RES_hhdet_in_new!Y116</f>
        <v>0</v>
      </c>
      <c r="DA116" s="63" t="s">
        <v>1453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X117" s="52">
        <f>RES_hhdet_in!X117-RES_hhdet_in_new!X117</f>
        <v>0</v>
      </c>
      <c r="Y117" s="52">
        <f>RES_hhdet_in!Y117-RES_hhdet_in_new!Y117</f>
        <v>0</v>
      </c>
      <c r="DA117" s="63" t="s">
        <v>1454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1455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1456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1457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53114</v>
      </c>
      <c r="D126" s="52">
        <v>46863</v>
      </c>
      <c r="E126" s="52">
        <v>46334</v>
      </c>
      <c r="F126" s="52">
        <v>49146</v>
      </c>
      <c r="G126" s="52">
        <v>36965</v>
      </c>
      <c r="H126" s="52">
        <v>45578</v>
      </c>
      <c r="I126" s="52">
        <v>49561</v>
      </c>
      <c r="J126" s="52">
        <v>55121</v>
      </c>
      <c r="K126" s="52">
        <v>52579</v>
      </c>
      <c r="L126" s="52">
        <v>54908</v>
      </c>
      <c r="M126" s="52">
        <v>58639</v>
      </c>
      <c r="N126" s="52">
        <v>68172</v>
      </c>
      <c r="O126" s="52">
        <v>64066</v>
      </c>
      <c r="P126" s="52">
        <v>19530</v>
      </c>
      <c r="Q126" s="52">
        <v>34509</v>
      </c>
      <c r="R126" s="52">
        <v>33916</v>
      </c>
      <c r="S126" s="52">
        <v>53085</v>
      </c>
      <c r="T126" s="52">
        <v>45277</v>
      </c>
      <c r="U126" s="52">
        <v>55339</v>
      </c>
      <c r="V126" s="52">
        <v>40465</v>
      </c>
      <c r="W126" s="52">
        <v>55881</v>
      </c>
      <c r="X126" s="52">
        <v>57961</v>
      </c>
      <c r="Y126" s="52">
        <v>62996</v>
      </c>
      <c r="DA126" s="63" t="s">
        <v>1458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3711</v>
      </c>
      <c r="D129" s="52">
        <v>3722</v>
      </c>
      <c r="E129" s="52">
        <v>3746</v>
      </c>
      <c r="F129" s="52">
        <v>3995</v>
      </c>
      <c r="G129" s="52">
        <v>4294</v>
      </c>
      <c r="H129" s="52">
        <v>4834</v>
      </c>
      <c r="I129" s="52">
        <v>3549</v>
      </c>
      <c r="J129" s="52">
        <v>4133</v>
      </c>
      <c r="K129" s="52">
        <v>6546</v>
      </c>
      <c r="L129" s="52">
        <v>7202</v>
      </c>
      <c r="M129" s="52">
        <v>5761</v>
      </c>
      <c r="N129" s="52">
        <v>6267</v>
      </c>
      <c r="O129" s="52">
        <v>7496</v>
      </c>
      <c r="P129" s="52">
        <v>7263</v>
      </c>
      <c r="Q129" s="52">
        <v>5926</v>
      </c>
      <c r="R129" s="52">
        <v>5449</v>
      </c>
      <c r="S129" s="52">
        <v>6451</v>
      </c>
      <c r="T129" s="52">
        <v>5773</v>
      </c>
      <c r="U129" s="52">
        <v>6283</v>
      </c>
      <c r="V129" s="52">
        <v>7773</v>
      </c>
      <c r="W129" s="52">
        <v>9965</v>
      </c>
      <c r="X129" s="52">
        <v>9385</v>
      </c>
      <c r="Y129" s="52">
        <v>15296</v>
      </c>
      <c r="DA129" s="63" t="s">
        <v>1459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39746</v>
      </c>
      <c r="D131" s="52">
        <f>RES_hhdet_in!D131-RES_hhdet_in_new!D131</f>
        <v>47028</v>
      </c>
      <c r="E131" s="52">
        <f>RES_hhdet_in!E131-RES_hhdet_in_new!E131</f>
        <v>44946</v>
      </c>
      <c r="F131" s="52">
        <f>RES_hhdet_in!F131-RES_hhdet_in_new!F131</f>
        <v>43624</v>
      </c>
      <c r="G131" s="52">
        <f>RES_hhdet_in!G131-RES_hhdet_in_new!G131</f>
        <v>48024</v>
      </c>
      <c r="H131" s="52">
        <f>RES_hhdet_in!H131-RES_hhdet_in_new!H131</f>
        <v>48309</v>
      </c>
      <c r="I131" s="52">
        <f>RES_hhdet_in!I131-RES_hhdet_in_new!I131</f>
        <v>49371</v>
      </c>
      <c r="J131" s="52">
        <f>RES_hhdet_in!J131-RES_hhdet_in_new!J131</f>
        <v>52124</v>
      </c>
      <c r="K131" s="52">
        <f>RES_hhdet_in!K131-RES_hhdet_in_new!K131</f>
        <v>55519</v>
      </c>
      <c r="L131" s="52">
        <f>RES_hhdet_in!L131-RES_hhdet_in_new!L131</f>
        <v>55987</v>
      </c>
      <c r="M131" s="52">
        <f>RES_hhdet_in!M131-RES_hhdet_in_new!M131</f>
        <v>65657</v>
      </c>
      <c r="N131" s="52">
        <f>RES_hhdet_in!N131-RES_hhdet_in_new!N131</f>
        <v>71465</v>
      </c>
      <c r="O131" s="52">
        <f>RES_hhdet_in!O131-RES_hhdet_in_new!O131</f>
        <v>68614</v>
      </c>
      <c r="P131" s="52">
        <f>RES_hhdet_in!P131-RES_hhdet_in_new!P131</f>
        <v>23758</v>
      </c>
      <c r="Q131" s="52">
        <f>RES_hhdet_in!Q131-RES_hhdet_in_new!Q131</f>
        <v>30211</v>
      </c>
      <c r="R131" s="52">
        <f>RES_hhdet_in!R131-RES_hhdet_in_new!R131</f>
        <v>43264</v>
      </c>
      <c r="S131" s="52">
        <f>RES_hhdet_in!S131-RES_hhdet_in_new!S131</f>
        <v>49799</v>
      </c>
      <c r="T131" s="52">
        <f>RES_hhdet_in!T131-RES_hhdet_in_new!T131</f>
        <v>47431</v>
      </c>
      <c r="U131" s="52">
        <f>RES_hhdet_in!U131-RES_hhdet_in_new!U131</f>
        <v>46448</v>
      </c>
      <c r="V131" s="52">
        <f>RES_hhdet_in!V131-RES_hhdet_in_new!V131</f>
        <v>57567</v>
      </c>
      <c r="W131" s="52">
        <f>RES_hhdet_in!W131-RES_hhdet_in_new!W131</f>
        <v>51466</v>
      </c>
      <c r="X131" s="52">
        <f>RES_hhdet_in!X131-RES_hhdet_in_new!X131</f>
        <v>51372</v>
      </c>
      <c r="Y131" s="52">
        <f>RES_hhdet_in!Y131-RES_hhdet_in_new!Y131</f>
        <v>53107</v>
      </c>
      <c r="DA131" s="63" t="s">
        <v>1460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8</v>
      </c>
      <c r="D132" s="52">
        <f>RES_hhdet_in!D132-RES_hhdet_in_new!D132</f>
        <v>5</v>
      </c>
      <c r="E132" s="52">
        <f>RES_hhdet_in!E132-RES_hhdet_in_new!E132</f>
        <v>6</v>
      </c>
      <c r="F132" s="52">
        <f>RES_hhdet_in!F132-RES_hhdet_in_new!F132</f>
        <v>8</v>
      </c>
      <c r="G132" s="52">
        <f>RES_hhdet_in!G132-RES_hhdet_in_new!G132</f>
        <v>11</v>
      </c>
      <c r="H132" s="52">
        <f>RES_hhdet_in!H132-RES_hhdet_in_new!H132</f>
        <v>33</v>
      </c>
      <c r="I132" s="52">
        <f>RES_hhdet_in!I132-RES_hhdet_in_new!I132</f>
        <v>17</v>
      </c>
      <c r="J132" s="52">
        <f>RES_hhdet_in!J132-RES_hhdet_in_new!J132</f>
        <v>32</v>
      </c>
      <c r="K132" s="52">
        <f>RES_hhdet_in!K132-RES_hhdet_in_new!K132</f>
        <v>14</v>
      </c>
      <c r="L132" s="52">
        <f>RES_hhdet_in!L132-RES_hhdet_in_new!L132</f>
        <v>25</v>
      </c>
      <c r="M132" s="52">
        <f>RES_hhdet_in!M132-RES_hhdet_in_new!M132</f>
        <v>21</v>
      </c>
      <c r="N132" s="52">
        <f>RES_hhdet_in!N132-RES_hhdet_in_new!N132</f>
        <v>28</v>
      </c>
      <c r="O132" s="52">
        <f>RES_hhdet_in!O132-RES_hhdet_in_new!O132</f>
        <v>36</v>
      </c>
      <c r="P132" s="52">
        <f>RES_hhdet_in!P132-RES_hhdet_in_new!P132</f>
        <v>23</v>
      </c>
      <c r="Q132" s="52">
        <f>RES_hhdet_in!Q132-RES_hhdet_in_new!Q132</f>
        <v>24</v>
      </c>
      <c r="R132" s="52">
        <f>RES_hhdet_in!R132-RES_hhdet_in_new!R132</f>
        <v>37</v>
      </c>
      <c r="S132" s="52">
        <f>RES_hhdet_in!S132-RES_hhdet_in_new!S132</f>
        <v>40</v>
      </c>
      <c r="T132" s="52">
        <f>RES_hhdet_in!T132-RES_hhdet_in_new!T132</f>
        <v>45</v>
      </c>
      <c r="U132" s="52">
        <f>RES_hhdet_in!U132-RES_hhdet_in_new!U132</f>
        <v>51</v>
      </c>
      <c r="V132" s="52">
        <f>RES_hhdet_in!V132-RES_hhdet_in_new!V132</f>
        <v>49</v>
      </c>
      <c r="W132" s="52">
        <f>RES_hhdet_in!W132-RES_hhdet_in_new!W132</f>
        <v>51</v>
      </c>
      <c r="X132" s="52">
        <f>RES_hhdet_in!X132-RES_hhdet_in_new!X132</f>
        <v>43</v>
      </c>
      <c r="Y132" s="52">
        <f>RES_hhdet_in!Y132-RES_hhdet_in_new!Y132</f>
        <v>35</v>
      </c>
      <c r="DA132" s="63" t="s">
        <v>1461</v>
      </c>
    </row>
    <row r="133" spans="1:105" ht="12" hidden="1" customHeight="1" x14ac:dyDescent="0.25">
      <c r="A133" s="108" t="s">
        <v>198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X133" s="52">
        <f>RES_hhdet_in!X133-RES_hhdet_in_new!X133</f>
        <v>0</v>
      </c>
      <c r="Y133" s="52">
        <f>RES_hhdet_in!Y133-RES_hhdet_in_new!Y133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X134" s="52">
        <f>RES_hhdet_in!X134-RES_hhdet_in_new!X134</f>
        <v>0</v>
      </c>
      <c r="Y134" s="52">
        <f>RES_hhdet_in!Y134-RES_hhdet_in_new!Y134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14002</v>
      </c>
      <c r="D135" s="52">
        <f>RES_hhdet_in!D135-RES_hhdet_in_new!D135</f>
        <v>731</v>
      </c>
      <c r="E135" s="52">
        <f>RES_hhdet_in!E135-RES_hhdet_in_new!E135</f>
        <v>2515</v>
      </c>
      <c r="F135" s="52">
        <f>RES_hhdet_in!F135-RES_hhdet_in_new!F135</f>
        <v>7060</v>
      </c>
      <c r="G135" s="52">
        <f>RES_hhdet_in!G135-RES_hhdet_in_new!G135</f>
        <v>0</v>
      </c>
      <c r="H135" s="52">
        <f>RES_hhdet_in!H135-RES_hhdet_in_new!H135</f>
        <v>0</v>
      </c>
      <c r="I135" s="52">
        <f>RES_hhdet_in!I135-RES_hhdet_in_new!I135</f>
        <v>962</v>
      </c>
      <c r="J135" s="52">
        <f>RES_hhdet_in!J135-RES_hhdet_in_new!J135</f>
        <v>7003</v>
      </c>
      <c r="K135" s="52">
        <f>RES_hhdet_in!K135-RES_hhdet_in_new!K135</f>
        <v>6060</v>
      </c>
      <c r="L135" s="52">
        <f>RES_hhdet_in!L135-RES_hhdet_in_new!L135</f>
        <v>2292</v>
      </c>
      <c r="M135" s="52">
        <f>RES_hhdet_in!M135-RES_hhdet_in_new!M135</f>
        <v>0</v>
      </c>
      <c r="N135" s="52">
        <f>RES_hhdet_in!N135-RES_hhdet_in_new!N135</f>
        <v>0</v>
      </c>
      <c r="O135" s="52">
        <f>RES_hhdet_in!O135-RES_hhdet_in_new!O135</f>
        <v>0</v>
      </c>
      <c r="P135" s="52">
        <f>RES_hhdet_in!P135-RES_hhdet_in_new!P135</f>
        <v>0</v>
      </c>
      <c r="Q135" s="52">
        <f>RES_hhdet_in!Q135-RES_hhdet_in_new!Q135</f>
        <v>5752</v>
      </c>
      <c r="R135" s="52">
        <f>RES_hhdet_in!R135-RES_hhdet_in_new!R135</f>
        <v>0</v>
      </c>
      <c r="S135" s="52">
        <f>RES_hhdet_in!S135-RES_hhdet_in_new!S135</f>
        <v>3188</v>
      </c>
      <c r="T135" s="52">
        <f>RES_hhdet_in!T135-RES_hhdet_in_new!T135</f>
        <v>0</v>
      </c>
      <c r="U135" s="52">
        <f>RES_hhdet_in!U135-RES_hhdet_in_new!U135</f>
        <v>8253</v>
      </c>
      <c r="V135" s="52">
        <f>RES_hhdet_in!V135-RES_hhdet_in_new!V135</f>
        <v>0</v>
      </c>
      <c r="W135" s="52">
        <f>RES_hhdet_in!W135-RES_hhdet_in_new!W135</f>
        <v>4025</v>
      </c>
      <c r="X135" s="52">
        <f>RES_hhdet_in!X135-RES_hhdet_in_new!X135</f>
        <v>6019</v>
      </c>
      <c r="Y135" s="52">
        <f>RES_hhdet_in!Y135-RES_hhdet_in_new!Y135</f>
        <v>9125</v>
      </c>
      <c r="DA135" s="63" t="s">
        <v>1462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232</v>
      </c>
      <c r="D136" s="52">
        <f>RES_hhdet_in!D136-RES_hhdet_in_new!D136</f>
        <v>10</v>
      </c>
      <c r="E136" s="52">
        <f>RES_hhdet_in!E136-RES_hhdet_in_new!E136</f>
        <v>33</v>
      </c>
      <c r="F136" s="52">
        <f>RES_hhdet_in!F136-RES_hhdet_in_new!F136</f>
        <v>122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26</v>
      </c>
      <c r="J136" s="52">
        <f>RES_hhdet_in!J136-RES_hhdet_in_new!J136</f>
        <v>334</v>
      </c>
      <c r="K136" s="52">
        <f>RES_hhdet_in!K136-RES_hhdet_in_new!K136</f>
        <v>161</v>
      </c>
      <c r="L136" s="52">
        <f>RES_hhdet_in!L136-RES_hhdet_in_new!L136</f>
        <v>76</v>
      </c>
      <c r="M136" s="52">
        <f>RES_hhdet_in!M136-RES_hhdet_in_new!M136</f>
        <v>0</v>
      </c>
      <c r="N136" s="52">
        <f>RES_hhdet_in!N136-RES_hhdet_in_new!N136</f>
        <v>0</v>
      </c>
      <c r="O136" s="52">
        <f>RES_hhdet_in!O136-RES_hhdet_in_new!O136</f>
        <v>0</v>
      </c>
      <c r="P136" s="52">
        <f>RES_hhdet_in!P136-RES_hhdet_in_new!P136</f>
        <v>0</v>
      </c>
      <c r="Q136" s="52">
        <f>RES_hhdet_in!Q136-RES_hhdet_in_new!Q136</f>
        <v>313</v>
      </c>
      <c r="R136" s="52">
        <f>RES_hhdet_in!R136-RES_hhdet_in_new!R136</f>
        <v>0</v>
      </c>
      <c r="S136" s="52">
        <f>RES_hhdet_in!S136-RES_hhdet_in_new!S136</f>
        <v>203</v>
      </c>
      <c r="T136" s="52">
        <f>RES_hhdet_in!T136-RES_hhdet_in_new!T136</f>
        <v>0</v>
      </c>
      <c r="U136" s="52">
        <f>RES_hhdet_in!U136-RES_hhdet_in_new!U136</f>
        <v>652</v>
      </c>
      <c r="V136" s="52">
        <f>RES_hhdet_in!V136-RES_hhdet_in_new!V136</f>
        <v>0</v>
      </c>
      <c r="W136" s="52">
        <f>RES_hhdet_in!W136-RES_hhdet_in_new!W136</f>
        <v>341</v>
      </c>
      <c r="X136" s="52">
        <f>RES_hhdet_in!X136-RES_hhdet_in_new!X136</f>
        <v>539</v>
      </c>
      <c r="Y136" s="52">
        <f>RES_hhdet_in!Y136-RES_hhdet_in_new!Y136</f>
        <v>836</v>
      </c>
      <c r="DA136" s="63" t="s">
        <v>1463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15764</v>
      </c>
      <c r="D140" s="52">
        <v>14103</v>
      </c>
      <c r="E140" s="52">
        <v>13993</v>
      </c>
      <c r="F140" s="52">
        <v>8918</v>
      </c>
      <c r="G140" s="52">
        <v>9456</v>
      </c>
      <c r="H140" s="52">
        <v>10628</v>
      </c>
      <c r="I140" s="52">
        <v>9787</v>
      </c>
      <c r="J140" s="52">
        <v>15665</v>
      </c>
      <c r="K140" s="52">
        <v>13416</v>
      </c>
      <c r="L140" s="52">
        <v>5608</v>
      </c>
      <c r="M140" s="52">
        <v>1425</v>
      </c>
      <c r="N140" s="52">
        <v>3120</v>
      </c>
      <c r="O140" s="52">
        <v>9337</v>
      </c>
      <c r="P140" s="52">
        <v>10237</v>
      </c>
      <c r="Q140" s="52">
        <v>10628</v>
      </c>
      <c r="R140" s="52">
        <v>10146</v>
      </c>
      <c r="S140" s="52">
        <v>6294</v>
      </c>
      <c r="T140" s="52">
        <v>3283</v>
      </c>
      <c r="U140" s="52">
        <v>4475</v>
      </c>
      <c r="V140" s="52">
        <v>5148</v>
      </c>
      <c r="W140" s="52">
        <v>6628</v>
      </c>
      <c r="X140" s="52">
        <v>4713</v>
      </c>
      <c r="Y140" s="52">
        <v>3585</v>
      </c>
      <c r="DA140" s="63" t="s">
        <v>1464</v>
      </c>
    </row>
    <row r="141" spans="1:105" ht="12" customHeight="1" x14ac:dyDescent="0.25">
      <c r="A141" s="109" t="s">
        <v>120</v>
      </c>
      <c r="B141" s="36"/>
      <c r="C141" s="36">
        <v>101687</v>
      </c>
      <c r="D141" s="36">
        <v>97376</v>
      </c>
      <c r="E141" s="36">
        <v>98878</v>
      </c>
      <c r="F141" s="36">
        <v>111924</v>
      </c>
      <c r="G141" s="36">
        <v>109219</v>
      </c>
      <c r="H141" s="36">
        <v>133177</v>
      </c>
      <c r="I141" s="36">
        <v>85436</v>
      </c>
      <c r="J141" s="36">
        <v>88552</v>
      </c>
      <c r="K141" s="36">
        <v>112588</v>
      </c>
      <c r="L141" s="36">
        <v>118937</v>
      </c>
      <c r="M141" s="36">
        <v>126905</v>
      </c>
      <c r="N141" s="36">
        <v>130333</v>
      </c>
      <c r="O141" s="36">
        <v>117997</v>
      </c>
      <c r="P141" s="36">
        <v>82713</v>
      </c>
      <c r="Q141" s="36">
        <v>103108</v>
      </c>
      <c r="R141" s="36">
        <v>105031</v>
      </c>
      <c r="S141" s="36">
        <v>126141</v>
      </c>
      <c r="T141" s="36">
        <v>120973</v>
      </c>
      <c r="U141" s="36">
        <v>128601</v>
      </c>
      <c r="V141" s="36">
        <v>111318</v>
      </c>
      <c r="W141" s="36">
        <v>117551</v>
      </c>
      <c r="X141" s="36">
        <v>112447</v>
      </c>
      <c r="Y141" s="36">
        <v>126887</v>
      </c>
      <c r="DA141" s="60" t="s">
        <v>1465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1466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19712</v>
      </c>
      <c r="D145" s="52">
        <v>26654</v>
      </c>
      <c r="E145" s="52">
        <v>26968</v>
      </c>
      <c r="F145" s="52">
        <v>26490</v>
      </c>
      <c r="G145" s="52">
        <v>29799</v>
      </c>
      <c r="H145" s="52">
        <v>25415</v>
      </c>
      <c r="I145" s="52">
        <v>23234</v>
      </c>
      <c r="J145" s="52">
        <v>21866</v>
      </c>
      <c r="K145" s="52">
        <v>23368</v>
      </c>
      <c r="L145" s="52">
        <v>25599</v>
      </c>
      <c r="M145" s="52">
        <v>30220</v>
      </c>
      <c r="N145" s="52">
        <v>36408</v>
      </c>
      <c r="O145" s="52">
        <v>37852</v>
      </c>
      <c r="P145" s="52">
        <v>21444</v>
      </c>
      <c r="Q145" s="52">
        <v>26531</v>
      </c>
      <c r="R145" s="52">
        <v>34748</v>
      </c>
      <c r="S145" s="52">
        <v>37864</v>
      </c>
      <c r="T145" s="52">
        <v>36807</v>
      </c>
      <c r="U145" s="52">
        <v>36061</v>
      </c>
      <c r="V145" s="52">
        <v>44217</v>
      </c>
      <c r="W145" s="52">
        <v>53503</v>
      </c>
      <c r="X145" s="52">
        <v>62748</v>
      </c>
      <c r="Y145" s="52">
        <v>55614</v>
      </c>
      <c r="DA145" s="63" t="s">
        <v>1467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8249</v>
      </c>
      <c r="D147" s="52">
        <v>8977</v>
      </c>
      <c r="E147" s="52">
        <v>11947</v>
      </c>
      <c r="F147" s="52">
        <v>12385</v>
      </c>
      <c r="G147" s="52">
        <v>13944</v>
      </c>
      <c r="H147" s="52">
        <v>13883</v>
      </c>
      <c r="I147" s="52">
        <v>9785</v>
      </c>
      <c r="J147" s="52">
        <v>9809</v>
      </c>
      <c r="K147" s="52">
        <v>11914</v>
      </c>
      <c r="L147" s="52">
        <v>10934</v>
      </c>
      <c r="M147" s="52">
        <v>12020</v>
      </c>
      <c r="N147" s="52">
        <v>13390</v>
      </c>
      <c r="O147" s="52">
        <v>17342</v>
      </c>
      <c r="P147" s="52">
        <v>14934</v>
      </c>
      <c r="Q147" s="52">
        <v>20131</v>
      </c>
      <c r="R147" s="52">
        <v>21872</v>
      </c>
      <c r="S147" s="52">
        <v>18368</v>
      </c>
      <c r="T147" s="52">
        <v>21227</v>
      </c>
      <c r="U147" s="52">
        <v>21271</v>
      </c>
      <c r="V147" s="52">
        <v>22387</v>
      </c>
      <c r="W147" s="52">
        <v>20580</v>
      </c>
      <c r="X147" s="52">
        <v>27081</v>
      </c>
      <c r="Y147" s="52">
        <v>52525</v>
      </c>
      <c r="DA147" s="63" t="s">
        <v>1468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0</v>
      </c>
      <c r="D149" s="52">
        <f>RES_hhdet_in!D149-RES_hhdet_in_new!D149</f>
        <v>0</v>
      </c>
      <c r="E149" s="52">
        <f>RES_hhdet_in!E149-RES_hhdet_in_new!E149</f>
        <v>0</v>
      </c>
      <c r="F149" s="52">
        <f>RES_hhdet_in!F149-RES_hhdet_in_new!F149</f>
        <v>0</v>
      </c>
      <c r="G149" s="52">
        <f>RES_hhdet_in!G149-RES_hhdet_in_new!G149</f>
        <v>0</v>
      </c>
      <c r="H149" s="52">
        <f>RES_hhdet_in!H149-RES_hhdet_in_new!H149</f>
        <v>0</v>
      </c>
      <c r="I149" s="52">
        <f>RES_hhdet_in!I149-RES_hhdet_in_new!I149</f>
        <v>0</v>
      </c>
      <c r="J149" s="52">
        <f>RES_hhdet_in!J149-RES_hhdet_in_new!J149</f>
        <v>0</v>
      </c>
      <c r="K149" s="52">
        <f>RES_hhdet_in!K149-RES_hhdet_in_new!K149</f>
        <v>0</v>
      </c>
      <c r="L149" s="52">
        <f>RES_hhdet_in!L149-RES_hhdet_in_new!L149</f>
        <v>0</v>
      </c>
      <c r="M149" s="52">
        <f>RES_hhdet_in!M149-RES_hhdet_in_new!M149</f>
        <v>0</v>
      </c>
      <c r="N149" s="52">
        <f>RES_hhdet_in!N149-RES_hhdet_in_new!N149</f>
        <v>0</v>
      </c>
      <c r="O149" s="52">
        <f>RES_hhdet_in!O149-RES_hhdet_in_new!O149</f>
        <v>0</v>
      </c>
      <c r="P149" s="52">
        <f>RES_hhdet_in!P149-RES_hhdet_in_new!P149</f>
        <v>0</v>
      </c>
      <c r="Q149" s="52">
        <f>RES_hhdet_in!Q149-RES_hhdet_in_new!Q149</f>
        <v>0</v>
      </c>
      <c r="R149" s="52">
        <f>RES_hhdet_in!R149-RES_hhdet_in_new!R149</f>
        <v>0</v>
      </c>
      <c r="S149" s="52">
        <f>RES_hhdet_in!S149-RES_hhdet_in_new!S149</f>
        <v>0</v>
      </c>
      <c r="T149" s="52">
        <f>RES_hhdet_in!T149-RES_hhdet_in_new!T149</f>
        <v>0</v>
      </c>
      <c r="U149" s="52">
        <f>RES_hhdet_in!U149-RES_hhdet_in_new!U149</f>
        <v>0</v>
      </c>
      <c r="V149" s="52">
        <f>RES_hhdet_in!V149-RES_hhdet_in_new!V149</f>
        <v>0</v>
      </c>
      <c r="W149" s="52">
        <f>RES_hhdet_in!W149-RES_hhdet_in_new!W149</f>
        <v>0</v>
      </c>
      <c r="X149" s="52">
        <f>RES_hhdet_in!X149-RES_hhdet_in_new!X149</f>
        <v>0</v>
      </c>
      <c r="Y149" s="52">
        <f>RES_hhdet_in!Y149-RES_hhdet_in_new!Y149</f>
        <v>0</v>
      </c>
      <c r="DA149" s="63" t="s">
        <v>1469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0</v>
      </c>
      <c r="V150" s="52">
        <f>RES_hhdet_in!V150-RES_hhdet_in_new!V150</f>
        <v>0</v>
      </c>
      <c r="W150" s="52">
        <f>RES_hhdet_in!W150-RES_hhdet_in_new!W150</f>
        <v>0</v>
      </c>
      <c r="X150" s="52">
        <f>RES_hhdet_in!X150-RES_hhdet_in_new!X150</f>
        <v>0</v>
      </c>
      <c r="Y150" s="52">
        <f>RES_hhdet_in!Y150-RES_hhdet_in_new!Y150</f>
        <v>0</v>
      </c>
      <c r="DA150" s="63" t="s">
        <v>1470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X151" s="52">
        <f>RES_hhdet_in!X151-RES_hhdet_in_new!X151</f>
        <v>0</v>
      </c>
      <c r="Y151" s="52">
        <f>RES_hhdet_in!Y151-RES_hhdet_in_new!Y151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X152" s="52">
        <f>RES_hhdet_in!X152-RES_hhdet_in_new!X152</f>
        <v>0</v>
      </c>
      <c r="Y152" s="52">
        <f>RES_hhdet_in!Y152-RES_hhdet_in_new!Y152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36095</v>
      </c>
      <c r="D153" s="52">
        <f>RES_hhdet_in!D153-RES_hhdet_in_new!D153</f>
        <v>43120</v>
      </c>
      <c r="E153" s="52">
        <f>RES_hhdet_in!E153-RES_hhdet_in_new!E153</f>
        <v>44104</v>
      </c>
      <c r="F153" s="52">
        <f>RES_hhdet_in!F153-RES_hhdet_in_new!F153</f>
        <v>45270</v>
      </c>
      <c r="G153" s="52">
        <f>RES_hhdet_in!G153-RES_hhdet_in_new!G153</f>
        <v>51949</v>
      </c>
      <c r="H153" s="52">
        <f>RES_hhdet_in!H153-RES_hhdet_in_new!H153</f>
        <v>52880</v>
      </c>
      <c r="I153" s="52">
        <f>RES_hhdet_in!I153-RES_hhdet_in_new!I153</f>
        <v>40940</v>
      </c>
      <c r="J153" s="52">
        <f>RES_hhdet_in!J153-RES_hhdet_in_new!J153</f>
        <v>44099</v>
      </c>
      <c r="K153" s="52">
        <f>RES_hhdet_in!K153-RES_hhdet_in_new!K153</f>
        <v>58801</v>
      </c>
      <c r="L153" s="52">
        <f>RES_hhdet_in!L153-RES_hhdet_in_new!L153</f>
        <v>63765</v>
      </c>
      <c r="M153" s="52">
        <f>RES_hhdet_in!M153-RES_hhdet_in_new!M153</f>
        <v>67491</v>
      </c>
      <c r="N153" s="52">
        <f>RES_hhdet_in!N153-RES_hhdet_in_new!N153</f>
        <v>71187</v>
      </c>
      <c r="O153" s="52">
        <f>RES_hhdet_in!O153-RES_hhdet_in_new!O153</f>
        <v>70106</v>
      </c>
      <c r="P153" s="52">
        <f>RES_hhdet_in!P153-RES_hhdet_in_new!P153</f>
        <v>52955</v>
      </c>
      <c r="Q153" s="52">
        <f>RES_hhdet_in!Q153-RES_hhdet_in_new!Q153</f>
        <v>59535</v>
      </c>
      <c r="R153" s="52">
        <f>RES_hhdet_in!R153-RES_hhdet_in_new!R153</f>
        <v>67832</v>
      </c>
      <c r="S153" s="52">
        <f>RES_hhdet_in!S153-RES_hhdet_in_new!S153</f>
        <v>73543</v>
      </c>
      <c r="T153" s="52">
        <f>RES_hhdet_in!T153-RES_hhdet_in_new!T153</f>
        <v>74351</v>
      </c>
      <c r="U153" s="52">
        <f>RES_hhdet_in!U153-RES_hhdet_in_new!U153</f>
        <v>76758</v>
      </c>
      <c r="V153" s="52">
        <f>RES_hhdet_in!V153-RES_hhdet_in_new!V153</f>
        <v>85603</v>
      </c>
      <c r="W153" s="52">
        <f>RES_hhdet_in!W153-RES_hhdet_in_new!W153</f>
        <v>95088</v>
      </c>
      <c r="X153" s="52">
        <f>RES_hhdet_in!X153-RES_hhdet_in_new!X153</f>
        <v>102808</v>
      </c>
      <c r="Y153" s="52">
        <f>RES_hhdet_in!Y153-RES_hhdet_in_new!Y153</f>
        <v>99219</v>
      </c>
      <c r="DA153" s="63" t="s">
        <v>1471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597</v>
      </c>
      <c r="D154" s="52">
        <f>RES_hhdet_in!D154-RES_hhdet_in_new!D154</f>
        <v>606</v>
      </c>
      <c r="E154" s="52">
        <f>RES_hhdet_in!E154-RES_hhdet_in_new!E154</f>
        <v>577</v>
      </c>
      <c r="F154" s="52">
        <f>RES_hhdet_in!F154-RES_hhdet_in_new!F154</f>
        <v>788</v>
      </c>
      <c r="G154" s="52">
        <f>RES_hhdet_in!G154-RES_hhdet_in_new!G154</f>
        <v>1146</v>
      </c>
      <c r="H154" s="52">
        <f>RES_hhdet_in!H154-RES_hhdet_in_new!H154</f>
        <v>2152</v>
      </c>
      <c r="I154" s="52">
        <f>RES_hhdet_in!I154-RES_hhdet_in_new!I154</f>
        <v>1167</v>
      </c>
      <c r="J154" s="52">
        <f>RES_hhdet_in!J154-RES_hhdet_in_new!J154</f>
        <v>2106</v>
      </c>
      <c r="K154" s="52">
        <f>RES_hhdet_in!K154-RES_hhdet_in_new!K154</f>
        <v>1559</v>
      </c>
      <c r="L154" s="52">
        <f>RES_hhdet_in!L154-RES_hhdet_in_new!L154</f>
        <v>2148</v>
      </c>
      <c r="M154" s="52">
        <f>RES_hhdet_in!M154-RES_hhdet_in_new!M154</f>
        <v>2167</v>
      </c>
      <c r="N154" s="52">
        <f>RES_hhdet_in!N154-RES_hhdet_in_new!N154</f>
        <v>2958</v>
      </c>
      <c r="O154" s="52">
        <f>RES_hhdet_in!O154-RES_hhdet_in_new!O154</f>
        <v>3657</v>
      </c>
      <c r="P154" s="52">
        <f>RES_hhdet_in!P154-RES_hhdet_in_new!P154</f>
        <v>3583</v>
      </c>
      <c r="Q154" s="52">
        <f>RES_hhdet_in!Q154-RES_hhdet_in_new!Q154</f>
        <v>3231</v>
      </c>
      <c r="R154" s="52">
        <f>RES_hhdet_in!R154-RES_hhdet_in_new!R154</f>
        <v>4780</v>
      </c>
      <c r="S154" s="52">
        <f>RES_hhdet_in!S154-RES_hhdet_in_new!S154</f>
        <v>4701</v>
      </c>
      <c r="T154" s="52">
        <f>RES_hhdet_in!T154-RES_hhdet_in_new!T154</f>
        <v>6037</v>
      </c>
      <c r="U154" s="52">
        <f>RES_hhdet_in!U154-RES_hhdet_in_new!U154</f>
        <v>6050</v>
      </c>
      <c r="V154" s="52">
        <f>RES_hhdet_in!V154-RES_hhdet_in_new!V154</f>
        <v>7874</v>
      </c>
      <c r="W154" s="52">
        <f>RES_hhdet_in!W154-RES_hhdet_in_new!W154</f>
        <v>8037</v>
      </c>
      <c r="X154" s="52">
        <f>RES_hhdet_in!X154-RES_hhdet_in_new!X154</f>
        <v>9214</v>
      </c>
      <c r="Y154" s="52">
        <f>RES_hhdet_in!Y154-RES_hhdet_in_new!Y154</f>
        <v>9092</v>
      </c>
      <c r="DA154" s="63" t="s">
        <v>1472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4925</v>
      </c>
      <c r="D158" s="52">
        <v>5531</v>
      </c>
      <c r="E158" s="52">
        <v>5539</v>
      </c>
      <c r="F158" s="52">
        <v>3397</v>
      </c>
      <c r="G158" s="52">
        <v>4230</v>
      </c>
      <c r="H158" s="52">
        <v>4068</v>
      </c>
      <c r="I158" s="52">
        <v>4326</v>
      </c>
      <c r="J158" s="52">
        <v>6944</v>
      </c>
      <c r="K158" s="52">
        <v>6426</v>
      </c>
      <c r="L158" s="52">
        <v>2967</v>
      </c>
      <c r="M158" s="52">
        <v>782</v>
      </c>
      <c r="N158" s="52">
        <v>1721</v>
      </c>
      <c r="O158" s="52">
        <v>5402</v>
      </c>
      <c r="P158" s="52">
        <v>6226</v>
      </c>
      <c r="Q158" s="52">
        <v>5855</v>
      </c>
      <c r="R158" s="52">
        <v>6396</v>
      </c>
      <c r="S158" s="52">
        <v>3719</v>
      </c>
      <c r="T158" s="52">
        <v>2123</v>
      </c>
      <c r="U158" s="52">
        <v>2788</v>
      </c>
      <c r="V158" s="52">
        <v>4134</v>
      </c>
      <c r="W158" s="52">
        <v>5500</v>
      </c>
      <c r="X158" s="52">
        <v>4507</v>
      </c>
      <c r="Y158" s="52">
        <v>2970</v>
      </c>
      <c r="DA158" s="63" t="s">
        <v>1473</v>
      </c>
    </row>
    <row r="159" spans="1:105" ht="12" customHeight="1" x14ac:dyDescent="0.25">
      <c r="A159" s="109" t="s">
        <v>120</v>
      </c>
      <c r="B159" s="36"/>
      <c r="C159" s="36">
        <v>31768</v>
      </c>
      <c r="D159" s="36">
        <v>38191</v>
      </c>
      <c r="E159" s="36">
        <v>39146</v>
      </c>
      <c r="F159" s="36">
        <v>42660</v>
      </c>
      <c r="G159" s="36">
        <v>48865</v>
      </c>
      <c r="H159" s="36">
        <v>50961</v>
      </c>
      <c r="I159" s="36">
        <v>37782</v>
      </c>
      <c r="J159" s="36">
        <v>39259</v>
      </c>
      <c r="K159" s="36">
        <v>53935</v>
      </c>
      <c r="L159" s="36">
        <v>62952</v>
      </c>
      <c r="M159" s="36">
        <v>69609</v>
      </c>
      <c r="N159" s="36">
        <v>71813</v>
      </c>
      <c r="O159" s="36">
        <v>68325</v>
      </c>
      <c r="P159" s="36">
        <v>50316</v>
      </c>
      <c r="Q159" s="36">
        <v>56873</v>
      </c>
      <c r="R159" s="36">
        <v>66248</v>
      </c>
      <c r="S159" s="36">
        <v>74577</v>
      </c>
      <c r="T159" s="36">
        <v>78284</v>
      </c>
      <c r="U159" s="36">
        <v>80065</v>
      </c>
      <c r="V159" s="36">
        <v>89290</v>
      </c>
      <c r="W159" s="36">
        <v>97601</v>
      </c>
      <c r="X159" s="36">
        <v>107537</v>
      </c>
      <c r="Y159" s="36">
        <v>105358</v>
      </c>
      <c r="DA159" s="60" t="s">
        <v>1474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1475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14841</v>
      </c>
      <c r="D163" s="52">
        <v>16125</v>
      </c>
      <c r="E163" s="52">
        <v>17023</v>
      </c>
      <c r="F163" s="52">
        <v>19599</v>
      </c>
      <c r="G163" s="52">
        <v>23100</v>
      </c>
      <c r="H163" s="52">
        <v>20438</v>
      </c>
      <c r="I163" s="52">
        <v>18682</v>
      </c>
      <c r="J163" s="52">
        <v>19814</v>
      </c>
      <c r="K163" s="52">
        <v>25815</v>
      </c>
      <c r="L163" s="52">
        <v>27378</v>
      </c>
      <c r="M163" s="52">
        <v>30897</v>
      </c>
      <c r="N163" s="52">
        <v>26360</v>
      </c>
      <c r="O163" s="52">
        <v>21341</v>
      </c>
      <c r="P163" s="52">
        <v>3998</v>
      </c>
      <c r="Q163" s="52">
        <v>11591</v>
      </c>
      <c r="R163" s="52">
        <v>27175</v>
      </c>
      <c r="S163" s="52">
        <v>33475</v>
      </c>
      <c r="T163" s="52">
        <v>37043</v>
      </c>
      <c r="U163" s="52">
        <v>30187</v>
      </c>
      <c r="V163" s="52">
        <v>30765</v>
      </c>
      <c r="W163" s="52">
        <v>21137</v>
      </c>
      <c r="X163" s="52">
        <v>13228</v>
      </c>
      <c r="Y163" s="52">
        <v>12385</v>
      </c>
      <c r="DA163" s="63" t="s">
        <v>1476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8817</v>
      </c>
      <c r="D165" s="52">
        <v>8428</v>
      </c>
      <c r="E165" s="52">
        <v>5268</v>
      </c>
      <c r="F165" s="52">
        <v>6053</v>
      </c>
      <c r="G165" s="52">
        <v>6891</v>
      </c>
      <c r="H165" s="52">
        <v>8865</v>
      </c>
      <c r="I165" s="52">
        <v>6631</v>
      </c>
      <c r="J165" s="52">
        <v>6429</v>
      </c>
      <c r="K165" s="52">
        <v>8776</v>
      </c>
      <c r="L165" s="52">
        <v>9935</v>
      </c>
      <c r="M165" s="52">
        <v>10104</v>
      </c>
      <c r="N165" s="52">
        <v>10718</v>
      </c>
      <c r="O165" s="52">
        <v>10741</v>
      </c>
      <c r="P165" s="52">
        <v>8290</v>
      </c>
      <c r="Q165" s="52">
        <v>5574</v>
      </c>
      <c r="R165" s="52">
        <v>6207</v>
      </c>
      <c r="S165" s="52">
        <v>12188</v>
      </c>
      <c r="T165" s="52">
        <v>14218</v>
      </c>
      <c r="U165" s="52">
        <v>15486</v>
      </c>
      <c r="V165" s="52">
        <v>16517</v>
      </c>
      <c r="W165" s="52">
        <v>17158</v>
      </c>
      <c r="X165" s="52">
        <v>10811</v>
      </c>
      <c r="Y165" s="52">
        <v>13527</v>
      </c>
      <c r="DA165" s="63" t="s">
        <v>1477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0</v>
      </c>
      <c r="D167" s="52">
        <f>RES_hhdet_in!D167-RES_hhdet_in_new!D167</f>
        <v>0</v>
      </c>
      <c r="E167" s="52">
        <f>RES_hhdet_in!E167-RES_hhdet_in_new!E167</f>
        <v>0</v>
      </c>
      <c r="F167" s="52">
        <f>RES_hhdet_in!F167-RES_hhdet_in_new!F167</f>
        <v>0</v>
      </c>
      <c r="G167" s="52">
        <f>RES_hhdet_in!G167-RES_hhdet_in_new!G167</f>
        <v>0</v>
      </c>
      <c r="H167" s="52">
        <f>RES_hhdet_in!H167-RES_hhdet_in_new!H167</f>
        <v>0</v>
      </c>
      <c r="I167" s="52">
        <f>RES_hhdet_in!I167-RES_hhdet_in_new!I167</f>
        <v>0</v>
      </c>
      <c r="J167" s="52">
        <f>RES_hhdet_in!J167-RES_hhdet_in_new!J167</f>
        <v>0</v>
      </c>
      <c r="K167" s="52">
        <f>RES_hhdet_in!K167-RES_hhdet_in_new!K167</f>
        <v>0</v>
      </c>
      <c r="L167" s="52">
        <f>RES_hhdet_in!L167-RES_hhdet_in_new!L167</f>
        <v>0</v>
      </c>
      <c r="M167" s="52">
        <f>RES_hhdet_in!M167-RES_hhdet_in_new!M167</f>
        <v>0</v>
      </c>
      <c r="N167" s="52">
        <f>RES_hhdet_in!N167-RES_hhdet_in_new!N167</f>
        <v>0</v>
      </c>
      <c r="O167" s="52">
        <f>RES_hhdet_in!O167-RES_hhdet_in_new!O167</f>
        <v>0</v>
      </c>
      <c r="P167" s="52">
        <f>RES_hhdet_in!P167-RES_hhdet_in_new!P167</f>
        <v>0</v>
      </c>
      <c r="Q167" s="52">
        <f>RES_hhdet_in!Q167-RES_hhdet_in_new!Q167</f>
        <v>0</v>
      </c>
      <c r="R167" s="52">
        <f>RES_hhdet_in!R167-RES_hhdet_in_new!R167</f>
        <v>0</v>
      </c>
      <c r="S167" s="52">
        <f>RES_hhdet_in!S167-RES_hhdet_in_new!S167</f>
        <v>0</v>
      </c>
      <c r="T167" s="52">
        <f>RES_hhdet_in!T167-RES_hhdet_in_new!T167</f>
        <v>0</v>
      </c>
      <c r="U167" s="52">
        <f>RES_hhdet_in!U167-RES_hhdet_in_new!U167</f>
        <v>0</v>
      </c>
      <c r="V167" s="52">
        <f>RES_hhdet_in!V167-RES_hhdet_in_new!V167</f>
        <v>0</v>
      </c>
      <c r="W167" s="52">
        <f>RES_hhdet_in!W167-RES_hhdet_in_new!W167</f>
        <v>0</v>
      </c>
      <c r="X167" s="52">
        <f>RES_hhdet_in!X167-RES_hhdet_in_new!X167</f>
        <v>0</v>
      </c>
      <c r="Y167" s="52">
        <f>RES_hhdet_in!Y167-RES_hhdet_in_new!Y167</f>
        <v>0</v>
      </c>
      <c r="DA167" s="63" t="s">
        <v>1478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0</v>
      </c>
      <c r="X168" s="52">
        <f>RES_hhdet_in!X168-RES_hhdet_in_new!X168</f>
        <v>0</v>
      </c>
      <c r="Y168" s="52">
        <f>RES_hhdet_in!Y168-RES_hhdet_in_new!Y168</f>
        <v>0</v>
      </c>
      <c r="DA168" s="63" t="s">
        <v>1479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X169" s="52">
        <f>RES_hhdet_in!X169-RES_hhdet_in_new!X169</f>
        <v>0</v>
      </c>
      <c r="Y169" s="52">
        <f>RES_hhdet_in!Y169-RES_hhdet_in_new!Y169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X170" s="52">
        <f>RES_hhdet_in!X170-RES_hhdet_in_new!X170</f>
        <v>0</v>
      </c>
      <c r="Y170" s="52">
        <f>RES_hhdet_in!Y170-RES_hhdet_in_new!Y170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48553</v>
      </c>
      <c r="D171" s="52">
        <f>RES_hhdet_in!D171-RES_hhdet_in_new!D171</f>
        <v>50045</v>
      </c>
      <c r="E171" s="52">
        <f>RES_hhdet_in!E171-RES_hhdet_in_new!E171</f>
        <v>51746</v>
      </c>
      <c r="F171" s="52">
        <f>RES_hhdet_in!F171-RES_hhdet_in_new!F171</f>
        <v>56138</v>
      </c>
      <c r="G171" s="52">
        <f>RES_hhdet_in!G171-RES_hhdet_in_new!G171</f>
        <v>63409</v>
      </c>
      <c r="H171" s="52">
        <f>RES_hhdet_in!H171-RES_hhdet_in_new!H171</f>
        <v>66488</v>
      </c>
      <c r="I171" s="52">
        <f>RES_hhdet_in!I171-RES_hhdet_in_new!I171</f>
        <v>35745</v>
      </c>
      <c r="J171" s="52">
        <f>RES_hhdet_in!J171-RES_hhdet_in_new!J171</f>
        <v>34837</v>
      </c>
      <c r="K171" s="52">
        <f>RES_hhdet_in!K171-RES_hhdet_in_new!K171</f>
        <v>50028</v>
      </c>
      <c r="L171" s="52">
        <f>RES_hhdet_in!L171-RES_hhdet_in_new!L171</f>
        <v>52914</v>
      </c>
      <c r="M171" s="52">
        <f>RES_hhdet_in!M171-RES_hhdet_in_new!M171</f>
        <v>57699</v>
      </c>
      <c r="N171" s="52">
        <f>RES_hhdet_in!N171-RES_hhdet_in_new!N171</f>
        <v>53958</v>
      </c>
      <c r="O171" s="52">
        <f>RES_hhdet_in!O171-RES_hhdet_in_new!O171</f>
        <v>48724</v>
      </c>
      <c r="P171" s="52">
        <f>RES_hhdet_in!P171-RES_hhdet_in_new!P171</f>
        <v>32367</v>
      </c>
      <c r="Q171" s="52">
        <f>RES_hhdet_in!Q171-RES_hhdet_in_new!Q171</f>
        <v>41716</v>
      </c>
      <c r="R171" s="52">
        <f>RES_hhdet_in!R171-RES_hhdet_in_new!R171</f>
        <v>57852</v>
      </c>
      <c r="S171" s="52">
        <f>RES_hhdet_in!S171-RES_hhdet_in_new!S171</f>
        <v>65878</v>
      </c>
      <c r="T171" s="52">
        <f>RES_hhdet_in!T171-RES_hhdet_in_new!T171</f>
        <v>67189</v>
      </c>
      <c r="U171" s="52">
        <f>RES_hhdet_in!U171-RES_hhdet_in_new!U171</f>
        <v>58796</v>
      </c>
      <c r="V171" s="52">
        <f>RES_hhdet_in!V171-RES_hhdet_in_new!V171</f>
        <v>54901</v>
      </c>
      <c r="W171" s="52">
        <f>RES_hhdet_in!W171-RES_hhdet_in_new!W171</f>
        <v>44659</v>
      </c>
      <c r="X171" s="52">
        <f>RES_hhdet_in!X171-RES_hhdet_in_new!X171</f>
        <v>37991</v>
      </c>
      <c r="Y171" s="52">
        <f>RES_hhdet_in!Y171-RES_hhdet_in_new!Y171</f>
        <v>46510</v>
      </c>
      <c r="DA171" s="63" t="s">
        <v>1480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804</v>
      </c>
      <c r="D172" s="52">
        <f>RES_hhdet_in!D172-RES_hhdet_in_new!D172</f>
        <v>704</v>
      </c>
      <c r="E172" s="52">
        <f>RES_hhdet_in!E172-RES_hhdet_in_new!E172</f>
        <v>677</v>
      </c>
      <c r="F172" s="52">
        <f>RES_hhdet_in!F172-RES_hhdet_in_new!F172</f>
        <v>975</v>
      </c>
      <c r="G172" s="52">
        <f>RES_hhdet_in!G172-RES_hhdet_in_new!G172</f>
        <v>1399</v>
      </c>
      <c r="H172" s="52">
        <f>RES_hhdet_in!H172-RES_hhdet_in_new!H172</f>
        <v>2710</v>
      </c>
      <c r="I172" s="52">
        <f>RES_hhdet_in!I172-RES_hhdet_in_new!I172</f>
        <v>1019</v>
      </c>
      <c r="J172" s="52">
        <f>RES_hhdet_in!J172-RES_hhdet_in_new!J172</f>
        <v>1665</v>
      </c>
      <c r="K172" s="52">
        <f>RES_hhdet_in!K172-RES_hhdet_in_new!K172</f>
        <v>1328</v>
      </c>
      <c r="L172" s="52">
        <f>RES_hhdet_in!L172-RES_hhdet_in_new!L172</f>
        <v>1780</v>
      </c>
      <c r="M172" s="52">
        <f>RES_hhdet_in!M172-RES_hhdet_in_new!M172</f>
        <v>1853</v>
      </c>
      <c r="N172" s="52">
        <f>RES_hhdet_in!N172-RES_hhdet_in_new!N172</f>
        <v>2241</v>
      </c>
      <c r="O172" s="52">
        <f>RES_hhdet_in!O172-RES_hhdet_in_new!O172</f>
        <v>2536</v>
      </c>
      <c r="P172" s="52">
        <f>RES_hhdet_in!P172-RES_hhdet_in_new!P172</f>
        <v>2188</v>
      </c>
      <c r="Q172" s="52">
        <f>RES_hhdet_in!Q172-RES_hhdet_in_new!Q172</f>
        <v>2263</v>
      </c>
      <c r="R172" s="52">
        <f>RES_hhdet_in!R172-RES_hhdet_in_new!R172</f>
        <v>4083</v>
      </c>
      <c r="S172" s="52">
        <f>RES_hhdet_in!S172-RES_hhdet_in_new!S172</f>
        <v>4203</v>
      </c>
      <c r="T172" s="52">
        <f>RES_hhdet_in!T172-RES_hhdet_in_new!T172</f>
        <v>5454</v>
      </c>
      <c r="U172" s="52">
        <f>RES_hhdet_in!U172-RES_hhdet_in_new!U172</f>
        <v>4637</v>
      </c>
      <c r="V172" s="52">
        <f>RES_hhdet_in!V172-RES_hhdet_in_new!V172</f>
        <v>5045</v>
      </c>
      <c r="W172" s="52">
        <f>RES_hhdet_in!W172-RES_hhdet_in_new!W172</f>
        <v>3772</v>
      </c>
      <c r="X172" s="52">
        <f>RES_hhdet_in!X172-RES_hhdet_in_new!X172</f>
        <v>3401</v>
      </c>
      <c r="Y172" s="52">
        <f>RES_hhdet_in!Y172-RES_hhdet_in_new!Y172</f>
        <v>4252</v>
      </c>
      <c r="DA172" s="63" t="s">
        <v>1481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6625</v>
      </c>
      <c r="D176" s="52">
        <v>6420</v>
      </c>
      <c r="E176" s="52">
        <v>6498</v>
      </c>
      <c r="F176" s="52">
        <v>4216</v>
      </c>
      <c r="G176" s="52">
        <v>5163</v>
      </c>
      <c r="H176" s="52">
        <v>5115</v>
      </c>
      <c r="I176" s="52">
        <v>3777</v>
      </c>
      <c r="J176" s="52">
        <v>5486</v>
      </c>
      <c r="K176" s="52">
        <v>5466</v>
      </c>
      <c r="L176" s="52">
        <v>2460</v>
      </c>
      <c r="M176" s="52">
        <v>665</v>
      </c>
      <c r="N176" s="52">
        <v>1296</v>
      </c>
      <c r="O176" s="52">
        <v>3753</v>
      </c>
      <c r="P176" s="52">
        <v>3803</v>
      </c>
      <c r="Q176" s="52">
        <v>4102</v>
      </c>
      <c r="R176" s="52">
        <v>5455</v>
      </c>
      <c r="S176" s="52">
        <v>3327</v>
      </c>
      <c r="T176" s="52">
        <v>1916</v>
      </c>
      <c r="U176" s="52">
        <v>2131</v>
      </c>
      <c r="V176" s="52">
        <v>2643</v>
      </c>
      <c r="W176" s="52">
        <v>2581</v>
      </c>
      <c r="X176" s="52">
        <v>1658</v>
      </c>
      <c r="Y176" s="52">
        <v>1385</v>
      </c>
      <c r="DA176" s="63" t="s">
        <v>1482</v>
      </c>
    </row>
    <row r="177" spans="1:105" ht="12" customHeight="1" x14ac:dyDescent="0.25">
      <c r="A177" s="109" t="s">
        <v>120</v>
      </c>
      <c r="B177" s="36"/>
      <c r="C177" s="36">
        <v>42732</v>
      </c>
      <c r="D177" s="36">
        <v>44330</v>
      </c>
      <c r="E177" s="36">
        <v>45922</v>
      </c>
      <c r="F177" s="36">
        <v>52901</v>
      </c>
      <c r="G177" s="36">
        <v>59646</v>
      </c>
      <c r="H177" s="36">
        <v>64079</v>
      </c>
      <c r="I177" s="36">
        <v>32989</v>
      </c>
      <c r="J177" s="36">
        <v>31017</v>
      </c>
      <c r="K177" s="36">
        <v>45895</v>
      </c>
      <c r="L177" s="36">
        <v>52229</v>
      </c>
      <c r="M177" s="36">
        <v>59521</v>
      </c>
      <c r="N177" s="36">
        <v>54357</v>
      </c>
      <c r="O177" s="36">
        <v>47479</v>
      </c>
      <c r="P177" s="36">
        <v>30755</v>
      </c>
      <c r="Q177" s="36">
        <v>39853</v>
      </c>
      <c r="R177" s="36">
        <v>56508</v>
      </c>
      <c r="S177" s="36">
        <v>66781</v>
      </c>
      <c r="T177" s="36">
        <v>70757</v>
      </c>
      <c r="U177" s="36">
        <v>61331</v>
      </c>
      <c r="V177" s="36">
        <v>57265</v>
      </c>
      <c r="W177" s="36">
        <v>45839</v>
      </c>
      <c r="X177" s="36">
        <v>39735</v>
      </c>
      <c r="Y177" s="36">
        <v>49365</v>
      </c>
      <c r="DA177" s="60" t="s">
        <v>1483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G3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1484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X2" s="140">
        <v>2021</v>
      </c>
      <c r="Y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1485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64</v>
      </c>
      <c r="N5" s="52">
        <v>177</v>
      </c>
      <c r="O5" s="52">
        <v>160</v>
      </c>
      <c r="P5" s="52">
        <v>0</v>
      </c>
      <c r="Q5" s="52">
        <v>0</v>
      </c>
      <c r="R5" s="52">
        <v>86</v>
      </c>
      <c r="S5" s="52">
        <v>247</v>
      </c>
      <c r="T5" s="52">
        <v>307</v>
      </c>
      <c r="U5" s="52">
        <v>326</v>
      </c>
      <c r="V5" s="52">
        <v>268</v>
      </c>
      <c r="W5" s="52">
        <v>175</v>
      </c>
      <c r="X5" s="52">
        <v>55</v>
      </c>
      <c r="Y5" s="52">
        <v>41</v>
      </c>
      <c r="DA5" s="63" t="s">
        <v>1486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3</v>
      </c>
      <c r="T8" s="52">
        <v>12</v>
      </c>
      <c r="U8" s="52">
        <v>23</v>
      </c>
      <c r="V8" s="52">
        <v>30</v>
      </c>
      <c r="W8" s="52">
        <v>41</v>
      </c>
      <c r="X8" s="52">
        <v>25</v>
      </c>
      <c r="Y8" s="52">
        <v>16</v>
      </c>
      <c r="DA8" s="63" t="s">
        <v>1487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26</v>
      </c>
      <c r="N10" s="52">
        <v>105</v>
      </c>
      <c r="O10" s="52">
        <v>127</v>
      </c>
      <c r="P10" s="52">
        <v>34</v>
      </c>
      <c r="Q10" s="52">
        <v>56</v>
      </c>
      <c r="R10" s="52">
        <v>119</v>
      </c>
      <c r="S10" s="52">
        <v>245</v>
      </c>
      <c r="T10" s="52">
        <v>291</v>
      </c>
      <c r="U10" s="52">
        <v>312</v>
      </c>
      <c r="V10" s="52">
        <v>253</v>
      </c>
      <c r="W10" s="52">
        <v>160</v>
      </c>
      <c r="X10" s="52">
        <v>67</v>
      </c>
      <c r="Y10" s="52">
        <v>46</v>
      </c>
      <c r="DA10" s="63" t="s">
        <v>1488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1489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1490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8</v>
      </c>
      <c r="T15" s="52">
        <v>9</v>
      </c>
      <c r="U15" s="52">
        <v>9</v>
      </c>
      <c r="V15" s="52">
        <v>9</v>
      </c>
      <c r="W15" s="52">
        <v>15</v>
      </c>
      <c r="X15" s="52">
        <v>4</v>
      </c>
      <c r="Y15" s="52">
        <v>11</v>
      </c>
      <c r="DA15" s="63" t="s">
        <v>1491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1492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1493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2</v>
      </c>
      <c r="S21" s="52">
        <v>10</v>
      </c>
      <c r="T21" s="52">
        <v>7</v>
      </c>
      <c r="U21" s="52">
        <v>13</v>
      </c>
      <c r="V21" s="52">
        <v>15</v>
      </c>
      <c r="W21" s="52">
        <v>10</v>
      </c>
      <c r="X21" s="52">
        <v>2</v>
      </c>
      <c r="Y21" s="52">
        <v>0</v>
      </c>
      <c r="DA21" s="63" t="s">
        <v>1494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38</v>
      </c>
      <c r="S22" s="36">
        <v>179</v>
      </c>
      <c r="T22" s="36">
        <v>306</v>
      </c>
      <c r="U22" s="36">
        <v>397</v>
      </c>
      <c r="V22" s="36">
        <v>372</v>
      </c>
      <c r="W22" s="36">
        <v>257</v>
      </c>
      <c r="X22" s="36">
        <v>132</v>
      </c>
      <c r="Y22" s="36">
        <v>166</v>
      </c>
      <c r="DA22" s="60" t="s">
        <v>1495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1496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1497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1498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1499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1500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1501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2">
        <v>0</v>
      </c>
      <c r="Y36" s="52">
        <v>0</v>
      </c>
      <c r="DA36" s="63" t="s">
        <v>1502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1503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X41" s="36">
        <v>0</v>
      </c>
      <c r="Y41" s="36">
        <v>0</v>
      </c>
      <c r="DA41" s="60" t="s">
        <v>1504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1505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1427</v>
      </c>
      <c r="K45" s="52">
        <v>6164</v>
      </c>
      <c r="L45" s="52">
        <v>13304</v>
      </c>
      <c r="M45" s="52">
        <v>16816</v>
      </c>
      <c r="N45" s="52">
        <v>21014</v>
      </c>
      <c r="O45" s="52">
        <v>19329</v>
      </c>
      <c r="P45" s="52">
        <v>4434</v>
      </c>
      <c r="Q45" s="52">
        <v>4504</v>
      </c>
      <c r="R45" s="52">
        <v>3880</v>
      </c>
      <c r="S45" s="52">
        <v>7466</v>
      </c>
      <c r="T45" s="52">
        <v>8677</v>
      </c>
      <c r="U45" s="52">
        <v>7249</v>
      </c>
      <c r="V45" s="52">
        <v>8364</v>
      </c>
      <c r="W45" s="52">
        <v>0</v>
      </c>
      <c r="X45" s="52">
        <v>0</v>
      </c>
      <c r="Y45" s="52">
        <v>1742</v>
      </c>
      <c r="DA45" s="63" t="s">
        <v>1506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190</v>
      </c>
      <c r="S48" s="52">
        <v>357</v>
      </c>
      <c r="T48" s="52">
        <v>522</v>
      </c>
      <c r="U48" s="52">
        <v>747</v>
      </c>
      <c r="V48" s="52">
        <v>919</v>
      </c>
      <c r="W48" s="52">
        <v>1032</v>
      </c>
      <c r="X48" s="52">
        <v>419</v>
      </c>
      <c r="Y48" s="52">
        <v>425</v>
      </c>
      <c r="DA48" s="63" t="s">
        <v>1507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933</v>
      </c>
      <c r="K50" s="52">
        <v>3978</v>
      </c>
      <c r="L50" s="52">
        <v>8633</v>
      </c>
      <c r="M50" s="52">
        <v>10213</v>
      </c>
      <c r="N50" s="52">
        <v>11990</v>
      </c>
      <c r="O50" s="52">
        <v>10472</v>
      </c>
      <c r="P50" s="52">
        <v>2147</v>
      </c>
      <c r="Q50" s="52">
        <v>2308</v>
      </c>
      <c r="R50" s="52">
        <v>2131</v>
      </c>
      <c r="S50" s="52">
        <v>3980</v>
      </c>
      <c r="T50" s="52">
        <v>4681</v>
      </c>
      <c r="U50" s="52">
        <v>4016</v>
      </c>
      <c r="V50" s="52">
        <v>4471</v>
      </c>
      <c r="W50" s="52">
        <v>5103</v>
      </c>
      <c r="X50" s="52">
        <v>10039</v>
      </c>
      <c r="Y50" s="52">
        <v>17635</v>
      </c>
      <c r="DA50" s="63" t="s">
        <v>1508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2</v>
      </c>
      <c r="L51" s="52">
        <v>5</v>
      </c>
      <c r="M51" s="52">
        <v>3</v>
      </c>
      <c r="N51" s="52">
        <v>5</v>
      </c>
      <c r="O51" s="52">
        <v>6</v>
      </c>
      <c r="P51" s="52">
        <v>10</v>
      </c>
      <c r="Q51" s="52">
        <v>3</v>
      </c>
      <c r="R51" s="52">
        <v>4</v>
      </c>
      <c r="S51" s="52">
        <v>7</v>
      </c>
      <c r="T51" s="52">
        <v>9</v>
      </c>
      <c r="U51" s="52">
        <v>8</v>
      </c>
      <c r="V51" s="52">
        <v>22</v>
      </c>
      <c r="W51" s="52">
        <v>0</v>
      </c>
      <c r="X51" s="52">
        <v>3</v>
      </c>
      <c r="Y51" s="52">
        <v>0</v>
      </c>
      <c r="DA51" s="63" t="s">
        <v>1509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166</v>
      </c>
      <c r="S54" s="52">
        <v>379</v>
      </c>
      <c r="T54" s="52">
        <v>332</v>
      </c>
      <c r="U54" s="52">
        <v>194</v>
      </c>
      <c r="V54" s="52">
        <v>308</v>
      </c>
      <c r="W54" s="52">
        <v>2790</v>
      </c>
      <c r="X54" s="52">
        <v>4716</v>
      </c>
      <c r="Y54" s="52">
        <v>10920</v>
      </c>
      <c r="DA54" s="63" t="s">
        <v>1510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11</v>
      </c>
      <c r="S55" s="52">
        <v>25</v>
      </c>
      <c r="T55" s="52">
        <v>28</v>
      </c>
      <c r="U55" s="52">
        <v>14</v>
      </c>
      <c r="V55" s="52">
        <v>27</v>
      </c>
      <c r="W55" s="52">
        <v>224</v>
      </c>
      <c r="X55" s="52">
        <v>417</v>
      </c>
      <c r="Y55" s="52">
        <v>1002</v>
      </c>
      <c r="DA55" s="63" t="s">
        <v>1511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618</v>
      </c>
      <c r="S59" s="52">
        <v>827</v>
      </c>
      <c r="T59" s="52">
        <v>659</v>
      </c>
      <c r="U59" s="52">
        <v>850</v>
      </c>
      <c r="V59" s="52">
        <v>1091</v>
      </c>
      <c r="W59" s="52">
        <v>512</v>
      </c>
      <c r="X59" s="52">
        <v>226</v>
      </c>
      <c r="Y59" s="52">
        <v>274</v>
      </c>
      <c r="DA59" s="63" t="s">
        <v>1512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6451</v>
      </c>
      <c r="S60" s="36">
        <v>16503</v>
      </c>
      <c r="T60" s="36">
        <v>24110</v>
      </c>
      <c r="U60" s="36">
        <v>24332</v>
      </c>
      <c r="V60" s="36">
        <v>23398</v>
      </c>
      <c r="W60" s="36">
        <v>9109</v>
      </c>
      <c r="X60" s="36">
        <v>5439</v>
      </c>
      <c r="Y60" s="36">
        <v>9971</v>
      </c>
      <c r="DA60" s="60" t="s">
        <v>1513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1514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205</v>
      </c>
      <c r="K64" s="52">
        <v>221</v>
      </c>
      <c r="L64" s="52">
        <v>128</v>
      </c>
      <c r="M64" s="52">
        <v>0</v>
      </c>
      <c r="N64" s="52">
        <v>0</v>
      </c>
      <c r="O64" s="52">
        <v>110</v>
      </c>
      <c r="P64" s="52">
        <v>144</v>
      </c>
      <c r="Q64" s="52">
        <v>239</v>
      </c>
      <c r="R64" s="52">
        <v>516</v>
      </c>
      <c r="S64" s="52">
        <v>973</v>
      </c>
      <c r="T64" s="52">
        <v>1111</v>
      </c>
      <c r="U64" s="52">
        <v>1390</v>
      </c>
      <c r="V64" s="52">
        <v>985</v>
      </c>
      <c r="W64" s="52">
        <v>384</v>
      </c>
      <c r="X64" s="52">
        <v>0</v>
      </c>
      <c r="Y64" s="52">
        <v>0</v>
      </c>
      <c r="DA64" s="63" t="s">
        <v>1515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12</v>
      </c>
      <c r="S67" s="52">
        <v>37</v>
      </c>
      <c r="T67" s="52">
        <v>78</v>
      </c>
      <c r="U67" s="52">
        <v>130</v>
      </c>
      <c r="V67" s="52">
        <v>182</v>
      </c>
      <c r="W67" s="52">
        <v>228</v>
      </c>
      <c r="X67" s="52">
        <v>94</v>
      </c>
      <c r="Y67" s="52">
        <v>26</v>
      </c>
      <c r="DA67" s="63" t="s">
        <v>1516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132</v>
      </c>
      <c r="K69" s="52">
        <v>138</v>
      </c>
      <c r="L69" s="52">
        <v>70</v>
      </c>
      <c r="M69" s="52">
        <v>20</v>
      </c>
      <c r="N69" s="52">
        <v>19</v>
      </c>
      <c r="O69" s="52">
        <v>64</v>
      </c>
      <c r="P69" s="52">
        <v>89</v>
      </c>
      <c r="Q69" s="52">
        <v>144</v>
      </c>
      <c r="R69" s="52">
        <v>292</v>
      </c>
      <c r="S69" s="52">
        <v>549</v>
      </c>
      <c r="T69" s="52">
        <v>631</v>
      </c>
      <c r="U69" s="52">
        <v>792</v>
      </c>
      <c r="V69" s="52">
        <v>558</v>
      </c>
      <c r="W69" s="52">
        <v>233</v>
      </c>
      <c r="X69" s="52">
        <v>606</v>
      </c>
      <c r="Y69" s="52">
        <v>1806</v>
      </c>
      <c r="DA69" s="63" t="s">
        <v>1517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2</v>
      </c>
      <c r="T70" s="52">
        <v>0</v>
      </c>
      <c r="U70" s="52">
        <v>2</v>
      </c>
      <c r="V70" s="52">
        <v>2</v>
      </c>
      <c r="W70" s="52">
        <v>2</v>
      </c>
      <c r="X70" s="52">
        <v>0</v>
      </c>
      <c r="Y70" s="52">
        <v>0</v>
      </c>
      <c r="DA70" s="63" t="s">
        <v>1518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13</v>
      </c>
      <c r="S73" s="52">
        <v>20</v>
      </c>
      <c r="T73" s="52">
        <v>33</v>
      </c>
      <c r="U73" s="52">
        <v>46</v>
      </c>
      <c r="V73" s="52">
        <v>65</v>
      </c>
      <c r="W73" s="52">
        <v>47</v>
      </c>
      <c r="X73" s="52">
        <v>16</v>
      </c>
      <c r="Y73" s="52">
        <v>0</v>
      </c>
      <c r="DA73" s="63" t="s">
        <v>1519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2</v>
      </c>
      <c r="T74" s="52">
        <v>2</v>
      </c>
      <c r="U74" s="52">
        <v>3</v>
      </c>
      <c r="V74" s="52">
        <v>5</v>
      </c>
      <c r="W74" s="52">
        <v>3</v>
      </c>
      <c r="X74" s="52">
        <v>0</v>
      </c>
      <c r="Y74" s="52">
        <v>0</v>
      </c>
      <c r="DA74" s="63" t="s">
        <v>1520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390</v>
      </c>
      <c r="S78" s="52">
        <v>838</v>
      </c>
      <c r="T78" s="52">
        <v>1034</v>
      </c>
      <c r="U78" s="52">
        <v>1359</v>
      </c>
      <c r="V78" s="52">
        <v>1003</v>
      </c>
      <c r="W78" s="52">
        <v>675</v>
      </c>
      <c r="X78" s="52">
        <v>188</v>
      </c>
      <c r="Y78" s="52">
        <v>421</v>
      </c>
      <c r="DA78" s="63" t="s">
        <v>1521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168</v>
      </c>
      <c r="W79" s="36">
        <v>105</v>
      </c>
      <c r="X79" s="36">
        <v>170</v>
      </c>
      <c r="Y79" s="36">
        <v>55</v>
      </c>
      <c r="DA79" s="60" t="s">
        <v>1522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1523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11565</v>
      </c>
      <c r="K83" s="52">
        <v>18801</v>
      </c>
      <c r="L83" s="52">
        <v>24840</v>
      </c>
      <c r="M83" s="52">
        <v>30813</v>
      </c>
      <c r="N83" s="52">
        <v>39256</v>
      </c>
      <c r="O83" s="52">
        <v>41728</v>
      </c>
      <c r="P83" s="52">
        <v>27229</v>
      </c>
      <c r="Q83" s="52">
        <v>28203</v>
      </c>
      <c r="R83" s="52">
        <v>35882</v>
      </c>
      <c r="S83" s="52">
        <v>48086</v>
      </c>
      <c r="T83" s="52">
        <v>54315</v>
      </c>
      <c r="U83" s="52">
        <v>58199</v>
      </c>
      <c r="V83" s="52">
        <v>57453</v>
      </c>
      <c r="W83" s="52">
        <v>55094</v>
      </c>
      <c r="X83" s="52">
        <v>52680</v>
      </c>
      <c r="Y83" s="52">
        <v>52662</v>
      </c>
      <c r="DA83" s="63" t="s">
        <v>1524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1131</v>
      </c>
      <c r="S86" s="52">
        <v>2288</v>
      </c>
      <c r="T86" s="52">
        <v>3236</v>
      </c>
      <c r="U86" s="52">
        <v>4555</v>
      </c>
      <c r="V86" s="52">
        <v>6052</v>
      </c>
      <c r="W86" s="52">
        <v>8578</v>
      </c>
      <c r="X86" s="52">
        <v>7118</v>
      </c>
      <c r="Y86" s="52">
        <v>11342</v>
      </c>
      <c r="DA86" s="63" t="s">
        <v>1525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2890</v>
      </c>
      <c r="K88" s="52">
        <v>4138</v>
      </c>
      <c r="L88" s="52">
        <v>5544</v>
      </c>
      <c r="M88" s="52">
        <v>6386</v>
      </c>
      <c r="N88" s="52">
        <v>9550</v>
      </c>
      <c r="O88" s="52">
        <v>11744</v>
      </c>
      <c r="P88" s="52">
        <v>6159</v>
      </c>
      <c r="Q88" s="52">
        <v>8566</v>
      </c>
      <c r="R88" s="52">
        <v>14498</v>
      </c>
      <c r="S88" s="52">
        <v>22064</v>
      </c>
      <c r="T88" s="52">
        <v>26168</v>
      </c>
      <c r="U88" s="52">
        <v>27050</v>
      </c>
      <c r="V88" s="52">
        <v>29385</v>
      </c>
      <c r="W88" s="52">
        <v>31586</v>
      </c>
      <c r="X88" s="52">
        <v>33640</v>
      </c>
      <c r="Y88" s="52">
        <v>31861</v>
      </c>
      <c r="DA88" s="63" t="s">
        <v>1526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2</v>
      </c>
      <c r="K89" s="52">
        <v>1</v>
      </c>
      <c r="L89" s="52">
        <v>3</v>
      </c>
      <c r="M89" s="52">
        <v>2</v>
      </c>
      <c r="N89" s="52">
        <v>2</v>
      </c>
      <c r="O89" s="52">
        <v>8</v>
      </c>
      <c r="P89" s="52">
        <v>7</v>
      </c>
      <c r="Q89" s="52">
        <v>6</v>
      </c>
      <c r="R89" s="52">
        <v>10</v>
      </c>
      <c r="S89" s="52">
        <v>21</v>
      </c>
      <c r="T89" s="52">
        <v>25</v>
      </c>
      <c r="U89" s="52">
        <v>23</v>
      </c>
      <c r="V89" s="52">
        <v>25</v>
      </c>
      <c r="W89" s="52">
        <v>21</v>
      </c>
      <c r="X89" s="52">
        <v>31</v>
      </c>
      <c r="Y89" s="52">
        <v>18</v>
      </c>
      <c r="DA89" s="63" t="s">
        <v>1527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X92" s="52">
        <v>0</v>
      </c>
      <c r="Y92" s="52">
        <v>0</v>
      </c>
      <c r="DA92" s="63" t="s">
        <v>1528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1529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  <c r="Q96" s="52">
        <v>0</v>
      </c>
      <c r="R96" s="52">
        <v>16459</v>
      </c>
      <c r="S96" s="52">
        <v>32157</v>
      </c>
      <c r="T96" s="52">
        <v>42892</v>
      </c>
      <c r="U96" s="52">
        <v>52183</v>
      </c>
      <c r="V96" s="52">
        <v>52509</v>
      </c>
      <c r="W96" s="52">
        <v>49234</v>
      </c>
      <c r="X96" s="52">
        <v>43939</v>
      </c>
      <c r="Y96" s="52">
        <v>47825</v>
      </c>
      <c r="DA96" s="63" t="s">
        <v>1530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1160</v>
      </c>
      <c r="S97" s="52">
        <v>2064</v>
      </c>
      <c r="T97" s="52">
        <v>3493</v>
      </c>
      <c r="U97" s="52">
        <v>4128</v>
      </c>
      <c r="V97" s="52">
        <v>4838</v>
      </c>
      <c r="W97" s="52">
        <v>4168</v>
      </c>
      <c r="X97" s="52">
        <v>3945</v>
      </c>
      <c r="Y97" s="52">
        <v>4378</v>
      </c>
      <c r="DA97" s="63" t="s">
        <v>1531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1532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2668</v>
      </c>
      <c r="S102" s="52">
        <v>2740</v>
      </c>
      <c r="T102" s="52">
        <v>2062</v>
      </c>
      <c r="U102" s="52">
        <v>3081</v>
      </c>
      <c r="V102" s="52">
        <v>4264</v>
      </c>
      <c r="W102" s="52">
        <v>5098</v>
      </c>
      <c r="X102" s="52">
        <v>3714</v>
      </c>
      <c r="Y102" s="52">
        <v>2637</v>
      </c>
      <c r="DA102" s="63" t="s">
        <v>1533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0</v>
      </c>
      <c r="Q103" s="36">
        <v>0</v>
      </c>
      <c r="R103" s="36">
        <v>27634</v>
      </c>
      <c r="S103" s="36">
        <v>54884</v>
      </c>
      <c r="T103" s="36">
        <v>75666</v>
      </c>
      <c r="U103" s="36">
        <v>88143</v>
      </c>
      <c r="V103" s="36">
        <v>92003</v>
      </c>
      <c r="W103" s="36">
        <v>90347</v>
      </c>
      <c r="X103" s="36">
        <v>88480</v>
      </c>
      <c r="Y103" s="36">
        <v>93385</v>
      </c>
      <c r="DA103" s="60" t="s">
        <v>1534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1535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1536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1537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1538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1539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1540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1541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1542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1543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1544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15072</v>
      </c>
      <c r="K126" s="52">
        <v>25719</v>
      </c>
      <c r="L126" s="52">
        <v>37344</v>
      </c>
      <c r="M126" s="52">
        <v>47522</v>
      </c>
      <c r="N126" s="52">
        <v>64209</v>
      </c>
      <c r="O126" s="52">
        <v>68902</v>
      </c>
      <c r="P126" s="52">
        <v>34548</v>
      </c>
      <c r="Q126" s="52">
        <v>58703</v>
      </c>
      <c r="R126" s="52">
        <v>46632</v>
      </c>
      <c r="S126" s="52">
        <v>76669</v>
      </c>
      <c r="T126" s="52">
        <v>66082</v>
      </c>
      <c r="U126" s="52">
        <v>91153</v>
      </c>
      <c r="V126" s="52">
        <v>59788</v>
      </c>
      <c r="W126" s="52">
        <v>92570</v>
      </c>
      <c r="X126" s="52">
        <v>99214</v>
      </c>
      <c r="Y126" s="52">
        <v>99333</v>
      </c>
      <c r="DA126" s="63" t="s">
        <v>1545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1855</v>
      </c>
      <c r="S129" s="52">
        <v>3830</v>
      </c>
      <c r="T129" s="52">
        <v>4696</v>
      </c>
      <c r="U129" s="52">
        <v>6481</v>
      </c>
      <c r="V129" s="52">
        <v>8274</v>
      </c>
      <c r="W129" s="52">
        <v>11802</v>
      </c>
      <c r="X129" s="52">
        <v>10363</v>
      </c>
      <c r="Y129" s="52">
        <v>20156</v>
      </c>
      <c r="DA129" s="63" t="s">
        <v>1546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9815</v>
      </c>
      <c r="K131" s="52">
        <v>19835</v>
      </c>
      <c r="L131" s="52">
        <v>34723</v>
      </c>
      <c r="M131" s="52">
        <v>47727</v>
      </c>
      <c r="N131" s="52">
        <v>64743</v>
      </c>
      <c r="O131" s="52">
        <v>71258</v>
      </c>
      <c r="P131" s="52">
        <v>36998</v>
      </c>
      <c r="Q131" s="52">
        <v>48910</v>
      </c>
      <c r="R131" s="52">
        <v>53309</v>
      </c>
      <c r="S131" s="52">
        <v>71653</v>
      </c>
      <c r="T131" s="52">
        <v>68114</v>
      </c>
      <c r="U131" s="52">
        <v>76294</v>
      </c>
      <c r="V131" s="52">
        <v>76548</v>
      </c>
      <c r="W131" s="52">
        <v>85255</v>
      </c>
      <c r="X131" s="52">
        <v>87927</v>
      </c>
      <c r="Y131" s="52">
        <v>83678</v>
      </c>
      <c r="DA131" s="63" t="s">
        <v>1547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6</v>
      </c>
      <c r="K132" s="52">
        <v>5</v>
      </c>
      <c r="L132" s="52">
        <v>15</v>
      </c>
      <c r="M132" s="52">
        <v>17</v>
      </c>
      <c r="N132" s="52">
        <v>27</v>
      </c>
      <c r="O132" s="52">
        <v>40</v>
      </c>
      <c r="P132" s="52">
        <v>37</v>
      </c>
      <c r="Q132" s="52">
        <v>43</v>
      </c>
      <c r="R132" s="52">
        <v>50</v>
      </c>
      <c r="S132" s="52">
        <v>60</v>
      </c>
      <c r="T132" s="52">
        <v>66</v>
      </c>
      <c r="U132" s="52">
        <v>83</v>
      </c>
      <c r="V132" s="52">
        <v>67</v>
      </c>
      <c r="W132" s="52">
        <v>84</v>
      </c>
      <c r="X132" s="52">
        <v>74</v>
      </c>
      <c r="Y132" s="52">
        <v>57</v>
      </c>
      <c r="DA132" s="63" t="s">
        <v>1548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11019</v>
      </c>
      <c r="V135" s="52">
        <v>0</v>
      </c>
      <c r="W135" s="52">
        <v>6578</v>
      </c>
      <c r="X135" s="52">
        <v>10286</v>
      </c>
      <c r="Y135" s="52">
        <v>14387</v>
      </c>
      <c r="DA135" s="63" t="s">
        <v>1549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872</v>
      </c>
      <c r="V136" s="52">
        <v>0</v>
      </c>
      <c r="W136" s="52">
        <v>560</v>
      </c>
      <c r="X136" s="52">
        <v>922</v>
      </c>
      <c r="Y136" s="52">
        <v>1318</v>
      </c>
      <c r="DA136" s="63" t="s">
        <v>1550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3643</v>
      </c>
      <c r="S140" s="52">
        <v>4228</v>
      </c>
      <c r="T140" s="52">
        <v>2827</v>
      </c>
      <c r="U140" s="52">
        <v>4854</v>
      </c>
      <c r="V140" s="52">
        <v>5462</v>
      </c>
      <c r="W140" s="52">
        <v>8287</v>
      </c>
      <c r="X140" s="52">
        <v>6355</v>
      </c>
      <c r="Y140" s="52">
        <v>4585</v>
      </c>
      <c r="DA140" s="63" t="s">
        <v>1551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37681</v>
      </c>
      <c r="S141" s="36">
        <v>84629</v>
      </c>
      <c r="T141" s="36">
        <v>103786</v>
      </c>
      <c r="U141" s="36">
        <v>138831</v>
      </c>
      <c r="V141" s="36">
        <v>117846</v>
      </c>
      <c r="W141" s="36">
        <v>146776</v>
      </c>
      <c r="X141" s="36">
        <v>151446</v>
      </c>
      <c r="Y141" s="36">
        <v>162224</v>
      </c>
      <c r="DA141" s="60" t="s">
        <v>1552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1553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5977</v>
      </c>
      <c r="K145" s="52">
        <v>11427</v>
      </c>
      <c r="L145" s="52">
        <v>17410</v>
      </c>
      <c r="M145" s="52">
        <v>24490</v>
      </c>
      <c r="N145" s="52">
        <v>34290</v>
      </c>
      <c r="O145" s="52">
        <v>40708</v>
      </c>
      <c r="P145" s="52">
        <v>37940</v>
      </c>
      <c r="Q145" s="52">
        <v>45131</v>
      </c>
      <c r="R145" s="52">
        <v>47784</v>
      </c>
      <c r="S145" s="52">
        <v>54685</v>
      </c>
      <c r="T145" s="52">
        <v>53715</v>
      </c>
      <c r="U145" s="52">
        <v>59395</v>
      </c>
      <c r="V145" s="52">
        <v>65339</v>
      </c>
      <c r="W145" s="52">
        <v>88626</v>
      </c>
      <c r="X145" s="52">
        <v>107414</v>
      </c>
      <c r="Y145" s="52">
        <v>87690</v>
      </c>
      <c r="DA145" s="63" t="s">
        <v>1554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8042</v>
      </c>
      <c r="S147" s="52">
        <v>11450</v>
      </c>
      <c r="T147" s="52">
        <v>18930</v>
      </c>
      <c r="U147" s="52">
        <v>24992</v>
      </c>
      <c r="V147" s="52">
        <v>30040</v>
      </c>
      <c r="W147" s="52">
        <v>33394</v>
      </c>
      <c r="X147" s="52">
        <v>33012</v>
      </c>
      <c r="Y147" s="52">
        <v>78025</v>
      </c>
      <c r="DA147" s="63" t="s">
        <v>1555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2">
        <v>0</v>
      </c>
      <c r="Y149" s="52">
        <v>0</v>
      </c>
      <c r="DA149" s="63" t="s">
        <v>1556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1557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26555</v>
      </c>
      <c r="S153" s="52">
        <v>51226</v>
      </c>
      <c r="T153" s="52">
        <v>66508</v>
      </c>
      <c r="U153" s="52">
        <v>83823</v>
      </c>
      <c r="V153" s="52">
        <v>96955</v>
      </c>
      <c r="W153" s="52">
        <v>123895</v>
      </c>
      <c r="X153" s="52">
        <v>143231</v>
      </c>
      <c r="Y153" s="52">
        <v>128602</v>
      </c>
      <c r="DA153" s="63" t="s">
        <v>1558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1866</v>
      </c>
      <c r="S154" s="52">
        <v>3277</v>
      </c>
      <c r="T154" s="52">
        <v>5415</v>
      </c>
      <c r="U154" s="52">
        <v>6625</v>
      </c>
      <c r="V154" s="52">
        <v>8927</v>
      </c>
      <c r="W154" s="52">
        <v>10482</v>
      </c>
      <c r="X154" s="52">
        <v>12849</v>
      </c>
      <c r="Y154" s="52">
        <v>11785</v>
      </c>
      <c r="DA154" s="63" t="s">
        <v>1559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2499</v>
      </c>
      <c r="S158" s="52">
        <v>2595</v>
      </c>
      <c r="T158" s="52">
        <v>1910</v>
      </c>
      <c r="U158" s="52">
        <v>3056</v>
      </c>
      <c r="V158" s="52">
        <v>4697</v>
      </c>
      <c r="W158" s="52">
        <v>7179</v>
      </c>
      <c r="X158" s="52">
        <v>6287</v>
      </c>
      <c r="Y158" s="52">
        <v>3853</v>
      </c>
      <c r="DA158" s="63" t="s">
        <v>1560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25930</v>
      </c>
      <c r="S159" s="36">
        <v>51918</v>
      </c>
      <c r="T159" s="36">
        <v>69999</v>
      </c>
      <c r="U159" s="36">
        <v>87377</v>
      </c>
      <c r="V159" s="36">
        <v>101180</v>
      </c>
      <c r="W159" s="36">
        <v>127175</v>
      </c>
      <c r="X159" s="36">
        <v>149815</v>
      </c>
      <c r="Y159" s="36">
        <v>136551</v>
      </c>
      <c r="DA159" s="60" t="s">
        <v>1561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1562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5415</v>
      </c>
      <c r="K163" s="52">
        <v>12626</v>
      </c>
      <c r="L163" s="52">
        <v>18620</v>
      </c>
      <c r="M163" s="52">
        <v>25039</v>
      </c>
      <c r="N163" s="52">
        <v>24825</v>
      </c>
      <c r="O163" s="52">
        <v>22953</v>
      </c>
      <c r="P163" s="52">
        <v>7074</v>
      </c>
      <c r="Q163" s="52">
        <v>19716</v>
      </c>
      <c r="R163" s="52">
        <v>37365</v>
      </c>
      <c r="S163" s="52">
        <v>48343</v>
      </c>
      <c r="T163" s="52">
        <v>54060</v>
      </c>
      <c r="U163" s="52">
        <v>49719</v>
      </c>
      <c r="V163" s="52">
        <v>45454</v>
      </c>
      <c r="W163" s="52">
        <v>35012</v>
      </c>
      <c r="X163" s="52">
        <v>22644</v>
      </c>
      <c r="Y163" s="52">
        <v>19528</v>
      </c>
      <c r="DA163" s="63" t="s">
        <v>1563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0</v>
      </c>
      <c r="Q165" s="52">
        <v>0</v>
      </c>
      <c r="R165" s="52">
        <v>2371</v>
      </c>
      <c r="S165" s="52">
        <v>7463</v>
      </c>
      <c r="T165" s="52">
        <v>12283</v>
      </c>
      <c r="U165" s="52">
        <v>16247</v>
      </c>
      <c r="V165" s="52">
        <v>19166</v>
      </c>
      <c r="W165" s="52">
        <v>20641</v>
      </c>
      <c r="X165" s="52">
        <v>11920</v>
      </c>
      <c r="Y165" s="52">
        <v>18249</v>
      </c>
      <c r="DA165" s="63" t="s">
        <v>1564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X167" s="52">
        <v>0</v>
      </c>
      <c r="Y167" s="52">
        <v>0</v>
      </c>
      <c r="DA167" s="63" t="s">
        <v>1565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1566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  <c r="Q171" s="52">
        <v>0</v>
      </c>
      <c r="R171" s="52">
        <v>22509</v>
      </c>
      <c r="S171" s="52">
        <v>46170</v>
      </c>
      <c r="T171" s="52">
        <v>61871</v>
      </c>
      <c r="U171" s="52">
        <v>65638</v>
      </c>
      <c r="V171" s="52">
        <v>62910</v>
      </c>
      <c r="W171" s="52">
        <v>55478</v>
      </c>
      <c r="X171" s="52">
        <v>46476</v>
      </c>
      <c r="Y171" s="52">
        <v>53053</v>
      </c>
      <c r="DA171" s="63" t="s">
        <v>1567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1584</v>
      </c>
      <c r="S172" s="52">
        <v>2956</v>
      </c>
      <c r="T172" s="52">
        <v>5034</v>
      </c>
      <c r="U172" s="52">
        <v>5195</v>
      </c>
      <c r="V172" s="52">
        <v>5798</v>
      </c>
      <c r="W172" s="52">
        <v>4701</v>
      </c>
      <c r="X172" s="52">
        <v>4168</v>
      </c>
      <c r="Y172" s="52">
        <v>4852</v>
      </c>
      <c r="DA172" s="63" t="s">
        <v>1568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2123</v>
      </c>
      <c r="S176" s="52">
        <v>2340</v>
      </c>
      <c r="T176" s="52">
        <v>1775</v>
      </c>
      <c r="U176" s="52">
        <v>2391</v>
      </c>
      <c r="V176" s="52">
        <v>3046</v>
      </c>
      <c r="W176" s="52">
        <v>3223</v>
      </c>
      <c r="X176" s="52">
        <v>2035</v>
      </c>
      <c r="Y176" s="52">
        <v>1582</v>
      </c>
      <c r="DA176" s="63" t="s">
        <v>1569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0</v>
      </c>
      <c r="Q177" s="36">
        <v>0</v>
      </c>
      <c r="R177" s="36">
        <v>21982</v>
      </c>
      <c r="S177" s="36">
        <v>46799</v>
      </c>
      <c r="T177" s="36">
        <v>65131</v>
      </c>
      <c r="U177" s="36">
        <v>68423</v>
      </c>
      <c r="V177" s="36">
        <v>65672</v>
      </c>
      <c r="W177" s="36">
        <v>56952</v>
      </c>
      <c r="X177" s="36">
        <v>48608</v>
      </c>
      <c r="Y177" s="36">
        <v>56311</v>
      </c>
      <c r="DA177" s="60" t="s">
        <v>1570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12.229124573937792</v>
      </c>
      <c r="C3" s="117">
        <f t="shared" si="0"/>
        <v>13.435903511166334</v>
      </c>
      <c r="D3" s="117">
        <f t="shared" si="0"/>
        <v>12.9289198121991</v>
      </c>
      <c r="E3" s="117">
        <f t="shared" si="0"/>
        <v>12.642149439891368</v>
      </c>
      <c r="F3" s="117">
        <f t="shared" si="0"/>
        <v>12.544595729122024</v>
      </c>
      <c r="G3" s="117">
        <f t="shared" si="0"/>
        <v>12.496531948087037</v>
      </c>
      <c r="H3" s="117">
        <f t="shared" si="0"/>
        <v>12.586115426495473</v>
      </c>
      <c r="I3" s="117">
        <f t="shared" si="0"/>
        <v>11.725611581491872</v>
      </c>
      <c r="J3" s="117">
        <f t="shared" si="0"/>
        <v>7.6122255761259972</v>
      </c>
      <c r="K3" s="117">
        <f t="shared" si="0"/>
        <v>7.4204217912855039</v>
      </c>
      <c r="L3" s="117">
        <f t="shared" si="0"/>
        <v>8.2331146167953442</v>
      </c>
      <c r="M3" s="117">
        <f t="shared" si="0"/>
        <v>5.7322890526416668</v>
      </c>
      <c r="N3" s="117">
        <f t="shared" si="0"/>
        <v>5.7317654414063215</v>
      </c>
      <c r="O3" s="117">
        <f t="shared" si="0"/>
        <v>4.8275941338550927</v>
      </c>
      <c r="P3" s="117">
        <f t="shared" si="0"/>
        <v>4.4904034827403638</v>
      </c>
      <c r="Q3" s="117">
        <f t="shared" si="0"/>
        <v>3.6728786480675</v>
      </c>
      <c r="R3" s="117">
        <f t="shared" ref="R3:V3" si="1">R4+R7+R9+R19</f>
        <v>3.873317667728275</v>
      </c>
      <c r="S3" s="117">
        <f t="shared" si="1"/>
        <v>3.6224773573980942</v>
      </c>
      <c r="T3" s="117">
        <f t="shared" si="1"/>
        <v>3.7141290985323372</v>
      </c>
      <c r="U3" s="117">
        <f t="shared" si="1"/>
        <v>3.8125343709144333</v>
      </c>
      <c r="V3" s="117">
        <f t="shared" si="1"/>
        <v>3.5643732243039441</v>
      </c>
      <c r="W3" s="117">
        <f t="shared" ref="W3:Y3" si="2">W4+W7+W9+W19</f>
        <v>4.0750142847794528</v>
      </c>
      <c r="X3" s="117">
        <f t="shared" si="2"/>
        <v>3.525461835540312</v>
      </c>
      <c r="Y3" s="117">
        <f t="shared" si="2"/>
        <v>3.5019407754950609</v>
      </c>
      <c r="DA3" s="129" t="s">
        <v>1572</v>
      </c>
    </row>
    <row r="4" spans="1:105" ht="12.95" customHeight="1" x14ac:dyDescent="0.25">
      <c r="A4" s="121" t="s">
        <v>57</v>
      </c>
      <c r="B4" s="122">
        <f t="shared" ref="B4:Q4" si="3">SUM(B5:B6)</f>
        <v>10.928135543788784</v>
      </c>
      <c r="C4" s="122">
        <f t="shared" si="3"/>
        <v>12.124220425490988</v>
      </c>
      <c r="D4" s="122">
        <f t="shared" si="3"/>
        <v>11.657116450515703</v>
      </c>
      <c r="E4" s="122">
        <f t="shared" si="3"/>
        <v>11.42650292021748</v>
      </c>
      <c r="F4" s="122">
        <f t="shared" si="3"/>
        <v>11.302697385527326</v>
      </c>
      <c r="G4" s="122">
        <f t="shared" si="3"/>
        <v>11.183422278129113</v>
      </c>
      <c r="H4" s="122">
        <f t="shared" si="3"/>
        <v>11.263932484486045</v>
      </c>
      <c r="I4" s="122">
        <f t="shared" si="3"/>
        <v>10.515646453647269</v>
      </c>
      <c r="J4" s="122">
        <f t="shared" si="3"/>
        <v>6.7967276637930363</v>
      </c>
      <c r="K4" s="122">
        <f t="shared" si="3"/>
        <v>6.6543014212601923</v>
      </c>
      <c r="L4" s="122">
        <f t="shared" si="3"/>
        <v>7.4563532784235447</v>
      </c>
      <c r="M4" s="122">
        <f t="shared" si="3"/>
        <v>5.0996043264049806</v>
      </c>
      <c r="N4" s="122">
        <f t="shared" si="3"/>
        <v>5.1546069086446966</v>
      </c>
      <c r="O4" s="122">
        <f t="shared" si="3"/>
        <v>4.3137874001038314</v>
      </c>
      <c r="P4" s="122">
        <f t="shared" si="3"/>
        <v>4.0212487135103938</v>
      </c>
      <c r="Q4" s="122">
        <f t="shared" si="3"/>
        <v>3.2755260489045157</v>
      </c>
      <c r="R4" s="122">
        <f t="shared" ref="R4:V4" si="4">SUM(R5:R6)</f>
        <v>3.4972962203704134</v>
      </c>
      <c r="S4" s="122">
        <f t="shared" si="4"/>
        <v>3.2737063200908829</v>
      </c>
      <c r="T4" s="122">
        <f t="shared" si="4"/>
        <v>3.3602374719380466</v>
      </c>
      <c r="U4" s="122">
        <f t="shared" si="4"/>
        <v>3.4490503680546296</v>
      </c>
      <c r="V4" s="122">
        <f t="shared" si="4"/>
        <v>3.1864979206321853</v>
      </c>
      <c r="W4" s="122">
        <f t="shared" ref="W4:Y4" si="5">SUM(W5:W6)</f>
        <v>3.6982023666720467</v>
      </c>
      <c r="X4" s="122">
        <f t="shared" si="5"/>
        <v>3.1982336187880942</v>
      </c>
      <c r="Y4" s="122">
        <f t="shared" si="5"/>
        <v>3.1844021946528294</v>
      </c>
      <c r="DA4" s="130" t="s">
        <v>1573</v>
      </c>
    </row>
    <row r="5" spans="1:105" ht="12" customHeight="1" x14ac:dyDescent="0.25">
      <c r="A5" s="97" t="s">
        <v>51</v>
      </c>
      <c r="B5" s="98">
        <v>10.860916416074144</v>
      </c>
      <c r="C5" s="98">
        <v>12.04957123039309</v>
      </c>
      <c r="D5" s="98">
        <v>11.586911513384607</v>
      </c>
      <c r="E5" s="98">
        <v>11.358419749774269</v>
      </c>
      <c r="F5" s="98">
        <v>11.236830979001969</v>
      </c>
      <c r="G5" s="98">
        <v>11.118989725560452</v>
      </c>
      <c r="H5" s="98">
        <v>11.199765623345588</v>
      </c>
      <c r="I5" s="98">
        <v>10.456463179374859</v>
      </c>
      <c r="J5" s="98">
        <v>6.7590548579125027</v>
      </c>
      <c r="K5" s="98">
        <v>6.617717980753107</v>
      </c>
      <c r="L5" s="98">
        <v>7.4154508089882682</v>
      </c>
      <c r="M5" s="98">
        <v>5.0719232317027831</v>
      </c>
      <c r="N5" s="98">
        <v>5.1262897704437789</v>
      </c>
      <c r="O5" s="98">
        <v>4.2899613822194915</v>
      </c>
      <c r="P5" s="98">
        <v>3.9992281212526337</v>
      </c>
      <c r="Q5" s="98">
        <v>3.2577474816364504</v>
      </c>
      <c r="R5" s="98">
        <v>3.4782131141357615</v>
      </c>
      <c r="S5" s="98">
        <v>3.2556639093786224</v>
      </c>
      <c r="T5" s="98">
        <v>3.3414423118523606</v>
      </c>
      <c r="U5" s="98">
        <v>3.4293482964418045</v>
      </c>
      <c r="V5" s="98">
        <v>3.1678974251244241</v>
      </c>
      <c r="W5" s="98">
        <v>3.6761614875107451</v>
      </c>
      <c r="X5" s="98">
        <v>3.1791670926181665</v>
      </c>
      <c r="Y5" s="98">
        <v>3.1653622937716701</v>
      </c>
      <c r="DA5" s="63" t="s">
        <v>1574</v>
      </c>
    </row>
    <row r="6" spans="1:105" ht="12" customHeight="1" x14ac:dyDescent="0.25">
      <c r="A6" s="97" t="s">
        <v>53</v>
      </c>
      <c r="B6" s="98">
        <v>6.7219127714641086E-2</v>
      </c>
      <c r="C6" s="98">
        <v>7.4649195097897303E-2</v>
      </c>
      <c r="D6" s="98">
        <v>7.0204937131097267E-2</v>
      </c>
      <c r="E6" s="98">
        <v>6.8083170443211938E-2</v>
      </c>
      <c r="F6" s="98">
        <v>6.5866406525357801E-2</v>
      </c>
      <c r="G6" s="98">
        <v>6.4432552568661317E-2</v>
      </c>
      <c r="H6" s="98">
        <v>6.4166861140456638E-2</v>
      </c>
      <c r="I6" s="98">
        <v>5.9183274272410796E-2</v>
      </c>
      <c r="J6" s="98">
        <v>3.7672805880533539E-2</v>
      </c>
      <c r="K6" s="98">
        <v>3.6583440507085632E-2</v>
      </c>
      <c r="L6" s="98">
        <v>4.0902469435276811E-2</v>
      </c>
      <c r="M6" s="98">
        <v>2.768109470219722E-2</v>
      </c>
      <c r="N6" s="98">
        <v>2.8317138200917597E-2</v>
      </c>
      <c r="O6" s="98">
        <v>2.3826017884340016E-2</v>
      </c>
      <c r="P6" s="98">
        <v>2.202059225776026E-2</v>
      </c>
      <c r="Q6" s="98">
        <v>1.7778567268065378E-2</v>
      </c>
      <c r="R6" s="98">
        <v>1.9083106234652078E-2</v>
      </c>
      <c r="S6" s="98">
        <v>1.8042410712260568E-2</v>
      </c>
      <c r="T6" s="98">
        <v>1.8795160085686054E-2</v>
      </c>
      <c r="U6" s="98">
        <v>1.9702071612824897E-2</v>
      </c>
      <c r="V6" s="98">
        <v>1.8600495507761078E-2</v>
      </c>
      <c r="W6" s="98">
        <v>2.2040879161301534E-2</v>
      </c>
      <c r="X6" s="98">
        <v>1.9066526169927767E-2</v>
      </c>
      <c r="Y6" s="98">
        <v>1.903990088115946E-2</v>
      </c>
      <c r="DA6" s="63" t="s">
        <v>1575</v>
      </c>
    </row>
    <row r="7" spans="1:105" ht="12.95" customHeight="1" x14ac:dyDescent="0.25">
      <c r="A7" s="121" t="s">
        <v>92</v>
      </c>
      <c r="B7" s="122">
        <f t="shared" ref="B7:Y7" si="6">B8</f>
        <v>5.3945579293173318E-3</v>
      </c>
      <c r="C7" s="122">
        <f t="shared" si="6"/>
        <v>5.6539077528663974E-3</v>
      </c>
      <c r="D7" s="122">
        <f t="shared" si="6"/>
        <v>5.7578279861842498E-3</v>
      </c>
      <c r="E7" s="122">
        <f t="shared" si="6"/>
        <v>6.7230158034227135E-3</v>
      </c>
      <c r="F7" s="122">
        <f t="shared" si="6"/>
        <v>5.4074096394935486E-3</v>
      </c>
      <c r="G7" s="122">
        <f t="shared" si="6"/>
        <v>5.2615275942383601E-3</v>
      </c>
      <c r="H7" s="122">
        <f t="shared" si="6"/>
        <v>5.1951700627193851E-3</v>
      </c>
      <c r="I7" s="122">
        <f t="shared" si="6"/>
        <v>5.0430338203569444E-3</v>
      </c>
      <c r="J7" s="122">
        <f t="shared" si="6"/>
        <v>4.783526784661314E-3</v>
      </c>
      <c r="K7" s="122">
        <f t="shared" si="6"/>
        <v>3.8251293546852998E-3</v>
      </c>
      <c r="L7" s="122">
        <f t="shared" si="6"/>
        <v>4.1414689525856906E-3</v>
      </c>
      <c r="M7" s="122">
        <f t="shared" si="6"/>
        <v>2.741595149000868E-3</v>
      </c>
      <c r="N7" s="122">
        <f t="shared" si="6"/>
        <v>1.9090550114737386E-3</v>
      </c>
      <c r="O7" s="122">
        <f t="shared" si="6"/>
        <v>1.4414765536071392E-3</v>
      </c>
      <c r="P7" s="122">
        <f t="shared" si="6"/>
        <v>1.3397670161519385E-3</v>
      </c>
      <c r="Q7" s="122">
        <f t="shared" si="6"/>
        <v>1.1593086380842577E-3</v>
      </c>
      <c r="R7" s="122">
        <f t="shared" si="6"/>
        <v>1.1472433229832925E-3</v>
      </c>
      <c r="S7" s="122">
        <f t="shared" si="6"/>
        <v>1.230486000525201E-3</v>
      </c>
      <c r="T7" s="122">
        <f t="shared" si="6"/>
        <v>1.4716486351397909E-3</v>
      </c>
      <c r="U7" s="122">
        <f t="shared" si="6"/>
        <v>2.0139913024052338E-3</v>
      </c>
      <c r="V7" s="122">
        <f t="shared" si="6"/>
        <v>2.7336979232269873E-3</v>
      </c>
      <c r="W7" s="122">
        <f t="shared" si="6"/>
        <v>3.8916675718821529E-3</v>
      </c>
      <c r="X7" s="122">
        <f t="shared" si="6"/>
        <v>3.7608557404758508E-3</v>
      </c>
      <c r="Y7" s="122">
        <f t="shared" si="6"/>
        <v>3.8302134989186428E-3</v>
      </c>
      <c r="DA7" s="130" t="s">
        <v>1576</v>
      </c>
    </row>
    <row r="8" spans="1:105" ht="12" customHeight="1" x14ac:dyDescent="0.25">
      <c r="A8" s="97" t="s">
        <v>53</v>
      </c>
      <c r="B8" s="98">
        <v>5.3945579293173318E-3</v>
      </c>
      <c r="C8" s="98">
        <v>5.6539077528663974E-3</v>
      </c>
      <c r="D8" s="98">
        <v>5.7578279861842498E-3</v>
      </c>
      <c r="E8" s="98">
        <v>6.7230158034227135E-3</v>
      </c>
      <c r="F8" s="98">
        <v>5.4074096394935486E-3</v>
      </c>
      <c r="G8" s="98">
        <v>5.2615275942383601E-3</v>
      </c>
      <c r="H8" s="98">
        <v>5.1951700627193851E-3</v>
      </c>
      <c r="I8" s="98">
        <v>5.0430338203569444E-3</v>
      </c>
      <c r="J8" s="98">
        <v>4.783526784661314E-3</v>
      </c>
      <c r="K8" s="98">
        <v>3.8251293546852998E-3</v>
      </c>
      <c r="L8" s="98">
        <v>4.1414689525856906E-3</v>
      </c>
      <c r="M8" s="98">
        <v>2.741595149000868E-3</v>
      </c>
      <c r="N8" s="98">
        <v>1.9090550114737386E-3</v>
      </c>
      <c r="O8" s="98">
        <v>1.4414765536071392E-3</v>
      </c>
      <c r="P8" s="98">
        <v>1.3397670161519385E-3</v>
      </c>
      <c r="Q8" s="98">
        <v>1.1593086380842577E-3</v>
      </c>
      <c r="R8" s="98">
        <v>1.1472433229832925E-3</v>
      </c>
      <c r="S8" s="98">
        <v>1.230486000525201E-3</v>
      </c>
      <c r="T8" s="98">
        <v>1.4716486351397909E-3</v>
      </c>
      <c r="U8" s="98">
        <v>2.0139913024052338E-3</v>
      </c>
      <c r="V8" s="98">
        <v>2.7336979232269873E-3</v>
      </c>
      <c r="W8" s="98">
        <v>3.8916675718821529E-3</v>
      </c>
      <c r="X8" s="98">
        <v>3.7608557404758508E-3</v>
      </c>
      <c r="Y8" s="98">
        <v>3.8302134989186428E-3</v>
      </c>
      <c r="DA8" s="63" t="s">
        <v>1577</v>
      </c>
    </row>
    <row r="9" spans="1:105" ht="12" customHeight="1" x14ac:dyDescent="0.25">
      <c r="A9" s="121" t="s">
        <v>55</v>
      </c>
      <c r="B9" s="122">
        <v>1.1909417301936838</v>
      </c>
      <c r="C9" s="122">
        <v>1.1984330947152921</v>
      </c>
      <c r="D9" s="122">
        <v>1.1617736962071237</v>
      </c>
      <c r="E9" s="122">
        <v>1.1053918185731044</v>
      </c>
      <c r="F9" s="122">
        <v>1.1345094462777083</v>
      </c>
      <c r="G9" s="122">
        <v>1.2024170916586276</v>
      </c>
      <c r="H9" s="122">
        <v>1.220917744658248</v>
      </c>
      <c r="I9" s="122">
        <v>1.1170264177380158</v>
      </c>
      <c r="J9" s="122">
        <v>0.73417168455550441</v>
      </c>
      <c r="K9" s="122">
        <v>0.69159521249691647</v>
      </c>
      <c r="L9" s="122">
        <v>0.70936232540210364</v>
      </c>
      <c r="M9" s="122">
        <v>0.57376197671317852</v>
      </c>
      <c r="N9" s="122">
        <v>0.52307761599872193</v>
      </c>
      <c r="O9" s="122">
        <v>0.4652930371760115</v>
      </c>
      <c r="P9" s="122">
        <v>0.42506798327639922</v>
      </c>
      <c r="Q9" s="122">
        <v>0.35740102897362414</v>
      </c>
      <c r="R9" s="122">
        <v>0.33840531375085009</v>
      </c>
      <c r="S9" s="122">
        <v>0.312207509046938</v>
      </c>
      <c r="T9" s="122">
        <v>0.31587847034008831</v>
      </c>
      <c r="U9" s="122">
        <v>0.32394031682414548</v>
      </c>
      <c r="V9" s="122">
        <v>0.32476006041333133</v>
      </c>
      <c r="W9" s="122">
        <v>0.32326226000386671</v>
      </c>
      <c r="X9" s="122">
        <v>0.27897357971286463</v>
      </c>
      <c r="Y9" s="122">
        <v>0.27352272759137042</v>
      </c>
      <c r="DA9" s="130" t="s">
        <v>1578</v>
      </c>
    </row>
    <row r="10" spans="1:105" ht="12" customHeight="1" x14ac:dyDescent="0.25">
      <c r="A10" s="97" t="s">
        <v>143</v>
      </c>
      <c r="B10" s="98">
        <v>0.45679639561975083</v>
      </c>
      <c r="C10" s="98">
        <v>0.51233762601275312</v>
      </c>
      <c r="D10" s="98">
        <v>0.54103345652081036</v>
      </c>
      <c r="E10" s="98">
        <v>0.55998093810191896</v>
      </c>
      <c r="F10" s="98">
        <v>0.64485431764462964</v>
      </c>
      <c r="G10" s="98">
        <v>0.72537828819706562</v>
      </c>
      <c r="H10" s="98">
        <v>0.79765484097082606</v>
      </c>
      <c r="I10" s="98">
        <v>0.80510173893983894</v>
      </c>
      <c r="J10" s="98">
        <v>0.57327532265499437</v>
      </c>
      <c r="K10" s="98">
        <v>0.59956490832685883</v>
      </c>
      <c r="L10" s="98">
        <v>0.66606251861276244</v>
      </c>
      <c r="M10" s="98">
        <v>0.54793919306075733</v>
      </c>
      <c r="N10" s="98">
        <v>0.5040627660996434</v>
      </c>
      <c r="O10" s="98">
        <v>0.44787180780630265</v>
      </c>
      <c r="P10" s="98">
        <v>0.40919836198038362</v>
      </c>
      <c r="Q10" s="98">
        <v>0.34285441002305067</v>
      </c>
      <c r="R10" s="98">
        <v>0.32419445250224199</v>
      </c>
      <c r="S10" s="98">
        <v>0.29833437093092352</v>
      </c>
      <c r="T10" s="98">
        <v>0.30215184120009203</v>
      </c>
      <c r="U10" s="98">
        <v>0.31097844474478425</v>
      </c>
      <c r="V10" s="98">
        <v>0.31301401081710573</v>
      </c>
      <c r="W10" s="98">
        <v>0.3135203697549474</v>
      </c>
      <c r="X10" s="98">
        <v>0.27164976034830152</v>
      </c>
      <c r="Y10" s="98">
        <v>0.26542016538568197</v>
      </c>
      <c r="DA10" s="63" t="s">
        <v>1579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1580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1581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1582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1583</v>
      </c>
    </row>
    <row r="15" spans="1:105" ht="12" customHeight="1" x14ac:dyDescent="0.25">
      <c r="A15" s="106" t="s">
        <v>122</v>
      </c>
      <c r="B15" s="101">
        <v>0.72346400988487503</v>
      </c>
      <c r="C15" s="101">
        <v>0.6759413266785157</v>
      </c>
      <c r="D15" s="101">
        <v>0.61170307111207278</v>
      </c>
      <c r="E15" s="101">
        <v>0.53752678989915348</v>
      </c>
      <c r="F15" s="101">
        <v>0.48229749146423212</v>
      </c>
      <c r="G15" s="101">
        <v>0.46912767980191977</v>
      </c>
      <c r="H15" s="101">
        <v>0.41442864379854899</v>
      </c>
      <c r="I15" s="101">
        <v>0.30458316060651891</v>
      </c>
      <c r="J15" s="101">
        <v>0.15633808228107759</v>
      </c>
      <c r="K15" s="101">
        <v>8.9119444022567704E-2</v>
      </c>
      <c r="L15" s="101">
        <v>4.1679107818460334E-2</v>
      </c>
      <c r="M15" s="101">
        <v>2.4969698485226888E-2</v>
      </c>
      <c r="N15" s="101">
        <v>1.8160637250604149E-2</v>
      </c>
      <c r="O15" s="101">
        <v>1.6910799268519097E-2</v>
      </c>
      <c r="P15" s="101">
        <v>1.522801275315985E-2</v>
      </c>
      <c r="Q15" s="101">
        <v>1.3911363231485513E-2</v>
      </c>
      <c r="R15" s="101">
        <v>1.3575513527475424E-2</v>
      </c>
      <c r="S15" s="101">
        <v>1.3255628697687639E-2</v>
      </c>
      <c r="T15" s="101">
        <v>1.3124140933943958E-2</v>
      </c>
      <c r="U15" s="101">
        <v>1.2374580491776256E-2</v>
      </c>
      <c r="V15" s="101">
        <v>1.1306405806504537E-2</v>
      </c>
      <c r="W15" s="101">
        <v>9.5984770910361207E-3</v>
      </c>
      <c r="X15" s="101">
        <v>7.3238193645631241E-3</v>
      </c>
      <c r="Y15" s="101">
        <v>8.1025622056884513E-3</v>
      </c>
      <c r="DA15" s="131" t="s">
        <v>1584</v>
      </c>
    </row>
    <row r="16" spans="1:105" ht="12" customHeight="1" x14ac:dyDescent="0.25">
      <c r="A16" s="107" t="s">
        <v>121</v>
      </c>
      <c r="B16" s="104">
        <v>1.0681324689057905E-2</v>
      </c>
      <c r="C16" s="104">
        <v>1.0154142024023101E-2</v>
      </c>
      <c r="D16" s="104">
        <v>9.0371685742404416E-3</v>
      </c>
      <c r="E16" s="104">
        <v>7.8840905720319304E-3</v>
      </c>
      <c r="F16" s="104">
        <v>7.3576371688466036E-3</v>
      </c>
      <c r="G16" s="104">
        <v>7.9111236596424057E-3</v>
      </c>
      <c r="H16" s="104">
        <v>8.8342598888727919E-3</v>
      </c>
      <c r="I16" s="104">
        <v>7.3415181916578771E-3</v>
      </c>
      <c r="J16" s="104">
        <v>4.5582796194324326E-3</v>
      </c>
      <c r="K16" s="104">
        <v>2.9108601474899603E-3</v>
      </c>
      <c r="L16" s="104">
        <v>1.6206989708808829E-3</v>
      </c>
      <c r="M16" s="104">
        <v>8.5308516719427195E-4</v>
      </c>
      <c r="N16" s="104">
        <v>8.5421264847438251E-4</v>
      </c>
      <c r="O16" s="104">
        <v>5.1043010118980749E-4</v>
      </c>
      <c r="P16" s="104">
        <v>6.4160854285575471E-4</v>
      </c>
      <c r="Q16" s="104">
        <v>6.3525571908797866E-4</v>
      </c>
      <c r="R16" s="104">
        <v>6.3534772113268468E-4</v>
      </c>
      <c r="S16" s="104">
        <v>6.1750941832684433E-4</v>
      </c>
      <c r="T16" s="104">
        <v>6.0248820605232254E-4</v>
      </c>
      <c r="U16" s="104">
        <v>5.8729158758496884E-4</v>
      </c>
      <c r="V16" s="104">
        <v>4.3964378972103442E-4</v>
      </c>
      <c r="W16" s="104">
        <v>1.4341315788318158E-4</v>
      </c>
      <c r="X16" s="104">
        <v>0</v>
      </c>
      <c r="Y16" s="104">
        <v>0</v>
      </c>
      <c r="DA16" s="132" t="s">
        <v>1585</v>
      </c>
    </row>
    <row r="17" spans="1:105" ht="12" customHeight="1" x14ac:dyDescent="0.25">
      <c r="A17" s="108" t="s">
        <v>53</v>
      </c>
      <c r="B17" s="98">
        <v>9.0988059036260435E-3</v>
      </c>
      <c r="C17" s="98">
        <v>8.5942574204213879E-3</v>
      </c>
      <c r="D17" s="98">
        <v>7.660946516231718E-3</v>
      </c>
      <c r="E17" s="98">
        <v>6.6562621936888822E-3</v>
      </c>
      <c r="F17" s="98">
        <v>6.2125097003593137E-3</v>
      </c>
      <c r="G17" s="98">
        <v>6.6935507431564447E-3</v>
      </c>
      <c r="H17" s="98">
        <v>7.4595527131065958E-3</v>
      </c>
      <c r="I17" s="98">
        <v>6.2646208752562748E-3</v>
      </c>
      <c r="J17" s="98">
        <v>3.8600567002843962E-3</v>
      </c>
      <c r="K17" s="98">
        <v>2.4654862042953161E-3</v>
      </c>
      <c r="L17" s="98">
        <v>1.3692338447457639E-3</v>
      </c>
      <c r="M17" s="98">
        <v>7.2278506866172386E-4</v>
      </c>
      <c r="N17" s="98">
        <v>7.2319489054644098E-4</v>
      </c>
      <c r="O17" s="98">
        <v>4.3168178782062899E-4</v>
      </c>
      <c r="P17" s="98">
        <v>5.3858287086337611E-4</v>
      </c>
      <c r="Q17" s="98">
        <v>5.3256058404559168E-4</v>
      </c>
      <c r="R17" s="98">
        <v>5.3380437858677719E-4</v>
      </c>
      <c r="S17" s="98">
        <v>5.1885772160430166E-4</v>
      </c>
      <c r="T17" s="98">
        <v>5.0665416202014734E-4</v>
      </c>
      <c r="U17" s="98">
        <v>4.934396109450731E-4</v>
      </c>
      <c r="V17" s="98">
        <v>3.6908767470720058E-4</v>
      </c>
      <c r="W17" s="98">
        <v>1.1927467076025545E-4</v>
      </c>
      <c r="X17" s="98">
        <v>0</v>
      </c>
      <c r="Y17" s="98">
        <v>0</v>
      </c>
      <c r="DA17" s="63" t="s">
        <v>1586</v>
      </c>
    </row>
    <row r="18" spans="1:105" ht="12" customHeight="1" x14ac:dyDescent="0.25">
      <c r="A18" s="108" t="s">
        <v>52</v>
      </c>
      <c r="B18" s="98">
        <v>1.5825187854318612E-3</v>
      </c>
      <c r="C18" s="98">
        <v>1.559884603601713E-3</v>
      </c>
      <c r="D18" s="98">
        <v>1.3762220580087244E-3</v>
      </c>
      <c r="E18" s="98">
        <v>1.2278283783430485E-3</v>
      </c>
      <c r="F18" s="98">
        <v>1.1451274684872895E-3</v>
      </c>
      <c r="G18" s="98">
        <v>1.2175729164859606E-3</v>
      </c>
      <c r="H18" s="98">
        <v>1.3747071757661969E-3</v>
      </c>
      <c r="I18" s="98">
        <v>1.076897316401602E-3</v>
      </c>
      <c r="J18" s="98">
        <v>6.982229191480363E-4</v>
      </c>
      <c r="K18" s="98">
        <v>4.4537394319464407E-4</v>
      </c>
      <c r="L18" s="98">
        <v>2.5146512613511915E-4</v>
      </c>
      <c r="M18" s="98">
        <v>1.3030009853254808E-4</v>
      </c>
      <c r="N18" s="98">
        <v>1.3101775792794155E-4</v>
      </c>
      <c r="O18" s="98">
        <v>7.8748313369178546E-5</v>
      </c>
      <c r="P18" s="98">
        <v>1.0302567199237862E-4</v>
      </c>
      <c r="Q18" s="98">
        <v>1.0269513504238701E-4</v>
      </c>
      <c r="R18" s="98">
        <v>1.0154334254590755E-4</v>
      </c>
      <c r="S18" s="98">
        <v>9.8651696722542725E-5</v>
      </c>
      <c r="T18" s="98">
        <v>9.5834044032175222E-5</v>
      </c>
      <c r="U18" s="98">
        <v>9.3851976639895712E-5</v>
      </c>
      <c r="V18" s="98">
        <v>7.0556115013833872E-5</v>
      </c>
      <c r="W18" s="98">
        <v>2.4138487122926108E-5</v>
      </c>
      <c r="X18" s="98">
        <v>0</v>
      </c>
      <c r="Y18" s="98">
        <v>0</v>
      </c>
      <c r="DA18" s="63" t="s">
        <v>1587</v>
      </c>
    </row>
    <row r="19" spans="1:105" ht="12" customHeight="1" x14ac:dyDescent="0.25">
      <c r="A19" s="121" t="s">
        <v>54</v>
      </c>
      <c r="B19" s="122">
        <v>0.10465274202600638</v>
      </c>
      <c r="C19" s="122">
        <v>0.10759608320718726</v>
      </c>
      <c r="D19" s="122">
        <v>0.10427183749008925</v>
      </c>
      <c r="E19" s="122">
        <v>0.10353168529736118</v>
      </c>
      <c r="F19" s="122">
        <v>0.10198148767749612</v>
      </c>
      <c r="G19" s="122">
        <v>0.10543105070505962</v>
      </c>
      <c r="H19" s="122">
        <v>9.6070027288460119E-2</v>
      </c>
      <c r="I19" s="122">
        <v>8.7895676286230587E-2</v>
      </c>
      <c r="J19" s="122">
        <v>7.6542700992795282E-2</v>
      </c>
      <c r="K19" s="122">
        <v>7.070002817371028E-2</v>
      </c>
      <c r="L19" s="122">
        <v>6.325754401711034E-2</v>
      </c>
      <c r="M19" s="122">
        <v>5.6181154374506534E-2</v>
      </c>
      <c r="N19" s="122">
        <v>5.2171861751428482E-2</v>
      </c>
      <c r="O19" s="122">
        <v>4.7072220021642595E-2</v>
      </c>
      <c r="P19" s="122">
        <v>4.2747018937418745E-2</v>
      </c>
      <c r="Q19" s="122">
        <v>3.8792261551275742E-2</v>
      </c>
      <c r="R19" s="122">
        <v>3.6468890284028263E-2</v>
      </c>
      <c r="S19" s="122">
        <v>3.5333042259748031E-2</v>
      </c>
      <c r="T19" s="122">
        <v>3.6541507619062427E-2</v>
      </c>
      <c r="U19" s="122">
        <v>3.7529694733252683E-2</v>
      </c>
      <c r="V19" s="122">
        <v>5.0381545335200902E-2</v>
      </c>
      <c r="W19" s="122">
        <v>4.9657990531657543E-2</v>
      </c>
      <c r="X19" s="122">
        <v>4.4493781298877197E-2</v>
      </c>
      <c r="Y19" s="122">
        <v>4.0185639751942018E-2</v>
      </c>
      <c r="DA19" s="130" t="s">
        <v>1588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1589</v>
      </c>
    </row>
    <row r="21" spans="1:105" ht="12" customHeight="1" x14ac:dyDescent="0.25">
      <c r="A21" s="97" t="s">
        <v>50</v>
      </c>
      <c r="B21" s="98">
        <v>9.3139326021127733E-3</v>
      </c>
      <c r="C21" s="98">
        <v>1.4982098175463466E-2</v>
      </c>
      <c r="D21" s="98">
        <v>1.4172079332699669E-2</v>
      </c>
      <c r="E21" s="98">
        <v>1.6270197506013814E-2</v>
      </c>
      <c r="F21" s="98">
        <v>1.3344780723980178E-2</v>
      </c>
      <c r="G21" s="98">
        <v>1.5813113702644824E-2</v>
      </c>
      <c r="H21" s="98">
        <v>7.5447290860056054E-3</v>
      </c>
      <c r="I21" s="98">
        <v>8.9083569030231312E-3</v>
      </c>
      <c r="J21" s="98">
        <v>1.0191810879227785E-2</v>
      </c>
      <c r="K21" s="98">
        <v>9.8201141251506689E-3</v>
      </c>
      <c r="L21" s="98">
        <v>6.4035146636680102E-3</v>
      </c>
      <c r="M21" s="98">
        <v>4.4992969464579457E-3</v>
      </c>
      <c r="N21" s="98">
        <v>2.7577512445958489E-3</v>
      </c>
      <c r="O21" s="98">
        <v>3.1096410903065502E-3</v>
      </c>
      <c r="P21" s="98">
        <v>2.6735684059545528E-3</v>
      </c>
      <c r="Q21" s="98">
        <v>2.8640895390801015E-3</v>
      </c>
      <c r="R21" s="98">
        <v>2.1557787095041908E-3</v>
      </c>
      <c r="S21" s="98">
        <v>2.1932352729815024E-3</v>
      </c>
      <c r="T21" s="98">
        <v>1.9419105421724057E-3</v>
      </c>
      <c r="U21" s="98">
        <v>2.0554308672324573E-3</v>
      </c>
      <c r="V21" s="98">
        <v>2.7036896461624439E-3</v>
      </c>
      <c r="W21" s="98">
        <v>2.6628677066228412E-3</v>
      </c>
      <c r="X21" s="98">
        <v>2.2429788933548806E-3</v>
      </c>
      <c r="Y21" s="98">
        <v>1.6023054315448813E-3</v>
      </c>
      <c r="DA21" s="63" t="s">
        <v>1590</v>
      </c>
    </row>
    <row r="22" spans="1:105" ht="12" customHeight="1" x14ac:dyDescent="0.25">
      <c r="A22" s="109" t="s">
        <v>120</v>
      </c>
      <c r="B22" s="33">
        <v>9.5338809423893611E-2</v>
      </c>
      <c r="C22" s="33">
        <v>9.26139850317238E-2</v>
      </c>
      <c r="D22" s="33">
        <v>9.0099758157389589E-2</v>
      </c>
      <c r="E22" s="33">
        <v>8.7261487791347361E-2</v>
      </c>
      <c r="F22" s="33">
        <v>8.8636706953515942E-2</v>
      </c>
      <c r="G22" s="33">
        <v>8.9617937002414799E-2</v>
      </c>
      <c r="H22" s="33">
        <v>8.8525298202454514E-2</v>
      </c>
      <c r="I22" s="33">
        <v>7.8987319383207452E-2</v>
      </c>
      <c r="J22" s="33">
        <v>6.6350890113567498E-2</v>
      </c>
      <c r="K22" s="33">
        <v>6.0879914048559608E-2</v>
      </c>
      <c r="L22" s="33">
        <v>5.6854029353442324E-2</v>
      </c>
      <c r="M22" s="33">
        <v>5.1681857428048587E-2</v>
      </c>
      <c r="N22" s="33">
        <v>4.9414110506832636E-2</v>
      </c>
      <c r="O22" s="33">
        <v>4.3962578931336045E-2</v>
      </c>
      <c r="P22" s="33">
        <v>4.0073450531464189E-2</v>
      </c>
      <c r="Q22" s="33">
        <v>3.5928172012195642E-2</v>
      </c>
      <c r="R22" s="33">
        <v>3.4313111574524074E-2</v>
      </c>
      <c r="S22" s="33">
        <v>3.313980698676653E-2</v>
      </c>
      <c r="T22" s="33">
        <v>3.4599597076890018E-2</v>
      </c>
      <c r="U22" s="33">
        <v>3.5474263866020227E-2</v>
      </c>
      <c r="V22" s="33">
        <v>4.7677855689038456E-2</v>
      </c>
      <c r="W22" s="33">
        <v>4.6995122825034701E-2</v>
      </c>
      <c r="X22" s="33">
        <v>4.2250802405522314E-2</v>
      </c>
      <c r="Y22" s="33">
        <v>3.8583334320397136E-2</v>
      </c>
      <c r="DA22" s="60" t="s">
        <v>1591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0</v>
      </c>
      <c r="Y24" s="117">
        <f t="shared" si="9"/>
        <v>0</v>
      </c>
      <c r="DA24" s="129" t="s">
        <v>1592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0</v>
      </c>
      <c r="Y25" s="122">
        <f t="shared" si="12"/>
        <v>0</v>
      </c>
      <c r="DA25" s="130" t="s">
        <v>1593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X26" s="98">
        <v>0</v>
      </c>
      <c r="Y26" s="98">
        <v>0</v>
      </c>
      <c r="DA26" s="63" t="s">
        <v>1594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1595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1596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1597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1598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1599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1600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1601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1602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1603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1604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1605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1606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1607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1608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1609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897.77041226495635</v>
      </c>
      <c r="C43" s="117">
        <f t="shared" si="14"/>
        <v>1098.4140966563534</v>
      </c>
      <c r="D43" s="117">
        <f t="shared" si="14"/>
        <v>1017.1206277462419</v>
      </c>
      <c r="E43" s="117">
        <f t="shared" si="14"/>
        <v>1096.937213015317</v>
      </c>
      <c r="F43" s="117">
        <f t="shared" si="14"/>
        <v>920.46667242906551</v>
      </c>
      <c r="G43" s="117">
        <f t="shared" si="14"/>
        <v>850.92534054471389</v>
      </c>
      <c r="H43" s="117">
        <f t="shared" si="14"/>
        <v>794.77235785270477</v>
      </c>
      <c r="I43" s="117">
        <f t="shared" si="14"/>
        <v>802.6730253592882</v>
      </c>
      <c r="J43" s="117">
        <f t="shared" si="14"/>
        <v>644.37580191916368</v>
      </c>
      <c r="K43" s="117">
        <f t="shared" si="14"/>
        <v>634.03457958282206</v>
      </c>
      <c r="L43" s="117">
        <f t="shared" si="14"/>
        <v>747.65610701690844</v>
      </c>
      <c r="M43" s="117">
        <f t="shared" si="14"/>
        <v>603.70980574305463</v>
      </c>
      <c r="N43" s="117">
        <f t="shared" si="14"/>
        <v>629.45220593419492</v>
      </c>
      <c r="O43" s="117">
        <f t="shared" si="14"/>
        <v>561.70923089963196</v>
      </c>
      <c r="P43" s="117">
        <f t="shared" si="14"/>
        <v>558.58772717532713</v>
      </c>
      <c r="Q43" s="117">
        <f t="shared" si="14"/>
        <v>524.53582232512531</v>
      </c>
      <c r="R43" s="117">
        <f t="shared" ref="R43:V43" si="15">R44+R47+R49+R58</f>
        <v>524.94118782118528</v>
      </c>
      <c r="S43" s="117">
        <f t="shared" si="15"/>
        <v>489.75685980127884</v>
      </c>
      <c r="T43" s="117">
        <f t="shared" si="15"/>
        <v>456.49803620965798</v>
      </c>
      <c r="U43" s="117">
        <f t="shared" si="15"/>
        <v>424.27595462059145</v>
      </c>
      <c r="V43" s="117">
        <f t="shared" si="15"/>
        <v>438.34608218210298</v>
      </c>
      <c r="W43" s="117">
        <f t="shared" ref="W43:Y43" si="16">W44+W47+W49+W58</f>
        <v>365.79973057781683</v>
      </c>
      <c r="X43" s="117">
        <f t="shared" si="16"/>
        <v>351.04608271266756</v>
      </c>
      <c r="Y43" s="117">
        <f t="shared" si="16"/>
        <v>263.40147286230444</v>
      </c>
      <c r="DA43" s="129" t="s">
        <v>1610</v>
      </c>
    </row>
    <row r="44" spans="1:105" ht="12.95" customHeight="1" x14ac:dyDescent="0.25">
      <c r="A44" s="121" t="s">
        <v>57</v>
      </c>
      <c r="B44" s="122">
        <f t="shared" ref="B44:Q44" si="17">SUM(B45:B46)</f>
        <v>815.15144882120865</v>
      </c>
      <c r="C44" s="122">
        <f t="shared" si="17"/>
        <v>1005.889146138484</v>
      </c>
      <c r="D44" s="122">
        <f t="shared" si="17"/>
        <v>931.22091563028357</v>
      </c>
      <c r="E44" s="122">
        <f t="shared" si="17"/>
        <v>1008.2998012710731</v>
      </c>
      <c r="F44" s="122">
        <f t="shared" si="17"/>
        <v>842.24325572713815</v>
      </c>
      <c r="G44" s="122">
        <f t="shared" si="17"/>
        <v>776.7878559398539</v>
      </c>
      <c r="H44" s="122">
        <f t="shared" si="17"/>
        <v>726.67210683523547</v>
      </c>
      <c r="I44" s="122">
        <f t="shared" si="17"/>
        <v>735.31988413005274</v>
      </c>
      <c r="J44" s="122">
        <f t="shared" si="17"/>
        <v>589.0597516636717</v>
      </c>
      <c r="K44" s="122">
        <f t="shared" si="17"/>
        <v>580.64628993148904</v>
      </c>
      <c r="L44" s="122">
        <f t="shared" si="17"/>
        <v>690.70529733839965</v>
      </c>
      <c r="M44" s="122">
        <f t="shared" si="17"/>
        <v>548.47581503638173</v>
      </c>
      <c r="N44" s="122">
        <f t="shared" si="17"/>
        <v>575.94374261221299</v>
      </c>
      <c r="O44" s="122">
        <f t="shared" si="17"/>
        <v>510.78086468316138</v>
      </c>
      <c r="P44" s="122">
        <f t="shared" si="17"/>
        <v>508.74076856949154</v>
      </c>
      <c r="Q44" s="122">
        <f t="shared" si="17"/>
        <v>476.36223127623271</v>
      </c>
      <c r="R44" s="122">
        <f t="shared" ref="R44:V44" si="18">SUM(R45:R46)</f>
        <v>481.50655535503739</v>
      </c>
      <c r="S44" s="122">
        <f t="shared" si="18"/>
        <v>449.97583588527391</v>
      </c>
      <c r="T44" s="122">
        <f t="shared" si="18"/>
        <v>419.94762345080784</v>
      </c>
      <c r="U44" s="122">
        <f t="shared" si="18"/>
        <v>390.46809897405763</v>
      </c>
      <c r="V44" s="122">
        <f t="shared" si="18"/>
        <v>400.52467467710949</v>
      </c>
      <c r="W44" s="122">
        <f t="shared" ref="W44:Y44" si="19">SUM(W45:W46)</f>
        <v>337.72870030896399</v>
      </c>
      <c r="X44" s="122">
        <f t="shared" si="19"/>
        <v>325.07996094129965</v>
      </c>
      <c r="Y44" s="122">
        <f t="shared" si="19"/>
        <v>246.0138508774854</v>
      </c>
      <c r="DA44" s="130" t="s">
        <v>1611</v>
      </c>
    </row>
    <row r="45" spans="1:105" ht="12" customHeight="1" x14ac:dyDescent="0.25">
      <c r="A45" s="97" t="s">
        <v>211</v>
      </c>
      <c r="B45" s="98">
        <v>805.95342034905752</v>
      </c>
      <c r="C45" s="98">
        <v>994.48135102945525</v>
      </c>
      <c r="D45" s="98">
        <v>920.85165416691393</v>
      </c>
      <c r="E45" s="98">
        <v>997.15587887734239</v>
      </c>
      <c r="F45" s="98">
        <v>833.16575703302146</v>
      </c>
      <c r="G45" s="98">
        <v>768.52374743842711</v>
      </c>
      <c r="H45" s="98">
        <v>719.02430388402422</v>
      </c>
      <c r="I45" s="98">
        <v>727.62747888451975</v>
      </c>
      <c r="J45" s="98">
        <v>582.95966182887798</v>
      </c>
      <c r="K45" s="98">
        <v>574.61178918923474</v>
      </c>
      <c r="L45" s="98">
        <v>683.42342024533104</v>
      </c>
      <c r="M45" s="98">
        <v>542.67265224568587</v>
      </c>
      <c r="N45" s="98">
        <v>569.70571499299945</v>
      </c>
      <c r="O45" s="98">
        <v>505.15746717140388</v>
      </c>
      <c r="P45" s="98">
        <v>503.16600748489623</v>
      </c>
      <c r="Q45" s="98">
        <v>471.163581253823</v>
      </c>
      <c r="R45" s="98">
        <v>476.2220356643715</v>
      </c>
      <c r="S45" s="98">
        <v>445.02451969770271</v>
      </c>
      <c r="T45" s="98">
        <v>415.31812458788966</v>
      </c>
      <c r="U45" s="98">
        <v>386.14399938795822</v>
      </c>
      <c r="V45" s="98">
        <v>396.06037334828864</v>
      </c>
      <c r="W45" s="98">
        <v>333.92793092411284</v>
      </c>
      <c r="X45" s="98">
        <v>321.42422418121873</v>
      </c>
      <c r="Y45" s="98">
        <v>243.22444571241527</v>
      </c>
      <c r="DA45" s="63" t="s">
        <v>1612</v>
      </c>
    </row>
    <row r="46" spans="1:105" ht="12" customHeight="1" x14ac:dyDescent="0.25">
      <c r="A46" s="97" t="s">
        <v>53</v>
      </c>
      <c r="B46" s="98">
        <v>9.1980284721511651</v>
      </c>
      <c r="C46" s="98">
        <v>11.407795109028735</v>
      </c>
      <c r="D46" s="98">
        <v>10.369261463369606</v>
      </c>
      <c r="E46" s="98">
        <v>11.143922393730683</v>
      </c>
      <c r="F46" s="98">
        <v>9.0774986941166738</v>
      </c>
      <c r="G46" s="98">
        <v>8.264108501426735</v>
      </c>
      <c r="H46" s="98">
        <v>7.6478029512112258</v>
      </c>
      <c r="I46" s="98">
        <v>7.692405245533033</v>
      </c>
      <c r="J46" s="98">
        <v>6.1000898347937413</v>
      </c>
      <c r="K46" s="98">
        <v>6.0345007422542389</v>
      </c>
      <c r="L46" s="98">
        <v>7.2818770930686352</v>
      </c>
      <c r="M46" s="98">
        <v>5.8031627906958549</v>
      </c>
      <c r="N46" s="98">
        <v>6.2380276192135273</v>
      </c>
      <c r="O46" s="98">
        <v>5.623397511757477</v>
      </c>
      <c r="P46" s="98">
        <v>5.5747610845952931</v>
      </c>
      <c r="Q46" s="98">
        <v>5.198650022409697</v>
      </c>
      <c r="R46" s="98">
        <v>5.2845196906659089</v>
      </c>
      <c r="S46" s="98">
        <v>4.9513161875711686</v>
      </c>
      <c r="T46" s="98">
        <v>4.6294988629181901</v>
      </c>
      <c r="U46" s="98">
        <v>4.3240995860994005</v>
      </c>
      <c r="V46" s="98">
        <v>4.4643013288208389</v>
      </c>
      <c r="W46" s="98">
        <v>3.8007693848511614</v>
      </c>
      <c r="X46" s="98">
        <v>3.6557367600809307</v>
      </c>
      <c r="Y46" s="98">
        <v>2.7894051650701162</v>
      </c>
      <c r="DA46" s="63" t="s">
        <v>1613</v>
      </c>
    </row>
    <row r="47" spans="1:105" ht="12.95" customHeight="1" x14ac:dyDescent="0.25">
      <c r="A47" s="121" t="s">
        <v>92</v>
      </c>
      <c r="B47" s="122">
        <f t="shared" ref="B47:Y47" si="20">B48</f>
        <v>0.31914204709841343</v>
      </c>
      <c r="C47" s="122">
        <f t="shared" si="20"/>
        <v>0.33479386142571077</v>
      </c>
      <c r="D47" s="122">
        <f t="shared" si="20"/>
        <v>0.3444951381037521</v>
      </c>
      <c r="E47" s="122">
        <f t="shared" si="20"/>
        <v>0.40762597852719845</v>
      </c>
      <c r="F47" s="122">
        <f t="shared" si="20"/>
        <v>0.32464299773839911</v>
      </c>
      <c r="G47" s="122">
        <f t="shared" si="20"/>
        <v>0.29333406332363621</v>
      </c>
      <c r="H47" s="122">
        <f t="shared" si="20"/>
        <v>0.24611221176583667</v>
      </c>
      <c r="I47" s="122">
        <f t="shared" si="20"/>
        <v>0.21696792652566443</v>
      </c>
      <c r="J47" s="122">
        <f t="shared" si="20"/>
        <v>0.20927152735337529</v>
      </c>
      <c r="K47" s="122">
        <f t="shared" si="20"/>
        <v>0.18725520177752389</v>
      </c>
      <c r="L47" s="122">
        <f t="shared" si="20"/>
        <v>0.24243268539037033</v>
      </c>
      <c r="M47" s="122">
        <f t="shared" si="20"/>
        <v>0.20866269639911322</v>
      </c>
      <c r="N47" s="122">
        <f t="shared" si="20"/>
        <v>0.2356465129065998</v>
      </c>
      <c r="O47" s="122">
        <f t="shared" si="20"/>
        <v>0.27330659648078348</v>
      </c>
      <c r="P47" s="122">
        <f t="shared" si="20"/>
        <v>0.32611201921503513</v>
      </c>
      <c r="Q47" s="122">
        <f t="shared" si="20"/>
        <v>0.31985802375334621</v>
      </c>
      <c r="R47" s="122">
        <f t="shared" si="20"/>
        <v>0.31377970718836751</v>
      </c>
      <c r="S47" s="122">
        <f t="shared" si="20"/>
        <v>0.28022441000107784</v>
      </c>
      <c r="T47" s="122">
        <f t="shared" si="20"/>
        <v>0.25432172269241882</v>
      </c>
      <c r="U47" s="122">
        <f t="shared" si="20"/>
        <v>0.23850371705277212</v>
      </c>
      <c r="V47" s="122">
        <f t="shared" si="20"/>
        <v>0.2155867456012594</v>
      </c>
      <c r="W47" s="122">
        <f t="shared" si="20"/>
        <v>0.20783319827332453</v>
      </c>
      <c r="X47" s="122">
        <f t="shared" si="20"/>
        <v>0.15010661468078484</v>
      </c>
      <c r="Y47" s="122">
        <f t="shared" si="20"/>
        <v>0.13714713288188796</v>
      </c>
      <c r="DA47" s="130" t="s">
        <v>1614</v>
      </c>
    </row>
    <row r="48" spans="1:105" ht="12" customHeight="1" x14ac:dyDescent="0.25">
      <c r="A48" s="97" t="s">
        <v>53</v>
      </c>
      <c r="B48" s="98">
        <v>0.31914204709841343</v>
      </c>
      <c r="C48" s="98">
        <v>0.33479386142571077</v>
      </c>
      <c r="D48" s="98">
        <v>0.3444951381037521</v>
      </c>
      <c r="E48" s="98">
        <v>0.40762597852719845</v>
      </c>
      <c r="F48" s="98">
        <v>0.32464299773839911</v>
      </c>
      <c r="G48" s="98">
        <v>0.29333406332363621</v>
      </c>
      <c r="H48" s="98">
        <v>0.24611221176583667</v>
      </c>
      <c r="I48" s="98">
        <v>0.21696792652566443</v>
      </c>
      <c r="J48" s="98">
        <v>0.20927152735337529</v>
      </c>
      <c r="K48" s="98">
        <v>0.18725520177752389</v>
      </c>
      <c r="L48" s="98">
        <v>0.24243268539037033</v>
      </c>
      <c r="M48" s="98">
        <v>0.20866269639911322</v>
      </c>
      <c r="N48" s="98">
        <v>0.2356465129065998</v>
      </c>
      <c r="O48" s="98">
        <v>0.27330659648078348</v>
      </c>
      <c r="P48" s="98">
        <v>0.32611201921503513</v>
      </c>
      <c r="Q48" s="98">
        <v>0.31985802375334621</v>
      </c>
      <c r="R48" s="98">
        <v>0.31377970718836751</v>
      </c>
      <c r="S48" s="98">
        <v>0.28022441000107784</v>
      </c>
      <c r="T48" s="98">
        <v>0.25432172269241882</v>
      </c>
      <c r="U48" s="98">
        <v>0.23850371705277212</v>
      </c>
      <c r="V48" s="98">
        <v>0.2155867456012594</v>
      </c>
      <c r="W48" s="98">
        <v>0.20783319827332453</v>
      </c>
      <c r="X48" s="98">
        <v>0.15010661468078484</v>
      </c>
      <c r="Y48" s="98">
        <v>0.13714713288188796</v>
      </c>
      <c r="DA48" s="63" t="s">
        <v>1615</v>
      </c>
    </row>
    <row r="49" spans="1:105" ht="12" customHeight="1" x14ac:dyDescent="0.25">
      <c r="A49" s="121" t="s">
        <v>55</v>
      </c>
      <c r="B49" s="122">
        <v>76.102735835362921</v>
      </c>
      <c r="C49" s="122">
        <v>85.754152680066596</v>
      </c>
      <c r="D49" s="122">
        <v>79.23072146795883</v>
      </c>
      <c r="E49" s="122">
        <v>81.91818225373396</v>
      </c>
      <c r="F49" s="122">
        <v>72.10633718586277</v>
      </c>
      <c r="G49" s="122">
        <v>68.190789836288914</v>
      </c>
      <c r="H49" s="122">
        <v>62.878184425036764</v>
      </c>
      <c r="I49" s="122">
        <v>62.358797410387268</v>
      </c>
      <c r="J49" s="122">
        <v>50.469326001075622</v>
      </c>
      <c r="K49" s="122">
        <v>48.466515186577141</v>
      </c>
      <c r="L49" s="122">
        <v>52.052732608957768</v>
      </c>
      <c r="M49" s="122">
        <v>50.467900126396344</v>
      </c>
      <c r="N49" s="122">
        <v>48.673720480421657</v>
      </c>
      <c r="O49" s="122">
        <v>46.123288147474177</v>
      </c>
      <c r="P49" s="122">
        <v>45.109647942447332</v>
      </c>
      <c r="Q49" s="122">
        <v>43.561306613647851</v>
      </c>
      <c r="R49" s="122">
        <v>39.089530313745641</v>
      </c>
      <c r="S49" s="122">
        <v>35.717291326569828</v>
      </c>
      <c r="T49" s="122">
        <v>32.611553661114129</v>
      </c>
      <c r="U49" s="122">
        <v>30.055812691003453</v>
      </c>
      <c r="V49" s="122">
        <v>33.100691215654528</v>
      </c>
      <c r="W49" s="122">
        <v>23.94284925087053</v>
      </c>
      <c r="X49" s="122">
        <v>22.616130319835936</v>
      </c>
      <c r="Y49" s="122">
        <v>14.603363395365974</v>
      </c>
      <c r="DA49" s="130" t="s">
        <v>1616</v>
      </c>
    </row>
    <row r="50" spans="1:105" ht="12" customHeight="1" x14ac:dyDescent="0.25">
      <c r="A50" s="97" t="s">
        <v>138</v>
      </c>
      <c r="B50" s="98">
        <v>73.982132232559877</v>
      </c>
      <c r="C50" s="98">
        <v>83.624667797665907</v>
      </c>
      <c r="D50" s="98">
        <v>77.146736350189954</v>
      </c>
      <c r="E50" s="98">
        <v>79.923888889056286</v>
      </c>
      <c r="F50" s="98">
        <v>70.25996803447002</v>
      </c>
      <c r="G50" s="98">
        <v>66.410976171790168</v>
      </c>
      <c r="H50" s="98">
        <v>61.240403917857371</v>
      </c>
      <c r="I50" s="98">
        <v>60.863425902104332</v>
      </c>
      <c r="J50" s="98">
        <v>49.117970621964965</v>
      </c>
      <c r="K50" s="98">
        <v>47.156664027394513</v>
      </c>
      <c r="L50" s="98">
        <v>50.77180366154127</v>
      </c>
      <c r="M50" s="98">
        <v>49.165639947536</v>
      </c>
      <c r="N50" s="98">
        <v>47.411212841933988</v>
      </c>
      <c r="O50" s="98">
        <v>44.912525208619144</v>
      </c>
      <c r="P50" s="98">
        <v>43.961737842496589</v>
      </c>
      <c r="Q50" s="98">
        <v>42.476363083943291</v>
      </c>
      <c r="R50" s="98">
        <v>38.082769412563898</v>
      </c>
      <c r="S50" s="98">
        <v>34.82811371535233</v>
      </c>
      <c r="T50" s="98">
        <v>31.85286218314614</v>
      </c>
      <c r="U50" s="98">
        <v>29.43637958134234</v>
      </c>
      <c r="V50" s="98">
        <v>32.563799179910283</v>
      </c>
      <c r="W50" s="98">
        <v>23.125402038990366</v>
      </c>
      <c r="X50" s="98">
        <v>21.312867049711222</v>
      </c>
      <c r="Y50" s="98">
        <v>11.935256655369109</v>
      </c>
      <c r="DA50" s="63" t="s">
        <v>1617</v>
      </c>
    </row>
    <row r="51" spans="1:105" ht="12" customHeight="1" x14ac:dyDescent="0.25">
      <c r="A51" s="97" t="s">
        <v>137</v>
      </c>
      <c r="B51" s="98">
        <v>9.6485367273163852E-3</v>
      </c>
      <c r="C51" s="98">
        <v>1.2509332463092826E-2</v>
      </c>
      <c r="D51" s="98">
        <v>1.0987438422519891E-2</v>
      </c>
      <c r="E51" s="98">
        <v>1.1575173591690597E-2</v>
      </c>
      <c r="F51" s="98">
        <v>1.0138616444742716E-2</v>
      </c>
      <c r="G51" s="98">
        <v>9.6556408658878996E-3</v>
      </c>
      <c r="H51" s="98">
        <v>1.1279181102262132E-2</v>
      </c>
      <c r="I51" s="98">
        <v>1.2979772171094943E-2</v>
      </c>
      <c r="J51" s="98">
        <v>1.1035073887433217E-2</v>
      </c>
      <c r="K51" s="98">
        <v>1.1017454493699537E-2</v>
      </c>
      <c r="L51" s="98">
        <v>1.408546631321898E-2</v>
      </c>
      <c r="M51" s="98">
        <v>1.3877681077119506E-2</v>
      </c>
      <c r="N51" s="98">
        <v>1.4548613496401347E-2</v>
      </c>
      <c r="O51" s="98">
        <v>1.4979029641918124E-2</v>
      </c>
      <c r="P51" s="98">
        <v>1.6441893167607857E-2</v>
      </c>
      <c r="Q51" s="98">
        <v>1.678864441032784E-2</v>
      </c>
      <c r="R51" s="98">
        <v>1.5852214555954158E-2</v>
      </c>
      <c r="S51" s="98">
        <v>1.6265852218798695E-2</v>
      </c>
      <c r="T51" s="98">
        <v>1.5872795582024556E-2</v>
      </c>
      <c r="U51" s="98">
        <v>1.6011244779128804E-2</v>
      </c>
      <c r="V51" s="98">
        <v>2.1444219308240305E-2</v>
      </c>
      <c r="W51" s="98">
        <v>1.6327272299352609E-2</v>
      </c>
      <c r="X51" s="98">
        <v>1.5842781700821637E-2</v>
      </c>
      <c r="Y51" s="98">
        <v>9.2869192645085828E-3</v>
      </c>
      <c r="DA51" s="63" t="s">
        <v>1618</v>
      </c>
    </row>
    <row r="52" spans="1:105" ht="12" customHeight="1" x14ac:dyDescent="0.25">
      <c r="A52" s="100" t="s">
        <v>211</v>
      </c>
      <c r="B52" s="101">
        <v>8.4714940488767008E-3</v>
      </c>
      <c r="C52" s="101">
        <v>1.0920123867538802E-2</v>
      </c>
      <c r="D52" s="101">
        <v>9.6060435153116266E-3</v>
      </c>
      <c r="E52" s="101">
        <v>1.0086059912425461E-2</v>
      </c>
      <c r="F52" s="101">
        <v>8.8407106681916963E-3</v>
      </c>
      <c r="G52" s="101">
        <v>8.4406202210681579E-3</v>
      </c>
      <c r="H52" s="101">
        <v>9.8407793734028824E-3</v>
      </c>
      <c r="I52" s="101">
        <v>1.1416795491070554E-2</v>
      </c>
      <c r="J52" s="101">
        <v>9.6418397847245346E-3</v>
      </c>
      <c r="K52" s="101">
        <v>9.6207300603398365E-3</v>
      </c>
      <c r="L52" s="101">
        <v>1.2256746610159555E-2</v>
      </c>
      <c r="M52" s="101">
        <v>1.2094737130575772E-2</v>
      </c>
      <c r="N52" s="101">
        <v>1.2650840904762387E-2</v>
      </c>
      <c r="O52" s="101">
        <v>1.2982684465089881E-2</v>
      </c>
      <c r="P52" s="101">
        <v>1.4215119726808159E-2</v>
      </c>
      <c r="Q52" s="101">
        <v>1.4483865156705245E-2</v>
      </c>
      <c r="R52" s="101">
        <v>1.3681595463495875E-2</v>
      </c>
      <c r="S52" s="101">
        <v>1.4004592103973037E-2</v>
      </c>
      <c r="T52" s="101">
        <v>1.3621999385247129E-2</v>
      </c>
      <c r="U52" s="101">
        <v>1.3688098627567799E-2</v>
      </c>
      <c r="V52" s="101">
        <v>1.8217841534115591E-2</v>
      </c>
      <c r="W52" s="101">
        <v>1.3734964670009087E-2</v>
      </c>
      <c r="X52" s="101">
        <v>1.3295699422062714E-2</v>
      </c>
      <c r="Y52" s="101">
        <v>7.8814671251473609E-3</v>
      </c>
      <c r="DA52" s="131" t="s">
        <v>1619</v>
      </c>
    </row>
    <row r="53" spans="1:105" ht="12" customHeight="1" x14ac:dyDescent="0.25">
      <c r="A53" s="103" t="s">
        <v>52</v>
      </c>
      <c r="B53" s="104">
        <v>1.1770426784396837E-3</v>
      </c>
      <c r="C53" s="104">
        <v>1.5892085955540253E-3</v>
      </c>
      <c r="D53" s="104">
        <v>1.3813949072082647E-3</v>
      </c>
      <c r="E53" s="104">
        <v>1.4891136792651355E-3</v>
      </c>
      <c r="F53" s="104">
        <v>1.2979057765510203E-3</v>
      </c>
      <c r="G53" s="104">
        <v>1.2150206448197421E-3</v>
      </c>
      <c r="H53" s="104">
        <v>1.4384017288592487E-3</v>
      </c>
      <c r="I53" s="104">
        <v>1.5629766800243888E-3</v>
      </c>
      <c r="J53" s="104">
        <v>1.3932341027086822E-3</v>
      </c>
      <c r="K53" s="104">
        <v>1.3967244333597014E-3</v>
      </c>
      <c r="L53" s="104">
        <v>1.8287197030594242E-3</v>
      </c>
      <c r="M53" s="104">
        <v>1.782943946543734E-3</v>
      </c>
      <c r="N53" s="104">
        <v>1.8977725916389614E-3</v>
      </c>
      <c r="O53" s="104">
        <v>1.9963451768282422E-3</v>
      </c>
      <c r="P53" s="104">
        <v>2.2267734407997002E-3</v>
      </c>
      <c r="Q53" s="104">
        <v>2.304779253622595E-3</v>
      </c>
      <c r="R53" s="104">
        <v>2.1706190924582823E-3</v>
      </c>
      <c r="S53" s="104">
        <v>2.2612601148256583E-3</v>
      </c>
      <c r="T53" s="104">
        <v>2.2507961967774275E-3</v>
      </c>
      <c r="U53" s="104">
        <v>2.323146151561005E-3</v>
      </c>
      <c r="V53" s="104">
        <v>3.226377774124716E-3</v>
      </c>
      <c r="W53" s="104">
        <v>2.5923076293435225E-3</v>
      </c>
      <c r="X53" s="104">
        <v>2.5470822787589235E-3</v>
      </c>
      <c r="Y53" s="104">
        <v>1.4054521393612215E-3</v>
      </c>
      <c r="DA53" s="132" t="s">
        <v>1620</v>
      </c>
    </row>
    <row r="54" spans="1:105" ht="12" customHeight="1" x14ac:dyDescent="0.25">
      <c r="A54" s="106" t="s">
        <v>122</v>
      </c>
      <c r="B54" s="101">
        <v>2.0802462575946974</v>
      </c>
      <c r="C54" s="101">
        <v>2.0859026384320618</v>
      </c>
      <c r="D54" s="101">
        <v>2.0428551235011461</v>
      </c>
      <c r="E54" s="101">
        <v>1.9545085329073506</v>
      </c>
      <c r="F54" s="101">
        <v>1.8100695825483641</v>
      </c>
      <c r="G54" s="101">
        <v>1.7436499676397175</v>
      </c>
      <c r="H54" s="101">
        <v>1.5959346494191216</v>
      </c>
      <c r="I54" s="101">
        <v>1.4522658723731652</v>
      </c>
      <c r="J54" s="101">
        <v>1.3106544212859803</v>
      </c>
      <c r="K54" s="101">
        <v>1.2677334390451152</v>
      </c>
      <c r="L54" s="101">
        <v>1.2331834828622514</v>
      </c>
      <c r="M54" s="101">
        <v>1.2515280337407295</v>
      </c>
      <c r="N54" s="101">
        <v>1.2096898482864957</v>
      </c>
      <c r="O54" s="101">
        <v>1.1561831025455054</v>
      </c>
      <c r="P54" s="101">
        <v>1.0899614061729692</v>
      </c>
      <c r="Q54" s="101">
        <v>1.0259865215117281</v>
      </c>
      <c r="R54" s="101">
        <v>0.94799003038384366</v>
      </c>
      <c r="S54" s="101">
        <v>0.83149535581650391</v>
      </c>
      <c r="T54" s="101">
        <v>0.70389834319343614</v>
      </c>
      <c r="U54" s="101">
        <v>0.56951233820266167</v>
      </c>
      <c r="V54" s="101">
        <v>0.48363177172701111</v>
      </c>
      <c r="W54" s="101">
        <v>0.74734229611959846</v>
      </c>
      <c r="X54" s="101">
        <v>1.1918835103884842</v>
      </c>
      <c r="Y54" s="101">
        <v>2.4488619930392916</v>
      </c>
      <c r="DA54" s="131" t="s">
        <v>1621</v>
      </c>
    </row>
    <row r="55" spans="1:105" ht="12" customHeight="1" x14ac:dyDescent="0.25">
      <c r="A55" s="107" t="s">
        <v>121</v>
      </c>
      <c r="B55" s="104">
        <v>3.0708808481041475E-2</v>
      </c>
      <c r="C55" s="104">
        <v>3.1072911505529779E-2</v>
      </c>
      <c r="D55" s="104">
        <v>3.0142555845222803E-2</v>
      </c>
      <c r="E55" s="104">
        <v>2.8209658178628402E-2</v>
      </c>
      <c r="F55" s="104">
        <v>2.6160952399630781E-2</v>
      </c>
      <c r="G55" s="104">
        <v>2.6508055993147098E-2</v>
      </c>
      <c r="H55" s="104">
        <v>3.0566676658014102E-2</v>
      </c>
      <c r="I55" s="104">
        <v>3.012586373867799E-2</v>
      </c>
      <c r="J55" s="104">
        <v>2.9665883937238516E-2</v>
      </c>
      <c r="K55" s="104">
        <v>3.1100265643816245E-2</v>
      </c>
      <c r="L55" s="104">
        <v>3.3659998241028638E-2</v>
      </c>
      <c r="M55" s="104">
        <v>3.6854464042496274E-2</v>
      </c>
      <c r="N55" s="104">
        <v>3.8269176704776059E-2</v>
      </c>
      <c r="O55" s="104">
        <v>3.9600806667607041E-2</v>
      </c>
      <c r="P55" s="104">
        <v>4.1506800610162008E-2</v>
      </c>
      <c r="Q55" s="104">
        <v>4.2168363782508725E-2</v>
      </c>
      <c r="R55" s="104">
        <v>4.2918656241946775E-2</v>
      </c>
      <c r="S55" s="104">
        <v>4.1416403182186701E-2</v>
      </c>
      <c r="T55" s="104">
        <v>3.8920339192529602E-2</v>
      </c>
      <c r="U55" s="104">
        <v>3.3909526679322684E-2</v>
      </c>
      <c r="V55" s="104">
        <v>3.181604470899177E-2</v>
      </c>
      <c r="W55" s="104">
        <v>5.3777643461211909E-2</v>
      </c>
      <c r="X55" s="104">
        <v>9.5536978035409004E-2</v>
      </c>
      <c r="Y55" s="104">
        <v>0.2099578276930639</v>
      </c>
      <c r="DA55" s="132" t="s">
        <v>1622</v>
      </c>
    </row>
    <row r="56" spans="1:105" ht="12" customHeight="1" x14ac:dyDescent="0.25">
      <c r="A56" s="108" t="s">
        <v>53</v>
      </c>
      <c r="B56" s="98">
        <v>2.6159066972924874E-2</v>
      </c>
      <c r="C56" s="98">
        <v>2.6292861856927904E-2</v>
      </c>
      <c r="D56" s="98">
        <v>2.5539263379299029E-2</v>
      </c>
      <c r="E56" s="98">
        <v>2.3800537043953504E-2</v>
      </c>
      <c r="F56" s="98">
        <v>2.2078692870633094E-2</v>
      </c>
      <c r="G56" s="98">
        <v>2.2424696254721082E-2</v>
      </c>
      <c r="H56" s="98">
        <v>2.5810664600711946E-2</v>
      </c>
      <c r="I56" s="98">
        <v>2.5707183490295469E-2</v>
      </c>
      <c r="J56" s="98">
        <v>2.5122736343272875E-2</v>
      </c>
      <c r="K56" s="98">
        <v>2.6337694310479359E-2</v>
      </c>
      <c r="L56" s="98">
        <v>2.8425300729884643E-2</v>
      </c>
      <c r="M56" s="98">
        <v>3.1201013733689047E-2</v>
      </c>
      <c r="N56" s="98">
        <v>3.2355199118219012E-2</v>
      </c>
      <c r="O56" s="98">
        <v>3.3412467269366815E-2</v>
      </c>
      <c r="P56" s="98">
        <v>3.498782062052945E-2</v>
      </c>
      <c r="Q56" s="98">
        <v>3.546003685952831E-2</v>
      </c>
      <c r="R56" s="98">
        <v>3.6123467469904427E-2</v>
      </c>
      <c r="S56" s="98">
        <v>3.4804061895422671E-2</v>
      </c>
      <c r="T56" s="98">
        <v>3.2678281043606892E-2</v>
      </c>
      <c r="U56" s="98">
        <v>2.8408917544468747E-2</v>
      </c>
      <c r="V56" s="98">
        <v>2.6586067697817475E-2</v>
      </c>
      <c r="W56" s="98">
        <v>4.4294115887809848E-2</v>
      </c>
      <c r="X56" s="98">
        <v>7.8414042195173186E-2</v>
      </c>
      <c r="Y56" s="98">
        <v>0.17428594645486004</v>
      </c>
      <c r="DA56" s="63" t="s">
        <v>1623</v>
      </c>
    </row>
    <row r="57" spans="1:105" ht="12" customHeight="1" x14ac:dyDescent="0.25">
      <c r="A57" s="108" t="s">
        <v>52</v>
      </c>
      <c r="B57" s="98">
        <v>4.5497415081166013E-3</v>
      </c>
      <c r="C57" s="98">
        <v>4.7800496486018742E-3</v>
      </c>
      <c r="D57" s="98">
        <v>4.6032924659237719E-3</v>
      </c>
      <c r="E57" s="98">
        <v>4.4091211346748982E-3</v>
      </c>
      <c r="F57" s="98">
        <v>4.0822595289976881E-3</v>
      </c>
      <c r="G57" s="98">
        <v>4.0833597384260165E-3</v>
      </c>
      <c r="H57" s="98">
        <v>4.7560120573021548E-3</v>
      </c>
      <c r="I57" s="98">
        <v>4.4186802483825215E-3</v>
      </c>
      <c r="J57" s="98">
        <v>4.5431475939656405E-3</v>
      </c>
      <c r="K57" s="98">
        <v>4.7625713333368852E-3</v>
      </c>
      <c r="L57" s="98">
        <v>5.2346975111439951E-3</v>
      </c>
      <c r="M57" s="98">
        <v>5.653450308807228E-3</v>
      </c>
      <c r="N57" s="98">
        <v>5.9139775865570459E-3</v>
      </c>
      <c r="O57" s="98">
        <v>6.1883393982402274E-3</v>
      </c>
      <c r="P57" s="98">
        <v>6.5189799896325585E-3</v>
      </c>
      <c r="Q57" s="98">
        <v>6.7083269229804175E-3</v>
      </c>
      <c r="R57" s="98">
        <v>6.7951887720423447E-3</v>
      </c>
      <c r="S57" s="98">
        <v>6.6123412867640273E-3</v>
      </c>
      <c r="T57" s="98">
        <v>6.242058148922711E-3</v>
      </c>
      <c r="U57" s="98">
        <v>5.500609134853938E-3</v>
      </c>
      <c r="V57" s="98">
        <v>5.229977011174297E-3</v>
      </c>
      <c r="W57" s="98">
        <v>9.4835275734020622E-3</v>
      </c>
      <c r="X57" s="98">
        <v>1.7122935840235814E-2</v>
      </c>
      <c r="Y57" s="98">
        <v>3.5671881238203855E-2</v>
      </c>
      <c r="DA57" s="63" t="s">
        <v>1624</v>
      </c>
    </row>
    <row r="58" spans="1:105" ht="12" customHeight="1" x14ac:dyDescent="0.25">
      <c r="A58" s="121" t="s">
        <v>54</v>
      </c>
      <c r="B58" s="122">
        <v>6.1970855612862472</v>
      </c>
      <c r="C58" s="122">
        <v>6.4360039763772399</v>
      </c>
      <c r="D58" s="122">
        <v>6.3244955098957636</v>
      </c>
      <c r="E58" s="122">
        <v>6.3116035119825282</v>
      </c>
      <c r="F58" s="122">
        <v>5.7924365183262161</v>
      </c>
      <c r="G58" s="122">
        <v>5.6533607052474872</v>
      </c>
      <c r="H58" s="122">
        <v>4.9759543806665762</v>
      </c>
      <c r="I58" s="122">
        <v>4.7773758923225449</v>
      </c>
      <c r="J58" s="122">
        <v>4.6374527270629864</v>
      </c>
      <c r="K58" s="122">
        <v>4.7345192629784414</v>
      </c>
      <c r="L58" s="122">
        <v>4.6556443841607624</v>
      </c>
      <c r="M58" s="122">
        <v>4.5574278838774562</v>
      </c>
      <c r="N58" s="122">
        <v>4.599096328653637</v>
      </c>
      <c r="O58" s="122">
        <v>4.531771472515592</v>
      </c>
      <c r="P58" s="122">
        <v>4.4111986441732975</v>
      </c>
      <c r="Q58" s="122">
        <v>4.2924264114914576</v>
      </c>
      <c r="R58" s="122">
        <v>4.0313224452137906</v>
      </c>
      <c r="S58" s="122">
        <v>3.7835081794340373</v>
      </c>
      <c r="T58" s="122">
        <v>3.6845373750435617</v>
      </c>
      <c r="U58" s="122">
        <v>3.5135392384776098</v>
      </c>
      <c r="V58" s="122">
        <v>4.5051295437376417</v>
      </c>
      <c r="W58" s="122">
        <v>3.9203478197089909</v>
      </c>
      <c r="X58" s="122">
        <v>3.1998848368512212</v>
      </c>
      <c r="Y58" s="122">
        <v>2.6471114565711953</v>
      </c>
      <c r="DA58" s="130" t="s">
        <v>1625</v>
      </c>
    </row>
    <row r="59" spans="1:105" ht="12" customHeight="1" x14ac:dyDescent="0.25">
      <c r="A59" s="97" t="s">
        <v>50</v>
      </c>
      <c r="B59" s="98">
        <v>0.55124355609092091</v>
      </c>
      <c r="C59" s="98">
        <v>0.89846572426960103</v>
      </c>
      <c r="D59" s="98">
        <v>0.86317743658746193</v>
      </c>
      <c r="E59" s="98">
        <v>0.99671898013579396</v>
      </c>
      <c r="F59" s="98">
        <v>0.77967426385024652</v>
      </c>
      <c r="G59" s="98">
        <v>0.88326673210457041</v>
      </c>
      <c r="H59" s="98">
        <v>0.41100792563964844</v>
      </c>
      <c r="I59" s="98">
        <v>0.50890084961139603</v>
      </c>
      <c r="J59" s="98">
        <v>0.66646270327594503</v>
      </c>
      <c r="K59" s="98">
        <v>0.71949855300224963</v>
      </c>
      <c r="L59" s="98">
        <v>0.48976344900623392</v>
      </c>
      <c r="M59" s="98">
        <v>0.37331652779302471</v>
      </c>
      <c r="N59" s="98">
        <v>0.27094727750044362</v>
      </c>
      <c r="O59" s="98">
        <v>0.34850452962888745</v>
      </c>
      <c r="P59" s="98">
        <v>0.33216256065348454</v>
      </c>
      <c r="Q59" s="98">
        <v>0.3929635826712301</v>
      </c>
      <c r="R59" s="98">
        <v>0.29644144175061715</v>
      </c>
      <c r="S59" s="98">
        <v>0.27820625872717653</v>
      </c>
      <c r="T59" s="98">
        <v>0.26994577916521517</v>
      </c>
      <c r="U59" s="98">
        <v>0.26377951817357598</v>
      </c>
      <c r="V59" s="98">
        <v>0.32411020573656968</v>
      </c>
      <c r="W59" s="98">
        <v>0.28247941429989243</v>
      </c>
      <c r="X59" s="98">
        <v>0.20195673709847495</v>
      </c>
      <c r="Y59" s="98">
        <v>0.13739761252951657</v>
      </c>
      <c r="DA59" s="63" t="s">
        <v>1626</v>
      </c>
    </row>
    <row r="60" spans="1:105" ht="12" customHeight="1" x14ac:dyDescent="0.25">
      <c r="A60" s="109" t="s">
        <v>120</v>
      </c>
      <c r="B60" s="33">
        <v>5.645842005195326</v>
      </c>
      <c r="C60" s="33">
        <v>5.5375382521076393</v>
      </c>
      <c r="D60" s="33">
        <v>5.461318073308302</v>
      </c>
      <c r="E60" s="33">
        <v>5.3148845318467339</v>
      </c>
      <c r="F60" s="33">
        <v>5.0127622544759696</v>
      </c>
      <c r="G60" s="33">
        <v>4.7700939731429166</v>
      </c>
      <c r="H60" s="33">
        <v>4.5649464550269281</v>
      </c>
      <c r="I60" s="33">
        <v>4.2684750427111489</v>
      </c>
      <c r="J60" s="33">
        <v>3.9709900237870412</v>
      </c>
      <c r="K60" s="33">
        <v>4.0150207099761914</v>
      </c>
      <c r="L60" s="33">
        <v>4.1658809351545285</v>
      </c>
      <c r="M60" s="33">
        <v>4.1841113560844319</v>
      </c>
      <c r="N60" s="33">
        <v>4.3281490511531935</v>
      </c>
      <c r="O60" s="33">
        <v>4.1832669428867044</v>
      </c>
      <c r="P60" s="33">
        <v>4.0790360835198127</v>
      </c>
      <c r="Q60" s="33">
        <v>3.8994628288202278</v>
      </c>
      <c r="R60" s="33">
        <v>3.7348810034631739</v>
      </c>
      <c r="S60" s="33">
        <v>3.5053019207068608</v>
      </c>
      <c r="T60" s="33">
        <v>3.4145915958783464</v>
      </c>
      <c r="U60" s="33">
        <v>3.2497597203040338</v>
      </c>
      <c r="V60" s="33">
        <v>4.1810193380010725</v>
      </c>
      <c r="W60" s="33">
        <v>3.6378684054090984</v>
      </c>
      <c r="X60" s="33">
        <v>2.9979280997527464</v>
      </c>
      <c r="Y60" s="33">
        <v>2.5097138440416789</v>
      </c>
      <c r="DA60" s="60" t="s">
        <v>1627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22.752374835054571</v>
      </c>
      <c r="C62" s="117">
        <f t="shared" si="21"/>
        <v>26.455317053467159</v>
      </c>
      <c r="D62" s="117">
        <f t="shared" si="21"/>
        <v>29.194422782222162</v>
      </c>
      <c r="E62" s="117">
        <f t="shared" si="21"/>
        <v>28.915082889391879</v>
      </c>
      <c r="F62" s="117">
        <f t="shared" si="21"/>
        <v>30.000086865435712</v>
      </c>
      <c r="G62" s="117">
        <f t="shared" si="21"/>
        <v>30.726301046975493</v>
      </c>
      <c r="H62" s="117">
        <f t="shared" si="21"/>
        <v>36.390499845478921</v>
      </c>
      <c r="I62" s="117">
        <f t="shared" si="21"/>
        <v>39.46212407303878</v>
      </c>
      <c r="J62" s="117">
        <f t="shared" si="21"/>
        <v>39.009231910207511</v>
      </c>
      <c r="K62" s="117">
        <f t="shared" si="21"/>
        <v>41.687771089796712</v>
      </c>
      <c r="L62" s="117">
        <f t="shared" si="21"/>
        <v>46.693900759165679</v>
      </c>
      <c r="M62" s="117">
        <f t="shared" si="21"/>
        <v>31.391274087899401</v>
      </c>
      <c r="N62" s="117">
        <f t="shared" si="21"/>
        <v>33.795726604782551</v>
      </c>
      <c r="O62" s="117">
        <f t="shared" si="21"/>
        <v>29.87081871932325</v>
      </c>
      <c r="P62" s="117">
        <f t="shared" si="21"/>
        <v>29.078970047084812</v>
      </c>
      <c r="Q62" s="117">
        <f t="shared" si="21"/>
        <v>25.721565390540555</v>
      </c>
      <c r="R62" s="117">
        <f t="shared" ref="R62:V62" si="22">R63+R66+R68+R77</f>
        <v>26.590524951198802</v>
      </c>
      <c r="S62" s="117">
        <f t="shared" si="22"/>
        <v>26.261011881531257</v>
      </c>
      <c r="T62" s="117">
        <f t="shared" si="22"/>
        <v>24.858192784348773</v>
      </c>
      <c r="U62" s="117">
        <f t="shared" si="22"/>
        <v>27.04541613659633</v>
      </c>
      <c r="V62" s="117">
        <f t="shared" si="22"/>
        <v>24.321609800017182</v>
      </c>
      <c r="W62" s="117">
        <f t="shared" ref="W62:Y62" si="23">W63+W66+W68+W77</f>
        <v>28.510465771000632</v>
      </c>
      <c r="X62" s="117">
        <f t="shared" si="23"/>
        <v>19.409132033436617</v>
      </c>
      <c r="Y62" s="117">
        <f t="shared" si="23"/>
        <v>9.0111371578814374</v>
      </c>
      <c r="DA62" s="129" t="s">
        <v>1628</v>
      </c>
    </row>
    <row r="63" spans="1:105" ht="12.95" customHeight="1" x14ac:dyDescent="0.25">
      <c r="A63" s="121" t="s">
        <v>57</v>
      </c>
      <c r="B63" s="122">
        <f t="shared" ref="B63:Q63" si="24">SUM(B64:B65)</f>
        <v>20.512681387488932</v>
      </c>
      <c r="C63" s="122">
        <f t="shared" si="24"/>
        <v>24.057659388918108</v>
      </c>
      <c r="D63" s="122">
        <f t="shared" si="24"/>
        <v>26.566027494649539</v>
      </c>
      <c r="E63" s="122">
        <f t="shared" si="24"/>
        <v>26.412537455148232</v>
      </c>
      <c r="F63" s="122">
        <f t="shared" si="24"/>
        <v>27.289152211268696</v>
      </c>
      <c r="G63" s="122">
        <f t="shared" si="24"/>
        <v>27.883569720758182</v>
      </c>
      <c r="H63" s="122">
        <f t="shared" si="24"/>
        <v>33.088994992899643</v>
      </c>
      <c r="I63" s="122">
        <f t="shared" si="24"/>
        <v>35.945481154666567</v>
      </c>
      <c r="J63" s="122">
        <f t="shared" si="24"/>
        <v>35.495787909096656</v>
      </c>
      <c r="K63" s="122">
        <f t="shared" si="24"/>
        <v>38.028051738078595</v>
      </c>
      <c r="L63" s="122">
        <f t="shared" si="24"/>
        <v>42.980761390592647</v>
      </c>
      <c r="M63" s="122">
        <f t="shared" si="24"/>
        <v>28.433774122022612</v>
      </c>
      <c r="N63" s="122">
        <f t="shared" si="24"/>
        <v>30.881580244457464</v>
      </c>
      <c r="O63" s="122">
        <f t="shared" si="24"/>
        <v>27.163715902518426</v>
      </c>
      <c r="P63" s="122">
        <f t="shared" si="24"/>
        <v>26.486252695484716</v>
      </c>
      <c r="Q63" s="122">
        <f t="shared" si="24"/>
        <v>23.359112215693365</v>
      </c>
      <c r="R63" s="122">
        <f t="shared" ref="R63:V63" si="25">SUM(R64:R65)</f>
        <v>24.389852947332997</v>
      </c>
      <c r="S63" s="122">
        <f t="shared" si="25"/>
        <v>24.108275122527242</v>
      </c>
      <c r="T63" s="122">
        <f t="shared" si="25"/>
        <v>22.826133339757948</v>
      </c>
      <c r="U63" s="122">
        <f t="shared" si="25"/>
        <v>24.814959844380297</v>
      </c>
      <c r="V63" s="122">
        <f t="shared" si="25"/>
        <v>22.056043025446979</v>
      </c>
      <c r="W63" s="122">
        <f t="shared" ref="W63:Y63" si="26">SUM(W64:W65)</f>
        <v>26.196041128054784</v>
      </c>
      <c r="X63" s="122">
        <f t="shared" si="26"/>
        <v>17.844331586578001</v>
      </c>
      <c r="Y63" s="122">
        <f t="shared" si="26"/>
        <v>8.27018850171617</v>
      </c>
      <c r="DA63" s="130" t="s">
        <v>1629</v>
      </c>
    </row>
    <row r="64" spans="1:105" ht="12" customHeight="1" x14ac:dyDescent="0.25">
      <c r="A64" s="97" t="s">
        <v>212</v>
      </c>
      <c r="B64" s="98">
        <v>20.257735895964835</v>
      </c>
      <c r="C64" s="98">
        <v>23.756005376733249</v>
      </c>
      <c r="D64" s="98">
        <v>26.237394038607608</v>
      </c>
      <c r="E64" s="98">
        <v>26.087390318388721</v>
      </c>
      <c r="F64" s="98">
        <v>26.958519690532817</v>
      </c>
      <c r="G64" s="98">
        <v>27.547424985460239</v>
      </c>
      <c r="H64" s="98">
        <v>32.690883437804324</v>
      </c>
      <c r="I64" s="98">
        <v>35.514226560409838</v>
      </c>
      <c r="J64" s="98">
        <v>35.073486943855137</v>
      </c>
      <c r="K64" s="98">
        <v>37.576870632828147</v>
      </c>
      <c r="L64" s="98">
        <v>42.470583234718248</v>
      </c>
      <c r="M64" s="98">
        <v>28.101239513471299</v>
      </c>
      <c r="N64" s="98">
        <v>30.520382353814181</v>
      </c>
      <c r="O64" s="98">
        <v>26.847632000746511</v>
      </c>
      <c r="P64" s="98">
        <v>26.179837056975046</v>
      </c>
      <c r="Q64" s="98">
        <v>23.089653595942004</v>
      </c>
      <c r="R64" s="98">
        <v>24.104147616266332</v>
      </c>
      <c r="S64" s="98">
        <v>23.81964714409682</v>
      </c>
      <c r="T64" s="98">
        <v>22.545825650587968</v>
      </c>
      <c r="U64" s="98">
        <v>24.499942568060213</v>
      </c>
      <c r="V64" s="98">
        <v>21.76724249706426</v>
      </c>
      <c r="W64" s="98">
        <v>25.84220272562796</v>
      </c>
      <c r="X64" s="98">
        <v>17.599082584639824</v>
      </c>
      <c r="Y64" s="98">
        <v>8.1544075550289037</v>
      </c>
      <c r="DA64" s="63" t="s">
        <v>1630</v>
      </c>
    </row>
    <row r="65" spans="1:105" ht="12" customHeight="1" x14ac:dyDescent="0.25">
      <c r="A65" s="97" t="s">
        <v>53</v>
      </c>
      <c r="B65" s="98">
        <v>0.25494549152409895</v>
      </c>
      <c r="C65" s="98">
        <v>0.30165401218485882</v>
      </c>
      <c r="D65" s="98">
        <v>0.32863345604193045</v>
      </c>
      <c r="E65" s="98">
        <v>0.32514713675951135</v>
      </c>
      <c r="F65" s="98">
        <v>0.33063252073587901</v>
      </c>
      <c r="G65" s="98">
        <v>0.33614473529794187</v>
      </c>
      <c r="H65" s="98">
        <v>0.39811155509531582</v>
      </c>
      <c r="I65" s="98">
        <v>0.43125459425672835</v>
      </c>
      <c r="J65" s="98">
        <v>0.42230096524152083</v>
      </c>
      <c r="K65" s="98">
        <v>0.45118110525044902</v>
      </c>
      <c r="L65" s="98">
        <v>0.51017815587440174</v>
      </c>
      <c r="M65" s="98">
        <v>0.33253460855131473</v>
      </c>
      <c r="N65" s="98">
        <v>0.36119789064328334</v>
      </c>
      <c r="O65" s="98">
        <v>0.3160839017719157</v>
      </c>
      <c r="P65" s="98">
        <v>0.30641563850967041</v>
      </c>
      <c r="Q65" s="98">
        <v>0.26945861975136193</v>
      </c>
      <c r="R65" s="98">
        <v>0.28570533106666735</v>
      </c>
      <c r="S65" s="98">
        <v>0.2886279784304237</v>
      </c>
      <c r="T65" s="98">
        <v>0.28030768916998156</v>
      </c>
      <c r="U65" s="98">
        <v>0.31501727632008403</v>
      </c>
      <c r="V65" s="98">
        <v>0.28880052838272013</v>
      </c>
      <c r="W65" s="98">
        <v>0.35383840242682396</v>
      </c>
      <c r="X65" s="98">
        <v>0.24524900193817689</v>
      </c>
      <c r="Y65" s="98">
        <v>0.11578094668726698</v>
      </c>
      <c r="DA65" s="63" t="s">
        <v>1631</v>
      </c>
    </row>
    <row r="66" spans="1:105" ht="12.95" customHeight="1" x14ac:dyDescent="0.25">
      <c r="A66" s="121" t="s">
        <v>92</v>
      </c>
      <c r="B66" s="122">
        <f t="shared" ref="B66:Y66" si="27">B67</f>
        <v>8.4514740892638208E-3</v>
      </c>
      <c r="C66" s="122">
        <f t="shared" si="27"/>
        <v>9.0954385991607201E-3</v>
      </c>
      <c r="D66" s="122">
        <f t="shared" si="27"/>
        <v>9.7593027042674335E-3</v>
      </c>
      <c r="E66" s="122">
        <f t="shared" si="27"/>
        <v>1.2662702522496905E-2</v>
      </c>
      <c r="F66" s="122">
        <f t="shared" si="27"/>
        <v>1.1390536806242399E-2</v>
      </c>
      <c r="G66" s="122">
        <f t="shared" si="27"/>
        <v>1.2605885862237855E-2</v>
      </c>
      <c r="H66" s="122">
        <f t="shared" si="27"/>
        <v>1.4759371574009642E-2</v>
      </c>
      <c r="I66" s="122">
        <f t="shared" si="27"/>
        <v>1.6906492672617301E-2</v>
      </c>
      <c r="J66" s="122">
        <f t="shared" si="27"/>
        <v>1.9985421302946803E-2</v>
      </c>
      <c r="K66" s="122">
        <f t="shared" si="27"/>
        <v>2.2153908126076986E-2</v>
      </c>
      <c r="L66" s="122">
        <f t="shared" si="27"/>
        <v>3.0347047678252911E-2</v>
      </c>
      <c r="M66" s="122">
        <f t="shared" si="27"/>
        <v>2.3049531020537119E-2</v>
      </c>
      <c r="N66" s="122">
        <f t="shared" si="27"/>
        <v>1.9810006376915091E-2</v>
      </c>
      <c r="O66" s="122">
        <f t="shared" si="27"/>
        <v>1.6318286036591158E-2</v>
      </c>
      <c r="P66" s="122">
        <f t="shared" si="27"/>
        <v>1.3718643550665771E-2</v>
      </c>
      <c r="Q66" s="122">
        <f t="shared" si="27"/>
        <v>1.0237668881487312E-2</v>
      </c>
      <c r="R66" s="122">
        <f t="shared" si="27"/>
        <v>7.9298500125837695E-3</v>
      </c>
      <c r="S66" s="122">
        <f t="shared" si="27"/>
        <v>6.4462171752510539E-3</v>
      </c>
      <c r="T66" s="122">
        <f t="shared" si="27"/>
        <v>7.3578869549726219E-3</v>
      </c>
      <c r="U66" s="122">
        <f t="shared" si="27"/>
        <v>1.0607136681756436E-2</v>
      </c>
      <c r="V66" s="122">
        <f t="shared" si="27"/>
        <v>1.5637453451604326E-2</v>
      </c>
      <c r="W66" s="122">
        <f t="shared" si="27"/>
        <v>2.3652306496227019E-2</v>
      </c>
      <c r="X66" s="122">
        <f t="shared" si="27"/>
        <v>2.1900153085748886E-2</v>
      </c>
      <c r="Y66" s="122">
        <f t="shared" si="27"/>
        <v>2.1212656545512003E-2</v>
      </c>
      <c r="DA66" s="130" t="s">
        <v>1632</v>
      </c>
    </row>
    <row r="67" spans="1:105" ht="12" customHeight="1" x14ac:dyDescent="0.25">
      <c r="A67" s="97" t="s">
        <v>53</v>
      </c>
      <c r="B67" s="98">
        <v>8.4514740892638208E-3</v>
      </c>
      <c r="C67" s="98">
        <v>9.0954385991607201E-3</v>
      </c>
      <c r="D67" s="98">
        <v>9.7593027042674335E-3</v>
      </c>
      <c r="E67" s="98">
        <v>1.2662702522496905E-2</v>
      </c>
      <c r="F67" s="98">
        <v>1.1390536806242399E-2</v>
      </c>
      <c r="G67" s="98">
        <v>1.2605885862237855E-2</v>
      </c>
      <c r="H67" s="98">
        <v>1.4759371574009642E-2</v>
      </c>
      <c r="I67" s="98">
        <v>1.6906492672617301E-2</v>
      </c>
      <c r="J67" s="98">
        <v>1.9985421302946803E-2</v>
      </c>
      <c r="K67" s="98">
        <v>2.2153908126076986E-2</v>
      </c>
      <c r="L67" s="98">
        <v>3.0347047678252911E-2</v>
      </c>
      <c r="M67" s="98">
        <v>2.3049531020537119E-2</v>
      </c>
      <c r="N67" s="98">
        <v>1.9810006376915091E-2</v>
      </c>
      <c r="O67" s="98">
        <v>1.6318286036591158E-2</v>
      </c>
      <c r="P67" s="98">
        <v>1.3718643550665771E-2</v>
      </c>
      <c r="Q67" s="98">
        <v>1.0237668881487312E-2</v>
      </c>
      <c r="R67" s="98">
        <v>7.9298500125837695E-3</v>
      </c>
      <c r="S67" s="98">
        <v>6.4462171752510539E-3</v>
      </c>
      <c r="T67" s="98">
        <v>7.3578869549726219E-3</v>
      </c>
      <c r="U67" s="98">
        <v>1.0607136681756436E-2</v>
      </c>
      <c r="V67" s="98">
        <v>1.5637453451604326E-2</v>
      </c>
      <c r="W67" s="98">
        <v>2.3652306496227019E-2</v>
      </c>
      <c r="X67" s="98">
        <v>2.1900153085748886E-2</v>
      </c>
      <c r="Y67" s="98">
        <v>2.1212656545512003E-2</v>
      </c>
      <c r="DA67" s="63" t="s">
        <v>1633</v>
      </c>
    </row>
    <row r="68" spans="1:105" ht="12" customHeight="1" x14ac:dyDescent="0.25">
      <c r="A68" s="121" t="s">
        <v>55</v>
      </c>
      <c r="B68" s="122">
        <v>2.0376617188804014</v>
      </c>
      <c r="C68" s="122">
        <v>2.176464454179087</v>
      </c>
      <c r="D68" s="122">
        <v>2.3812229130918054</v>
      </c>
      <c r="E68" s="122">
        <v>2.2594496055899254</v>
      </c>
      <c r="F68" s="122">
        <v>2.4478900842654983</v>
      </c>
      <c r="G68" s="122">
        <v>2.55891197801202</v>
      </c>
      <c r="H68" s="122">
        <v>2.9766892456259475</v>
      </c>
      <c r="I68" s="122">
        <v>3.1572510782310781</v>
      </c>
      <c r="J68" s="122">
        <v>3.1256850880467049</v>
      </c>
      <c r="K68" s="122">
        <v>3.2346314144268944</v>
      </c>
      <c r="L68" s="122">
        <v>3.2724819361374986</v>
      </c>
      <c r="M68" s="122">
        <v>2.6132888923837263</v>
      </c>
      <c r="N68" s="122">
        <v>2.5657656832347948</v>
      </c>
      <c r="O68" s="122">
        <v>2.3801791630304439</v>
      </c>
      <c r="P68" s="122">
        <v>2.2750513492666222</v>
      </c>
      <c r="Q68" s="122">
        <v>2.0701641447466494</v>
      </c>
      <c r="R68" s="122">
        <v>1.9236650181168526</v>
      </c>
      <c r="S68" s="122">
        <v>1.8694304470673468</v>
      </c>
      <c r="T68" s="122">
        <v>1.7462322072157792</v>
      </c>
      <c r="U68" s="122">
        <v>1.8965506427497141</v>
      </c>
      <c r="V68" s="122">
        <v>1.8275593053069008</v>
      </c>
      <c r="W68" s="122">
        <v>1.8458736548628143</v>
      </c>
      <c r="X68" s="122">
        <v>1.2533217062783795</v>
      </c>
      <c r="Y68" s="122">
        <v>0.57919451444406</v>
      </c>
      <c r="DA68" s="130" t="s">
        <v>1634</v>
      </c>
    </row>
    <row r="69" spans="1:105" ht="12" customHeight="1" x14ac:dyDescent="0.25">
      <c r="A69" s="97" t="s">
        <v>134</v>
      </c>
      <c r="B69" s="98">
        <v>1.9779559984498565</v>
      </c>
      <c r="C69" s="98">
        <v>2.1146230243725181</v>
      </c>
      <c r="D69" s="98">
        <v>2.3158206023321628</v>
      </c>
      <c r="E69" s="98">
        <v>2.1929842498903849</v>
      </c>
      <c r="F69" s="98">
        <v>2.3758450405483447</v>
      </c>
      <c r="G69" s="98">
        <v>2.4775453055484324</v>
      </c>
      <c r="H69" s="98">
        <v>2.8854110554482366</v>
      </c>
      <c r="I69" s="98">
        <v>3.0608025490356741</v>
      </c>
      <c r="J69" s="98">
        <v>3.0256403306232631</v>
      </c>
      <c r="K69" s="98">
        <v>3.1321998225227397</v>
      </c>
      <c r="L69" s="98">
        <v>3.1748466718613719</v>
      </c>
      <c r="M69" s="98">
        <v>2.5210490876999918</v>
      </c>
      <c r="N69" s="98">
        <v>2.4798654169861107</v>
      </c>
      <c r="O69" s="98">
        <v>2.3003009388805289</v>
      </c>
      <c r="P69" s="98">
        <v>2.2011031595068173</v>
      </c>
      <c r="Q69" s="98">
        <v>2.0018608980706647</v>
      </c>
      <c r="R69" s="98">
        <v>1.8603412045886534</v>
      </c>
      <c r="S69" s="98">
        <v>1.8116039922880272</v>
      </c>
      <c r="T69" s="98">
        <v>1.6927507443118492</v>
      </c>
      <c r="U69" s="98">
        <v>1.8444031391110973</v>
      </c>
      <c r="V69" s="98">
        <v>1.7757668423736432</v>
      </c>
      <c r="W69" s="98">
        <v>1.7971183268210493</v>
      </c>
      <c r="X69" s="98">
        <v>1.2137322398100332</v>
      </c>
      <c r="Y69" s="98">
        <v>0.54639950193578968</v>
      </c>
      <c r="DA69" s="63" t="s">
        <v>1635</v>
      </c>
    </row>
    <row r="70" spans="1:105" ht="12" customHeight="1" x14ac:dyDescent="0.25">
      <c r="A70" s="97" t="s">
        <v>133</v>
      </c>
      <c r="B70" s="98">
        <v>1.8811189235707073E-4</v>
      </c>
      <c r="C70" s="98">
        <v>3.6912039007340637E-4</v>
      </c>
      <c r="D70" s="98">
        <v>3.8750908852813797E-4</v>
      </c>
      <c r="E70" s="98">
        <v>3.580582186361075E-4</v>
      </c>
      <c r="F70" s="98">
        <v>3.6765152849834088E-4</v>
      </c>
      <c r="G70" s="98">
        <v>3.6128623950007233E-4</v>
      </c>
      <c r="H70" s="98">
        <v>5.6429033700216668E-4</v>
      </c>
      <c r="I70" s="98">
        <v>7.1618325860777767E-4</v>
      </c>
      <c r="J70" s="98">
        <v>6.8426415266899677E-4</v>
      </c>
      <c r="K70" s="98">
        <v>8.9176660843018579E-4</v>
      </c>
      <c r="L70" s="98">
        <v>9.4781302120110667E-4</v>
      </c>
      <c r="M70" s="98">
        <v>8.4650781547180199E-4</v>
      </c>
      <c r="N70" s="98">
        <v>9.0544005367815424E-4</v>
      </c>
      <c r="O70" s="98">
        <v>9.0997907729782081E-4</v>
      </c>
      <c r="P70" s="98">
        <v>7.2294871626692864E-4</v>
      </c>
      <c r="Q70" s="98">
        <v>6.9657673733611314E-4</v>
      </c>
      <c r="R70" s="98">
        <v>6.7950925216622368E-4</v>
      </c>
      <c r="S70" s="98">
        <v>9.5443934855417322E-4</v>
      </c>
      <c r="T70" s="98">
        <v>8.9719892082176268E-4</v>
      </c>
      <c r="U70" s="98">
        <v>1.0523821806277115E-3</v>
      </c>
      <c r="V70" s="98">
        <v>9.6782403506480831E-4</v>
      </c>
      <c r="W70" s="98">
        <v>1.3525230916654437E-3</v>
      </c>
      <c r="X70" s="98">
        <v>9.8969352198529899E-4</v>
      </c>
      <c r="Y70" s="98">
        <v>6.7476838947396118E-4</v>
      </c>
      <c r="DA70" s="63" t="s">
        <v>1636</v>
      </c>
    </row>
    <row r="71" spans="1:105" ht="12" customHeight="1" x14ac:dyDescent="0.25">
      <c r="A71" s="100" t="s">
        <v>212</v>
      </c>
      <c r="B71" s="101">
        <v>1.6444993048079346E-4</v>
      </c>
      <c r="C71" s="101">
        <v>3.191079293829642E-4</v>
      </c>
      <c r="D71" s="101">
        <v>3.3556689748165223E-4</v>
      </c>
      <c r="E71" s="101">
        <v>3.0909325838060476E-4</v>
      </c>
      <c r="F71" s="101">
        <v>3.1765674225333468E-4</v>
      </c>
      <c r="G71" s="101">
        <v>3.130724769820711E-4</v>
      </c>
      <c r="H71" s="101">
        <v>4.8672851684056662E-4</v>
      </c>
      <c r="I71" s="101">
        <v>6.1917800343287916E-4</v>
      </c>
      <c r="J71" s="101">
        <v>5.8747786906150688E-4</v>
      </c>
      <c r="K71" s="101">
        <v>7.6507544942956002E-4</v>
      </c>
      <c r="L71" s="101">
        <v>8.112789672771359E-4</v>
      </c>
      <c r="M71" s="101">
        <v>7.2648690975311847E-4</v>
      </c>
      <c r="N71" s="101">
        <v>7.7651501094186512E-4</v>
      </c>
      <c r="O71" s="101">
        <v>7.7963234739518287E-4</v>
      </c>
      <c r="P71" s="101">
        <v>6.1875701783617378E-4</v>
      </c>
      <c r="Q71" s="101">
        <v>5.955147759146304E-4</v>
      </c>
      <c r="R71" s="101">
        <v>5.8212683524870926E-4</v>
      </c>
      <c r="S71" s="101">
        <v>8.102104760442264E-4</v>
      </c>
      <c r="T71" s="101">
        <v>7.621827995232675E-4</v>
      </c>
      <c r="U71" s="101">
        <v>8.8561665519081869E-4</v>
      </c>
      <c r="V71" s="101">
        <v>8.0408571353436761E-4</v>
      </c>
      <c r="W71" s="101">
        <v>1.1113038052830615E-3</v>
      </c>
      <c r="X71" s="101">
        <v>8.0935046947885403E-4</v>
      </c>
      <c r="Y71" s="101">
        <v>5.601411504885898E-4</v>
      </c>
      <c r="DA71" s="131" t="s">
        <v>1637</v>
      </c>
    </row>
    <row r="72" spans="1:105" ht="12" customHeight="1" x14ac:dyDescent="0.25">
      <c r="A72" s="103" t="s">
        <v>52</v>
      </c>
      <c r="B72" s="104">
        <v>2.3661961876277266E-5</v>
      </c>
      <c r="C72" s="104">
        <v>5.0012460690442183E-5</v>
      </c>
      <c r="D72" s="104">
        <v>5.1942191046485718E-5</v>
      </c>
      <c r="E72" s="104">
        <v>4.8964960255502752E-5</v>
      </c>
      <c r="F72" s="104">
        <v>4.9994786245006184E-5</v>
      </c>
      <c r="G72" s="104">
        <v>4.8213762518001222E-5</v>
      </c>
      <c r="H72" s="104">
        <v>7.7561820161600118E-5</v>
      </c>
      <c r="I72" s="104">
        <v>9.7005255174898542E-5</v>
      </c>
      <c r="J72" s="104">
        <v>9.6786283607489914E-5</v>
      </c>
      <c r="K72" s="104">
        <v>1.2669115900062577E-4</v>
      </c>
      <c r="L72" s="104">
        <v>1.3653405392397073E-4</v>
      </c>
      <c r="M72" s="104">
        <v>1.2002090571868349E-4</v>
      </c>
      <c r="N72" s="104">
        <v>1.2892504273628915E-4</v>
      </c>
      <c r="O72" s="104">
        <v>1.3034672990263791E-4</v>
      </c>
      <c r="P72" s="104">
        <v>1.0419169843075487E-4</v>
      </c>
      <c r="Q72" s="104">
        <v>1.0106196142148274E-4</v>
      </c>
      <c r="R72" s="104">
        <v>9.7382416917514425E-5</v>
      </c>
      <c r="S72" s="104">
        <v>1.4422887250994677E-4</v>
      </c>
      <c r="T72" s="104">
        <v>1.3501612129849513E-4</v>
      </c>
      <c r="U72" s="104">
        <v>1.6676552543689276E-4</v>
      </c>
      <c r="V72" s="104">
        <v>1.637383215304407E-4</v>
      </c>
      <c r="W72" s="104">
        <v>2.4121928638238223E-4</v>
      </c>
      <c r="X72" s="104">
        <v>1.8034305250644506E-4</v>
      </c>
      <c r="Y72" s="104">
        <v>1.1462723898537139E-4</v>
      </c>
      <c r="DA72" s="132" t="s">
        <v>1638</v>
      </c>
    </row>
    <row r="73" spans="1:105" ht="12" customHeight="1" x14ac:dyDescent="0.25">
      <c r="A73" s="106" t="s">
        <v>122</v>
      </c>
      <c r="B73" s="101">
        <v>5.8683130046855256E-2</v>
      </c>
      <c r="C73" s="101">
        <v>6.0654807578340644E-2</v>
      </c>
      <c r="D73" s="101">
        <v>6.4197361493061711E-2</v>
      </c>
      <c r="E73" s="101">
        <v>6.5146456345615583E-2</v>
      </c>
      <c r="F73" s="101">
        <v>7.0565454858000518E-2</v>
      </c>
      <c r="G73" s="101">
        <v>7.9694335555518844E-2</v>
      </c>
      <c r="H73" s="101">
        <v>8.875911817055615E-2</v>
      </c>
      <c r="I73" s="101">
        <v>9.3344098045246043E-2</v>
      </c>
      <c r="J73" s="101">
        <v>9.6696362343338615E-2</v>
      </c>
      <c r="K73" s="101">
        <v>9.8641954512577387E-2</v>
      </c>
      <c r="L73" s="101">
        <v>9.3628288848638636E-2</v>
      </c>
      <c r="M73" s="101">
        <v>8.8685602754086726E-2</v>
      </c>
      <c r="N73" s="101">
        <v>8.2793396709741104E-2</v>
      </c>
      <c r="O73" s="101">
        <v>7.6622587935560441E-2</v>
      </c>
      <c r="P73" s="101">
        <v>7.1118508548615622E-2</v>
      </c>
      <c r="Q73" s="101">
        <v>6.5543541933778315E-2</v>
      </c>
      <c r="R73" s="101">
        <v>6.0771524096278264E-2</v>
      </c>
      <c r="S73" s="101">
        <v>5.5077890526851254E-2</v>
      </c>
      <c r="T73" s="101">
        <v>5.0554005709370298E-2</v>
      </c>
      <c r="U73" s="101">
        <v>4.8867323048373622E-2</v>
      </c>
      <c r="V73" s="101">
        <v>4.8209864861294034E-2</v>
      </c>
      <c r="W73" s="101">
        <v>4.4769392734586917E-2</v>
      </c>
      <c r="X73" s="101">
        <v>3.653848786124396E-2</v>
      </c>
      <c r="Y73" s="101">
        <v>3.0309400939255361E-2</v>
      </c>
      <c r="DA73" s="131" t="s">
        <v>1639</v>
      </c>
    </row>
    <row r="74" spans="1:105" ht="12" customHeight="1" x14ac:dyDescent="0.25">
      <c r="A74" s="107" t="s">
        <v>121</v>
      </c>
      <c r="B74" s="104">
        <v>8.3447849133264887E-4</v>
      </c>
      <c r="C74" s="104">
        <v>8.1750183815470275E-4</v>
      </c>
      <c r="D74" s="104">
        <v>8.1744017805268371E-4</v>
      </c>
      <c r="E74" s="104">
        <v>9.6084113528915318E-4</v>
      </c>
      <c r="F74" s="104">
        <v>1.1119373306547526E-3</v>
      </c>
      <c r="G74" s="104">
        <v>1.311050668568955E-3</v>
      </c>
      <c r="H74" s="104">
        <v>1.9547816701525013E-3</v>
      </c>
      <c r="I74" s="104">
        <v>2.3882478915503774E-3</v>
      </c>
      <c r="J74" s="104">
        <v>2.6641309274339593E-3</v>
      </c>
      <c r="K74" s="104">
        <v>2.8978707831472596E-3</v>
      </c>
      <c r="L74" s="104">
        <v>3.0591624062868495E-3</v>
      </c>
      <c r="M74" s="104">
        <v>2.7076941141761261E-3</v>
      </c>
      <c r="N74" s="104">
        <v>2.2014294852645369E-3</v>
      </c>
      <c r="O74" s="104">
        <v>2.3456571370562636E-3</v>
      </c>
      <c r="P74" s="104">
        <v>2.106732494922596E-3</v>
      </c>
      <c r="Q74" s="104">
        <v>2.063128004870538E-3</v>
      </c>
      <c r="R74" s="104">
        <v>1.8727801797547557E-3</v>
      </c>
      <c r="S74" s="104">
        <v>1.79412490391448E-3</v>
      </c>
      <c r="T74" s="104">
        <v>2.0302582737380058E-3</v>
      </c>
      <c r="U74" s="104">
        <v>2.2277984096155381E-3</v>
      </c>
      <c r="V74" s="104">
        <v>2.6147740368986719E-3</v>
      </c>
      <c r="W74" s="104">
        <v>2.6334122155126601E-3</v>
      </c>
      <c r="X74" s="104">
        <v>2.0612850851169954E-3</v>
      </c>
      <c r="Y74" s="104">
        <v>1.8108431795409274E-3</v>
      </c>
      <c r="DA74" s="132" t="s">
        <v>1640</v>
      </c>
    </row>
    <row r="75" spans="1:105" ht="12" customHeight="1" x14ac:dyDescent="0.25">
      <c r="A75" s="108" t="s">
        <v>53</v>
      </c>
      <c r="B75" s="98">
        <v>7.1084421122078465E-4</v>
      </c>
      <c r="C75" s="98">
        <v>6.9169251760741487E-4</v>
      </c>
      <c r="D75" s="98">
        <v>6.9230582508178029E-4</v>
      </c>
      <c r="E75" s="98">
        <v>8.1042245699554176E-4</v>
      </c>
      <c r="F75" s="98">
        <v>9.3771619346718379E-4</v>
      </c>
      <c r="G75" s="98">
        <v>1.1082971233120839E-3</v>
      </c>
      <c r="H75" s="98">
        <v>1.6498796082328282E-3</v>
      </c>
      <c r="I75" s="98">
        <v>2.0377624332530283E-3</v>
      </c>
      <c r="J75" s="98">
        <v>2.2557903870807599E-3</v>
      </c>
      <c r="K75" s="98">
        <v>2.4540384767578623E-3</v>
      </c>
      <c r="L75" s="98">
        <v>2.5837238312958598E-3</v>
      </c>
      <c r="M75" s="98">
        <v>2.2931622089467992E-3</v>
      </c>
      <c r="N75" s="98">
        <v>1.8627393453499934E-3</v>
      </c>
      <c r="O75" s="98">
        <v>1.980493561852547E-3</v>
      </c>
      <c r="P75" s="98">
        <v>1.776520017730735E-3</v>
      </c>
      <c r="Q75" s="98">
        <v>1.7348734327157188E-3</v>
      </c>
      <c r="R75" s="98">
        <v>1.5746419587489603E-3</v>
      </c>
      <c r="S75" s="98">
        <v>1.5054633132542466E-3</v>
      </c>
      <c r="T75" s="98">
        <v>1.7036170385015886E-3</v>
      </c>
      <c r="U75" s="98">
        <v>1.8648514145145282E-3</v>
      </c>
      <c r="V75" s="98">
        <v>2.1819467623067751E-3</v>
      </c>
      <c r="W75" s="98">
        <v>2.172575148843457E-3</v>
      </c>
      <c r="X75" s="98">
        <v>1.698292536471861E-3</v>
      </c>
      <c r="Y75" s="98">
        <v>1.5117124485351779E-3</v>
      </c>
      <c r="DA75" s="63" t="s">
        <v>1641</v>
      </c>
    </row>
    <row r="76" spans="1:105" ht="12" customHeight="1" x14ac:dyDescent="0.25">
      <c r="A76" s="108" t="s">
        <v>52</v>
      </c>
      <c r="B76" s="98">
        <v>1.2363428011186419E-4</v>
      </c>
      <c r="C76" s="98">
        <v>1.2580932054728788E-4</v>
      </c>
      <c r="D76" s="98">
        <v>1.2513435297090345E-4</v>
      </c>
      <c r="E76" s="98">
        <v>1.5041867829361145E-4</v>
      </c>
      <c r="F76" s="98">
        <v>1.7422113718756891E-4</v>
      </c>
      <c r="G76" s="98">
        <v>2.0275354525687111E-4</v>
      </c>
      <c r="H76" s="98">
        <v>3.0490206191967296E-4</v>
      </c>
      <c r="I76" s="98">
        <v>3.5048545829734917E-4</v>
      </c>
      <c r="J76" s="98">
        <v>4.0834054035319945E-4</v>
      </c>
      <c r="K76" s="98">
        <v>4.4383230638939738E-4</v>
      </c>
      <c r="L76" s="98">
        <v>4.7543857499098978E-4</v>
      </c>
      <c r="M76" s="98">
        <v>4.1453190522932693E-4</v>
      </c>
      <c r="N76" s="98">
        <v>3.3869013991454344E-4</v>
      </c>
      <c r="O76" s="98">
        <v>3.6516357520371647E-4</v>
      </c>
      <c r="P76" s="98">
        <v>3.3021247719186103E-4</v>
      </c>
      <c r="Q76" s="98">
        <v>3.2825457215481934E-4</v>
      </c>
      <c r="R76" s="98">
        <v>2.9813822100579535E-4</v>
      </c>
      <c r="S76" s="98">
        <v>2.8866159066023324E-4</v>
      </c>
      <c r="T76" s="98">
        <v>3.2664123523641722E-4</v>
      </c>
      <c r="U76" s="98">
        <v>3.6294699510100984E-4</v>
      </c>
      <c r="V76" s="98">
        <v>4.3282727459189652E-4</v>
      </c>
      <c r="W76" s="98">
        <v>4.60837066669203E-4</v>
      </c>
      <c r="X76" s="98">
        <v>3.6299254864513456E-4</v>
      </c>
      <c r="Y76" s="98">
        <v>2.9913073100574958E-4</v>
      </c>
      <c r="DA76" s="63" t="s">
        <v>1642</v>
      </c>
    </row>
    <row r="77" spans="1:105" ht="12" customHeight="1" x14ac:dyDescent="0.25">
      <c r="A77" s="121" t="s">
        <v>54</v>
      </c>
      <c r="B77" s="122">
        <v>0.19358025459597694</v>
      </c>
      <c r="C77" s="122">
        <v>0.21209777177080297</v>
      </c>
      <c r="D77" s="122">
        <v>0.23741307177655122</v>
      </c>
      <c r="E77" s="122">
        <v>0.23043312613122297</v>
      </c>
      <c r="F77" s="122">
        <v>0.25165403309527512</v>
      </c>
      <c r="G77" s="122">
        <v>0.27121346234305121</v>
      </c>
      <c r="H77" s="122">
        <v>0.31005623537931809</v>
      </c>
      <c r="I77" s="122">
        <v>0.34248534746852144</v>
      </c>
      <c r="J77" s="122">
        <v>0.36777349176120899</v>
      </c>
      <c r="K77" s="122">
        <v>0.40293402916514792</v>
      </c>
      <c r="L77" s="122">
        <v>0.41031038475728276</v>
      </c>
      <c r="M77" s="122">
        <v>0.32116154247252737</v>
      </c>
      <c r="N77" s="122">
        <v>0.32857067071337243</v>
      </c>
      <c r="O77" s="122">
        <v>0.31060536773779107</v>
      </c>
      <c r="P77" s="122">
        <v>0.30394735878281087</v>
      </c>
      <c r="Q77" s="122">
        <v>0.28205136121905366</v>
      </c>
      <c r="R77" s="122">
        <v>0.26907713573636555</v>
      </c>
      <c r="S77" s="122">
        <v>0.27686009476141332</v>
      </c>
      <c r="T77" s="122">
        <v>0.27846935042007104</v>
      </c>
      <c r="U77" s="122">
        <v>0.32329851278456379</v>
      </c>
      <c r="V77" s="122">
        <v>0.42237001581169609</v>
      </c>
      <c r="W77" s="122">
        <v>0.44489868158680568</v>
      </c>
      <c r="X77" s="122">
        <v>0.28957858749448534</v>
      </c>
      <c r="Y77" s="122">
        <v>0.14054148517569673</v>
      </c>
      <c r="DA77" s="130" t="s">
        <v>1643</v>
      </c>
    </row>
    <row r="78" spans="1:105" ht="12" customHeight="1" x14ac:dyDescent="0.25">
      <c r="A78" s="97" t="s">
        <v>189</v>
      </c>
      <c r="B78" s="98">
        <v>0.18460797207786914</v>
      </c>
      <c r="C78" s="98">
        <v>0.20385902578857865</v>
      </c>
      <c r="D78" s="98">
        <v>0.22976879474228751</v>
      </c>
      <c r="E78" s="98">
        <v>0.22318564198786817</v>
      </c>
      <c r="F78" s="98">
        <v>0.243993450525681</v>
      </c>
      <c r="G78" s="98">
        <v>0.26276478784711416</v>
      </c>
      <c r="H78" s="98">
        <v>0.30026091064676685</v>
      </c>
      <c r="I78" s="98">
        <v>0.33191835055621893</v>
      </c>
      <c r="J78" s="98">
        <v>0.35643314103172918</v>
      </c>
      <c r="K78" s="98">
        <v>0.39085234538198482</v>
      </c>
      <c r="L78" s="98">
        <v>0.39821281273342279</v>
      </c>
      <c r="M78" s="98">
        <v>0.31008895319153734</v>
      </c>
      <c r="N78" s="98">
        <v>0.31780632467887288</v>
      </c>
      <c r="O78" s="98">
        <v>0.30064254410467373</v>
      </c>
      <c r="P78" s="98">
        <v>0.29453732916581482</v>
      </c>
      <c r="Q78" s="98">
        <v>0.27332421305148286</v>
      </c>
      <c r="R78" s="98">
        <v>0.26055244009997103</v>
      </c>
      <c r="S78" s="98">
        <v>0.2682825912302374</v>
      </c>
      <c r="T78" s="98">
        <v>0.26874396744253409</v>
      </c>
      <c r="U78" s="98">
        <v>0.31263626000841527</v>
      </c>
      <c r="V78" s="98">
        <v>0.40528373735932011</v>
      </c>
      <c r="W78" s="98">
        <v>0.42732344770097813</v>
      </c>
      <c r="X78" s="98">
        <v>0.27158648716148132</v>
      </c>
      <c r="Y78" s="98">
        <v>0.13036109079281322</v>
      </c>
      <c r="DA78" s="63" t="s">
        <v>1644</v>
      </c>
    </row>
    <row r="79" spans="1:105" ht="12" customHeight="1" x14ac:dyDescent="0.25">
      <c r="A79" s="109" t="s">
        <v>120</v>
      </c>
      <c r="B79" s="33">
        <v>8.9722825181077995E-3</v>
      </c>
      <c r="C79" s="33">
        <v>8.2387459822243318E-3</v>
      </c>
      <c r="D79" s="33">
        <v>7.6442770342637027E-3</v>
      </c>
      <c r="E79" s="33">
        <v>7.2474841433547927E-3</v>
      </c>
      <c r="F79" s="33">
        <v>7.6605825695940993E-3</v>
      </c>
      <c r="G79" s="33">
        <v>8.4486744959370724E-3</v>
      </c>
      <c r="H79" s="33">
        <v>9.7953247325512204E-3</v>
      </c>
      <c r="I79" s="33">
        <v>1.056699691230248E-2</v>
      </c>
      <c r="J79" s="33">
        <v>1.1340350729479812E-2</v>
      </c>
      <c r="K79" s="33">
        <v>1.2081683783163101E-2</v>
      </c>
      <c r="L79" s="33">
        <v>1.2097572023859998E-2</v>
      </c>
      <c r="M79" s="33">
        <v>1.1072589280990018E-2</v>
      </c>
      <c r="N79" s="33">
        <v>1.0764346034499552E-2</v>
      </c>
      <c r="O79" s="33">
        <v>9.9628236331173684E-3</v>
      </c>
      <c r="P79" s="33">
        <v>9.4100296169960743E-3</v>
      </c>
      <c r="Q79" s="33">
        <v>8.7271481675707894E-3</v>
      </c>
      <c r="R79" s="33">
        <v>8.5246956363945071E-3</v>
      </c>
      <c r="S79" s="33">
        <v>8.5775035311759298E-3</v>
      </c>
      <c r="T79" s="33">
        <v>9.7253829775369293E-3</v>
      </c>
      <c r="U79" s="33">
        <v>1.0662252776148507E-2</v>
      </c>
      <c r="V79" s="33">
        <v>1.708627845237597E-2</v>
      </c>
      <c r="W79" s="33">
        <v>1.7575233885827556E-2</v>
      </c>
      <c r="X79" s="33">
        <v>1.7992100333004031E-2</v>
      </c>
      <c r="Y79" s="33">
        <v>1.0180394382883512E-2</v>
      </c>
      <c r="DA79" s="60" t="s">
        <v>1645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1000.4818074854744</v>
      </c>
      <c r="C81" s="117">
        <f t="shared" si="28"/>
        <v>1116.9336575288696</v>
      </c>
      <c r="D81" s="117">
        <f t="shared" si="28"/>
        <v>1149.0957240648065</v>
      </c>
      <c r="E81" s="117">
        <f t="shared" si="28"/>
        <v>1159.9240187726314</v>
      </c>
      <c r="F81" s="117">
        <f t="shared" si="28"/>
        <v>1169.2722595385594</v>
      </c>
      <c r="G81" s="117">
        <f t="shared" si="28"/>
        <v>1177.5373295370364</v>
      </c>
      <c r="H81" s="117">
        <f t="shared" si="28"/>
        <v>1212.27164089794</v>
      </c>
      <c r="I81" s="117">
        <f t="shared" si="28"/>
        <v>1222.6884960095956</v>
      </c>
      <c r="J81" s="117">
        <f t="shared" si="28"/>
        <v>1289.0266617364598</v>
      </c>
      <c r="K81" s="117">
        <f t="shared" si="28"/>
        <v>1359.2472195110645</v>
      </c>
      <c r="L81" s="117">
        <f t="shared" si="28"/>
        <v>1503.1178229145912</v>
      </c>
      <c r="M81" s="117">
        <f t="shared" si="28"/>
        <v>1301.8553985815695</v>
      </c>
      <c r="N81" s="117">
        <f t="shared" si="28"/>
        <v>1416.3969761445533</v>
      </c>
      <c r="O81" s="117">
        <f t="shared" si="28"/>
        <v>1339.0993228385605</v>
      </c>
      <c r="P81" s="117">
        <f t="shared" si="28"/>
        <v>1354.12840995848</v>
      </c>
      <c r="Q81" s="117">
        <f t="shared" si="28"/>
        <v>1280.1218383427836</v>
      </c>
      <c r="R81" s="117">
        <f t="shared" ref="R81:V81" si="29">R82+R85+R87+R100</f>
        <v>1384.5660259366148</v>
      </c>
      <c r="S81" s="117">
        <f t="shared" si="29"/>
        <v>1354.663419704671</v>
      </c>
      <c r="T81" s="117">
        <f t="shared" si="29"/>
        <v>1330.344753443906</v>
      </c>
      <c r="U81" s="117">
        <f t="shared" si="29"/>
        <v>1306.952378135031</v>
      </c>
      <c r="V81" s="117">
        <f t="shared" si="29"/>
        <v>1210.8232421601679</v>
      </c>
      <c r="W81" s="117">
        <f t="shared" ref="W81:Y81" si="30">W82+W85+W87+W100</f>
        <v>1346.1434482768043</v>
      </c>
      <c r="X81" s="117">
        <f t="shared" si="30"/>
        <v>1235.664208087092</v>
      </c>
      <c r="Y81" s="117">
        <f t="shared" si="30"/>
        <v>1193.5158518767591</v>
      </c>
      <c r="DA81" s="129" t="s">
        <v>1646</v>
      </c>
    </row>
    <row r="82" spans="1:105" ht="12.95" customHeight="1" x14ac:dyDescent="0.25">
      <c r="A82" s="121" t="s">
        <v>57</v>
      </c>
      <c r="B82" s="122">
        <f t="shared" ref="B82:Q82" si="31">SUM(B83:B84)</f>
        <v>917.78180810279241</v>
      </c>
      <c r="C82" s="122">
        <f t="shared" si="31"/>
        <v>1032.4235609818595</v>
      </c>
      <c r="D82" s="122">
        <f t="shared" si="31"/>
        <v>1062.0652700876058</v>
      </c>
      <c r="E82" s="122">
        <f t="shared" si="31"/>
        <v>1072.9470445027584</v>
      </c>
      <c r="F82" s="122">
        <f t="shared" si="31"/>
        <v>1078.2532118283607</v>
      </c>
      <c r="G82" s="122">
        <f t="shared" si="31"/>
        <v>1080.9690854190965</v>
      </c>
      <c r="H82" s="122">
        <f t="shared" si="31"/>
        <v>1112.7006026943193</v>
      </c>
      <c r="I82" s="122">
        <f t="shared" si="31"/>
        <v>1121.7765895184286</v>
      </c>
      <c r="J82" s="122">
        <f t="shared" si="31"/>
        <v>1182.5096511473457</v>
      </c>
      <c r="K82" s="122">
        <f t="shared" si="31"/>
        <v>1246.5321009151478</v>
      </c>
      <c r="L82" s="122">
        <f t="shared" si="31"/>
        <v>1387.3064292779809</v>
      </c>
      <c r="M82" s="122">
        <f t="shared" si="31"/>
        <v>1181.9803318562867</v>
      </c>
      <c r="N82" s="122">
        <f t="shared" si="31"/>
        <v>1294.9657942008246</v>
      </c>
      <c r="O82" s="122">
        <f t="shared" si="31"/>
        <v>1216.8113841109716</v>
      </c>
      <c r="P82" s="122">
        <f t="shared" si="31"/>
        <v>1232.958833891294</v>
      </c>
      <c r="Q82" s="122">
        <f t="shared" si="31"/>
        <v>1161.3029876991104</v>
      </c>
      <c r="R82" s="122">
        <f t="shared" ref="R82:V82" si="32">SUM(R83:R84)</f>
        <v>1267.8307012747512</v>
      </c>
      <c r="S82" s="122">
        <f t="shared" si="32"/>
        <v>1242.5534418522473</v>
      </c>
      <c r="T82" s="122">
        <f t="shared" si="32"/>
        <v>1220.6396275216161</v>
      </c>
      <c r="U82" s="122">
        <f t="shared" si="32"/>
        <v>1200.1974389831566</v>
      </c>
      <c r="V82" s="122">
        <f t="shared" si="32"/>
        <v>1101.3561442311934</v>
      </c>
      <c r="W82" s="122">
        <f t="shared" ref="W82:Y82" si="33">SUM(W83:W84)</f>
        <v>1240.357206064871</v>
      </c>
      <c r="X82" s="122">
        <f t="shared" si="33"/>
        <v>1139.1118252692036</v>
      </c>
      <c r="Y82" s="122">
        <f t="shared" si="33"/>
        <v>1100.4235562485867</v>
      </c>
      <c r="DA82" s="130" t="s">
        <v>1647</v>
      </c>
    </row>
    <row r="83" spans="1:105" ht="12" customHeight="1" x14ac:dyDescent="0.25">
      <c r="A83" s="97" t="s">
        <v>199</v>
      </c>
      <c r="B83" s="98">
        <v>913.61402293993103</v>
      </c>
      <c r="C83" s="98">
        <v>1027.6459721072267</v>
      </c>
      <c r="D83" s="98">
        <v>1057.1567076912363</v>
      </c>
      <c r="E83" s="98">
        <v>1067.9417193042445</v>
      </c>
      <c r="F83" s="98">
        <v>1073.2231219091509</v>
      </c>
      <c r="G83" s="98">
        <v>1075.876043265722</v>
      </c>
      <c r="H83" s="98">
        <v>1107.3877055009366</v>
      </c>
      <c r="I83" s="98">
        <v>1116.3411315090718</v>
      </c>
      <c r="J83" s="98">
        <v>1176.7096370427755</v>
      </c>
      <c r="K83" s="98">
        <v>1240.312446211213</v>
      </c>
      <c r="L83" s="98">
        <v>1380.2354183786108</v>
      </c>
      <c r="M83" s="98">
        <v>1175.90936681366</v>
      </c>
      <c r="N83" s="98">
        <v>1288.1566085684233</v>
      </c>
      <c r="O83" s="98">
        <v>1210.3332443774377</v>
      </c>
      <c r="P83" s="98">
        <v>1226.4131641530955</v>
      </c>
      <c r="Q83" s="98">
        <v>1155.1543231107278</v>
      </c>
      <c r="R83" s="98">
        <v>1261.0585554600175</v>
      </c>
      <c r="S83" s="98">
        <v>1235.8841979554782</v>
      </c>
      <c r="T83" s="98">
        <v>1214.0536830037258</v>
      </c>
      <c r="U83" s="98">
        <v>1193.6562147702293</v>
      </c>
      <c r="V83" s="98">
        <v>1095.2755899493652</v>
      </c>
      <c r="W83" s="98">
        <v>1233.3763638100693</v>
      </c>
      <c r="X83" s="98">
        <v>1132.6550014330755</v>
      </c>
      <c r="Y83" s="98">
        <v>1094.1052737173975</v>
      </c>
      <c r="DA83" s="63" t="s">
        <v>1648</v>
      </c>
    </row>
    <row r="84" spans="1:105" ht="12" customHeight="1" x14ac:dyDescent="0.25">
      <c r="A84" s="97" t="s">
        <v>53</v>
      </c>
      <c r="B84" s="98">
        <v>4.1677851628614233</v>
      </c>
      <c r="C84" s="98">
        <v>4.7775888746328397</v>
      </c>
      <c r="D84" s="98">
        <v>4.9085623963695033</v>
      </c>
      <c r="E84" s="98">
        <v>5.005325198513793</v>
      </c>
      <c r="F84" s="98">
        <v>5.0300899192097379</v>
      </c>
      <c r="G84" s="98">
        <v>5.0930421533743679</v>
      </c>
      <c r="H84" s="98">
        <v>5.3128971933826818</v>
      </c>
      <c r="I84" s="98">
        <v>5.4354580093567346</v>
      </c>
      <c r="J84" s="98">
        <v>5.8000141045700984</v>
      </c>
      <c r="K84" s="98">
        <v>6.2196547039348316</v>
      </c>
      <c r="L84" s="98">
        <v>7.0710108993700924</v>
      </c>
      <c r="M84" s="98">
        <v>6.0709650426266828</v>
      </c>
      <c r="N84" s="98">
        <v>6.8091856324011841</v>
      </c>
      <c r="O84" s="98">
        <v>6.4781397335339053</v>
      </c>
      <c r="P84" s="98">
        <v>6.5456697381986002</v>
      </c>
      <c r="Q84" s="98">
        <v>6.1486645883825659</v>
      </c>
      <c r="R84" s="98">
        <v>6.7721458147337348</v>
      </c>
      <c r="S84" s="98">
        <v>6.6692438967691245</v>
      </c>
      <c r="T84" s="98">
        <v>6.5859445178902618</v>
      </c>
      <c r="U84" s="98">
        <v>6.5412242129272675</v>
      </c>
      <c r="V84" s="98">
        <v>6.0805542818281779</v>
      </c>
      <c r="W84" s="98">
        <v>6.9808422548016535</v>
      </c>
      <c r="X84" s="98">
        <v>6.4568238361279606</v>
      </c>
      <c r="Y84" s="98">
        <v>6.3182825311892623</v>
      </c>
      <c r="DA84" s="63" t="s">
        <v>1649</v>
      </c>
    </row>
    <row r="85" spans="1:105" ht="12.95" customHeight="1" x14ac:dyDescent="0.25">
      <c r="A85" s="121" t="s">
        <v>92</v>
      </c>
      <c r="B85" s="122">
        <f t="shared" ref="B85:Y85" si="34">B86</f>
        <v>0.33773529009479381</v>
      </c>
      <c r="C85" s="122">
        <f t="shared" si="34"/>
        <v>0.35849894876415278</v>
      </c>
      <c r="D85" s="122">
        <f t="shared" si="34"/>
        <v>0.37778755241306217</v>
      </c>
      <c r="E85" s="122">
        <f t="shared" si="34"/>
        <v>0.475318391838915</v>
      </c>
      <c r="F85" s="122">
        <f t="shared" si="34"/>
        <v>0.42042772343656853</v>
      </c>
      <c r="G85" s="122">
        <f t="shared" si="34"/>
        <v>0.4513893236565108</v>
      </c>
      <c r="H85" s="122">
        <f t="shared" si="34"/>
        <v>0.50169790713124174</v>
      </c>
      <c r="I85" s="122">
        <f t="shared" si="34"/>
        <v>0.54694895294793</v>
      </c>
      <c r="J85" s="122">
        <f t="shared" si="34"/>
        <v>0.63387234449247831</v>
      </c>
      <c r="K85" s="122">
        <f t="shared" si="34"/>
        <v>0.7097591310280289</v>
      </c>
      <c r="L85" s="122">
        <f t="shared" si="34"/>
        <v>1.0354207339832788</v>
      </c>
      <c r="M85" s="122">
        <f t="shared" si="34"/>
        <v>0.85750606141225849</v>
      </c>
      <c r="N85" s="122">
        <f t="shared" si="34"/>
        <v>0.84768791115433095</v>
      </c>
      <c r="O85" s="122">
        <f t="shared" si="34"/>
        <v>0.86128530175080042</v>
      </c>
      <c r="P85" s="122">
        <f t="shared" si="34"/>
        <v>0.91069015230361283</v>
      </c>
      <c r="Q85" s="122">
        <f t="shared" si="34"/>
        <v>0.85850048489904407</v>
      </c>
      <c r="R85" s="122">
        <f t="shared" si="34"/>
        <v>0.83670961620620821</v>
      </c>
      <c r="S85" s="122">
        <f t="shared" si="34"/>
        <v>0.77204140708037072</v>
      </c>
      <c r="T85" s="122">
        <f t="shared" si="34"/>
        <v>0.76302562881279667</v>
      </c>
      <c r="U85" s="122">
        <f t="shared" si="34"/>
        <v>0.83537553422615929</v>
      </c>
      <c r="V85" s="122">
        <f t="shared" si="34"/>
        <v>0.92369681726623309</v>
      </c>
      <c r="W85" s="122">
        <f t="shared" si="34"/>
        <v>1.1393134021044267</v>
      </c>
      <c r="X85" s="122">
        <f t="shared" si="34"/>
        <v>1.0294684531006841</v>
      </c>
      <c r="Y85" s="122">
        <f t="shared" si="34"/>
        <v>1.1222910451840169</v>
      </c>
      <c r="DA85" s="130" t="s">
        <v>1650</v>
      </c>
    </row>
    <row r="86" spans="1:105" ht="12" customHeight="1" x14ac:dyDescent="0.25">
      <c r="A86" s="97" t="s">
        <v>53</v>
      </c>
      <c r="B86" s="98">
        <v>0.33773529009479381</v>
      </c>
      <c r="C86" s="98">
        <v>0.35849894876415278</v>
      </c>
      <c r="D86" s="98">
        <v>0.37778755241306217</v>
      </c>
      <c r="E86" s="98">
        <v>0.475318391838915</v>
      </c>
      <c r="F86" s="98">
        <v>0.42042772343656853</v>
      </c>
      <c r="G86" s="98">
        <v>0.4513893236565108</v>
      </c>
      <c r="H86" s="98">
        <v>0.50169790713124174</v>
      </c>
      <c r="I86" s="98">
        <v>0.54694895294793</v>
      </c>
      <c r="J86" s="98">
        <v>0.63387234449247831</v>
      </c>
      <c r="K86" s="98">
        <v>0.7097591310280289</v>
      </c>
      <c r="L86" s="98">
        <v>1.0354207339832788</v>
      </c>
      <c r="M86" s="98">
        <v>0.85750606141225849</v>
      </c>
      <c r="N86" s="98">
        <v>0.84768791115433095</v>
      </c>
      <c r="O86" s="98">
        <v>0.86128530175080042</v>
      </c>
      <c r="P86" s="98">
        <v>0.91069015230361283</v>
      </c>
      <c r="Q86" s="98">
        <v>0.85850048489904407</v>
      </c>
      <c r="R86" s="98">
        <v>0.83670961620620821</v>
      </c>
      <c r="S86" s="98">
        <v>0.77204140708037072</v>
      </c>
      <c r="T86" s="98">
        <v>0.76302562881279667</v>
      </c>
      <c r="U86" s="98">
        <v>0.83537553422615929</v>
      </c>
      <c r="V86" s="98">
        <v>0.92369681726623309</v>
      </c>
      <c r="W86" s="98">
        <v>1.1393134021044267</v>
      </c>
      <c r="X86" s="98">
        <v>1.0294684531006841</v>
      </c>
      <c r="Y86" s="98">
        <v>1.1222910451840169</v>
      </c>
      <c r="DA86" s="63" t="s">
        <v>1651</v>
      </c>
    </row>
    <row r="87" spans="1:105" ht="12" customHeight="1" x14ac:dyDescent="0.25">
      <c r="A87" s="121" t="s">
        <v>55</v>
      </c>
      <c r="B87" s="122">
        <v>75.803976487710145</v>
      </c>
      <c r="C87" s="122">
        <v>77.166184996455158</v>
      </c>
      <c r="D87" s="122">
        <v>79.44433110607055</v>
      </c>
      <c r="E87" s="122">
        <v>78.956740712782292</v>
      </c>
      <c r="F87" s="122">
        <v>82.820521568074298</v>
      </c>
      <c r="G87" s="122">
        <v>87.696108628296159</v>
      </c>
      <c r="H87" s="122">
        <v>90.648640616429304</v>
      </c>
      <c r="I87" s="122">
        <v>91.369889242936438</v>
      </c>
      <c r="J87" s="122">
        <v>95.789315885487525</v>
      </c>
      <c r="K87" s="122">
        <v>100.71316879026803</v>
      </c>
      <c r="L87" s="122">
        <v>103.1872322665823</v>
      </c>
      <c r="M87" s="122">
        <v>107.2060208560254</v>
      </c>
      <c r="N87" s="122">
        <v>108.20761871925467</v>
      </c>
      <c r="O87" s="122">
        <v>108.67733672374631</v>
      </c>
      <c r="P87" s="122">
        <v>107.46233149449452</v>
      </c>
      <c r="Q87" s="122">
        <v>105.08460101048819</v>
      </c>
      <c r="R87" s="122">
        <v>103.22738890670993</v>
      </c>
      <c r="S87" s="122">
        <v>98.774352047080313</v>
      </c>
      <c r="T87" s="122">
        <v>96.151794929458603</v>
      </c>
      <c r="U87" s="122">
        <v>93.125431431946893</v>
      </c>
      <c r="V87" s="122">
        <v>91.672211055659744</v>
      </c>
      <c r="W87" s="122">
        <v>88.193538786283298</v>
      </c>
      <c r="X87" s="122">
        <v>80.694008297402121</v>
      </c>
      <c r="Y87" s="122">
        <v>78.553746672869707</v>
      </c>
      <c r="DA87" s="130" t="s">
        <v>1652</v>
      </c>
    </row>
    <row r="88" spans="1:105" ht="12" customHeight="1" x14ac:dyDescent="0.25">
      <c r="A88" s="97" t="s">
        <v>132</v>
      </c>
      <c r="B88" s="98">
        <v>22.109931537054539</v>
      </c>
      <c r="C88" s="98">
        <v>23.750725390306865</v>
      </c>
      <c r="D88" s="98">
        <v>25.337523148575887</v>
      </c>
      <c r="E88" s="98">
        <v>25.539631233691342</v>
      </c>
      <c r="F88" s="98">
        <v>28.258977319819333</v>
      </c>
      <c r="G88" s="98">
        <v>30.406536578162466</v>
      </c>
      <c r="H88" s="98">
        <v>32.332194546263295</v>
      </c>
      <c r="I88" s="98">
        <v>33.529230692066498</v>
      </c>
      <c r="J88" s="98">
        <v>37.025851240699716</v>
      </c>
      <c r="K88" s="98">
        <v>39.654177903374013</v>
      </c>
      <c r="L88" s="98">
        <v>41.652052340803067</v>
      </c>
      <c r="M88" s="98">
        <v>41.573529044126843</v>
      </c>
      <c r="N88" s="98">
        <v>41.391845076436532</v>
      </c>
      <c r="O88" s="98">
        <v>41.087850455618998</v>
      </c>
      <c r="P88" s="98">
        <v>40.842061874155696</v>
      </c>
      <c r="Q88" s="98">
        <v>39.945124472352077</v>
      </c>
      <c r="R88" s="98">
        <v>39.323166293144517</v>
      </c>
      <c r="S88" s="98">
        <v>37.626713434699759</v>
      </c>
      <c r="T88" s="98">
        <v>37.31472835804832</v>
      </c>
      <c r="U88" s="98">
        <v>36.286820857949941</v>
      </c>
      <c r="V88" s="98">
        <v>35.784234868638926</v>
      </c>
      <c r="W88" s="98">
        <v>35.138839263383517</v>
      </c>
      <c r="X88" s="98">
        <v>33.371327281515107</v>
      </c>
      <c r="Y88" s="98">
        <v>32.797566492999444</v>
      </c>
      <c r="DA88" s="63" t="s">
        <v>1653</v>
      </c>
    </row>
    <row r="89" spans="1:105" ht="12" customHeight="1" x14ac:dyDescent="0.25">
      <c r="A89" s="97" t="s">
        <v>131</v>
      </c>
      <c r="B89" s="98">
        <v>2.9434967855038676E-3</v>
      </c>
      <c r="C89" s="98">
        <v>3.3611474454509037E-3</v>
      </c>
      <c r="D89" s="98">
        <v>3.5315192552628229E-3</v>
      </c>
      <c r="E89" s="98">
        <v>3.3317653076033967E-3</v>
      </c>
      <c r="F89" s="98">
        <v>4.071699840790974E-3</v>
      </c>
      <c r="G89" s="98">
        <v>4.4126818476291204E-3</v>
      </c>
      <c r="H89" s="98">
        <v>5.7509495485271751E-3</v>
      </c>
      <c r="I89" s="98">
        <v>6.3224420476077937E-3</v>
      </c>
      <c r="J89" s="98">
        <v>8.9758542888619466E-3</v>
      </c>
      <c r="K89" s="98">
        <v>1.0003535592253239E-2</v>
      </c>
      <c r="L89" s="98">
        <v>1.1743249123668375E-2</v>
      </c>
      <c r="M89" s="98">
        <v>1.1966869330893564E-2</v>
      </c>
      <c r="N89" s="98">
        <v>1.3165232921066149E-2</v>
      </c>
      <c r="O89" s="98">
        <v>1.4269849032509968E-2</v>
      </c>
      <c r="P89" s="98">
        <v>1.5814439060522774E-2</v>
      </c>
      <c r="Q89" s="98">
        <v>1.6430249277501793E-2</v>
      </c>
      <c r="R89" s="98">
        <v>1.7553734706020362E-2</v>
      </c>
      <c r="S89" s="98">
        <v>1.8378808437700189E-2</v>
      </c>
      <c r="T89" s="98">
        <v>2.0196375050365457E-2</v>
      </c>
      <c r="U89" s="98">
        <v>2.1312076016038239E-2</v>
      </c>
      <c r="V89" s="98">
        <v>2.2605987854961738E-2</v>
      </c>
      <c r="W89" s="98">
        <v>2.3502370208029054E-2</v>
      </c>
      <c r="X89" s="98">
        <v>2.3641291986054261E-2</v>
      </c>
      <c r="Y89" s="98">
        <v>2.3982585305378806E-2</v>
      </c>
      <c r="DA89" s="63" t="s">
        <v>1654</v>
      </c>
    </row>
    <row r="90" spans="1:105" ht="12" customHeight="1" x14ac:dyDescent="0.25">
      <c r="A90" s="100" t="s">
        <v>199</v>
      </c>
      <c r="B90" s="101">
        <v>2.6147405552174314E-3</v>
      </c>
      <c r="C90" s="101">
        <v>2.9585643752838985E-3</v>
      </c>
      <c r="D90" s="101">
        <v>3.1036399818214944E-3</v>
      </c>
      <c r="E90" s="101">
        <v>2.9142943943810656E-3</v>
      </c>
      <c r="F90" s="101">
        <v>3.5413557248250142E-3</v>
      </c>
      <c r="G90" s="101">
        <v>3.8346015155482347E-3</v>
      </c>
      <c r="H90" s="101">
        <v>4.9494798851847524E-3</v>
      </c>
      <c r="I90" s="101">
        <v>5.4761479585634003E-3</v>
      </c>
      <c r="J90" s="101">
        <v>7.6759469623417561E-3</v>
      </c>
      <c r="K90" s="101">
        <v>8.5263583282225233E-3</v>
      </c>
      <c r="L90" s="101">
        <v>9.9497449019100657E-3</v>
      </c>
      <c r="M90" s="101">
        <v>1.0139395866461261E-2</v>
      </c>
      <c r="N90" s="101">
        <v>1.1133629431308681E-2</v>
      </c>
      <c r="O90" s="101">
        <v>1.200920821525131E-2</v>
      </c>
      <c r="P90" s="101">
        <v>1.3303637408519415E-2</v>
      </c>
      <c r="Q90" s="101">
        <v>1.3794033428032306E-2</v>
      </c>
      <c r="R90" s="101">
        <v>1.4752881403946452E-2</v>
      </c>
      <c r="S90" s="101">
        <v>1.5399873793567652E-2</v>
      </c>
      <c r="T90" s="101">
        <v>1.6885284829259686E-2</v>
      </c>
      <c r="U90" s="101">
        <v>1.7755429429424457E-2</v>
      </c>
      <c r="V90" s="101">
        <v>1.8765035822751151E-2</v>
      </c>
      <c r="W90" s="101">
        <v>1.9276720183840582E-2</v>
      </c>
      <c r="X90" s="101">
        <v>1.9329067008822958E-2</v>
      </c>
      <c r="Y90" s="101">
        <v>1.9859703618478601E-2</v>
      </c>
      <c r="DA90" s="131" t="s">
        <v>1655</v>
      </c>
    </row>
    <row r="91" spans="1:105" ht="12" customHeight="1" x14ac:dyDescent="0.25">
      <c r="A91" s="103" t="s">
        <v>52</v>
      </c>
      <c r="B91" s="104">
        <v>3.2875623028643628E-4</v>
      </c>
      <c r="C91" s="104">
        <v>4.0258307016700543E-4</v>
      </c>
      <c r="D91" s="104">
        <v>4.2787927344132865E-4</v>
      </c>
      <c r="E91" s="104">
        <v>4.1747091322233106E-4</v>
      </c>
      <c r="F91" s="104">
        <v>5.3034411596595979E-4</v>
      </c>
      <c r="G91" s="104">
        <v>5.7808033208088603E-4</v>
      </c>
      <c r="H91" s="104">
        <v>8.0146966334242241E-4</v>
      </c>
      <c r="I91" s="104">
        <v>8.4629408904439299E-4</v>
      </c>
      <c r="J91" s="104">
        <v>1.2999073265201905E-3</v>
      </c>
      <c r="K91" s="104">
        <v>1.4771772640307158E-3</v>
      </c>
      <c r="L91" s="104">
        <v>1.7935042217583101E-3</v>
      </c>
      <c r="M91" s="104">
        <v>1.8274734644323032E-3</v>
      </c>
      <c r="N91" s="104">
        <v>2.031603489757468E-3</v>
      </c>
      <c r="O91" s="104">
        <v>2.2606408172586583E-3</v>
      </c>
      <c r="P91" s="104">
        <v>2.510801652003361E-3</v>
      </c>
      <c r="Q91" s="104">
        <v>2.6362158494694869E-3</v>
      </c>
      <c r="R91" s="104">
        <v>2.8008533020739104E-3</v>
      </c>
      <c r="S91" s="104">
        <v>2.9789346441325359E-3</v>
      </c>
      <c r="T91" s="104">
        <v>3.3110902211057718E-3</v>
      </c>
      <c r="U91" s="104">
        <v>3.556646586613782E-3</v>
      </c>
      <c r="V91" s="104">
        <v>3.8409520322105852E-3</v>
      </c>
      <c r="W91" s="104">
        <v>4.2256500241884699E-3</v>
      </c>
      <c r="X91" s="104">
        <v>4.3122249772313036E-3</v>
      </c>
      <c r="Y91" s="104">
        <v>4.1228816869002035E-3</v>
      </c>
      <c r="DA91" s="132" t="s">
        <v>1656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1657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1658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1659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1660</v>
      </c>
    </row>
    <row r="96" spans="1:105" ht="12" customHeight="1" x14ac:dyDescent="0.25">
      <c r="A96" s="106" t="s">
        <v>122</v>
      </c>
      <c r="B96" s="101">
        <v>52.909028211793135</v>
      </c>
      <c r="C96" s="101">
        <v>52.627872833300529</v>
      </c>
      <c r="D96" s="101">
        <v>53.32070178492684</v>
      </c>
      <c r="E96" s="101">
        <v>52.66175502377201</v>
      </c>
      <c r="F96" s="101">
        <v>53.772157649019796</v>
      </c>
      <c r="G96" s="101">
        <v>56.398211643736374</v>
      </c>
      <c r="H96" s="101">
        <v>57.144715735040812</v>
      </c>
      <c r="I96" s="101">
        <v>56.584924920528053</v>
      </c>
      <c r="J96" s="101">
        <v>57.267042378291009</v>
      </c>
      <c r="K96" s="101">
        <v>59.427352167207069</v>
      </c>
      <c r="L96" s="101">
        <v>59.762900331072693</v>
      </c>
      <c r="M96" s="101">
        <v>63.652288052598685</v>
      </c>
      <c r="N96" s="101">
        <v>64.65163872051464</v>
      </c>
      <c r="O96" s="101">
        <v>65.20137423417826</v>
      </c>
      <c r="P96" s="101">
        <v>63.994126064200003</v>
      </c>
      <c r="Q96" s="101">
        <v>62.413370131936567</v>
      </c>
      <c r="R96" s="101">
        <v>60.960346150262119</v>
      </c>
      <c r="S96" s="101">
        <v>58.083654903838614</v>
      </c>
      <c r="T96" s="101">
        <v>55.552875365578743</v>
      </c>
      <c r="U96" s="101">
        <v>53.388758700631243</v>
      </c>
      <c r="V96" s="101">
        <v>52.199090113911808</v>
      </c>
      <c r="W96" s="101">
        <v>49.391919285771159</v>
      </c>
      <c r="X96" s="101">
        <v>43.922819145587717</v>
      </c>
      <c r="Y96" s="101">
        <v>42.317501383831008</v>
      </c>
      <c r="DA96" s="131" t="s">
        <v>1661</v>
      </c>
    </row>
    <row r="97" spans="1:105" ht="12" customHeight="1" x14ac:dyDescent="0.25">
      <c r="A97" s="107" t="s">
        <v>121</v>
      </c>
      <c r="B97" s="104">
        <v>0.7820732420769585</v>
      </c>
      <c r="C97" s="104">
        <v>0.78422562540230878</v>
      </c>
      <c r="D97" s="104">
        <v>0.78257465331257015</v>
      </c>
      <c r="E97" s="104">
        <v>0.75202269001134447</v>
      </c>
      <c r="F97" s="104">
        <v>0.78531489939437382</v>
      </c>
      <c r="G97" s="104">
        <v>0.88694772454968396</v>
      </c>
      <c r="H97" s="104">
        <v>1.1659793855766643</v>
      </c>
      <c r="I97" s="104">
        <v>1.2494111882942858</v>
      </c>
      <c r="J97" s="104">
        <v>1.4874464122079307</v>
      </c>
      <c r="K97" s="104">
        <v>1.6216351840947054</v>
      </c>
      <c r="L97" s="104">
        <v>1.7605363455828651</v>
      </c>
      <c r="M97" s="104">
        <v>1.9682368899689955</v>
      </c>
      <c r="N97" s="104">
        <v>2.1509696893824306</v>
      </c>
      <c r="O97" s="104">
        <v>2.3738421849165361</v>
      </c>
      <c r="P97" s="104">
        <v>2.610329117078301</v>
      </c>
      <c r="Q97" s="104">
        <v>2.7096761569220473</v>
      </c>
      <c r="R97" s="104">
        <v>2.9263227285972886</v>
      </c>
      <c r="S97" s="104">
        <v>3.04560490010424</v>
      </c>
      <c r="T97" s="104">
        <v>3.2639948307811668</v>
      </c>
      <c r="U97" s="104">
        <v>3.4285397973496661</v>
      </c>
      <c r="V97" s="104">
        <v>3.666280085254042</v>
      </c>
      <c r="W97" s="104">
        <v>3.6392778669205961</v>
      </c>
      <c r="X97" s="104">
        <v>3.3762205783132559</v>
      </c>
      <c r="Y97" s="104">
        <v>3.4146962107338825</v>
      </c>
      <c r="DA97" s="132" t="s">
        <v>1662</v>
      </c>
    </row>
    <row r="98" spans="1:105" ht="12" customHeight="1" x14ac:dyDescent="0.25">
      <c r="A98" s="108" t="s">
        <v>53</v>
      </c>
      <c r="B98" s="98">
        <v>0.66620319475611944</v>
      </c>
      <c r="C98" s="98">
        <v>0.66361273303090607</v>
      </c>
      <c r="D98" s="98">
        <v>0.66300935056248878</v>
      </c>
      <c r="E98" s="98">
        <v>0.63439389938532975</v>
      </c>
      <c r="F98" s="98">
        <v>0.66252796211079368</v>
      </c>
      <c r="G98" s="98">
        <v>0.75004874779440467</v>
      </c>
      <c r="H98" s="98">
        <v>0.98435728560240121</v>
      </c>
      <c r="I98" s="98">
        <v>1.0660675903016572</v>
      </c>
      <c r="J98" s="98">
        <v>1.2594234965028694</v>
      </c>
      <c r="K98" s="98">
        <v>1.3731557961283047</v>
      </c>
      <c r="L98" s="98">
        <v>1.4866622627250972</v>
      </c>
      <c r="M98" s="98">
        <v>1.666224574548844</v>
      </c>
      <c r="N98" s="98">
        <v>1.8183446907921454</v>
      </c>
      <c r="O98" s="98">
        <v>2.0024752514197659</v>
      </c>
      <c r="P98" s="98">
        <v>2.2000182062999984</v>
      </c>
      <c r="Q98" s="98">
        <v>2.2776954240641789</v>
      </c>
      <c r="R98" s="98">
        <v>2.4607796490902993</v>
      </c>
      <c r="S98" s="98">
        <v>2.5571207473910786</v>
      </c>
      <c r="T98" s="98">
        <v>2.73762690314978</v>
      </c>
      <c r="U98" s="98">
        <v>2.8678675227634569</v>
      </c>
      <c r="V98" s="98">
        <v>3.0585675872469338</v>
      </c>
      <c r="W98" s="98">
        <v>3.0019559061624799</v>
      </c>
      <c r="X98" s="98">
        <v>2.7800636163938721</v>
      </c>
      <c r="Y98" s="98">
        <v>2.8462815112793529</v>
      </c>
      <c r="DA98" s="63" t="s">
        <v>1663</v>
      </c>
    </row>
    <row r="99" spans="1:105" ht="12" customHeight="1" x14ac:dyDescent="0.25">
      <c r="A99" s="108" t="s">
        <v>52</v>
      </c>
      <c r="B99" s="98">
        <v>0.11587004732083907</v>
      </c>
      <c r="C99" s="98">
        <v>0.12061289237140269</v>
      </c>
      <c r="D99" s="98">
        <v>0.11956530275008137</v>
      </c>
      <c r="E99" s="98">
        <v>0.11762879062601468</v>
      </c>
      <c r="F99" s="98">
        <v>0.12278693728358016</v>
      </c>
      <c r="G99" s="98">
        <v>0.13689897675527932</v>
      </c>
      <c r="H99" s="98">
        <v>0.18162209997426307</v>
      </c>
      <c r="I99" s="98">
        <v>0.18334359799262848</v>
      </c>
      <c r="J99" s="98">
        <v>0.22802291570506125</v>
      </c>
      <c r="K99" s="98">
        <v>0.24847938796640059</v>
      </c>
      <c r="L99" s="98">
        <v>0.27387408285776782</v>
      </c>
      <c r="M99" s="98">
        <v>0.30201231542015156</v>
      </c>
      <c r="N99" s="98">
        <v>0.33262499859028499</v>
      </c>
      <c r="O99" s="98">
        <v>0.37136693349677025</v>
      </c>
      <c r="P99" s="98">
        <v>0.41031091077830251</v>
      </c>
      <c r="Q99" s="98">
        <v>0.43198073285786842</v>
      </c>
      <c r="R99" s="98">
        <v>0.46554307950698937</v>
      </c>
      <c r="S99" s="98">
        <v>0.48848415271316115</v>
      </c>
      <c r="T99" s="98">
        <v>0.52636792763138707</v>
      </c>
      <c r="U99" s="98">
        <v>0.56067227458620916</v>
      </c>
      <c r="V99" s="98">
        <v>0.60771249800710836</v>
      </c>
      <c r="W99" s="98">
        <v>0.63732196075811609</v>
      </c>
      <c r="X99" s="98">
        <v>0.59615696191938394</v>
      </c>
      <c r="Y99" s="98">
        <v>0.5684146994545296</v>
      </c>
      <c r="DA99" s="63" t="s">
        <v>1664</v>
      </c>
    </row>
    <row r="100" spans="1:105" ht="12" customHeight="1" x14ac:dyDescent="0.25">
      <c r="A100" s="121" t="s">
        <v>54</v>
      </c>
      <c r="B100" s="122">
        <v>6.5582876048771714</v>
      </c>
      <c r="C100" s="122">
        <v>6.9854126017907392</v>
      </c>
      <c r="D100" s="122">
        <v>7.2083353187169141</v>
      </c>
      <c r="E100" s="122">
        <v>7.5449151652517825</v>
      </c>
      <c r="F100" s="122">
        <v>7.7780984186876054</v>
      </c>
      <c r="G100" s="122">
        <v>8.4207461659872287</v>
      </c>
      <c r="H100" s="122">
        <v>8.4206996800601956</v>
      </c>
      <c r="I100" s="122">
        <v>8.9950682952824259</v>
      </c>
      <c r="J100" s="122">
        <v>10.093822359134185</v>
      </c>
      <c r="K100" s="122">
        <v>11.292190674620546</v>
      </c>
      <c r="L100" s="122">
        <v>11.588740636044847</v>
      </c>
      <c r="M100" s="122">
        <v>11.811539807845156</v>
      </c>
      <c r="N100" s="122">
        <v>12.375875313319767</v>
      </c>
      <c r="O100" s="122">
        <v>12.749316702091781</v>
      </c>
      <c r="P100" s="122">
        <v>12.796554420387814</v>
      </c>
      <c r="Q100" s="122">
        <v>12.875749148286014</v>
      </c>
      <c r="R100" s="122">
        <v>12.67122613894743</v>
      </c>
      <c r="S100" s="122">
        <v>12.563584398263014</v>
      </c>
      <c r="T100" s="122">
        <v>12.790305364018534</v>
      </c>
      <c r="U100" s="122">
        <v>12.794132185701223</v>
      </c>
      <c r="V100" s="122">
        <v>16.871190056048402</v>
      </c>
      <c r="W100" s="122">
        <v>16.453390023545559</v>
      </c>
      <c r="X100" s="122">
        <v>14.828906067385528</v>
      </c>
      <c r="Y100" s="122">
        <v>13.416257910118805</v>
      </c>
      <c r="DA100" s="130" t="s">
        <v>1665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1666</v>
      </c>
    </row>
    <row r="102" spans="1:105" ht="12" customHeight="1" x14ac:dyDescent="0.25">
      <c r="A102" s="97" t="s">
        <v>50</v>
      </c>
      <c r="B102" s="98">
        <v>0.58337883066124363</v>
      </c>
      <c r="C102" s="98">
        <v>0.9818206249136604</v>
      </c>
      <c r="D102" s="98">
        <v>0.99695563721290104</v>
      </c>
      <c r="E102" s="98">
        <v>1.2090415411969169</v>
      </c>
      <c r="F102" s="98">
        <v>1.0291972505166984</v>
      </c>
      <c r="G102" s="98">
        <v>1.2705549649769545</v>
      </c>
      <c r="H102" s="98">
        <v>0.65730865309895459</v>
      </c>
      <c r="I102" s="98">
        <v>0.91329904980457932</v>
      </c>
      <c r="J102" s="98">
        <v>1.4610855512269314</v>
      </c>
      <c r="K102" s="98">
        <v>1.7587576835198298</v>
      </c>
      <c r="L102" s="98">
        <v>1.2827351152805087</v>
      </c>
      <c r="M102" s="98">
        <v>1.047207182503098</v>
      </c>
      <c r="N102" s="98">
        <v>0.79559506412968184</v>
      </c>
      <c r="O102" s="98">
        <v>1.0695124388889592</v>
      </c>
      <c r="P102" s="98">
        <v>1.0749640929913382</v>
      </c>
      <c r="Q102" s="98">
        <v>1.3133190681089482</v>
      </c>
      <c r="R102" s="98">
        <v>1.03640704903381</v>
      </c>
      <c r="S102" s="98">
        <v>1.0289913184047876</v>
      </c>
      <c r="T102" s="98">
        <v>1.0276506816055413</v>
      </c>
      <c r="U102" s="98">
        <v>1.0204269118697917</v>
      </c>
      <c r="V102" s="98">
        <v>1.2698012353248465</v>
      </c>
      <c r="W102" s="98">
        <v>1.2426712445611887</v>
      </c>
      <c r="X102" s="98">
        <v>0.96542096565020274</v>
      </c>
      <c r="Y102" s="98">
        <v>0.71300973200858475</v>
      </c>
      <c r="DA102" s="63" t="s">
        <v>1667</v>
      </c>
    </row>
    <row r="103" spans="1:105" ht="12" customHeight="1" x14ac:dyDescent="0.25">
      <c r="A103" s="109" t="s">
        <v>120</v>
      </c>
      <c r="B103" s="33">
        <v>5.9749087742159279</v>
      </c>
      <c r="C103" s="33">
        <v>6.0035919768770789</v>
      </c>
      <c r="D103" s="33">
        <v>6.2113796815040132</v>
      </c>
      <c r="E103" s="33">
        <v>6.3358736240548659</v>
      </c>
      <c r="F103" s="33">
        <v>6.7489011681709066</v>
      </c>
      <c r="G103" s="33">
        <v>7.1501912010102737</v>
      </c>
      <c r="H103" s="33">
        <v>7.7633910269612407</v>
      </c>
      <c r="I103" s="33">
        <v>8.0817692454778474</v>
      </c>
      <c r="J103" s="33">
        <v>8.6327368079072535</v>
      </c>
      <c r="K103" s="33">
        <v>9.5334329911007156</v>
      </c>
      <c r="L103" s="33">
        <v>10.306005520764337</v>
      </c>
      <c r="M103" s="33">
        <v>10.764332625342059</v>
      </c>
      <c r="N103" s="33">
        <v>11.580280249190086</v>
      </c>
      <c r="O103" s="33">
        <v>11.679804263202822</v>
      </c>
      <c r="P103" s="33">
        <v>11.721590327396475</v>
      </c>
      <c r="Q103" s="33">
        <v>11.562430080177066</v>
      </c>
      <c r="R103" s="33">
        <v>11.63481908991362</v>
      </c>
      <c r="S103" s="33">
        <v>11.534593079858226</v>
      </c>
      <c r="T103" s="33">
        <v>11.762654682412993</v>
      </c>
      <c r="U103" s="33">
        <v>11.77370527383143</v>
      </c>
      <c r="V103" s="33">
        <v>15.601388820723557</v>
      </c>
      <c r="W103" s="33">
        <v>15.210718778984369</v>
      </c>
      <c r="X103" s="33">
        <v>13.863485101735325</v>
      </c>
      <c r="Y103" s="33">
        <v>12.70324817811022</v>
      </c>
      <c r="DA103" s="60" t="s">
        <v>1668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1669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1670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1671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1672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1673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1674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1675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1676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1677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1678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1679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1680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1681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1682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1683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1684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1685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1686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1299.2976469170019</v>
      </c>
      <c r="C124" s="117">
        <f t="shared" si="42"/>
        <v>1419.6129974578032</v>
      </c>
      <c r="D124" s="117">
        <f t="shared" si="42"/>
        <v>1453.3659107179967</v>
      </c>
      <c r="E124" s="117">
        <f t="shared" si="42"/>
        <v>1544.0288275860446</v>
      </c>
      <c r="F124" s="117">
        <f t="shared" si="42"/>
        <v>1493.6658864446524</v>
      </c>
      <c r="G124" s="117">
        <f t="shared" si="42"/>
        <v>1457.682167504933</v>
      </c>
      <c r="H124" s="117">
        <f t="shared" si="42"/>
        <v>1495.2647906294824</v>
      </c>
      <c r="I124" s="117">
        <f t="shared" si="42"/>
        <v>1514.5871817055886</v>
      </c>
      <c r="J124" s="117">
        <f t="shared" si="42"/>
        <v>1504.9700455952197</v>
      </c>
      <c r="K124" s="117">
        <f t="shared" si="42"/>
        <v>1595.9301205182428</v>
      </c>
      <c r="L124" s="117">
        <f t="shared" si="42"/>
        <v>1771.5720997087549</v>
      </c>
      <c r="M124" s="117">
        <f t="shared" si="42"/>
        <v>1538.3593883947578</v>
      </c>
      <c r="N124" s="117">
        <f t="shared" si="42"/>
        <v>1689.4811061735509</v>
      </c>
      <c r="O124" s="117">
        <f t="shared" si="42"/>
        <v>1626.5227635465048</v>
      </c>
      <c r="P124" s="117">
        <f t="shared" si="42"/>
        <v>1599.7450620968295</v>
      </c>
      <c r="Q124" s="117">
        <f t="shared" si="42"/>
        <v>1574.678746120863</v>
      </c>
      <c r="R124" s="117">
        <f t="shared" ref="R124:V124" si="43">R125+R128+R130+R139</f>
        <v>1711.8690513031306</v>
      </c>
      <c r="S124" s="117">
        <f t="shared" si="43"/>
        <v>1687.8199639248085</v>
      </c>
      <c r="T124" s="117">
        <f t="shared" si="43"/>
        <v>1637.0206014326443</v>
      </c>
      <c r="U124" s="117">
        <f t="shared" si="43"/>
        <v>1621.2085506385158</v>
      </c>
      <c r="V124" s="117">
        <f t="shared" si="43"/>
        <v>1491.8922687137504</v>
      </c>
      <c r="W124" s="117">
        <f t="shared" ref="W124:Y124" si="44">W125+W128+W130+W139</f>
        <v>1726.4296337006376</v>
      </c>
      <c r="X124" s="117">
        <f t="shared" si="44"/>
        <v>1613.2987205838851</v>
      </c>
      <c r="Y124" s="117">
        <f t="shared" si="44"/>
        <v>1631.1043469335759</v>
      </c>
      <c r="DA124" s="129" t="s">
        <v>1687</v>
      </c>
    </row>
    <row r="125" spans="1:105" ht="12.95" customHeight="1" x14ac:dyDescent="0.25">
      <c r="A125" s="121" t="s">
        <v>57</v>
      </c>
      <c r="B125" s="122">
        <f t="shared" ref="B125:Q125" si="45">SUM(B126:B127)</f>
        <v>1163.7473876748179</v>
      </c>
      <c r="C125" s="122">
        <f t="shared" si="45"/>
        <v>1278.9190097334556</v>
      </c>
      <c r="D125" s="122">
        <f t="shared" si="45"/>
        <v>1310.3146799070655</v>
      </c>
      <c r="E125" s="122">
        <f t="shared" si="45"/>
        <v>1397.8193570004214</v>
      </c>
      <c r="F125" s="122">
        <f t="shared" si="45"/>
        <v>1344.5506199698493</v>
      </c>
      <c r="G125" s="122">
        <f t="shared" si="45"/>
        <v>1310.4137844576633</v>
      </c>
      <c r="H125" s="122">
        <f t="shared" si="45"/>
        <v>1347.8779982726132</v>
      </c>
      <c r="I125" s="122">
        <f t="shared" si="45"/>
        <v>1367.91998318988</v>
      </c>
      <c r="J125" s="122">
        <f t="shared" si="45"/>
        <v>1356.9890618624431</v>
      </c>
      <c r="K125" s="122">
        <f t="shared" si="45"/>
        <v>1443.2587376951622</v>
      </c>
      <c r="L125" s="122">
        <f t="shared" si="45"/>
        <v>1618.0581446480689</v>
      </c>
      <c r="M125" s="122">
        <f t="shared" si="45"/>
        <v>1381.3991238504761</v>
      </c>
      <c r="N125" s="122">
        <f t="shared" si="45"/>
        <v>1530.8266775326056</v>
      </c>
      <c r="O125" s="122">
        <f t="shared" si="45"/>
        <v>1465.6657724345562</v>
      </c>
      <c r="P125" s="122">
        <f t="shared" si="45"/>
        <v>1444.3310964043169</v>
      </c>
      <c r="Q125" s="122">
        <f t="shared" si="45"/>
        <v>1416.108063234243</v>
      </c>
      <c r="R125" s="122">
        <f t="shared" ref="R125:V125" si="46">SUM(R126:R127)</f>
        <v>1559.2567315101523</v>
      </c>
      <c r="S125" s="122">
        <f t="shared" si="46"/>
        <v>1539.4860704023833</v>
      </c>
      <c r="T125" s="122">
        <f t="shared" si="46"/>
        <v>1495.4109336356221</v>
      </c>
      <c r="U125" s="122">
        <f t="shared" si="46"/>
        <v>1479.4314622671664</v>
      </c>
      <c r="V125" s="122">
        <f t="shared" si="46"/>
        <v>1349.0503046068504</v>
      </c>
      <c r="W125" s="122">
        <f t="shared" ref="W125:Y125" si="47">SUM(W126:W127)</f>
        <v>1583.3260761024435</v>
      </c>
      <c r="X125" s="122">
        <f t="shared" si="47"/>
        <v>1478.9812884034125</v>
      </c>
      <c r="Y125" s="122">
        <f t="shared" si="47"/>
        <v>1498.4118440507157</v>
      </c>
      <c r="DA125" s="130" t="s">
        <v>1688</v>
      </c>
    </row>
    <row r="126" spans="1:105" ht="12" customHeight="1" x14ac:dyDescent="0.25">
      <c r="A126" s="97" t="s">
        <v>198</v>
      </c>
      <c r="B126" s="98">
        <v>1159.2427335745742</v>
      </c>
      <c r="C126" s="98">
        <v>1273.9660036739315</v>
      </c>
      <c r="D126" s="98">
        <v>1305.3518547944518</v>
      </c>
      <c r="E126" s="98">
        <v>1392.5875326270079</v>
      </c>
      <c r="F126" s="98">
        <v>1339.64427952553</v>
      </c>
      <c r="G126" s="98">
        <v>1305.7059709023085</v>
      </c>
      <c r="H126" s="98">
        <v>1343.0987215500611</v>
      </c>
      <c r="I126" s="98">
        <v>1363.1245327403417</v>
      </c>
      <c r="J126" s="98">
        <v>1352.3013896971713</v>
      </c>
      <c r="K126" s="98">
        <v>1438.3080183897343</v>
      </c>
      <c r="L126" s="98">
        <v>1612.5207775246599</v>
      </c>
      <c r="M126" s="98">
        <v>1376.7498693796824</v>
      </c>
      <c r="N126" s="98">
        <v>1525.6836113891384</v>
      </c>
      <c r="O126" s="98">
        <v>1460.7874789036009</v>
      </c>
      <c r="P126" s="98">
        <v>1439.5652340481543</v>
      </c>
      <c r="Q126" s="98">
        <v>1411.4736604329023</v>
      </c>
      <c r="R126" s="98">
        <v>1554.1510640754341</v>
      </c>
      <c r="S126" s="98">
        <v>1534.4736422435215</v>
      </c>
      <c r="T126" s="98">
        <v>1490.5745060924548</v>
      </c>
      <c r="U126" s="98">
        <v>1474.6512293885069</v>
      </c>
      <c r="V126" s="98">
        <v>1344.6895095031657</v>
      </c>
      <c r="W126" s="98">
        <v>1578.1616972068264</v>
      </c>
      <c r="X126" s="98">
        <v>1474.1657927011092</v>
      </c>
      <c r="Y126" s="98">
        <v>1493.5112374002827</v>
      </c>
      <c r="DA126" s="63" t="s">
        <v>1689</v>
      </c>
    </row>
    <row r="127" spans="1:105" ht="12" customHeight="1" x14ac:dyDescent="0.25">
      <c r="A127" s="97" t="s">
        <v>53</v>
      </c>
      <c r="B127" s="98">
        <v>4.5046541002435729</v>
      </c>
      <c r="C127" s="98">
        <v>4.9530060595241769</v>
      </c>
      <c r="D127" s="98">
        <v>4.9628251126136833</v>
      </c>
      <c r="E127" s="98">
        <v>5.2318243734134775</v>
      </c>
      <c r="F127" s="98">
        <v>4.9063404443192482</v>
      </c>
      <c r="G127" s="98">
        <v>4.7078135553548082</v>
      </c>
      <c r="H127" s="98">
        <v>4.7792767225521837</v>
      </c>
      <c r="I127" s="98">
        <v>4.7954504495383246</v>
      </c>
      <c r="J127" s="98">
        <v>4.6876721652716951</v>
      </c>
      <c r="K127" s="98">
        <v>4.9507193054278034</v>
      </c>
      <c r="L127" s="98">
        <v>5.5373671234090525</v>
      </c>
      <c r="M127" s="98">
        <v>4.649254470793716</v>
      </c>
      <c r="N127" s="98">
        <v>5.1430661434671547</v>
      </c>
      <c r="O127" s="98">
        <v>4.8782935309551583</v>
      </c>
      <c r="P127" s="98">
        <v>4.7658623561626836</v>
      </c>
      <c r="Q127" s="98">
        <v>4.6344028013406007</v>
      </c>
      <c r="R127" s="98">
        <v>5.1056674347183231</v>
      </c>
      <c r="S127" s="98">
        <v>5.0124281588618542</v>
      </c>
      <c r="T127" s="98">
        <v>4.836427543167205</v>
      </c>
      <c r="U127" s="98">
        <v>4.7802328786594144</v>
      </c>
      <c r="V127" s="98">
        <v>4.3607951036847519</v>
      </c>
      <c r="W127" s="98">
        <v>5.1643788956171948</v>
      </c>
      <c r="X127" s="98">
        <v>4.8154957023032967</v>
      </c>
      <c r="Y127" s="98">
        <v>4.9006066504329668</v>
      </c>
      <c r="DA127" s="63" t="s">
        <v>1690</v>
      </c>
    </row>
    <row r="128" spans="1:105" ht="12.95" customHeight="1" x14ac:dyDescent="0.25">
      <c r="A128" s="121" t="s">
        <v>92</v>
      </c>
      <c r="B128" s="122">
        <f t="shared" ref="B128:Y128" si="48">B129</f>
        <v>0.69665321099204036</v>
      </c>
      <c r="C128" s="122">
        <f t="shared" si="48"/>
        <v>0.74067119859901875</v>
      </c>
      <c r="D128" s="122">
        <f t="shared" si="48"/>
        <v>0.77617670904837177</v>
      </c>
      <c r="E128" s="122">
        <f t="shared" si="48"/>
        <v>0.96666031558545673</v>
      </c>
      <c r="F128" s="122">
        <f t="shared" si="48"/>
        <v>0.83335448900428388</v>
      </c>
      <c r="G128" s="122">
        <f t="shared" si="48"/>
        <v>0.85404753849415727</v>
      </c>
      <c r="H128" s="122">
        <f t="shared" si="48"/>
        <v>0.87455001125907239</v>
      </c>
      <c r="I128" s="122">
        <f t="shared" si="48"/>
        <v>0.8857249747913738</v>
      </c>
      <c r="J128" s="122">
        <f t="shared" si="48"/>
        <v>0.97232565215896594</v>
      </c>
      <c r="K128" s="122">
        <f t="shared" si="48"/>
        <v>1.0292248327246032</v>
      </c>
      <c r="L128" s="122">
        <f t="shared" si="48"/>
        <v>1.4489523403527</v>
      </c>
      <c r="M128" s="122">
        <f t="shared" si="48"/>
        <v>1.1810775280204995</v>
      </c>
      <c r="N128" s="122">
        <f t="shared" si="48"/>
        <v>1.171524072237635</v>
      </c>
      <c r="O128" s="122">
        <f t="shared" si="48"/>
        <v>1.2092219569136831</v>
      </c>
      <c r="P128" s="122">
        <f t="shared" si="48"/>
        <v>1.3151994615653684</v>
      </c>
      <c r="Q128" s="122">
        <f t="shared" si="48"/>
        <v>1.2664006818493663</v>
      </c>
      <c r="R128" s="122">
        <f t="shared" si="48"/>
        <v>1.2647767786013255</v>
      </c>
      <c r="S128" s="122">
        <f t="shared" si="48"/>
        <v>1.1979610691126028</v>
      </c>
      <c r="T128" s="122">
        <f t="shared" si="48"/>
        <v>1.1873471845726344</v>
      </c>
      <c r="U128" s="122">
        <f t="shared" si="48"/>
        <v>1.2875279329144131</v>
      </c>
      <c r="V128" s="122">
        <f t="shared" si="48"/>
        <v>1.390473161469</v>
      </c>
      <c r="W128" s="122">
        <f t="shared" si="48"/>
        <v>1.667231492294295</v>
      </c>
      <c r="X128" s="122">
        <f t="shared" si="48"/>
        <v>1.4828925457489945</v>
      </c>
      <c r="Y128" s="122">
        <f t="shared" si="48"/>
        <v>1.6616129840921618</v>
      </c>
      <c r="DA128" s="130" t="s">
        <v>1691</v>
      </c>
    </row>
    <row r="129" spans="1:105" ht="12" customHeight="1" x14ac:dyDescent="0.25">
      <c r="A129" s="97" t="s">
        <v>53</v>
      </c>
      <c r="B129" s="98">
        <v>0.69665321099204036</v>
      </c>
      <c r="C129" s="98">
        <v>0.74067119859901875</v>
      </c>
      <c r="D129" s="98">
        <v>0.77617670904837177</v>
      </c>
      <c r="E129" s="98">
        <v>0.96666031558545673</v>
      </c>
      <c r="F129" s="98">
        <v>0.83335448900428388</v>
      </c>
      <c r="G129" s="98">
        <v>0.85404753849415727</v>
      </c>
      <c r="H129" s="98">
        <v>0.87455001125907239</v>
      </c>
      <c r="I129" s="98">
        <v>0.8857249747913738</v>
      </c>
      <c r="J129" s="98">
        <v>0.97232565215896594</v>
      </c>
      <c r="K129" s="98">
        <v>1.0292248327246032</v>
      </c>
      <c r="L129" s="98">
        <v>1.4489523403527</v>
      </c>
      <c r="M129" s="98">
        <v>1.1810775280204995</v>
      </c>
      <c r="N129" s="98">
        <v>1.171524072237635</v>
      </c>
      <c r="O129" s="98">
        <v>1.2092219569136831</v>
      </c>
      <c r="P129" s="98">
        <v>1.3151994615653684</v>
      </c>
      <c r="Q129" s="98">
        <v>1.2664006818493663</v>
      </c>
      <c r="R129" s="98">
        <v>1.2647767786013255</v>
      </c>
      <c r="S129" s="98">
        <v>1.1979610691126028</v>
      </c>
      <c r="T129" s="98">
        <v>1.1873471845726344</v>
      </c>
      <c r="U129" s="98">
        <v>1.2875279329144131</v>
      </c>
      <c r="V129" s="98">
        <v>1.390473161469</v>
      </c>
      <c r="W129" s="98">
        <v>1.667231492294295</v>
      </c>
      <c r="X129" s="98">
        <v>1.4828925457489945</v>
      </c>
      <c r="Y129" s="98">
        <v>1.6616129840921618</v>
      </c>
      <c r="DA129" s="63" t="s">
        <v>1692</v>
      </c>
    </row>
    <row r="130" spans="1:105" ht="12" customHeight="1" x14ac:dyDescent="0.25">
      <c r="A130" s="121" t="s">
        <v>55</v>
      </c>
      <c r="B130" s="122">
        <v>121.32595692840522</v>
      </c>
      <c r="C130" s="122">
        <v>125.49448707057797</v>
      </c>
      <c r="D130" s="122">
        <v>127.56832923917626</v>
      </c>
      <c r="E130" s="122">
        <v>130.03305941115099</v>
      </c>
      <c r="F130" s="122">
        <v>132.99563733546483</v>
      </c>
      <c r="G130" s="122">
        <v>130.69315798540114</v>
      </c>
      <c r="H130" s="122">
        <v>131.50132933550651</v>
      </c>
      <c r="I130" s="122">
        <v>130.34216309065377</v>
      </c>
      <c r="J130" s="122">
        <v>130.3827024493836</v>
      </c>
      <c r="K130" s="122">
        <v>133.63267797874616</v>
      </c>
      <c r="L130" s="122">
        <v>133.98993664639684</v>
      </c>
      <c r="M130" s="122">
        <v>137.71801592010382</v>
      </c>
      <c r="N130" s="122">
        <v>138.81455390203129</v>
      </c>
      <c r="O130" s="122">
        <v>140.59907593803382</v>
      </c>
      <c r="P130" s="122">
        <v>135.1991930529413</v>
      </c>
      <c r="Q130" s="122">
        <v>137.98580404994175</v>
      </c>
      <c r="R130" s="122">
        <v>132.5678860770085</v>
      </c>
      <c r="S130" s="122">
        <v>128.51645529938872</v>
      </c>
      <c r="T130" s="122">
        <v>121.76864125307148</v>
      </c>
      <c r="U130" s="122">
        <v>121.69706996208616</v>
      </c>
      <c r="V130" s="122">
        <v>117.17302650594227</v>
      </c>
      <c r="W130" s="122">
        <v>117.30303220741169</v>
      </c>
      <c r="X130" s="122">
        <v>110.50414727405021</v>
      </c>
      <c r="Y130" s="122">
        <v>110.34581681711742</v>
      </c>
      <c r="DA130" s="130" t="s">
        <v>1693</v>
      </c>
    </row>
    <row r="131" spans="1:105" ht="12" customHeight="1" x14ac:dyDescent="0.25">
      <c r="A131" s="97" t="s">
        <v>128</v>
      </c>
      <c r="B131" s="98">
        <v>119.33258502510384</v>
      </c>
      <c r="C131" s="98">
        <v>119.82821020872534</v>
      </c>
      <c r="D131" s="98">
        <v>121.97629517414349</v>
      </c>
      <c r="E131" s="98">
        <v>124.16442974812055</v>
      </c>
      <c r="F131" s="98">
        <v>125.51639713969686</v>
      </c>
      <c r="G131" s="98">
        <v>125.06034239367662</v>
      </c>
      <c r="H131" s="98">
        <v>126.35611173077316</v>
      </c>
      <c r="I131" s="98">
        <v>125.2449681899374</v>
      </c>
      <c r="J131" s="98">
        <v>124.45663701513669</v>
      </c>
      <c r="K131" s="98">
        <v>127.77650268011108</v>
      </c>
      <c r="L131" s="98">
        <v>128.20525525455818</v>
      </c>
      <c r="M131" s="98">
        <v>133.00953345602005</v>
      </c>
      <c r="N131" s="98">
        <v>134.80835874749133</v>
      </c>
      <c r="O131" s="98">
        <v>137.45648310768212</v>
      </c>
      <c r="P131" s="98">
        <v>132.88114696973378</v>
      </c>
      <c r="Q131" s="98">
        <v>134.17016632632343</v>
      </c>
      <c r="R131" s="98">
        <v>130.5936576665614</v>
      </c>
      <c r="S131" s="98">
        <v>125.83442765247599</v>
      </c>
      <c r="T131" s="98">
        <v>119.52572304067455</v>
      </c>
      <c r="U131" s="98">
        <v>117.43538618192089</v>
      </c>
      <c r="V131" s="98">
        <v>115.4320507594864</v>
      </c>
      <c r="W131" s="98">
        <v>114.64037867790586</v>
      </c>
      <c r="X131" s="98">
        <v>106.69114635116014</v>
      </c>
      <c r="Y131" s="98">
        <v>104.70843096615762</v>
      </c>
      <c r="DA131" s="63" t="s">
        <v>1694</v>
      </c>
    </row>
    <row r="132" spans="1:105" ht="12" customHeight="1" x14ac:dyDescent="0.25">
      <c r="A132" s="97" t="s">
        <v>127</v>
      </c>
      <c r="B132" s="98">
        <v>1.7517166705090247E-2</v>
      </c>
      <c r="C132" s="98">
        <v>1.8089604564406003E-2</v>
      </c>
      <c r="D132" s="98">
        <v>1.8091465913019147E-2</v>
      </c>
      <c r="E132" s="98">
        <v>1.8286683955956944E-2</v>
      </c>
      <c r="F132" s="98">
        <v>1.8973991450844274E-2</v>
      </c>
      <c r="G132" s="98">
        <v>1.9588016373521894E-2</v>
      </c>
      <c r="H132" s="98">
        <v>2.5122968793675763E-2</v>
      </c>
      <c r="I132" s="98">
        <v>2.7143435240816912E-2</v>
      </c>
      <c r="J132" s="98">
        <v>3.1726561613849812E-2</v>
      </c>
      <c r="K132" s="98">
        <v>3.4013413534021417E-2</v>
      </c>
      <c r="L132" s="98">
        <v>3.7299736629685928E-2</v>
      </c>
      <c r="M132" s="98">
        <v>4.0428007225803975E-2</v>
      </c>
      <c r="N132" s="98">
        <v>4.4179172921587136E-2</v>
      </c>
      <c r="O132" s="98">
        <v>5.0175510779604068E-2</v>
      </c>
      <c r="P132" s="98">
        <v>5.2883994576145114E-2</v>
      </c>
      <c r="Q132" s="98">
        <v>5.7905249585257001E-2</v>
      </c>
      <c r="R132" s="98">
        <v>6.1439665792529796E-2</v>
      </c>
      <c r="S132" s="98">
        <v>6.4775683323220687E-2</v>
      </c>
      <c r="T132" s="98">
        <v>6.7740771664614424E-2</v>
      </c>
      <c r="U132" s="98">
        <v>7.3600304199218008E-2</v>
      </c>
      <c r="V132" s="98">
        <v>7.6964444308894792E-2</v>
      </c>
      <c r="W132" s="98">
        <v>8.1891449765589902E-2</v>
      </c>
      <c r="X132" s="98">
        <v>7.9522687617604032E-2</v>
      </c>
      <c r="Y132" s="98">
        <v>8.0110059892166144E-2</v>
      </c>
      <c r="DA132" s="63" t="s">
        <v>1695</v>
      </c>
    </row>
    <row r="133" spans="1:105" ht="12" customHeight="1" x14ac:dyDescent="0.25">
      <c r="A133" s="100" t="s">
        <v>198</v>
      </c>
      <c r="B133" s="101">
        <v>1.4535226632815063E-2</v>
      </c>
      <c r="C133" s="101">
        <v>1.490047675824745E-2</v>
      </c>
      <c r="D133" s="101">
        <v>1.4928277321348717E-2</v>
      </c>
      <c r="E133" s="101">
        <v>1.5019568121694979E-2</v>
      </c>
      <c r="F133" s="101">
        <v>1.5591606483675864E-2</v>
      </c>
      <c r="G133" s="101">
        <v>1.6145861366132358E-2</v>
      </c>
      <c r="H133" s="101">
        <v>2.0661130171217082E-2</v>
      </c>
      <c r="I133" s="101">
        <v>2.2588493625712362E-2</v>
      </c>
      <c r="J133" s="101">
        <v>2.6152135499262714E-2</v>
      </c>
      <c r="K133" s="101">
        <v>2.8032670481838003E-2</v>
      </c>
      <c r="L133" s="101">
        <v>3.0631021298357285E-2</v>
      </c>
      <c r="M133" s="101">
        <v>3.3288479861107244E-2</v>
      </c>
      <c r="N133" s="101">
        <v>3.6318771367519327E-2</v>
      </c>
      <c r="O133" s="101">
        <v>4.1162666275560957E-2</v>
      </c>
      <c r="P133" s="101">
        <v>4.3386823899719651E-2</v>
      </c>
      <c r="Q133" s="101">
        <v>4.7402819449853639E-2</v>
      </c>
      <c r="R133" s="101">
        <v>5.037714020489021E-2</v>
      </c>
      <c r="S133" s="101">
        <v>5.3065099703427016E-2</v>
      </c>
      <c r="T133" s="101">
        <v>5.5488837634267332E-2</v>
      </c>
      <c r="U133" s="101">
        <v>6.0160009968225299E-2</v>
      </c>
      <c r="V133" s="101">
        <v>6.2790554201908835E-2</v>
      </c>
      <c r="W133" s="101">
        <v>6.6023857312352011E-2</v>
      </c>
      <c r="X133" s="101">
        <v>6.4041171291516999E-2</v>
      </c>
      <c r="Y133" s="101">
        <v>6.5456311118010951E-2</v>
      </c>
      <c r="DA133" s="131" t="s">
        <v>1696</v>
      </c>
    </row>
    <row r="134" spans="1:105" ht="12" customHeight="1" x14ac:dyDescent="0.25">
      <c r="A134" s="103" t="s">
        <v>52</v>
      </c>
      <c r="B134" s="104">
        <v>2.9819400722751843E-3</v>
      </c>
      <c r="C134" s="104">
        <v>3.1891278061585526E-3</v>
      </c>
      <c r="D134" s="104">
        <v>3.1631885916704309E-3</v>
      </c>
      <c r="E134" s="104">
        <v>3.2671158342619639E-3</v>
      </c>
      <c r="F134" s="104">
        <v>3.3823849671684087E-3</v>
      </c>
      <c r="G134" s="104">
        <v>3.4421550073895357E-3</v>
      </c>
      <c r="H134" s="104">
        <v>4.4618386224586802E-3</v>
      </c>
      <c r="I134" s="104">
        <v>4.5549416151045496E-3</v>
      </c>
      <c r="J134" s="104">
        <v>5.574426114587098E-3</v>
      </c>
      <c r="K134" s="104">
        <v>5.9807430521834105E-3</v>
      </c>
      <c r="L134" s="104">
        <v>6.6687153313286411E-3</v>
      </c>
      <c r="M134" s="104">
        <v>7.1395273646967291E-3</v>
      </c>
      <c r="N134" s="104">
        <v>7.8604015540678102E-3</v>
      </c>
      <c r="O134" s="104">
        <v>9.0128445040431118E-3</v>
      </c>
      <c r="P134" s="104">
        <v>9.4971706764254635E-3</v>
      </c>
      <c r="Q134" s="104">
        <v>1.0502430135403359E-2</v>
      </c>
      <c r="R134" s="104">
        <v>1.1062525587639583E-2</v>
      </c>
      <c r="S134" s="104">
        <v>1.1710583619793675E-2</v>
      </c>
      <c r="T134" s="104">
        <v>1.2251934030347095E-2</v>
      </c>
      <c r="U134" s="104">
        <v>1.3440294230992716E-2</v>
      </c>
      <c r="V134" s="104">
        <v>1.4173890106985958E-2</v>
      </c>
      <c r="W134" s="104">
        <v>1.5867592453237885E-2</v>
      </c>
      <c r="X134" s="104">
        <v>1.548151632608704E-2</v>
      </c>
      <c r="Y134" s="104">
        <v>1.4653748774155191E-2</v>
      </c>
      <c r="DA134" s="132" t="s">
        <v>1697</v>
      </c>
    </row>
    <row r="135" spans="1:105" ht="12" customHeight="1" x14ac:dyDescent="0.25">
      <c r="A135" s="106" t="s">
        <v>122</v>
      </c>
      <c r="B135" s="101">
        <v>1.9471486764944499</v>
      </c>
      <c r="C135" s="101">
        <v>5.5625676636799168</v>
      </c>
      <c r="D135" s="101">
        <v>5.4896092542908033</v>
      </c>
      <c r="E135" s="101">
        <v>5.7640110194766425</v>
      </c>
      <c r="F135" s="101">
        <v>7.3469694014906137</v>
      </c>
      <c r="G135" s="101">
        <v>5.5278567123032225</v>
      </c>
      <c r="H135" s="101">
        <v>5.0422129617908755</v>
      </c>
      <c r="I135" s="101">
        <v>4.9900627534047857</v>
      </c>
      <c r="J135" s="101">
        <v>5.7493414002873084</v>
      </c>
      <c r="K135" s="101">
        <v>5.6625283627530463</v>
      </c>
      <c r="L135" s="101">
        <v>5.5798699339120725</v>
      </c>
      <c r="M135" s="101">
        <v>4.5156056165033389</v>
      </c>
      <c r="N135" s="101">
        <v>3.8273825417000022</v>
      </c>
      <c r="O135" s="101">
        <v>2.9920265597147764</v>
      </c>
      <c r="P135" s="101">
        <v>2.1963628939846216</v>
      </c>
      <c r="Q135" s="101">
        <v>3.6060744238327489</v>
      </c>
      <c r="R135" s="101">
        <v>1.8188927368161507</v>
      </c>
      <c r="S135" s="101">
        <v>2.4818604805539586</v>
      </c>
      <c r="T135" s="101">
        <v>2.0608140457680002</v>
      </c>
      <c r="U135" s="101">
        <v>3.9295638945014106</v>
      </c>
      <c r="V135" s="101">
        <v>1.5459513677103238</v>
      </c>
      <c r="W135" s="101">
        <v>2.3932412399230363</v>
      </c>
      <c r="X135" s="101">
        <v>3.4522493393992568</v>
      </c>
      <c r="Y135" s="101">
        <v>5.1256447931368463</v>
      </c>
      <c r="DA135" s="131" t="s">
        <v>1698</v>
      </c>
    </row>
    <row r="136" spans="1:105" ht="12" customHeight="1" x14ac:dyDescent="0.25">
      <c r="A136" s="107" t="s">
        <v>121</v>
      </c>
      <c r="B136" s="104">
        <v>2.8706060101843119E-2</v>
      </c>
      <c r="C136" s="104">
        <v>8.5619593608311534E-2</v>
      </c>
      <c r="D136" s="104">
        <v>8.4333344828960016E-2</v>
      </c>
      <c r="E136" s="104">
        <v>8.6331959597816935E-2</v>
      </c>
      <c r="F136" s="104">
        <v>0.11329680282652137</v>
      </c>
      <c r="G136" s="104">
        <v>8.53708630477851E-2</v>
      </c>
      <c r="H136" s="104">
        <v>7.7881674148791463E-2</v>
      </c>
      <c r="I136" s="104">
        <v>7.9988712070789558E-2</v>
      </c>
      <c r="J136" s="104">
        <v>0.14499747234575103</v>
      </c>
      <c r="K136" s="104">
        <v>0.15963352234801056</v>
      </c>
      <c r="L136" s="104">
        <v>0.16751172129689998</v>
      </c>
      <c r="M136" s="104">
        <v>0.15244884035461692</v>
      </c>
      <c r="N136" s="104">
        <v>0.13463343991839755</v>
      </c>
      <c r="O136" s="104">
        <v>0.10039075985730297</v>
      </c>
      <c r="P136" s="104">
        <v>6.87991946467542E-2</v>
      </c>
      <c r="Q136" s="104">
        <v>0.15165805020031192</v>
      </c>
      <c r="R136" s="104">
        <v>9.3896007838436477E-2</v>
      </c>
      <c r="S136" s="104">
        <v>0.13539148303556736</v>
      </c>
      <c r="T136" s="104">
        <v>0.11436339496430802</v>
      </c>
      <c r="U136" s="104">
        <v>0.2585195814646411</v>
      </c>
      <c r="V136" s="104">
        <v>0.11805993443664237</v>
      </c>
      <c r="W136" s="104">
        <v>0.18752083981719447</v>
      </c>
      <c r="X136" s="104">
        <v>0.28122889587320765</v>
      </c>
      <c r="Y136" s="104">
        <v>0.43163099793079734</v>
      </c>
      <c r="DA136" s="132" t="s">
        <v>1699</v>
      </c>
    </row>
    <row r="137" spans="1:105" ht="12" customHeight="1" x14ac:dyDescent="0.25">
      <c r="A137" s="108" t="s">
        <v>53</v>
      </c>
      <c r="B137" s="98">
        <v>2.4453040865994993E-2</v>
      </c>
      <c r="C137" s="98">
        <v>7.2266393620335281E-2</v>
      </c>
      <c r="D137" s="98">
        <v>7.1302793169668421E-2</v>
      </c>
      <c r="E137" s="98">
        <v>7.2706209048814474E-2</v>
      </c>
      <c r="F137" s="98">
        <v>9.5460753458717018E-2</v>
      </c>
      <c r="G137" s="98">
        <v>7.2136418584896542E-2</v>
      </c>
      <c r="H137" s="98">
        <v>6.576390091354678E-2</v>
      </c>
      <c r="I137" s="98">
        <v>6.8282299532340163E-2</v>
      </c>
      <c r="J137" s="98">
        <v>0.1227643430955167</v>
      </c>
      <c r="K137" s="98">
        <v>0.13514210295309848</v>
      </c>
      <c r="L137" s="98">
        <v>0.14143608607240271</v>
      </c>
      <c r="M137" s="98">
        <v>0.12906891336177656</v>
      </c>
      <c r="N137" s="98">
        <v>0.11389219963545827</v>
      </c>
      <c r="O137" s="98">
        <v>8.4829160778104817E-2</v>
      </c>
      <c r="P137" s="98">
        <v>5.8165458850457402E-2</v>
      </c>
      <c r="Q137" s="98">
        <v>0.12730359108952019</v>
      </c>
      <c r="R137" s="98">
        <v>7.8704054141449667E-2</v>
      </c>
      <c r="S137" s="98">
        <v>0.11336522866776147</v>
      </c>
      <c r="T137" s="98">
        <v>9.5814092769637677E-2</v>
      </c>
      <c r="U137" s="98">
        <v>0.21575122565722049</v>
      </c>
      <c r="V137" s="98">
        <v>9.822360209791503E-2</v>
      </c>
      <c r="W137" s="98">
        <v>0.15430211360540333</v>
      </c>
      <c r="X137" s="98">
        <v>0.23096037073318434</v>
      </c>
      <c r="Y137" s="98">
        <v>0.35883926202345029</v>
      </c>
      <c r="DA137" s="63" t="s">
        <v>1700</v>
      </c>
    </row>
    <row r="138" spans="1:105" ht="12" customHeight="1" x14ac:dyDescent="0.25">
      <c r="A138" s="108" t="s">
        <v>52</v>
      </c>
      <c r="B138" s="98">
        <v>4.253019235848126E-3</v>
      </c>
      <c r="C138" s="98">
        <v>1.3353199987976259E-2</v>
      </c>
      <c r="D138" s="98">
        <v>1.3030551659291591E-2</v>
      </c>
      <c r="E138" s="98">
        <v>1.3625750549002464E-2</v>
      </c>
      <c r="F138" s="98">
        <v>1.7836049367804346E-2</v>
      </c>
      <c r="G138" s="98">
        <v>1.3234444462888557E-2</v>
      </c>
      <c r="H138" s="98">
        <v>1.211777323524469E-2</v>
      </c>
      <c r="I138" s="98">
        <v>1.1706412538449394E-2</v>
      </c>
      <c r="J138" s="98">
        <v>2.2233129250234317E-2</v>
      </c>
      <c r="K138" s="98">
        <v>2.4491419394912079E-2</v>
      </c>
      <c r="L138" s="98">
        <v>2.6075635224497268E-2</v>
      </c>
      <c r="M138" s="98">
        <v>2.3379926992840361E-2</v>
      </c>
      <c r="N138" s="98">
        <v>2.0741240282939263E-2</v>
      </c>
      <c r="O138" s="98">
        <v>1.5561599079198154E-2</v>
      </c>
      <c r="P138" s="98">
        <v>1.0633735796296792E-2</v>
      </c>
      <c r="Q138" s="98">
        <v>2.4354459110791742E-2</v>
      </c>
      <c r="R138" s="98">
        <v>1.5191953696986815E-2</v>
      </c>
      <c r="S138" s="98">
        <v>2.2026254367805878E-2</v>
      </c>
      <c r="T138" s="98">
        <v>1.8549302194670336E-2</v>
      </c>
      <c r="U138" s="98">
        <v>4.2768355807420604E-2</v>
      </c>
      <c r="V138" s="98">
        <v>1.9836332338727329E-2</v>
      </c>
      <c r="W138" s="98">
        <v>3.3218726211791158E-2</v>
      </c>
      <c r="X138" s="98">
        <v>5.0268525140023293E-2</v>
      </c>
      <c r="Y138" s="98">
        <v>7.2791735907347041E-2</v>
      </c>
      <c r="DA138" s="63" t="s">
        <v>1701</v>
      </c>
    </row>
    <row r="139" spans="1:105" ht="12" customHeight="1" x14ac:dyDescent="0.25">
      <c r="A139" s="121" t="s">
        <v>54</v>
      </c>
      <c r="B139" s="122">
        <v>13.527649102786592</v>
      </c>
      <c r="C139" s="122">
        <v>14.458829455170696</v>
      </c>
      <c r="D139" s="122">
        <v>14.706724862706551</v>
      </c>
      <c r="E139" s="122">
        <v>15.209750858886856</v>
      </c>
      <c r="F139" s="122">
        <v>15.286274650333898</v>
      </c>
      <c r="G139" s="122">
        <v>15.72117752337458</v>
      </c>
      <c r="H139" s="122">
        <v>15.010913010103653</v>
      </c>
      <c r="I139" s="122">
        <v>15.439310450263527</v>
      </c>
      <c r="J139" s="122">
        <v>16.625955631233918</v>
      </c>
      <c r="K139" s="122">
        <v>18.009480011609917</v>
      </c>
      <c r="L139" s="122">
        <v>18.075066073936366</v>
      </c>
      <c r="M139" s="122">
        <v>18.061171096157288</v>
      </c>
      <c r="N139" s="122">
        <v>18.668350666676282</v>
      </c>
      <c r="O139" s="122">
        <v>19.048693217001031</v>
      </c>
      <c r="P139" s="122">
        <v>18.899573178005966</v>
      </c>
      <c r="Q139" s="122">
        <v>19.318478154829151</v>
      </c>
      <c r="R139" s="122">
        <v>18.77965693736844</v>
      </c>
      <c r="S139" s="122">
        <v>18.619477153923782</v>
      </c>
      <c r="T139" s="122">
        <v>18.653679359377911</v>
      </c>
      <c r="U139" s="122">
        <v>18.792490476349073</v>
      </c>
      <c r="V139" s="122">
        <v>24.278464439488843</v>
      </c>
      <c r="W139" s="122">
        <v>24.133293898487995</v>
      </c>
      <c r="X139" s="122">
        <v>22.330392360673589</v>
      </c>
      <c r="Y139" s="122">
        <v>20.685073081650636</v>
      </c>
      <c r="DA139" s="130" t="s">
        <v>1702</v>
      </c>
    </row>
    <row r="140" spans="1:105" ht="12" customHeight="1" x14ac:dyDescent="0.25">
      <c r="A140" s="97" t="s">
        <v>50</v>
      </c>
      <c r="B140" s="98">
        <v>1.2033218359137199</v>
      </c>
      <c r="C140" s="98">
        <v>2.0341127442123068</v>
      </c>
      <c r="D140" s="98">
        <v>2.0310968893396764</v>
      </c>
      <c r="E140" s="98">
        <v>2.4321847593597261</v>
      </c>
      <c r="F140" s="98">
        <v>2.032726767762516</v>
      </c>
      <c r="G140" s="98">
        <v>2.4079367733725583</v>
      </c>
      <c r="H140" s="98">
        <v>1.1989687056473248</v>
      </c>
      <c r="I140" s="98">
        <v>1.5962491421491465</v>
      </c>
      <c r="J140" s="98">
        <v>2.4109088355030814</v>
      </c>
      <c r="K140" s="98">
        <v>2.795191272941052</v>
      </c>
      <c r="L140" s="98">
        <v>1.9892588903391972</v>
      </c>
      <c r="M140" s="98">
        <v>1.5898037592020313</v>
      </c>
      <c r="N140" s="98">
        <v>1.1913787038846797</v>
      </c>
      <c r="O140" s="98">
        <v>1.5865061420154609</v>
      </c>
      <c r="P140" s="98">
        <v>1.5628578691976269</v>
      </c>
      <c r="Q140" s="98">
        <v>1.9539209426034245</v>
      </c>
      <c r="R140" s="98">
        <v>1.5193359240363964</v>
      </c>
      <c r="S140" s="98">
        <v>1.5046870635426486</v>
      </c>
      <c r="T140" s="98">
        <v>1.4908552198876772</v>
      </c>
      <c r="U140" s="98">
        <v>1.4885842327731182</v>
      </c>
      <c r="V140" s="98">
        <v>1.8260274044325833</v>
      </c>
      <c r="W140" s="98">
        <v>1.8248986449522766</v>
      </c>
      <c r="X140" s="98">
        <v>1.456196665042006</v>
      </c>
      <c r="Y140" s="98">
        <v>1.0923179424422833</v>
      </c>
      <c r="DA140" s="63" t="s">
        <v>1703</v>
      </c>
    </row>
    <row r="141" spans="1:105" ht="12" customHeight="1" x14ac:dyDescent="0.25">
      <c r="A141" s="109" t="s">
        <v>120</v>
      </c>
      <c r="B141" s="33">
        <v>12.324327266872872</v>
      </c>
      <c r="C141" s="33">
        <v>12.424716710958389</v>
      </c>
      <c r="D141" s="33">
        <v>12.675627973366876</v>
      </c>
      <c r="E141" s="33">
        <v>12.77756609952713</v>
      </c>
      <c r="F141" s="33">
        <v>13.253547882571382</v>
      </c>
      <c r="G141" s="33">
        <v>13.313240750002022</v>
      </c>
      <c r="H141" s="33">
        <v>13.811944304456329</v>
      </c>
      <c r="I141" s="33">
        <v>13.843061308114381</v>
      </c>
      <c r="J141" s="33">
        <v>14.215046795730837</v>
      </c>
      <c r="K141" s="33">
        <v>15.214288738668863</v>
      </c>
      <c r="L141" s="33">
        <v>16.085807183597169</v>
      </c>
      <c r="M141" s="33">
        <v>16.471367336955257</v>
      </c>
      <c r="N141" s="33">
        <v>17.476971962791602</v>
      </c>
      <c r="O141" s="33">
        <v>17.462187074985568</v>
      </c>
      <c r="P141" s="33">
        <v>17.336715308808337</v>
      </c>
      <c r="Q141" s="33">
        <v>17.364557212225726</v>
      </c>
      <c r="R141" s="33">
        <v>17.260321013332042</v>
      </c>
      <c r="S141" s="33">
        <v>17.114790090381135</v>
      </c>
      <c r="T141" s="33">
        <v>17.162824139490233</v>
      </c>
      <c r="U141" s="33">
        <v>17.303906243575955</v>
      </c>
      <c r="V141" s="33">
        <v>22.45243703505626</v>
      </c>
      <c r="W141" s="33">
        <v>22.308395253535718</v>
      </c>
      <c r="X141" s="33">
        <v>20.874195695631581</v>
      </c>
      <c r="Y141" s="33">
        <v>19.592755139208354</v>
      </c>
      <c r="DA141" s="60" t="s">
        <v>1704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192.05698156481563</v>
      </c>
      <c r="C143" s="117">
        <f t="shared" si="49"/>
        <v>226.3026886670807</v>
      </c>
      <c r="D143" s="117">
        <f t="shared" si="49"/>
        <v>251.50348590032473</v>
      </c>
      <c r="E143" s="117">
        <f t="shared" si="49"/>
        <v>286.5517035332897</v>
      </c>
      <c r="F143" s="117">
        <f t="shared" si="49"/>
        <v>294.93075231731518</v>
      </c>
      <c r="G143" s="117">
        <f t="shared" si="49"/>
        <v>319.16604745932642</v>
      </c>
      <c r="H143" s="117">
        <f t="shared" si="49"/>
        <v>334.27075197306368</v>
      </c>
      <c r="I143" s="117">
        <f t="shared" si="49"/>
        <v>342.81252908985869</v>
      </c>
      <c r="J143" s="117">
        <f t="shared" si="49"/>
        <v>341.56171258148049</v>
      </c>
      <c r="K143" s="117">
        <f t="shared" si="49"/>
        <v>364.55840146782253</v>
      </c>
      <c r="L143" s="117">
        <f t="shared" si="49"/>
        <v>405.61358049602222</v>
      </c>
      <c r="M143" s="117">
        <f t="shared" si="49"/>
        <v>363.82084028258464</v>
      </c>
      <c r="N143" s="117">
        <f t="shared" si="49"/>
        <v>402.67822166975776</v>
      </c>
      <c r="O143" s="117">
        <f t="shared" si="49"/>
        <v>392.01894511507163</v>
      </c>
      <c r="P143" s="117">
        <f t="shared" si="49"/>
        <v>398.06499040930106</v>
      </c>
      <c r="Q143" s="117">
        <f t="shared" si="49"/>
        <v>398.05488096913348</v>
      </c>
      <c r="R143" s="117">
        <f t="shared" ref="R143:V143" si="50">R144+R146+R148+R157</f>
        <v>430.1000837882242</v>
      </c>
      <c r="S143" s="117">
        <f t="shared" si="50"/>
        <v>422.01274742742311</v>
      </c>
      <c r="T143" s="117">
        <f t="shared" si="50"/>
        <v>410.66943629490487</v>
      </c>
      <c r="U143" s="117">
        <f t="shared" si="50"/>
        <v>408.27695341662081</v>
      </c>
      <c r="V143" s="117">
        <f t="shared" si="50"/>
        <v>382.4003027309426</v>
      </c>
      <c r="W143" s="117">
        <f t="shared" ref="W143:Y143" si="51">W144+W146+W148+W157</f>
        <v>444.79450369122065</v>
      </c>
      <c r="X143" s="117">
        <f t="shared" si="51"/>
        <v>460.62040612864024</v>
      </c>
      <c r="Y143" s="117">
        <f t="shared" si="51"/>
        <v>474.76982205085909</v>
      </c>
      <c r="DA143" s="129" t="s">
        <v>1705</v>
      </c>
    </row>
    <row r="144" spans="1:105" ht="12.95" customHeight="1" x14ac:dyDescent="0.25">
      <c r="A144" s="121" t="s">
        <v>57</v>
      </c>
      <c r="B144" s="122">
        <f t="shared" ref="B144:Y144" si="52">B145</f>
        <v>148.26209364350566</v>
      </c>
      <c r="C144" s="122">
        <f t="shared" si="52"/>
        <v>180.02164512044683</v>
      </c>
      <c r="D144" s="122">
        <f t="shared" si="52"/>
        <v>199.81186943022396</v>
      </c>
      <c r="E144" s="122">
        <f t="shared" si="52"/>
        <v>229.74734577350961</v>
      </c>
      <c r="F144" s="122">
        <f t="shared" si="52"/>
        <v>233.47394831341498</v>
      </c>
      <c r="G144" s="122">
        <f t="shared" si="52"/>
        <v>250.43502463822639</v>
      </c>
      <c r="H144" s="122">
        <f t="shared" si="52"/>
        <v>262.04277892518451</v>
      </c>
      <c r="I144" s="122">
        <f t="shared" si="52"/>
        <v>269.10136510944699</v>
      </c>
      <c r="J144" s="122">
        <f t="shared" si="52"/>
        <v>265.63542417226716</v>
      </c>
      <c r="K144" s="122">
        <f t="shared" si="52"/>
        <v>283.95601845080063</v>
      </c>
      <c r="L144" s="122">
        <f t="shared" si="52"/>
        <v>321.63545519286095</v>
      </c>
      <c r="M144" s="122">
        <f t="shared" si="52"/>
        <v>274.271339329135</v>
      </c>
      <c r="N144" s="122">
        <f t="shared" si="52"/>
        <v>309.27461213056284</v>
      </c>
      <c r="O144" s="122">
        <f t="shared" si="52"/>
        <v>294.693647951424</v>
      </c>
      <c r="P144" s="122">
        <f t="shared" si="52"/>
        <v>298.19568508422986</v>
      </c>
      <c r="Q144" s="122">
        <f t="shared" si="52"/>
        <v>295.22617125454531</v>
      </c>
      <c r="R144" s="122">
        <f t="shared" si="52"/>
        <v>324.71895119023293</v>
      </c>
      <c r="S144" s="122">
        <f t="shared" si="52"/>
        <v>317.43853484448522</v>
      </c>
      <c r="T144" s="122">
        <f t="shared" si="52"/>
        <v>306.90530453315489</v>
      </c>
      <c r="U144" s="122">
        <f t="shared" si="52"/>
        <v>304.52992522097293</v>
      </c>
      <c r="V144" s="122">
        <f t="shared" si="52"/>
        <v>271.48669918917807</v>
      </c>
      <c r="W144" s="122">
        <f t="shared" si="52"/>
        <v>328.91571246906415</v>
      </c>
      <c r="X144" s="122">
        <f t="shared" si="52"/>
        <v>345.37301444205417</v>
      </c>
      <c r="Y144" s="122">
        <f t="shared" si="52"/>
        <v>355.35487907462061</v>
      </c>
      <c r="DA144" s="130" t="s">
        <v>1706</v>
      </c>
    </row>
    <row r="145" spans="1:105" ht="12" customHeight="1" x14ac:dyDescent="0.25">
      <c r="A145" s="97" t="s">
        <v>53</v>
      </c>
      <c r="B145" s="98">
        <v>148.26209364350566</v>
      </c>
      <c r="C145" s="98">
        <v>180.02164512044683</v>
      </c>
      <c r="D145" s="98">
        <v>199.81186943022396</v>
      </c>
      <c r="E145" s="98">
        <v>229.74734577350961</v>
      </c>
      <c r="F145" s="98">
        <v>233.47394831341498</v>
      </c>
      <c r="G145" s="98">
        <v>250.43502463822639</v>
      </c>
      <c r="H145" s="98">
        <v>262.04277892518451</v>
      </c>
      <c r="I145" s="98">
        <v>269.10136510944699</v>
      </c>
      <c r="J145" s="98">
        <v>265.63542417226716</v>
      </c>
      <c r="K145" s="98">
        <v>283.95601845080063</v>
      </c>
      <c r="L145" s="98">
        <v>321.63545519286095</v>
      </c>
      <c r="M145" s="98">
        <v>274.271339329135</v>
      </c>
      <c r="N145" s="98">
        <v>309.27461213056284</v>
      </c>
      <c r="O145" s="98">
        <v>294.693647951424</v>
      </c>
      <c r="P145" s="98">
        <v>298.19568508422986</v>
      </c>
      <c r="Q145" s="98">
        <v>295.22617125454531</v>
      </c>
      <c r="R145" s="98">
        <v>324.71895119023293</v>
      </c>
      <c r="S145" s="98">
        <v>317.43853484448522</v>
      </c>
      <c r="T145" s="98">
        <v>306.90530453315489</v>
      </c>
      <c r="U145" s="98">
        <v>304.52992522097293</v>
      </c>
      <c r="V145" s="98">
        <v>271.48669918917807</v>
      </c>
      <c r="W145" s="98">
        <v>328.91571246906415</v>
      </c>
      <c r="X145" s="98">
        <v>345.37301444205417</v>
      </c>
      <c r="Y145" s="98">
        <v>355.35487907462061</v>
      </c>
      <c r="DA145" s="63" t="s">
        <v>1707</v>
      </c>
    </row>
    <row r="146" spans="1:105" ht="12.95" customHeight="1" x14ac:dyDescent="0.25">
      <c r="A146" s="121" t="s">
        <v>92</v>
      </c>
      <c r="B146" s="122">
        <f t="shared" ref="B146:Y146" si="53">B147</f>
        <v>1.8386451609089907</v>
      </c>
      <c r="C146" s="122">
        <f t="shared" si="53"/>
        <v>1.9416171817432939</v>
      </c>
      <c r="D146" s="122">
        <f t="shared" si="53"/>
        <v>2.0837707178039233</v>
      </c>
      <c r="E146" s="122">
        <f t="shared" si="53"/>
        <v>2.7252102788708892</v>
      </c>
      <c r="F146" s="122">
        <f t="shared" si="53"/>
        <v>2.4616264021987728</v>
      </c>
      <c r="G146" s="122">
        <f t="shared" si="53"/>
        <v>2.6956561374279784</v>
      </c>
      <c r="H146" s="122">
        <f t="shared" si="53"/>
        <v>2.8510502679232768</v>
      </c>
      <c r="I146" s="122">
        <f t="shared" si="53"/>
        <v>2.9086318986319446</v>
      </c>
      <c r="J146" s="122">
        <f t="shared" si="53"/>
        <v>3.1299874987500456</v>
      </c>
      <c r="K146" s="122">
        <f t="shared" si="53"/>
        <v>3.1045424713341929</v>
      </c>
      <c r="L146" s="122">
        <f t="shared" si="53"/>
        <v>3.9566234052339913</v>
      </c>
      <c r="M146" s="122">
        <f t="shared" si="53"/>
        <v>3.0406572643915211</v>
      </c>
      <c r="N146" s="122">
        <f t="shared" si="53"/>
        <v>2.8821503369650183</v>
      </c>
      <c r="O146" s="122">
        <f t="shared" si="53"/>
        <v>2.8931315992053044</v>
      </c>
      <c r="P146" s="122">
        <f t="shared" si="53"/>
        <v>3.0729890957264678</v>
      </c>
      <c r="Q146" s="122">
        <f t="shared" si="53"/>
        <v>3.203089050904893</v>
      </c>
      <c r="R146" s="122">
        <f t="shared" si="53"/>
        <v>3.5356238457560596</v>
      </c>
      <c r="S146" s="122">
        <f t="shared" si="53"/>
        <v>3.5606752767216863</v>
      </c>
      <c r="T146" s="122">
        <f t="shared" si="53"/>
        <v>3.8253796201911339</v>
      </c>
      <c r="U146" s="122">
        <f t="shared" si="53"/>
        <v>4.3800010350333567</v>
      </c>
      <c r="V146" s="122">
        <f t="shared" si="53"/>
        <v>4.961731979876812</v>
      </c>
      <c r="W146" s="122">
        <f t="shared" si="53"/>
        <v>6.0544370364696132</v>
      </c>
      <c r="X146" s="122">
        <f t="shared" si="53"/>
        <v>5.2632577900522204</v>
      </c>
      <c r="Y146" s="122">
        <f t="shared" si="53"/>
        <v>5.775611497908125</v>
      </c>
      <c r="DA146" s="130" t="s">
        <v>1708</v>
      </c>
    </row>
    <row r="147" spans="1:105" ht="12" customHeight="1" x14ac:dyDescent="0.25">
      <c r="A147" s="97" t="s">
        <v>53</v>
      </c>
      <c r="B147" s="98">
        <v>1.8386451609089907</v>
      </c>
      <c r="C147" s="98">
        <v>1.9416171817432939</v>
      </c>
      <c r="D147" s="98">
        <v>2.0837707178039233</v>
      </c>
      <c r="E147" s="98">
        <v>2.7252102788708892</v>
      </c>
      <c r="F147" s="98">
        <v>2.4616264021987728</v>
      </c>
      <c r="G147" s="98">
        <v>2.6956561374279784</v>
      </c>
      <c r="H147" s="98">
        <v>2.8510502679232768</v>
      </c>
      <c r="I147" s="98">
        <v>2.9086318986319446</v>
      </c>
      <c r="J147" s="98">
        <v>3.1299874987500456</v>
      </c>
      <c r="K147" s="98">
        <v>3.1045424713341929</v>
      </c>
      <c r="L147" s="98">
        <v>3.9566234052339913</v>
      </c>
      <c r="M147" s="98">
        <v>3.0406572643915211</v>
      </c>
      <c r="N147" s="98">
        <v>2.8821503369650183</v>
      </c>
      <c r="O147" s="98">
        <v>2.8931315992053044</v>
      </c>
      <c r="P147" s="98">
        <v>3.0729890957264678</v>
      </c>
      <c r="Q147" s="98">
        <v>3.203089050904893</v>
      </c>
      <c r="R147" s="98">
        <v>3.5356238457560596</v>
      </c>
      <c r="S147" s="98">
        <v>3.5606752767216863</v>
      </c>
      <c r="T147" s="98">
        <v>3.8253796201911339</v>
      </c>
      <c r="U147" s="98">
        <v>4.3800010350333567</v>
      </c>
      <c r="V147" s="98">
        <v>4.961731979876812</v>
      </c>
      <c r="W147" s="98">
        <v>6.0544370364696132</v>
      </c>
      <c r="X147" s="98">
        <v>5.2632577900522204</v>
      </c>
      <c r="Y147" s="98">
        <v>5.775611497908125</v>
      </c>
      <c r="DA147" s="63" t="s">
        <v>1709</v>
      </c>
    </row>
    <row r="148" spans="1:105" ht="12" customHeight="1" x14ac:dyDescent="0.25">
      <c r="A148" s="121" t="s">
        <v>55</v>
      </c>
      <c r="B148" s="122">
        <v>38.385857353280997</v>
      </c>
      <c r="C148" s="122">
        <v>40.36200816268753</v>
      </c>
      <c r="D148" s="122">
        <v>45.154473578755614</v>
      </c>
      <c r="E148" s="122">
        <v>49.046450867650002</v>
      </c>
      <c r="F148" s="122">
        <v>53.567806046410567</v>
      </c>
      <c r="G148" s="122">
        <v>59.916223381137748</v>
      </c>
      <c r="H148" s="122">
        <v>63.195512970258001</v>
      </c>
      <c r="I148" s="122">
        <v>64.21140714564244</v>
      </c>
      <c r="J148" s="122">
        <v>65.564075548586644</v>
      </c>
      <c r="K148" s="122">
        <v>69.445062598929312</v>
      </c>
      <c r="L148" s="122">
        <v>71.69766412727536</v>
      </c>
      <c r="M148" s="122">
        <v>77.876639657703493</v>
      </c>
      <c r="N148" s="122">
        <v>81.225001069271357</v>
      </c>
      <c r="O148" s="122">
        <v>84.548695149583679</v>
      </c>
      <c r="P148" s="122">
        <v>86.48917294137469</v>
      </c>
      <c r="Q148" s="122">
        <v>88.745212555531111</v>
      </c>
      <c r="R148" s="122">
        <v>90.734744753628362</v>
      </c>
      <c r="S148" s="122">
        <v>89.679356854664348</v>
      </c>
      <c r="T148" s="122">
        <v>88.222043895233369</v>
      </c>
      <c r="U148" s="122">
        <v>87.399224134717031</v>
      </c>
      <c r="V148" s="122">
        <v>89.620648195634047</v>
      </c>
      <c r="W148" s="122">
        <v>92.712856057296619</v>
      </c>
      <c r="X148" s="122">
        <v>92.99110691473409</v>
      </c>
      <c r="Y148" s="122">
        <v>97.246999395561147</v>
      </c>
      <c r="DA148" s="130" t="s">
        <v>1710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1711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1712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1713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1714</v>
      </c>
    </row>
    <row r="153" spans="1:105" ht="12" customHeight="1" x14ac:dyDescent="0.25">
      <c r="A153" s="106" t="s">
        <v>122</v>
      </c>
      <c r="B153" s="101">
        <v>37.826756764088124</v>
      </c>
      <c r="C153" s="101">
        <v>39.7677649968157</v>
      </c>
      <c r="D153" s="101">
        <v>44.505044131105485</v>
      </c>
      <c r="E153" s="101">
        <v>48.365292402383929</v>
      </c>
      <c r="F153" s="101">
        <v>52.802563015038899</v>
      </c>
      <c r="G153" s="101">
        <v>58.989109904852299</v>
      </c>
      <c r="H153" s="101">
        <v>61.955295492373438</v>
      </c>
      <c r="I153" s="101">
        <v>62.853245177823972</v>
      </c>
      <c r="J153" s="101">
        <v>63.928501706931897</v>
      </c>
      <c r="K153" s="101">
        <v>67.626722608440616</v>
      </c>
      <c r="L153" s="101">
        <v>69.659229098708053</v>
      </c>
      <c r="M153" s="101">
        <v>75.547614078486262</v>
      </c>
      <c r="N153" s="101">
        <v>78.611263661481217</v>
      </c>
      <c r="O153" s="101">
        <v>81.563963369972214</v>
      </c>
      <c r="P153" s="101">
        <v>83.074368366091477</v>
      </c>
      <c r="Q153" s="101">
        <v>85.019392240585589</v>
      </c>
      <c r="R153" s="101">
        <v>86.525388550870034</v>
      </c>
      <c r="S153" s="101">
        <v>85.166512866912811</v>
      </c>
      <c r="T153" s="101">
        <v>83.287652617552567</v>
      </c>
      <c r="U153" s="101">
        <v>82.101052339920443</v>
      </c>
      <c r="V153" s="101">
        <v>83.690628922917256</v>
      </c>
      <c r="W153" s="101">
        <v>86.275274674196979</v>
      </c>
      <c r="X153" s="101">
        <v>86.224398016099755</v>
      </c>
      <c r="Y153" s="101">
        <v>89.866731434504743</v>
      </c>
      <c r="DA153" s="131" t="s">
        <v>1715</v>
      </c>
    </row>
    <row r="154" spans="1:105" ht="12" customHeight="1" x14ac:dyDescent="0.25">
      <c r="A154" s="107" t="s">
        <v>121</v>
      </c>
      <c r="B154" s="104">
        <v>0.55910058919287475</v>
      </c>
      <c r="C154" s="104">
        <v>0.5942431658718309</v>
      </c>
      <c r="D154" s="104">
        <v>0.64942944765013089</v>
      </c>
      <c r="E154" s="104">
        <v>0.68115846526607182</v>
      </c>
      <c r="F154" s="104">
        <v>0.76524303137166794</v>
      </c>
      <c r="G154" s="104">
        <v>0.9271134762854466</v>
      </c>
      <c r="H154" s="104">
        <v>1.2402174778845667</v>
      </c>
      <c r="I154" s="104">
        <v>1.3581619678184722</v>
      </c>
      <c r="J154" s="104">
        <v>1.6355738416547454</v>
      </c>
      <c r="K154" s="104">
        <v>1.8183399904886897</v>
      </c>
      <c r="L154" s="104">
        <v>2.0384350285673123</v>
      </c>
      <c r="M154" s="104">
        <v>2.3290255792172263</v>
      </c>
      <c r="N154" s="104">
        <v>2.6137374077901461</v>
      </c>
      <c r="O154" s="104">
        <v>2.9847317796114647</v>
      </c>
      <c r="P154" s="104">
        <v>3.4148045752832168</v>
      </c>
      <c r="Q154" s="104">
        <v>3.7258203149455236</v>
      </c>
      <c r="R154" s="104">
        <v>4.2093562027583245</v>
      </c>
      <c r="S154" s="104">
        <v>4.5128439877515385</v>
      </c>
      <c r="T154" s="104">
        <v>4.9343912776808088</v>
      </c>
      <c r="U154" s="104">
        <v>5.2981717947965858</v>
      </c>
      <c r="V154" s="104">
        <v>5.9300192727167964</v>
      </c>
      <c r="W154" s="104">
        <v>6.4375813830996433</v>
      </c>
      <c r="X154" s="104">
        <v>6.7667088986343291</v>
      </c>
      <c r="Y154" s="104">
        <v>7.3802679610564095</v>
      </c>
      <c r="DA154" s="132" t="s">
        <v>1716</v>
      </c>
    </row>
    <row r="155" spans="1:105" ht="12" customHeight="1" x14ac:dyDescent="0.25">
      <c r="A155" s="108" t="s">
        <v>53</v>
      </c>
      <c r="B155" s="98">
        <v>0.47626562151792573</v>
      </c>
      <c r="C155" s="98">
        <v>0.50274018505984441</v>
      </c>
      <c r="D155" s="98">
        <v>0.54996063844748255</v>
      </c>
      <c r="E155" s="98">
        <v>0.5742902084849989</v>
      </c>
      <c r="F155" s="98">
        <v>0.64527596046316937</v>
      </c>
      <c r="G155" s="98">
        <v>0.78376376896997957</v>
      </c>
      <c r="H155" s="98">
        <v>1.0469667506501885</v>
      </c>
      <c r="I155" s="98">
        <v>1.1588686543802507</v>
      </c>
      <c r="J155" s="98">
        <v>1.3848442236188159</v>
      </c>
      <c r="K155" s="98">
        <v>1.5397130366487712</v>
      </c>
      <c r="L155" s="98">
        <v>1.7212763268240674</v>
      </c>
      <c r="M155" s="98">
        <v>1.9715588374241204</v>
      </c>
      <c r="N155" s="98">
        <v>2.2093827206346224</v>
      </c>
      <c r="O155" s="98">
        <v>2.5174650817619089</v>
      </c>
      <c r="P155" s="98">
        <v>2.8777300336294918</v>
      </c>
      <c r="Q155" s="98">
        <v>3.1312142537452186</v>
      </c>
      <c r="R155" s="98">
        <v>3.5388679071224569</v>
      </c>
      <c r="S155" s="98">
        <v>3.7880875104529372</v>
      </c>
      <c r="T155" s="98">
        <v>4.1377523232941016</v>
      </c>
      <c r="U155" s="98">
        <v>4.4309896413205792</v>
      </c>
      <c r="V155" s="98">
        <v>4.9459346307496306</v>
      </c>
      <c r="W155" s="98">
        <v>5.3077218022463004</v>
      </c>
      <c r="X155" s="98">
        <v>5.5670528094586995</v>
      </c>
      <c r="Y155" s="98">
        <v>6.146324809995078</v>
      </c>
      <c r="DA155" s="63" t="s">
        <v>1717</v>
      </c>
    </row>
    <row r="156" spans="1:105" ht="12" customHeight="1" x14ac:dyDescent="0.25">
      <c r="A156" s="108" t="s">
        <v>52</v>
      </c>
      <c r="B156" s="98">
        <v>8.2834967674948995E-2</v>
      </c>
      <c r="C156" s="98">
        <v>9.1502980811986517E-2</v>
      </c>
      <c r="D156" s="98">
        <v>9.9468809202648292E-2</v>
      </c>
      <c r="E156" s="98">
        <v>0.10686825678107297</v>
      </c>
      <c r="F156" s="98">
        <v>0.11996707090849856</v>
      </c>
      <c r="G156" s="98">
        <v>0.14334970731546701</v>
      </c>
      <c r="H156" s="98">
        <v>0.19325072723437819</v>
      </c>
      <c r="I156" s="98">
        <v>0.19929331343822154</v>
      </c>
      <c r="J156" s="98">
        <v>0.25072961803592947</v>
      </c>
      <c r="K156" s="98">
        <v>0.27862695383991831</v>
      </c>
      <c r="L156" s="98">
        <v>0.31715870174324495</v>
      </c>
      <c r="M156" s="98">
        <v>0.357466741793106</v>
      </c>
      <c r="N156" s="98">
        <v>0.40435468715552358</v>
      </c>
      <c r="O156" s="98">
        <v>0.46726669784955599</v>
      </c>
      <c r="P156" s="98">
        <v>0.53707454165372515</v>
      </c>
      <c r="Q156" s="98">
        <v>0.59460606120030479</v>
      </c>
      <c r="R156" s="98">
        <v>0.67048829563586776</v>
      </c>
      <c r="S156" s="98">
        <v>0.72475647729860115</v>
      </c>
      <c r="T156" s="98">
        <v>0.79663895438670718</v>
      </c>
      <c r="U156" s="98">
        <v>0.86718215347600713</v>
      </c>
      <c r="V156" s="98">
        <v>0.98408464196716572</v>
      </c>
      <c r="W156" s="98">
        <v>1.1298595808533427</v>
      </c>
      <c r="X156" s="98">
        <v>1.1996560891756298</v>
      </c>
      <c r="Y156" s="98">
        <v>1.233943151061331</v>
      </c>
      <c r="DA156" s="63" t="s">
        <v>1718</v>
      </c>
    </row>
    <row r="157" spans="1:105" ht="12" customHeight="1" x14ac:dyDescent="0.25">
      <c r="A157" s="121" t="s">
        <v>54</v>
      </c>
      <c r="B157" s="122">
        <v>3.5703854071199852</v>
      </c>
      <c r="C157" s="122">
        <v>3.9774182022030544</v>
      </c>
      <c r="D157" s="122">
        <v>4.4533721735412195</v>
      </c>
      <c r="E157" s="122">
        <v>5.0326966132591817</v>
      </c>
      <c r="F157" s="122">
        <v>5.4273715552908497</v>
      </c>
      <c r="G157" s="122">
        <v>6.1191433025342619</v>
      </c>
      <c r="H157" s="122">
        <v>6.1814098096979482</v>
      </c>
      <c r="I157" s="122">
        <v>6.591124936137299</v>
      </c>
      <c r="J157" s="122">
        <v>7.2322253618766554</v>
      </c>
      <c r="K157" s="122">
        <v>8.0527779467584164</v>
      </c>
      <c r="L157" s="122">
        <v>8.3238377706519522</v>
      </c>
      <c r="M157" s="122">
        <v>8.6322040313546093</v>
      </c>
      <c r="N157" s="122">
        <v>9.2964581329585627</v>
      </c>
      <c r="O157" s="122">
        <v>9.8834704148586212</v>
      </c>
      <c r="P157" s="122">
        <v>10.307143287970009</v>
      </c>
      <c r="Q157" s="122">
        <v>10.880408108152137</v>
      </c>
      <c r="R157" s="122">
        <v>11.110763998606821</v>
      </c>
      <c r="S157" s="122">
        <v>11.334180451551829</v>
      </c>
      <c r="T157" s="122">
        <v>11.716708246325494</v>
      </c>
      <c r="U157" s="122">
        <v>11.967803025897524</v>
      </c>
      <c r="V157" s="122">
        <v>16.331223366253731</v>
      </c>
      <c r="W157" s="122">
        <v>17.111498128390288</v>
      </c>
      <c r="X157" s="122">
        <v>16.993026981799801</v>
      </c>
      <c r="Y157" s="122">
        <v>16.392332082769219</v>
      </c>
      <c r="DA157" s="130" t="s">
        <v>1719</v>
      </c>
    </row>
    <row r="158" spans="1:105" ht="12" customHeight="1" x14ac:dyDescent="0.25">
      <c r="A158" s="97" t="s">
        <v>50</v>
      </c>
      <c r="B158" s="98">
        <v>0.31760068754597814</v>
      </c>
      <c r="C158" s="98">
        <v>0.56554696321667552</v>
      </c>
      <c r="D158" s="98">
        <v>0.62842840537542066</v>
      </c>
      <c r="E158" s="98">
        <v>0.82279428133577948</v>
      </c>
      <c r="F158" s="98">
        <v>0.72616674208761467</v>
      </c>
      <c r="G158" s="98">
        <v>0.92910831677871286</v>
      </c>
      <c r="H158" s="98">
        <v>0.4881764988811737</v>
      </c>
      <c r="I158" s="98">
        <v>0.67588692088015467</v>
      </c>
      <c r="J158" s="98">
        <v>1.0440214870127811</v>
      </c>
      <c r="K158" s="98">
        <v>1.2494501734087282</v>
      </c>
      <c r="L158" s="98">
        <v>0.90442656644903463</v>
      </c>
      <c r="M158" s="98">
        <v>0.73136802565328252</v>
      </c>
      <c r="N158" s="98">
        <v>0.56081274311479468</v>
      </c>
      <c r="O158" s="98">
        <v>0.78720033492345309</v>
      </c>
      <c r="P158" s="98">
        <v>0.84739933905037079</v>
      </c>
      <c r="Q158" s="98">
        <v>1.1141952786401321</v>
      </c>
      <c r="R158" s="98">
        <v>0.93155398304369919</v>
      </c>
      <c r="S158" s="98">
        <v>0.95087796451506146</v>
      </c>
      <c r="T158" s="98">
        <v>0.95723732333877687</v>
      </c>
      <c r="U158" s="98">
        <v>0.9586642107221548</v>
      </c>
      <c r="V158" s="98">
        <v>1.223824016612914</v>
      </c>
      <c r="W158" s="98">
        <v>1.2942086657520693</v>
      </c>
      <c r="X158" s="98">
        <v>1.105281911988621</v>
      </c>
      <c r="Y158" s="98">
        <v>0.87041823217353198</v>
      </c>
      <c r="DA158" s="63" t="s">
        <v>1720</v>
      </c>
    </row>
    <row r="159" spans="1:105" ht="12" customHeight="1" x14ac:dyDescent="0.25">
      <c r="A159" s="109" t="s">
        <v>120</v>
      </c>
      <c r="B159" s="33">
        <v>3.2527847195740072</v>
      </c>
      <c r="C159" s="33">
        <v>3.4118712389863788</v>
      </c>
      <c r="D159" s="33">
        <v>3.8249437681657987</v>
      </c>
      <c r="E159" s="33">
        <v>4.2099023319234021</v>
      </c>
      <c r="F159" s="33">
        <v>4.7012048132032351</v>
      </c>
      <c r="G159" s="33">
        <v>5.190034985755549</v>
      </c>
      <c r="H159" s="33">
        <v>5.6932333108167743</v>
      </c>
      <c r="I159" s="33">
        <v>5.9152380152571444</v>
      </c>
      <c r="J159" s="33">
        <v>6.1882038748638744</v>
      </c>
      <c r="K159" s="33">
        <v>6.8033277733496886</v>
      </c>
      <c r="L159" s="33">
        <v>7.419411204202917</v>
      </c>
      <c r="M159" s="33">
        <v>7.9008360057013274</v>
      </c>
      <c r="N159" s="33">
        <v>8.7356453898437678</v>
      </c>
      <c r="O159" s="33">
        <v>9.0962700799351683</v>
      </c>
      <c r="P159" s="33">
        <v>9.4597439489196375</v>
      </c>
      <c r="Q159" s="33">
        <v>9.7662128295120052</v>
      </c>
      <c r="R159" s="33">
        <v>10.179210015563122</v>
      </c>
      <c r="S159" s="33">
        <v>10.383302487036767</v>
      </c>
      <c r="T159" s="33">
        <v>10.759470922986717</v>
      </c>
      <c r="U159" s="33">
        <v>11.009138815175369</v>
      </c>
      <c r="V159" s="33">
        <v>15.107399349640819</v>
      </c>
      <c r="W159" s="33">
        <v>15.817289462638218</v>
      </c>
      <c r="X159" s="33">
        <v>15.887745069811182</v>
      </c>
      <c r="Y159" s="33">
        <v>15.521913850595686</v>
      </c>
      <c r="DA159" s="60" t="s">
        <v>1721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776.37705416533095</v>
      </c>
      <c r="C161" s="117">
        <f t="shared" si="54"/>
        <v>814.06650260306287</v>
      </c>
      <c r="D161" s="117">
        <f t="shared" si="54"/>
        <v>805.40237011966656</v>
      </c>
      <c r="E161" s="117">
        <f t="shared" si="54"/>
        <v>820.32357985740555</v>
      </c>
      <c r="F161" s="117">
        <f t="shared" si="54"/>
        <v>777.75781325005244</v>
      </c>
      <c r="G161" s="117">
        <f t="shared" si="54"/>
        <v>782.82101183067641</v>
      </c>
      <c r="H161" s="117">
        <f t="shared" si="54"/>
        <v>784.29782809990422</v>
      </c>
      <c r="I161" s="117">
        <f t="shared" si="54"/>
        <v>758.59339613029601</v>
      </c>
      <c r="J161" s="117">
        <f t="shared" si="54"/>
        <v>721.09449746760185</v>
      </c>
      <c r="K161" s="117">
        <f t="shared" si="54"/>
        <v>769.96218263787523</v>
      </c>
      <c r="L161" s="117">
        <f t="shared" si="54"/>
        <v>848.33761906620805</v>
      </c>
      <c r="M161" s="117">
        <f t="shared" si="54"/>
        <v>761.83700645060173</v>
      </c>
      <c r="N161" s="117">
        <f t="shared" si="54"/>
        <v>799.99811817462216</v>
      </c>
      <c r="O161" s="117">
        <f t="shared" si="54"/>
        <v>732.19219717880731</v>
      </c>
      <c r="P161" s="117">
        <f t="shared" si="54"/>
        <v>702.41041421015041</v>
      </c>
      <c r="Q161" s="117">
        <f t="shared" si="54"/>
        <v>675.81854569098789</v>
      </c>
      <c r="R161" s="117">
        <f t="shared" ref="R161:V161" si="55">R162+R164+R166+R175</f>
        <v>788.40883730950725</v>
      </c>
      <c r="S161" s="117">
        <f t="shared" si="55"/>
        <v>811.02100383275069</v>
      </c>
      <c r="T161" s="117">
        <f t="shared" si="55"/>
        <v>856.20302585304148</v>
      </c>
      <c r="U161" s="117">
        <f t="shared" si="55"/>
        <v>851.98114736459752</v>
      </c>
      <c r="V161" s="117">
        <f t="shared" si="55"/>
        <v>822.4876790486677</v>
      </c>
      <c r="W161" s="117">
        <f t="shared" ref="W161:Y161" si="56">W162+W164+W166+W175</f>
        <v>936.92475020377935</v>
      </c>
      <c r="X161" s="117">
        <f t="shared" si="56"/>
        <v>822.14023167754351</v>
      </c>
      <c r="Y161" s="117">
        <f t="shared" si="56"/>
        <v>771.41308950706798</v>
      </c>
      <c r="DA161" s="129" t="s">
        <v>1722</v>
      </c>
    </row>
    <row r="162" spans="1:105" ht="12.95" customHeight="1" x14ac:dyDescent="0.25">
      <c r="A162" s="121" t="s">
        <v>57</v>
      </c>
      <c r="B162" s="122">
        <f t="shared" ref="B162:Y162" si="57">B163</f>
        <v>689.22773210278615</v>
      </c>
      <c r="C162" s="122">
        <f t="shared" si="57"/>
        <v>729.83395382390836</v>
      </c>
      <c r="D162" s="122">
        <f t="shared" si="57"/>
        <v>722.50950554973838</v>
      </c>
      <c r="E162" s="122">
        <f t="shared" si="57"/>
        <v>739.62941323898849</v>
      </c>
      <c r="F162" s="122">
        <f t="shared" si="57"/>
        <v>698.23401695625648</v>
      </c>
      <c r="G162" s="122">
        <f t="shared" si="57"/>
        <v>701.02302398693871</v>
      </c>
      <c r="H162" s="122">
        <f t="shared" si="57"/>
        <v>704.17017000492092</v>
      </c>
      <c r="I162" s="122">
        <f t="shared" si="57"/>
        <v>681.74526641466753</v>
      </c>
      <c r="J162" s="122">
        <f t="shared" si="57"/>
        <v>645.78223250176836</v>
      </c>
      <c r="K162" s="122">
        <f t="shared" si="57"/>
        <v>692.26761694508787</v>
      </c>
      <c r="L162" s="122">
        <f t="shared" si="57"/>
        <v>769.90597025332431</v>
      </c>
      <c r="M162" s="122">
        <f t="shared" si="57"/>
        <v>680.2098987575946</v>
      </c>
      <c r="N162" s="122">
        <f t="shared" si="57"/>
        <v>719.84309327308642</v>
      </c>
      <c r="O162" s="122">
        <f t="shared" si="57"/>
        <v>654.45438999466421</v>
      </c>
      <c r="P162" s="122">
        <f t="shared" si="57"/>
        <v>627.62754249442423</v>
      </c>
      <c r="Q162" s="122">
        <f t="shared" si="57"/>
        <v>601.96408627487972</v>
      </c>
      <c r="R162" s="122">
        <f t="shared" si="57"/>
        <v>712.65211936444598</v>
      </c>
      <c r="S162" s="122">
        <f t="shared" si="57"/>
        <v>734.59372184922381</v>
      </c>
      <c r="T162" s="122">
        <f t="shared" si="57"/>
        <v>778.11809119140401</v>
      </c>
      <c r="U162" s="122">
        <f t="shared" si="57"/>
        <v>773.39637058146695</v>
      </c>
      <c r="V162" s="122">
        <f t="shared" si="57"/>
        <v>739.44900122973434</v>
      </c>
      <c r="W162" s="122">
        <f t="shared" si="57"/>
        <v>855.65227636183727</v>
      </c>
      <c r="X162" s="122">
        <f t="shared" si="57"/>
        <v>749.3981355006573</v>
      </c>
      <c r="Y162" s="122">
        <f t="shared" si="57"/>
        <v>702.47967707624309</v>
      </c>
      <c r="DA162" s="130" t="s">
        <v>1723</v>
      </c>
    </row>
    <row r="163" spans="1:105" ht="12" customHeight="1" x14ac:dyDescent="0.25">
      <c r="A163" s="97" t="s">
        <v>53</v>
      </c>
      <c r="B163" s="33">
        <v>689.22773210278615</v>
      </c>
      <c r="C163" s="33">
        <v>729.83395382390836</v>
      </c>
      <c r="D163" s="33">
        <v>722.50950554973838</v>
      </c>
      <c r="E163" s="33">
        <v>739.62941323898849</v>
      </c>
      <c r="F163" s="33">
        <v>698.23401695625648</v>
      </c>
      <c r="G163" s="33">
        <v>701.02302398693871</v>
      </c>
      <c r="H163" s="33">
        <v>704.17017000492092</v>
      </c>
      <c r="I163" s="33">
        <v>681.74526641466753</v>
      </c>
      <c r="J163" s="33">
        <v>645.78223250176836</v>
      </c>
      <c r="K163" s="33">
        <v>692.26761694508787</v>
      </c>
      <c r="L163" s="33">
        <v>769.90597025332431</v>
      </c>
      <c r="M163" s="33">
        <v>680.2098987575946</v>
      </c>
      <c r="N163" s="33">
        <v>719.84309327308642</v>
      </c>
      <c r="O163" s="33">
        <v>654.45438999466421</v>
      </c>
      <c r="P163" s="33">
        <v>627.62754249442423</v>
      </c>
      <c r="Q163" s="33">
        <v>601.96408627487972</v>
      </c>
      <c r="R163" s="33">
        <v>712.65211936444598</v>
      </c>
      <c r="S163" s="33">
        <v>734.59372184922381</v>
      </c>
      <c r="T163" s="33">
        <v>778.11809119140401</v>
      </c>
      <c r="U163" s="33">
        <v>773.39637058146695</v>
      </c>
      <c r="V163" s="33">
        <v>739.44900122973434</v>
      </c>
      <c r="W163" s="33">
        <v>855.65227636183727</v>
      </c>
      <c r="X163" s="33">
        <v>749.3981355006573</v>
      </c>
      <c r="Y163" s="33">
        <v>702.47967707624309</v>
      </c>
      <c r="DA163" s="60" t="s">
        <v>1724</v>
      </c>
    </row>
    <row r="164" spans="1:105" ht="12.95" customHeight="1" x14ac:dyDescent="0.25">
      <c r="A164" s="121" t="s">
        <v>92</v>
      </c>
      <c r="B164" s="122">
        <f t="shared" ref="B164:Y164" si="58">B165</f>
        <v>1.8686389029959953</v>
      </c>
      <c r="C164" s="122">
        <f t="shared" si="58"/>
        <v>1.9167885454765052</v>
      </c>
      <c r="D164" s="122">
        <f t="shared" si="58"/>
        <v>1.9428477410468716</v>
      </c>
      <c r="E164" s="122">
        <f t="shared" si="58"/>
        <v>2.2398988255947971</v>
      </c>
      <c r="F164" s="122">
        <f t="shared" si="58"/>
        <v>1.7888851114242492</v>
      </c>
      <c r="G164" s="122">
        <f t="shared" si="58"/>
        <v>1.7185919390427731</v>
      </c>
      <c r="H164" s="122">
        <f t="shared" si="58"/>
        <v>1.654950386042799</v>
      </c>
      <c r="I164" s="122">
        <f t="shared" si="58"/>
        <v>1.6251214009453696</v>
      </c>
      <c r="J164" s="122">
        <f t="shared" si="58"/>
        <v>1.7345772226571186</v>
      </c>
      <c r="K164" s="122">
        <f t="shared" si="58"/>
        <v>1.737359168932054</v>
      </c>
      <c r="L164" s="122">
        <f t="shared" si="58"/>
        <v>2.3608643280942028</v>
      </c>
      <c r="M164" s="122">
        <f t="shared" si="58"/>
        <v>1.9512492530419621</v>
      </c>
      <c r="N164" s="122">
        <f t="shared" si="58"/>
        <v>1.9426170422426772</v>
      </c>
      <c r="O164" s="122">
        <f t="shared" si="58"/>
        <v>1.925757684747367</v>
      </c>
      <c r="P164" s="122">
        <f t="shared" si="58"/>
        <v>1.9856010752782238</v>
      </c>
      <c r="Q164" s="122">
        <f t="shared" si="58"/>
        <v>1.821408263446948</v>
      </c>
      <c r="R164" s="122">
        <f t="shared" si="58"/>
        <v>1.7786400096433344</v>
      </c>
      <c r="S164" s="122">
        <f t="shared" si="58"/>
        <v>1.7480591390675559</v>
      </c>
      <c r="T164" s="122">
        <f t="shared" si="58"/>
        <v>1.8716724044435578</v>
      </c>
      <c r="U164" s="122">
        <f t="shared" si="58"/>
        <v>2.1883610225225798</v>
      </c>
      <c r="V164" s="122">
        <f t="shared" si="58"/>
        <v>2.5503293103619873</v>
      </c>
      <c r="W164" s="122">
        <f t="shared" si="58"/>
        <v>3.1994276551737282</v>
      </c>
      <c r="X164" s="122">
        <f t="shared" si="58"/>
        <v>2.7966789358284032</v>
      </c>
      <c r="Y164" s="122">
        <f t="shared" si="58"/>
        <v>2.8862050459856796</v>
      </c>
      <c r="DA164" s="130" t="s">
        <v>1725</v>
      </c>
    </row>
    <row r="165" spans="1:105" ht="12" customHeight="1" x14ac:dyDescent="0.25">
      <c r="A165" s="97" t="s">
        <v>53</v>
      </c>
      <c r="B165" s="98">
        <v>1.8686389029959953</v>
      </c>
      <c r="C165" s="98">
        <v>1.9167885454765052</v>
      </c>
      <c r="D165" s="98">
        <v>1.9428477410468716</v>
      </c>
      <c r="E165" s="98">
        <v>2.2398988255947971</v>
      </c>
      <c r="F165" s="98">
        <v>1.7888851114242492</v>
      </c>
      <c r="G165" s="98">
        <v>1.7185919390427731</v>
      </c>
      <c r="H165" s="98">
        <v>1.654950386042799</v>
      </c>
      <c r="I165" s="98">
        <v>1.6251214009453696</v>
      </c>
      <c r="J165" s="98">
        <v>1.7345772226571186</v>
      </c>
      <c r="K165" s="98">
        <v>1.737359168932054</v>
      </c>
      <c r="L165" s="98">
        <v>2.3608643280942028</v>
      </c>
      <c r="M165" s="98">
        <v>1.9512492530419621</v>
      </c>
      <c r="N165" s="98">
        <v>1.9426170422426772</v>
      </c>
      <c r="O165" s="98">
        <v>1.925757684747367</v>
      </c>
      <c r="P165" s="98">
        <v>1.9856010752782238</v>
      </c>
      <c r="Q165" s="98">
        <v>1.821408263446948</v>
      </c>
      <c r="R165" s="98">
        <v>1.7786400096433344</v>
      </c>
      <c r="S165" s="98">
        <v>1.7480591390675559</v>
      </c>
      <c r="T165" s="98">
        <v>1.8716724044435578</v>
      </c>
      <c r="U165" s="98">
        <v>2.1883610225225798</v>
      </c>
      <c r="V165" s="98">
        <v>2.5503293103619873</v>
      </c>
      <c r="W165" s="98">
        <v>3.1994276551737282</v>
      </c>
      <c r="X165" s="98">
        <v>2.7966789358284032</v>
      </c>
      <c r="Y165" s="98">
        <v>2.8862050459856796</v>
      </c>
      <c r="DA165" s="63" t="s">
        <v>1726</v>
      </c>
    </row>
    <row r="166" spans="1:105" ht="12" customHeight="1" x14ac:dyDescent="0.25">
      <c r="A166" s="121" t="s">
        <v>55</v>
      </c>
      <c r="B166" s="122">
        <v>78.023479502850094</v>
      </c>
      <c r="C166" s="122">
        <v>74.945901581007476</v>
      </c>
      <c r="D166" s="122">
        <v>73.705747757077432</v>
      </c>
      <c r="E166" s="122">
        <v>71.18453627770198</v>
      </c>
      <c r="F166" s="122">
        <v>70.603269522913763</v>
      </c>
      <c r="G166" s="122">
        <v>72.675535779856659</v>
      </c>
      <c r="H166" s="122">
        <v>71.487207488358592</v>
      </c>
      <c r="I166" s="122">
        <v>68.225691793362145</v>
      </c>
      <c r="J166" s="122">
        <v>66.280506631410461</v>
      </c>
      <c r="K166" s="122">
        <v>68.079680305610609</v>
      </c>
      <c r="L166" s="122">
        <v>68.162575949417217</v>
      </c>
      <c r="M166" s="122">
        <v>71.726632616513243</v>
      </c>
      <c r="N166" s="122">
        <v>70.180547168150497</v>
      </c>
      <c r="O166" s="122">
        <v>67.880352911157487</v>
      </c>
      <c r="P166" s="122">
        <v>65.071446066253344</v>
      </c>
      <c r="Q166" s="122">
        <v>64.210254341737823</v>
      </c>
      <c r="R166" s="122">
        <v>65.936569966531295</v>
      </c>
      <c r="S166" s="122">
        <v>66.326384486942572</v>
      </c>
      <c r="T166" s="122">
        <v>67.305363596421174</v>
      </c>
      <c r="U166" s="122">
        <v>67.219069817317248</v>
      </c>
      <c r="V166" s="122">
        <v>68.1030120293115</v>
      </c>
      <c r="W166" s="122">
        <v>65.929476176654305</v>
      </c>
      <c r="X166" s="122">
        <v>59.17139614986592</v>
      </c>
      <c r="Y166" s="122">
        <v>56.565695182817322</v>
      </c>
      <c r="DA166" s="130" t="s">
        <v>1727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1728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1729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1730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1731</v>
      </c>
    </row>
    <row r="171" spans="1:105" ht="12" customHeight="1" x14ac:dyDescent="0.25">
      <c r="A171" s="106" t="s">
        <v>122</v>
      </c>
      <c r="B171" s="101">
        <v>76.886919797655025</v>
      </c>
      <c r="C171" s="101">
        <v>73.84715220970385</v>
      </c>
      <c r="D171" s="101">
        <v>72.638790923352559</v>
      </c>
      <c r="E171" s="101">
        <v>70.180291046851139</v>
      </c>
      <c r="F171" s="101">
        <v>69.587236848866453</v>
      </c>
      <c r="G171" s="101">
        <v>71.550867796066669</v>
      </c>
      <c r="H171" s="101">
        <v>70.069529207240137</v>
      </c>
      <c r="I171" s="101">
        <v>66.76905719376316</v>
      </c>
      <c r="J171" s="101">
        <v>64.653744521920956</v>
      </c>
      <c r="K171" s="101">
        <v>66.319059659454894</v>
      </c>
      <c r="L171" s="101">
        <v>66.246855883111067</v>
      </c>
      <c r="M171" s="101">
        <v>69.595041292412475</v>
      </c>
      <c r="N171" s="101">
        <v>67.939134304901629</v>
      </c>
      <c r="O171" s="101">
        <v>65.52936076341463</v>
      </c>
      <c r="P171" s="101">
        <v>62.635094069044953</v>
      </c>
      <c r="Q171" s="101">
        <v>61.651230783636841</v>
      </c>
      <c r="R171" s="101">
        <v>62.96183281008242</v>
      </c>
      <c r="S171" s="101">
        <v>63.018041961883128</v>
      </c>
      <c r="T171" s="101">
        <v>63.497709341269655</v>
      </c>
      <c r="U171" s="101">
        <v>63.089193808798804</v>
      </c>
      <c r="V171" s="101">
        <v>63.58838983709321</v>
      </c>
      <c r="W171" s="101">
        <v>61.396946671892429</v>
      </c>
      <c r="X171" s="101">
        <v>54.968626312881348</v>
      </c>
      <c r="Y171" s="101">
        <v>52.378001534687776</v>
      </c>
      <c r="DA171" s="131" t="s">
        <v>1732</v>
      </c>
    </row>
    <row r="172" spans="1:105" ht="12" customHeight="1" x14ac:dyDescent="0.25">
      <c r="A172" s="107" t="s">
        <v>121</v>
      </c>
      <c r="B172" s="104">
        <v>1.1365597051950678</v>
      </c>
      <c r="C172" s="104">
        <v>1.0987493713036267</v>
      </c>
      <c r="D172" s="104">
        <v>1.0669568337248787</v>
      </c>
      <c r="E172" s="104">
        <v>1.0042452308508347</v>
      </c>
      <c r="F172" s="104">
        <v>1.0160326740473031</v>
      </c>
      <c r="G172" s="104">
        <v>1.1246679837899887</v>
      </c>
      <c r="H172" s="104">
        <v>1.4176782811184574</v>
      </c>
      <c r="I172" s="104">
        <v>1.4566345995989853</v>
      </c>
      <c r="J172" s="104">
        <v>1.6267621094894993</v>
      </c>
      <c r="K172" s="104">
        <v>1.7606206461557188</v>
      </c>
      <c r="L172" s="104">
        <v>1.91572006630615</v>
      </c>
      <c r="M172" s="104">
        <v>2.1315913241007705</v>
      </c>
      <c r="N172" s="104">
        <v>2.2414128632488652</v>
      </c>
      <c r="O172" s="104">
        <v>2.3509921477428546</v>
      </c>
      <c r="P172" s="104">
        <v>2.4363519972083978</v>
      </c>
      <c r="Q172" s="104">
        <v>2.5590235581009817</v>
      </c>
      <c r="R172" s="104">
        <v>2.9747371564488692</v>
      </c>
      <c r="S172" s="104">
        <v>3.3083425250594494</v>
      </c>
      <c r="T172" s="104">
        <v>3.8076542551515233</v>
      </c>
      <c r="U172" s="104">
        <v>4.1298760085184441</v>
      </c>
      <c r="V172" s="104">
        <v>4.5146221922182965</v>
      </c>
      <c r="W172" s="104">
        <v>4.532529504761869</v>
      </c>
      <c r="X172" s="104">
        <v>4.2027698369845723</v>
      </c>
      <c r="Y172" s="104">
        <v>4.1876936481295495</v>
      </c>
      <c r="DA172" s="132" t="s">
        <v>1733</v>
      </c>
    </row>
    <row r="173" spans="1:105" ht="12" customHeight="1" x14ac:dyDescent="0.25">
      <c r="A173" s="108" t="s">
        <v>53</v>
      </c>
      <c r="B173" s="98">
        <v>0.96816981568270866</v>
      </c>
      <c r="C173" s="98">
        <v>0.92989620338530032</v>
      </c>
      <c r="D173" s="98">
        <v>0.90413163458215706</v>
      </c>
      <c r="E173" s="98">
        <v>0.84735914579022842</v>
      </c>
      <c r="F173" s="98">
        <v>0.85736235545829642</v>
      </c>
      <c r="G173" s="98">
        <v>0.95120825967214817</v>
      </c>
      <c r="H173" s="98">
        <v>1.1969035511323944</v>
      </c>
      <c r="I173" s="98">
        <v>1.242904980670956</v>
      </c>
      <c r="J173" s="98">
        <v>1.3774454143177635</v>
      </c>
      <c r="K173" s="98">
        <v>1.4909099903239402</v>
      </c>
      <c r="L173" s="98">
        <v>1.6177472253143599</v>
      </c>
      <c r="M173" s="98">
        <v>1.8045194161460556</v>
      </c>
      <c r="N173" s="98">
        <v>1.8948222479475216</v>
      </c>
      <c r="O173" s="98">
        <v>1.9832593595637047</v>
      </c>
      <c r="P173" s="98">
        <v>2.054269391774072</v>
      </c>
      <c r="Q173" s="98">
        <v>2.1518231236812948</v>
      </c>
      <c r="R173" s="98">
        <v>2.5012213877860821</v>
      </c>
      <c r="S173" s="98">
        <v>2.7763885080657915</v>
      </c>
      <c r="T173" s="98">
        <v>3.1913646520103467</v>
      </c>
      <c r="U173" s="98">
        <v>3.4524262860073303</v>
      </c>
      <c r="V173" s="98">
        <v>3.7649159092202433</v>
      </c>
      <c r="W173" s="98">
        <v>3.7384819668595517</v>
      </c>
      <c r="X173" s="98">
        <v>3.4615154299971684</v>
      </c>
      <c r="Y173" s="98">
        <v>3.4917678781154606</v>
      </c>
      <c r="DA173" s="63" t="s">
        <v>1734</v>
      </c>
    </row>
    <row r="174" spans="1:105" ht="12" customHeight="1" x14ac:dyDescent="0.25">
      <c r="A174" s="115" t="s">
        <v>52</v>
      </c>
      <c r="B174" s="33">
        <v>0.168389889512359</v>
      </c>
      <c r="C174" s="33">
        <v>0.1688531679183265</v>
      </c>
      <c r="D174" s="33">
        <v>0.16282519914272162</v>
      </c>
      <c r="E174" s="33">
        <v>0.15688608506060633</v>
      </c>
      <c r="F174" s="33">
        <v>0.15867031858900665</v>
      </c>
      <c r="G174" s="33">
        <v>0.17345972411784058</v>
      </c>
      <c r="H174" s="33">
        <v>0.22077472998606285</v>
      </c>
      <c r="I174" s="33">
        <v>0.21372961892802939</v>
      </c>
      <c r="J174" s="33">
        <v>0.24931669517173574</v>
      </c>
      <c r="K174" s="33">
        <v>0.2697106558317785</v>
      </c>
      <c r="L174" s="33">
        <v>0.29797284099179011</v>
      </c>
      <c r="M174" s="33">
        <v>0.32707190795471486</v>
      </c>
      <c r="N174" s="33">
        <v>0.34659061530134377</v>
      </c>
      <c r="O174" s="33">
        <v>0.36773278817914978</v>
      </c>
      <c r="P174" s="33">
        <v>0.38208260543432576</v>
      </c>
      <c r="Q174" s="33">
        <v>0.40720043441968684</v>
      </c>
      <c r="R174" s="33">
        <v>0.47351576866278727</v>
      </c>
      <c r="S174" s="33">
        <v>0.53195401699365774</v>
      </c>
      <c r="T174" s="33">
        <v>0.61628960314117665</v>
      </c>
      <c r="U174" s="33">
        <v>0.67744972251111357</v>
      </c>
      <c r="V174" s="33">
        <v>0.74970628299805342</v>
      </c>
      <c r="W174" s="33">
        <v>0.79404753790231697</v>
      </c>
      <c r="X174" s="33">
        <v>0.7412544069874043</v>
      </c>
      <c r="Y174" s="33">
        <v>0.69592577001408895</v>
      </c>
      <c r="DA174" s="60" t="s">
        <v>1735</v>
      </c>
    </row>
    <row r="175" spans="1:105" ht="12" customHeight="1" x14ac:dyDescent="0.25">
      <c r="A175" s="121" t="s">
        <v>54</v>
      </c>
      <c r="B175" s="122">
        <v>7.257203656698759</v>
      </c>
      <c r="C175" s="122">
        <v>7.369858652670576</v>
      </c>
      <c r="D175" s="122">
        <v>7.2442690718038438</v>
      </c>
      <c r="E175" s="122">
        <v>7.269731515120271</v>
      </c>
      <c r="F175" s="122">
        <v>7.1316416594577943</v>
      </c>
      <c r="G175" s="122">
        <v>7.403860124838272</v>
      </c>
      <c r="H175" s="122">
        <v>6.985500220581927</v>
      </c>
      <c r="I175" s="122">
        <v>6.9973165213210597</v>
      </c>
      <c r="J175" s="122">
        <v>7.2971811117658882</v>
      </c>
      <c r="K175" s="122">
        <v>7.8775262182446744</v>
      </c>
      <c r="L175" s="122">
        <v>7.9082085353722693</v>
      </c>
      <c r="M175" s="122">
        <v>7.949225823451938</v>
      </c>
      <c r="N175" s="122">
        <v>8.0318606911426276</v>
      </c>
      <c r="O175" s="122">
        <v>7.9316965882382</v>
      </c>
      <c r="P175" s="122">
        <v>7.7258245741946752</v>
      </c>
      <c r="Q175" s="122">
        <v>7.8227968109234078</v>
      </c>
      <c r="R175" s="122">
        <v>8.0415079688864939</v>
      </c>
      <c r="S175" s="122">
        <v>8.3528383575166671</v>
      </c>
      <c r="T175" s="122">
        <v>8.9078986607727053</v>
      </c>
      <c r="U175" s="122">
        <v>9.177345943290657</v>
      </c>
      <c r="V175" s="122">
        <v>12.385336479259884</v>
      </c>
      <c r="W175" s="122">
        <v>12.143570010114134</v>
      </c>
      <c r="X175" s="122">
        <v>10.774021091191889</v>
      </c>
      <c r="Y175" s="122">
        <v>9.4815122020219729</v>
      </c>
      <c r="DA175" s="130" t="s">
        <v>1736</v>
      </c>
    </row>
    <row r="176" spans="1:105" ht="12" customHeight="1" x14ac:dyDescent="0.25">
      <c r="A176" s="97" t="s">
        <v>50</v>
      </c>
      <c r="B176" s="98">
        <v>0.64554528444311787</v>
      </c>
      <c r="C176" s="98">
        <v>1.0224407188150446</v>
      </c>
      <c r="D176" s="98">
        <v>0.98353842575459272</v>
      </c>
      <c r="E176" s="98">
        <v>1.1437984949799616</v>
      </c>
      <c r="F176" s="98">
        <v>0.93625906866169994</v>
      </c>
      <c r="G176" s="98">
        <v>1.114128353578747</v>
      </c>
      <c r="H176" s="98">
        <v>0.54739761490398897</v>
      </c>
      <c r="I176" s="98">
        <v>0.71059918882022832</v>
      </c>
      <c r="J176" s="98">
        <v>1.0281378666162178</v>
      </c>
      <c r="K176" s="98">
        <v>1.1915298384286188</v>
      </c>
      <c r="L176" s="98">
        <v>0.84478133786411747</v>
      </c>
      <c r="M176" s="98">
        <v>0.66764871607063492</v>
      </c>
      <c r="N176" s="98">
        <v>0.48891258738289467</v>
      </c>
      <c r="O176" s="98">
        <v>0.62855470365068755</v>
      </c>
      <c r="P176" s="98">
        <v>0.60333035989899098</v>
      </c>
      <c r="Q176" s="98">
        <v>0.75205776070718067</v>
      </c>
      <c r="R176" s="98">
        <v>0.63749361362372137</v>
      </c>
      <c r="S176" s="98">
        <v>0.6584319497350889</v>
      </c>
      <c r="T176" s="98">
        <v>0.67575687565834119</v>
      </c>
      <c r="U176" s="98">
        <v>0.68987748579185404</v>
      </c>
      <c r="V176" s="98">
        <v>0.88285417051684845</v>
      </c>
      <c r="W176" s="98">
        <v>0.88239988499787658</v>
      </c>
      <c r="X176" s="98">
        <v>0.69228853152508063</v>
      </c>
      <c r="Y176" s="98">
        <v>0.50279501806287819</v>
      </c>
      <c r="DA176" s="63" t="s">
        <v>1737</v>
      </c>
    </row>
    <row r="177" spans="1:105" ht="12" customHeight="1" x14ac:dyDescent="0.25">
      <c r="A177" s="109" t="s">
        <v>120</v>
      </c>
      <c r="B177" s="33">
        <v>6.6116583722556408</v>
      </c>
      <c r="C177" s="33">
        <v>6.3474179338555317</v>
      </c>
      <c r="D177" s="33">
        <v>6.2607306460492511</v>
      </c>
      <c r="E177" s="33">
        <v>6.1259330201403097</v>
      </c>
      <c r="F177" s="33">
        <v>6.1953825907960942</v>
      </c>
      <c r="G177" s="33">
        <v>6.2897317712595253</v>
      </c>
      <c r="H177" s="33">
        <v>6.4381026056779378</v>
      </c>
      <c r="I177" s="33">
        <v>6.2867173325008316</v>
      </c>
      <c r="J177" s="33">
        <v>6.2690432451496703</v>
      </c>
      <c r="K177" s="33">
        <v>6.6859963798160553</v>
      </c>
      <c r="L177" s="33">
        <v>7.063427197508152</v>
      </c>
      <c r="M177" s="33">
        <v>7.2815771073813034</v>
      </c>
      <c r="N177" s="33">
        <v>7.5429481037597323</v>
      </c>
      <c r="O177" s="33">
        <v>7.3031418845875127</v>
      </c>
      <c r="P177" s="33">
        <v>7.122494214295684</v>
      </c>
      <c r="Q177" s="33">
        <v>7.0707390502162273</v>
      </c>
      <c r="R177" s="33">
        <v>7.4040143552627731</v>
      </c>
      <c r="S177" s="33">
        <v>7.6944064077815781</v>
      </c>
      <c r="T177" s="33">
        <v>8.232141785114365</v>
      </c>
      <c r="U177" s="33">
        <v>8.4874684574988031</v>
      </c>
      <c r="V177" s="33">
        <v>11.502482308743035</v>
      </c>
      <c r="W177" s="33">
        <v>11.261170125116257</v>
      </c>
      <c r="X177" s="33">
        <v>10.081732559666808</v>
      </c>
      <c r="Y177" s="33">
        <v>8.9787171839590947</v>
      </c>
      <c r="DA177" s="60" t="s">
        <v>1738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8.179256795309497</v>
      </c>
      <c r="C3" s="117">
        <f t="shared" si="0"/>
        <v>9.0133134988543659</v>
      </c>
      <c r="D3" s="117">
        <f t="shared" si="0"/>
        <v>8.6966822733788369</v>
      </c>
      <c r="E3" s="117">
        <f t="shared" si="0"/>
        <v>8.537350978196093</v>
      </c>
      <c r="F3" s="117">
        <f t="shared" si="0"/>
        <v>8.5155747663827626</v>
      </c>
      <c r="G3" s="117">
        <f t="shared" si="0"/>
        <v>8.5334367969752574</v>
      </c>
      <c r="H3" s="117">
        <f t="shared" si="0"/>
        <v>8.6316832405141497</v>
      </c>
      <c r="I3" s="117">
        <f t="shared" si="0"/>
        <v>8.0569860484606011</v>
      </c>
      <c r="J3" s="117">
        <f t="shared" si="0"/>
        <v>5.2485000925611294</v>
      </c>
      <c r="K3" s="117">
        <f t="shared" si="0"/>
        <v>5.1223361952923412</v>
      </c>
      <c r="L3" s="117">
        <f t="shared" si="0"/>
        <v>5.7040540537055451</v>
      </c>
      <c r="M3" s="117">
        <f t="shared" si="0"/>
        <v>4.0071722159100736</v>
      </c>
      <c r="N3" s="117">
        <f t="shared" si="0"/>
        <v>4.0814310009801469</v>
      </c>
      <c r="O3" s="117">
        <f t="shared" si="0"/>
        <v>3.5014339577293327</v>
      </c>
      <c r="P3" s="117">
        <f t="shared" si="0"/>
        <v>3.2641670344272913</v>
      </c>
      <c r="Q3" s="117">
        <f t="shared" si="0"/>
        <v>2.6757525436972087</v>
      </c>
      <c r="R3" s="117">
        <f t="shared" ref="R3:V3" si="1">R4+R7+R9+R19</f>
        <v>2.8452601925082623</v>
      </c>
      <c r="S3" s="117">
        <f t="shared" si="1"/>
        <v>2.7139027481003049</v>
      </c>
      <c r="T3" s="117">
        <f t="shared" si="1"/>
        <v>2.85367191676972</v>
      </c>
      <c r="U3" s="117">
        <f t="shared" si="1"/>
        <v>3.0087886919109197</v>
      </c>
      <c r="V3" s="117">
        <f t="shared" si="1"/>
        <v>2.8843723546917799</v>
      </c>
      <c r="W3" s="117">
        <f t="shared" ref="W3:Y3" si="2">W4+W7+W9+W19</f>
        <v>3.3595850876092577</v>
      </c>
      <c r="X3" s="117">
        <f t="shared" si="2"/>
        <v>2.9281777760172343</v>
      </c>
      <c r="Y3" s="117">
        <f t="shared" si="2"/>
        <v>2.9201316565626496</v>
      </c>
      <c r="DA3" s="129" t="s">
        <v>1740</v>
      </c>
    </row>
    <row r="4" spans="1:105" ht="12.95" customHeight="1" x14ac:dyDescent="0.25">
      <c r="A4" s="121" t="s">
        <v>57</v>
      </c>
      <c r="B4" s="122">
        <f t="shared" ref="B4:Q4" si="3">SUM(B5:B6)</f>
        <v>7.3013455438202985</v>
      </c>
      <c r="C4" s="122">
        <f t="shared" si="3"/>
        <v>8.1312531676392883</v>
      </c>
      <c r="D4" s="122">
        <f t="shared" si="3"/>
        <v>7.8425235136610434</v>
      </c>
      <c r="E4" s="122">
        <f t="shared" si="3"/>
        <v>7.7200464909864381</v>
      </c>
      <c r="F4" s="122">
        <f t="shared" si="3"/>
        <v>7.6856939505842696</v>
      </c>
      <c r="G4" s="122">
        <f t="shared" si="3"/>
        <v>7.6562290869457259</v>
      </c>
      <c r="H4" s="122">
        <f t="shared" si="3"/>
        <v>7.7498448404928899</v>
      </c>
      <c r="I4" s="122">
        <f t="shared" si="3"/>
        <v>7.2547720940915195</v>
      </c>
      <c r="J4" s="122">
        <f t="shared" si="3"/>
        <v>4.7037649947296529</v>
      </c>
      <c r="K4" s="122">
        <f t="shared" si="3"/>
        <v>4.6168269414635272</v>
      </c>
      <c r="L4" s="122">
        <f t="shared" si="3"/>
        <v>5.1943272082207992</v>
      </c>
      <c r="M4" s="122">
        <f t="shared" si="3"/>
        <v>3.5897584976688406</v>
      </c>
      <c r="N4" s="122">
        <f t="shared" si="3"/>
        <v>3.6973335569234793</v>
      </c>
      <c r="O4" s="122">
        <f t="shared" si="3"/>
        <v>3.1556282117765946</v>
      </c>
      <c r="P4" s="122">
        <f t="shared" si="3"/>
        <v>2.9465512212750347</v>
      </c>
      <c r="Q4" s="122">
        <f t="shared" si="3"/>
        <v>2.4051487609627538</v>
      </c>
      <c r="R4" s="122">
        <f t="shared" ref="R4:V4" si="4">SUM(R5:R6)</f>
        <v>2.5873369218535696</v>
      </c>
      <c r="S4" s="122">
        <f t="shared" si="4"/>
        <v>2.4706708914841671</v>
      </c>
      <c r="T4" s="122">
        <f t="shared" si="4"/>
        <v>2.6014916937921786</v>
      </c>
      <c r="U4" s="122">
        <f t="shared" si="4"/>
        <v>2.742696705423842</v>
      </c>
      <c r="V4" s="122">
        <f t="shared" si="4"/>
        <v>2.5988827153735876</v>
      </c>
      <c r="W4" s="122">
        <f t="shared" ref="W4:Y4" si="5">SUM(W5:W6)</f>
        <v>3.0673626115365598</v>
      </c>
      <c r="X4" s="122">
        <f t="shared" si="5"/>
        <v>2.6714440437561997</v>
      </c>
      <c r="Y4" s="122">
        <f t="shared" si="5"/>
        <v>2.669479994684262</v>
      </c>
      <c r="DA4" s="130" t="s">
        <v>1741</v>
      </c>
    </row>
    <row r="5" spans="1:105" ht="12" customHeight="1" x14ac:dyDescent="0.25">
      <c r="A5" s="97" t="s">
        <v>51</v>
      </c>
      <c r="B5" s="98">
        <v>7.2341264161056573</v>
      </c>
      <c r="C5" s="98">
        <v>8.0566039725413905</v>
      </c>
      <c r="D5" s="98">
        <v>7.7723185765299458</v>
      </c>
      <c r="E5" s="98">
        <v>7.651963320543226</v>
      </c>
      <c r="F5" s="98">
        <v>7.6198275440589116</v>
      </c>
      <c r="G5" s="98">
        <v>7.5917965343770648</v>
      </c>
      <c r="H5" s="98">
        <v>7.685677979352433</v>
      </c>
      <c r="I5" s="98">
        <v>7.1955888198191085</v>
      </c>
      <c r="J5" s="98">
        <v>4.6660921888491194</v>
      </c>
      <c r="K5" s="98">
        <v>4.5802435009564419</v>
      </c>
      <c r="L5" s="98">
        <v>5.1534247387855228</v>
      </c>
      <c r="M5" s="98">
        <v>3.5620774029666435</v>
      </c>
      <c r="N5" s="98">
        <v>3.6690164187225616</v>
      </c>
      <c r="O5" s="98">
        <v>3.1318021938922547</v>
      </c>
      <c r="P5" s="98">
        <v>2.9245306290172746</v>
      </c>
      <c r="Q5" s="98">
        <v>2.3873701936946885</v>
      </c>
      <c r="R5" s="98">
        <v>2.5682538156189176</v>
      </c>
      <c r="S5" s="98">
        <v>2.4526284807719065</v>
      </c>
      <c r="T5" s="98">
        <v>2.5826965337064927</v>
      </c>
      <c r="U5" s="98">
        <v>2.7229946338110169</v>
      </c>
      <c r="V5" s="98">
        <v>2.5802822198658264</v>
      </c>
      <c r="W5" s="98">
        <v>3.0453217323752582</v>
      </c>
      <c r="X5" s="98">
        <v>2.652377517586272</v>
      </c>
      <c r="Y5" s="98">
        <v>2.6504400938031027</v>
      </c>
      <c r="DA5" s="63" t="s">
        <v>1742</v>
      </c>
    </row>
    <row r="6" spans="1:105" ht="12" customHeight="1" x14ac:dyDescent="0.25">
      <c r="A6" s="97" t="s">
        <v>53</v>
      </c>
      <c r="B6" s="98">
        <v>6.7219127714641086E-2</v>
      </c>
      <c r="C6" s="98">
        <v>7.4649195097897303E-2</v>
      </c>
      <c r="D6" s="98">
        <v>7.0204937131097267E-2</v>
      </c>
      <c r="E6" s="98">
        <v>6.8083170443211938E-2</v>
      </c>
      <c r="F6" s="98">
        <v>6.5866406525357801E-2</v>
      </c>
      <c r="G6" s="98">
        <v>6.4432552568661317E-2</v>
      </c>
      <c r="H6" s="98">
        <v>6.4166861140456638E-2</v>
      </c>
      <c r="I6" s="98">
        <v>5.9183274272410796E-2</v>
      </c>
      <c r="J6" s="98">
        <v>3.7672805880533539E-2</v>
      </c>
      <c r="K6" s="98">
        <v>3.6583440507085632E-2</v>
      </c>
      <c r="L6" s="98">
        <v>4.0902469435276811E-2</v>
      </c>
      <c r="M6" s="98">
        <v>2.768109470219722E-2</v>
      </c>
      <c r="N6" s="98">
        <v>2.8317138200917597E-2</v>
      </c>
      <c r="O6" s="98">
        <v>2.3826017884340016E-2</v>
      </c>
      <c r="P6" s="98">
        <v>2.202059225776026E-2</v>
      </c>
      <c r="Q6" s="98">
        <v>1.7778567268065378E-2</v>
      </c>
      <c r="R6" s="98">
        <v>1.9083106234652078E-2</v>
      </c>
      <c r="S6" s="98">
        <v>1.8042410712260568E-2</v>
      </c>
      <c r="T6" s="98">
        <v>1.8795160085686054E-2</v>
      </c>
      <c r="U6" s="98">
        <v>1.9702071612824897E-2</v>
      </c>
      <c r="V6" s="98">
        <v>1.8600495507761078E-2</v>
      </c>
      <c r="W6" s="98">
        <v>2.2040879161301534E-2</v>
      </c>
      <c r="X6" s="98">
        <v>1.9066526169927767E-2</v>
      </c>
      <c r="Y6" s="98">
        <v>1.903990088115946E-2</v>
      </c>
      <c r="DA6" s="63" t="s">
        <v>1743</v>
      </c>
    </row>
    <row r="7" spans="1:105" ht="12.95" customHeight="1" x14ac:dyDescent="0.25">
      <c r="A7" s="121" t="s">
        <v>92</v>
      </c>
      <c r="B7" s="122">
        <f t="shared" ref="B7:Y7" si="6">B8</f>
        <v>1.065446793271055E-2</v>
      </c>
      <c r="C7" s="122">
        <f t="shared" si="6"/>
        <v>1.1711989451621725E-2</v>
      </c>
      <c r="D7" s="122">
        <f t="shared" si="6"/>
        <v>1.2519720961771213E-2</v>
      </c>
      <c r="E7" s="122">
        <f t="shared" si="6"/>
        <v>1.5235175247038938E-2</v>
      </c>
      <c r="F7" s="122">
        <f t="shared" si="6"/>
        <v>1.2943620506367742E-2</v>
      </c>
      <c r="G7" s="122">
        <f t="shared" si="6"/>
        <v>1.3460704994626977E-2</v>
      </c>
      <c r="H7" s="122">
        <f t="shared" si="6"/>
        <v>1.447020248168865E-2</v>
      </c>
      <c r="I7" s="122">
        <f t="shared" si="6"/>
        <v>1.4689692934137823E-2</v>
      </c>
      <c r="J7" s="122">
        <f t="shared" si="6"/>
        <v>1.4172832033264336E-2</v>
      </c>
      <c r="K7" s="122">
        <f t="shared" si="6"/>
        <v>1.1627761585540361E-2</v>
      </c>
      <c r="L7" s="122">
        <f t="shared" si="6"/>
        <v>1.2842100026232064E-2</v>
      </c>
      <c r="M7" s="122">
        <f t="shared" si="6"/>
        <v>8.6318016843249957E-3</v>
      </c>
      <c r="N7" s="122">
        <f t="shared" si="6"/>
        <v>6.2300546482390324E-3</v>
      </c>
      <c r="O7" s="122">
        <f t="shared" si="6"/>
        <v>5.1405415820876873E-3</v>
      </c>
      <c r="P7" s="122">
        <f t="shared" si="6"/>
        <v>5.3262359915305585E-3</v>
      </c>
      <c r="Q7" s="122">
        <f t="shared" si="6"/>
        <v>4.8575344039538107E-3</v>
      </c>
      <c r="R7" s="122">
        <f t="shared" si="6"/>
        <v>4.8787862971833599E-3</v>
      </c>
      <c r="S7" s="122">
        <f t="shared" si="6"/>
        <v>5.2754140958740569E-3</v>
      </c>
      <c r="T7" s="122">
        <f t="shared" si="6"/>
        <v>6.4284086608191729E-3</v>
      </c>
      <c r="U7" s="122">
        <f t="shared" si="6"/>
        <v>8.956909266972549E-3</v>
      </c>
      <c r="V7" s="122">
        <f t="shared" si="6"/>
        <v>1.2350748205897946E-2</v>
      </c>
      <c r="W7" s="122">
        <f t="shared" si="6"/>
        <v>1.7805592726973348E-2</v>
      </c>
      <c r="X7" s="122">
        <f t="shared" si="6"/>
        <v>1.7316510012951109E-2</v>
      </c>
      <c r="Y7" s="122">
        <f t="shared" si="6"/>
        <v>1.7689802022910758E-2</v>
      </c>
      <c r="DA7" s="130" t="s">
        <v>1744</v>
      </c>
    </row>
    <row r="8" spans="1:105" ht="12" customHeight="1" x14ac:dyDescent="0.25">
      <c r="A8" s="97" t="s">
        <v>53</v>
      </c>
      <c r="B8" s="98">
        <v>1.065446793271055E-2</v>
      </c>
      <c r="C8" s="98">
        <v>1.1711989451621725E-2</v>
      </c>
      <c r="D8" s="98">
        <v>1.2519720961771213E-2</v>
      </c>
      <c r="E8" s="98">
        <v>1.5235175247038938E-2</v>
      </c>
      <c r="F8" s="98">
        <v>1.2943620506367742E-2</v>
      </c>
      <c r="G8" s="98">
        <v>1.3460704994626977E-2</v>
      </c>
      <c r="H8" s="98">
        <v>1.447020248168865E-2</v>
      </c>
      <c r="I8" s="98">
        <v>1.4689692934137823E-2</v>
      </c>
      <c r="J8" s="98">
        <v>1.4172832033264336E-2</v>
      </c>
      <c r="K8" s="98">
        <v>1.1627761585540361E-2</v>
      </c>
      <c r="L8" s="98">
        <v>1.2842100026232064E-2</v>
      </c>
      <c r="M8" s="98">
        <v>8.6318016843249957E-3</v>
      </c>
      <c r="N8" s="98">
        <v>6.2300546482390324E-3</v>
      </c>
      <c r="O8" s="98">
        <v>5.1405415820876873E-3</v>
      </c>
      <c r="P8" s="98">
        <v>5.3262359915305585E-3</v>
      </c>
      <c r="Q8" s="98">
        <v>4.8575344039538107E-3</v>
      </c>
      <c r="R8" s="98">
        <v>4.8787862971833599E-3</v>
      </c>
      <c r="S8" s="98">
        <v>5.2754140958740569E-3</v>
      </c>
      <c r="T8" s="98">
        <v>6.4284086608191729E-3</v>
      </c>
      <c r="U8" s="98">
        <v>8.956909266972549E-3</v>
      </c>
      <c r="V8" s="98">
        <v>1.2350748205897946E-2</v>
      </c>
      <c r="W8" s="98">
        <v>1.7805592726973348E-2</v>
      </c>
      <c r="X8" s="98">
        <v>1.7316510012951109E-2</v>
      </c>
      <c r="Y8" s="98">
        <v>1.7689802022910758E-2</v>
      </c>
      <c r="DA8" s="63" t="s">
        <v>1745</v>
      </c>
    </row>
    <row r="9" spans="1:105" ht="12" customHeight="1" x14ac:dyDescent="0.25">
      <c r="A9" s="121" t="s">
        <v>55</v>
      </c>
      <c r="B9" s="122">
        <v>0.78895740243052437</v>
      </c>
      <c r="C9" s="122">
        <v>0.79044822561448935</v>
      </c>
      <c r="D9" s="122">
        <v>0.76397297362051542</v>
      </c>
      <c r="E9" s="122">
        <v>0.72506188722425868</v>
      </c>
      <c r="F9" s="122">
        <v>0.74041050058718216</v>
      </c>
      <c r="G9" s="122">
        <v>0.78463696547320161</v>
      </c>
      <c r="H9" s="122">
        <v>0.7939229870939567</v>
      </c>
      <c r="I9" s="122">
        <v>0.72051538598597864</v>
      </c>
      <c r="J9" s="122">
        <v>0.47256206121391958</v>
      </c>
      <c r="K9" s="122">
        <v>0.44031464356707267</v>
      </c>
      <c r="L9" s="122">
        <v>0.44850510131609761</v>
      </c>
      <c r="M9" s="122">
        <v>0.36549812091646677</v>
      </c>
      <c r="N9" s="122">
        <v>0.33724491207515472</v>
      </c>
      <c r="O9" s="122">
        <v>0.30392705064501119</v>
      </c>
      <c r="P9" s="122">
        <v>0.27884767806131172</v>
      </c>
      <c r="Q9" s="122">
        <v>0.23544892441001208</v>
      </c>
      <c r="R9" s="122">
        <v>0.22436334123949189</v>
      </c>
      <c r="S9" s="122">
        <v>0.20987161962334713</v>
      </c>
      <c r="T9" s="122">
        <v>0.21611073077240486</v>
      </c>
      <c r="U9" s="122">
        <v>0.22601074717696984</v>
      </c>
      <c r="V9" s="122">
        <v>0.23051195722649281</v>
      </c>
      <c r="W9" s="122">
        <v>0.23191223047113677</v>
      </c>
      <c r="X9" s="122">
        <v>0.20110932423063535</v>
      </c>
      <c r="Y9" s="122">
        <v>0.19806058680232749</v>
      </c>
      <c r="DA9" s="130" t="s">
        <v>1746</v>
      </c>
    </row>
    <row r="10" spans="1:105" ht="12" customHeight="1" x14ac:dyDescent="0.25">
      <c r="A10" s="97" t="s">
        <v>143</v>
      </c>
      <c r="B10" s="98">
        <v>0.26366149732961569</v>
      </c>
      <c r="C10" s="98">
        <v>0.2978791415084453</v>
      </c>
      <c r="D10" s="98">
        <v>0.31714894708121089</v>
      </c>
      <c r="E10" s="98">
        <v>0.33106259346711592</v>
      </c>
      <c r="F10" s="98">
        <v>0.38489159476637419</v>
      </c>
      <c r="G10" s="98">
        <v>0.43568468301861846</v>
      </c>
      <c r="H10" s="98">
        <v>0.48161303947249656</v>
      </c>
      <c r="I10" s="98">
        <v>0.48935949703817688</v>
      </c>
      <c r="J10" s="98">
        <v>0.35310774922371868</v>
      </c>
      <c r="K10" s="98">
        <v>0.37193370794058261</v>
      </c>
      <c r="L10" s="98">
        <v>0.41630188439790577</v>
      </c>
      <c r="M10" s="98">
        <v>0.34629809999435607</v>
      </c>
      <c r="N10" s="98">
        <v>0.32309775585183698</v>
      </c>
      <c r="O10" s="98">
        <v>0.29090330615248849</v>
      </c>
      <c r="P10" s="98">
        <v>0.26645889679159407</v>
      </c>
      <c r="Q10" s="98">
        <v>0.22407894449694363</v>
      </c>
      <c r="R10" s="98">
        <v>0.21325180076490285</v>
      </c>
      <c r="S10" s="98">
        <v>0.19897250232010738</v>
      </c>
      <c r="T10" s="98">
        <v>0.20526937239875392</v>
      </c>
      <c r="U10" s="98">
        <v>0.21571423234804635</v>
      </c>
      <c r="V10" s="98">
        <v>0.22110220549031637</v>
      </c>
      <c r="W10" s="98">
        <v>0.2239569549522627</v>
      </c>
      <c r="X10" s="98">
        <v>0.19504622530270199</v>
      </c>
      <c r="Y10" s="98">
        <v>0.19129692365978271</v>
      </c>
      <c r="DA10" s="63" t="s">
        <v>1747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1748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1749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1750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1751</v>
      </c>
    </row>
    <row r="15" spans="1:105" ht="12" customHeight="1" x14ac:dyDescent="0.25">
      <c r="A15" s="106" t="s">
        <v>122</v>
      </c>
      <c r="B15" s="101">
        <v>0.51720859744479664</v>
      </c>
      <c r="C15" s="101">
        <v>0.48484163131747104</v>
      </c>
      <c r="D15" s="101">
        <v>0.4399380469753163</v>
      </c>
      <c r="E15" s="101">
        <v>0.38796805669757234</v>
      </c>
      <c r="F15" s="101">
        <v>0.34986455718339537</v>
      </c>
      <c r="G15" s="101">
        <v>0.34283570416333353</v>
      </c>
      <c r="H15" s="101">
        <v>0.30542706122202967</v>
      </c>
      <c r="I15" s="101">
        <v>0.22543889652555082</v>
      </c>
      <c r="J15" s="101">
        <v>0.11589384690249825</v>
      </c>
      <c r="K15" s="101">
        <v>6.6106292138390463E-2</v>
      </c>
      <c r="L15" s="101">
        <v>3.0935465954732712E-2</v>
      </c>
      <c r="M15" s="101">
        <v>1.8533248378400934E-2</v>
      </c>
      <c r="N15" s="101">
        <v>1.3479361838294485E-2</v>
      </c>
      <c r="O15" s="101">
        <v>1.2624589194710148E-2</v>
      </c>
      <c r="P15" s="101">
        <v>1.1864919390034366E-2</v>
      </c>
      <c r="Q15" s="101">
        <v>1.0851154246068881E-2</v>
      </c>
      <c r="R15" s="101">
        <v>1.0592894727777778E-2</v>
      </c>
      <c r="S15" s="101">
        <v>1.0395042174574282E-2</v>
      </c>
      <c r="T15" s="101">
        <v>1.0349636477089093E-2</v>
      </c>
      <c r="U15" s="101">
        <v>9.8171005445523794E-3</v>
      </c>
      <c r="V15" s="101">
        <v>9.050799042414669E-3</v>
      </c>
      <c r="W15" s="101">
        <v>7.8379385606674578E-3</v>
      </c>
      <c r="X15" s="101">
        <v>6.0630989279333676E-3</v>
      </c>
      <c r="Y15" s="101">
        <v>6.7636631425447838E-3</v>
      </c>
      <c r="DA15" s="131" t="s">
        <v>1752</v>
      </c>
    </row>
    <row r="16" spans="1:105" ht="12" customHeight="1" x14ac:dyDescent="0.25">
      <c r="A16" s="107" t="s">
        <v>121</v>
      </c>
      <c r="B16" s="104">
        <v>8.0873076561121388E-3</v>
      </c>
      <c r="C16" s="104">
        <v>7.7274527885729692E-3</v>
      </c>
      <c r="D16" s="104">
        <v>6.885979563988124E-3</v>
      </c>
      <c r="E16" s="104">
        <v>6.0312370595704649E-3</v>
      </c>
      <c r="F16" s="104">
        <v>5.654348637412555E-3</v>
      </c>
      <c r="G16" s="104">
        <v>6.1165782912496382E-3</v>
      </c>
      <c r="H16" s="104">
        <v>6.8828863994304266E-3</v>
      </c>
      <c r="I16" s="104">
        <v>5.7169924222509718E-3</v>
      </c>
      <c r="J16" s="104">
        <v>3.5604650877026581E-3</v>
      </c>
      <c r="K16" s="104">
        <v>2.2746434880995727E-3</v>
      </c>
      <c r="L16" s="104">
        <v>1.2677509634590983E-3</v>
      </c>
      <c r="M16" s="104">
        <v>6.6677254370975619E-4</v>
      </c>
      <c r="N16" s="104">
        <v>6.6779438502327984E-4</v>
      </c>
      <c r="O16" s="104">
        <v>3.9915529781255483E-4</v>
      </c>
      <c r="P16" s="104">
        <v>5.2386187968328024E-4</v>
      </c>
      <c r="Q16" s="104">
        <v>5.1882566699956061E-4</v>
      </c>
      <c r="R16" s="104">
        <v>5.1864574681127415E-4</v>
      </c>
      <c r="S16" s="104">
        <v>5.0407512866545425E-4</v>
      </c>
      <c r="T16" s="104">
        <v>4.9172189656185241E-4</v>
      </c>
      <c r="U16" s="104">
        <v>4.7941428437113336E-4</v>
      </c>
      <c r="V16" s="104">
        <v>3.5895269376175556E-4</v>
      </c>
      <c r="W16" s="104">
        <v>1.1733695820660807E-4</v>
      </c>
      <c r="X16" s="104">
        <v>0</v>
      </c>
      <c r="Y16" s="104">
        <v>0</v>
      </c>
      <c r="DA16" s="132" t="s">
        <v>1753</v>
      </c>
    </row>
    <row r="17" spans="1:105" ht="12" customHeight="1" x14ac:dyDescent="0.25">
      <c r="A17" s="108" t="s">
        <v>53</v>
      </c>
      <c r="B17" s="98">
        <v>6.5047888706802779E-3</v>
      </c>
      <c r="C17" s="98">
        <v>6.1675681849712562E-3</v>
      </c>
      <c r="D17" s="98">
        <v>5.5097575059793995E-3</v>
      </c>
      <c r="E17" s="98">
        <v>4.8034086812274168E-3</v>
      </c>
      <c r="F17" s="98">
        <v>4.5092211689252652E-3</v>
      </c>
      <c r="G17" s="98">
        <v>4.8990053747636781E-3</v>
      </c>
      <c r="H17" s="98">
        <v>5.5081792236642297E-3</v>
      </c>
      <c r="I17" s="98">
        <v>4.6400951058493695E-3</v>
      </c>
      <c r="J17" s="98">
        <v>2.8622421685546217E-3</v>
      </c>
      <c r="K17" s="98">
        <v>1.8292695449049286E-3</v>
      </c>
      <c r="L17" s="98">
        <v>1.0162858373239791E-3</v>
      </c>
      <c r="M17" s="98">
        <v>5.3647244517720811E-4</v>
      </c>
      <c r="N17" s="98">
        <v>5.3677662709533832E-4</v>
      </c>
      <c r="O17" s="98">
        <v>3.2040698444337629E-4</v>
      </c>
      <c r="P17" s="98">
        <v>4.2083620769090159E-4</v>
      </c>
      <c r="Q17" s="98">
        <v>4.1613053195717364E-4</v>
      </c>
      <c r="R17" s="98">
        <v>4.1710240426536655E-4</v>
      </c>
      <c r="S17" s="98">
        <v>4.0542343194291153E-4</v>
      </c>
      <c r="T17" s="98">
        <v>3.9588785252967721E-4</v>
      </c>
      <c r="U17" s="98">
        <v>3.8556230773123762E-4</v>
      </c>
      <c r="V17" s="98">
        <v>2.8839657874792167E-4</v>
      </c>
      <c r="W17" s="98">
        <v>9.3198471083681962E-5</v>
      </c>
      <c r="X17" s="98">
        <v>0</v>
      </c>
      <c r="Y17" s="98">
        <v>0</v>
      </c>
      <c r="DA17" s="63" t="s">
        <v>1754</v>
      </c>
    </row>
    <row r="18" spans="1:105" ht="12" customHeight="1" x14ac:dyDescent="0.25">
      <c r="A18" s="108" t="s">
        <v>52</v>
      </c>
      <c r="B18" s="98">
        <v>1.5825187854318612E-3</v>
      </c>
      <c r="C18" s="98">
        <v>1.559884603601713E-3</v>
      </c>
      <c r="D18" s="98">
        <v>1.3762220580087244E-3</v>
      </c>
      <c r="E18" s="98">
        <v>1.2278283783430485E-3</v>
      </c>
      <c r="F18" s="98">
        <v>1.1451274684872895E-3</v>
      </c>
      <c r="G18" s="98">
        <v>1.2175729164859606E-3</v>
      </c>
      <c r="H18" s="98">
        <v>1.3747071757661969E-3</v>
      </c>
      <c r="I18" s="98">
        <v>1.076897316401602E-3</v>
      </c>
      <c r="J18" s="98">
        <v>6.982229191480363E-4</v>
      </c>
      <c r="K18" s="98">
        <v>4.4537394319464407E-4</v>
      </c>
      <c r="L18" s="98">
        <v>2.5146512613511915E-4</v>
      </c>
      <c r="M18" s="98">
        <v>1.3030009853254808E-4</v>
      </c>
      <c r="N18" s="98">
        <v>1.3101775792794155E-4</v>
      </c>
      <c r="O18" s="98">
        <v>7.8748313369178546E-5</v>
      </c>
      <c r="P18" s="98">
        <v>1.0302567199237862E-4</v>
      </c>
      <c r="Q18" s="98">
        <v>1.0269513504238701E-4</v>
      </c>
      <c r="R18" s="98">
        <v>1.0154334254590755E-4</v>
      </c>
      <c r="S18" s="98">
        <v>9.8651696722542725E-5</v>
      </c>
      <c r="T18" s="98">
        <v>9.5834044032175222E-5</v>
      </c>
      <c r="U18" s="98">
        <v>9.3851976639895712E-5</v>
      </c>
      <c r="V18" s="98">
        <v>7.0556115013833872E-5</v>
      </c>
      <c r="W18" s="98">
        <v>2.4138487122926108E-5</v>
      </c>
      <c r="X18" s="98">
        <v>0</v>
      </c>
      <c r="Y18" s="98">
        <v>0</v>
      </c>
      <c r="DA18" s="63" t="s">
        <v>1755</v>
      </c>
    </row>
    <row r="19" spans="1:105" ht="12" customHeight="1" x14ac:dyDescent="0.25">
      <c r="A19" s="121" t="s">
        <v>54</v>
      </c>
      <c r="B19" s="122">
        <v>7.829938112596449E-2</v>
      </c>
      <c r="C19" s="122">
        <v>7.9900116148966735E-2</v>
      </c>
      <c r="D19" s="122">
        <v>7.7666065135507098E-2</v>
      </c>
      <c r="E19" s="122">
        <v>7.7007424738355951E-2</v>
      </c>
      <c r="F19" s="122">
        <v>7.6526694704942069E-2</v>
      </c>
      <c r="G19" s="122">
        <v>7.9110039561702622E-2</v>
      </c>
      <c r="H19" s="122">
        <v>7.3445210445614889E-2</v>
      </c>
      <c r="I19" s="122">
        <v>6.7008875448964889E-2</v>
      </c>
      <c r="J19" s="122">
        <v>5.8000204584293683E-2</v>
      </c>
      <c r="K19" s="122">
        <v>5.3566848676201449E-2</v>
      </c>
      <c r="L19" s="122">
        <v>4.8379644142416162E-2</v>
      </c>
      <c r="M19" s="122">
        <v>4.328379564044163E-2</v>
      </c>
      <c r="N19" s="122">
        <v>4.0622477333273288E-2</v>
      </c>
      <c r="O19" s="122">
        <v>3.6738153725639315E-2</v>
      </c>
      <c r="P19" s="122">
        <v>3.3441899099414286E-2</v>
      </c>
      <c r="Q19" s="122">
        <v>3.0297323920489103E-2</v>
      </c>
      <c r="R19" s="122">
        <v>2.8681143118017033E-2</v>
      </c>
      <c r="S19" s="122">
        <v>2.8084822896916668E-2</v>
      </c>
      <c r="T19" s="122">
        <v>2.9641083544317319E-2</v>
      </c>
      <c r="U19" s="122">
        <v>3.112433004313557E-2</v>
      </c>
      <c r="V19" s="122">
        <v>4.2626933885802056E-2</v>
      </c>
      <c r="W19" s="122">
        <v>4.2504652874587823E-2</v>
      </c>
      <c r="X19" s="122">
        <v>3.8307898017448008E-2</v>
      </c>
      <c r="Y19" s="122">
        <v>3.4901273053149329E-2</v>
      </c>
      <c r="DA19" s="130" t="s">
        <v>1756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1757</v>
      </c>
    </row>
    <row r="21" spans="1:105" ht="12" customHeight="1" x14ac:dyDescent="0.25">
      <c r="A21" s="97" t="s">
        <v>50</v>
      </c>
      <c r="B21" s="98">
        <v>5.7298603289356346E-3</v>
      </c>
      <c r="C21" s="98">
        <v>9.2346505790941256E-3</v>
      </c>
      <c r="D21" s="98">
        <v>8.7492055169894421E-3</v>
      </c>
      <c r="E21" s="98">
        <v>1.0060761297374066E-2</v>
      </c>
      <c r="F21" s="98">
        <v>8.2635237848339253E-3</v>
      </c>
      <c r="G21" s="98">
        <v>9.8073358723269662E-3</v>
      </c>
      <c r="H21" s="98">
        <v>4.6871311529763857E-3</v>
      </c>
      <c r="I21" s="98">
        <v>5.5387481539513079E-3</v>
      </c>
      <c r="J21" s="98">
        <v>6.3371219176086898E-3</v>
      </c>
      <c r="K21" s="98">
        <v>6.1068153200364989E-3</v>
      </c>
      <c r="L21" s="98">
        <v>3.9826197492519901E-3</v>
      </c>
      <c r="M21" s="98">
        <v>2.7986728660827401E-3</v>
      </c>
      <c r="N21" s="98">
        <v>1.7156940576243934E-3</v>
      </c>
      <c r="O21" s="98">
        <v>1.9351719583725684E-3</v>
      </c>
      <c r="P21" s="98">
        <v>1.6639650672820921E-3</v>
      </c>
      <c r="Q21" s="98">
        <v>1.7826210803565503E-3</v>
      </c>
      <c r="R21" s="98">
        <v>1.3421277277164672E-3</v>
      </c>
      <c r="S21" s="98">
        <v>1.3662303191816505E-3</v>
      </c>
      <c r="T21" s="98">
        <v>1.2106007690375891E-3</v>
      </c>
      <c r="U21" s="98">
        <v>1.2827324888117246E-3</v>
      </c>
      <c r="V21" s="98">
        <v>1.6897627421802864E-3</v>
      </c>
      <c r="W21" s="98">
        <v>1.6665274792178647E-3</v>
      </c>
      <c r="X21" s="98">
        <v>1.4042894543479865E-3</v>
      </c>
      <c r="Y21" s="98">
        <v>1.0037727023593287E-3</v>
      </c>
      <c r="DA21" s="63" t="s">
        <v>1758</v>
      </c>
    </row>
    <row r="22" spans="1:105" ht="12" customHeight="1" x14ac:dyDescent="0.25">
      <c r="A22" s="109" t="s">
        <v>120</v>
      </c>
      <c r="B22" s="33">
        <v>7.2569520797028858E-2</v>
      </c>
      <c r="C22" s="33">
        <v>7.0665465569872604E-2</v>
      </c>
      <c r="D22" s="33">
        <v>6.8916859618517651E-2</v>
      </c>
      <c r="E22" s="33">
        <v>6.6946663440981879E-2</v>
      </c>
      <c r="F22" s="33">
        <v>6.826317092010814E-2</v>
      </c>
      <c r="G22" s="33">
        <v>6.9302703689375661E-2</v>
      </c>
      <c r="H22" s="33">
        <v>6.8758079292638496E-2</v>
      </c>
      <c r="I22" s="33">
        <v>6.1470127295013575E-2</v>
      </c>
      <c r="J22" s="33">
        <v>5.1663082666684991E-2</v>
      </c>
      <c r="K22" s="33">
        <v>4.746003335616495E-2</v>
      </c>
      <c r="L22" s="33">
        <v>4.4397024393164168E-2</v>
      </c>
      <c r="M22" s="33">
        <v>4.0485122774358888E-2</v>
      </c>
      <c r="N22" s="33">
        <v>3.8906783275648893E-2</v>
      </c>
      <c r="O22" s="33">
        <v>3.4802981767266747E-2</v>
      </c>
      <c r="P22" s="33">
        <v>3.1777934032132193E-2</v>
      </c>
      <c r="Q22" s="33">
        <v>2.8514702840132553E-2</v>
      </c>
      <c r="R22" s="33">
        <v>2.7339015390300567E-2</v>
      </c>
      <c r="S22" s="33">
        <v>2.6718592577735019E-2</v>
      </c>
      <c r="T22" s="33">
        <v>2.8430482775279729E-2</v>
      </c>
      <c r="U22" s="33">
        <v>2.9841597554323845E-2</v>
      </c>
      <c r="V22" s="33">
        <v>4.0937171143621769E-2</v>
      </c>
      <c r="W22" s="33">
        <v>4.0838125395369955E-2</v>
      </c>
      <c r="X22" s="33">
        <v>3.6903608563100022E-2</v>
      </c>
      <c r="Y22" s="33">
        <v>3.3897500350789998E-2</v>
      </c>
      <c r="DA22" s="60" t="s">
        <v>1759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0</v>
      </c>
      <c r="Y24" s="117">
        <f t="shared" si="9"/>
        <v>0</v>
      </c>
      <c r="DA24" s="129" t="s">
        <v>1760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0</v>
      </c>
      <c r="Y25" s="122">
        <f t="shared" si="12"/>
        <v>0</v>
      </c>
      <c r="DA25" s="130" t="s">
        <v>1761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X26" s="98">
        <v>0</v>
      </c>
      <c r="Y26" s="98">
        <v>0</v>
      </c>
      <c r="DA26" s="63" t="s">
        <v>1762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1763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1764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1765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1766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1767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1768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1769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1770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1771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1772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1773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1774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1775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1776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1777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454.18892766095104</v>
      </c>
      <c r="C43" s="117">
        <f t="shared" si="14"/>
        <v>558.78902155367268</v>
      </c>
      <c r="D43" s="117">
        <f t="shared" si="14"/>
        <v>520.82704539103179</v>
      </c>
      <c r="E43" s="117">
        <f t="shared" si="14"/>
        <v>565.23954007254281</v>
      </c>
      <c r="F43" s="117">
        <f t="shared" si="14"/>
        <v>476.11909744795122</v>
      </c>
      <c r="G43" s="117">
        <f t="shared" si="14"/>
        <v>442.41158236490793</v>
      </c>
      <c r="H43" s="117">
        <f t="shared" si="14"/>
        <v>415.20013920953284</v>
      </c>
      <c r="I43" s="117">
        <f t="shared" si="14"/>
        <v>422.53893153190893</v>
      </c>
      <c r="J43" s="117">
        <f t="shared" si="14"/>
        <v>342.10576370330614</v>
      </c>
      <c r="K43" s="117">
        <f t="shared" si="14"/>
        <v>341.09182940981515</v>
      </c>
      <c r="L43" s="117">
        <f t="shared" si="14"/>
        <v>409.74639978046918</v>
      </c>
      <c r="M43" s="117">
        <f t="shared" si="14"/>
        <v>339.33195101132708</v>
      </c>
      <c r="N43" s="117">
        <f t="shared" si="14"/>
        <v>364.01449426191169</v>
      </c>
      <c r="O43" s="117">
        <f t="shared" si="14"/>
        <v>334.88875370688777</v>
      </c>
      <c r="P43" s="117">
        <f t="shared" si="14"/>
        <v>334.98870240695908</v>
      </c>
      <c r="Q43" s="117">
        <f t="shared" si="14"/>
        <v>316.81488759700483</v>
      </c>
      <c r="R43" s="117">
        <f t="shared" ref="R43:V43" si="15">R44+R47+R49+R58</f>
        <v>319.32185086386045</v>
      </c>
      <c r="S43" s="117">
        <f t="shared" si="15"/>
        <v>301.59690047299387</v>
      </c>
      <c r="T43" s="117">
        <f t="shared" si="15"/>
        <v>284.68455301821882</v>
      </c>
      <c r="U43" s="117">
        <f t="shared" si="15"/>
        <v>267.41067970385893</v>
      </c>
      <c r="V43" s="117">
        <f t="shared" si="15"/>
        <v>279.35956753381276</v>
      </c>
      <c r="W43" s="117">
        <f t="shared" ref="W43:Y43" si="16">W44+W47+W49+W58</f>
        <v>234.69300097882788</v>
      </c>
      <c r="X43" s="117">
        <f t="shared" si="16"/>
        <v>226.5938273169952</v>
      </c>
      <c r="Y43" s="117">
        <f t="shared" si="16"/>
        <v>171.96020815179301</v>
      </c>
      <c r="DA43" s="129" t="s">
        <v>1778</v>
      </c>
    </row>
    <row r="44" spans="1:105" ht="12.95" customHeight="1" x14ac:dyDescent="0.25">
      <c r="A44" s="121" t="s">
        <v>57</v>
      </c>
      <c r="B44" s="122">
        <f t="shared" ref="B44:Q44" si="17">SUM(B45:B46)</f>
        <v>405.15497113856196</v>
      </c>
      <c r="C44" s="122">
        <f t="shared" si="17"/>
        <v>503.88778647562282</v>
      </c>
      <c r="D44" s="122">
        <f t="shared" si="17"/>
        <v>469.55749972728466</v>
      </c>
      <c r="E44" s="122">
        <f t="shared" si="17"/>
        <v>512.1363694181149</v>
      </c>
      <c r="F44" s="122">
        <f t="shared" si="17"/>
        <v>429.13365921327181</v>
      </c>
      <c r="G44" s="122">
        <f t="shared" si="17"/>
        <v>397.75313403081532</v>
      </c>
      <c r="H44" s="122">
        <f t="shared" si="17"/>
        <v>374.05843727467413</v>
      </c>
      <c r="I44" s="122">
        <f t="shared" si="17"/>
        <v>381.79394567401386</v>
      </c>
      <c r="J44" s="122">
        <f t="shared" si="17"/>
        <v>308.31895422914272</v>
      </c>
      <c r="K44" s="122">
        <f t="shared" si="17"/>
        <v>308.24208344212042</v>
      </c>
      <c r="L44" s="122">
        <f t="shared" si="17"/>
        <v>374.26808672128442</v>
      </c>
      <c r="M44" s="122">
        <f t="shared" si="17"/>
        <v>304.50977486458549</v>
      </c>
      <c r="N44" s="122">
        <f t="shared" si="17"/>
        <v>329.53942330329568</v>
      </c>
      <c r="O44" s="122">
        <f t="shared" si="17"/>
        <v>301.28956799718532</v>
      </c>
      <c r="P44" s="122">
        <f t="shared" si="17"/>
        <v>301.72591543162639</v>
      </c>
      <c r="Q44" s="122">
        <f t="shared" si="17"/>
        <v>284.43604691309139</v>
      </c>
      <c r="R44" s="122">
        <f t="shared" ref="R44:V44" si="18">SUM(R45:R46)</f>
        <v>289.76625326968474</v>
      </c>
      <c r="S44" s="122">
        <f t="shared" si="18"/>
        <v>274.17784677955785</v>
      </c>
      <c r="T44" s="122">
        <f t="shared" si="18"/>
        <v>259.09055397599082</v>
      </c>
      <c r="U44" s="122">
        <f t="shared" si="18"/>
        <v>243.37510296076178</v>
      </c>
      <c r="V44" s="122">
        <f t="shared" si="18"/>
        <v>252.18151591750555</v>
      </c>
      <c r="W44" s="122">
        <f t="shared" ref="W44:Y44" si="19">SUM(W45:W46)</f>
        <v>213.85710194269055</v>
      </c>
      <c r="X44" s="122">
        <f t="shared" si="19"/>
        <v>207.07808871312326</v>
      </c>
      <c r="Y44" s="122">
        <f t="shared" si="19"/>
        <v>158.10851808501246</v>
      </c>
      <c r="DA44" s="130" t="s">
        <v>1779</v>
      </c>
    </row>
    <row r="45" spans="1:105" ht="12" customHeight="1" x14ac:dyDescent="0.25">
      <c r="A45" s="97" t="s">
        <v>211</v>
      </c>
      <c r="B45" s="98">
        <v>395.95694266641078</v>
      </c>
      <c r="C45" s="98">
        <v>492.47999136659411</v>
      </c>
      <c r="D45" s="98">
        <v>459.18823826391508</v>
      </c>
      <c r="E45" s="98">
        <v>500.99244702438421</v>
      </c>
      <c r="F45" s="98">
        <v>420.05616051915513</v>
      </c>
      <c r="G45" s="98">
        <v>389.48902552938858</v>
      </c>
      <c r="H45" s="98">
        <v>366.41063432346289</v>
      </c>
      <c r="I45" s="98">
        <v>374.1015404284808</v>
      </c>
      <c r="J45" s="98">
        <v>302.218864394349</v>
      </c>
      <c r="K45" s="98">
        <v>302.20758269986618</v>
      </c>
      <c r="L45" s="98">
        <v>366.98620962821576</v>
      </c>
      <c r="M45" s="98">
        <v>298.70661207388963</v>
      </c>
      <c r="N45" s="98">
        <v>323.30139568408214</v>
      </c>
      <c r="O45" s="98">
        <v>295.66617048542781</v>
      </c>
      <c r="P45" s="98">
        <v>296.15115434703108</v>
      </c>
      <c r="Q45" s="98">
        <v>279.23739689068168</v>
      </c>
      <c r="R45" s="98">
        <v>284.48173357901885</v>
      </c>
      <c r="S45" s="98">
        <v>269.22653059198666</v>
      </c>
      <c r="T45" s="98">
        <v>254.4610551130726</v>
      </c>
      <c r="U45" s="98">
        <v>239.05100337466237</v>
      </c>
      <c r="V45" s="98">
        <v>247.7172145886847</v>
      </c>
      <c r="W45" s="98">
        <v>210.0563325578394</v>
      </c>
      <c r="X45" s="98">
        <v>203.42235195304232</v>
      </c>
      <c r="Y45" s="98">
        <v>155.31911291994234</v>
      </c>
      <c r="DA45" s="63" t="s">
        <v>1780</v>
      </c>
    </row>
    <row r="46" spans="1:105" ht="12" customHeight="1" x14ac:dyDescent="0.25">
      <c r="A46" s="97" t="s">
        <v>53</v>
      </c>
      <c r="B46" s="98">
        <v>9.1980284721511651</v>
      </c>
      <c r="C46" s="98">
        <v>11.407795109028735</v>
      </c>
      <c r="D46" s="98">
        <v>10.369261463369606</v>
      </c>
      <c r="E46" s="98">
        <v>11.143922393730683</v>
      </c>
      <c r="F46" s="98">
        <v>9.0774986941166738</v>
      </c>
      <c r="G46" s="98">
        <v>8.264108501426735</v>
      </c>
      <c r="H46" s="98">
        <v>7.6478029512112258</v>
      </c>
      <c r="I46" s="98">
        <v>7.692405245533033</v>
      </c>
      <c r="J46" s="98">
        <v>6.1000898347937413</v>
      </c>
      <c r="K46" s="98">
        <v>6.0345007422542389</v>
      </c>
      <c r="L46" s="98">
        <v>7.2818770930686352</v>
      </c>
      <c r="M46" s="98">
        <v>5.8031627906958549</v>
      </c>
      <c r="N46" s="98">
        <v>6.2380276192135273</v>
      </c>
      <c r="O46" s="98">
        <v>5.623397511757477</v>
      </c>
      <c r="P46" s="98">
        <v>5.5747610845952931</v>
      </c>
      <c r="Q46" s="98">
        <v>5.198650022409697</v>
      </c>
      <c r="R46" s="98">
        <v>5.2845196906659089</v>
      </c>
      <c r="S46" s="98">
        <v>4.9513161875711686</v>
      </c>
      <c r="T46" s="98">
        <v>4.6294988629181901</v>
      </c>
      <c r="U46" s="98">
        <v>4.3240995860994005</v>
      </c>
      <c r="V46" s="98">
        <v>4.4643013288208389</v>
      </c>
      <c r="W46" s="98">
        <v>3.8007693848511614</v>
      </c>
      <c r="X46" s="98">
        <v>3.6557367600809307</v>
      </c>
      <c r="Y46" s="98">
        <v>2.7894051650701162</v>
      </c>
      <c r="DA46" s="63" t="s">
        <v>1781</v>
      </c>
    </row>
    <row r="47" spans="1:105" ht="12.95" customHeight="1" x14ac:dyDescent="0.25">
      <c r="A47" s="121" t="s">
        <v>92</v>
      </c>
      <c r="B47" s="122">
        <f t="shared" ref="B47:Y47" si="20">B48</f>
        <v>0.63031832289915624</v>
      </c>
      <c r="C47" s="122">
        <f t="shared" si="20"/>
        <v>0.69422622767798547</v>
      </c>
      <c r="D47" s="122">
        <f t="shared" si="20"/>
        <v>0.75061712782067258</v>
      </c>
      <c r="E47" s="122">
        <f t="shared" si="20"/>
        <v>0.92908917709428418</v>
      </c>
      <c r="F47" s="122">
        <f t="shared" si="20"/>
        <v>0.77780881156343118</v>
      </c>
      <c r="G47" s="122">
        <f t="shared" si="20"/>
        <v>0.74075111828700335</v>
      </c>
      <c r="H47" s="122">
        <f t="shared" si="20"/>
        <v>0.66384674647930553</v>
      </c>
      <c r="I47" s="122">
        <f t="shared" si="20"/>
        <v>0.61375806385816833</v>
      </c>
      <c r="J47" s="122">
        <f t="shared" si="20"/>
        <v>0.61039553612268715</v>
      </c>
      <c r="K47" s="122">
        <f t="shared" si="20"/>
        <v>0.57646641196654413</v>
      </c>
      <c r="L47" s="122">
        <f t="shared" si="20"/>
        <v>0.79260221195533376</v>
      </c>
      <c r="M47" s="122">
        <f t="shared" si="20"/>
        <v>0.72109135913988376</v>
      </c>
      <c r="N47" s="122">
        <f t="shared" si="20"/>
        <v>0.85891811968850817</v>
      </c>
      <c r="O47" s="122">
        <f t="shared" si="20"/>
        <v>1.0439138247079696</v>
      </c>
      <c r="P47" s="122">
        <f t="shared" si="20"/>
        <v>1.2860176066597644</v>
      </c>
      <c r="Q47" s="122">
        <f t="shared" si="20"/>
        <v>1.2908755358105981</v>
      </c>
      <c r="R47" s="122">
        <f t="shared" si="20"/>
        <v>1.2880156860887497</v>
      </c>
      <c r="S47" s="122">
        <f t="shared" si="20"/>
        <v>1.1718974558542943</v>
      </c>
      <c r="T47" s="122">
        <f t="shared" si="20"/>
        <v>1.0850278377008475</v>
      </c>
      <c r="U47" s="122">
        <f t="shared" si="20"/>
        <v>1.0397882955669213</v>
      </c>
      <c r="V47" s="122">
        <f t="shared" si="20"/>
        <v>0.96124841220133006</v>
      </c>
      <c r="W47" s="122">
        <f t="shared" si="20"/>
        <v>0.94437957279370177</v>
      </c>
      <c r="X47" s="122">
        <f t="shared" si="20"/>
        <v>0.68829555371310625</v>
      </c>
      <c r="Y47" s="122">
        <f t="shared" si="20"/>
        <v>0.63209100161136622</v>
      </c>
      <c r="DA47" s="130" t="s">
        <v>1782</v>
      </c>
    </row>
    <row r="48" spans="1:105" ht="12" customHeight="1" x14ac:dyDescent="0.25">
      <c r="A48" s="97" t="s">
        <v>53</v>
      </c>
      <c r="B48" s="98">
        <v>0.63031832289915624</v>
      </c>
      <c r="C48" s="98">
        <v>0.69422622767798547</v>
      </c>
      <c r="D48" s="98">
        <v>0.75061712782067258</v>
      </c>
      <c r="E48" s="98">
        <v>0.92908917709428418</v>
      </c>
      <c r="F48" s="98">
        <v>0.77780881156343118</v>
      </c>
      <c r="G48" s="98">
        <v>0.74075111828700335</v>
      </c>
      <c r="H48" s="98">
        <v>0.66384674647930553</v>
      </c>
      <c r="I48" s="98">
        <v>0.61375806385816833</v>
      </c>
      <c r="J48" s="98">
        <v>0.61039553612268715</v>
      </c>
      <c r="K48" s="98">
        <v>0.57646641196654413</v>
      </c>
      <c r="L48" s="98">
        <v>0.79260221195533376</v>
      </c>
      <c r="M48" s="98">
        <v>0.72109135913988376</v>
      </c>
      <c r="N48" s="98">
        <v>0.85891811968850817</v>
      </c>
      <c r="O48" s="98">
        <v>1.0439138247079696</v>
      </c>
      <c r="P48" s="98">
        <v>1.2860176066597644</v>
      </c>
      <c r="Q48" s="98">
        <v>1.2908755358105981</v>
      </c>
      <c r="R48" s="98">
        <v>1.2880156860887497</v>
      </c>
      <c r="S48" s="98">
        <v>1.1718974558542943</v>
      </c>
      <c r="T48" s="98">
        <v>1.0850278377008475</v>
      </c>
      <c r="U48" s="98">
        <v>1.0397882955669213</v>
      </c>
      <c r="V48" s="98">
        <v>0.96124841220133006</v>
      </c>
      <c r="W48" s="98">
        <v>0.94437957279370177</v>
      </c>
      <c r="X48" s="98">
        <v>0.68829555371310625</v>
      </c>
      <c r="Y48" s="98">
        <v>0.63209100161136622</v>
      </c>
      <c r="DA48" s="63" t="s">
        <v>1783</v>
      </c>
    </row>
    <row r="49" spans="1:105" ht="12" customHeight="1" x14ac:dyDescent="0.25">
      <c r="A49" s="121" t="s">
        <v>55</v>
      </c>
      <c r="B49" s="122">
        <v>43.767043428019917</v>
      </c>
      <c r="C49" s="122">
        <v>49.427364189213542</v>
      </c>
      <c r="D49" s="122">
        <v>45.807339474349682</v>
      </c>
      <c r="E49" s="122">
        <v>47.47891248135074</v>
      </c>
      <c r="F49" s="122">
        <v>41.866616612930898</v>
      </c>
      <c r="G49" s="122">
        <v>39.684624799489384</v>
      </c>
      <c r="H49" s="122">
        <v>36.679010267814789</v>
      </c>
      <c r="I49" s="122">
        <v>36.492820534343366</v>
      </c>
      <c r="J49" s="122">
        <v>29.66834050510526</v>
      </c>
      <c r="K49" s="122">
        <v>28.691124211285334</v>
      </c>
      <c r="L49" s="122">
        <v>31.120288148059203</v>
      </c>
      <c r="M49" s="122">
        <v>30.584602419947526</v>
      </c>
      <c r="N49" s="122">
        <v>30.039532296689046</v>
      </c>
      <c r="O49" s="122">
        <v>29.032151147634604</v>
      </c>
      <c r="P49" s="122">
        <v>28.538713840797996</v>
      </c>
      <c r="Q49" s="122">
        <v>27.742175617085422</v>
      </c>
      <c r="R49" s="122">
        <v>25.095183953194123</v>
      </c>
      <c r="S49" s="122">
        <v>23.23870454658007</v>
      </c>
      <c r="T49" s="122">
        <v>21.536052653383255</v>
      </c>
      <c r="U49" s="122">
        <v>20.117338000779835</v>
      </c>
      <c r="V49" s="122">
        <v>22.465072204906591</v>
      </c>
      <c r="W49" s="122">
        <v>16.594465930836886</v>
      </c>
      <c r="X49" s="122">
        <v>16.111095282705225</v>
      </c>
      <c r="Y49" s="122">
        <v>10.943844041498227</v>
      </c>
      <c r="DA49" s="130" t="s">
        <v>1784</v>
      </c>
    </row>
    <row r="50" spans="1:105" ht="12" customHeight="1" x14ac:dyDescent="0.25">
      <c r="A50" s="97" t="s">
        <v>138</v>
      </c>
      <c r="B50" s="98">
        <v>42.250597314650648</v>
      </c>
      <c r="C50" s="98">
        <v>47.896875556043931</v>
      </c>
      <c r="D50" s="98">
        <v>44.303071648050292</v>
      </c>
      <c r="E50" s="98">
        <v>46.032750077397509</v>
      </c>
      <c r="F50" s="98">
        <v>40.521766824504716</v>
      </c>
      <c r="G50" s="98">
        <v>38.381079244169072</v>
      </c>
      <c r="H50" s="98">
        <v>35.471368717556516</v>
      </c>
      <c r="I50" s="98">
        <v>35.386582435134656</v>
      </c>
      <c r="J50" s="98">
        <v>28.667605886570747</v>
      </c>
      <c r="K50" s="98">
        <v>27.718953877312831</v>
      </c>
      <c r="L50" s="98">
        <v>30.167449230336846</v>
      </c>
      <c r="M50" s="98">
        <v>29.613078064762512</v>
      </c>
      <c r="N50" s="98">
        <v>29.094292938742029</v>
      </c>
      <c r="O50" s="98">
        <v>28.120823893996249</v>
      </c>
      <c r="P50" s="98">
        <v>27.668594328799664</v>
      </c>
      <c r="Q50" s="98">
        <v>26.91422089552324</v>
      </c>
      <c r="R50" s="98">
        <v>24.321437174836962</v>
      </c>
      <c r="S50" s="98">
        <v>22.547775320123407</v>
      </c>
      <c r="T50" s="98">
        <v>20.939935129884542</v>
      </c>
      <c r="U50" s="98">
        <v>19.625895679534644</v>
      </c>
      <c r="V50" s="98">
        <v>22.03412690021079</v>
      </c>
      <c r="W50" s="98">
        <v>15.919287330958342</v>
      </c>
      <c r="X50" s="98">
        <v>15.013016195632682</v>
      </c>
      <c r="Y50" s="98">
        <v>8.6572739078193628</v>
      </c>
      <c r="DA50" s="63" t="s">
        <v>1785</v>
      </c>
    </row>
    <row r="51" spans="1:105" ht="12" customHeight="1" x14ac:dyDescent="0.25">
      <c r="A51" s="97" t="s">
        <v>137</v>
      </c>
      <c r="B51" s="98">
        <v>6.0150444082009156E-3</v>
      </c>
      <c r="C51" s="98">
        <v>7.872852533572566E-3</v>
      </c>
      <c r="D51" s="98">
        <v>6.9118858670522108E-3</v>
      </c>
      <c r="E51" s="98">
        <v>7.3148467680432972E-3</v>
      </c>
      <c r="F51" s="98">
        <v>6.4088060230975113E-3</v>
      </c>
      <c r="G51" s="98">
        <v>6.1037138629445545E-3</v>
      </c>
      <c r="H51" s="98">
        <v>7.2015579914629316E-3</v>
      </c>
      <c r="I51" s="98">
        <v>8.29799614823311E-3</v>
      </c>
      <c r="J51" s="98">
        <v>7.103826982272219E-3</v>
      </c>
      <c r="K51" s="98">
        <v>7.1324454559243836E-3</v>
      </c>
      <c r="L51" s="98">
        <v>9.2197677514343213E-3</v>
      </c>
      <c r="M51" s="98">
        <v>9.123301403695187E-3</v>
      </c>
      <c r="N51" s="98">
        <v>9.6726416087115057E-3</v>
      </c>
      <c r="O51" s="98">
        <v>1.0118591673542544E-2</v>
      </c>
      <c r="P51" s="98">
        <v>1.132249741513581E-2</v>
      </c>
      <c r="Q51" s="98">
        <v>1.1643436959808845E-2</v>
      </c>
      <c r="R51" s="98">
        <v>1.1082900258784872E-2</v>
      </c>
      <c r="S51" s="98">
        <v>1.1552204056939366E-2</v>
      </c>
      <c r="T51" s="98">
        <v>1.1543167995312475E-2</v>
      </c>
      <c r="U51" s="98">
        <v>1.1861219026445789E-2</v>
      </c>
      <c r="V51" s="98">
        <v>1.64256135497188E-2</v>
      </c>
      <c r="W51" s="98">
        <v>1.2612090262977568E-2</v>
      </c>
      <c r="X51" s="98">
        <v>1.2381914365481732E-2</v>
      </c>
      <c r="Y51" s="98">
        <v>7.2877152243607003E-3</v>
      </c>
      <c r="DA51" s="63" t="s">
        <v>1786</v>
      </c>
    </row>
    <row r="52" spans="1:105" ht="12" customHeight="1" x14ac:dyDescent="0.25">
      <c r="A52" s="100" t="s">
        <v>211</v>
      </c>
      <c r="B52" s="101">
        <v>4.8380017297612321E-3</v>
      </c>
      <c r="C52" s="101">
        <v>6.2836439380185407E-3</v>
      </c>
      <c r="D52" s="101">
        <v>5.5304909598439464E-3</v>
      </c>
      <c r="E52" s="101">
        <v>5.8257330887781615E-3</v>
      </c>
      <c r="F52" s="101">
        <v>5.1109002465464905E-3</v>
      </c>
      <c r="G52" s="101">
        <v>4.8886932181248129E-3</v>
      </c>
      <c r="H52" s="101">
        <v>5.7631562626036829E-3</v>
      </c>
      <c r="I52" s="101">
        <v>6.7350194682087219E-3</v>
      </c>
      <c r="J52" s="101">
        <v>5.710592879563537E-3</v>
      </c>
      <c r="K52" s="101">
        <v>5.7357210225646819E-3</v>
      </c>
      <c r="L52" s="101">
        <v>7.3910480483748977E-3</v>
      </c>
      <c r="M52" s="101">
        <v>7.3403574571514535E-3</v>
      </c>
      <c r="N52" s="101">
        <v>7.774869017072545E-3</v>
      </c>
      <c r="O52" s="101">
        <v>8.122246496714303E-3</v>
      </c>
      <c r="P52" s="101">
        <v>9.0957239743361101E-3</v>
      </c>
      <c r="Q52" s="101">
        <v>9.3386577061862503E-3</v>
      </c>
      <c r="R52" s="101">
        <v>8.912281166326589E-3</v>
      </c>
      <c r="S52" s="101">
        <v>9.2909439421137077E-3</v>
      </c>
      <c r="T52" s="101">
        <v>9.2923717985350478E-3</v>
      </c>
      <c r="U52" s="101">
        <v>9.5380728748847843E-3</v>
      </c>
      <c r="V52" s="101">
        <v>1.3199235775594086E-2</v>
      </c>
      <c r="W52" s="101">
        <v>1.0019782633634046E-2</v>
      </c>
      <c r="X52" s="101">
        <v>9.8348320867228094E-3</v>
      </c>
      <c r="Y52" s="101">
        <v>5.8822630849994784E-3</v>
      </c>
      <c r="DA52" s="131" t="s">
        <v>1787</v>
      </c>
    </row>
    <row r="53" spans="1:105" ht="12" customHeight="1" x14ac:dyDescent="0.25">
      <c r="A53" s="103" t="s">
        <v>52</v>
      </c>
      <c r="B53" s="104">
        <v>1.1770426784396837E-3</v>
      </c>
      <c r="C53" s="104">
        <v>1.5892085955540253E-3</v>
      </c>
      <c r="D53" s="104">
        <v>1.3813949072082647E-3</v>
      </c>
      <c r="E53" s="104">
        <v>1.4891136792651355E-3</v>
      </c>
      <c r="F53" s="104">
        <v>1.2979057765510203E-3</v>
      </c>
      <c r="G53" s="104">
        <v>1.2150206448197421E-3</v>
      </c>
      <c r="H53" s="104">
        <v>1.4384017288592487E-3</v>
      </c>
      <c r="I53" s="104">
        <v>1.5629766800243888E-3</v>
      </c>
      <c r="J53" s="104">
        <v>1.3932341027086822E-3</v>
      </c>
      <c r="K53" s="104">
        <v>1.3967244333597014E-3</v>
      </c>
      <c r="L53" s="104">
        <v>1.8287197030594242E-3</v>
      </c>
      <c r="M53" s="104">
        <v>1.782943946543734E-3</v>
      </c>
      <c r="N53" s="104">
        <v>1.8977725916389614E-3</v>
      </c>
      <c r="O53" s="104">
        <v>1.9963451768282422E-3</v>
      </c>
      <c r="P53" s="104">
        <v>2.2267734407997002E-3</v>
      </c>
      <c r="Q53" s="104">
        <v>2.304779253622595E-3</v>
      </c>
      <c r="R53" s="104">
        <v>2.1706190924582823E-3</v>
      </c>
      <c r="S53" s="104">
        <v>2.2612601148256583E-3</v>
      </c>
      <c r="T53" s="104">
        <v>2.2507961967774275E-3</v>
      </c>
      <c r="U53" s="104">
        <v>2.323146151561005E-3</v>
      </c>
      <c r="V53" s="104">
        <v>3.226377774124716E-3</v>
      </c>
      <c r="W53" s="104">
        <v>2.5923076293435225E-3</v>
      </c>
      <c r="X53" s="104">
        <v>2.5470822787589235E-3</v>
      </c>
      <c r="Y53" s="104">
        <v>1.4054521393612215E-3</v>
      </c>
      <c r="DA53" s="132" t="s">
        <v>1788</v>
      </c>
    </row>
    <row r="54" spans="1:105" ht="12" customHeight="1" x14ac:dyDescent="0.25">
      <c r="A54" s="106" t="s">
        <v>122</v>
      </c>
      <c r="B54" s="101">
        <v>1.4871800594497468</v>
      </c>
      <c r="C54" s="101">
        <v>1.4989360751621084</v>
      </c>
      <c r="D54" s="101">
        <v>1.4743231909839816</v>
      </c>
      <c r="E54" s="101">
        <v>1.4171894368349545</v>
      </c>
      <c r="F54" s="101">
        <v>1.3182838215274977</v>
      </c>
      <c r="G54" s="101">
        <v>1.2769287459431387</v>
      </c>
      <c r="H54" s="101">
        <v>1.1766275824083279</v>
      </c>
      <c r="I54" s="101">
        <v>1.0744823776937158</v>
      </c>
      <c r="J54" s="101">
        <v>0.97046380869763271</v>
      </c>
      <c r="K54" s="101">
        <v>0.94071416676429553</v>
      </c>
      <c r="L54" s="101">
        <v>0.91722864041929764</v>
      </c>
      <c r="M54" s="101">
        <v>0.93347117970146065</v>
      </c>
      <c r="N54" s="101">
        <v>0.90542331373460228</v>
      </c>
      <c r="O54" s="101">
        <v>0.86984153358086957</v>
      </c>
      <c r="P54" s="101">
        <v>0.82564949858117076</v>
      </c>
      <c r="Q54" s="101">
        <v>0.78242017390048968</v>
      </c>
      <c r="R54" s="101">
        <v>0.72795657314821416</v>
      </c>
      <c r="S54" s="101">
        <v>0.64559030716177201</v>
      </c>
      <c r="T54" s="101">
        <v>0.55254652340641197</v>
      </c>
      <c r="U54" s="101">
        <v>0.45148291306595134</v>
      </c>
      <c r="V54" s="101">
        <v>0.38791229735597932</v>
      </c>
      <c r="W54" s="101">
        <v>0.61646717153921426</v>
      </c>
      <c r="X54" s="101">
        <v>1.0025248113030416</v>
      </c>
      <c r="Y54" s="101">
        <v>2.0944044425371784</v>
      </c>
      <c r="DA54" s="131" t="s">
        <v>1789</v>
      </c>
    </row>
    <row r="55" spans="1:105" ht="12" customHeight="1" x14ac:dyDescent="0.25">
      <c r="A55" s="107" t="s">
        <v>121</v>
      </c>
      <c r="B55" s="104">
        <v>2.3251009511322401E-2</v>
      </c>
      <c r="C55" s="104">
        <v>2.3679705473929478E-2</v>
      </c>
      <c r="D55" s="104">
        <v>2.3032749448352943E-2</v>
      </c>
      <c r="E55" s="104">
        <v>2.1658120350234202E-2</v>
      </c>
      <c r="F55" s="104">
        <v>2.0157160875587454E-2</v>
      </c>
      <c r="G55" s="104">
        <v>2.0513095514232693E-2</v>
      </c>
      <c r="H55" s="104">
        <v>2.3812409858475589E-2</v>
      </c>
      <c r="I55" s="104">
        <v>2.3457725366763053E-2</v>
      </c>
      <c r="J55" s="104">
        <v>2.3166982854605261E-2</v>
      </c>
      <c r="K55" s="104">
        <v>2.4323721752284855E-2</v>
      </c>
      <c r="L55" s="104">
        <v>2.6390509551626178E-2</v>
      </c>
      <c r="M55" s="104">
        <v>2.8929874079861039E-2</v>
      </c>
      <c r="N55" s="104">
        <v>3.0143402603702071E-2</v>
      </c>
      <c r="O55" s="104">
        <v>3.1367128383939777E-2</v>
      </c>
      <c r="P55" s="104">
        <v>3.3147516002023578E-2</v>
      </c>
      <c r="Q55" s="104">
        <v>3.3891110701883609E-2</v>
      </c>
      <c r="R55" s="104">
        <v>3.4707304950161159E-2</v>
      </c>
      <c r="S55" s="104">
        <v>3.3786715237953194E-2</v>
      </c>
      <c r="T55" s="104">
        <v>3.2027832096985696E-2</v>
      </c>
      <c r="U55" s="104">
        <v>2.8098189152793211E-2</v>
      </c>
      <c r="V55" s="104">
        <v>2.6607393790105731E-2</v>
      </c>
      <c r="W55" s="104">
        <v>4.6099338076354163E-2</v>
      </c>
      <c r="X55" s="104">
        <v>8.3172361404019346E-2</v>
      </c>
      <c r="Y55" s="104">
        <v>0.18487797591732413</v>
      </c>
      <c r="DA55" s="132" t="s">
        <v>1790</v>
      </c>
    </row>
    <row r="56" spans="1:105" ht="12" customHeight="1" x14ac:dyDescent="0.25">
      <c r="A56" s="108" t="s">
        <v>53</v>
      </c>
      <c r="B56" s="98">
        <v>1.87012680032058E-2</v>
      </c>
      <c r="C56" s="98">
        <v>1.8899655825327603E-2</v>
      </c>
      <c r="D56" s="98">
        <v>1.842945698242917E-2</v>
      </c>
      <c r="E56" s="98">
        <v>1.7248999215559304E-2</v>
      </c>
      <c r="F56" s="98">
        <v>1.6074901346589766E-2</v>
      </c>
      <c r="G56" s="98">
        <v>1.6429735775806677E-2</v>
      </c>
      <c r="H56" s="98">
        <v>1.9056397801173432E-2</v>
      </c>
      <c r="I56" s="98">
        <v>1.9039045118380532E-2</v>
      </c>
      <c r="J56" s="98">
        <v>1.8623835260639619E-2</v>
      </c>
      <c r="K56" s="98">
        <v>1.9561150418947969E-2</v>
      </c>
      <c r="L56" s="98">
        <v>2.1155812040482183E-2</v>
      </c>
      <c r="M56" s="98">
        <v>2.3276423771053812E-2</v>
      </c>
      <c r="N56" s="98">
        <v>2.4229425017145024E-2</v>
      </c>
      <c r="O56" s="98">
        <v>2.5178788985699547E-2</v>
      </c>
      <c r="P56" s="98">
        <v>2.6628536012391017E-2</v>
      </c>
      <c r="Q56" s="98">
        <v>2.7182783778903191E-2</v>
      </c>
      <c r="R56" s="98">
        <v>2.7912116178118812E-2</v>
      </c>
      <c r="S56" s="98">
        <v>2.7174373951189167E-2</v>
      </c>
      <c r="T56" s="98">
        <v>2.5785773948062987E-2</v>
      </c>
      <c r="U56" s="98">
        <v>2.2597580017939274E-2</v>
      </c>
      <c r="V56" s="98">
        <v>2.1377416778931433E-2</v>
      </c>
      <c r="W56" s="98">
        <v>3.6615810502952102E-2</v>
      </c>
      <c r="X56" s="98">
        <v>6.6049425563783529E-2</v>
      </c>
      <c r="Y56" s="98">
        <v>0.14920609467912027</v>
      </c>
      <c r="DA56" s="63" t="s">
        <v>1791</v>
      </c>
    </row>
    <row r="57" spans="1:105" ht="12" customHeight="1" x14ac:dyDescent="0.25">
      <c r="A57" s="108" t="s">
        <v>52</v>
      </c>
      <c r="B57" s="98">
        <v>4.5497415081166013E-3</v>
      </c>
      <c r="C57" s="98">
        <v>4.7800496486018742E-3</v>
      </c>
      <c r="D57" s="98">
        <v>4.6032924659237719E-3</v>
      </c>
      <c r="E57" s="98">
        <v>4.4091211346748982E-3</v>
      </c>
      <c r="F57" s="98">
        <v>4.0822595289976881E-3</v>
      </c>
      <c r="G57" s="98">
        <v>4.0833597384260165E-3</v>
      </c>
      <c r="H57" s="98">
        <v>4.7560120573021548E-3</v>
      </c>
      <c r="I57" s="98">
        <v>4.4186802483825215E-3</v>
      </c>
      <c r="J57" s="98">
        <v>4.5431475939656405E-3</v>
      </c>
      <c r="K57" s="98">
        <v>4.7625713333368852E-3</v>
      </c>
      <c r="L57" s="98">
        <v>5.2346975111439951E-3</v>
      </c>
      <c r="M57" s="98">
        <v>5.653450308807228E-3</v>
      </c>
      <c r="N57" s="98">
        <v>5.9139775865570459E-3</v>
      </c>
      <c r="O57" s="98">
        <v>6.1883393982402274E-3</v>
      </c>
      <c r="P57" s="98">
        <v>6.5189799896325585E-3</v>
      </c>
      <c r="Q57" s="98">
        <v>6.7083269229804175E-3</v>
      </c>
      <c r="R57" s="98">
        <v>6.7951887720423447E-3</v>
      </c>
      <c r="S57" s="98">
        <v>6.6123412867640273E-3</v>
      </c>
      <c r="T57" s="98">
        <v>6.242058148922711E-3</v>
      </c>
      <c r="U57" s="98">
        <v>5.500609134853938E-3</v>
      </c>
      <c r="V57" s="98">
        <v>5.229977011174297E-3</v>
      </c>
      <c r="W57" s="98">
        <v>9.4835275734020622E-3</v>
      </c>
      <c r="X57" s="98">
        <v>1.7122935840235814E-2</v>
      </c>
      <c r="Y57" s="98">
        <v>3.5671881238203855E-2</v>
      </c>
      <c r="DA57" s="63" t="s">
        <v>1792</v>
      </c>
    </row>
    <row r="58" spans="1:105" ht="12" customHeight="1" x14ac:dyDescent="0.25">
      <c r="A58" s="121" t="s">
        <v>54</v>
      </c>
      <c r="B58" s="122">
        <v>4.6365947714700297</v>
      </c>
      <c r="C58" s="122">
        <v>4.7796446611584216</v>
      </c>
      <c r="D58" s="122">
        <v>4.7115890615767189</v>
      </c>
      <c r="E58" s="122">
        <v>4.6951689959827858</v>
      </c>
      <c r="F58" s="122">
        <v>4.3410128101850631</v>
      </c>
      <c r="G58" s="122">
        <v>4.2330724163162383</v>
      </c>
      <c r="H58" s="122">
        <v>3.7988449205646537</v>
      </c>
      <c r="I58" s="122">
        <v>3.6384072596935604</v>
      </c>
      <c r="J58" s="122">
        <v>3.5080734329354883</v>
      </c>
      <c r="K58" s="122">
        <v>3.5821553444428944</v>
      </c>
      <c r="L58" s="122">
        <v>3.5654226991702069</v>
      </c>
      <c r="M58" s="122">
        <v>3.5164823676541563</v>
      </c>
      <c r="N58" s="122">
        <v>3.5766205422384307</v>
      </c>
      <c r="O58" s="122">
        <v>3.5231207373599296</v>
      </c>
      <c r="P58" s="122">
        <v>3.4380555278749765</v>
      </c>
      <c r="Q58" s="122">
        <v>3.3457895310174379</v>
      </c>
      <c r="R58" s="122">
        <v>3.1723979548928694</v>
      </c>
      <c r="S58" s="122">
        <v>3.0084516910015964</v>
      </c>
      <c r="T58" s="122">
        <v>2.9729185511439069</v>
      </c>
      <c r="U58" s="122">
        <v>2.878450446750398</v>
      </c>
      <c r="V58" s="122">
        <v>3.751730999199268</v>
      </c>
      <c r="W58" s="122">
        <v>3.2970535325067472</v>
      </c>
      <c r="X58" s="122">
        <v>2.7163477674535792</v>
      </c>
      <c r="Y58" s="122">
        <v>2.2757550236709467</v>
      </c>
      <c r="DA58" s="130" t="s">
        <v>1793</v>
      </c>
    </row>
    <row r="59" spans="1:105" ht="12" customHeight="1" x14ac:dyDescent="0.25">
      <c r="A59" s="97" t="s">
        <v>50</v>
      </c>
      <c r="B59" s="98">
        <v>0.33912083311729008</v>
      </c>
      <c r="C59" s="98">
        <v>0.55385482471641301</v>
      </c>
      <c r="D59" s="98">
        <v>0.53298785511956237</v>
      </c>
      <c r="E59" s="98">
        <v>0.61643248374284898</v>
      </c>
      <c r="F59" s="98">
        <v>0.48276511496795754</v>
      </c>
      <c r="G59" s="98">
        <v>0.54770691069044242</v>
      </c>
      <c r="H59" s="98">
        <v>0.25531376636518471</v>
      </c>
      <c r="I59" s="98">
        <v>0.31640803863580491</v>
      </c>
      <c r="J59" s="98">
        <v>0.41442236139389399</v>
      </c>
      <c r="K59" s="98">
        <v>0.44749178724718736</v>
      </c>
      <c r="L59" s="98">
        <v>0.30465576883340517</v>
      </c>
      <c r="M59" s="98">
        <v>0.2322472285011197</v>
      </c>
      <c r="N59" s="98">
        <v>0.1685788557036634</v>
      </c>
      <c r="O59" s="98">
        <v>0.21686935493156753</v>
      </c>
      <c r="P59" s="98">
        <v>0.20672044522785871</v>
      </c>
      <c r="Q59" s="98">
        <v>0.24460244738096792</v>
      </c>
      <c r="R59" s="98">
        <v>0.18458831691536837</v>
      </c>
      <c r="S59" s="98">
        <v>0.1733228049748041</v>
      </c>
      <c r="T59" s="98">
        <v>0.16825714742637257</v>
      </c>
      <c r="U59" s="98">
        <v>0.16452293583772123</v>
      </c>
      <c r="V59" s="98">
        <v>0.2023599201885399</v>
      </c>
      <c r="W59" s="98">
        <v>0.17653776707933774</v>
      </c>
      <c r="X59" s="98">
        <v>0.1263258670575616</v>
      </c>
      <c r="Y59" s="98">
        <v>8.6035229759849494E-2</v>
      </c>
      <c r="DA59" s="63" t="s">
        <v>1794</v>
      </c>
    </row>
    <row r="60" spans="1:105" ht="12" customHeight="1" x14ac:dyDescent="0.25">
      <c r="A60" s="109" t="s">
        <v>120</v>
      </c>
      <c r="B60" s="33">
        <v>4.2974739383527396</v>
      </c>
      <c r="C60" s="33">
        <v>4.2257898364420088</v>
      </c>
      <c r="D60" s="33">
        <v>4.1786012064571567</v>
      </c>
      <c r="E60" s="33">
        <v>4.0787365122399368</v>
      </c>
      <c r="F60" s="33">
        <v>3.8582476952171056</v>
      </c>
      <c r="G60" s="33">
        <v>3.6853655056257959</v>
      </c>
      <c r="H60" s="33">
        <v>3.543531154199469</v>
      </c>
      <c r="I60" s="33">
        <v>3.3219992210577556</v>
      </c>
      <c r="J60" s="33">
        <v>3.0936510715415944</v>
      </c>
      <c r="K60" s="33">
        <v>3.1346635571957071</v>
      </c>
      <c r="L60" s="33">
        <v>3.2607669303368017</v>
      </c>
      <c r="M60" s="33">
        <v>3.2842351391530364</v>
      </c>
      <c r="N60" s="33">
        <v>3.4080416865347671</v>
      </c>
      <c r="O60" s="33">
        <v>3.3062513824283619</v>
      </c>
      <c r="P60" s="33">
        <v>3.2313350826471177</v>
      </c>
      <c r="Q60" s="33">
        <v>3.1011870836364701</v>
      </c>
      <c r="R60" s="33">
        <v>2.987809637977501</v>
      </c>
      <c r="S60" s="33">
        <v>2.8351288860267925</v>
      </c>
      <c r="T60" s="33">
        <v>2.8046614037175344</v>
      </c>
      <c r="U60" s="33">
        <v>2.7139275109126766</v>
      </c>
      <c r="V60" s="33">
        <v>3.549371079010728</v>
      </c>
      <c r="W60" s="33">
        <v>3.1205157654274096</v>
      </c>
      <c r="X60" s="33">
        <v>2.5900219003960174</v>
      </c>
      <c r="Y60" s="33">
        <v>2.1897197939110971</v>
      </c>
      <c r="DA60" s="60" t="s">
        <v>1795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12.579428403552994</v>
      </c>
      <c r="C62" s="117">
        <f t="shared" si="21"/>
        <v>14.784901358451986</v>
      </c>
      <c r="D62" s="117">
        <f t="shared" si="21"/>
        <v>16.500427866024918</v>
      </c>
      <c r="E62" s="117">
        <f t="shared" si="21"/>
        <v>16.505692243474236</v>
      </c>
      <c r="F62" s="117">
        <f t="shared" si="21"/>
        <v>17.341008301134398</v>
      </c>
      <c r="G62" s="117">
        <f t="shared" si="21"/>
        <v>17.997827177171274</v>
      </c>
      <c r="H62" s="117">
        <f t="shared" si="21"/>
        <v>21.615142494469882</v>
      </c>
      <c r="I62" s="117">
        <f t="shared" si="21"/>
        <v>23.71698585644863</v>
      </c>
      <c r="J62" s="117">
        <f t="shared" si="21"/>
        <v>23.686149273260188</v>
      </c>
      <c r="K62" s="117">
        <f t="shared" si="21"/>
        <v>25.508781079713742</v>
      </c>
      <c r="L62" s="117">
        <f t="shared" si="21"/>
        <v>28.758329137348461</v>
      </c>
      <c r="M62" s="117">
        <f t="shared" si="21"/>
        <v>19.484911782811427</v>
      </c>
      <c r="N62" s="117">
        <f t="shared" si="21"/>
        <v>21.096334893057762</v>
      </c>
      <c r="O62" s="117">
        <f t="shared" si="21"/>
        <v>18.818910273469225</v>
      </c>
      <c r="P62" s="117">
        <f t="shared" si="21"/>
        <v>18.392640918324233</v>
      </c>
      <c r="Q62" s="117">
        <f t="shared" si="21"/>
        <v>16.39729909126061</v>
      </c>
      <c r="R62" s="117">
        <f t="shared" ref="R62:V62" si="22">R63+R66+R68+R77</f>
        <v>17.224105768533043</v>
      </c>
      <c r="S62" s="117">
        <f t="shared" si="22"/>
        <v>17.540559631503182</v>
      </c>
      <c r="T62" s="117">
        <f t="shared" si="22"/>
        <v>17.202473725605795</v>
      </c>
      <c r="U62" s="117">
        <f t="shared" si="22"/>
        <v>19.450442840809405</v>
      </c>
      <c r="V62" s="117">
        <f t="shared" si="22"/>
        <v>18.10783601587633</v>
      </c>
      <c r="W62" s="117">
        <f t="shared" ref="W62:Y62" si="23">W63+W66+W68+W77</f>
        <v>21.80128545164677</v>
      </c>
      <c r="X62" s="117">
        <f t="shared" si="23"/>
        <v>15.219580950352638</v>
      </c>
      <c r="Y62" s="117">
        <f t="shared" si="23"/>
        <v>7.2433350262047904</v>
      </c>
      <c r="DA62" s="129" t="s">
        <v>1796</v>
      </c>
    </row>
    <row r="63" spans="1:105" ht="12.95" customHeight="1" x14ac:dyDescent="0.25">
      <c r="A63" s="121" t="s">
        <v>57</v>
      </c>
      <c r="B63" s="122">
        <f t="shared" ref="B63:Q63" si="24">SUM(B64:B65)</f>
        <v>11.229844914384739</v>
      </c>
      <c r="C63" s="122">
        <f t="shared" si="24"/>
        <v>13.324202532443657</v>
      </c>
      <c r="D63" s="122">
        <f t="shared" si="24"/>
        <v>14.881706328932696</v>
      </c>
      <c r="E63" s="122">
        <f t="shared" si="24"/>
        <v>14.942644812421848</v>
      </c>
      <c r="F63" s="122">
        <f t="shared" si="24"/>
        <v>15.630466966660631</v>
      </c>
      <c r="G63" s="122">
        <f t="shared" si="24"/>
        <v>16.178710859088124</v>
      </c>
      <c r="H63" s="122">
        <f t="shared" si="24"/>
        <v>19.471864940814051</v>
      </c>
      <c r="I63" s="122">
        <f t="shared" si="24"/>
        <v>21.404279659724683</v>
      </c>
      <c r="J63" s="122">
        <f t="shared" si="24"/>
        <v>21.344504015427457</v>
      </c>
      <c r="K63" s="122">
        <f t="shared" si="24"/>
        <v>23.04631482076265</v>
      </c>
      <c r="L63" s="122">
        <f t="shared" si="24"/>
        <v>26.221728250241668</v>
      </c>
      <c r="M63" s="122">
        <f t="shared" si="24"/>
        <v>17.449112223250548</v>
      </c>
      <c r="N63" s="122">
        <f t="shared" si="24"/>
        <v>19.081182682541769</v>
      </c>
      <c r="O63" s="122">
        <f t="shared" si="24"/>
        <v>16.935096979470366</v>
      </c>
      <c r="P63" s="122">
        <f t="shared" si="24"/>
        <v>16.584305161950869</v>
      </c>
      <c r="Q63" s="122">
        <f t="shared" si="24"/>
        <v>14.743009103969074</v>
      </c>
      <c r="R63" s="122">
        <f t="shared" ref="R63:V63" si="25">SUM(R64:R65)</f>
        <v>15.666090424185915</v>
      </c>
      <c r="S63" s="122">
        <f t="shared" si="25"/>
        <v>15.98269927600998</v>
      </c>
      <c r="T63" s="122">
        <f t="shared" si="25"/>
        <v>15.687459187537511</v>
      </c>
      <c r="U63" s="122">
        <f t="shared" si="25"/>
        <v>17.730248929807335</v>
      </c>
      <c r="V63" s="122">
        <f t="shared" si="25"/>
        <v>16.313897669754233</v>
      </c>
      <c r="W63" s="122">
        <f t="shared" ref="W63:Y63" si="26">SUM(W64:W65)</f>
        <v>19.909351932962725</v>
      </c>
      <c r="X63" s="122">
        <f t="shared" si="26"/>
        <v>13.892054574256154</v>
      </c>
      <c r="Y63" s="122">
        <f t="shared" si="26"/>
        <v>6.5626729786109985</v>
      </c>
      <c r="DA63" s="130" t="s">
        <v>1797</v>
      </c>
    </row>
    <row r="64" spans="1:105" ht="12" customHeight="1" x14ac:dyDescent="0.25">
      <c r="A64" s="97" t="s">
        <v>212</v>
      </c>
      <c r="B64" s="98">
        <v>10.97489942286064</v>
      </c>
      <c r="C64" s="98">
        <v>13.022548520258798</v>
      </c>
      <c r="D64" s="98">
        <v>14.553072872890764</v>
      </c>
      <c r="E64" s="98">
        <v>14.617497675662337</v>
      </c>
      <c r="F64" s="98">
        <v>15.299834445924752</v>
      </c>
      <c r="G64" s="98">
        <v>15.842566123790181</v>
      </c>
      <c r="H64" s="98">
        <v>19.073753385718735</v>
      </c>
      <c r="I64" s="98">
        <v>20.973025065467954</v>
      </c>
      <c r="J64" s="98">
        <v>20.922203050185935</v>
      </c>
      <c r="K64" s="98">
        <v>22.595133715512201</v>
      </c>
      <c r="L64" s="98">
        <v>25.711550094367265</v>
      </c>
      <c r="M64" s="98">
        <v>17.116577614699235</v>
      </c>
      <c r="N64" s="98">
        <v>18.719984791898487</v>
      </c>
      <c r="O64" s="98">
        <v>16.619013077698451</v>
      </c>
      <c r="P64" s="98">
        <v>16.2778895234412</v>
      </c>
      <c r="Q64" s="98">
        <v>14.473550484217713</v>
      </c>
      <c r="R64" s="98">
        <v>15.380385093119248</v>
      </c>
      <c r="S64" s="98">
        <v>15.694071297579557</v>
      </c>
      <c r="T64" s="98">
        <v>15.407151498367529</v>
      </c>
      <c r="U64" s="98">
        <v>17.41523165348725</v>
      </c>
      <c r="V64" s="98">
        <v>16.025097141371514</v>
      </c>
      <c r="W64" s="98">
        <v>19.555513530535901</v>
      </c>
      <c r="X64" s="98">
        <v>13.646805572317977</v>
      </c>
      <c r="Y64" s="98">
        <v>6.4468920319237313</v>
      </c>
      <c r="DA64" s="63" t="s">
        <v>1798</v>
      </c>
    </row>
    <row r="65" spans="1:105" ht="12" customHeight="1" x14ac:dyDescent="0.25">
      <c r="A65" s="97" t="s">
        <v>53</v>
      </c>
      <c r="B65" s="98">
        <v>0.25494549152409895</v>
      </c>
      <c r="C65" s="98">
        <v>0.30165401218485882</v>
      </c>
      <c r="D65" s="98">
        <v>0.32863345604193045</v>
      </c>
      <c r="E65" s="98">
        <v>0.32514713675951135</v>
      </c>
      <c r="F65" s="98">
        <v>0.33063252073587901</v>
      </c>
      <c r="G65" s="98">
        <v>0.33614473529794187</v>
      </c>
      <c r="H65" s="98">
        <v>0.39811155509531582</v>
      </c>
      <c r="I65" s="98">
        <v>0.43125459425672835</v>
      </c>
      <c r="J65" s="98">
        <v>0.42230096524152083</v>
      </c>
      <c r="K65" s="98">
        <v>0.45118110525044902</v>
      </c>
      <c r="L65" s="98">
        <v>0.51017815587440174</v>
      </c>
      <c r="M65" s="98">
        <v>0.33253460855131473</v>
      </c>
      <c r="N65" s="98">
        <v>0.36119789064328334</v>
      </c>
      <c r="O65" s="98">
        <v>0.3160839017719157</v>
      </c>
      <c r="P65" s="98">
        <v>0.30641563850967041</v>
      </c>
      <c r="Q65" s="98">
        <v>0.26945861975136193</v>
      </c>
      <c r="R65" s="98">
        <v>0.28570533106666735</v>
      </c>
      <c r="S65" s="98">
        <v>0.2886279784304237</v>
      </c>
      <c r="T65" s="98">
        <v>0.28030768916998156</v>
      </c>
      <c r="U65" s="98">
        <v>0.31501727632008403</v>
      </c>
      <c r="V65" s="98">
        <v>0.28880052838272013</v>
      </c>
      <c r="W65" s="98">
        <v>0.35383840242682396</v>
      </c>
      <c r="X65" s="98">
        <v>0.24524900193817689</v>
      </c>
      <c r="Y65" s="98">
        <v>0.11578094668726698</v>
      </c>
      <c r="DA65" s="63" t="s">
        <v>1799</v>
      </c>
    </row>
    <row r="66" spans="1:105" ht="12.95" customHeight="1" x14ac:dyDescent="0.25">
      <c r="A66" s="121" t="s">
        <v>92</v>
      </c>
      <c r="B66" s="122">
        <f t="shared" ref="B66:Y66" si="27">B67</f>
        <v>1.669199976124653E-2</v>
      </c>
      <c r="C66" s="122">
        <f t="shared" si="27"/>
        <v>1.897483479397357E-2</v>
      </c>
      <c r="D66" s="122">
        <f t="shared" si="27"/>
        <v>2.1532654308993055E-2</v>
      </c>
      <c r="E66" s="122">
        <f t="shared" si="27"/>
        <v>2.9668139060013865E-2</v>
      </c>
      <c r="F66" s="122">
        <f t="shared" si="27"/>
        <v>2.8408775639466085E-2</v>
      </c>
      <c r="G66" s="122">
        <f t="shared" si="27"/>
        <v>3.3593186356299473E-2</v>
      </c>
      <c r="H66" s="122">
        <f t="shared" si="27"/>
        <v>4.2228426322417065E-2</v>
      </c>
      <c r="I66" s="122">
        <f t="shared" si="27"/>
        <v>5.0563582624424119E-2</v>
      </c>
      <c r="J66" s="122">
        <f t="shared" si="27"/>
        <v>6.1772199198512651E-2</v>
      </c>
      <c r="K66" s="122">
        <f t="shared" si="27"/>
        <v>7.0948775931604022E-2</v>
      </c>
      <c r="L66" s="122">
        <f t="shared" si="27"/>
        <v>0.10003696447101436</v>
      </c>
      <c r="M66" s="122">
        <f t="shared" si="27"/>
        <v>7.7482738340633184E-2</v>
      </c>
      <c r="N66" s="122">
        <f t="shared" si="27"/>
        <v>6.784109805573571E-2</v>
      </c>
      <c r="O66" s="122">
        <f t="shared" si="27"/>
        <v>5.6968403200848269E-2</v>
      </c>
      <c r="P66" s="122">
        <f t="shared" si="27"/>
        <v>4.9073886864279111E-2</v>
      </c>
      <c r="Q66" s="122">
        <f t="shared" si="27"/>
        <v>3.8073166095789521E-2</v>
      </c>
      <c r="R66" s="122">
        <f t="shared" si="27"/>
        <v>3.101807659398146E-2</v>
      </c>
      <c r="S66" s="122">
        <f t="shared" si="27"/>
        <v>2.7171141879638788E-2</v>
      </c>
      <c r="T66" s="122">
        <f t="shared" si="27"/>
        <v>3.2702530850884308E-2</v>
      </c>
      <c r="U66" s="122">
        <f t="shared" si="27"/>
        <v>4.8106884125670678E-2</v>
      </c>
      <c r="V66" s="122">
        <f t="shared" si="27"/>
        <v>7.1379511530629131E-2</v>
      </c>
      <c r="W66" s="122">
        <f t="shared" si="27"/>
        <v>0.10843360166188003</v>
      </c>
      <c r="X66" s="122">
        <f t="shared" si="27"/>
        <v>0.10069569782055085</v>
      </c>
      <c r="Y66" s="122">
        <f t="shared" si="27"/>
        <v>9.7694447057222494E-2</v>
      </c>
      <c r="DA66" s="130" t="s">
        <v>1800</v>
      </c>
    </row>
    <row r="67" spans="1:105" ht="12" customHeight="1" x14ac:dyDescent="0.25">
      <c r="A67" s="97" t="s">
        <v>53</v>
      </c>
      <c r="B67" s="98">
        <v>1.669199976124653E-2</v>
      </c>
      <c r="C67" s="98">
        <v>1.897483479397357E-2</v>
      </c>
      <c r="D67" s="98">
        <v>2.1532654308993055E-2</v>
      </c>
      <c r="E67" s="98">
        <v>2.9668139060013865E-2</v>
      </c>
      <c r="F67" s="98">
        <v>2.8408775639466085E-2</v>
      </c>
      <c r="G67" s="98">
        <v>3.3593186356299473E-2</v>
      </c>
      <c r="H67" s="98">
        <v>4.2228426322417065E-2</v>
      </c>
      <c r="I67" s="98">
        <v>5.0563582624424119E-2</v>
      </c>
      <c r="J67" s="98">
        <v>6.1772199198512651E-2</v>
      </c>
      <c r="K67" s="98">
        <v>7.0948775931604022E-2</v>
      </c>
      <c r="L67" s="98">
        <v>0.10003696447101436</v>
      </c>
      <c r="M67" s="98">
        <v>7.7482738340633184E-2</v>
      </c>
      <c r="N67" s="98">
        <v>6.784109805573571E-2</v>
      </c>
      <c r="O67" s="98">
        <v>5.6968403200848269E-2</v>
      </c>
      <c r="P67" s="98">
        <v>4.9073886864279111E-2</v>
      </c>
      <c r="Q67" s="98">
        <v>3.8073166095789521E-2</v>
      </c>
      <c r="R67" s="98">
        <v>3.101807659398146E-2</v>
      </c>
      <c r="S67" s="98">
        <v>2.7171141879638788E-2</v>
      </c>
      <c r="T67" s="98">
        <v>3.2702530850884308E-2</v>
      </c>
      <c r="U67" s="98">
        <v>4.8106884125670678E-2</v>
      </c>
      <c r="V67" s="98">
        <v>7.1379511530629131E-2</v>
      </c>
      <c r="W67" s="98">
        <v>0.10843360166188003</v>
      </c>
      <c r="X67" s="98">
        <v>0.10069569782055085</v>
      </c>
      <c r="Y67" s="98">
        <v>9.7694447057222494E-2</v>
      </c>
      <c r="DA67" s="63" t="s">
        <v>1801</v>
      </c>
    </row>
    <row r="68" spans="1:105" ht="12" customHeight="1" x14ac:dyDescent="0.25">
      <c r="A68" s="121" t="s">
        <v>55</v>
      </c>
      <c r="B68" s="122">
        <v>1.2124390607394053</v>
      </c>
      <c r="C68" s="122">
        <v>1.3097022472713415</v>
      </c>
      <c r="D68" s="122">
        <v>1.4493428314454271</v>
      </c>
      <c r="E68" s="122">
        <v>1.3896466402955314</v>
      </c>
      <c r="F68" s="122">
        <v>1.5248959687627248</v>
      </c>
      <c r="G68" s="122">
        <v>1.6157230248881358</v>
      </c>
      <c r="H68" s="122">
        <v>1.9065666211719612</v>
      </c>
      <c r="I68" s="122">
        <v>2.0471890794713676</v>
      </c>
      <c r="J68" s="122">
        <v>2.0489799740837253</v>
      </c>
      <c r="K68" s="122">
        <v>2.1385138071122789</v>
      </c>
      <c r="L68" s="122">
        <v>2.1788753425783964</v>
      </c>
      <c r="M68" s="122">
        <v>1.7562995330465045</v>
      </c>
      <c r="N68" s="122">
        <v>1.740631409298699</v>
      </c>
      <c r="O68" s="122">
        <v>1.6313983897707547</v>
      </c>
      <c r="P68" s="122">
        <v>1.5679590231101588</v>
      </c>
      <c r="Q68" s="122">
        <v>1.438586175133423</v>
      </c>
      <c r="R68" s="122">
        <v>1.3573232098279722</v>
      </c>
      <c r="S68" s="122">
        <v>1.3558123768091888</v>
      </c>
      <c r="T68" s="122">
        <v>1.3057338607274245</v>
      </c>
      <c r="U68" s="122">
        <v>1.4664885241614516</v>
      </c>
      <c r="V68" s="122">
        <v>1.4522970117686054</v>
      </c>
      <c r="W68" s="122">
        <v>1.4980940017603697</v>
      </c>
      <c r="X68" s="122">
        <v>1.0390370932556556</v>
      </c>
      <c r="Y68" s="122">
        <v>0.49114451149141486</v>
      </c>
      <c r="DA68" s="130" t="s">
        <v>1802</v>
      </c>
    </row>
    <row r="69" spans="1:105" ht="12" customHeight="1" x14ac:dyDescent="0.25">
      <c r="A69" s="97" t="s">
        <v>134</v>
      </c>
      <c r="B69" s="98">
        <v>1.1697334161863218</v>
      </c>
      <c r="C69" s="98">
        <v>1.2652113309682571</v>
      </c>
      <c r="D69" s="98">
        <v>1.4020218844904437</v>
      </c>
      <c r="E69" s="98">
        <v>1.3413012027816291</v>
      </c>
      <c r="F69" s="98">
        <v>1.472193247320609</v>
      </c>
      <c r="G69" s="98">
        <v>1.5558802714195394</v>
      </c>
      <c r="H69" s="98">
        <v>1.8390734172407701</v>
      </c>
      <c r="I69" s="98">
        <v>1.9756803131980512</v>
      </c>
      <c r="J69" s="98">
        <v>1.9747085946917227</v>
      </c>
      <c r="K69" s="98">
        <v>2.0623606516287727</v>
      </c>
      <c r="L69" s="98">
        <v>2.1061727139549085</v>
      </c>
      <c r="M69" s="98">
        <v>1.6875246466184295</v>
      </c>
      <c r="N69" s="98">
        <v>1.6763785934109399</v>
      </c>
      <c r="O69" s="98">
        <v>1.5713088426584774</v>
      </c>
      <c r="P69" s="98">
        <v>1.5118308502688407</v>
      </c>
      <c r="Q69" s="98">
        <v>1.3862755926255899</v>
      </c>
      <c r="R69" s="98">
        <v>1.3083651961047316</v>
      </c>
      <c r="S69" s="98">
        <v>1.3106838149869295</v>
      </c>
      <c r="T69" s="98">
        <v>1.2635584195134253</v>
      </c>
      <c r="U69" s="98">
        <v>1.4248835474086516</v>
      </c>
      <c r="V69" s="98">
        <v>1.4103090553846933</v>
      </c>
      <c r="W69" s="98">
        <v>1.4580817506678747</v>
      </c>
      <c r="X69" s="98">
        <v>1.0062795175438322</v>
      </c>
      <c r="Y69" s="98">
        <v>0.46388947841760236</v>
      </c>
      <c r="DA69" s="63" t="s">
        <v>1803</v>
      </c>
    </row>
    <row r="70" spans="1:105" ht="12" customHeight="1" x14ac:dyDescent="0.25">
      <c r="A70" s="97" t="s">
        <v>133</v>
      </c>
      <c r="B70" s="98">
        <v>1.209151763682367E-4</v>
      </c>
      <c r="C70" s="98">
        <v>2.4776031745555379E-4</v>
      </c>
      <c r="D70" s="98">
        <v>2.5988949873835532E-4</v>
      </c>
      <c r="E70" s="98">
        <v>2.4050682981511428E-4</v>
      </c>
      <c r="F70" s="98">
        <v>2.4684335747621005E-4</v>
      </c>
      <c r="G70" s="98">
        <v>2.4222151235693193E-4</v>
      </c>
      <c r="H70" s="98">
        <v>3.8832582659908179E-4</v>
      </c>
      <c r="I70" s="98">
        <v>5.1512836815267914E-4</v>
      </c>
      <c r="J70" s="98">
        <v>4.9350269481019868E-4</v>
      </c>
      <c r="K70" s="98">
        <v>6.4705610481471812E-4</v>
      </c>
      <c r="L70" s="98">
        <v>6.8832425469703541E-4</v>
      </c>
      <c r="M70" s="98">
        <v>6.1413991281817162E-4</v>
      </c>
      <c r="N70" s="98">
        <v>6.5707058954983316E-4</v>
      </c>
      <c r="O70" s="98">
        <v>6.6061252853686779E-4</v>
      </c>
      <c r="P70" s="98">
        <v>5.2985327232435116E-4</v>
      </c>
      <c r="Q70" s="98">
        <v>5.1073449762830282E-4</v>
      </c>
      <c r="R70" s="98">
        <v>4.9784498583381573E-4</v>
      </c>
      <c r="S70" s="98">
        <v>7.3711368475722137E-4</v>
      </c>
      <c r="T70" s="98">
        <v>6.9275589306711828E-4</v>
      </c>
      <c r="U70" s="98">
        <v>8.5157592893756514E-4</v>
      </c>
      <c r="V70" s="98">
        <v>8.3126033975126619E-4</v>
      </c>
      <c r="W70" s="98">
        <v>1.1740739264798187E-3</v>
      </c>
      <c r="X70" s="98">
        <v>8.7788107929284102E-4</v>
      </c>
      <c r="Y70" s="98">
        <v>5.97384422143935E-4</v>
      </c>
      <c r="DA70" s="63" t="s">
        <v>1804</v>
      </c>
    </row>
    <row r="71" spans="1:105" ht="12" customHeight="1" x14ac:dyDescent="0.25">
      <c r="A71" s="100" t="s">
        <v>212</v>
      </c>
      <c r="B71" s="101">
        <v>9.725321449195943E-5</v>
      </c>
      <c r="C71" s="101">
        <v>1.9774785676511159E-4</v>
      </c>
      <c r="D71" s="101">
        <v>2.0794730769186959E-4</v>
      </c>
      <c r="E71" s="101">
        <v>1.9154186955961153E-4</v>
      </c>
      <c r="F71" s="101">
        <v>1.9684857123120387E-4</v>
      </c>
      <c r="G71" s="101">
        <v>1.9400774983893072E-4</v>
      </c>
      <c r="H71" s="101">
        <v>3.1076400643748167E-4</v>
      </c>
      <c r="I71" s="101">
        <v>4.1812311297778062E-4</v>
      </c>
      <c r="J71" s="101">
        <v>3.9671641120270879E-4</v>
      </c>
      <c r="K71" s="101">
        <v>5.2036494581409235E-4</v>
      </c>
      <c r="L71" s="101">
        <v>5.5179020077306465E-4</v>
      </c>
      <c r="M71" s="101">
        <v>4.941190070994881E-4</v>
      </c>
      <c r="N71" s="101">
        <v>5.2814554681354404E-4</v>
      </c>
      <c r="O71" s="101">
        <v>5.3026579863422985E-4</v>
      </c>
      <c r="P71" s="101">
        <v>4.2566157389359625E-4</v>
      </c>
      <c r="Q71" s="101">
        <v>4.0967253620682002E-4</v>
      </c>
      <c r="R71" s="101">
        <v>4.0046256891630125E-4</v>
      </c>
      <c r="S71" s="101">
        <v>5.9288481224727455E-4</v>
      </c>
      <c r="T71" s="101">
        <v>5.5773977176862321E-4</v>
      </c>
      <c r="U71" s="101">
        <v>6.8481040350067243E-4</v>
      </c>
      <c r="V71" s="101">
        <v>6.6752201822082549E-4</v>
      </c>
      <c r="W71" s="101">
        <v>9.3285464009743653E-4</v>
      </c>
      <c r="X71" s="101">
        <v>6.9753802678639595E-4</v>
      </c>
      <c r="Y71" s="101">
        <v>4.8275718315856362E-4</v>
      </c>
      <c r="DA71" s="131" t="s">
        <v>1805</v>
      </c>
    </row>
    <row r="72" spans="1:105" ht="12" customHeight="1" x14ac:dyDescent="0.25">
      <c r="A72" s="103" t="s">
        <v>52</v>
      </c>
      <c r="B72" s="104">
        <v>2.3661961876277266E-5</v>
      </c>
      <c r="C72" s="104">
        <v>5.0012460690442183E-5</v>
      </c>
      <c r="D72" s="104">
        <v>5.1942191046485718E-5</v>
      </c>
      <c r="E72" s="104">
        <v>4.8964960255502752E-5</v>
      </c>
      <c r="F72" s="104">
        <v>4.9994786245006184E-5</v>
      </c>
      <c r="G72" s="104">
        <v>4.8213762518001222E-5</v>
      </c>
      <c r="H72" s="104">
        <v>7.7561820161600118E-5</v>
      </c>
      <c r="I72" s="104">
        <v>9.7005255174898542E-5</v>
      </c>
      <c r="J72" s="104">
        <v>9.6786283607489914E-5</v>
      </c>
      <c r="K72" s="104">
        <v>1.2669115900062577E-4</v>
      </c>
      <c r="L72" s="104">
        <v>1.3653405392397073E-4</v>
      </c>
      <c r="M72" s="104">
        <v>1.2002090571868349E-4</v>
      </c>
      <c r="N72" s="104">
        <v>1.2892504273628915E-4</v>
      </c>
      <c r="O72" s="104">
        <v>1.3034672990263791E-4</v>
      </c>
      <c r="P72" s="104">
        <v>1.0419169843075487E-4</v>
      </c>
      <c r="Q72" s="104">
        <v>1.0106196142148274E-4</v>
      </c>
      <c r="R72" s="104">
        <v>9.7382416917514425E-5</v>
      </c>
      <c r="S72" s="104">
        <v>1.4422887250994677E-4</v>
      </c>
      <c r="T72" s="104">
        <v>1.3501612129849513E-4</v>
      </c>
      <c r="U72" s="104">
        <v>1.6676552543689276E-4</v>
      </c>
      <c r="V72" s="104">
        <v>1.637383215304407E-4</v>
      </c>
      <c r="W72" s="104">
        <v>2.4121928638238223E-4</v>
      </c>
      <c r="X72" s="104">
        <v>1.8034305250644506E-4</v>
      </c>
      <c r="Y72" s="104">
        <v>1.1462723898537139E-4</v>
      </c>
      <c r="DA72" s="132" t="s">
        <v>1806</v>
      </c>
    </row>
    <row r="73" spans="1:105" ht="12" customHeight="1" x14ac:dyDescent="0.25">
      <c r="A73" s="106" t="s">
        <v>122</v>
      </c>
      <c r="B73" s="101">
        <v>4.1952908466081733E-2</v>
      </c>
      <c r="C73" s="101">
        <v>4.3619913995390128E-2</v>
      </c>
      <c r="D73" s="101">
        <v>4.643494294783676E-2</v>
      </c>
      <c r="E73" s="101">
        <v>4.7366056487189737E-2</v>
      </c>
      <c r="F73" s="101">
        <v>5.1595618352187067E-2</v>
      </c>
      <c r="G73" s="101">
        <v>5.8581982745263855E-2</v>
      </c>
      <c r="H73" s="101">
        <v>6.5578293903868906E-2</v>
      </c>
      <c r="I73" s="101">
        <v>6.9132993739116091E-2</v>
      </c>
      <c r="J73" s="101">
        <v>7.1695615863367118E-2</v>
      </c>
      <c r="K73" s="101">
        <v>7.3239329440837816E-2</v>
      </c>
      <c r="L73" s="101">
        <v>6.961740058823826E-2</v>
      </c>
      <c r="M73" s="101">
        <v>6.6039501051812055E-2</v>
      </c>
      <c r="N73" s="101">
        <v>6.1869449738930257E-2</v>
      </c>
      <c r="O73" s="101">
        <v>5.7578012711580445E-2</v>
      </c>
      <c r="P73" s="101">
        <v>5.3919264963949234E-2</v>
      </c>
      <c r="Q73" s="101">
        <v>5.0141474443885795E-2</v>
      </c>
      <c r="R73" s="101">
        <v>4.6937389238429571E-2</v>
      </c>
      <c r="S73" s="101">
        <v>4.2916489943300121E-2</v>
      </c>
      <c r="T73" s="101">
        <v>3.9806697948095764E-2</v>
      </c>
      <c r="U73" s="101">
        <v>3.8899396463478508E-2</v>
      </c>
      <c r="V73" s="101">
        <v>3.8954696740232803E-2</v>
      </c>
      <c r="W73" s="101">
        <v>3.659805253200428E-2</v>
      </c>
      <c r="X73" s="101">
        <v>3.0116507073774838E-2</v>
      </c>
      <c r="Y73" s="101">
        <v>2.5107332768025615E-2</v>
      </c>
      <c r="DA73" s="131" t="s">
        <v>1807</v>
      </c>
    </row>
    <row r="74" spans="1:105" ht="12" customHeight="1" x14ac:dyDescent="0.25">
      <c r="A74" s="107" t="s">
        <v>121</v>
      </c>
      <c r="B74" s="104">
        <v>6.3182091063376095E-4</v>
      </c>
      <c r="C74" s="104">
        <v>6.2324199023881094E-4</v>
      </c>
      <c r="D74" s="104">
        <v>6.261145084081012E-4</v>
      </c>
      <c r="E74" s="104">
        <v>7.3887419689738386E-4</v>
      </c>
      <c r="F74" s="104">
        <v>8.6025973245259775E-4</v>
      </c>
      <c r="G74" s="104">
        <v>1.0185492109756359E-3</v>
      </c>
      <c r="H74" s="104">
        <v>1.5265842007229991E-3</v>
      </c>
      <c r="I74" s="104">
        <v>1.8606441660477366E-3</v>
      </c>
      <c r="J74" s="104">
        <v>2.0822608338254139E-3</v>
      </c>
      <c r="K74" s="104">
        <v>2.2667699378534226E-3</v>
      </c>
      <c r="L74" s="104">
        <v>2.3969037805527775E-3</v>
      </c>
      <c r="M74" s="104">
        <v>2.1212454634450444E-3</v>
      </c>
      <c r="N74" s="104">
        <v>1.7262955592788828E-3</v>
      </c>
      <c r="O74" s="104">
        <v>1.8509218721601828E-3</v>
      </c>
      <c r="P74" s="104">
        <v>1.6790546050444333E-3</v>
      </c>
      <c r="Q74" s="104">
        <v>1.6583735663192422E-3</v>
      </c>
      <c r="R74" s="104">
        <v>1.5227794989772806E-3</v>
      </c>
      <c r="S74" s="104">
        <v>1.4749581942018661E-3</v>
      </c>
      <c r="T74" s="104">
        <v>1.6759873728362331E-3</v>
      </c>
      <c r="U74" s="104">
        <v>1.8540043603837858E-3</v>
      </c>
      <c r="V74" s="104">
        <v>2.201999303927918E-3</v>
      </c>
      <c r="W74" s="104">
        <v>2.2401246340108356E-3</v>
      </c>
      <c r="X74" s="104">
        <v>1.7631875587558964E-3</v>
      </c>
      <c r="Y74" s="104">
        <v>1.550315883642952E-3</v>
      </c>
      <c r="DA74" s="132" t="s">
        <v>1808</v>
      </c>
    </row>
    <row r="75" spans="1:105" ht="12" customHeight="1" x14ac:dyDescent="0.25">
      <c r="A75" s="108" t="s">
        <v>53</v>
      </c>
      <c r="B75" s="98">
        <v>5.0818663052189673E-4</v>
      </c>
      <c r="C75" s="98">
        <v>4.9743266969152307E-4</v>
      </c>
      <c r="D75" s="98">
        <v>5.0098015543719777E-4</v>
      </c>
      <c r="E75" s="98">
        <v>5.8845551860377244E-4</v>
      </c>
      <c r="F75" s="98">
        <v>6.8603859526502882E-4</v>
      </c>
      <c r="G75" s="98">
        <v>8.1579566571876485E-4</v>
      </c>
      <c r="H75" s="98">
        <v>1.221682138803326E-3</v>
      </c>
      <c r="I75" s="98">
        <v>1.5101587077503875E-3</v>
      </c>
      <c r="J75" s="98">
        <v>1.6739202934722144E-3</v>
      </c>
      <c r="K75" s="98">
        <v>1.8229376314640253E-3</v>
      </c>
      <c r="L75" s="98">
        <v>1.9214652055617879E-3</v>
      </c>
      <c r="M75" s="98">
        <v>1.7067135582157175E-3</v>
      </c>
      <c r="N75" s="98">
        <v>1.3876054193643394E-3</v>
      </c>
      <c r="O75" s="98">
        <v>1.4857582969564664E-3</v>
      </c>
      <c r="P75" s="98">
        <v>1.3488421278525723E-3</v>
      </c>
      <c r="Q75" s="98">
        <v>1.3301189941644228E-3</v>
      </c>
      <c r="R75" s="98">
        <v>1.2246412779714853E-3</v>
      </c>
      <c r="S75" s="98">
        <v>1.186296603541633E-3</v>
      </c>
      <c r="T75" s="98">
        <v>1.3493461375998158E-3</v>
      </c>
      <c r="U75" s="98">
        <v>1.4910573652827759E-3</v>
      </c>
      <c r="V75" s="98">
        <v>1.7691720293360217E-3</v>
      </c>
      <c r="W75" s="98">
        <v>1.7792875673416327E-3</v>
      </c>
      <c r="X75" s="98">
        <v>1.400195010110762E-3</v>
      </c>
      <c r="Y75" s="98">
        <v>1.2511851526372025E-3</v>
      </c>
      <c r="DA75" s="63" t="s">
        <v>1809</v>
      </c>
    </row>
    <row r="76" spans="1:105" ht="12" customHeight="1" x14ac:dyDescent="0.25">
      <c r="A76" s="108" t="s">
        <v>52</v>
      </c>
      <c r="B76" s="98">
        <v>1.2363428011186419E-4</v>
      </c>
      <c r="C76" s="98">
        <v>1.2580932054728788E-4</v>
      </c>
      <c r="D76" s="98">
        <v>1.2513435297090345E-4</v>
      </c>
      <c r="E76" s="98">
        <v>1.5041867829361145E-4</v>
      </c>
      <c r="F76" s="98">
        <v>1.7422113718756891E-4</v>
      </c>
      <c r="G76" s="98">
        <v>2.0275354525687111E-4</v>
      </c>
      <c r="H76" s="98">
        <v>3.0490206191967296E-4</v>
      </c>
      <c r="I76" s="98">
        <v>3.5048545829734917E-4</v>
      </c>
      <c r="J76" s="98">
        <v>4.0834054035319945E-4</v>
      </c>
      <c r="K76" s="98">
        <v>4.4383230638939738E-4</v>
      </c>
      <c r="L76" s="98">
        <v>4.7543857499098978E-4</v>
      </c>
      <c r="M76" s="98">
        <v>4.1453190522932693E-4</v>
      </c>
      <c r="N76" s="98">
        <v>3.3869013991454344E-4</v>
      </c>
      <c r="O76" s="98">
        <v>3.6516357520371647E-4</v>
      </c>
      <c r="P76" s="98">
        <v>3.3021247719186103E-4</v>
      </c>
      <c r="Q76" s="98">
        <v>3.2825457215481934E-4</v>
      </c>
      <c r="R76" s="98">
        <v>2.9813822100579535E-4</v>
      </c>
      <c r="S76" s="98">
        <v>2.8866159066023324E-4</v>
      </c>
      <c r="T76" s="98">
        <v>3.2664123523641722E-4</v>
      </c>
      <c r="U76" s="98">
        <v>3.6294699510100984E-4</v>
      </c>
      <c r="V76" s="98">
        <v>4.3282727459189652E-4</v>
      </c>
      <c r="W76" s="98">
        <v>4.60837066669203E-4</v>
      </c>
      <c r="X76" s="98">
        <v>3.6299254864513456E-4</v>
      </c>
      <c r="Y76" s="98">
        <v>2.9913073100574958E-4</v>
      </c>
      <c r="DA76" s="63" t="s">
        <v>1810</v>
      </c>
    </row>
    <row r="77" spans="1:105" ht="12" customHeight="1" x14ac:dyDescent="0.25">
      <c r="A77" s="121" t="s">
        <v>54</v>
      </c>
      <c r="B77" s="122">
        <v>0.12045242866760326</v>
      </c>
      <c r="C77" s="122">
        <v>0.13202174394301339</v>
      </c>
      <c r="D77" s="122">
        <v>0.14784605133779949</v>
      </c>
      <c r="E77" s="122">
        <v>0.14373265169683908</v>
      </c>
      <c r="F77" s="122">
        <v>0.15723659007157501</v>
      </c>
      <c r="G77" s="122">
        <v>0.16980010683871266</v>
      </c>
      <c r="H77" s="122">
        <v>0.19448250616145318</v>
      </c>
      <c r="I77" s="122">
        <v>0.21495353462815772</v>
      </c>
      <c r="J77" s="122">
        <v>0.23089308455049395</v>
      </c>
      <c r="K77" s="122">
        <v>0.25300367590720979</v>
      </c>
      <c r="L77" s="122">
        <v>0.2576885800573831</v>
      </c>
      <c r="M77" s="122">
        <v>0.2020172881737389</v>
      </c>
      <c r="N77" s="122">
        <v>0.2066797031615554</v>
      </c>
      <c r="O77" s="122">
        <v>0.19544650102725528</v>
      </c>
      <c r="P77" s="122">
        <v>0.19130284639892517</v>
      </c>
      <c r="Q77" s="122">
        <v>0.17763064606232135</v>
      </c>
      <c r="R77" s="122">
        <v>0.16967405792517493</v>
      </c>
      <c r="S77" s="122">
        <v>0.17487683680437213</v>
      </c>
      <c r="T77" s="122">
        <v>0.17657814648997747</v>
      </c>
      <c r="U77" s="122">
        <v>0.20559850271494809</v>
      </c>
      <c r="V77" s="122">
        <v>0.27026182282286082</v>
      </c>
      <c r="W77" s="122">
        <v>0.2854059152617992</v>
      </c>
      <c r="X77" s="122">
        <v>0.18779358502027696</v>
      </c>
      <c r="Y77" s="122">
        <v>9.1823089045154585E-2</v>
      </c>
      <c r="DA77" s="130" t="s">
        <v>1811</v>
      </c>
    </row>
    <row r="78" spans="1:105" ht="12" customHeight="1" x14ac:dyDescent="0.25">
      <c r="A78" s="97" t="s">
        <v>189</v>
      </c>
      <c r="B78" s="98">
        <v>0.11362295128342836</v>
      </c>
      <c r="C78" s="98">
        <v>0.12574092529639935</v>
      </c>
      <c r="D78" s="98">
        <v>0.14200713896960673</v>
      </c>
      <c r="E78" s="98">
        <v>0.1381800537865597</v>
      </c>
      <c r="F78" s="98">
        <v>0.15133950986119918</v>
      </c>
      <c r="G78" s="98">
        <v>0.16326285011787317</v>
      </c>
      <c r="H78" s="98">
        <v>0.1868650320342119</v>
      </c>
      <c r="I78" s="98">
        <v>0.20671664419703925</v>
      </c>
      <c r="J78" s="98">
        <v>0.22204508615315258</v>
      </c>
      <c r="K78" s="98">
        <v>0.24356667018954603</v>
      </c>
      <c r="L78" s="98">
        <v>0.24822791171584621</v>
      </c>
      <c r="M78" s="98">
        <v>0.1933451821620043</v>
      </c>
      <c r="N78" s="98">
        <v>0.19822449706412573</v>
      </c>
      <c r="O78" s="98">
        <v>0.18758673464555006</v>
      </c>
      <c r="P78" s="98">
        <v>0.1838359871498921</v>
      </c>
      <c r="Q78" s="98">
        <v>0.17066775350833549</v>
      </c>
      <c r="R78" s="98">
        <v>0.16282727811775066</v>
      </c>
      <c r="S78" s="98">
        <v>0.16792136835953986</v>
      </c>
      <c r="T78" s="98">
        <v>0.16856725715134202</v>
      </c>
      <c r="U78" s="98">
        <v>0.19666900377680058</v>
      </c>
      <c r="V78" s="98">
        <v>0.25564453526783104</v>
      </c>
      <c r="W78" s="98">
        <v>0.27016169421928254</v>
      </c>
      <c r="X78" s="98">
        <v>0.1719720809725144</v>
      </c>
      <c r="Y78" s="98">
        <v>8.2683427337145149E-2</v>
      </c>
      <c r="DA78" s="63" t="s">
        <v>1812</v>
      </c>
    </row>
    <row r="79" spans="1:105" ht="12" customHeight="1" x14ac:dyDescent="0.25">
      <c r="A79" s="109" t="s">
        <v>120</v>
      </c>
      <c r="B79" s="33">
        <v>6.8294773841749024E-3</v>
      </c>
      <c r="C79" s="33">
        <v>6.2808186466140302E-3</v>
      </c>
      <c r="D79" s="33">
        <v>5.838912368192767E-3</v>
      </c>
      <c r="E79" s="33">
        <v>5.5525979102793643E-3</v>
      </c>
      <c r="F79" s="33">
        <v>5.8970802103758321E-3</v>
      </c>
      <c r="G79" s="33">
        <v>6.537256720839481E-3</v>
      </c>
      <c r="H79" s="33">
        <v>7.6174741272412947E-3</v>
      </c>
      <c r="I79" s="33">
        <v>8.2368904311184744E-3</v>
      </c>
      <c r="J79" s="33">
        <v>8.8479983973413778E-3</v>
      </c>
      <c r="K79" s="33">
        <v>9.4370057176637774E-3</v>
      </c>
      <c r="L79" s="33">
        <v>9.4606683415368632E-3</v>
      </c>
      <c r="M79" s="33">
        <v>8.6721060117346052E-3</v>
      </c>
      <c r="N79" s="33">
        <v>8.4552060974296787E-3</v>
      </c>
      <c r="O79" s="33">
        <v>7.8597663817052254E-3</v>
      </c>
      <c r="P79" s="33">
        <v>7.4668592490330608E-3</v>
      </c>
      <c r="Q79" s="33">
        <v>6.9628925539858668E-3</v>
      </c>
      <c r="R79" s="33">
        <v>6.8467798074242593E-3</v>
      </c>
      <c r="S79" s="33">
        <v>6.955468444832278E-3</v>
      </c>
      <c r="T79" s="33">
        <v>8.0108893386354567E-3</v>
      </c>
      <c r="U79" s="33">
        <v>8.9294989381475173E-3</v>
      </c>
      <c r="V79" s="33">
        <v>1.4617287555029775E-2</v>
      </c>
      <c r="W79" s="33">
        <v>1.5244221042516663E-2</v>
      </c>
      <c r="X79" s="33">
        <v>1.5821504047762558E-2</v>
      </c>
      <c r="Y79" s="33">
        <v>9.1396617080094413E-3</v>
      </c>
      <c r="DA79" s="60" t="s">
        <v>1813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508.12413073611248</v>
      </c>
      <c r="C81" s="117">
        <f t="shared" si="28"/>
        <v>577.3782407290978</v>
      </c>
      <c r="D81" s="117">
        <f t="shared" si="28"/>
        <v>607.56458526022766</v>
      </c>
      <c r="E81" s="117">
        <f t="shared" si="28"/>
        <v>627.57325051895111</v>
      </c>
      <c r="F81" s="117">
        <f t="shared" si="28"/>
        <v>650.26398676739859</v>
      </c>
      <c r="G81" s="117">
        <f t="shared" si="28"/>
        <v>673.19108191235887</v>
      </c>
      <c r="H81" s="117">
        <f t="shared" si="28"/>
        <v>712.83007783495088</v>
      </c>
      <c r="I81" s="117">
        <f t="shared" si="28"/>
        <v>739.20947593264123</v>
      </c>
      <c r="J81" s="117">
        <f t="shared" si="28"/>
        <v>802.1460234242852</v>
      </c>
      <c r="K81" s="117">
        <f t="shared" si="28"/>
        <v>868.45888404493417</v>
      </c>
      <c r="L81" s="117">
        <f t="shared" si="28"/>
        <v>985.61837290000585</v>
      </c>
      <c r="M81" s="117">
        <f t="shared" si="28"/>
        <v>878.56857993166466</v>
      </c>
      <c r="N81" s="117">
        <f t="shared" si="28"/>
        <v>982.69539116184217</v>
      </c>
      <c r="O81" s="117">
        <f t="shared" si="28"/>
        <v>953.38790807974692</v>
      </c>
      <c r="P81" s="117">
        <f t="shared" si="28"/>
        <v>971.23314245339418</v>
      </c>
      <c r="Q81" s="117">
        <f t="shared" si="28"/>
        <v>925.95370216974482</v>
      </c>
      <c r="R81" s="117">
        <f t="shared" ref="R81:V81" si="29">R82+R85+R87+R100</f>
        <v>1011.6277558237188</v>
      </c>
      <c r="S81" s="117">
        <f t="shared" si="29"/>
        <v>1004.0393924461005</v>
      </c>
      <c r="T81" s="117">
        <f t="shared" si="29"/>
        <v>1001.6688224226664</v>
      </c>
      <c r="U81" s="117">
        <f t="shared" si="29"/>
        <v>999.83871553837093</v>
      </c>
      <c r="V81" s="117">
        <f t="shared" si="29"/>
        <v>942.67580143380837</v>
      </c>
      <c r="W81" s="117">
        <f t="shared" ref="W81:Y81" si="30">W82+W85+W87+W100</f>
        <v>1063.5467661986181</v>
      </c>
      <c r="X81" s="117">
        <f t="shared" si="30"/>
        <v>989.68216880111322</v>
      </c>
      <c r="Y81" s="117">
        <f t="shared" si="30"/>
        <v>969.27780139202412</v>
      </c>
      <c r="DA81" s="129" t="s">
        <v>1814</v>
      </c>
    </row>
    <row r="82" spans="1:105" ht="12.95" customHeight="1" x14ac:dyDescent="0.25">
      <c r="A82" s="121" t="s">
        <v>57</v>
      </c>
      <c r="B82" s="122">
        <f t="shared" ref="B82:Q82" si="31">SUM(B83:B84)</f>
        <v>452.70506567181349</v>
      </c>
      <c r="C82" s="122">
        <f t="shared" si="31"/>
        <v>520.40460208030754</v>
      </c>
      <c r="D82" s="122">
        <f t="shared" si="31"/>
        <v>548.3306101380814</v>
      </c>
      <c r="E82" s="122">
        <f t="shared" si="31"/>
        <v>567.56086685568027</v>
      </c>
      <c r="F82" s="122">
        <f t="shared" si="31"/>
        <v>586.94156402902684</v>
      </c>
      <c r="G82" s="122">
        <f t="shared" si="31"/>
        <v>605.1831864670088</v>
      </c>
      <c r="H82" s="122">
        <f t="shared" si="31"/>
        <v>641.67279138181186</v>
      </c>
      <c r="I82" s="122">
        <f t="shared" si="31"/>
        <v>666.28637177767268</v>
      </c>
      <c r="J82" s="122">
        <f t="shared" si="31"/>
        <v>724.18028539021873</v>
      </c>
      <c r="K82" s="122">
        <f t="shared" si="31"/>
        <v>784.91987100461574</v>
      </c>
      <c r="L82" s="122">
        <f t="shared" si="31"/>
        <v>897.96887110552814</v>
      </c>
      <c r="M82" s="122">
        <f t="shared" si="31"/>
        <v>787.29900624521702</v>
      </c>
      <c r="N82" s="122">
        <f t="shared" si="31"/>
        <v>889.06690907000973</v>
      </c>
      <c r="O82" s="122">
        <f t="shared" si="31"/>
        <v>857.99484421636009</v>
      </c>
      <c r="P82" s="122">
        <f t="shared" si="31"/>
        <v>875.86886562304619</v>
      </c>
      <c r="Q82" s="122">
        <f t="shared" si="31"/>
        <v>831.81354230312638</v>
      </c>
      <c r="R82" s="122">
        <f t="shared" ref="R82:V82" si="32">SUM(R83:R84)</f>
        <v>918.18505285160165</v>
      </c>
      <c r="S82" s="122">
        <f t="shared" si="32"/>
        <v>913.26525189667586</v>
      </c>
      <c r="T82" s="122">
        <f t="shared" si="32"/>
        <v>911.57935771539087</v>
      </c>
      <c r="U82" s="122">
        <f t="shared" si="32"/>
        <v>910.59429946219541</v>
      </c>
      <c r="V82" s="122">
        <f t="shared" si="32"/>
        <v>849.58206711968808</v>
      </c>
      <c r="W82" s="122">
        <f t="shared" ref="W82:Y82" si="33">SUM(W83:W84)</f>
        <v>971.50274146091385</v>
      </c>
      <c r="X82" s="122">
        <f t="shared" si="33"/>
        <v>904.67678406005302</v>
      </c>
      <c r="Y82" s="122">
        <f t="shared" si="33"/>
        <v>885.85171335963787</v>
      </c>
      <c r="DA82" s="130" t="s">
        <v>1815</v>
      </c>
    </row>
    <row r="83" spans="1:105" ht="12" customHeight="1" x14ac:dyDescent="0.25">
      <c r="A83" s="97" t="s">
        <v>199</v>
      </c>
      <c r="B83" s="98">
        <v>448.53728050895205</v>
      </c>
      <c r="C83" s="98">
        <v>515.62701320567476</v>
      </c>
      <c r="D83" s="98">
        <v>543.42204774171194</v>
      </c>
      <c r="E83" s="98">
        <v>562.55554165716649</v>
      </c>
      <c r="F83" s="98">
        <v>581.91147410981705</v>
      </c>
      <c r="G83" s="98">
        <v>600.09014431363448</v>
      </c>
      <c r="H83" s="98">
        <v>636.35989418842917</v>
      </c>
      <c r="I83" s="98">
        <v>660.85091376831599</v>
      </c>
      <c r="J83" s="98">
        <v>718.38027128564863</v>
      </c>
      <c r="K83" s="98">
        <v>778.70021630068095</v>
      </c>
      <c r="L83" s="98">
        <v>890.89786020615804</v>
      </c>
      <c r="M83" s="98">
        <v>781.22804120259036</v>
      </c>
      <c r="N83" s="98">
        <v>882.25772343760855</v>
      </c>
      <c r="O83" s="98">
        <v>851.51670448282619</v>
      </c>
      <c r="P83" s="98">
        <v>869.32319588484756</v>
      </c>
      <c r="Q83" s="98">
        <v>825.66487771474385</v>
      </c>
      <c r="R83" s="98">
        <v>911.41290703686786</v>
      </c>
      <c r="S83" s="98">
        <v>906.59600799990676</v>
      </c>
      <c r="T83" s="98">
        <v>904.99341319750056</v>
      </c>
      <c r="U83" s="98">
        <v>904.05307524926809</v>
      </c>
      <c r="V83" s="98">
        <v>843.50151283785988</v>
      </c>
      <c r="W83" s="98">
        <v>964.52189920611215</v>
      </c>
      <c r="X83" s="98">
        <v>898.21996022392511</v>
      </c>
      <c r="Y83" s="98">
        <v>879.53343082844856</v>
      </c>
      <c r="DA83" s="63" t="s">
        <v>1816</v>
      </c>
    </row>
    <row r="84" spans="1:105" ht="12" customHeight="1" x14ac:dyDescent="0.25">
      <c r="A84" s="97" t="s">
        <v>53</v>
      </c>
      <c r="B84" s="98">
        <v>4.1677851628614233</v>
      </c>
      <c r="C84" s="98">
        <v>4.7775888746328397</v>
      </c>
      <c r="D84" s="98">
        <v>4.9085623963695033</v>
      </c>
      <c r="E84" s="98">
        <v>5.005325198513793</v>
      </c>
      <c r="F84" s="98">
        <v>5.0300899192097379</v>
      </c>
      <c r="G84" s="98">
        <v>5.0930421533743679</v>
      </c>
      <c r="H84" s="98">
        <v>5.3128971933826818</v>
      </c>
      <c r="I84" s="98">
        <v>5.4354580093567346</v>
      </c>
      <c r="J84" s="98">
        <v>5.8000141045700984</v>
      </c>
      <c r="K84" s="98">
        <v>6.2196547039348316</v>
      </c>
      <c r="L84" s="98">
        <v>7.0710108993700924</v>
      </c>
      <c r="M84" s="98">
        <v>6.0709650426266828</v>
      </c>
      <c r="N84" s="98">
        <v>6.8091856324011841</v>
      </c>
      <c r="O84" s="98">
        <v>6.4781397335339053</v>
      </c>
      <c r="P84" s="98">
        <v>6.5456697381986002</v>
      </c>
      <c r="Q84" s="98">
        <v>6.1486645883825659</v>
      </c>
      <c r="R84" s="98">
        <v>6.7721458147337348</v>
      </c>
      <c r="S84" s="98">
        <v>6.6692438967691245</v>
      </c>
      <c r="T84" s="98">
        <v>6.5859445178902618</v>
      </c>
      <c r="U84" s="98">
        <v>6.5412242129272675</v>
      </c>
      <c r="V84" s="98">
        <v>6.0805542818281779</v>
      </c>
      <c r="W84" s="98">
        <v>6.9808422548016535</v>
      </c>
      <c r="X84" s="98">
        <v>6.4568238361279606</v>
      </c>
      <c r="Y84" s="98">
        <v>6.3182825311892623</v>
      </c>
      <c r="DA84" s="63" t="s">
        <v>1817</v>
      </c>
    </row>
    <row r="85" spans="1:105" ht="12.95" customHeight="1" x14ac:dyDescent="0.25">
      <c r="A85" s="121" t="s">
        <v>92</v>
      </c>
      <c r="B85" s="122">
        <f t="shared" ref="B85:Y85" si="34">B86</f>
        <v>0.66704072237389855</v>
      </c>
      <c r="C85" s="122">
        <f t="shared" si="34"/>
        <v>0.74535650333479675</v>
      </c>
      <c r="D85" s="122">
        <f t="shared" si="34"/>
        <v>0.8290805345518002</v>
      </c>
      <c r="E85" s="122">
        <f t="shared" si="34"/>
        <v>1.1028804814527096</v>
      </c>
      <c r="F85" s="122">
        <f t="shared" si="34"/>
        <v>1.0394649226970361</v>
      </c>
      <c r="G85" s="122">
        <f t="shared" si="34"/>
        <v>1.1936043992175334</v>
      </c>
      <c r="H85" s="122">
        <f t="shared" si="34"/>
        <v>1.4272521570600283</v>
      </c>
      <c r="I85" s="122">
        <f t="shared" si="34"/>
        <v>1.6251464301224572</v>
      </c>
      <c r="J85" s="122">
        <f t="shared" si="34"/>
        <v>1.9467673989802712</v>
      </c>
      <c r="K85" s="122">
        <f t="shared" si="34"/>
        <v>2.2711547264639362</v>
      </c>
      <c r="L85" s="122">
        <f t="shared" si="34"/>
        <v>3.4367627527133355</v>
      </c>
      <c r="M85" s="122">
        <f t="shared" si="34"/>
        <v>2.9319838382097134</v>
      </c>
      <c r="N85" s="122">
        <f t="shared" si="34"/>
        <v>2.9993490185316145</v>
      </c>
      <c r="O85" s="122">
        <f t="shared" si="34"/>
        <v>3.1714056035924916</v>
      </c>
      <c r="P85" s="122">
        <f t="shared" si="34"/>
        <v>3.4850604431218293</v>
      </c>
      <c r="Q85" s="122">
        <f t="shared" si="34"/>
        <v>3.4101842486663188</v>
      </c>
      <c r="R85" s="122">
        <f t="shared" si="34"/>
        <v>3.4340996856032096</v>
      </c>
      <c r="S85" s="122">
        <f t="shared" si="34"/>
        <v>3.2740250063662546</v>
      </c>
      <c r="T85" s="122">
        <f t="shared" si="34"/>
        <v>3.3249063063362359</v>
      </c>
      <c r="U85" s="122">
        <f t="shared" si="34"/>
        <v>3.7136554244795805</v>
      </c>
      <c r="V85" s="122">
        <f t="shared" si="34"/>
        <v>4.1703776749140165</v>
      </c>
      <c r="W85" s="122">
        <f t="shared" si="34"/>
        <v>5.2037464171176433</v>
      </c>
      <c r="X85" s="122">
        <f t="shared" si="34"/>
        <v>4.73382055472534</v>
      </c>
      <c r="Y85" s="122">
        <f t="shared" si="34"/>
        <v>5.1965586595466062</v>
      </c>
      <c r="DA85" s="130" t="s">
        <v>1818</v>
      </c>
    </row>
    <row r="86" spans="1:105" ht="12" customHeight="1" x14ac:dyDescent="0.25">
      <c r="A86" s="97" t="s">
        <v>53</v>
      </c>
      <c r="B86" s="98">
        <v>0.66704072237389855</v>
      </c>
      <c r="C86" s="98">
        <v>0.74535650333479675</v>
      </c>
      <c r="D86" s="98">
        <v>0.8290805345518002</v>
      </c>
      <c r="E86" s="98">
        <v>1.1028804814527096</v>
      </c>
      <c r="F86" s="98">
        <v>1.0394649226970361</v>
      </c>
      <c r="G86" s="98">
        <v>1.1936043992175334</v>
      </c>
      <c r="H86" s="98">
        <v>1.4272521570600283</v>
      </c>
      <c r="I86" s="98">
        <v>1.6251464301224572</v>
      </c>
      <c r="J86" s="98">
        <v>1.9467673989802712</v>
      </c>
      <c r="K86" s="98">
        <v>2.2711547264639362</v>
      </c>
      <c r="L86" s="98">
        <v>3.4367627527133355</v>
      </c>
      <c r="M86" s="98">
        <v>2.9319838382097134</v>
      </c>
      <c r="N86" s="98">
        <v>2.9993490185316145</v>
      </c>
      <c r="O86" s="98">
        <v>3.1714056035924916</v>
      </c>
      <c r="P86" s="98">
        <v>3.4850604431218293</v>
      </c>
      <c r="Q86" s="98">
        <v>3.4101842486663188</v>
      </c>
      <c r="R86" s="98">
        <v>3.4340996856032096</v>
      </c>
      <c r="S86" s="98">
        <v>3.2740250063662546</v>
      </c>
      <c r="T86" s="98">
        <v>3.3249063063362359</v>
      </c>
      <c r="U86" s="98">
        <v>3.7136554244795805</v>
      </c>
      <c r="V86" s="98">
        <v>4.1703776749140165</v>
      </c>
      <c r="W86" s="98">
        <v>5.2037464171176433</v>
      </c>
      <c r="X86" s="98">
        <v>4.73382055472534</v>
      </c>
      <c r="Y86" s="98">
        <v>5.1965586595466062</v>
      </c>
      <c r="DA86" s="63" t="s">
        <v>1819</v>
      </c>
    </row>
    <row r="87" spans="1:105" ht="12" customHeight="1" x14ac:dyDescent="0.25">
      <c r="A87" s="121" t="s">
        <v>55</v>
      </c>
      <c r="B87" s="122">
        <v>49.845182787878663</v>
      </c>
      <c r="C87" s="122">
        <v>51.039853748016384</v>
      </c>
      <c r="D87" s="122">
        <v>53.032181177963629</v>
      </c>
      <c r="E87" s="122">
        <v>53.293081973201062</v>
      </c>
      <c r="F87" s="122">
        <v>56.440129930358829</v>
      </c>
      <c r="G87" s="122">
        <v>60.490717721858765</v>
      </c>
      <c r="H87" s="122">
        <v>63.287972738237357</v>
      </c>
      <c r="I87" s="122">
        <v>64.435475457270726</v>
      </c>
      <c r="J87" s="122">
        <v>68.37720664258137</v>
      </c>
      <c r="K87" s="122">
        <v>72.724383233725234</v>
      </c>
      <c r="L87" s="122">
        <v>75.34511768643226</v>
      </c>
      <c r="M87" s="122">
        <v>79.237262046761586</v>
      </c>
      <c r="N87" s="122">
        <v>81.017285478995632</v>
      </c>
      <c r="O87" s="122">
        <v>82.327767863380956</v>
      </c>
      <c r="P87" s="122">
        <v>81.91500421124131</v>
      </c>
      <c r="Q87" s="122">
        <v>80.69746028907079</v>
      </c>
      <c r="R87" s="122">
        <v>80.022821764553939</v>
      </c>
      <c r="S87" s="122">
        <v>77.501711837141414</v>
      </c>
      <c r="T87" s="122">
        <v>76.453225094645802</v>
      </c>
      <c r="U87" s="122">
        <v>75.064753430225011</v>
      </c>
      <c r="V87" s="122">
        <v>74.898883861937719</v>
      </c>
      <c r="W87" s="122">
        <v>72.974636245360713</v>
      </c>
      <c r="X87" s="122">
        <v>67.585783129063486</v>
      </c>
      <c r="Y87" s="122">
        <v>66.577582264806438</v>
      </c>
      <c r="DA87" s="130" t="s">
        <v>1820</v>
      </c>
    </row>
    <row r="88" spans="1:105" ht="12" customHeight="1" x14ac:dyDescent="0.25">
      <c r="A88" s="97" t="s">
        <v>132</v>
      </c>
      <c r="B88" s="98">
        <v>11.426390450357973</v>
      </c>
      <c r="C88" s="98">
        <v>12.629489927158772</v>
      </c>
      <c r="D88" s="98">
        <v>13.928253157144932</v>
      </c>
      <c r="E88" s="98">
        <v>14.489708678483638</v>
      </c>
      <c r="F88" s="98">
        <v>16.583995962933386</v>
      </c>
      <c r="G88" s="98">
        <v>18.407462169151518</v>
      </c>
      <c r="H88" s="98">
        <v>20.189629253008189</v>
      </c>
      <c r="I88" s="98">
        <v>21.566467493038076</v>
      </c>
      <c r="J88" s="98">
        <v>24.759825322090965</v>
      </c>
      <c r="K88" s="98">
        <v>27.317127971900771</v>
      </c>
      <c r="L88" s="98">
        <v>29.485541436704519</v>
      </c>
      <c r="M88" s="98">
        <v>30.189144243922755</v>
      </c>
      <c r="N88" s="98">
        <v>30.879839349796192</v>
      </c>
      <c r="O88" s="98">
        <v>31.321377939639067</v>
      </c>
      <c r="P88" s="98">
        <v>31.280101900647711</v>
      </c>
      <c r="Q88" s="98">
        <v>30.768193604944098</v>
      </c>
      <c r="R88" s="98">
        <v>30.555415338607833</v>
      </c>
      <c r="S88" s="98">
        <v>29.631874256002337</v>
      </c>
      <c r="T88" s="98">
        <v>29.834764786688044</v>
      </c>
      <c r="U88" s="98">
        <v>29.462939175008053</v>
      </c>
      <c r="V88" s="98">
        <v>29.529684327886461</v>
      </c>
      <c r="W88" s="98">
        <v>29.466975883500627</v>
      </c>
      <c r="X88" s="98">
        <v>28.418347922256558</v>
      </c>
      <c r="Y88" s="98">
        <v>28.326815875079451</v>
      </c>
      <c r="DA88" s="63" t="s">
        <v>1821</v>
      </c>
    </row>
    <row r="89" spans="1:105" ht="12" customHeight="1" x14ac:dyDescent="0.25">
      <c r="A89" s="97" t="s">
        <v>131</v>
      </c>
      <c r="B89" s="98">
        <v>1.6800515276159888E-3</v>
      </c>
      <c r="C89" s="98">
        <v>1.9943507260241876E-3</v>
      </c>
      <c r="D89" s="98">
        <v>2.1409121103509649E-3</v>
      </c>
      <c r="E89" s="98">
        <v>2.0506769191483264E-3</v>
      </c>
      <c r="F89" s="98">
        <v>2.6187430599062755E-3</v>
      </c>
      <c r="G89" s="98">
        <v>2.9040130269939223E-3</v>
      </c>
      <c r="H89" s="98">
        <v>4.0127263499571937E-3</v>
      </c>
      <c r="I89" s="98">
        <v>4.4925843134522242E-3</v>
      </c>
      <c r="J89" s="98">
        <v>6.6287615497062661E-3</v>
      </c>
      <c r="K89" s="98">
        <v>7.544275360574797E-3</v>
      </c>
      <c r="L89" s="98">
        <v>9.0420192368078599E-3</v>
      </c>
      <c r="M89" s="98">
        <v>9.3514503752026301E-3</v>
      </c>
      <c r="N89" s="98">
        <v>1.0355043431409649E-2</v>
      </c>
      <c r="O89" s="98">
        <v>1.1458570539900726E-2</v>
      </c>
      <c r="P89" s="98">
        <v>1.2766768441356052E-2</v>
      </c>
      <c r="Q89" s="98">
        <v>1.3318408764510908E-2</v>
      </c>
      <c r="R89" s="98">
        <v>1.4305679644949627E-2</v>
      </c>
      <c r="S89" s="98">
        <v>1.5221012077622015E-2</v>
      </c>
      <c r="T89" s="98">
        <v>1.6988213256245728E-2</v>
      </c>
      <c r="U89" s="98">
        <v>1.8166722180302075E-2</v>
      </c>
      <c r="V89" s="98">
        <v>1.9538352637229747E-2</v>
      </c>
      <c r="W89" s="98">
        <v>2.0538988644123395E-2</v>
      </c>
      <c r="X89" s="98">
        <v>2.0943827655614582E-2</v>
      </c>
      <c r="Y89" s="98">
        <v>2.1364580979973055E-2</v>
      </c>
      <c r="DA89" s="63" t="s">
        <v>1822</v>
      </c>
    </row>
    <row r="90" spans="1:105" ht="12" customHeight="1" x14ac:dyDescent="0.25">
      <c r="A90" s="100" t="s">
        <v>199</v>
      </c>
      <c r="B90" s="101">
        <v>1.3512952973295524E-3</v>
      </c>
      <c r="C90" s="101">
        <v>1.5917676558571819E-3</v>
      </c>
      <c r="D90" s="101">
        <v>1.7130328369096364E-3</v>
      </c>
      <c r="E90" s="101">
        <v>1.6332060059259955E-3</v>
      </c>
      <c r="F90" s="101">
        <v>2.0883989439403157E-3</v>
      </c>
      <c r="G90" s="101">
        <v>2.3259326949130361E-3</v>
      </c>
      <c r="H90" s="101">
        <v>3.2112566866147711E-3</v>
      </c>
      <c r="I90" s="101">
        <v>3.6462902244078312E-3</v>
      </c>
      <c r="J90" s="101">
        <v>5.3288542231860756E-3</v>
      </c>
      <c r="K90" s="101">
        <v>6.0670980965440817E-3</v>
      </c>
      <c r="L90" s="101">
        <v>7.2485150150495507E-3</v>
      </c>
      <c r="M90" s="101">
        <v>7.5239769107703263E-3</v>
      </c>
      <c r="N90" s="101">
        <v>8.32343994165218E-3</v>
      </c>
      <c r="O90" s="101">
        <v>9.1979297226420682E-3</v>
      </c>
      <c r="P90" s="101">
        <v>1.0255966789352691E-2</v>
      </c>
      <c r="Q90" s="101">
        <v>1.0682192915041421E-2</v>
      </c>
      <c r="R90" s="101">
        <v>1.1504826342875717E-2</v>
      </c>
      <c r="S90" s="101">
        <v>1.2242077433489479E-2</v>
      </c>
      <c r="T90" s="101">
        <v>1.3677123035139955E-2</v>
      </c>
      <c r="U90" s="101">
        <v>1.4610075593688293E-2</v>
      </c>
      <c r="V90" s="101">
        <v>1.569740060501916E-2</v>
      </c>
      <c r="W90" s="101">
        <v>1.6313338619934926E-2</v>
      </c>
      <c r="X90" s="101">
        <v>1.6631602678383279E-2</v>
      </c>
      <c r="Y90" s="101">
        <v>1.7241699293072853E-2</v>
      </c>
      <c r="DA90" s="131" t="s">
        <v>1823</v>
      </c>
    </row>
    <row r="91" spans="1:105" ht="12" customHeight="1" x14ac:dyDescent="0.25">
      <c r="A91" s="103" t="s">
        <v>52</v>
      </c>
      <c r="B91" s="104">
        <v>3.2875623028643628E-4</v>
      </c>
      <c r="C91" s="104">
        <v>4.0258307016700543E-4</v>
      </c>
      <c r="D91" s="104">
        <v>4.2787927344132865E-4</v>
      </c>
      <c r="E91" s="104">
        <v>4.1747091322233106E-4</v>
      </c>
      <c r="F91" s="104">
        <v>5.3034411596595979E-4</v>
      </c>
      <c r="G91" s="104">
        <v>5.7808033208088603E-4</v>
      </c>
      <c r="H91" s="104">
        <v>8.0146966334242241E-4</v>
      </c>
      <c r="I91" s="104">
        <v>8.4629408904439299E-4</v>
      </c>
      <c r="J91" s="104">
        <v>1.2999073265201905E-3</v>
      </c>
      <c r="K91" s="104">
        <v>1.4771772640307158E-3</v>
      </c>
      <c r="L91" s="104">
        <v>1.7935042217583101E-3</v>
      </c>
      <c r="M91" s="104">
        <v>1.8274734644323032E-3</v>
      </c>
      <c r="N91" s="104">
        <v>2.031603489757468E-3</v>
      </c>
      <c r="O91" s="104">
        <v>2.2606408172586583E-3</v>
      </c>
      <c r="P91" s="104">
        <v>2.510801652003361E-3</v>
      </c>
      <c r="Q91" s="104">
        <v>2.6362158494694869E-3</v>
      </c>
      <c r="R91" s="104">
        <v>2.8008533020739104E-3</v>
      </c>
      <c r="S91" s="104">
        <v>2.9789346441325359E-3</v>
      </c>
      <c r="T91" s="104">
        <v>3.3110902211057718E-3</v>
      </c>
      <c r="U91" s="104">
        <v>3.556646586613782E-3</v>
      </c>
      <c r="V91" s="104">
        <v>3.8409520322105852E-3</v>
      </c>
      <c r="W91" s="104">
        <v>4.2256500241884699E-3</v>
      </c>
      <c r="X91" s="104">
        <v>4.3122249772313036E-3</v>
      </c>
      <c r="Y91" s="104">
        <v>4.1228816869002035E-3</v>
      </c>
      <c r="DA91" s="132" t="s">
        <v>1824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1825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1826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1827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1828</v>
      </c>
    </row>
    <row r="96" spans="1:105" ht="12" customHeight="1" x14ac:dyDescent="0.25">
      <c r="A96" s="106" t="s">
        <v>122</v>
      </c>
      <c r="B96" s="101">
        <v>37.82496972854711</v>
      </c>
      <c r="C96" s="101">
        <v>37.810869867057605</v>
      </c>
      <c r="D96" s="101">
        <v>38.503537555514583</v>
      </c>
      <c r="E96" s="101">
        <v>38.223516196469696</v>
      </c>
      <c r="F96" s="101">
        <v>39.247224509464935</v>
      </c>
      <c r="G96" s="101">
        <v>41.392628202557809</v>
      </c>
      <c r="H96" s="101">
        <v>42.184984896876188</v>
      </c>
      <c r="I96" s="101">
        <v>41.891187705657273</v>
      </c>
      <c r="J96" s="101">
        <v>42.447989767431828</v>
      </c>
      <c r="K96" s="101">
        <v>44.130660494397432</v>
      </c>
      <c r="L96" s="101">
        <v>44.469809444729385</v>
      </c>
      <c r="M96" s="101">
        <v>47.493306893474298</v>
      </c>
      <c r="N96" s="101">
        <v>48.431709407055934</v>
      </c>
      <c r="O96" s="101">
        <v>49.112566225675891</v>
      </c>
      <c r="P96" s="101">
        <v>48.53579879891042</v>
      </c>
      <c r="Q96" s="101">
        <v>47.733540201567472</v>
      </c>
      <c r="R96" s="101">
        <v>47.075279294987766</v>
      </c>
      <c r="S96" s="101">
        <v>45.358636060764155</v>
      </c>
      <c r="T96" s="101">
        <v>43.900692447154341</v>
      </c>
      <c r="U96" s="101">
        <v>42.719623706252172</v>
      </c>
      <c r="V96" s="101">
        <v>42.257937123909358</v>
      </c>
      <c r="W96" s="101">
        <v>40.389105333817902</v>
      </c>
      <c r="X96" s="101">
        <v>36.250738994576679</v>
      </c>
      <c r="Y96" s="101">
        <v>35.283457959722838</v>
      </c>
      <c r="DA96" s="131" t="s">
        <v>1829</v>
      </c>
    </row>
    <row r="97" spans="1:105" ht="12" customHeight="1" x14ac:dyDescent="0.25">
      <c r="A97" s="107" t="s">
        <v>121</v>
      </c>
      <c r="B97" s="104">
        <v>0.59214255744596078</v>
      </c>
      <c r="C97" s="104">
        <v>0.5974996030739872</v>
      </c>
      <c r="D97" s="104">
        <v>0.59824955319375794</v>
      </c>
      <c r="E97" s="104">
        <v>0.57780642132858351</v>
      </c>
      <c r="F97" s="104">
        <v>0.60629071490059938</v>
      </c>
      <c r="G97" s="104">
        <v>0.68772333712244293</v>
      </c>
      <c r="H97" s="104">
        <v>0.90934586200301948</v>
      </c>
      <c r="I97" s="104">
        <v>0.97332767426193079</v>
      </c>
      <c r="J97" s="104">
        <v>1.1627627915088612</v>
      </c>
      <c r="K97" s="104">
        <v>1.2690504920664554</v>
      </c>
      <c r="L97" s="104">
        <v>1.3807247857615437</v>
      </c>
      <c r="M97" s="104">
        <v>1.5454594589893267</v>
      </c>
      <c r="N97" s="104">
        <v>1.6953816787120968</v>
      </c>
      <c r="O97" s="104">
        <v>1.8823651275260951</v>
      </c>
      <c r="P97" s="104">
        <v>2.08633674324183</v>
      </c>
      <c r="Q97" s="104">
        <v>2.1824080737946998</v>
      </c>
      <c r="R97" s="104">
        <v>2.377821451313392</v>
      </c>
      <c r="S97" s="104">
        <v>2.495980508297289</v>
      </c>
      <c r="T97" s="104">
        <v>2.7007796475471704</v>
      </c>
      <c r="U97" s="104">
        <v>2.8640238267844942</v>
      </c>
      <c r="V97" s="104">
        <v>3.0917240575046758</v>
      </c>
      <c r="W97" s="104">
        <v>3.0980160393980611</v>
      </c>
      <c r="X97" s="104">
        <v>2.8957523845746316</v>
      </c>
      <c r="Y97" s="104">
        <v>2.9459438490241752</v>
      </c>
      <c r="DA97" s="132" t="s">
        <v>1830</v>
      </c>
    </row>
    <row r="98" spans="1:105" ht="12" customHeight="1" x14ac:dyDescent="0.25">
      <c r="A98" s="108" t="s">
        <v>53</v>
      </c>
      <c r="B98" s="98">
        <v>0.47627251012512167</v>
      </c>
      <c r="C98" s="98">
        <v>0.47688671070258448</v>
      </c>
      <c r="D98" s="98">
        <v>0.47868425044367657</v>
      </c>
      <c r="E98" s="98">
        <v>0.46017763070256879</v>
      </c>
      <c r="F98" s="98">
        <v>0.48350377761701924</v>
      </c>
      <c r="G98" s="98">
        <v>0.55082436036716365</v>
      </c>
      <c r="H98" s="98">
        <v>0.72772376202875644</v>
      </c>
      <c r="I98" s="98">
        <v>0.78998407626930234</v>
      </c>
      <c r="J98" s="98">
        <v>0.93473987580379991</v>
      </c>
      <c r="K98" s="98">
        <v>1.0205711041000547</v>
      </c>
      <c r="L98" s="98">
        <v>1.1068507029037757</v>
      </c>
      <c r="M98" s="98">
        <v>1.2434471435691752</v>
      </c>
      <c r="N98" s="98">
        <v>1.3627566801218118</v>
      </c>
      <c r="O98" s="98">
        <v>1.5109981940293249</v>
      </c>
      <c r="P98" s="98">
        <v>1.6760258324635275</v>
      </c>
      <c r="Q98" s="98">
        <v>1.7504273409368316</v>
      </c>
      <c r="R98" s="98">
        <v>1.9122783718064025</v>
      </c>
      <c r="S98" s="98">
        <v>2.0074963555841276</v>
      </c>
      <c r="T98" s="98">
        <v>2.1744117199157835</v>
      </c>
      <c r="U98" s="98">
        <v>2.303351552198285</v>
      </c>
      <c r="V98" s="98">
        <v>2.4840115594975676</v>
      </c>
      <c r="W98" s="98">
        <v>2.4606940786399449</v>
      </c>
      <c r="X98" s="98">
        <v>2.2995954226552477</v>
      </c>
      <c r="Y98" s="98">
        <v>2.3775291495696456</v>
      </c>
      <c r="DA98" s="63" t="s">
        <v>1831</v>
      </c>
    </row>
    <row r="99" spans="1:105" ht="12" customHeight="1" x14ac:dyDescent="0.25">
      <c r="A99" s="108" t="s">
        <v>52</v>
      </c>
      <c r="B99" s="98">
        <v>0.11587004732083907</v>
      </c>
      <c r="C99" s="98">
        <v>0.12061289237140269</v>
      </c>
      <c r="D99" s="98">
        <v>0.11956530275008137</v>
      </c>
      <c r="E99" s="98">
        <v>0.11762879062601468</v>
      </c>
      <c r="F99" s="98">
        <v>0.12278693728358016</v>
      </c>
      <c r="G99" s="98">
        <v>0.13689897675527932</v>
      </c>
      <c r="H99" s="98">
        <v>0.18162209997426307</v>
      </c>
      <c r="I99" s="98">
        <v>0.18334359799262848</v>
      </c>
      <c r="J99" s="98">
        <v>0.22802291570506125</v>
      </c>
      <c r="K99" s="98">
        <v>0.24847938796640059</v>
      </c>
      <c r="L99" s="98">
        <v>0.27387408285776782</v>
      </c>
      <c r="M99" s="98">
        <v>0.30201231542015156</v>
      </c>
      <c r="N99" s="98">
        <v>0.33262499859028499</v>
      </c>
      <c r="O99" s="98">
        <v>0.37136693349677025</v>
      </c>
      <c r="P99" s="98">
        <v>0.41031091077830251</v>
      </c>
      <c r="Q99" s="98">
        <v>0.43198073285786842</v>
      </c>
      <c r="R99" s="98">
        <v>0.46554307950698937</v>
      </c>
      <c r="S99" s="98">
        <v>0.48848415271316115</v>
      </c>
      <c r="T99" s="98">
        <v>0.52636792763138707</v>
      </c>
      <c r="U99" s="98">
        <v>0.56067227458620916</v>
      </c>
      <c r="V99" s="98">
        <v>0.60771249800710836</v>
      </c>
      <c r="W99" s="98">
        <v>0.63732196075811609</v>
      </c>
      <c r="X99" s="98">
        <v>0.59615696191938394</v>
      </c>
      <c r="Y99" s="98">
        <v>0.5684146994545296</v>
      </c>
      <c r="DA99" s="63" t="s">
        <v>1832</v>
      </c>
    </row>
    <row r="100" spans="1:105" ht="12" customHeight="1" x14ac:dyDescent="0.25">
      <c r="A100" s="121" t="s">
        <v>54</v>
      </c>
      <c r="B100" s="122">
        <v>4.9068415540464496</v>
      </c>
      <c r="C100" s="122">
        <v>5.188428397438992</v>
      </c>
      <c r="D100" s="122">
        <v>5.3727134096308635</v>
      </c>
      <c r="E100" s="122">
        <v>5.6164212086170409</v>
      </c>
      <c r="F100" s="122">
        <v>5.8428278853159927</v>
      </c>
      <c r="G100" s="122">
        <v>6.3235733242737933</v>
      </c>
      <c r="H100" s="122">
        <v>6.4420615578415941</v>
      </c>
      <c r="I100" s="122">
        <v>6.8624822675754178</v>
      </c>
      <c r="J100" s="122">
        <v>7.6417639925048508</v>
      </c>
      <c r="K100" s="122">
        <v>8.5434750801293209</v>
      </c>
      <c r="L100" s="122">
        <v>8.8676213553322238</v>
      </c>
      <c r="M100" s="122">
        <v>9.1003278014763609</v>
      </c>
      <c r="N100" s="122">
        <v>9.6118475943052459</v>
      </c>
      <c r="O100" s="122">
        <v>9.8938903964134344</v>
      </c>
      <c r="P100" s="122">
        <v>9.9642121759847591</v>
      </c>
      <c r="Q100" s="122">
        <v>10.03251532888139</v>
      </c>
      <c r="R100" s="122">
        <v>9.9857815219600106</v>
      </c>
      <c r="S100" s="122">
        <v>9.998403705916898</v>
      </c>
      <c r="T100" s="122">
        <v>10.311333306293388</v>
      </c>
      <c r="U100" s="122">
        <v>10.46600722147098</v>
      </c>
      <c r="V100" s="122">
        <v>14.024472777268537</v>
      </c>
      <c r="W100" s="122">
        <v>13.865642075225772</v>
      </c>
      <c r="X100" s="122">
        <v>12.685781057271479</v>
      </c>
      <c r="Y100" s="122">
        <v>11.651947108033234</v>
      </c>
      <c r="DA100" s="130" t="s">
        <v>1833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1834</v>
      </c>
    </row>
    <row r="102" spans="1:105" ht="12" customHeight="1" x14ac:dyDescent="0.25">
      <c r="A102" s="97" t="s">
        <v>50</v>
      </c>
      <c r="B102" s="98">
        <v>0.35889020903892577</v>
      </c>
      <c r="C102" s="98">
        <v>0.60539510518668349</v>
      </c>
      <c r="D102" s="98">
        <v>0.61593349533802999</v>
      </c>
      <c r="E102" s="98">
        <v>0.74823146894243031</v>
      </c>
      <c r="F102" s="98">
        <v>0.63777386690062987</v>
      </c>
      <c r="G102" s="98">
        <v>0.78841061085220299</v>
      </c>
      <c r="H102" s="98">
        <v>0.40844638757708435</v>
      </c>
      <c r="I102" s="98">
        <v>0.56788525369901555</v>
      </c>
      <c r="J102" s="98">
        <v>0.90865434092308395</v>
      </c>
      <c r="K102" s="98">
        <v>1.0939577675591006</v>
      </c>
      <c r="L102" s="98">
        <v>0.79795886431887963</v>
      </c>
      <c r="M102" s="98">
        <v>0.65149410642481465</v>
      </c>
      <c r="N102" s="98">
        <v>0.49500156470877094</v>
      </c>
      <c r="O102" s="98">
        <v>0.66552027223863353</v>
      </c>
      <c r="P102" s="98">
        <v>0.66900726349977035</v>
      </c>
      <c r="Q102" s="98">
        <v>0.8175138610452356</v>
      </c>
      <c r="R102" s="98">
        <v>0.64541092251710586</v>
      </c>
      <c r="S102" s="98">
        <v>0.64107609563163725</v>
      </c>
      <c r="T102" s="98">
        <v>0.64048960417013923</v>
      </c>
      <c r="U102" s="98">
        <v>0.63638524422203313</v>
      </c>
      <c r="V102" s="98">
        <v>0.79269369870665429</v>
      </c>
      <c r="W102" s="98">
        <v>0.77680726760748409</v>
      </c>
      <c r="X102" s="98">
        <v>0.6043058747617791</v>
      </c>
      <c r="Y102" s="98">
        <v>0.44683197041975414</v>
      </c>
      <c r="DA102" s="63" t="s">
        <v>1835</v>
      </c>
    </row>
    <row r="103" spans="1:105" ht="12" customHeight="1" x14ac:dyDescent="0.25">
      <c r="A103" s="109" t="s">
        <v>120</v>
      </c>
      <c r="B103" s="33">
        <v>4.5479513450075242</v>
      </c>
      <c r="C103" s="33">
        <v>4.5830332922523089</v>
      </c>
      <c r="D103" s="33">
        <v>4.7567799142928333</v>
      </c>
      <c r="E103" s="33">
        <v>4.8681897396746105</v>
      </c>
      <c r="F103" s="33">
        <v>5.2050540184153631</v>
      </c>
      <c r="G103" s="33">
        <v>5.5351627134215899</v>
      </c>
      <c r="H103" s="33">
        <v>6.0336151702645093</v>
      </c>
      <c r="I103" s="33">
        <v>6.2945970138764027</v>
      </c>
      <c r="J103" s="33">
        <v>6.733109651581767</v>
      </c>
      <c r="K103" s="33">
        <v>7.4495173125702205</v>
      </c>
      <c r="L103" s="33">
        <v>8.0696624910133448</v>
      </c>
      <c r="M103" s="33">
        <v>8.4488336950515457</v>
      </c>
      <c r="N103" s="33">
        <v>9.1168460295964753</v>
      </c>
      <c r="O103" s="33">
        <v>9.2283701241748002</v>
      </c>
      <c r="P103" s="33">
        <v>9.2952049124849889</v>
      </c>
      <c r="Q103" s="33">
        <v>9.2150014678361547</v>
      </c>
      <c r="R103" s="33">
        <v>9.3403705994429043</v>
      </c>
      <c r="S103" s="33">
        <v>9.3573276102852603</v>
      </c>
      <c r="T103" s="33">
        <v>9.6708437021232498</v>
      </c>
      <c r="U103" s="33">
        <v>9.8296219772489462</v>
      </c>
      <c r="V103" s="33">
        <v>13.231779078561882</v>
      </c>
      <c r="W103" s="33">
        <v>13.088834807618287</v>
      </c>
      <c r="X103" s="33">
        <v>12.081475182509699</v>
      </c>
      <c r="Y103" s="33">
        <v>11.205115137613479</v>
      </c>
      <c r="DA103" s="60" t="s">
        <v>1836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1837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1838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1839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1840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1841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1842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1843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1844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1845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1846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1847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1848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1849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1850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1851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1852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1853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1854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1087.6401404954202</v>
      </c>
      <c r="C124" s="117">
        <f t="shared" si="42"/>
        <v>1191.8025952506089</v>
      </c>
      <c r="D124" s="117">
        <f t="shared" si="42"/>
        <v>1224.0391883267255</v>
      </c>
      <c r="E124" s="117">
        <f t="shared" si="42"/>
        <v>1304.780576422615</v>
      </c>
      <c r="F124" s="117">
        <f t="shared" si="42"/>
        <v>1266.2965947123575</v>
      </c>
      <c r="G124" s="117">
        <f t="shared" si="42"/>
        <v>1239.4198968979722</v>
      </c>
      <c r="H124" s="117">
        <f t="shared" si="42"/>
        <v>1276.019323858575</v>
      </c>
      <c r="I124" s="117">
        <f t="shared" si="42"/>
        <v>1297.0783742507556</v>
      </c>
      <c r="J124" s="117">
        <f t="shared" si="42"/>
        <v>1293.6577815051601</v>
      </c>
      <c r="K124" s="117">
        <f t="shared" si="42"/>
        <v>1377.0315271980755</v>
      </c>
      <c r="L124" s="117">
        <f t="shared" si="42"/>
        <v>1535.8569589700805</v>
      </c>
      <c r="M124" s="117">
        <f t="shared" si="42"/>
        <v>1339.5214518689288</v>
      </c>
      <c r="N124" s="117">
        <f t="shared" si="42"/>
        <v>1478.6819134540283</v>
      </c>
      <c r="O124" s="117">
        <f t="shared" si="42"/>
        <v>1431.0941068049415</v>
      </c>
      <c r="P124" s="117">
        <f t="shared" si="42"/>
        <v>1410.5109130555024</v>
      </c>
      <c r="Q124" s="117">
        <f t="shared" si="42"/>
        <v>1392.1698172679151</v>
      </c>
      <c r="R124" s="117">
        <f t="shared" ref="R124:V124" si="43">R125+R128+R130+R139</f>
        <v>1518.0126504371283</v>
      </c>
      <c r="S124" s="117">
        <f t="shared" si="43"/>
        <v>1503.172548917443</v>
      </c>
      <c r="T124" s="117">
        <f t="shared" si="43"/>
        <v>1464.2257925397951</v>
      </c>
      <c r="U124" s="117">
        <f t="shared" si="43"/>
        <v>1457.5818911179474</v>
      </c>
      <c r="V124" s="117">
        <f t="shared" si="43"/>
        <v>1347.7659173392165</v>
      </c>
      <c r="W124" s="117">
        <f t="shared" ref="W124:Y124" si="44">W125+W128+W130+W139</f>
        <v>1567.9747285879155</v>
      </c>
      <c r="X124" s="117">
        <f t="shared" si="44"/>
        <v>1472.5565824207088</v>
      </c>
      <c r="Y124" s="117">
        <f t="shared" si="44"/>
        <v>1497.2860593641169</v>
      </c>
      <c r="DA124" s="129" t="s">
        <v>1855</v>
      </c>
    </row>
    <row r="125" spans="1:105" ht="12.95" customHeight="1" x14ac:dyDescent="0.25">
      <c r="A125" s="121" t="s">
        <v>57</v>
      </c>
      <c r="B125" s="122">
        <f t="shared" ref="B125:Q125" si="45">SUM(B126:B127)</f>
        <v>974.08692420437717</v>
      </c>
      <c r="C125" s="122">
        <f t="shared" si="45"/>
        <v>1074.0712528899735</v>
      </c>
      <c r="D125" s="122">
        <f t="shared" si="45"/>
        <v>1103.821662997703</v>
      </c>
      <c r="E125" s="122">
        <f t="shared" si="45"/>
        <v>1181.2560295997564</v>
      </c>
      <c r="F125" s="122">
        <f t="shared" si="45"/>
        <v>1140.0971009653472</v>
      </c>
      <c r="G125" s="122">
        <f t="shared" si="45"/>
        <v>1114.1086120399261</v>
      </c>
      <c r="H125" s="122">
        <f t="shared" si="45"/>
        <v>1149.6687480447445</v>
      </c>
      <c r="I125" s="122">
        <f t="shared" si="45"/>
        <v>1170.8711725148194</v>
      </c>
      <c r="J125" s="122">
        <f t="shared" si="45"/>
        <v>1165.902504085295</v>
      </c>
      <c r="K125" s="122">
        <f t="shared" si="45"/>
        <v>1244.6099536168308</v>
      </c>
      <c r="L125" s="122">
        <f t="shared" si="45"/>
        <v>1400.8763339635025</v>
      </c>
      <c r="M125" s="122">
        <f t="shared" si="45"/>
        <v>1201.2062887373174</v>
      </c>
      <c r="N125" s="122">
        <f t="shared" si="45"/>
        <v>1337.9044482485017</v>
      </c>
      <c r="O125" s="122">
        <f t="shared" si="45"/>
        <v>1287.3293062734042</v>
      </c>
      <c r="P125" s="122">
        <f t="shared" si="45"/>
        <v>1270.6637338692551</v>
      </c>
      <c r="Q125" s="122">
        <f t="shared" si="45"/>
        <v>1249.2830796797525</v>
      </c>
      <c r="R125" s="122">
        <f t="shared" ref="R125:V125" si="46">SUM(R126:R127)</f>
        <v>1379.3735365393809</v>
      </c>
      <c r="S125" s="122">
        <f t="shared" si="46"/>
        <v>1367.7598188823931</v>
      </c>
      <c r="T125" s="122">
        <f t="shared" si="46"/>
        <v>1334.0110229512068</v>
      </c>
      <c r="U125" s="122">
        <f t="shared" si="46"/>
        <v>1326.1182863332588</v>
      </c>
      <c r="V125" s="122">
        <f t="shared" si="46"/>
        <v>1214.2298618520183</v>
      </c>
      <c r="W125" s="122">
        <f t="shared" ref="W125:Y125" si="47">SUM(W126:W127)</f>
        <v>1432.2576604246333</v>
      </c>
      <c r="X125" s="122">
        <f t="shared" si="47"/>
        <v>1344.5994105055906</v>
      </c>
      <c r="Y125" s="122">
        <f t="shared" si="47"/>
        <v>1369.2737125123906</v>
      </c>
      <c r="DA125" s="130" t="s">
        <v>1856</v>
      </c>
    </row>
    <row r="126" spans="1:105" ht="12" customHeight="1" x14ac:dyDescent="0.25">
      <c r="A126" s="97" t="s">
        <v>198</v>
      </c>
      <c r="B126" s="98">
        <v>969.58227010413361</v>
      </c>
      <c r="C126" s="98">
        <v>1069.1182468304494</v>
      </c>
      <c r="D126" s="98">
        <v>1098.8588378850893</v>
      </c>
      <c r="E126" s="98">
        <v>1176.0242052263429</v>
      </c>
      <c r="F126" s="98">
        <v>1135.1907605210279</v>
      </c>
      <c r="G126" s="98">
        <v>1109.4007984845714</v>
      </c>
      <c r="H126" s="98">
        <v>1144.8894713221923</v>
      </c>
      <c r="I126" s="98">
        <v>1166.0757220652811</v>
      </c>
      <c r="J126" s="98">
        <v>1161.2148319200232</v>
      </c>
      <c r="K126" s="98">
        <v>1239.659234311403</v>
      </c>
      <c r="L126" s="98">
        <v>1395.3389668400935</v>
      </c>
      <c r="M126" s="98">
        <v>1196.5570342665237</v>
      </c>
      <c r="N126" s="98">
        <v>1332.7613821050345</v>
      </c>
      <c r="O126" s="98">
        <v>1282.4510127424489</v>
      </c>
      <c r="P126" s="98">
        <v>1265.8978715130925</v>
      </c>
      <c r="Q126" s="98">
        <v>1244.6486768784118</v>
      </c>
      <c r="R126" s="98">
        <v>1374.2678691046626</v>
      </c>
      <c r="S126" s="98">
        <v>1362.7473907235312</v>
      </c>
      <c r="T126" s="98">
        <v>1329.1745954080395</v>
      </c>
      <c r="U126" s="98">
        <v>1321.3380534545993</v>
      </c>
      <c r="V126" s="98">
        <v>1209.8690667483336</v>
      </c>
      <c r="W126" s="98">
        <v>1427.0932815290162</v>
      </c>
      <c r="X126" s="98">
        <v>1339.7839148032874</v>
      </c>
      <c r="Y126" s="98">
        <v>1364.3731058619576</v>
      </c>
      <c r="DA126" s="63" t="s">
        <v>1857</v>
      </c>
    </row>
    <row r="127" spans="1:105" ht="12" customHeight="1" x14ac:dyDescent="0.25">
      <c r="A127" s="97" t="s">
        <v>53</v>
      </c>
      <c r="B127" s="98">
        <v>4.5046541002435729</v>
      </c>
      <c r="C127" s="98">
        <v>4.9530060595241769</v>
      </c>
      <c r="D127" s="98">
        <v>4.9628251126136833</v>
      </c>
      <c r="E127" s="98">
        <v>5.2318243734134775</v>
      </c>
      <c r="F127" s="98">
        <v>4.9063404443192482</v>
      </c>
      <c r="G127" s="98">
        <v>4.7078135553548082</v>
      </c>
      <c r="H127" s="98">
        <v>4.7792767225521837</v>
      </c>
      <c r="I127" s="98">
        <v>4.7954504495383246</v>
      </c>
      <c r="J127" s="98">
        <v>4.6876721652716951</v>
      </c>
      <c r="K127" s="98">
        <v>4.9507193054278034</v>
      </c>
      <c r="L127" s="98">
        <v>5.5373671234090525</v>
      </c>
      <c r="M127" s="98">
        <v>4.649254470793716</v>
      </c>
      <c r="N127" s="98">
        <v>5.1430661434671547</v>
      </c>
      <c r="O127" s="98">
        <v>4.8782935309551583</v>
      </c>
      <c r="P127" s="98">
        <v>4.7658623561626836</v>
      </c>
      <c r="Q127" s="98">
        <v>4.6344028013406007</v>
      </c>
      <c r="R127" s="98">
        <v>5.1056674347183231</v>
      </c>
      <c r="S127" s="98">
        <v>5.0124281588618542</v>
      </c>
      <c r="T127" s="98">
        <v>4.836427543167205</v>
      </c>
      <c r="U127" s="98">
        <v>4.7802328786594144</v>
      </c>
      <c r="V127" s="98">
        <v>4.3607951036847519</v>
      </c>
      <c r="W127" s="98">
        <v>5.1643788956171948</v>
      </c>
      <c r="X127" s="98">
        <v>4.8154957023032967</v>
      </c>
      <c r="Y127" s="98">
        <v>4.9006066504329668</v>
      </c>
      <c r="DA127" s="63" t="s">
        <v>1858</v>
      </c>
    </row>
    <row r="128" spans="1:105" ht="12.95" customHeight="1" x14ac:dyDescent="0.25">
      <c r="A128" s="121" t="s">
        <v>92</v>
      </c>
      <c r="B128" s="122">
        <f t="shared" ref="B128:Y128" si="48">B129</f>
        <v>1.3759179888302406</v>
      </c>
      <c r="C128" s="122">
        <f t="shared" si="48"/>
        <v>1.5405105478291439</v>
      </c>
      <c r="D128" s="122">
        <f t="shared" si="48"/>
        <v>1.7017507076799772</v>
      </c>
      <c r="E128" s="122">
        <f t="shared" si="48"/>
        <v>2.2368666664622072</v>
      </c>
      <c r="F128" s="122">
        <f t="shared" si="48"/>
        <v>2.047596986791548</v>
      </c>
      <c r="G128" s="122">
        <f t="shared" si="48"/>
        <v>2.2353386048669619</v>
      </c>
      <c r="H128" s="122">
        <f t="shared" si="48"/>
        <v>2.4560058107269271</v>
      </c>
      <c r="I128" s="122">
        <f t="shared" si="48"/>
        <v>2.5954429643952648</v>
      </c>
      <c r="J128" s="122">
        <f t="shared" si="48"/>
        <v>2.944626370970981</v>
      </c>
      <c r="K128" s="122">
        <f t="shared" si="48"/>
        <v>3.2589830070549932</v>
      </c>
      <c r="L128" s="122">
        <f t="shared" si="48"/>
        <v>4.7800520239136555</v>
      </c>
      <c r="M128" s="122">
        <f t="shared" si="48"/>
        <v>4.0317654989864531</v>
      </c>
      <c r="N128" s="122">
        <f t="shared" si="48"/>
        <v>4.1569071831930762</v>
      </c>
      <c r="O128" s="122">
        <f t="shared" si="48"/>
        <v>4.4814971926429195</v>
      </c>
      <c r="P128" s="122">
        <f t="shared" si="48"/>
        <v>5.0698866988158722</v>
      </c>
      <c r="Q128" s="122">
        <f t="shared" si="48"/>
        <v>5.0580089324655741</v>
      </c>
      <c r="R128" s="122">
        <f t="shared" si="48"/>
        <v>5.2136527466655478</v>
      </c>
      <c r="S128" s="122">
        <f t="shared" si="48"/>
        <v>5.0953419702762242</v>
      </c>
      <c r="T128" s="122">
        <f t="shared" si="48"/>
        <v>5.1772709354773063</v>
      </c>
      <c r="U128" s="122">
        <f t="shared" si="48"/>
        <v>5.7213506771050779</v>
      </c>
      <c r="V128" s="122">
        <f t="shared" si="48"/>
        <v>6.2734205959754306</v>
      </c>
      <c r="W128" s="122">
        <f t="shared" si="48"/>
        <v>7.6107362243213723</v>
      </c>
      <c r="X128" s="122">
        <f t="shared" si="48"/>
        <v>6.8165237805818863</v>
      </c>
      <c r="Y128" s="122">
        <f t="shared" si="48"/>
        <v>7.6987739512949105</v>
      </c>
      <c r="DA128" s="130" t="s">
        <v>1859</v>
      </c>
    </row>
    <row r="129" spans="1:105" ht="12" customHeight="1" x14ac:dyDescent="0.25">
      <c r="A129" s="97" t="s">
        <v>53</v>
      </c>
      <c r="B129" s="98">
        <v>1.3759179888302406</v>
      </c>
      <c r="C129" s="98">
        <v>1.5405105478291439</v>
      </c>
      <c r="D129" s="98">
        <v>1.7017507076799772</v>
      </c>
      <c r="E129" s="98">
        <v>2.2368666664622072</v>
      </c>
      <c r="F129" s="98">
        <v>2.047596986791548</v>
      </c>
      <c r="G129" s="98">
        <v>2.2353386048669619</v>
      </c>
      <c r="H129" s="98">
        <v>2.4560058107269271</v>
      </c>
      <c r="I129" s="98">
        <v>2.5954429643952648</v>
      </c>
      <c r="J129" s="98">
        <v>2.944626370970981</v>
      </c>
      <c r="K129" s="98">
        <v>3.2589830070549932</v>
      </c>
      <c r="L129" s="98">
        <v>4.7800520239136555</v>
      </c>
      <c r="M129" s="98">
        <v>4.0317654989864531</v>
      </c>
      <c r="N129" s="98">
        <v>4.1569071831930762</v>
      </c>
      <c r="O129" s="98">
        <v>4.4814971926429195</v>
      </c>
      <c r="P129" s="98">
        <v>5.0698866988158722</v>
      </c>
      <c r="Q129" s="98">
        <v>5.0580089324655741</v>
      </c>
      <c r="R129" s="98">
        <v>5.2136527466655478</v>
      </c>
      <c r="S129" s="98">
        <v>5.0953419702762242</v>
      </c>
      <c r="T129" s="98">
        <v>5.1772709354773063</v>
      </c>
      <c r="U129" s="98">
        <v>5.7213506771050779</v>
      </c>
      <c r="V129" s="98">
        <v>6.2734205959754306</v>
      </c>
      <c r="W129" s="98">
        <v>7.6107362243213723</v>
      </c>
      <c r="X129" s="98">
        <v>6.8165237805818863</v>
      </c>
      <c r="Y129" s="98">
        <v>7.6987739512949105</v>
      </c>
      <c r="DA129" s="63" t="s">
        <v>1860</v>
      </c>
    </row>
    <row r="130" spans="1:105" ht="12" customHeight="1" x14ac:dyDescent="0.25">
      <c r="A130" s="121" t="s">
        <v>55</v>
      </c>
      <c r="B130" s="122">
        <v>102.0560537477831</v>
      </c>
      <c r="C130" s="122">
        <v>105.45129507605409</v>
      </c>
      <c r="D130" s="122">
        <v>107.55519066645596</v>
      </c>
      <c r="E130" s="122">
        <v>109.96730999412253</v>
      </c>
      <c r="F130" s="122">
        <v>112.67478897646079</v>
      </c>
      <c r="G130" s="122">
        <v>111.28218136041258</v>
      </c>
      <c r="H130" s="122">
        <v>112.41991025188895</v>
      </c>
      <c r="I130" s="122">
        <v>111.84102683325033</v>
      </c>
      <c r="J130" s="122">
        <v>112.2285070838833</v>
      </c>
      <c r="K130" s="122">
        <v>115.53862240218622</v>
      </c>
      <c r="L130" s="122">
        <v>116.36983547264164</v>
      </c>
      <c r="M130" s="122">
        <v>120.36680324985514</v>
      </c>
      <c r="N130" s="122">
        <v>122.11968614724772</v>
      </c>
      <c r="O130" s="122">
        <v>124.49889872255991</v>
      </c>
      <c r="P130" s="122">
        <v>120.06110794896824</v>
      </c>
      <c r="Q130" s="122">
        <v>122.77269283135368</v>
      </c>
      <c r="R130" s="122">
        <v>118.62721223934838</v>
      </c>
      <c r="S130" s="122">
        <v>115.49454867604112</v>
      </c>
      <c r="T130" s="122">
        <v>110.00287032702582</v>
      </c>
      <c r="U130" s="122">
        <v>110.36211843898263</v>
      </c>
      <c r="V130" s="122">
        <v>107.09212537694222</v>
      </c>
      <c r="W130" s="122">
        <v>107.76538649892731</v>
      </c>
      <c r="X130" s="122">
        <v>102.02218521153173</v>
      </c>
      <c r="Y130" s="122">
        <v>102.31830113402198</v>
      </c>
      <c r="DA130" s="130" t="s">
        <v>1861</v>
      </c>
    </row>
    <row r="131" spans="1:105" ht="12" customHeight="1" x14ac:dyDescent="0.25">
      <c r="A131" s="97" t="s">
        <v>128</v>
      </c>
      <c r="B131" s="98">
        <v>100.62705252646438</v>
      </c>
      <c r="C131" s="98">
        <v>101.30688825514564</v>
      </c>
      <c r="D131" s="98">
        <v>103.45885035244063</v>
      </c>
      <c r="E131" s="98">
        <v>105.65847610901311</v>
      </c>
      <c r="F131" s="98">
        <v>107.16522224383908</v>
      </c>
      <c r="G131" s="98">
        <v>107.11794696204943</v>
      </c>
      <c r="H131" s="98">
        <v>108.61435001106241</v>
      </c>
      <c r="I131" s="98">
        <v>108.06944990425195</v>
      </c>
      <c r="J131" s="98">
        <v>107.8278606591108</v>
      </c>
      <c r="K131" s="98">
        <v>111.1731742840459</v>
      </c>
      <c r="L131" s="98">
        <v>112.05072610453539</v>
      </c>
      <c r="M131" s="98">
        <v>116.84292738686274</v>
      </c>
      <c r="N131" s="98">
        <v>119.11728302771009</v>
      </c>
      <c r="O131" s="98">
        <v>122.14038167639605</v>
      </c>
      <c r="P131" s="98">
        <v>118.31819985769535</v>
      </c>
      <c r="Q131" s="98">
        <v>119.8203904254196</v>
      </c>
      <c r="R131" s="98">
        <v>117.05180275748087</v>
      </c>
      <c r="S131" s="98">
        <v>113.34280148494059</v>
      </c>
      <c r="T131" s="98">
        <v>108.19794980488408</v>
      </c>
      <c r="U131" s="98">
        <v>106.88393950775404</v>
      </c>
      <c r="V131" s="98">
        <v>105.64297063736163</v>
      </c>
      <c r="W131" s="98">
        <v>105.53806866652927</v>
      </c>
      <c r="X131" s="98">
        <v>98.8067140595316</v>
      </c>
      <c r="Y131" s="98">
        <v>97.520784810366678</v>
      </c>
      <c r="DA131" s="63" t="s">
        <v>1862</v>
      </c>
    </row>
    <row r="132" spans="1:105" ht="12" customHeight="1" x14ac:dyDescent="0.25">
      <c r="A132" s="97" t="s">
        <v>127</v>
      </c>
      <c r="B132" s="98">
        <v>1.5238751684599282E-2</v>
      </c>
      <c r="C132" s="98">
        <v>1.5798545994089971E-2</v>
      </c>
      <c r="D132" s="98">
        <v>1.5827137845696566E-2</v>
      </c>
      <c r="E132" s="98">
        <v>1.6048584209718799E-2</v>
      </c>
      <c r="F132" s="98">
        <v>1.6701524753517841E-2</v>
      </c>
      <c r="G132" s="98">
        <v>1.7291804081294115E-2</v>
      </c>
      <c r="H132" s="98">
        <v>2.2339086382623344E-2</v>
      </c>
      <c r="I132" s="98">
        <v>2.4181090739364666E-2</v>
      </c>
      <c r="J132" s="98">
        <v>2.8425739395668208E-2</v>
      </c>
      <c r="K132" s="98">
        <v>3.0544634954292996E-2</v>
      </c>
      <c r="L132" s="98">
        <v>3.362000590744061E-2</v>
      </c>
      <c r="M132" s="98">
        <v>3.6533647542253668E-2</v>
      </c>
      <c r="N132" s="98">
        <v>4.0063599560837306E-2</v>
      </c>
      <c r="O132" s="98">
        <v>4.5684396787836881E-2</v>
      </c>
      <c r="P132" s="98">
        <v>4.8290227747647872E-2</v>
      </c>
      <c r="Q132" s="98">
        <v>5.3061735584800082E-2</v>
      </c>
      <c r="R132" s="98">
        <v>5.650138644817268E-2</v>
      </c>
      <c r="S132" s="98">
        <v>5.9835941331233683E-2</v>
      </c>
      <c r="T132" s="98">
        <v>6.285901232565623E-2</v>
      </c>
      <c r="U132" s="98">
        <v>6.8655778641744034E-2</v>
      </c>
      <c r="V132" s="98">
        <v>7.2102328292099144E-2</v>
      </c>
      <c r="W132" s="98">
        <v>7.7134089860784724E-2</v>
      </c>
      <c r="X132" s="98">
        <v>7.520119078363352E-2</v>
      </c>
      <c r="Y132" s="98">
        <v>7.5943204825512617E-2</v>
      </c>
      <c r="DA132" s="63" t="s">
        <v>1863</v>
      </c>
    </row>
    <row r="133" spans="1:105" ht="12" customHeight="1" x14ac:dyDescent="0.25">
      <c r="A133" s="100" t="s">
        <v>198</v>
      </c>
      <c r="B133" s="101">
        <v>1.2256811612324097E-2</v>
      </c>
      <c r="C133" s="101">
        <v>1.2609418187931419E-2</v>
      </c>
      <c r="D133" s="101">
        <v>1.2663949254026134E-2</v>
      </c>
      <c r="E133" s="101">
        <v>1.2781468375456835E-2</v>
      </c>
      <c r="F133" s="101">
        <v>1.3319139786349431E-2</v>
      </c>
      <c r="G133" s="101">
        <v>1.3849649073904579E-2</v>
      </c>
      <c r="H133" s="101">
        <v>1.7877247760164663E-2</v>
      </c>
      <c r="I133" s="101">
        <v>1.9626149124260115E-2</v>
      </c>
      <c r="J133" s="101">
        <v>2.2851313281081111E-2</v>
      </c>
      <c r="K133" s="101">
        <v>2.4563891902109586E-2</v>
      </c>
      <c r="L133" s="101">
        <v>2.6951290576111966E-2</v>
      </c>
      <c r="M133" s="101">
        <v>2.9394120177556937E-2</v>
      </c>
      <c r="N133" s="101">
        <v>3.2203198006769497E-2</v>
      </c>
      <c r="O133" s="101">
        <v>3.6671552283793769E-2</v>
      </c>
      <c r="P133" s="101">
        <v>3.8793057071222409E-2</v>
      </c>
      <c r="Q133" s="101">
        <v>4.2559305449396727E-2</v>
      </c>
      <c r="R133" s="101">
        <v>4.5438860860533094E-2</v>
      </c>
      <c r="S133" s="101">
        <v>4.8125357711440005E-2</v>
      </c>
      <c r="T133" s="101">
        <v>5.0607078295309131E-2</v>
      </c>
      <c r="U133" s="101">
        <v>5.5215484410751317E-2</v>
      </c>
      <c r="V133" s="101">
        <v>5.792843818511318E-2</v>
      </c>
      <c r="W133" s="101">
        <v>6.126649740754684E-2</v>
      </c>
      <c r="X133" s="101">
        <v>5.9719674457546487E-2</v>
      </c>
      <c r="Y133" s="101">
        <v>6.1289456051357431E-2</v>
      </c>
      <c r="DA133" s="131" t="s">
        <v>1864</v>
      </c>
    </row>
    <row r="134" spans="1:105" ht="12" customHeight="1" x14ac:dyDescent="0.25">
      <c r="A134" s="103" t="s">
        <v>52</v>
      </c>
      <c r="B134" s="104">
        <v>2.9819400722751843E-3</v>
      </c>
      <c r="C134" s="104">
        <v>3.1891278061585526E-3</v>
      </c>
      <c r="D134" s="104">
        <v>3.1631885916704309E-3</v>
      </c>
      <c r="E134" s="104">
        <v>3.2671158342619639E-3</v>
      </c>
      <c r="F134" s="104">
        <v>3.3823849671684087E-3</v>
      </c>
      <c r="G134" s="104">
        <v>3.4421550073895357E-3</v>
      </c>
      <c r="H134" s="104">
        <v>4.4618386224586802E-3</v>
      </c>
      <c r="I134" s="104">
        <v>4.5549416151045496E-3</v>
      </c>
      <c r="J134" s="104">
        <v>5.574426114587098E-3</v>
      </c>
      <c r="K134" s="104">
        <v>5.9807430521834105E-3</v>
      </c>
      <c r="L134" s="104">
        <v>6.6687153313286411E-3</v>
      </c>
      <c r="M134" s="104">
        <v>7.1395273646967291E-3</v>
      </c>
      <c r="N134" s="104">
        <v>7.8604015540678102E-3</v>
      </c>
      <c r="O134" s="104">
        <v>9.0128445040431118E-3</v>
      </c>
      <c r="P134" s="104">
        <v>9.4971706764254635E-3</v>
      </c>
      <c r="Q134" s="104">
        <v>1.0502430135403359E-2</v>
      </c>
      <c r="R134" s="104">
        <v>1.1062525587639583E-2</v>
      </c>
      <c r="S134" s="104">
        <v>1.1710583619793675E-2</v>
      </c>
      <c r="T134" s="104">
        <v>1.2251934030347095E-2</v>
      </c>
      <c r="U134" s="104">
        <v>1.3440294230992716E-2</v>
      </c>
      <c r="V134" s="104">
        <v>1.4173890106985958E-2</v>
      </c>
      <c r="W134" s="104">
        <v>1.5867592453237885E-2</v>
      </c>
      <c r="X134" s="104">
        <v>1.548151632608704E-2</v>
      </c>
      <c r="Y134" s="104">
        <v>1.4653748774155191E-2</v>
      </c>
      <c r="DA134" s="132" t="s">
        <v>1865</v>
      </c>
    </row>
    <row r="135" spans="1:105" ht="12" customHeight="1" x14ac:dyDescent="0.25">
      <c r="A135" s="106" t="s">
        <v>122</v>
      </c>
      <c r="B135" s="101">
        <v>1.392027830308302</v>
      </c>
      <c r="C135" s="101">
        <v>4.0624583672576016</v>
      </c>
      <c r="D135" s="101">
        <v>4.0153143138848542</v>
      </c>
      <c r="E135" s="101">
        <v>4.2258540154488013</v>
      </c>
      <c r="F135" s="101">
        <v>5.4047953255057575</v>
      </c>
      <c r="G135" s="101">
        <v>4.0804582674687477</v>
      </c>
      <c r="H135" s="101">
        <v>3.7225498652686126</v>
      </c>
      <c r="I135" s="101">
        <v>3.6852492707499684</v>
      </c>
      <c r="J135" s="101">
        <v>4.2588467494676108</v>
      </c>
      <c r="K135" s="101">
        <v>4.2098192736308926</v>
      </c>
      <c r="L135" s="101">
        <v>4.1540301328943947</v>
      </c>
      <c r="M135" s="101">
        <v>3.3677022952326672</v>
      </c>
      <c r="N135" s="101">
        <v>2.856621913307146</v>
      </c>
      <c r="O135" s="101">
        <v>2.2339548366439996</v>
      </c>
      <c r="P135" s="101">
        <v>1.6405477593019535</v>
      </c>
      <c r="Q135" s="101">
        <v>2.776199608205923</v>
      </c>
      <c r="R135" s="101">
        <v>1.4413132283099097</v>
      </c>
      <c r="S135" s="101">
        <v>1.9793649137879112</v>
      </c>
      <c r="T135" s="101">
        <v>1.6468855402827545</v>
      </c>
      <c r="U135" s="101">
        <v>3.1910540118481734</v>
      </c>
      <c r="V135" s="101">
        <v>1.2761355038603603</v>
      </c>
      <c r="W135" s="101">
        <v>1.9887078277734043</v>
      </c>
      <c r="X135" s="101">
        <v>2.8960973509116417</v>
      </c>
      <c r="Y135" s="101">
        <v>4.3443127016346912</v>
      </c>
      <c r="DA135" s="131" t="s">
        <v>1866</v>
      </c>
    </row>
    <row r="136" spans="1:105" ht="12" customHeight="1" x14ac:dyDescent="0.25">
      <c r="A136" s="107" t="s">
        <v>121</v>
      </c>
      <c r="B136" s="104">
        <v>2.1734639325801376E-2</v>
      </c>
      <c r="C136" s="104">
        <v>6.6149907656763013E-2</v>
      </c>
      <c r="D136" s="104">
        <v>6.5198862284769912E-2</v>
      </c>
      <c r="E136" s="104">
        <v>6.693128545090983E-2</v>
      </c>
      <c r="F136" s="104">
        <v>8.806988236243414E-2</v>
      </c>
      <c r="G136" s="104">
        <v>6.6484326813117431E-2</v>
      </c>
      <c r="H136" s="104">
        <v>6.0671289175283145E-2</v>
      </c>
      <c r="I136" s="104">
        <v>6.2146567509042586E-2</v>
      </c>
      <c r="J136" s="104">
        <v>0.11337393590922301</v>
      </c>
      <c r="K136" s="104">
        <v>0.12508420955512756</v>
      </c>
      <c r="L136" s="104">
        <v>0.13145922930443144</v>
      </c>
      <c r="M136" s="104">
        <v>0.11963992021748558</v>
      </c>
      <c r="N136" s="104">
        <v>0.10571760666964967</v>
      </c>
      <c r="O136" s="104">
        <v>7.8877812732025418E-2</v>
      </c>
      <c r="P136" s="104">
        <v>5.40701042232999E-2</v>
      </c>
      <c r="Q136" s="104">
        <v>0.12304106214334994</v>
      </c>
      <c r="R136" s="104">
        <v>7.7594867109420124E-2</v>
      </c>
      <c r="S136" s="104">
        <v>0.11254633598139291</v>
      </c>
      <c r="T136" s="104">
        <v>9.5175969533331184E-2</v>
      </c>
      <c r="U136" s="104">
        <v>0.21846914073867862</v>
      </c>
      <c r="V136" s="104">
        <v>0.10091690742813048</v>
      </c>
      <c r="W136" s="104">
        <v>0.16147591476384127</v>
      </c>
      <c r="X136" s="104">
        <v>0.24417261030486193</v>
      </c>
      <c r="Y136" s="104">
        <v>0.37726041719509601</v>
      </c>
      <c r="DA136" s="132" t="s">
        <v>1867</v>
      </c>
    </row>
    <row r="137" spans="1:105" ht="12" customHeight="1" x14ac:dyDescent="0.25">
      <c r="A137" s="108" t="s">
        <v>53</v>
      </c>
      <c r="B137" s="98">
        <v>1.748162008995325E-2</v>
      </c>
      <c r="C137" s="98">
        <v>5.2796707668786753E-2</v>
      </c>
      <c r="D137" s="98">
        <v>5.2168310625478317E-2</v>
      </c>
      <c r="E137" s="98">
        <v>5.330553490190737E-2</v>
      </c>
      <c r="F137" s="98">
        <v>7.0233832994629791E-2</v>
      </c>
      <c r="G137" s="98">
        <v>5.3249882350228872E-2</v>
      </c>
      <c r="H137" s="98">
        <v>4.8553515940038455E-2</v>
      </c>
      <c r="I137" s="98">
        <v>5.044015497059319E-2</v>
      </c>
      <c r="J137" s="98">
        <v>9.1140806658988688E-2</v>
      </c>
      <c r="K137" s="98">
        <v>0.10059279016021548</v>
      </c>
      <c r="L137" s="98">
        <v>0.10538359407993418</v>
      </c>
      <c r="M137" s="98">
        <v>9.6259993224645221E-2</v>
      </c>
      <c r="N137" s="98">
        <v>8.4976366386710411E-2</v>
      </c>
      <c r="O137" s="98">
        <v>6.3316213652827261E-2</v>
      </c>
      <c r="P137" s="98">
        <v>4.3436368427003109E-2</v>
      </c>
      <c r="Q137" s="98">
        <v>9.868660303255819E-2</v>
      </c>
      <c r="R137" s="98">
        <v>6.2402913412433314E-2</v>
      </c>
      <c r="S137" s="98">
        <v>9.0520081613587031E-2</v>
      </c>
      <c r="T137" s="98">
        <v>7.6626667338660845E-2</v>
      </c>
      <c r="U137" s="98">
        <v>0.17570078493125801</v>
      </c>
      <c r="V137" s="98">
        <v>8.108057508940314E-2</v>
      </c>
      <c r="W137" s="98">
        <v>0.12825718855205009</v>
      </c>
      <c r="X137" s="98">
        <v>0.19390408516483865</v>
      </c>
      <c r="Y137" s="98">
        <v>0.30446868128774895</v>
      </c>
      <c r="DA137" s="63" t="s">
        <v>1868</v>
      </c>
    </row>
    <row r="138" spans="1:105" ht="12" customHeight="1" x14ac:dyDescent="0.25">
      <c r="A138" s="108" t="s">
        <v>52</v>
      </c>
      <c r="B138" s="98">
        <v>4.253019235848126E-3</v>
      </c>
      <c r="C138" s="98">
        <v>1.3353199987976259E-2</v>
      </c>
      <c r="D138" s="98">
        <v>1.3030551659291591E-2</v>
      </c>
      <c r="E138" s="98">
        <v>1.3625750549002464E-2</v>
      </c>
      <c r="F138" s="98">
        <v>1.7836049367804346E-2</v>
      </c>
      <c r="G138" s="98">
        <v>1.3234444462888557E-2</v>
      </c>
      <c r="H138" s="98">
        <v>1.211777323524469E-2</v>
      </c>
      <c r="I138" s="98">
        <v>1.1706412538449394E-2</v>
      </c>
      <c r="J138" s="98">
        <v>2.2233129250234317E-2</v>
      </c>
      <c r="K138" s="98">
        <v>2.4491419394912079E-2</v>
      </c>
      <c r="L138" s="98">
        <v>2.6075635224497268E-2</v>
      </c>
      <c r="M138" s="98">
        <v>2.3379926992840361E-2</v>
      </c>
      <c r="N138" s="98">
        <v>2.0741240282939263E-2</v>
      </c>
      <c r="O138" s="98">
        <v>1.5561599079198154E-2</v>
      </c>
      <c r="P138" s="98">
        <v>1.0633735796296792E-2</v>
      </c>
      <c r="Q138" s="98">
        <v>2.4354459110791742E-2</v>
      </c>
      <c r="R138" s="98">
        <v>1.5191953696986815E-2</v>
      </c>
      <c r="S138" s="98">
        <v>2.2026254367805878E-2</v>
      </c>
      <c r="T138" s="98">
        <v>1.8549302194670336E-2</v>
      </c>
      <c r="U138" s="98">
        <v>4.2768355807420604E-2</v>
      </c>
      <c r="V138" s="98">
        <v>1.9836332338727329E-2</v>
      </c>
      <c r="W138" s="98">
        <v>3.3218726211791158E-2</v>
      </c>
      <c r="X138" s="98">
        <v>5.0268525140023293E-2</v>
      </c>
      <c r="Y138" s="98">
        <v>7.2791735907347041E-2</v>
      </c>
      <c r="DA138" s="63" t="s">
        <v>1869</v>
      </c>
    </row>
    <row r="139" spans="1:105" ht="12" customHeight="1" x14ac:dyDescent="0.25">
      <c r="A139" s="121" t="s">
        <v>54</v>
      </c>
      <c r="B139" s="122">
        <v>10.121244554429794</v>
      </c>
      <c r="C139" s="122">
        <v>10.7395367367522</v>
      </c>
      <c r="D139" s="122">
        <v>10.96058395488639</v>
      </c>
      <c r="E139" s="122">
        <v>11.320370162273852</v>
      </c>
      <c r="F139" s="122">
        <v>11.477107783757834</v>
      </c>
      <c r="G139" s="122">
        <v>11.793764892766493</v>
      </c>
      <c r="H139" s="122">
        <v>11.474659751214716</v>
      </c>
      <c r="I139" s="122">
        <v>11.770731938290652</v>
      </c>
      <c r="J139" s="122">
        <v>12.582143965010784</v>
      </c>
      <c r="K139" s="122">
        <v>13.623968172003503</v>
      </c>
      <c r="L139" s="122">
        <v>13.830737510022912</v>
      </c>
      <c r="M139" s="122">
        <v>13.916594382769841</v>
      </c>
      <c r="N139" s="122">
        <v>14.500871875085915</v>
      </c>
      <c r="O139" s="122">
        <v>14.784404616334266</v>
      </c>
      <c r="P139" s="122">
        <v>14.71618453846302</v>
      </c>
      <c r="Q139" s="122">
        <v>15.056035824343414</v>
      </c>
      <c r="R139" s="122">
        <v>14.79824891173344</v>
      </c>
      <c r="S139" s="122">
        <v>14.822839388732429</v>
      </c>
      <c r="T139" s="122">
        <v>15.034628326085194</v>
      </c>
      <c r="U139" s="122">
        <v>15.380135668600994</v>
      </c>
      <c r="V139" s="122">
        <v>20.170509514280369</v>
      </c>
      <c r="W139" s="122">
        <v>20.340945440033721</v>
      </c>
      <c r="X139" s="122">
        <v>19.118462923004508</v>
      </c>
      <c r="Y139" s="122">
        <v>17.995271766409338</v>
      </c>
      <c r="DA139" s="130" t="s">
        <v>1870</v>
      </c>
    </row>
    <row r="140" spans="1:105" ht="12" customHeight="1" x14ac:dyDescent="0.25">
      <c r="A140" s="97" t="s">
        <v>50</v>
      </c>
      <c r="B140" s="98">
        <v>0.74027441952714867</v>
      </c>
      <c r="C140" s="98">
        <v>1.2542869560448511</v>
      </c>
      <c r="D140" s="98">
        <v>1.2547444449810581</v>
      </c>
      <c r="E140" s="98">
        <v>1.5050175971916102</v>
      </c>
      <c r="F140" s="98">
        <v>1.2594590010657332</v>
      </c>
      <c r="G140" s="98">
        <v>1.493914835912566</v>
      </c>
      <c r="H140" s="98">
        <v>0.74495880010318327</v>
      </c>
      <c r="I140" s="98">
        <v>0.99250757144043134</v>
      </c>
      <c r="J140" s="98">
        <v>1.4992931626575001</v>
      </c>
      <c r="K140" s="98">
        <v>1.7385805322713714</v>
      </c>
      <c r="L140" s="98">
        <v>1.2374526672363344</v>
      </c>
      <c r="M140" s="98">
        <v>0.9890538321658906</v>
      </c>
      <c r="N140" s="98">
        <v>0.74125132014613881</v>
      </c>
      <c r="O140" s="98">
        <v>0.98723041385614807</v>
      </c>
      <c r="P140" s="98">
        <v>0.97264201059026845</v>
      </c>
      <c r="Q140" s="98">
        <v>1.2162842799241367</v>
      </c>
      <c r="R140" s="98">
        <v>0.94613904223430201</v>
      </c>
      <c r="S140" s="98">
        <v>0.93745385211342147</v>
      </c>
      <c r="T140" s="98">
        <v>0.92918516864590406</v>
      </c>
      <c r="U140" s="98">
        <v>0.9283818034933653</v>
      </c>
      <c r="V140" s="98">
        <v>1.1398749513500044</v>
      </c>
      <c r="W140" s="98">
        <v>1.1407951323835046</v>
      </c>
      <c r="X140" s="98">
        <v>0.91156440737311162</v>
      </c>
      <c r="Y140" s="98">
        <v>0.68462402229901176</v>
      </c>
      <c r="DA140" s="63" t="s">
        <v>1871</v>
      </c>
    </row>
    <row r="141" spans="1:105" ht="12" customHeight="1" x14ac:dyDescent="0.25">
      <c r="A141" s="109" t="s">
        <v>120</v>
      </c>
      <c r="B141" s="33">
        <v>9.3809701349026451</v>
      </c>
      <c r="C141" s="33">
        <v>9.485249780707349</v>
      </c>
      <c r="D141" s="33">
        <v>9.7058395099053314</v>
      </c>
      <c r="E141" s="33">
        <v>9.8153525650822413</v>
      </c>
      <c r="F141" s="33">
        <v>10.2176487826921</v>
      </c>
      <c r="G141" s="33">
        <v>10.299850056853927</v>
      </c>
      <c r="H141" s="33">
        <v>10.729700951111534</v>
      </c>
      <c r="I141" s="33">
        <v>10.778224366850221</v>
      </c>
      <c r="J141" s="33">
        <v>11.082850802353285</v>
      </c>
      <c r="K141" s="33">
        <v>11.885387639732132</v>
      </c>
      <c r="L141" s="33">
        <v>12.593284842786577</v>
      </c>
      <c r="M141" s="33">
        <v>12.92754055060395</v>
      </c>
      <c r="N141" s="33">
        <v>13.759620554939776</v>
      </c>
      <c r="O141" s="33">
        <v>13.797174202478118</v>
      </c>
      <c r="P141" s="33">
        <v>13.743542527872751</v>
      </c>
      <c r="Q141" s="33">
        <v>13.839751544419277</v>
      </c>
      <c r="R141" s="33">
        <v>13.852109869499138</v>
      </c>
      <c r="S141" s="33">
        <v>13.885385536619008</v>
      </c>
      <c r="T141" s="33">
        <v>14.105443157439289</v>
      </c>
      <c r="U141" s="33">
        <v>14.451753865107628</v>
      </c>
      <c r="V141" s="33">
        <v>19.030634562930363</v>
      </c>
      <c r="W141" s="33">
        <v>19.200150307650215</v>
      </c>
      <c r="X141" s="33">
        <v>18.206898515631394</v>
      </c>
      <c r="Y141" s="33">
        <v>17.310647744110327</v>
      </c>
      <c r="DA141" s="60" t="s">
        <v>1872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274.90138088353336</v>
      </c>
      <c r="C143" s="117">
        <f t="shared" si="49"/>
        <v>331.24931901967142</v>
      </c>
      <c r="D143" s="117">
        <f t="shared" si="49"/>
        <v>373.79427021369145</v>
      </c>
      <c r="E143" s="117">
        <f t="shared" si="49"/>
        <v>436.77908460962107</v>
      </c>
      <c r="F143" s="117">
        <f t="shared" si="49"/>
        <v>455.63055427999518</v>
      </c>
      <c r="G143" s="117">
        <f t="shared" si="49"/>
        <v>501.95163383446834</v>
      </c>
      <c r="H143" s="117">
        <f t="shared" si="49"/>
        <v>536.85681725242989</v>
      </c>
      <c r="I143" s="117">
        <f t="shared" si="49"/>
        <v>562.42447273073492</v>
      </c>
      <c r="J143" s="117">
        <f t="shared" si="49"/>
        <v>569.6822018651917</v>
      </c>
      <c r="K143" s="117">
        <f t="shared" si="49"/>
        <v>621.76416464973886</v>
      </c>
      <c r="L143" s="117">
        <f t="shared" si="49"/>
        <v>718.09727327212306</v>
      </c>
      <c r="M143" s="117">
        <f t="shared" si="49"/>
        <v>644.07267076446306</v>
      </c>
      <c r="N143" s="117">
        <f t="shared" si="49"/>
        <v>746.09273136286151</v>
      </c>
      <c r="O143" s="117">
        <f t="shared" si="49"/>
        <v>746.17014863389738</v>
      </c>
      <c r="P143" s="117">
        <f t="shared" si="49"/>
        <v>779.07877401694134</v>
      </c>
      <c r="Q143" s="117">
        <f t="shared" si="49"/>
        <v>801.52983594978127</v>
      </c>
      <c r="R143" s="117">
        <f t="shared" ref="R143:V143" si="50">R144+R146+R148+R157</f>
        <v>907.40647437399582</v>
      </c>
      <c r="S143" s="117">
        <f t="shared" si="50"/>
        <v>923.80856997747958</v>
      </c>
      <c r="T143" s="117">
        <f t="shared" si="50"/>
        <v>929.52496775394013</v>
      </c>
      <c r="U143" s="117">
        <f t="shared" si="50"/>
        <v>955.20371979163531</v>
      </c>
      <c r="V143" s="117">
        <f t="shared" si="50"/>
        <v>896.246221997921</v>
      </c>
      <c r="W143" s="117">
        <f t="shared" ref="W143:Y143" si="51">W144+W146+W148+W157</f>
        <v>1100.9886929732381</v>
      </c>
      <c r="X143" s="117">
        <f t="shared" si="51"/>
        <v>1175.2034467137084</v>
      </c>
      <c r="Y143" s="117">
        <f t="shared" si="51"/>
        <v>1236.1046372203268</v>
      </c>
      <c r="DA143" s="129" t="s">
        <v>1873</v>
      </c>
    </row>
    <row r="144" spans="1:105" ht="12.95" customHeight="1" x14ac:dyDescent="0.25">
      <c r="A144" s="121" t="s">
        <v>57</v>
      </c>
      <c r="B144" s="122">
        <f t="shared" ref="B144:Y144" si="52">B145</f>
        <v>241.13277223996099</v>
      </c>
      <c r="C144" s="122">
        <f t="shared" si="52"/>
        <v>295.19848463967259</v>
      </c>
      <c r="D144" s="122">
        <f t="shared" si="52"/>
        <v>333.15319397021557</v>
      </c>
      <c r="E144" s="122">
        <f t="shared" si="52"/>
        <v>390.88563621328132</v>
      </c>
      <c r="F144" s="122">
        <f t="shared" si="52"/>
        <v>406.15099338456992</v>
      </c>
      <c r="G144" s="122">
        <f t="shared" si="52"/>
        <v>446.06439790767826</v>
      </c>
      <c r="H144" s="122">
        <f t="shared" si="52"/>
        <v>477.31612635999318</v>
      </c>
      <c r="I144" s="122">
        <f t="shared" si="52"/>
        <v>501.26354082294773</v>
      </c>
      <c r="J144" s="122">
        <f t="shared" si="52"/>
        <v>506.09092170102377</v>
      </c>
      <c r="K144" s="122">
        <f t="shared" si="52"/>
        <v>554.32907675124875</v>
      </c>
      <c r="L144" s="122">
        <f t="shared" si="52"/>
        <v>645.49507735513964</v>
      </c>
      <c r="M144" s="122">
        <f t="shared" si="52"/>
        <v>569.00312051785795</v>
      </c>
      <c r="N144" s="122">
        <f t="shared" si="52"/>
        <v>667.77373629910812</v>
      </c>
      <c r="O144" s="122">
        <f t="shared" si="52"/>
        <v>663.92748015689267</v>
      </c>
      <c r="P144" s="122">
        <f t="shared" si="52"/>
        <v>693.36935456485458</v>
      </c>
      <c r="Q144" s="122">
        <f t="shared" si="52"/>
        <v>711.92821548653296</v>
      </c>
      <c r="R144" s="122">
        <f t="shared" si="52"/>
        <v>813.42380278149335</v>
      </c>
      <c r="S144" s="122">
        <f t="shared" si="52"/>
        <v>829.09425281525046</v>
      </c>
      <c r="T144" s="122">
        <f t="shared" si="52"/>
        <v>833.22611278766897</v>
      </c>
      <c r="U144" s="122">
        <f t="shared" si="52"/>
        <v>855.61909117110213</v>
      </c>
      <c r="V144" s="122">
        <f t="shared" si="52"/>
        <v>787.34611449442377</v>
      </c>
      <c r="W144" s="122">
        <f t="shared" si="52"/>
        <v>982.6369506461931</v>
      </c>
      <c r="X144" s="122">
        <f t="shared" si="52"/>
        <v>1059.0684572623468</v>
      </c>
      <c r="Y144" s="122">
        <f t="shared" si="52"/>
        <v>1113.3084474323152</v>
      </c>
      <c r="DA144" s="130" t="s">
        <v>1874</v>
      </c>
    </row>
    <row r="145" spans="1:105" ht="12" customHeight="1" x14ac:dyDescent="0.25">
      <c r="A145" s="97" t="s">
        <v>53</v>
      </c>
      <c r="B145" s="98">
        <v>241.13277223996099</v>
      </c>
      <c r="C145" s="98">
        <v>295.19848463967259</v>
      </c>
      <c r="D145" s="98">
        <v>333.15319397021557</v>
      </c>
      <c r="E145" s="98">
        <v>390.88563621328132</v>
      </c>
      <c r="F145" s="98">
        <v>406.15099338456992</v>
      </c>
      <c r="G145" s="98">
        <v>446.06439790767826</v>
      </c>
      <c r="H145" s="98">
        <v>477.31612635999318</v>
      </c>
      <c r="I145" s="98">
        <v>501.26354082294773</v>
      </c>
      <c r="J145" s="98">
        <v>506.09092170102377</v>
      </c>
      <c r="K145" s="98">
        <v>554.32907675124875</v>
      </c>
      <c r="L145" s="98">
        <v>645.49507735513964</v>
      </c>
      <c r="M145" s="98">
        <v>569.00312051785795</v>
      </c>
      <c r="N145" s="98">
        <v>667.77373629910812</v>
      </c>
      <c r="O145" s="98">
        <v>663.92748015689267</v>
      </c>
      <c r="P145" s="98">
        <v>693.36935456485458</v>
      </c>
      <c r="Q145" s="98">
        <v>711.92821548653296</v>
      </c>
      <c r="R145" s="98">
        <v>813.42380278149335</v>
      </c>
      <c r="S145" s="98">
        <v>829.09425281525046</v>
      </c>
      <c r="T145" s="98">
        <v>833.22611278766897</v>
      </c>
      <c r="U145" s="98">
        <v>855.61909117110213</v>
      </c>
      <c r="V145" s="98">
        <v>787.34611449442377</v>
      </c>
      <c r="W145" s="98">
        <v>982.6369506461931</v>
      </c>
      <c r="X145" s="98">
        <v>1059.0684572623468</v>
      </c>
      <c r="Y145" s="98">
        <v>1113.3084474323152</v>
      </c>
      <c r="DA145" s="63" t="s">
        <v>1875</v>
      </c>
    </row>
    <row r="146" spans="1:105" ht="12.95" customHeight="1" x14ac:dyDescent="0.25">
      <c r="A146" s="121" t="s">
        <v>92</v>
      </c>
      <c r="B146" s="122">
        <f t="shared" ref="B146:Y146" si="53">B147</f>
        <v>3.631397820398846</v>
      </c>
      <c r="C146" s="122">
        <f t="shared" si="53"/>
        <v>4.0321367993726751</v>
      </c>
      <c r="D146" s="122">
        <f t="shared" si="53"/>
        <v>4.5868365633756483</v>
      </c>
      <c r="E146" s="122">
        <f t="shared" si="53"/>
        <v>6.384172368445558</v>
      </c>
      <c r="F146" s="122">
        <f t="shared" si="53"/>
        <v>6.143782632417647</v>
      </c>
      <c r="G146" s="122">
        <f t="shared" si="53"/>
        <v>7.1799144442362053</v>
      </c>
      <c r="H146" s="122">
        <f t="shared" si="53"/>
        <v>8.0800265399027911</v>
      </c>
      <c r="I146" s="122">
        <f t="shared" si="53"/>
        <v>8.5468503788218193</v>
      </c>
      <c r="J146" s="122">
        <f t="shared" si="53"/>
        <v>9.4548381236483241</v>
      </c>
      <c r="K146" s="122">
        <f t="shared" si="53"/>
        <v>9.7011922029537452</v>
      </c>
      <c r="L146" s="122">
        <f t="shared" si="53"/>
        <v>12.788552225502906</v>
      </c>
      <c r="M146" s="122">
        <f t="shared" si="53"/>
        <v>10.196109960950757</v>
      </c>
      <c r="N146" s="122">
        <f t="shared" si="53"/>
        <v>10.113052104292645</v>
      </c>
      <c r="O146" s="122">
        <f t="shared" si="53"/>
        <v>10.710055038565734</v>
      </c>
      <c r="P146" s="122">
        <f t="shared" si="53"/>
        <v>11.896740007718581</v>
      </c>
      <c r="Q146" s="122">
        <f t="shared" si="53"/>
        <v>13.007424430592877</v>
      </c>
      <c r="R146" s="122">
        <f t="shared" si="53"/>
        <v>14.876150669134786</v>
      </c>
      <c r="S146" s="122">
        <f t="shared" si="53"/>
        <v>15.363022411506838</v>
      </c>
      <c r="T146" s="122">
        <f t="shared" si="53"/>
        <v>16.841983817658054</v>
      </c>
      <c r="U146" s="122">
        <f t="shared" si="53"/>
        <v>19.585392539523369</v>
      </c>
      <c r="V146" s="122">
        <f t="shared" si="53"/>
        <v>22.455122672050962</v>
      </c>
      <c r="W146" s="122">
        <f t="shared" si="53"/>
        <v>27.655843679229633</v>
      </c>
      <c r="X146" s="122">
        <f t="shared" si="53"/>
        <v>24.179468154241615</v>
      </c>
      <c r="Y146" s="122">
        <f t="shared" si="53"/>
        <v>26.756522538039921</v>
      </c>
      <c r="DA146" s="130" t="s">
        <v>1876</v>
      </c>
    </row>
    <row r="147" spans="1:105" ht="12" customHeight="1" x14ac:dyDescent="0.25">
      <c r="A147" s="97" t="s">
        <v>53</v>
      </c>
      <c r="B147" s="98">
        <v>3.631397820398846</v>
      </c>
      <c r="C147" s="98">
        <v>4.0321367993726751</v>
      </c>
      <c r="D147" s="98">
        <v>4.5868365633756483</v>
      </c>
      <c r="E147" s="98">
        <v>6.384172368445558</v>
      </c>
      <c r="F147" s="98">
        <v>6.143782632417647</v>
      </c>
      <c r="G147" s="98">
        <v>7.1799144442362053</v>
      </c>
      <c r="H147" s="98">
        <v>8.0800265399027911</v>
      </c>
      <c r="I147" s="98">
        <v>8.5468503788218193</v>
      </c>
      <c r="J147" s="98">
        <v>9.4548381236483241</v>
      </c>
      <c r="K147" s="98">
        <v>9.7011922029537452</v>
      </c>
      <c r="L147" s="98">
        <v>12.788552225502906</v>
      </c>
      <c r="M147" s="98">
        <v>10.196109960950757</v>
      </c>
      <c r="N147" s="98">
        <v>10.113052104292645</v>
      </c>
      <c r="O147" s="98">
        <v>10.710055038565734</v>
      </c>
      <c r="P147" s="98">
        <v>11.896740007718581</v>
      </c>
      <c r="Q147" s="98">
        <v>13.007424430592877</v>
      </c>
      <c r="R147" s="98">
        <v>14.876150669134786</v>
      </c>
      <c r="S147" s="98">
        <v>15.363022411506838</v>
      </c>
      <c r="T147" s="98">
        <v>16.841983817658054</v>
      </c>
      <c r="U147" s="98">
        <v>19.585392539523369</v>
      </c>
      <c r="V147" s="98">
        <v>22.455122672050962</v>
      </c>
      <c r="W147" s="98">
        <v>27.655843679229633</v>
      </c>
      <c r="X147" s="98">
        <v>24.179468154241615</v>
      </c>
      <c r="Y147" s="98">
        <v>26.756522538039921</v>
      </c>
      <c r="DA147" s="63" t="s">
        <v>1877</v>
      </c>
    </row>
    <row r="148" spans="1:105" ht="12" customHeight="1" x14ac:dyDescent="0.25">
      <c r="A148" s="121" t="s">
        <v>55</v>
      </c>
      <c r="B148" s="122">
        <v>27.465886806160221</v>
      </c>
      <c r="C148" s="122">
        <v>29.06371243088417</v>
      </c>
      <c r="D148" s="122">
        <v>32.732358778253342</v>
      </c>
      <c r="E148" s="122">
        <v>35.759268849795362</v>
      </c>
      <c r="F148" s="122">
        <v>39.254366108447144</v>
      </c>
      <c r="G148" s="122">
        <v>44.108880409000641</v>
      </c>
      <c r="H148" s="122">
        <v>46.731855990467992</v>
      </c>
      <c r="I148" s="122">
        <v>47.587523741049047</v>
      </c>
      <c r="J148" s="122">
        <v>48.662117646234933</v>
      </c>
      <c r="K148" s="122">
        <v>51.64171596894807</v>
      </c>
      <c r="L148" s="122">
        <v>53.441387952667185</v>
      </c>
      <c r="M148" s="122">
        <v>58.215371612362347</v>
      </c>
      <c r="N148" s="122">
        <v>60.976722081991362</v>
      </c>
      <c r="O148" s="122">
        <v>63.851881581803553</v>
      </c>
      <c r="P148" s="122">
        <v>65.777902566411896</v>
      </c>
      <c r="Q148" s="122">
        <v>68.108100044057494</v>
      </c>
      <c r="R148" s="122">
        <v>70.344724862387224</v>
      </c>
      <c r="S148" s="122">
        <v>70.325115689600992</v>
      </c>
      <c r="T148" s="122">
        <v>70.006181329174382</v>
      </c>
      <c r="U148" s="122">
        <v>70.201749603809247</v>
      </c>
      <c r="V148" s="122">
        <v>72.849910744359008</v>
      </c>
      <c r="W148" s="122">
        <v>76.229637773099853</v>
      </c>
      <c r="X148" s="122">
        <v>77.341435670533656</v>
      </c>
      <c r="Y148" s="122">
        <v>81.730413797136251</v>
      </c>
      <c r="DA148" s="130" t="s">
        <v>1878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1879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1880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1881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1882</v>
      </c>
    </row>
    <row r="153" spans="1:105" ht="12" customHeight="1" x14ac:dyDescent="0.25">
      <c r="A153" s="106" t="s">
        <v>122</v>
      </c>
      <c r="B153" s="101">
        <v>27.042566796035601</v>
      </c>
      <c r="C153" s="101">
        <v>28.610419307402026</v>
      </c>
      <c r="D153" s="101">
        <v>32.234662797115881</v>
      </c>
      <c r="E153" s="101">
        <v>35.234319433282025</v>
      </c>
      <c r="F153" s="101">
        <v>38.661999177609374</v>
      </c>
      <c r="G153" s="101">
        <v>43.388751293158165</v>
      </c>
      <c r="H153" s="101">
        <v>45.764287896251716</v>
      </c>
      <c r="I153" s="101">
        <v>46.529522810617991</v>
      </c>
      <c r="J153" s="101">
        <v>47.383566016106222</v>
      </c>
      <c r="K153" s="101">
        <v>50.218693819033007</v>
      </c>
      <c r="L153" s="101">
        <v>51.842445562984139</v>
      </c>
      <c r="M153" s="101">
        <v>56.386140388431308</v>
      </c>
      <c r="N153" s="101">
        <v>58.915735892708419</v>
      </c>
      <c r="O153" s="101">
        <v>61.483424786244704</v>
      </c>
      <c r="P153" s="101">
        <v>63.047001874576857</v>
      </c>
      <c r="Q153" s="101">
        <v>65.104093221563929</v>
      </c>
      <c r="R153" s="101">
        <v>66.920119229959198</v>
      </c>
      <c r="S153" s="101">
        <v>66.62186752780903</v>
      </c>
      <c r="T153" s="101">
        <v>65.918648328954063</v>
      </c>
      <c r="U153" s="101">
        <v>65.772013263537104</v>
      </c>
      <c r="V153" s="101">
        <v>67.843401626695325</v>
      </c>
      <c r="W153" s="101">
        <v>70.73740100851785</v>
      </c>
      <c r="X153" s="101">
        <v>71.514267319240346</v>
      </c>
      <c r="Y153" s="101">
        <v>75.335211070318962</v>
      </c>
      <c r="DA153" s="131" t="s">
        <v>1883</v>
      </c>
    </row>
    <row r="154" spans="1:105" ht="12" customHeight="1" x14ac:dyDescent="0.25">
      <c r="A154" s="107" t="s">
        <v>121</v>
      </c>
      <c r="B154" s="104">
        <v>0.42332001012461984</v>
      </c>
      <c r="C154" s="104">
        <v>0.45329312348214268</v>
      </c>
      <c r="D154" s="104">
        <v>0.49769598113746266</v>
      </c>
      <c r="E154" s="104">
        <v>0.52494941651333693</v>
      </c>
      <c r="F154" s="104">
        <v>0.59236693083777303</v>
      </c>
      <c r="G154" s="104">
        <v>0.72012911584247219</v>
      </c>
      <c r="H154" s="104">
        <v>0.96756809421627787</v>
      </c>
      <c r="I154" s="104">
        <v>1.0580009304310543</v>
      </c>
      <c r="J154" s="104">
        <v>1.2785516301287112</v>
      </c>
      <c r="K154" s="104">
        <v>1.4230221499150613</v>
      </c>
      <c r="L154" s="104">
        <v>1.5989423896830441</v>
      </c>
      <c r="M154" s="104">
        <v>1.82923122393104</v>
      </c>
      <c r="N154" s="104">
        <v>2.0609861892829424</v>
      </c>
      <c r="O154" s="104">
        <v>2.3684567955588478</v>
      </c>
      <c r="P154" s="104">
        <v>2.7309006918350422</v>
      </c>
      <c r="Q154" s="104">
        <v>3.0040068224935723</v>
      </c>
      <c r="R154" s="104">
        <v>3.4246056324280199</v>
      </c>
      <c r="S154" s="104">
        <v>3.7032481617919566</v>
      </c>
      <c r="T154" s="104">
        <v>4.0875330002203238</v>
      </c>
      <c r="U154" s="104">
        <v>4.4297363402721501</v>
      </c>
      <c r="V154" s="104">
        <v>5.0065091176636836</v>
      </c>
      <c r="W154" s="104">
        <v>5.4922367645820049</v>
      </c>
      <c r="X154" s="104">
        <v>5.8271683512933139</v>
      </c>
      <c r="Y154" s="104">
        <v>6.3952027268172884</v>
      </c>
      <c r="DA154" s="132" t="s">
        <v>1884</v>
      </c>
    </row>
    <row r="155" spans="1:105" ht="12" customHeight="1" x14ac:dyDescent="0.25">
      <c r="A155" s="108" t="s">
        <v>53</v>
      </c>
      <c r="B155" s="98">
        <v>0.34048504244967082</v>
      </c>
      <c r="C155" s="98">
        <v>0.36179014267015619</v>
      </c>
      <c r="D155" s="98">
        <v>0.39822717193481438</v>
      </c>
      <c r="E155" s="98">
        <v>0.41808115973226401</v>
      </c>
      <c r="F155" s="98">
        <v>0.47239985992927447</v>
      </c>
      <c r="G155" s="98">
        <v>0.57677940852700516</v>
      </c>
      <c r="H155" s="98">
        <v>0.77431736698189968</v>
      </c>
      <c r="I155" s="98">
        <v>0.85870761699283282</v>
      </c>
      <c r="J155" s="98">
        <v>1.0278220120927817</v>
      </c>
      <c r="K155" s="98">
        <v>1.1443951960751431</v>
      </c>
      <c r="L155" s="98">
        <v>1.2817836879397992</v>
      </c>
      <c r="M155" s="98">
        <v>1.4717644821379341</v>
      </c>
      <c r="N155" s="98">
        <v>1.6566315021274189</v>
      </c>
      <c r="O155" s="98">
        <v>1.9011900977092917</v>
      </c>
      <c r="P155" s="98">
        <v>2.1938261501813172</v>
      </c>
      <c r="Q155" s="98">
        <v>2.4094007612932673</v>
      </c>
      <c r="R155" s="98">
        <v>2.7541173367921523</v>
      </c>
      <c r="S155" s="98">
        <v>2.9784916844933553</v>
      </c>
      <c r="T155" s="98">
        <v>3.2908940458336167</v>
      </c>
      <c r="U155" s="98">
        <v>3.5625541867961426</v>
      </c>
      <c r="V155" s="98">
        <v>4.0224244756965177</v>
      </c>
      <c r="W155" s="98">
        <v>4.362377183728662</v>
      </c>
      <c r="X155" s="98">
        <v>4.6275122621176843</v>
      </c>
      <c r="Y155" s="98">
        <v>5.1612595757559578</v>
      </c>
      <c r="DA155" s="63" t="s">
        <v>1885</v>
      </c>
    </row>
    <row r="156" spans="1:105" ht="12" customHeight="1" x14ac:dyDescent="0.25">
      <c r="A156" s="108" t="s">
        <v>52</v>
      </c>
      <c r="B156" s="98">
        <v>8.2834967674948995E-2</v>
      </c>
      <c r="C156" s="98">
        <v>9.1502980811986517E-2</v>
      </c>
      <c r="D156" s="98">
        <v>9.9468809202648292E-2</v>
      </c>
      <c r="E156" s="98">
        <v>0.10686825678107297</v>
      </c>
      <c r="F156" s="98">
        <v>0.11996707090849856</v>
      </c>
      <c r="G156" s="98">
        <v>0.14334970731546701</v>
      </c>
      <c r="H156" s="98">
        <v>0.19325072723437819</v>
      </c>
      <c r="I156" s="98">
        <v>0.19929331343822154</v>
      </c>
      <c r="J156" s="98">
        <v>0.25072961803592947</v>
      </c>
      <c r="K156" s="98">
        <v>0.27862695383991831</v>
      </c>
      <c r="L156" s="98">
        <v>0.31715870174324495</v>
      </c>
      <c r="M156" s="98">
        <v>0.357466741793106</v>
      </c>
      <c r="N156" s="98">
        <v>0.40435468715552358</v>
      </c>
      <c r="O156" s="98">
        <v>0.46726669784955599</v>
      </c>
      <c r="P156" s="98">
        <v>0.53707454165372515</v>
      </c>
      <c r="Q156" s="98">
        <v>0.59460606120030479</v>
      </c>
      <c r="R156" s="98">
        <v>0.67048829563586776</v>
      </c>
      <c r="S156" s="98">
        <v>0.72475647729860115</v>
      </c>
      <c r="T156" s="98">
        <v>0.79663895438670718</v>
      </c>
      <c r="U156" s="98">
        <v>0.86718215347600713</v>
      </c>
      <c r="V156" s="98">
        <v>0.98408464196716572</v>
      </c>
      <c r="W156" s="98">
        <v>1.1298595808533427</v>
      </c>
      <c r="X156" s="98">
        <v>1.1996560891756298</v>
      </c>
      <c r="Y156" s="98">
        <v>1.233943151061331</v>
      </c>
      <c r="DA156" s="63" t="s">
        <v>1886</v>
      </c>
    </row>
    <row r="157" spans="1:105" ht="12" customHeight="1" x14ac:dyDescent="0.25">
      <c r="A157" s="121" t="s">
        <v>54</v>
      </c>
      <c r="B157" s="122">
        <v>2.6713240170133128</v>
      </c>
      <c r="C157" s="122">
        <v>2.9549851497420323</v>
      </c>
      <c r="D157" s="122">
        <v>3.3218809018468716</v>
      </c>
      <c r="E157" s="122">
        <v>3.7500071780988264</v>
      </c>
      <c r="F157" s="122">
        <v>4.0814121545604758</v>
      </c>
      <c r="G157" s="122">
        <v>4.5984410735532419</v>
      </c>
      <c r="H157" s="122">
        <v>4.7288083620659469</v>
      </c>
      <c r="I157" s="122">
        <v>5.0265577879163406</v>
      </c>
      <c r="J157" s="122">
        <v>5.4743243942846034</v>
      </c>
      <c r="K157" s="122">
        <v>6.0921797265882027</v>
      </c>
      <c r="L157" s="122">
        <v>6.3722557388133438</v>
      </c>
      <c r="M157" s="122">
        <v>6.6580686732920373</v>
      </c>
      <c r="N157" s="122">
        <v>7.2292208774694471</v>
      </c>
      <c r="O157" s="122">
        <v>7.6807318566353828</v>
      </c>
      <c r="P157" s="122">
        <v>8.0347768779563289</v>
      </c>
      <c r="Q157" s="122">
        <v>8.4860959885979987</v>
      </c>
      <c r="R157" s="122">
        <v>8.7617960609804459</v>
      </c>
      <c r="S157" s="122">
        <v>9.0261790611213204</v>
      </c>
      <c r="T157" s="122">
        <v>9.4506898194386775</v>
      </c>
      <c r="U157" s="122">
        <v>9.797486477200513</v>
      </c>
      <c r="V157" s="122">
        <v>13.595074087087253</v>
      </c>
      <c r="W157" s="122">
        <v>14.466260874715537</v>
      </c>
      <c r="X157" s="122">
        <v>14.614085626586208</v>
      </c>
      <c r="Y157" s="122">
        <v>14.309253452835486</v>
      </c>
      <c r="DA157" s="130" t="s">
        <v>1887</v>
      </c>
    </row>
    <row r="158" spans="1:105" ht="12" customHeight="1" x14ac:dyDescent="0.25">
      <c r="A158" s="97" t="s">
        <v>50</v>
      </c>
      <c r="B158" s="98">
        <v>0.19538552164308948</v>
      </c>
      <c r="C158" s="98">
        <v>0.34887080548881233</v>
      </c>
      <c r="D158" s="98">
        <v>0.38857309879910362</v>
      </c>
      <c r="E158" s="98">
        <v>0.50964985260754658</v>
      </c>
      <c r="F158" s="98">
        <v>0.4503169256287578</v>
      </c>
      <c r="G158" s="98">
        <v>0.57680893997553662</v>
      </c>
      <c r="H158" s="98">
        <v>0.3033905810511997</v>
      </c>
      <c r="I158" s="98">
        <v>0.42025674638585703</v>
      </c>
      <c r="J158" s="98">
        <v>0.64926117010006479</v>
      </c>
      <c r="K158" s="98">
        <v>0.7771481044928169</v>
      </c>
      <c r="L158" s="98">
        <v>0.5626182495037052</v>
      </c>
      <c r="M158" s="98">
        <v>0.45500454088780695</v>
      </c>
      <c r="N158" s="98">
        <v>0.34892927896936088</v>
      </c>
      <c r="O158" s="98">
        <v>0.48985869665594062</v>
      </c>
      <c r="P158" s="98">
        <v>0.52739917095144617</v>
      </c>
      <c r="Q158" s="98">
        <v>0.69359294400754512</v>
      </c>
      <c r="R158" s="98">
        <v>0.58013471030544173</v>
      </c>
      <c r="S158" s="98">
        <v>0.59242573323135261</v>
      </c>
      <c r="T158" s="98">
        <v>0.59661350602745278</v>
      </c>
      <c r="U158" s="98">
        <v>0.59788661069419047</v>
      </c>
      <c r="V158" s="98">
        <v>0.76407605021408764</v>
      </c>
      <c r="W158" s="98">
        <v>0.80929313888045706</v>
      </c>
      <c r="X158" s="98">
        <v>0.69219433332604341</v>
      </c>
      <c r="Y158" s="98">
        <v>0.54571208815047212</v>
      </c>
      <c r="DA158" s="63" t="s">
        <v>1888</v>
      </c>
    </row>
    <row r="159" spans="1:105" ht="12" customHeight="1" x14ac:dyDescent="0.25">
      <c r="A159" s="109" t="s">
        <v>120</v>
      </c>
      <c r="B159" s="33">
        <v>2.4759384953702233</v>
      </c>
      <c r="C159" s="33">
        <v>2.60611434425322</v>
      </c>
      <c r="D159" s="33">
        <v>2.9333078030477679</v>
      </c>
      <c r="E159" s="33">
        <v>3.2403573254912796</v>
      </c>
      <c r="F159" s="33">
        <v>3.6310952289317182</v>
      </c>
      <c r="G159" s="33">
        <v>4.0216321335777057</v>
      </c>
      <c r="H159" s="33">
        <v>4.4254177810147475</v>
      </c>
      <c r="I159" s="33">
        <v>4.6063010415304833</v>
      </c>
      <c r="J159" s="33">
        <v>4.8250632241845386</v>
      </c>
      <c r="K159" s="33">
        <v>5.3150316220953862</v>
      </c>
      <c r="L159" s="33">
        <v>5.8096374893096385</v>
      </c>
      <c r="M159" s="33">
        <v>6.2030641324042302</v>
      </c>
      <c r="N159" s="33">
        <v>6.8802915985000865</v>
      </c>
      <c r="O159" s="33">
        <v>7.190873159979442</v>
      </c>
      <c r="P159" s="33">
        <v>7.507377707004883</v>
      </c>
      <c r="Q159" s="33">
        <v>7.792503044590454</v>
      </c>
      <c r="R159" s="33">
        <v>8.1816613506750038</v>
      </c>
      <c r="S159" s="33">
        <v>8.433753327889967</v>
      </c>
      <c r="T159" s="33">
        <v>8.854076313411225</v>
      </c>
      <c r="U159" s="33">
        <v>9.1995998665063219</v>
      </c>
      <c r="V159" s="33">
        <v>12.830998036873165</v>
      </c>
      <c r="W159" s="33">
        <v>13.65696773583508</v>
      </c>
      <c r="X159" s="33">
        <v>13.921891293260165</v>
      </c>
      <c r="Y159" s="33">
        <v>13.763541364685015</v>
      </c>
      <c r="DA159" s="60" t="s">
        <v>1889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579.15626419360353</v>
      </c>
      <c r="C161" s="117">
        <f t="shared" si="54"/>
        <v>609.53394295025385</v>
      </c>
      <c r="D161" s="117">
        <f t="shared" si="54"/>
        <v>605.72829104172285</v>
      </c>
      <c r="E161" s="117">
        <f t="shared" si="54"/>
        <v>620.46575144066639</v>
      </c>
      <c r="F161" s="117">
        <f t="shared" si="54"/>
        <v>591.22378040799492</v>
      </c>
      <c r="G161" s="117">
        <f t="shared" si="54"/>
        <v>598.80083983650604</v>
      </c>
      <c r="H161" s="117">
        <f t="shared" si="54"/>
        <v>603.97945164146449</v>
      </c>
      <c r="I161" s="117">
        <f t="shared" si="54"/>
        <v>587.90130271780993</v>
      </c>
      <c r="J161" s="117">
        <f t="shared" si="54"/>
        <v>562.78623608962255</v>
      </c>
      <c r="K161" s="117">
        <f t="shared" si="54"/>
        <v>605.4192596671312</v>
      </c>
      <c r="L161" s="117">
        <f t="shared" si="54"/>
        <v>674.12914612861607</v>
      </c>
      <c r="M161" s="117">
        <f t="shared" si="54"/>
        <v>609.96283972033234</v>
      </c>
      <c r="N161" s="117">
        <f t="shared" si="54"/>
        <v>646.3691835322785</v>
      </c>
      <c r="O161" s="117">
        <f t="shared" si="54"/>
        <v>596.59343223462008</v>
      </c>
      <c r="P161" s="117">
        <f t="shared" si="54"/>
        <v>573.81861797436693</v>
      </c>
      <c r="Q161" s="117">
        <f t="shared" si="54"/>
        <v>553.48302048620553</v>
      </c>
      <c r="R161" s="117">
        <f t="shared" ref="R161:V161" si="55">R162+R164+R166+R175</f>
        <v>648.9854601643375</v>
      </c>
      <c r="S161" s="117">
        <f t="shared" si="55"/>
        <v>673.42671637337605</v>
      </c>
      <c r="T161" s="117">
        <f t="shared" si="55"/>
        <v>719.21618681818757</v>
      </c>
      <c r="U161" s="117">
        <f t="shared" si="55"/>
        <v>724.80447092680447</v>
      </c>
      <c r="V161" s="117">
        <f t="shared" si="55"/>
        <v>709.45955482144336</v>
      </c>
      <c r="W161" s="117">
        <f t="shared" ref="W161:Y161" si="56">W162+W164+W166+W175</f>
        <v>817.88755046055599</v>
      </c>
      <c r="X161" s="117">
        <f t="shared" si="56"/>
        <v>723.19600330795311</v>
      </c>
      <c r="Y161" s="117">
        <f t="shared" si="56"/>
        <v>684.98711127279444</v>
      </c>
      <c r="DA161" s="129" t="s">
        <v>1890</v>
      </c>
    </row>
    <row r="162" spans="1:105" ht="12.95" customHeight="1" x14ac:dyDescent="0.25">
      <c r="A162" s="121" t="s">
        <v>57</v>
      </c>
      <c r="B162" s="122">
        <f t="shared" ref="B162:Y162" si="57">B163</f>
        <v>514.20842082158708</v>
      </c>
      <c r="C162" s="122">
        <f t="shared" si="57"/>
        <v>546.26296271139256</v>
      </c>
      <c r="D162" s="122">
        <f t="shared" si="57"/>
        <v>542.93419408045645</v>
      </c>
      <c r="E162" s="122">
        <f t="shared" si="57"/>
        <v>558.3736812806992</v>
      </c>
      <c r="F162" s="122">
        <f t="shared" si="57"/>
        <v>530.11081932687227</v>
      </c>
      <c r="G162" s="122">
        <f t="shared" si="57"/>
        <v>535.52832443733064</v>
      </c>
      <c r="H162" s="122">
        <f t="shared" si="57"/>
        <v>541.22849149963974</v>
      </c>
      <c r="I162" s="122">
        <f t="shared" si="57"/>
        <v>527.25262166270068</v>
      </c>
      <c r="J162" s="122">
        <f t="shared" si="57"/>
        <v>502.84080502562654</v>
      </c>
      <c r="K162" s="122">
        <f t="shared" si="57"/>
        <v>543.36999131397931</v>
      </c>
      <c r="L162" s="122">
        <f t="shared" si="57"/>
        <v>609.54009145389512</v>
      </c>
      <c r="M162" s="122">
        <f t="shared" si="57"/>
        <v>543.59701921280919</v>
      </c>
      <c r="N162" s="122">
        <f t="shared" si="57"/>
        <v>580.58485941764241</v>
      </c>
      <c r="O162" s="122">
        <f t="shared" si="57"/>
        <v>532.08966464825141</v>
      </c>
      <c r="P162" s="122">
        <f t="shared" si="57"/>
        <v>510.83842342454102</v>
      </c>
      <c r="Q162" s="122">
        <f t="shared" si="57"/>
        <v>491.07057910965415</v>
      </c>
      <c r="R162" s="122">
        <f t="shared" si="57"/>
        <v>584.3510526801806</v>
      </c>
      <c r="S162" s="122">
        <f t="shared" si="57"/>
        <v>607.31736461808248</v>
      </c>
      <c r="T162" s="122">
        <f t="shared" si="57"/>
        <v>650.28414009760922</v>
      </c>
      <c r="U162" s="122">
        <f t="shared" si="57"/>
        <v>653.35127637253959</v>
      </c>
      <c r="V162" s="122">
        <f t="shared" si="57"/>
        <v>632.1487334382299</v>
      </c>
      <c r="W162" s="122">
        <f t="shared" si="57"/>
        <v>738.91695529018568</v>
      </c>
      <c r="X162" s="122">
        <f t="shared" si="57"/>
        <v>652.2527903032709</v>
      </c>
      <c r="Y162" s="122">
        <f t="shared" si="57"/>
        <v>616.27876972835622</v>
      </c>
      <c r="DA162" s="130" t="s">
        <v>1891</v>
      </c>
    </row>
    <row r="163" spans="1:105" ht="12" customHeight="1" x14ac:dyDescent="0.25">
      <c r="A163" s="97" t="s">
        <v>53</v>
      </c>
      <c r="B163" s="33">
        <v>514.20842082158708</v>
      </c>
      <c r="C163" s="33">
        <v>546.26296271139256</v>
      </c>
      <c r="D163" s="33">
        <v>542.93419408045645</v>
      </c>
      <c r="E163" s="33">
        <v>558.3736812806992</v>
      </c>
      <c r="F163" s="33">
        <v>530.11081932687227</v>
      </c>
      <c r="G163" s="33">
        <v>535.52832443733064</v>
      </c>
      <c r="H163" s="33">
        <v>541.22849149963974</v>
      </c>
      <c r="I163" s="33">
        <v>527.25262166270068</v>
      </c>
      <c r="J163" s="33">
        <v>502.84080502562654</v>
      </c>
      <c r="K163" s="33">
        <v>543.36999131397931</v>
      </c>
      <c r="L163" s="33">
        <v>609.54009145389512</v>
      </c>
      <c r="M163" s="33">
        <v>543.59701921280919</v>
      </c>
      <c r="N163" s="33">
        <v>580.58485941764241</v>
      </c>
      <c r="O163" s="33">
        <v>532.08966464825141</v>
      </c>
      <c r="P163" s="33">
        <v>510.83842342454102</v>
      </c>
      <c r="Q163" s="33">
        <v>491.07057910965415</v>
      </c>
      <c r="R163" s="33">
        <v>584.3510526801806</v>
      </c>
      <c r="S163" s="33">
        <v>607.31736461808248</v>
      </c>
      <c r="T163" s="33">
        <v>650.28414009760922</v>
      </c>
      <c r="U163" s="33">
        <v>653.35127637253959</v>
      </c>
      <c r="V163" s="33">
        <v>632.1487334382299</v>
      </c>
      <c r="W163" s="33">
        <v>738.91695529018568</v>
      </c>
      <c r="X163" s="33">
        <v>652.2527903032709</v>
      </c>
      <c r="Y163" s="33">
        <v>616.27876972835622</v>
      </c>
      <c r="DA163" s="60" t="s">
        <v>1892</v>
      </c>
    </row>
    <row r="164" spans="1:105" ht="12.95" customHeight="1" x14ac:dyDescent="0.25">
      <c r="A164" s="121" t="s">
        <v>92</v>
      </c>
      <c r="B164" s="122">
        <f t="shared" ref="B164:Y164" si="58">B165</f>
        <v>3.6906366621047169</v>
      </c>
      <c r="C164" s="122">
        <f t="shared" si="58"/>
        <v>3.9539574753164279</v>
      </c>
      <c r="D164" s="122">
        <f t="shared" si="58"/>
        <v>4.2024603080559393</v>
      </c>
      <c r="E164" s="122">
        <f t="shared" si="58"/>
        <v>5.0487021301310415</v>
      </c>
      <c r="F164" s="122">
        <f t="shared" si="58"/>
        <v>4.2584220524301815</v>
      </c>
      <c r="G164" s="122">
        <f t="shared" si="58"/>
        <v>4.3815441714338546</v>
      </c>
      <c r="H164" s="122">
        <f t="shared" si="58"/>
        <v>4.5956922954806654</v>
      </c>
      <c r="I164" s="122">
        <f t="shared" si="58"/>
        <v>4.7519668292363102</v>
      </c>
      <c r="J164" s="122">
        <f t="shared" si="58"/>
        <v>5.2373327846034856</v>
      </c>
      <c r="K164" s="122">
        <f t="shared" si="58"/>
        <v>5.4759179683848842</v>
      </c>
      <c r="L164" s="122">
        <f t="shared" si="58"/>
        <v>7.7489584803372633</v>
      </c>
      <c r="M164" s="122">
        <f t="shared" si="58"/>
        <v>6.6375085147963331</v>
      </c>
      <c r="N164" s="122">
        <f t="shared" si="58"/>
        <v>6.8837088916164682</v>
      </c>
      <c r="O164" s="122">
        <f t="shared" si="58"/>
        <v>7.1246231882364155</v>
      </c>
      <c r="P164" s="122">
        <f t="shared" si="58"/>
        <v>7.6134613389875092</v>
      </c>
      <c r="Q164" s="122">
        <f t="shared" si="58"/>
        <v>7.2083927829890788</v>
      </c>
      <c r="R164" s="122">
        <f t="shared" si="58"/>
        <v>7.2598731906395741</v>
      </c>
      <c r="S164" s="122">
        <f t="shared" si="58"/>
        <v>7.3962342116678093</v>
      </c>
      <c r="T164" s="122">
        <f t="shared" si="58"/>
        <v>8.1652883805793461</v>
      </c>
      <c r="U164" s="122">
        <f t="shared" si="58"/>
        <v>9.7641481077483991</v>
      </c>
      <c r="V164" s="122">
        <f t="shared" si="58"/>
        <v>11.553167045635131</v>
      </c>
      <c r="W164" s="122">
        <f t="shared" si="58"/>
        <v>14.629011983146865</v>
      </c>
      <c r="X164" s="122">
        <f t="shared" si="58"/>
        <v>12.84059337122096</v>
      </c>
      <c r="Y164" s="122">
        <f t="shared" si="58"/>
        <v>13.316295992301812</v>
      </c>
      <c r="DA164" s="130" t="s">
        <v>1893</v>
      </c>
    </row>
    <row r="165" spans="1:105" ht="12" customHeight="1" x14ac:dyDescent="0.25">
      <c r="A165" s="97" t="s">
        <v>53</v>
      </c>
      <c r="B165" s="98">
        <v>3.6906366621047169</v>
      </c>
      <c r="C165" s="98">
        <v>3.9539574753164279</v>
      </c>
      <c r="D165" s="98">
        <v>4.2024603080559393</v>
      </c>
      <c r="E165" s="98">
        <v>5.0487021301310415</v>
      </c>
      <c r="F165" s="98">
        <v>4.2584220524301815</v>
      </c>
      <c r="G165" s="98">
        <v>4.3815441714338546</v>
      </c>
      <c r="H165" s="98">
        <v>4.5956922954806654</v>
      </c>
      <c r="I165" s="98">
        <v>4.7519668292363102</v>
      </c>
      <c r="J165" s="98">
        <v>5.2373327846034856</v>
      </c>
      <c r="K165" s="98">
        <v>5.4759179683848842</v>
      </c>
      <c r="L165" s="98">
        <v>7.7489584803372633</v>
      </c>
      <c r="M165" s="98">
        <v>6.6375085147963331</v>
      </c>
      <c r="N165" s="98">
        <v>6.8837088916164682</v>
      </c>
      <c r="O165" s="98">
        <v>7.1246231882364155</v>
      </c>
      <c r="P165" s="98">
        <v>7.6134613389875092</v>
      </c>
      <c r="Q165" s="98">
        <v>7.2083927829890788</v>
      </c>
      <c r="R165" s="98">
        <v>7.2598731906395741</v>
      </c>
      <c r="S165" s="98">
        <v>7.3962342116678093</v>
      </c>
      <c r="T165" s="98">
        <v>8.1652883805793461</v>
      </c>
      <c r="U165" s="98">
        <v>9.7641481077483991</v>
      </c>
      <c r="V165" s="98">
        <v>11.553167045635131</v>
      </c>
      <c r="W165" s="98">
        <v>14.629011983146865</v>
      </c>
      <c r="X165" s="98">
        <v>12.84059337122096</v>
      </c>
      <c r="Y165" s="98">
        <v>13.316295992301812</v>
      </c>
      <c r="DA165" s="63" t="s">
        <v>1894</v>
      </c>
    </row>
    <row r="166" spans="1:105" ht="12" customHeight="1" x14ac:dyDescent="0.25">
      <c r="A166" s="121" t="s">
        <v>55</v>
      </c>
      <c r="B166" s="122">
        <v>55.827442935234856</v>
      </c>
      <c r="C166" s="122">
        <v>53.844596010014548</v>
      </c>
      <c r="D166" s="122">
        <v>53.195406193026017</v>
      </c>
      <c r="E166" s="122">
        <v>51.635465290930696</v>
      </c>
      <c r="F166" s="122">
        <v>51.503043663373191</v>
      </c>
      <c r="G166" s="122">
        <v>53.335685278670347</v>
      </c>
      <c r="H166" s="122">
        <v>52.813633242712214</v>
      </c>
      <c r="I166" s="122">
        <v>50.559645829624671</v>
      </c>
      <c r="J166" s="122">
        <v>49.181759841823592</v>
      </c>
      <c r="K166" s="122">
        <v>50.610471327408654</v>
      </c>
      <c r="L166" s="122">
        <v>50.785901893024302</v>
      </c>
      <c r="M166" s="122">
        <v>53.59811629705024</v>
      </c>
      <c r="N166" s="122">
        <v>52.657854090659576</v>
      </c>
      <c r="O166" s="122">
        <v>51.217524568021297</v>
      </c>
      <c r="P166" s="122">
        <v>49.347405438949032</v>
      </c>
      <c r="Q166" s="122">
        <v>49.1051396622045</v>
      </c>
      <c r="R166" s="122">
        <v>51.030671363953637</v>
      </c>
      <c r="S166" s="122">
        <v>52.044373886611574</v>
      </c>
      <c r="T166" s="122">
        <v>53.546872721980279</v>
      </c>
      <c r="U166" s="122">
        <v>54.14080352523451</v>
      </c>
      <c r="V166" s="122">
        <v>55.424544090214667</v>
      </c>
      <c r="W166" s="122">
        <v>54.100868113084914</v>
      </c>
      <c r="X166" s="122">
        <v>48.909821403361889</v>
      </c>
      <c r="Y166" s="122">
        <v>47.1876113292738</v>
      </c>
      <c r="DA166" s="130" t="s">
        <v>1895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1896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1897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1898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1899</v>
      </c>
    </row>
    <row r="171" spans="1:105" ht="12" customHeight="1" x14ac:dyDescent="0.25">
      <c r="A171" s="106" t="s">
        <v>122</v>
      </c>
      <c r="B171" s="101">
        <v>54.966902854951677</v>
      </c>
      <c r="C171" s="101">
        <v>53.008120747500186</v>
      </c>
      <c r="D171" s="101">
        <v>52.380704098059326</v>
      </c>
      <c r="E171" s="101">
        <v>50.864822433151687</v>
      </c>
      <c r="F171" s="101">
        <v>50.719569924072594</v>
      </c>
      <c r="G171" s="101">
        <v>52.464296002036768</v>
      </c>
      <c r="H171" s="101">
        <v>51.70825792122816</v>
      </c>
      <c r="I171" s="101">
        <v>49.425005977512292</v>
      </c>
      <c r="J171" s="101">
        <v>47.910413163568585</v>
      </c>
      <c r="K171" s="101">
        <v>49.232987088976905</v>
      </c>
      <c r="L171" s="101">
        <v>49.283684221501105</v>
      </c>
      <c r="M171" s="101">
        <v>51.92442172199592</v>
      </c>
      <c r="N171" s="101">
        <v>50.891289996902934</v>
      </c>
      <c r="O171" s="101">
        <v>49.353580004625236</v>
      </c>
      <c r="P171" s="101">
        <v>47.404603145051659</v>
      </c>
      <c r="Q171" s="101">
        <v>47.047924031657779</v>
      </c>
      <c r="R171" s="101">
        <v>48.612128372284872</v>
      </c>
      <c r="S171" s="101">
        <v>49.32627781255885</v>
      </c>
      <c r="T171" s="101">
        <v>50.384707381381816</v>
      </c>
      <c r="U171" s="101">
        <v>50.680257615144136</v>
      </c>
      <c r="V171" s="101">
        <v>51.610429753569285</v>
      </c>
      <c r="W171" s="101">
        <v>50.241010521578573</v>
      </c>
      <c r="X171" s="101">
        <v>45.309277664512635</v>
      </c>
      <c r="Y171" s="101">
        <v>43.580811147086706</v>
      </c>
      <c r="DA171" s="131" t="s">
        <v>1900</v>
      </c>
    </row>
    <row r="172" spans="1:105" ht="12" customHeight="1" x14ac:dyDescent="0.25">
      <c r="A172" s="107" t="s">
        <v>121</v>
      </c>
      <c r="B172" s="104">
        <v>0.8605400802831823</v>
      </c>
      <c r="C172" s="104">
        <v>0.83647526251436055</v>
      </c>
      <c r="D172" s="104">
        <v>0.81470209496669033</v>
      </c>
      <c r="E172" s="104">
        <v>0.77064285777900909</v>
      </c>
      <c r="F172" s="104">
        <v>0.78347373930059927</v>
      </c>
      <c r="G172" s="104">
        <v>0.87138927663357646</v>
      </c>
      <c r="H172" s="104">
        <v>1.1053753214840545</v>
      </c>
      <c r="I172" s="104">
        <v>1.1346398521123793</v>
      </c>
      <c r="J172" s="104">
        <v>1.271346678255008</v>
      </c>
      <c r="K172" s="104">
        <v>1.3774842384317498</v>
      </c>
      <c r="L172" s="104">
        <v>1.502217671523201</v>
      </c>
      <c r="M172" s="104">
        <v>1.6736945750543164</v>
      </c>
      <c r="N172" s="104">
        <v>1.7665640937566405</v>
      </c>
      <c r="O172" s="104">
        <v>1.8639445633960632</v>
      </c>
      <c r="P172" s="104">
        <v>1.9428022938973704</v>
      </c>
      <c r="Q172" s="104">
        <v>2.0572156305467209</v>
      </c>
      <c r="R172" s="104">
        <v>2.4185429916687666</v>
      </c>
      <c r="S172" s="104">
        <v>2.7180960740527267</v>
      </c>
      <c r="T172" s="104">
        <v>3.1621653405984653</v>
      </c>
      <c r="U172" s="104">
        <v>3.4605459100903735</v>
      </c>
      <c r="V172" s="104">
        <v>3.8141143366453818</v>
      </c>
      <c r="W172" s="104">
        <v>3.8598575915063402</v>
      </c>
      <c r="X172" s="104">
        <v>3.6005437388492512</v>
      </c>
      <c r="Y172" s="104">
        <v>3.6068001821870905</v>
      </c>
      <c r="DA172" s="132" t="s">
        <v>1901</v>
      </c>
    </row>
    <row r="173" spans="1:105" ht="12" customHeight="1" x14ac:dyDescent="0.25">
      <c r="A173" s="108" t="s">
        <v>53</v>
      </c>
      <c r="B173" s="98">
        <v>0.69215019077082329</v>
      </c>
      <c r="C173" s="98">
        <v>0.66762209459603405</v>
      </c>
      <c r="D173" s="98">
        <v>0.65187689582396868</v>
      </c>
      <c r="E173" s="98">
        <v>0.61375677271840279</v>
      </c>
      <c r="F173" s="98">
        <v>0.62480342071159256</v>
      </c>
      <c r="G173" s="98">
        <v>0.69792955251573585</v>
      </c>
      <c r="H173" s="98">
        <v>0.88460059149799164</v>
      </c>
      <c r="I173" s="98">
        <v>0.92091023318434995</v>
      </c>
      <c r="J173" s="98">
        <v>1.0220299830832722</v>
      </c>
      <c r="K173" s="98">
        <v>1.1077735825999713</v>
      </c>
      <c r="L173" s="98">
        <v>1.2042448305314108</v>
      </c>
      <c r="M173" s="98">
        <v>1.3466226670996015</v>
      </c>
      <c r="N173" s="98">
        <v>1.4199734784552966</v>
      </c>
      <c r="O173" s="98">
        <v>1.4962117752169135</v>
      </c>
      <c r="P173" s="98">
        <v>1.5607196884630445</v>
      </c>
      <c r="Q173" s="98">
        <v>1.650015196127034</v>
      </c>
      <c r="R173" s="98">
        <v>1.9450272230059795</v>
      </c>
      <c r="S173" s="98">
        <v>2.1861420570590688</v>
      </c>
      <c r="T173" s="98">
        <v>2.5458757374572887</v>
      </c>
      <c r="U173" s="98">
        <v>2.7830961875792601</v>
      </c>
      <c r="V173" s="98">
        <v>3.0644080536473286</v>
      </c>
      <c r="W173" s="98">
        <v>3.0658100536040234</v>
      </c>
      <c r="X173" s="98">
        <v>2.8592893318618469</v>
      </c>
      <c r="Y173" s="98">
        <v>2.9108744121730017</v>
      </c>
      <c r="DA173" s="63" t="s">
        <v>1902</v>
      </c>
    </row>
    <row r="174" spans="1:105" ht="12" customHeight="1" x14ac:dyDescent="0.25">
      <c r="A174" s="115" t="s">
        <v>52</v>
      </c>
      <c r="B174" s="33">
        <v>0.168389889512359</v>
      </c>
      <c r="C174" s="33">
        <v>0.1688531679183265</v>
      </c>
      <c r="D174" s="33">
        <v>0.16282519914272162</v>
      </c>
      <c r="E174" s="33">
        <v>0.15688608506060633</v>
      </c>
      <c r="F174" s="33">
        <v>0.15867031858900665</v>
      </c>
      <c r="G174" s="33">
        <v>0.17345972411784058</v>
      </c>
      <c r="H174" s="33">
        <v>0.22077472998606285</v>
      </c>
      <c r="I174" s="33">
        <v>0.21372961892802939</v>
      </c>
      <c r="J174" s="33">
        <v>0.24931669517173574</v>
      </c>
      <c r="K174" s="33">
        <v>0.2697106558317785</v>
      </c>
      <c r="L174" s="33">
        <v>0.29797284099179011</v>
      </c>
      <c r="M174" s="33">
        <v>0.32707190795471486</v>
      </c>
      <c r="N174" s="33">
        <v>0.34659061530134377</v>
      </c>
      <c r="O174" s="33">
        <v>0.36773278817914978</v>
      </c>
      <c r="P174" s="33">
        <v>0.38208260543432576</v>
      </c>
      <c r="Q174" s="33">
        <v>0.40720043441968684</v>
      </c>
      <c r="R174" s="33">
        <v>0.47351576866278727</v>
      </c>
      <c r="S174" s="33">
        <v>0.53195401699365774</v>
      </c>
      <c r="T174" s="33">
        <v>0.61628960314117665</v>
      </c>
      <c r="U174" s="33">
        <v>0.67744972251111357</v>
      </c>
      <c r="V174" s="33">
        <v>0.74970628299805342</v>
      </c>
      <c r="W174" s="33">
        <v>0.79404753790231697</v>
      </c>
      <c r="X174" s="33">
        <v>0.7412544069874043</v>
      </c>
      <c r="Y174" s="33">
        <v>0.69592577001408895</v>
      </c>
      <c r="DA174" s="60" t="s">
        <v>1903</v>
      </c>
    </row>
    <row r="175" spans="1:105" ht="12" customHeight="1" x14ac:dyDescent="0.25">
      <c r="A175" s="121" t="s">
        <v>54</v>
      </c>
      <c r="B175" s="122">
        <v>5.4297637746769007</v>
      </c>
      <c r="C175" s="122">
        <v>5.4724267535302253</v>
      </c>
      <c r="D175" s="122">
        <v>5.3962304601845208</v>
      </c>
      <c r="E175" s="122">
        <v>5.4079027389054657</v>
      </c>
      <c r="F175" s="122">
        <v>5.3514953653192325</v>
      </c>
      <c r="G175" s="122">
        <v>5.5552859490713322</v>
      </c>
      <c r="H175" s="122">
        <v>5.3416346036318902</v>
      </c>
      <c r="I175" s="122">
        <v>5.3370683962483207</v>
      </c>
      <c r="J175" s="122">
        <v>5.5263384375689428</v>
      </c>
      <c r="K175" s="122">
        <v>5.9628790573583723</v>
      </c>
      <c r="L175" s="122">
        <v>6.0541943013594155</v>
      </c>
      <c r="M175" s="122">
        <v>6.1301956956765533</v>
      </c>
      <c r="N175" s="122">
        <v>6.2427611323600338</v>
      </c>
      <c r="O175" s="122">
        <v>6.1616198301109026</v>
      </c>
      <c r="P175" s="122">
        <v>6.019327771889424</v>
      </c>
      <c r="Q175" s="122">
        <v>6.0989089313578733</v>
      </c>
      <c r="R175" s="122">
        <v>6.3438629295636781</v>
      </c>
      <c r="S175" s="122">
        <v>6.6687436570142902</v>
      </c>
      <c r="T175" s="122">
        <v>7.2198856180187247</v>
      </c>
      <c r="U175" s="122">
        <v>7.5482429212819486</v>
      </c>
      <c r="V175" s="122">
        <v>10.333110247363564</v>
      </c>
      <c r="W175" s="122">
        <v>10.240715074138542</v>
      </c>
      <c r="X175" s="122">
        <v>9.192798230099342</v>
      </c>
      <c r="Y175" s="122">
        <v>8.2044342228626377</v>
      </c>
      <c r="DA175" s="130" t="s">
        <v>1904</v>
      </c>
    </row>
    <row r="176" spans="1:105" ht="12" customHeight="1" x14ac:dyDescent="0.25">
      <c r="A176" s="97" t="s">
        <v>50</v>
      </c>
      <c r="B176" s="98">
        <v>0.39713453745875676</v>
      </c>
      <c r="C176" s="98">
        <v>0.63012827403660931</v>
      </c>
      <c r="D176" s="98">
        <v>0.60719750614357382</v>
      </c>
      <c r="E176" s="98">
        <v>0.7073257388770593</v>
      </c>
      <c r="F176" s="98">
        <v>0.57978739266633506</v>
      </c>
      <c r="G176" s="98">
        <v>0.69100920662589504</v>
      </c>
      <c r="H176" s="98">
        <v>0.34008677153484379</v>
      </c>
      <c r="I176" s="98">
        <v>0.44183643114860427</v>
      </c>
      <c r="J176" s="98">
        <v>0.6393663657023948</v>
      </c>
      <c r="K176" s="98">
        <v>0.74110299943308888</v>
      </c>
      <c r="L176" s="98">
        <v>0.52550081912005131</v>
      </c>
      <c r="M176" s="98">
        <v>0.41535430754142644</v>
      </c>
      <c r="N176" s="98">
        <v>0.30419017350839139</v>
      </c>
      <c r="O176" s="98">
        <v>0.39113240288047935</v>
      </c>
      <c r="P176" s="98">
        <v>0.37548071541613109</v>
      </c>
      <c r="Q176" s="98">
        <v>0.46813929726395609</v>
      </c>
      <c r="R176" s="98">
        <v>0.39702578418085233</v>
      </c>
      <c r="S176" s="98">
        <v>0.41029309826734456</v>
      </c>
      <c r="T176" s="98">
        <v>0.42128906762507723</v>
      </c>
      <c r="U176" s="98">
        <v>0.43038173829156884</v>
      </c>
      <c r="V176" s="98">
        <v>0.55129592644876968</v>
      </c>
      <c r="W176" s="98">
        <v>0.55164342476466555</v>
      </c>
      <c r="X176" s="98">
        <v>0.43324335794427493</v>
      </c>
      <c r="Y176" s="98">
        <v>0.31499748447767978</v>
      </c>
      <c r="DA176" s="63" t="s">
        <v>1905</v>
      </c>
    </row>
    <row r="177" spans="1:105" ht="12" customHeight="1" x14ac:dyDescent="0.25">
      <c r="A177" s="109" t="s">
        <v>120</v>
      </c>
      <c r="B177" s="33">
        <v>5.0326292372181438</v>
      </c>
      <c r="C177" s="33">
        <v>4.8422984794936159</v>
      </c>
      <c r="D177" s="33">
        <v>4.7890329540409473</v>
      </c>
      <c r="E177" s="33">
        <v>4.7005770000284066</v>
      </c>
      <c r="F177" s="33">
        <v>4.771707972652897</v>
      </c>
      <c r="G177" s="33">
        <v>4.864276742445437</v>
      </c>
      <c r="H177" s="33">
        <v>5.0015478320970468</v>
      </c>
      <c r="I177" s="33">
        <v>4.8952319650997165</v>
      </c>
      <c r="J177" s="33">
        <v>4.8869720718665484</v>
      </c>
      <c r="K177" s="33">
        <v>5.2217760579252834</v>
      </c>
      <c r="L177" s="33">
        <v>5.5286934822393645</v>
      </c>
      <c r="M177" s="33">
        <v>5.7148413881351265</v>
      </c>
      <c r="N177" s="33">
        <v>5.9385709588516429</v>
      </c>
      <c r="O177" s="33">
        <v>5.7704874272304236</v>
      </c>
      <c r="P177" s="33">
        <v>5.6438470564732928</v>
      </c>
      <c r="Q177" s="33">
        <v>5.6307696340939168</v>
      </c>
      <c r="R177" s="33">
        <v>5.9468371453828262</v>
      </c>
      <c r="S177" s="33">
        <v>6.2584505587469454</v>
      </c>
      <c r="T177" s="33">
        <v>6.7985965503936479</v>
      </c>
      <c r="U177" s="33">
        <v>7.1178611829903797</v>
      </c>
      <c r="V177" s="33">
        <v>9.7818143209147941</v>
      </c>
      <c r="W177" s="33">
        <v>9.6890716493738758</v>
      </c>
      <c r="X177" s="33">
        <v>8.7595548721550678</v>
      </c>
      <c r="Y177" s="33">
        <v>7.8894367383849584</v>
      </c>
      <c r="DA177" s="60" t="s">
        <v>1906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0.66883420361427937</v>
      </c>
      <c r="C3" s="119">
        <f>IF(RES_hhdet_tes!C3=0,"",RES_hhdet_tes!C3/RES_hhdet_fec!C3)</f>
        <v>0.67083791509544299</v>
      </c>
      <c r="D3" s="119">
        <f>IF(RES_hhdet_tes!D3=0,"",RES_hhdet_tes!D3/RES_hhdet_fec!D3)</f>
        <v>0.67265343119949361</v>
      </c>
      <c r="E3" s="119">
        <f>IF(RES_hhdet_tes!E3=0,"",RES_hhdet_tes!E3/RES_hhdet_fec!E3)</f>
        <v>0.67530850025052802</v>
      </c>
      <c r="F3" s="119">
        <f>IF(RES_hhdet_tes!F3=0,"",RES_hhdet_tes!F3/RES_hhdet_fec!F3)</f>
        <v>0.67882416861103212</v>
      </c>
      <c r="G3" s="119">
        <f>IF(RES_hhdet_tes!G3=0,"",RES_hhdet_tes!G3/RES_hhdet_fec!G3)</f>
        <v>0.68286440049325459</v>
      </c>
      <c r="H3" s="119">
        <f>IF(RES_hhdet_tes!H3=0,"",RES_hhdet_tes!H3/RES_hhdet_fec!H3)</f>
        <v>0.68580995390708799</v>
      </c>
      <c r="I3" s="119">
        <f>IF(RES_hhdet_tes!I3=0,"",RES_hhdet_tes!I3/RES_hhdet_fec!I3)</f>
        <v>0.6871271483338266</v>
      </c>
      <c r="J3" s="119">
        <f>IF(RES_hhdet_tes!J3=0,"",RES_hhdet_tes!J3/RES_hhdet_fec!J3)</f>
        <v>0.68948299548844805</v>
      </c>
      <c r="K3" s="119">
        <f>IF(RES_hhdet_tes!K3=0,"",RES_hhdet_tes!K3/RES_hhdet_fec!K3)</f>
        <v>0.69030256491726394</v>
      </c>
      <c r="L3" s="119">
        <f>IF(RES_hhdet_tes!L3=0,"",RES_hhdet_tes!L3/RES_hhdet_fec!L3)</f>
        <v>0.69281849205274271</v>
      </c>
      <c r="M3" s="119">
        <f>IF(RES_hhdet_tes!M3=0,"",RES_hhdet_tes!M3/RES_hhdet_fec!M3)</f>
        <v>0.69905271334204777</v>
      </c>
      <c r="N3" s="119">
        <f>IF(RES_hhdet_tes!N3=0,"",RES_hhdet_tes!N3/RES_hhdet_fec!N3)</f>
        <v>0.71207223022349364</v>
      </c>
      <c r="O3" s="119">
        <f>IF(RES_hhdet_tes!O3=0,"",RES_hhdet_tes!O3/RES_hhdet_fec!O3)</f>
        <v>0.72529584315598838</v>
      </c>
      <c r="P3" s="119">
        <f>IF(RES_hhdet_tes!P3=0,"",RES_hhdet_tes!P3/RES_hhdet_fec!P3)</f>
        <v>0.72692065356123947</v>
      </c>
      <c r="Q3" s="119">
        <f>IF(RES_hhdet_tes!Q3=0,"",RES_hhdet_tes!Q3/RES_hhdet_fec!Q3)</f>
        <v>0.728516458093454</v>
      </c>
      <c r="R3" s="119">
        <f>IF(RES_hhdet_tes!R3=0,"",RES_hhdet_tes!R3/RES_hhdet_fec!R3)</f>
        <v>0.73457961277341477</v>
      </c>
      <c r="S3" s="119">
        <f>IF(RES_hhdet_tes!S3=0,"",RES_hhdet_tes!S3/RES_hhdet_fec!S3)</f>
        <v>0.74918418539118536</v>
      </c>
      <c r="T3" s="119">
        <f>IF(RES_hhdet_tes!T3=0,"",RES_hhdet_tes!T3/RES_hhdet_fec!T3)</f>
        <v>0.7683286824621598</v>
      </c>
      <c r="U3" s="119">
        <f>IF(RES_hhdet_tes!U3=0,"",RES_hhdet_tes!U3/RES_hhdet_fec!U3)</f>
        <v>0.78918336182481785</v>
      </c>
      <c r="V3" s="119">
        <f>IF(RES_hhdet_tes!V3=0,"",RES_hhdet_tes!V3/RES_hhdet_fec!V3)</f>
        <v>0.80922287683693517</v>
      </c>
      <c r="W3" s="119">
        <f>IF(RES_hhdet_tes!W3=0,"",RES_hhdet_tes!W3/RES_hhdet_fec!W3)</f>
        <v>0.82443516827845542</v>
      </c>
      <c r="X3" s="119">
        <f>IF(RES_hhdet_tes!X3=0,"",RES_hhdet_tes!X3/RES_hhdet_fec!X3)</f>
        <v>0.83057991055190705</v>
      </c>
      <c r="Y3" s="119">
        <f>IF(RES_hhdet_tes!Y3=0,"",RES_hhdet_tes!Y3/RES_hhdet_fec!Y3)</f>
        <v>0.83386094847644521</v>
      </c>
      <c r="DA3" s="129" t="s">
        <v>1908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0.66812362589793817</v>
      </c>
      <c r="C4" s="124">
        <f>IF(RES_hhdet_tes!C4=0,"",RES_hhdet_tes!C4/RES_hhdet_fec!C4)</f>
        <v>0.67066193802806928</v>
      </c>
      <c r="D4" s="124">
        <f>IF(RES_hhdet_tes!D4=0,"",RES_hhdet_tes!D4/RES_hhdet_fec!D4)</f>
        <v>0.67276702149733569</v>
      </c>
      <c r="E4" s="124">
        <f>IF(RES_hhdet_tes!E4=0,"",RES_hhdet_tes!E4/RES_hhdet_fec!E4)</f>
        <v>0.67562635260233261</v>
      </c>
      <c r="F4" s="124">
        <f>IF(RES_hhdet_tes!F4=0,"",RES_hhdet_tes!F4/RES_hhdet_fec!F4)</f>
        <v>0.67998758954880167</v>
      </c>
      <c r="G4" s="124">
        <f>IF(RES_hhdet_tes!G4=0,"",RES_hhdet_tes!G4/RES_hhdet_fec!G4)</f>
        <v>0.68460520371466693</v>
      </c>
      <c r="H4" s="124">
        <f>IF(RES_hhdet_tes!H4=0,"",RES_hhdet_tes!H4/RES_hhdet_fec!H4)</f>
        <v>0.68802301959523005</v>
      </c>
      <c r="I4" s="124">
        <f>IF(RES_hhdet_tes!I4=0,"",RES_hhdet_tes!I4/RES_hhdet_fec!I4)</f>
        <v>0.68990262520429824</v>
      </c>
      <c r="J4" s="124">
        <f>IF(RES_hhdet_tes!J4=0,"",RES_hhdet_tes!J4/RES_hhdet_fec!J4)</f>
        <v>0.69206318502169206</v>
      </c>
      <c r="K4" s="124">
        <f>IF(RES_hhdet_tes!K4=0,"",RES_hhdet_tes!K4/RES_hhdet_fec!K4)</f>
        <v>0.69381091254943361</v>
      </c>
      <c r="L4" s="124">
        <f>IF(RES_hhdet_tes!L4=0,"",RES_hhdet_tes!L4/RES_hhdet_fec!L4)</f>
        <v>0.69663104928941977</v>
      </c>
      <c r="M4" s="124">
        <f>IF(RES_hhdet_tes!M4=0,"",RES_hhdet_tes!M4/RES_hhdet_fec!M4)</f>
        <v>0.70392882818018121</v>
      </c>
      <c r="N4" s="124">
        <f>IF(RES_hhdet_tes!N4=0,"",RES_hhdet_tes!N4/RES_hhdet_fec!N4)</f>
        <v>0.71728720006228774</v>
      </c>
      <c r="O4" s="124">
        <f>IF(RES_hhdet_tes!O4=0,"",RES_hhdet_tes!O4/RES_hhdet_fec!O4)</f>
        <v>0.73152149586709803</v>
      </c>
      <c r="P4" s="124">
        <f>IF(RES_hhdet_tes!P4=0,"",RES_hhdet_tes!P4/RES_hhdet_fec!P4)</f>
        <v>0.73274533141294063</v>
      </c>
      <c r="Q4" s="124">
        <f>IF(RES_hhdet_tes!Q4=0,"",RES_hhdet_tes!Q4/RES_hhdet_fec!Q4)</f>
        <v>0.73427862427384583</v>
      </c>
      <c r="R4" s="124">
        <f>IF(RES_hhdet_tes!R4=0,"",RES_hhdet_tes!R4/RES_hhdet_fec!R4)</f>
        <v>0.73981063050459417</v>
      </c>
      <c r="S4" s="124">
        <f>IF(RES_hhdet_tes!S4=0,"",RES_hhdet_tes!S4/RES_hhdet_fec!S4)</f>
        <v>0.75470144536837303</v>
      </c>
      <c r="T4" s="124">
        <f>IF(RES_hhdet_tes!T4=0,"",RES_hhdet_tes!T4/RES_hhdet_fec!T4)</f>
        <v>0.77419876289033385</v>
      </c>
      <c r="U4" s="124">
        <f>IF(RES_hhdet_tes!U4=0,"",RES_hhdet_tes!U4/RES_hhdet_fec!U4)</f>
        <v>0.7952034365247056</v>
      </c>
      <c r="V4" s="124">
        <f>IF(RES_hhdet_tes!V4=0,"",RES_hhdet_tes!V4/RES_hhdet_fec!V4)</f>
        <v>0.8155921579443498</v>
      </c>
      <c r="W4" s="124">
        <f>IF(RES_hhdet_tes!W4=0,"",RES_hhdet_tes!W4/RES_hhdet_fec!W4)</f>
        <v>0.82941989307546482</v>
      </c>
      <c r="X4" s="124">
        <f>IF(RES_hhdet_tes!X4=0,"",RES_hhdet_tes!X4/RES_hhdet_fec!X4)</f>
        <v>0.83528733737984073</v>
      </c>
      <c r="Y4" s="124">
        <f>IF(RES_hhdet_tes!Y4=0,"",RES_hhdet_tes!Y4/RES_hhdet_fec!Y4)</f>
        <v>0.83829862922679421</v>
      </c>
      <c r="DA4" s="130" t="s">
        <v>1909</v>
      </c>
    </row>
    <row r="5" spans="1:105" ht="12" customHeight="1" x14ac:dyDescent="0.25">
      <c r="A5" s="97" t="s">
        <v>51</v>
      </c>
      <c r="B5" s="111">
        <f>IF(RES_hhdet_tes!B5=0,"",RES_hhdet_tes!B5/RES_hhdet_fec!B5)</f>
        <v>0.66606961502798778</v>
      </c>
      <c r="C5" s="111">
        <f>IF(RES_hhdet_tes!C5=0,"",RES_hhdet_tes!C5/RES_hhdet_fec!C5)</f>
        <v>0.66862163130086427</v>
      </c>
      <c r="D5" s="111">
        <f>IF(RES_hhdet_tes!D5=0,"",RES_hhdet_tes!D5/RES_hhdet_fec!D5)</f>
        <v>0.67078432139157718</v>
      </c>
      <c r="E5" s="111">
        <f>IF(RES_hhdet_tes!E5=0,"",RES_hhdet_tes!E5/RES_hhdet_fec!E5)</f>
        <v>0.67368203404309801</v>
      </c>
      <c r="F5" s="111">
        <f>IF(RES_hhdet_tes!F5=0,"",RES_hhdet_tes!F5/RES_hhdet_fec!F5)</f>
        <v>0.67811178777165237</v>
      </c>
      <c r="G5" s="111">
        <f>IF(RES_hhdet_tes!G5=0,"",RES_hhdet_tes!G5/RES_hhdet_fec!G5)</f>
        <v>0.68277754739937946</v>
      </c>
      <c r="H5" s="111">
        <f>IF(RES_hhdet_tes!H5=0,"",RES_hhdet_tes!H5/RES_hhdet_fec!H5)</f>
        <v>0.6862356086570115</v>
      </c>
      <c r="I5" s="111">
        <f>IF(RES_hhdet_tes!I5=0,"",RES_hhdet_tes!I5/RES_hhdet_fec!I5)</f>
        <v>0.68814748317693575</v>
      </c>
      <c r="J5" s="111">
        <f>IF(RES_hhdet_tes!J5=0,"",RES_hhdet_tes!J5/RES_hhdet_fec!J5)</f>
        <v>0.6903468438914574</v>
      </c>
      <c r="K5" s="111">
        <f>IF(RES_hhdet_tes!K5=0,"",RES_hhdet_tes!K5/RES_hhdet_fec!K5)</f>
        <v>0.69211826709412039</v>
      </c>
      <c r="L5" s="111">
        <f>IF(RES_hhdet_tes!L5=0,"",RES_hhdet_tes!L5/RES_hhdet_fec!L5)</f>
        <v>0.69495771349990698</v>
      </c>
      <c r="M5" s="111">
        <f>IF(RES_hhdet_tes!M5=0,"",RES_hhdet_tes!M5/RES_hhdet_fec!M5)</f>
        <v>0.70231295708526664</v>
      </c>
      <c r="N5" s="111">
        <f>IF(RES_hhdet_tes!N5=0,"",RES_hhdet_tes!N5/RES_hhdet_fec!N5)</f>
        <v>0.71572552138521384</v>
      </c>
      <c r="O5" s="111">
        <f>IF(RES_hhdet_tes!O5=0,"",RES_hhdet_tes!O5/RES_hhdet_fec!O5)</f>
        <v>0.73003039301765427</v>
      </c>
      <c r="P5" s="111">
        <f>IF(RES_hhdet_tes!P5=0,"",RES_hhdet_tes!P5/RES_hhdet_fec!P5)</f>
        <v>0.73127377092488943</v>
      </c>
      <c r="Q5" s="111">
        <f>IF(RES_hhdet_tes!Q5=0,"",RES_hhdet_tes!Q5/RES_hhdet_fec!Q5)</f>
        <v>0.7328284979581815</v>
      </c>
      <c r="R5" s="111">
        <f>IF(RES_hhdet_tes!R5=0,"",RES_hhdet_tes!R5/RES_hhdet_fec!R5)</f>
        <v>0.73838310975866028</v>
      </c>
      <c r="S5" s="111">
        <f>IF(RES_hhdet_tes!S5=0,"",RES_hhdet_tes!S5/RES_hhdet_fec!S5)</f>
        <v>0.75334203684434253</v>
      </c>
      <c r="T5" s="111">
        <f>IF(RES_hhdet_tes!T5=0,"",RES_hhdet_tes!T5/RES_hhdet_fec!T5)</f>
        <v>0.7729286615380021</v>
      </c>
      <c r="U5" s="111">
        <f>IF(RES_hhdet_tes!U5=0,"",RES_hhdet_tes!U5/RES_hhdet_fec!U5)</f>
        <v>0.79402685245949489</v>
      </c>
      <c r="V5" s="111">
        <f>IF(RES_hhdet_tes!V5=0,"",RES_hhdet_tes!V5/RES_hhdet_fec!V5)</f>
        <v>0.81450939648542497</v>
      </c>
      <c r="W5" s="111">
        <f>IF(RES_hhdet_tes!W5=0,"",RES_hhdet_tes!W5/RES_hhdet_fec!W5)</f>
        <v>0.82839715902615307</v>
      </c>
      <c r="X5" s="111">
        <f>IF(RES_hhdet_tes!X5=0,"",RES_hhdet_tes!X5/RES_hhdet_fec!X5)</f>
        <v>0.83429950056570856</v>
      </c>
      <c r="Y5" s="111">
        <f>IF(RES_hhdet_tes!Y5=0,"",RES_hhdet_tes!Y5/RES_hhdet_fec!Y5)</f>
        <v>0.83732598287982551</v>
      </c>
      <c r="DA5" s="63" t="s">
        <v>1910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X6" s="111">
        <f>IF(RES_hhdet_tes!X6=0,"",RES_hhdet_tes!X6/RES_hhdet_fec!X6)</f>
        <v>1</v>
      </c>
      <c r="Y6" s="111">
        <f>IF(RES_hhdet_tes!Y6=0,"",RES_hhdet_tes!Y6/RES_hhdet_fec!Y6)</f>
        <v>1</v>
      </c>
      <c r="DA6" s="63" t="s">
        <v>1911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1.9750400444877321</v>
      </c>
      <c r="C7" s="124">
        <f>IF(RES_hhdet_tes!C7=0,"",RES_hhdet_tes!C7/RES_hhdet_fec!C7)</f>
        <v>2.0714857694103737</v>
      </c>
      <c r="D7" s="124">
        <f>IF(RES_hhdet_tes!D7=0,"",RES_hhdet_tes!D7/RES_hhdet_fec!D7)</f>
        <v>2.1743825956266738</v>
      </c>
      <c r="E7" s="124">
        <f>IF(RES_hhdet_tes!E7=0,"",RES_hhdet_tes!E7/RES_hhdet_fec!E7)</f>
        <v>2.2661221827386826</v>
      </c>
      <c r="F7" s="124">
        <f>IF(RES_hhdet_tes!F7=0,"",RES_hhdet_tes!F7/RES_hhdet_fec!F7)</f>
        <v>2.3936822562568101</v>
      </c>
      <c r="G7" s="124">
        <f>IF(RES_hhdet_tes!G7=0,"",RES_hhdet_tes!G7/RES_hhdet_fec!G7)</f>
        <v>2.558326408734819</v>
      </c>
      <c r="H7" s="124">
        <f>IF(RES_hhdet_tes!H7=0,"",RES_hhdet_tes!H7/RES_hhdet_fec!H7)</f>
        <v>2.7853183451157895</v>
      </c>
      <c r="I7" s="124">
        <f>IF(RES_hhdet_tes!I7=0,"",RES_hhdet_tes!I7/RES_hhdet_fec!I7)</f>
        <v>2.9128682173101295</v>
      </c>
      <c r="J7" s="124">
        <f>IF(RES_hhdet_tes!J7=0,"",RES_hhdet_tes!J7/RES_hhdet_fec!J7)</f>
        <v>2.9628415751136656</v>
      </c>
      <c r="K7" s="124">
        <f>IF(RES_hhdet_tes!K7=0,"",RES_hhdet_tes!K7/RES_hhdet_fec!K7)</f>
        <v>3.0398348676229272</v>
      </c>
      <c r="L7" s="124">
        <f>IF(RES_hhdet_tes!L7=0,"",RES_hhdet_tes!L7/RES_hhdet_fec!L7)</f>
        <v>3.1008562839072376</v>
      </c>
      <c r="M7" s="124">
        <f>IF(RES_hhdet_tes!M7=0,"",RES_hhdet_tes!M7/RES_hhdet_fec!M7)</f>
        <v>3.1484596430916221</v>
      </c>
      <c r="N7" s="124">
        <f>IF(RES_hhdet_tes!N7=0,"",RES_hhdet_tes!N7/RES_hhdet_fec!N7)</f>
        <v>3.2634233224267328</v>
      </c>
      <c r="O7" s="124">
        <f>IF(RES_hhdet_tes!O7=0,"",RES_hhdet_tes!O7/RES_hhdet_fec!O7)</f>
        <v>3.5661638541563772</v>
      </c>
      <c r="P7" s="124">
        <f>IF(RES_hhdet_tes!P7=0,"",RES_hhdet_tes!P7/RES_hhdet_fec!P7)</f>
        <v>3.97549419213835</v>
      </c>
      <c r="Q7" s="124">
        <f>IF(RES_hhdet_tes!Q7=0,"",RES_hhdet_tes!Q7/RES_hhdet_fec!Q7)</f>
        <v>4.1900269215459502</v>
      </c>
      <c r="R7" s="124">
        <f>IF(RES_hhdet_tes!R7=0,"",RES_hhdet_tes!R7/RES_hhdet_fec!R7)</f>
        <v>4.2526168594266123</v>
      </c>
      <c r="S7" s="124">
        <f>IF(RES_hhdet_tes!S7=0,"",RES_hhdet_tes!S7/RES_hhdet_fec!S7)</f>
        <v>4.2872605569038438</v>
      </c>
      <c r="T7" s="124">
        <f>IF(RES_hhdet_tes!T7=0,"",RES_hhdet_tes!T7/RES_hhdet_fec!T7)</f>
        <v>4.3681681260884275</v>
      </c>
      <c r="U7" s="124">
        <f>IF(RES_hhdet_tes!U7=0,"",RES_hhdet_tes!U7/RES_hhdet_fec!U7)</f>
        <v>4.4473425760457106</v>
      </c>
      <c r="V7" s="124">
        <f>IF(RES_hhdet_tes!V7=0,"",RES_hhdet_tes!V7/RES_hhdet_fec!V7)</f>
        <v>4.5179637812061308</v>
      </c>
      <c r="W7" s="124">
        <f>IF(RES_hhdet_tes!W7=0,"",RES_hhdet_tes!W7/RES_hhdet_fec!W7)</f>
        <v>4.5753118420548731</v>
      </c>
      <c r="X7" s="124">
        <f>IF(RES_hhdet_tes!X7=0,"",RES_hhdet_tes!X7/RES_hhdet_fec!X7)</f>
        <v>4.6044068711766375</v>
      </c>
      <c r="Y7" s="124">
        <f>IF(RES_hhdet_tes!Y7=0,"",RES_hhdet_tes!Y7/RES_hhdet_fec!Y7)</f>
        <v>4.6184898120966347</v>
      </c>
      <c r="DA7" s="130" t="s">
        <v>1912</v>
      </c>
    </row>
    <row r="8" spans="1:105" ht="12" customHeight="1" x14ac:dyDescent="0.25">
      <c r="A8" s="97" t="s">
        <v>53</v>
      </c>
      <c r="B8" s="111">
        <f>IF(RES_hhdet_tes!B8=0,"",RES_hhdet_tes!B8/RES_hhdet_fec!B8)</f>
        <v>1.9750400444877321</v>
      </c>
      <c r="C8" s="111">
        <f>IF(RES_hhdet_tes!C8=0,"",RES_hhdet_tes!C8/RES_hhdet_fec!C8)</f>
        <v>2.0714857694103737</v>
      </c>
      <c r="D8" s="111">
        <f>IF(RES_hhdet_tes!D8=0,"",RES_hhdet_tes!D8/RES_hhdet_fec!D8)</f>
        <v>2.1743825956266738</v>
      </c>
      <c r="E8" s="111">
        <f>IF(RES_hhdet_tes!E8=0,"",RES_hhdet_tes!E8/RES_hhdet_fec!E8)</f>
        <v>2.2661221827386826</v>
      </c>
      <c r="F8" s="111">
        <f>IF(RES_hhdet_tes!F8=0,"",RES_hhdet_tes!F8/RES_hhdet_fec!F8)</f>
        <v>2.3936822562568101</v>
      </c>
      <c r="G8" s="111">
        <f>IF(RES_hhdet_tes!G8=0,"",RES_hhdet_tes!G8/RES_hhdet_fec!G8)</f>
        <v>2.558326408734819</v>
      </c>
      <c r="H8" s="111">
        <f>IF(RES_hhdet_tes!H8=0,"",RES_hhdet_tes!H8/RES_hhdet_fec!H8)</f>
        <v>2.7853183451157895</v>
      </c>
      <c r="I8" s="111">
        <f>IF(RES_hhdet_tes!I8=0,"",RES_hhdet_tes!I8/RES_hhdet_fec!I8)</f>
        <v>2.9128682173101295</v>
      </c>
      <c r="J8" s="111">
        <f>IF(RES_hhdet_tes!J8=0,"",RES_hhdet_tes!J8/RES_hhdet_fec!J8)</f>
        <v>2.9628415751136656</v>
      </c>
      <c r="K8" s="111">
        <f>IF(RES_hhdet_tes!K8=0,"",RES_hhdet_tes!K8/RES_hhdet_fec!K8)</f>
        <v>3.0398348676229272</v>
      </c>
      <c r="L8" s="111">
        <f>IF(RES_hhdet_tes!L8=0,"",RES_hhdet_tes!L8/RES_hhdet_fec!L8)</f>
        <v>3.1008562839072376</v>
      </c>
      <c r="M8" s="111">
        <f>IF(RES_hhdet_tes!M8=0,"",RES_hhdet_tes!M8/RES_hhdet_fec!M8)</f>
        <v>3.1484596430916221</v>
      </c>
      <c r="N8" s="111">
        <f>IF(RES_hhdet_tes!N8=0,"",RES_hhdet_tes!N8/RES_hhdet_fec!N8)</f>
        <v>3.2634233224267328</v>
      </c>
      <c r="O8" s="111">
        <f>IF(RES_hhdet_tes!O8=0,"",RES_hhdet_tes!O8/RES_hhdet_fec!O8)</f>
        <v>3.5661638541563772</v>
      </c>
      <c r="P8" s="111">
        <f>IF(RES_hhdet_tes!P8=0,"",RES_hhdet_tes!P8/RES_hhdet_fec!P8)</f>
        <v>3.97549419213835</v>
      </c>
      <c r="Q8" s="111">
        <f>IF(RES_hhdet_tes!Q8=0,"",RES_hhdet_tes!Q8/RES_hhdet_fec!Q8)</f>
        <v>4.1900269215459502</v>
      </c>
      <c r="R8" s="111">
        <f>IF(RES_hhdet_tes!R8=0,"",RES_hhdet_tes!R8/RES_hhdet_fec!R8)</f>
        <v>4.2526168594266123</v>
      </c>
      <c r="S8" s="111">
        <f>IF(RES_hhdet_tes!S8=0,"",RES_hhdet_tes!S8/RES_hhdet_fec!S8)</f>
        <v>4.2872605569038438</v>
      </c>
      <c r="T8" s="111">
        <f>IF(RES_hhdet_tes!T8=0,"",RES_hhdet_tes!T8/RES_hhdet_fec!T8)</f>
        <v>4.3681681260884275</v>
      </c>
      <c r="U8" s="111">
        <f>IF(RES_hhdet_tes!U8=0,"",RES_hhdet_tes!U8/RES_hhdet_fec!U8)</f>
        <v>4.4473425760457106</v>
      </c>
      <c r="V8" s="111">
        <f>IF(RES_hhdet_tes!V8=0,"",RES_hhdet_tes!V8/RES_hhdet_fec!V8)</f>
        <v>4.5179637812061308</v>
      </c>
      <c r="W8" s="111">
        <f>IF(RES_hhdet_tes!W8=0,"",RES_hhdet_tes!W8/RES_hhdet_fec!W8)</f>
        <v>4.5753118420548731</v>
      </c>
      <c r="X8" s="111">
        <f>IF(RES_hhdet_tes!X8=0,"",RES_hhdet_tes!X8/RES_hhdet_fec!X8)</f>
        <v>4.6044068711766375</v>
      </c>
      <c r="Y8" s="111">
        <f>IF(RES_hhdet_tes!Y8=0,"",RES_hhdet_tes!Y8/RES_hhdet_fec!Y8)</f>
        <v>4.6184898120966347</v>
      </c>
      <c r="DA8" s="63" t="s">
        <v>1913</v>
      </c>
    </row>
    <row r="9" spans="1:105" ht="12" customHeight="1" x14ac:dyDescent="0.25">
      <c r="A9" s="121" t="s">
        <v>55</v>
      </c>
      <c r="B9" s="124">
        <f>IF(RES_hhdet_tes!B9=0,"",RES_hhdet_tes!B9/RES_hhdet_fec!B9)</f>
        <v>0.66246515881361856</v>
      </c>
      <c r="C9" s="124">
        <f>IF(RES_hhdet_tes!C9=0,"",RES_hhdet_tes!C9/RES_hhdet_fec!C9)</f>
        <v>0.6595680886151376</v>
      </c>
      <c r="D9" s="124">
        <f>IF(RES_hhdet_tes!D9=0,"",RES_hhdet_tes!D9/RES_hhdet_fec!D9)</f>
        <v>0.65759190117204425</v>
      </c>
      <c r="E9" s="124">
        <f>IF(RES_hhdet_tes!E9=0,"",RES_hhdet_tes!E9/RES_hhdet_fec!E9)</f>
        <v>0.65593201889281683</v>
      </c>
      <c r="F9" s="124">
        <f>IF(RES_hhdet_tes!F9=0,"",RES_hhdet_tes!F9/RES_hhdet_fec!F9)</f>
        <v>0.65262612225614069</v>
      </c>
      <c r="G9" s="124">
        <f>IF(RES_hhdet_tes!G9=0,"",RES_hhdet_tes!G9/RES_hhdet_fec!G9)</f>
        <v>0.65254974410823163</v>
      </c>
      <c r="H9" s="124">
        <f>IF(RES_hhdet_tes!H9=0,"",RES_hhdet_tes!H9/RES_hhdet_fec!H9)</f>
        <v>0.65026738334136247</v>
      </c>
      <c r="I9" s="124">
        <f>IF(RES_hhdet_tes!I9=0,"",RES_hhdet_tes!I9/RES_hhdet_fec!I9)</f>
        <v>0.64502985295999171</v>
      </c>
      <c r="J9" s="124">
        <f>IF(RES_hhdet_tes!J9=0,"",RES_hhdet_tes!J9/RES_hhdet_fec!J9)</f>
        <v>0.64366696667146284</v>
      </c>
      <c r="K9" s="124">
        <f>IF(RES_hhdet_tes!K9=0,"",RES_hhdet_tes!K9/RES_hhdet_fec!K9)</f>
        <v>0.63666525680155117</v>
      </c>
      <c r="L9" s="124">
        <f>IF(RES_hhdet_tes!L9=0,"",RES_hhdet_tes!L9/RES_hhdet_fec!L9)</f>
        <v>0.63226518417349198</v>
      </c>
      <c r="M9" s="124">
        <f>IF(RES_hhdet_tes!M9=0,"",RES_hhdet_tes!M9/RES_hhdet_fec!M9)</f>
        <v>0.63702046449686212</v>
      </c>
      <c r="N9" s="124">
        <f>IF(RES_hhdet_tes!N9=0,"",RES_hhdet_tes!N9/RES_hhdet_fec!N9)</f>
        <v>0.64473206606489297</v>
      </c>
      <c r="O9" s="124">
        <f>IF(RES_hhdet_tes!O9=0,"",RES_hhdet_tes!O9/RES_hhdet_fec!O9)</f>
        <v>0.65319492526607781</v>
      </c>
      <c r="P9" s="124">
        <f>IF(RES_hhdet_tes!P9=0,"",RES_hhdet_tes!P9/RES_hhdet_fec!P9)</f>
        <v>0.65600724832759716</v>
      </c>
      <c r="Q9" s="124">
        <f>IF(RES_hhdet_tes!Q9=0,"",RES_hhdet_tes!Q9/RES_hhdet_fec!Q9)</f>
        <v>0.65878076816445874</v>
      </c>
      <c r="R9" s="124">
        <f>IF(RES_hhdet_tes!R9=0,"",RES_hhdet_tes!R9/RES_hhdet_fec!R9)</f>
        <v>0.66300182687048093</v>
      </c>
      <c r="S9" s="124">
        <f>IF(RES_hhdet_tes!S9=0,"",RES_hhdet_tes!S9/RES_hhdet_fec!S9)</f>
        <v>0.67221835971855037</v>
      </c>
      <c r="T9" s="124">
        <f>IF(RES_hhdet_tes!T9=0,"",RES_hhdet_tes!T9/RES_hhdet_fec!T9)</f>
        <v>0.68415783620748438</v>
      </c>
      <c r="U9" s="124">
        <f>IF(RES_hhdet_tes!U9=0,"",RES_hhdet_tes!U9/RES_hhdet_fec!U9)</f>
        <v>0.69769255458147317</v>
      </c>
      <c r="V9" s="124">
        <f>IF(RES_hhdet_tes!V9=0,"",RES_hhdet_tes!V9/RES_hhdet_fec!V9)</f>
        <v>0.70979158253977936</v>
      </c>
      <c r="W9" s="124">
        <f>IF(RES_hhdet_tes!W9=0,"",RES_hhdet_tes!W9/RES_hhdet_fec!W9)</f>
        <v>0.71741201855225145</v>
      </c>
      <c r="X9" s="124">
        <f>IF(RES_hhdet_tes!X9=0,"",RES_hhdet_tes!X9/RES_hhdet_fec!X9)</f>
        <v>0.72089021633384931</v>
      </c>
      <c r="Y9" s="124">
        <f>IF(RES_hhdet_tes!Y9=0,"",RES_hhdet_tes!Y9/RES_hhdet_fec!Y9)</f>
        <v>0.72411016278771656</v>
      </c>
      <c r="DA9" s="130" t="s">
        <v>1914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0.57719697409586035</v>
      </c>
      <c r="C10" s="111">
        <f>IF(RES_hhdet_tes!C10=0,"",RES_hhdet_tes!C10/RES_hhdet_fec!C10)</f>
        <v>0.58141180031355044</v>
      </c>
      <c r="D10" s="111">
        <f>IF(RES_hhdet_tes!D10=0,"",RES_hhdet_tes!D10/RES_hhdet_fec!D10)</f>
        <v>0.58619100770713994</v>
      </c>
      <c r="E10" s="111">
        <f>IF(RES_hhdet_tes!E10=0,"",RES_hhdet_tes!E10/RES_hhdet_fec!E10)</f>
        <v>0.59120332665120312</v>
      </c>
      <c r="F10" s="111">
        <f>IF(RES_hhdet_tes!F10=0,"",RES_hhdet_tes!F10/RES_hhdet_fec!F10)</f>
        <v>0.59686596528067704</v>
      </c>
      <c r="G10" s="111">
        <f>IF(RES_hhdet_tes!G10=0,"",RES_hhdet_tes!G10/RES_hhdet_fec!G10)</f>
        <v>0.60063099503779849</v>
      </c>
      <c r="H10" s="111">
        <f>IF(RES_hhdet_tes!H10=0,"",RES_hhdet_tes!H10/RES_hhdet_fec!H10)</f>
        <v>0.60378626786283285</v>
      </c>
      <c r="I10" s="111">
        <f>IF(RES_hhdet_tes!I10=0,"",RES_hhdet_tes!I10/RES_hhdet_fec!I10)</f>
        <v>0.60782317733230506</v>
      </c>
      <c r="J10" s="111">
        <f>IF(RES_hhdet_tes!J10=0,"",RES_hhdet_tes!J10/RES_hhdet_fec!J10)</f>
        <v>0.61594793159485806</v>
      </c>
      <c r="K10" s="111">
        <f>IF(RES_hhdet_tes!K10=0,"",RES_hhdet_tes!K10/RES_hhdet_fec!K10)</f>
        <v>0.62033935404675022</v>
      </c>
      <c r="L10" s="111">
        <f>IF(RES_hhdet_tes!L10=0,"",RES_hhdet_tes!L10/RES_hhdet_fec!L10)</f>
        <v>0.62501923282660599</v>
      </c>
      <c r="M10" s="111">
        <f>IF(RES_hhdet_tes!M10=0,"",RES_hhdet_tes!M10/RES_hhdet_fec!M10)</f>
        <v>0.63200096722403531</v>
      </c>
      <c r="N10" s="111">
        <f>IF(RES_hhdet_tes!N10=0,"",RES_hhdet_tes!N10/RES_hhdet_fec!N10)</f>
        <v>0.64098714997720507</v>
      </c>
      <c r="O10" s="111">
        <f>IF(RES_hhdet_tes!O10=0,"",RES_hhdet_tes!O10/RES_hhdet_fec!O10)</f>
        <v>0.64952359376524882</v>
      </c>
      <c r="P10" s="111">
        <f>IF(RES_hhdet_tes!P10=0,"",RES_hhdet_tes!P10/RES_hhdet_fec!P10)</f>
        <v>0.65117293114767583</v>
      </c>
      <c r="Q10" s="111">
        <f>IF(RES_hhdet_tes!Q10=0,"",RES_hhdet_tes!Q10/RES_hhdet_fec!Q10)</f>
        <v>0.65356879756010267</v>
      </c>
      <c r="R10" s="111">
        <f>IF(RES_hhdet_tes!R10=0,"",RES_hhdet_tes!R10/RES_hhdet_fec!R10)</f>
        <v>0.65778978979730718</v>
      </c>
      <c r="S10" s="111">
        <f>IF(RES_hhdet_tes!S10=0,"",RES_hhdet_tes!S10/RES_hhdet_fec!S10)</f>
        <v>0.66694461553066431</v>
      </c>
      <c r="T10" s="111">
        <f>IF(RES_hhdet_tes!T10=0,"",RES_hhdet_tes!T10/RES_hhdet_fec!T10)</f>
        <v>0.67935833713096505</v>
      </c>
      <c r="U10" s="111">
        <f>IF(RES_hhdet_tes!U10=0,"",RES_hhdet_tes!U10/RES_hhdet_fec!U10)</f>
        <v>0.69366297244518038</v>
      </c>
      <c r="V10" s="111">
        <f>IF(RES_hhdet_tes!V10=0,"",RES_hhdet_tes!V10/RES_hhdet_fec!V10)</f>
        <v>0.70636520363143274</v>
      </c>
      <c r="W10" s="111">
        <f>IF(RES_hhdet_tes!W10=0,"",RES_hhdet_tes!W10/RES_hhdet_fec!W10)</f>
        <v>0.7143298380494737</v>
      </c>
      <c r="X10" s="111">
        <f>IF(RES_hhdet_tes!X10=0,"",RES_hhdet_tes!X10/RES_hhdet_fec!X10)</f>
        <v>0.7180062483862284</v>
      </c>
      <c r="Y10" s="111">
        <f>IF(RES_hhdet_tes!Y10=0,"",RES_hhdet_tes!Y10/RES_hhdet_fec!Y10)</f>
        <v>0.72073244088974631</v>
      </c>
      <c r="DA10" s="63" t="s">
        <v>1915</v>
      </c>
    </row>
    <row r="11" spans="1:105" ht="12" customHeight="1" x14ac:dyDescent="0.25">
      <c r="A11" s="97" t="s">
        <v>124</v>
      </c>
      <c r="B11" s="111" t="str">
        <f>IF(RES_hhdet_tes!B11=0,"",RES_hhdet_tes!B11/RES_hhdet_fec!B11)</f>
        <v/>
      </c>
      <c r="C11" s="111" t="str">
        <f>IF(RES_hhdet_tes!C11=0,"",RES_hhdet_tes!C11/RES_hhdet_fec!C11)</f>
        <v/>
      </c>
      <c r="D11" s="111" t="str">
        <f>IF(RES_hhdet_tes!D11=0,"",RES_hhdet_tes!D11/RES_hhdet_fec!D11)</f>
        <v/>
      </c>
      <c r="E11" s="111" t="str">
        <f>IF(RES_hhdet_tes!E11=0,"",RES_hhdet_tes!E11/RES_hhdet_fec!E11)</f>
        <v/>
      </c>
      <c r="F11" s="111" t="str">
        <f>IF(RES_hhdet_tes!F11=0,"",RES_hhdet_tes!F11/RES_hhdet_fec!F11)</f>
        <v/>
      </c>
      <c r="G11" s="111" t="str">
        <f>IF(RES_hhdet_tes!G11=0,"",RES_hhdet_tes!G11/RES_hhdet_fec!G11)</f>
        <v/>
      </c>
      <c r="H11" s="111" t="str">
        <f>IF(RES_hhdet_tes!H11=0,"",RES_hhdet_tes!H11/RES_hhdet_fec!H11)</f>
        <v/>
      </c>
      <c r="I11" s="111" t="str">
        <f>IF(RES_hhdet_tes!I11=0,"",RES_hhdet_tes!I11/RES_hhdet_fec!I11)</f>
        <v/>
      </c>
      <c r="J11" s="111" t="str">
        <f>IF(RES_hhdet_tes!J11=0,"",RES_hhdet_tes!J11/RES_hhdet_fec!J11)</f>
        <v/>
      </c>
      <c r="K11" s="111" t="str">
        <f>IF(RES_hhdet_tes!K11=0,"",RES_hhdet_tes!K11/RES_hhdet_fec!K11)</f>
        <v/>
      </c>
      <c r="L11" s="111" t="str">
        <f>IF(RES_hhdet_tes!L11=0,"",RES_hhdet_tes!L11/RES_hhdet_fec!L11)</f>
        <v/>
      </c>
      <c r="M11" s="111" t="str">
        <f>IF(RES_hhdet_tes!M11=0,"",RES_hhdet_tes!M11/RES_hhdet_fec!M11)</f>
        <v/>
      </c>
      <c r="N11" s="111" t="str">
        <f>IF(RES_hhdet_tes!N11=0,"",RES_hhdet_tes!N11/RES_hhdet_fec!N11)</f>
        <v/>
      </c>
      <c r="O11" s="111" t="str">
        <f>IF(RES_hhdet_tes!O11=0,"",RES_hhdet_tes!O11/RES_hhdet_fec!O11)</f>
        <v/>
      </c>
      <c r="P11" s="111" t="str">
        <f>IF(RES_hhdet_tes!P11=0,"",RES_hhdet_tes!P11/RES_hhdet_fec!P11)</f>
        <v/>
      </c>
      <c r="Q11" s="111" t="str">
        <f>IF(RES_hhdet_tes!Q11=0,"",RES_hhdet_tes!Q11/RES_hhdet_fec!Q11)</f>
        <v/>
      </c>
      <c r="R11" s="111" t="str">
        <f>IF(RES_hhdet_tes!R11=0,"",RES_hhdet_tes!R11/RES_hhdet_fec!R11)</f>
        <v/>
      </c>
      <c r="S11" s="111" t="str">
        <f>IF(RES_hhdet_tes!S11=0,"",RES_hhdet_tes!S11/RES_hhdet_fec!S11)</f>
        <v/>
      </c>
      <c r="T11" s="111" t="str">
        <f>IF(RES_hhdet_tes!T11=0,"",RES_hhdet_tes!T11/RES_hhdet_fec!T11)</f>
        <v/>
      </c>
      <c r="U11" s="111" t="str">
        <f>IF(RES_hhdet_tes!U11=0,"",RES_hhdet_tes!U11/RES_hhdet_fec!U11)</f>
        <v/>
      </c>
      <c r="V11" s="111" t="str">
        <f>IF(RES_hhdet_tes!V11=0,"",RES_hhdet_tes!V11/RES_hhdet_fec!V11)</f>
        <v/>
      </c>
      <c r="W11" s="111" t="str">
        <f>IF(RES_hhdet_tes!W11=0,"",RES_hhdet_tes!W11/RES_hhdet_fec!W11)</f>
        <v/>
      </c>
      <c r="X11" s="111" t="str">
        <f>IF(RES_hhdet_tes!X11=0,"",RES_hhdet_tes!X11/RES_hhdet_fec!X11)</f>
        <v/>
      </c>
      <c r="Y11" s="111" t="str">
        <f>IF(RES_hhdet_tes!Y11=0,"",RES_hhdet_tes!Y11/RES_hhdet_fec!Y11)</f>
        <v/>
      </c>
      <c r="DA11" s="63" t="s">
        <v>1916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X12" s="111" t="str">
        <f>IF(RES_hhdet_tes!X12=0,"",RES_hhdet_tes!X12/RES_hhdet_fec!X12)</f>
        <v/>
      </c>
      <c r="Y12" s="111" t="str">
        <f>IF(RES_hhdet_tes!Y12=0,"",RES_hhdet_tes!Y12/RES_hhdet_fec!Y12)</f>
        <v/>
      </c>
      <c r="DA12" s="63" t="s">
        <v>1917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X13" s="112" t="str">
        <f>IF(RES_hhdet_tes!X13=0,"",RES_hhdet_tes!X13/RES_hhdet_fec!X13)</f>
        <v/>
      </c>
      <c r="Y13" s="112" t="str">
        <f>IF(RES_hhdet_tes!Y13=0,"",RES_hhdet_tes!Y13/RES_hhdet_fec!Y13)</f>
        <v/>
      </c>
      <c r="DA13" s="131" t="s">
        <v>1918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X14" s="113" t="str">
        <f>IF(RES_hhdet_tes!X14=0,"",RES_hhdet_tes!X14/RES_hhdet_fec!X14)</f>
        <v/>
      </c>
      <c r="Y14" s="113" t="str">
        <f>IF(RES_hhdet_tes!Y14=0,"",RES_hhdet_tes!Y14/RES_hhdet_fec!Y14)</f>
        <v/>
      </c>
      <c r="DA14" s="132" t="s">
        <v>1919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0.71490577330460447</v>
      </c>
      <c r="C15" s="112">
        <f>IF(RES_hhdet_tes!C15=0,"",RES_hhdet_tes!C15/RES_hhdet_fec!C15)</f>
        <v>0.71728360462869944</v>
      </c>
      <c r="D15" s="112">
        <f>IF(RES_hhdet_tes!D15=0,"",RES_hhdet_tes!D15/RES_hhdet_fec!D15)</f>
        <v>0.71920195884501836</v>
      </c>
      <c r="E15" s="112">
        <f>IF(RES_hhdet_tes!E15=0,"",RES_hhdet_tes!E15/RES_hhdet_fec!E15)</f>
        <v>0.72176506173833654</v>
      </c>
      <c r="F15" s="112">
        <f>IF(RES_hhdet_tes!F15=0,"",RES_hhdet_tes!F15/RES_hhdet_fec!F15)</f>
        <v>0.72541235103923785</v>
      </c>
      <c r="G15" s="112">
        <f>IF(RES_hhdet_tes!G15=0,"",RES_hhdet_tes!G15/RES_hhdet_fec!G15)</f>
        <v>0.730794022446276</v>
      </c>
      <c r="H15" s="112">
        <f>IF(RES_hhdet_tes!H15=0,"",RES_hhdet_tes!H15/RES_hhdet_fec!H15)</f>
        <v>0.73698347301132916</v>
      </c>
      <c r="I15" s="112">
        <f>IF(RES_hhdet_tes!I15=0,"",RES_hhdet_tes!I15/RES_hhdet_fec!I15)</f>
        <v>0.74015548356853522</v>
      </c>
      <c r="J15" s="112">
        <f>IF(RES_hhdet_tes!J15=0,"",RES_hhdet_tes!J15/RES_hhdet_fec!J15)</f>
        <v>0.74130272811031839</v>
      </c>
      <c r="K15" s="112">
        <f>IF(RES_hhdet_tes!K15=0,"",RES_hhdet_tes!K15/RES_hhdet_fec!K15)</f>
        <v>0.74177181942080317</v>
      </c>
      <c r="L15" s="112">
        <f>IF(RES_hhdet_tes!L15=0,"",RES_hhdet_tes!L15/RES_hhdet_fec!L15)</f>
        <v>0.742229562337966</v>
      </c>
      <c r="M15" s="112">
        <f>IF(RES_hhdet_tes!M15=0,"",RES_hhdet_tes!M15/RES_hhdet_fec!M15)</f>
        <v>0.74222956233796633</v>
      </c>
      <c r="N15" s="112">
        <f>IF(RES_hhdet_tes!N15=0,"",RES_hhdet_tes!N15/RES_hhdet_fec!N15)</f>
        <v>0.74222956233796633</v>
      </c>
      <c r="O15" s="112">
        <f>IF(RES_hhdet_tes!O15=0,"",RES_hhdet_tes!O15/RES_hhdet_fec!O15)</f>
        <v>0.74654006556697194</v>
      </c>
      <c r="P15" s="112">
        <f>IF(RES_hhdet_tes!P15=0,"",RES_hhdet_tes!P15/RES_hhdet_fec!P15)</f>
        <v>0.77915087033088848</v>
      </c>
      <c r="Q15" s="112">
        <f>IF(RES_hhdet_tes!Q15=0,"",RES_hhdet_tes!Q15/RES_hhdet_fec!Q15)</f>
        <v>0.78002091279663532</v>
      </c>
      <c r="R15" s="112">
        <f>IF(RES_hhdet_tes!R15=0,"",RES_hhdet_tes!R15/RES_hhdet_fec!R15)</f>
        <v>0.78029421917180986</v>
      </c>
      <c r="S15" s="112">
        <f>IF(RES_hhdet_tes!S15=0,"",RES_hhdet_tes!S15/RES_hhdet_fec!S15)</f>
        <v>0.78419835163213591</v>
      </c>
      <c r="T15" s="112">
        <f>IF(RES_hhdet_tes!T15=0,"",RES_hhdet_tes!T15/RES_hhdet_fec!T15)</f>
        <v>0.78859534724448477</v>
      </c>
      <c r="U15" s="112">
        <f>IF(RES_hhdet_tes!U15=0,"",RES_hhdet_tes!U15/RES_hhdet_fec!U15)</f>
        <v>0.79332794764852876</v>
      </c>
      <c r="V15" s="112">
        <f>IF(RES_hhdet_tes!V15=0,"",RES_hhdet_tes!V15/RES_hhdet_fec!V15)</f>
        <v>0.80050187453980959</v>
      </c>
      <c r="W15" s="112">
        <f>IF(RES_hhdet_tes!W15=0,"",RES_hhdet_tes!W15/RES_hhdet_fec!W15)</f>
        <v>0.8165814729075298</v>
      </c>
      <c r="X15" s="112">
        <f>IF(RES_hhdet_tes!X15=0,"",RES_hhdet_tes!X15/RES_hhdet_fec!X15)</f>
        <v>0.82786024970388383</v>
      </c>
      <c r="Y15" s="112">
        <f>IF(RES_hhdet_tes!Y15=0,"",RES_hhdet_tes!Y15/RES_hhdet_fec!Y15)</f>
        <v>0.83475608959796865</v>
      </c>
      <c r="DA15" s="131" t="s">
        <v>1920</v>
      </c>
    </row>
    <row r="16" spans="1:105" ht="12" customHeight="1" x14ac:dyDescent="0.25">
      <c r="A16" s="107" t="s">
        <v>121</v>
      </c>
      <c r="B16" s="113">
        <f>IF(RES_hhdet_tes!B16=0,"",RES_hhdet_tes!B16/RES_hhdet_fec!B16)</f>
        <v>0.757144632481483</v>
      </c>
      <c r="C16" s="113">
        <f>IF(RES_hhdet_tes!C16=0,"",RES_hhdet_tes!C16/RES_hhdet_fec!C16)</f>
        <v>0.76101484205076442</v>
      </c>
      <c r="D16" s="113">
        <f>IF(RES_hhdet_tes!D16=0,"",RES_hhdet_tes!D16/RES_hhdet_fec!D16)</f>
        <v>0.76196205785249271</v>
      </c>
      <c r="E16" s="113">
        <f>IF(RES_hhdet_tes!E16=0,"",RES_hhdet_tes!E16/RES_hhdet_fec!E16)</f>
        <v>0.7649883020072995</v>
      </c>
      <c r="F16" s="113">
        <f>IF(RES_hhdet_tes!F16=0,"",RES_hhdet_tes!F16/RES_hhdet_fec!F16)</f>
        <v>0.76850060796065878</v>
      </c>
      <c r="G16" s="113">
        <f>IF(RES_hhdet_tes!G16=0,"",RES_hhdet_tes!G16/RES_hhdet_fec!G16)</f>
        <v>0.77316175987143099</v>
      </c>
      <c r="H16" s="113">
        <f>IF(RES_hhdet_tes!H16=0,"",RES_hhdet_tes!H16/RES_hhdet_fec!H16)</f>
        <v>0.77911296316964584</v>
      </c>
      <c r="I16" s="113">
        <f>IF(RES_hhdet_tes!I16=0,"",RES_hhdet_tes!I16/RES_hhdet_fec!I16)</f>
        <v>0.77872073227948357</v>
      </c>
      <c r="J16" s="113">
        <f>IF(RES_hhdet_tes!J16=0,"",RES_hhdet_tes!J16/RES_hhdet_fec!J16)</f>
        <v>0.78109843734114415</v>
      </c>
      <c r="K16" s="113">
        <f>IF(RES_hhdet_tes!K16=0,"",RES_hhdet_tes!K16/RES_hhdet_fec!K16)</f>
        <v>0.78143345019890487</v>
      </c>
      <c r="L16" s="113">
        <f>IF(RES_hhdet_tes!L16=0,"",RES_hhdet_tes!L16/RES_hhdet_fec!L16)</f>
        <v>0.78222482165830576</v>
      </c>
      <c r="M16" s="113">
        <f>IF(RES_hhdet_tes!M16=0,"",RES_hhdet_tes!M16/RES_hhdet_fec!M16)</f>
        <v>0.78160137973412092</v>
      </c>
      <c r="N16" s="113">
        <f>IF(RES_hhdet_tes!N16=0,"",RES_hhdet_tes!N16/RES_hhdet_fec!N16)</f>
        <v>0.78176597620739485</v>
      </c>
      <c r="O16" s="113">
        <f>IF(RES_hhdet_tes!O16=0,"",RES_hhdet_tes!O16/RES_hhdet_fec!O16)</f>
        <v>0.78199795992071741</v>
      </c>
      <c r="P16" s="113">
        <f>IF(RES_hhdet_tes!P16=0,"",RES_hhdet_tes!P16/RES_hhdet_fec!P16)</f>
        <v>0.81648208322103644</v>
      </c>
      <c r="Q16" s="113">
        <f>IF(RES_hhdet_tes!Q16=0,"",RES_hhdet_tes!Q16/RES_hhdet_fec!Q16)</f>
        <v>0.81671939568592333</v>
      </c>
      <c r="R16" s="113">
        <f>IF(RES_hhdet_tes!R16=0,"",RES_hhdet_tes!R16/RES_hhdet_fec!R16)</f>
        <v>0.81631794615811848</v>
      </c>
      <c r="S16" s="113">
        <f>IF(RES_hhdet_tes!S16=0,"",RES_hhdet_tes!S16/RES_hhdet_fec!S16)</f>
        <v>0.81630354729043186</v>
      </c>
      <c r="T16" s="113">
        <f>IF(RES_hhdet_tes!T16=0,"",RES_hhdet_tes!T16/RES_hhdet_fec!T16)</f>
        <v>0.81615190409079852</v>
      </c>
      <c r="U16" s="113">
        <f>IF(RES_hhdet_tes!U16=0,"",RES_hhdet_tes!U16/RES_hhdet_fec!U16)</f>
        <v>0.81631389671790955</v>
      </c>
      <c r="V16" s="113">
        <f>IF(RES_hhdet_tes!V16=0,"",RES_hhdet_tes!V16/RES_hhdet_fec!V16)</f>
        <v>0.81646255935861278</v>
      </c>
      <c r="W16" s="113">
        <f>IF(RES_hhdet_tes!W16=0,"",RES_hhdet_tes!W16/RES_hhdet_fec!W16)</f>
        <v>0.81817428706357542</v>
      </c>
      <c r="X16" s="113" t="str">
        <f>IF(RES_hhdet_tes!X16=0,"",RES_hhdet_tes!X16/RES_hhdet_fec!X16)</f>
        <v/>
      </c>
      <c r="Y16" s="113" t="str">
        <f>IF(RES_hhdet_tes!Y16=0,"",RES_hhdet_tes!Y16/RES_hhdet_fec!Y16)</f>
        <v/>
      </c>
      <c r="DA16" s="132" t="s">
        <v>1921</v>
      </c>
    </row>
    <row r="17" spans="1:105" ht="12" customHeight="1" x14ac:dyDescent="0.25">
      <c r="A17" s="108" t="s">
        <v>53</v>
      </c>
      <c r="B17" s="111">
        <f>IF(RES_hhdet_tes!B17=0,"",RES_hhdet_tes!B17/RES_hhdet_fec!B17)</f>
        <v>0.71490577330460459</v>
      </c>
      <c r="C17" s="111">
        <f>IF(RES_hhdet_tes!C17=0,"",RES_hhdet_tes!C17/RES_hhdet_fec!C17)</f>
        <v>0.717638288366379</v>
      </c>
      <c r="D17" s="111">
        <f>IF(RES_hhdet_tes!D17=0,"",RES_hhdet_tes!D17/RES_hhdet_fec!D17)</f>
        <v>0.7192006228349902</v>
      </c>
      <c r="E17" s="111">
        <f>IF(RES_hhdet_tes!E17=0,"",RES_hhdet_tes!E17/RES_hhdet_fec!E17)</f>
        <v>0.72163754092826393</v>
      </c>
      <c r="F17" s="111">
        <f>IF(RES_hhdet_tes!F17=0,"",RES_hhdet_tes!F17/RES_hhdet_fec!F17)</f>
        <v>0.72582923591482917</v>
      </c>
      <c r="G17" s="111">
        <f>IF(RES_hhdet_tes!G17=0,"",RES_hhdet_tes!G17/RES_hhdet_fec!G17)</f>
        <v>0.73189934053648154</v>
      </c>
      <c r="H17" s="111">
        <f>IF(RES_hhdet_tes!H17=0,"",RES_hhdet_tes!H17/RES_hhdet_fec!H17)</f>
        <v>0.73840609960249215</v>
      </c>
      <c r="I17" s="111">
        <f>IF(RES_hhdet_tes!I17=0,"",RES_hhdet_tes!I17/RES_hhdet_fec!I17)</f>
        <v>0.74068250868565944</v>
      </c>
      <c r="J17" s="111">
        <f>IF(RES_hhdet_tes!J17=0,"",RES_hhdet_tes!J17/RES_hhdet_fec!J17)</f>
        <v>0.74150262309456261</v>
      </c>
      <c r="K17" s="111">
        <f>IF(RES_hhdet_tes!K17=0,"",RES_hhdet_tes!K17/RES_hhdet_fec!K17)</f>
        <v>0.74195083376172022</v>
      </c>
      <c r="L17" s="111">
        <f>IF(RES_hhdet_tes!L17=0,"",RES_hhdet_tes!L17/RES_hhdet_fec!L17)</f>
        <v>0.74222956233796622</v>
      </c>
      <c r="M17" s="111">
        <f>IF(RES_hhdet_tes!M17=0,"",RES_hhdet_tes!M17/RES_hhdet_fec!M17)</f>
        <v>0.74222956233796611</v>
      </c>
      <c r="N17" s="111">
        <f>IF(RES_hhdet_tes!N17=0,"",RES_hhdet_tes!N17/RES_hhdet_fec!N17)</f>
        <v>0.74222956233796633</v>
      </c>
      <c r="O17" s="111">
        <f>IF(RES_hhdet_tes!O17=0,"",RES_hhdet_tes!O17/RES_hhdet_fec!O17)</f>
        <v>0.74222956233796633</v>
      </c>
      <c r="P17" s="111">
        <f>IF(RES_hhdet_tes!P17=0,"",RES_hhdet_tes!P17/RES_hhdet_fec!P17)</f>
        <v>0.78137688823315055</v>
      </c>
      <c r="Q17" s="111">
        <f>IF(RES_hhdet_tes!Q17=0,"",RES_hhdet_tes!Q17/RES_hhdet_fec!Q17)</f>
        <v>0.78137688823315044</v>
      </c>
      <c r="R17" s="111">
        <f>IF(RES_hhdet_tes!R17=0,"",RES_hhdet_tes!R17/RES_hhdet_fec!R17)</f>
        <v>0.78137688823315044</v>
      </c>
      <c r="S17" s="111">
        <f>IF(RES_hhdet_tes!S17=0,"",RES_hhdet_tes!S17/RES_hhdet_fec!S17)</f>
        <v>0.78137688823315055</v>
      </c>
      <c r="T17" s="111">
        <f>IF(RES_hhdet_tes!T17=0,"",RES_hhdet_tes!T17/RES_hhdet_fec!T17)</f>
        <v>0.78137688823315055</v>
      </c>
      <c r="U17" s="111">
        <f>IF(RES_hhdet_tes!U17=0,"",RES_hhdet_tes!U17/RES_hhdet_fec!U17)</f>
        <v>0.78137688823315044</v>
      </c>
      <c r="V17" s="111">
        <f>IF(RES_hhdet_tes!V17=0,"",RES_hhdet_tes!V17/RES_hhdet_fec!V17)</f>
        <v>0.78137688823315044</v>
      </c>
      <c r="W17" s="111">
        <f>IF(RES_hhdet_tes!W17=0,"",RES_hhdet_tes!W17/RES_hhdet_fec!W17)</f>
        <v>0.78137688823315055</v>
      </c>
      <c r="X17" s="111" t="str">
        <f>IF(RES_hhdet_tes!X17=0,"",RES_hhdet_tes!X17/RES_hhdet_fec!X17)</f>
        <v/>
      </c>
      <c r="Y17" s="111" t="str">
        <f>IF(RES_hhdet_tes!Y17=0,"",RES_hhdet_tes!Y17/RES_hhdet_fec!Y17)</f>
        <v/>
      </c>
      <c r="DA17" s="63" t="s">
        <v>1922</v>
      </c>
    </row>
    <row r="18" spans="1:105" ht="12" customHeight="1" x14ac:dyDescent="0.25">
      <c r="A18" s="108" t="s">
        <v>52</v>
      </c>
      <c r="B18" s="111">
        <f>IF(RES_hhdet_tes!B18=0,"",RES_hhdet_tes!B18/RES_hhdet_fec!B18)</f>
        <v>1</v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X18" s="111" t="str">
        <f>IF(RES_hhdet_tes!X18=0,"",RES_hhdet_tes!X18/RES_hhdet_fec!X18)</f>
        <v/>
      </c>
      <c r="Y18" s="111" t="str">
        <f>IF(RES_hhdet_tes!Y18=0,"",RES_hhdet_tes!Y18/RES_hhdet_fec!Y18)</f>
        <v/>
      </c>
      <c r="DA18" s="63" t="s">
        <v>1923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0.74818279588419156</v>
      </c>
      <c r="C19" s="124">
        <f>IF(RES_hhdet_tes!C19=0,"",RES_hhdet_tes!C19/RES_hhdet_fec!C19)</f>
        <v>0.74259316665933728</v>
      </c>
      <c r="D19" s="124">
        <f>IF(RES_hhdet_tes!D19=0,"",RES_hhdet_tes!D19/RES_hhdet_fec!D19)</f>
        <v>0.74484220289000891</v>
      </c>
      <c r="E19" s="124">
        <f>IF(RES_hhdet_tes!E19=0,"",RES_hhdet_tes!E19/RES_hhdet_fec!E19)</f>
        <v>0.74380538206421642</v>
      </c>
      <c r="F19" s="124">
        <f>IF(RES_hhdet_tes!F19=0,"",RES_hhdet_tes!F19/RES_hhdet_fec!F19)</f>
        <v>0.75039790502908044</v>
      </c>
      <c r="G19" s="124">
        <f>IF(RES_hhdet_tes!G19=0,"",RES_hhdet_tes!G19/RES_hhdet_fec!G19)</f>
        <v>0.75034858357819767</v>
      </c>
      <c r="H19" s="124">
        <f>IF(RES_hhdet_tes!H19=0,"",RES_hhdet_tes!H19/RES_hhdet_fec!H19)</f>
        <v>0.76449661271655633</v>
      </c>
      <c r="I19" s="124">
        <f>IF(RES_hhdet_tes!I19=0,"",RES_hhdet_tes!I19/RES_hhdet_fec!I19)</f>
        <v>0.76236827885312319</v>
      </c>
      <c r="J19" s="124">
        <f>IF(RES_hhdet_tes!J19=0,"",RES_hhdet_tes!J19/RES_hhdet_fec!J19)</f>
        <v>0.75774964604075123</v>
      </c>
      <c r="K19" s="124">
        <f>IF(RES_hhdet_tes!K19=0,"",RES_hhdet_tes!K19/RES_hhdet_fec!K19)</f>
        <v>0.75766375289960941</v>
      </c>
      <c r="L19" s="124">
        <f>IF(RES_hhdet_tes!L19=0,"",RES_hhdet_tes!L19/RES_hhdet_fec!L19)</f>
        <v>0.76480433905764822</v>
      </c>
      <c r="M19" s="124">
        <f>IF(RES_hhdet_tes!M19=0,"",RES_hhdet_tes!M19/RES_hhdet_fec!M19)</f>
        <v>0.77043264992224203</v>
      </c>
      <c r="N19" s="124">
        <f>IF(RES_hhdet_tes!N19=0,"",RES_hhdet_tes!N19/RES_hhdet_fec!N19)</f>
        <v>0.77862809509881126</v>
      </c>
      <c r="O19" s="124">
        <f>IF(RES_hhdet_tes!O19=0,"",RES_hhdet_tes!O19/RES_hhdet_fec!O19)</f>
        <v>0.78046358783902814</v>
      </c>
      <c r="P19" s="124">
        <f>IF(RES_hhdet_tes!P19=0,"",RES_hhdet_tes!P19/RES_hhdet_fec!P19)</f>
        <v>0.78232119878050277</v>
      </c>
      <c r="Q19" s="124">
        <f>IF(RES_hhdet_tes!Q19=0,"",RES_hhdet_tes!Q19/RES_hhdet_fec!Q19)</f>
        <v>0.78101463304587171</v>
      </c>
      <c r="R19" s="124">
        <f>IF(RES_hhdet_tes!R19=0,"",RES_hhdet_tes!R19/RES_hhdet_fec!R19)</f>
        <v>0.7864550551070123</v>
      </c>
      <c r="S19" s="124">
        <f>IF(RES_hhdet_tes!S19=0,"",RES_hhdet_tes!S19/RES_hhdet_fec!S19)</f>
        <v>0.79486002621719754</v>
      </c>
      <c r="T19" s="124">
        <f>IF(RES_hhdet_tes!T19=0,"",RES_hhdet_tes!T19/RES_hhdet_fec!T19)</f>
        <v>0.81116203122540576</v>
      </c>
      <c r="U19" s="124">
        <f>IF(RES_hhdet_tes!U19=0,"",RES_hhdet_tes!U19/RES_hhdet_fec!U19)</f>
        <v>0.82932542522277097</v>
      </c>
      <c r="V19" s="124">
        <f>IF(RES_hhdet_tes!V19=0,"",RES_hhdet_tes!V19/RES_hhdet_fec!V19)</f>
        <v>0.84608230260097239</v>
      </c>
      <c r="W19" s="124">
        <f>IF(RES_hhdet_tes!W19=0,"",RES_hhdet_tes!W19/RES_hhdet_fec!W19)</f>
        <v>0.85594790323806225</v>
      </c>
      <c r="X19" s="124">
        <f>IF(RES_hhdet_tes!X19=0,"",RES_hhdet_tes!X19/RES_hhdet_fec!X19)</f>
        <v>0.86097195830858075</v>
      </c>
      <c r="Y19" s="124">
        <f>IF(RES_hhdet_tes!Y19=0,"",RES_hhdet_tes!Y19/RES_hhdet_fec!Y19)</f>
        <v>0.86850111802594065</v>
      </c>
      <c r="DA19" s="130" t="s">
        <v>1924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X20" s="111" t="str">
        <f>IF(RES_hhdet_tes!X20=0,"",RES_hhdet_tes!X20/RES_hhdet_fec!X20)</f>
        <v/>
      </c>
      <c r="Y20" s="111" t="str">
        <f>IF(RES_hhdet_tes!Y20=0,"",RES_hhdet_tes!Y20/RES_hhdet_fec!Y20)</f>
        <v/>
      </c>
      <c r="DA20" s="63" t="s">
        <v>1925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0.61519237616513056</v>
      </c>
      <c r="C21" s="111">
        <f>IF(RES_hhdet_tes!C21=0,"",RES_hhdet_tes!C21/RES_hhdet_fec!C21)</f>
        <v>0.61637899251107098</v>
      </c>
      <c r="D21" s="111">
        <f>IF(RES_hhdet_tes!D21=0,"",RES_hhdet_tes!D21/RES_hhdet_fec!D21)</f>
        <v>0.61735510446954212</v>
      </c>
      <c r="E21" s="111">
        <f>IF(RES_hhdet_tes!E21=0,"",RES_hhdet_tes!E21/RES_hhdet_fec!E21)</f>
        <v>0.61835520396451193</v>
      </c>
      <c r="F21" s="111">
        <f>IF(RES_hhdet_tes!F21=0,"",RES_hhdet_tes!F21/RES_hhdet_fec!F21)</f>
        <v>0.6192326390185352</v>
      </c>
      <c r="G21" s="111">
        <f>IF(RES_hhdet_tes!G21=0,"",RES_hhdet_tes!G21/RES_hhdet_fec!G21)</f>
        <v>0.62020270370196851</v>
      </c>
      <c r="H21" s="111">
        <f>IF(RES_hhdet_tes!H21=0,"",RES_hhdet_tes!H21/RES_hhdet_fec!H21)</f>
        <v>0.62124578623642623</v>
      </c>
      <c r="I21" s="111">
        <f>IF(RES_hhdet_tes!I21=0,"",RES_hhdet_tes!I21/RES_hhdet_fec!I21)</f>
        <v>0.6217474461616691</v>
      </c>
      <c r="J21" s="111">
        <f>IF(RES_hhdet_tes!J21=0,"",RES_hhdet_tes!J21/RES_hhdet_fec!J21)</f>
        <v>0.6217856662278296</v>
      </c>
      <c r="K21" s="111">
        <f>IF(RES_hhdet_tes!K21=0,"",RES_hhdet_tes!K21/RES_hhdet_fec!K21)</f>
        <v>0.62186806000513795</v>
      </c>
      <c r="L21" s="111">
        <f>IF(RES_hhdet_tes!L21=0,"",RES_hhdet_tes!L21/RES_hhdet_fec!L21)</f>
        <v>0.62194278586545748</v>
      </c>
      <c r="M21" s="111">
        <f>IF(RES_hhdet_tes!M21=0,"",RES_hhdet_tes!M21/RES_hhdet_fec!M21)</f>
        <v>0.62202448502226215</v>
      </c>
      <c r="N21" s="111">
        <f>IF(RES_hhdet_tes!N21=0,"",RES_hhdet_tes!N21/RES_hhdet_fec!N21)</f>
        <v>0.62213517661772644</v>
      </c>
      <c r="O21" s="111">
        <f>IF(RES_hhdet_tes!O21=0,"",RES_hhdet_tes!O21/RES_hhdet_fec!O21)</f>
        <v>0.62231360538839486</v>
      </c>
      <c r="P21" s="111">
        <f>IF(RES_hhdet_tes!P21=0,"",RES_hhdet_tes!P21/RES_hhdet_fec!P21)</f>
        <v>0.62237609614780032</v>
      </c>
      <c r="Q21" s="111">
        <f>IF(RES_hhdet_tes!Q21=0,"",RES_hhdet_tes!Q21/RES_hhdet_fec!Q21)</f>
        <v>0.62240410295590787</v>
      </c>
      <c r="R21" s="111">
        <f>IF(RES_hhdet_tes!R21=0,"",RES_hhdet_tes!R21/RES_hhdet_fec!R21)</f>
        <v>0.62257212291754394</v>
      </c>
      <c r="S21" s="111">
        <f>IF(RES_hhdet_tes!S21=0,"",RES_hhdet_tes!S21/RES_hhdet_fec!S21)</f>
        <v>0.62292921147688163</v>
      </c>
      <c r="T21" s="111">
        <f>IF(RES_hhdet_tes!T21=0,"",RES_hhdet_tes!T21/RES_hhdet_fec!T21)</f>
        <v>0.62340707398565121</v>
      </c>
      <c r="U21" s="111">
        <f>IF(RES_hhdet_tes!U21=0,"",RES_hhdet_tes!U21/RES_hhdet_fec!U21)</f>
        <v>0.62406987715372042</v>
      </c>
      <c r="V21" s="111">
        <f>IF(RES_hhdet_tes!V21=0,"",RES_hhdet_tes!V21/RES_hhdet_fec!V21)</f>
        <v>0.6249839897780789</v>
      </c>
      <c r="W21" s="111">
        <f>IF(RES_hhdet_tes!W21=0,"",RES_hhdet_tes!W21/RES_hhdet_fec!W21)</f>
        <v>0.62583938175863185</v>
      </c>
      <c r="X21" s="111">
        <f>IF(RES_hhdet_tes!X21=0,"",RES_hhdet_tes!X21/RES_hhdet_fec!X21)</f>
        <v>0.62608233118393508</v>
      </c>
      <c r="Y21" s="111">
        <f>IF(RES_hhdet_tes!Y21=0,"",RES_hhdet_tes!Y21/RES_hhdet_fec!Y21)</f>
        <v>0.62645528286796714</v>
      </c>
      <c r="DA21" s="63" t="s">
        <v>1926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0.76117502657675984</v>
      </c>
      <c r="C22" s="45">
        <f>IF(RES_hhdet_tes!C22=0,"",RES_hhdet_tes!C22/RES_hhdet_fec!C22)</f>
        <v>0.7630107434170661</v>
      </c>
      <c r="D22" s="45">
        <f>IF(RES_hhdet_tes!D22=0,"",RES_hhdet_tes!D22/RES_hhdet_fec!D22)</f>
        <v>0.76489505663412694</v>
      </c>
      <c r="E22" s="45">
        <f>IF(RES_hhdet_tes!E22=0,"",RES_hhdet_tes!E22/RES_hhdet_fec!E22)</f>
        <v>0.76719598915227472</v>
      </c>
      <c r="F22" s="45">
        <f>IF(RES_hhdet_tes!F22=0,"",RES_hhdet_tes!F22/RES_hhdet_fec!F22)</f>
        <v>0.77014561197436671</v>
      </c>
      <c r="G22" s="45">
        <f>IF(RES_hhdet_tes!G22=0,"",RES_hhdet_tes!G22/RES_hhdet_fec!G22)</f>
        <v>0.7733128657883328</v>
      </c>
      <c r="H22" s="45">
        <f>IF(RES_hhdet_tes!H22=0,"",RES_hhdet_tes!H22/RES_hhdet_fec!H22)</f>
        <v>0.77670542419852662</v>
      </c>
      <c r="I22" s="45">
        <f>IF(RES_hhdet_tes!I22=0,"",RES_hhdet_tes!I22/RES_hhdet_fec!I22)</f>
        <v>0.77822779371446804</v>
      </c>
      <c r="J22" s="45">
        <f>IF(RES_hhdet_tes!J22=0,"",RES_hhdet_tes!J22/RES_hhdet_fec!J22)</f>
        <v>0.77863435710142603</v>
      </c>
      <c r="K22" s="45">
        <f>IF(RES_hhdet_tes!K22=0,"",RES_hhdet_tes!K22/RES_hhdet_fec!K22)</f>
        <v>0.77956800856041675</v>
      </c>
      <c r="L22" s="45">
        <f>IF(RES_hhdet_tes!L22=0,"",RES_hhdet_tes!L22/RES_hhdet_fec!L22)</f>
        <v>0.78089494971698215</v>
      </c>
      <c r="M22" s="45">
        <f>IF(RES_hhdet_tes!M22=0,"",RES_hhdet_tes!M22/RES_hhdet_fec!M22)</f>
        <v>0.78335270420035152</v>
      </c>
      <c r="N22" s="45">
        <f>IF(RES_hhdet_tes!N22=0,"",RES_hhdet_tes!N22/RES_hhdet_fec!N22)</f>
        <v>0.7873618056985795</v>
      </c>
      <c r="O22" s="45">
        <f>IF(RES_hhdet_tes!O22=0,"",RES_hhdet_tes!O22/RES_hhdet_fec!O22)</f>
        <v>0.79165014003442735</v>
      </c>
      <c r="P22" s="45">
        <f>IF(RES_hhdet_tes!P22=0,"",RES_hhdet_tes!P22/RES_hhdet_fec!P22)</f>
        <v>0.79299220832459483</v>
      </c>
      <c r="Q22" s="45">
        <f>IF(RES_hhdet_tes!Q22=0,"",RES_hhdet_tes!Q22/RES_hhdet_fec!Q22)</f>
        <v>0.79365860390707821</v>
      </c>
      <c r="R22" s="45">
        <f>IF(RES_hhdet_tes!R22=0,"",RES_hhdet_tes!R22/RES_hhdet_fec!R22)</f>
        <v>0.79675127482750774</v>
      </c>
      <c r="S22" s="45">
        <f>IF(RES_hhdet_tes!S22=0,"",RES_hhdet_tes!S22/RES_hhdet_fec!S22)</f>
        <v>0.80623862982679273</v>
      </c>
      <c r="T22" s="45">
        <f>IF(RES_hhdet_tes!T22=0,"",RES_hhdet_tes!T22/RES_hhdet_fec!T22)</f>
        <v>0.82169982246033724</v>
      </c>
      <c r="U22" s="45">
        <f>IF(RES_hhdet_tes!U22=0,"",RES_hhdet_tes!U22/RES_hhdet_fec!U22)</f>
        <v>0.84121823266100948</v>
      </c>
      <c r="V22" s="45">
        <f>IF(RES_hhdet_tes!V22=0,"",RES_hhdet_tes!V22/RES_hhdet_fec!V22)</f>
        <v>0.85862022425294537</v>
      </c>
      <c r="W22" s="45">
        <f>IF(RES_hhdet_tes!W22=0,"",RES_hhdet_tes!W22/RES_hhdet_fec!W22)</f>
        <v>0.86898645945479136</v>
      </c>
      <c r="X22" s="45">
        <f>IF(RES_hhdet_tes!X22=0,"",RES_hhdet_tes!X22/RES_hhdet_fec!X22)</f>
        <v>0.87344160257360237</v>
      </c>
      <c r="Y22" s="45">
        <f>IF(RES_hhdet_tes!Y22=0,"",RES_hhdet_tes!Y22/RES_hhdet_fec!Y22)</f>
        <v>0.87855290238277917</v>
      </c>
      <c r="DA22" s="60" t="s">
        <v>1927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 t="str">
        <f>IF(RES_hhdet_tes!B24=0,"",RES_hhdet_tes!B24/RES_hhdet_fec!B24)</f>
        <v/>
      </c>
      <c r="C24" s="119" t="str">
        <f>IF(RES_hhdet_tes!C24=0,"",RES_hhdet_tes!C24/RES_hhdet_fec!C24)</f>
        <v/>
      </c>
      <c r="D24" s="119" t="str">
        <f>IF(RES_hhdet_tes!D24=0,"",RES_hhdet_tes!D24/RES_hhdet_fec!D24)</f>
        <v/>
      </c>
      <c r="E24" s="119" t="str">
        <f>IF(RES_hhdet_tes!E24=0,"",RES_hhdet_tes!E24/RES_hhdet_fec!E24)</f>
        <v/>
      </c>
      <c r="F24" s="119" t="str">
        <f>IF(RES_hhdet_tes!F24=0,"",RES_hhdet_tes!F24/RES_hhdet_fec!F24)</f>
        <v/>
      </c>
      <c r="G24" s="119" t="str">
        <f>IF(RES_hhdet_tes!G24=0,"",RES_hhdet_tes!G24/RES_hhdet_fec!G24)</f>
        <v/>
      </c>
      <c r="H24" s="119" t="str">
        <f>IF(RES_hhdet_tes!H24=0,"",RES_hhdet_tes!H24/RES_hhdet_fec!H24)</f>
        <v/>
      </c>
      <c r="I24" s="119" t="str">
        <f>IF(RES_hhdet_tes!I24=0,"",RES_hhdet_tes!I24/RES_hhdet_fec!I24)</f>
        <v/>
      </c>
      <c r="J24" s="119" t="str">
        <f>IF(RES_hhdet_tes!J24=0,"",RES_hhdet_tes!J24/RES_hhdet_fec!J24)</f>
        <v/>
      </c>
      <c r="K24" s="119" t="str">
        <f>IF(RES_hhdet_tes!K24=0,"",RES_hhdet_tes!K24/RES_hhdet_fec!K24)</f>
        <v/>
      </c>
      <c r="L24" s="119" t="str">
        <f>IF(RES_hhdet_tes!L24=0,"",RES_hhdet_tes!L24/RES_hhdet_fec!L24)</f>
        <v/>
      </c>
      <c r="M24" s="119" t="str">
        <f>IF(RES_hhdet_tes!M24=0,"",RES_hhdet_tes!M24/RES_hhdet_fec!M24)</f>
        <v/>
      </c>
      <c r="N24" s="119" t="str">
        <f>IF(RES_hhdet_tes!N24=0,"",RES_hhdet_tes!N24/RES_hhdet_fec!N24)</f>
        <v/>
      </c>
      <c r="O24" s="119" t="str">
        <f>IF(RES_hhdet_tes!O24=0,"",RES_hhdet_tes!O24/RES_hhdet_fec!O24)</f>
        <v/>
      </c>
      <c r="P24" s="119" t="str">
        <f>IF(RES_hhdet_tes!P24=0,"",RES_hhdet_tes!P24/RES_hhdet_fec!P24)</f>
        <v/>
      </c>
      <c r="Q24" s="119" t="str">
        <f>IF(RES_hhdet_tes!Q24=0,"",RES_hhdet_tes!Q24/RES_hhdet_fec!Q24)</f>
        <v/>
      </c>
      <c r="R24" s="119" t="str">
        <f>IF(RES_hhdet_tes!R24=0,"",RES_hhdet_tes!R24/RES_hhdet_fec!R24)</f>
        <v/>
      </c>
      <c r="S24" s="119" t="str">
        <f>IF(RES_hhdet_tes!S24=0,"",RES_hhdet_tes!S24/RES_hhdet_fec!S24)</f>
        <v/>
      </c>
      <c r="T24" s="119" t="str">
        <f>IF(RES_hhdet_tes!T24=0,"",RES_hhdet_tes!T24/RES_hhdet_fec!T24)</f>
        <v/>
      </c>
      <c r="U24" s="119" t="str">
        <f>IF(RES_hhdet_tes!U24=0,"",RES_hhdet_tes!U24/RES_hhdet_fec!U24)</f>
        <v/>
      </c>
      <c r="V24" s="119" t="str">
        <f>IF(RES_hhdet_tes!V24=0,"",RES_hhdet_tes!V24/RES_hhdet_fec!V24)</f>
        <v/>
      </c>
      <c r="W24" s="119" t="str">
        <f>IF(RES_hhdet_tes!W24=0,"",RES_hhdet_tes!W24/RES_hhdet_fec!W24)</f>
        <v/>
      </c>
      <c r="X24" s="119" t="str">
        <f>IF(RES_hhdet_tes!X24=0,"",RES_hhdet_tes!X24/RES_hhdet_fec!X24)</f>
        <v/>
      </c>
      <c r="Y24" s="119" t="str">
        <f>IF(RES_hhdet_tes!Y24=0,"",RES_hhdet_tes!Y24/RES_hhdet_fec!Y24)</f>
        <v/>
      </c>
      <c r="DA24" s="129" t="s">
        <v>1928</v>
      </c>
    </row>
    <row r="25" spans="1:105" ht="12.95" customHeight="1" x14ac:dyDescent="0.25">
      <c r="A25" s="121" t="s">
        <v>57</v>
      </c>
      <c r="B25" s="124" t="str">
        <f>IF(RES_hhdet_tes!B25=0,"",RES_hhdet_tes!B25/RES_hhdet_fec!B25)</f>
        <v/>
      </c>
      <c r="C25" s="124" t="str">
        <f>IF(RES_hhdet_tes!C25=0,"",RES_hhdet_tes!C25/RES_hhdet_fec!C25)</f>
        <v/>
      </c>
      <c r="D25" s="124" t="str">
        <f>IF(RES_hhdet_tes!D25=0,"",RES_hhdet_tes!D25/RES_hhdet_fec!D25)</f>
        <v/>
      </c>
      <c r="E25" s="124" t="str">
        <f>IF(RES_hhdet_tes!E25=0,"",RES_hhdet_tes!E25/RES_hhdet_fec!E25)</f>
        <v/>
      </c>
      <c r="F25" s="124" t="str">
        <f>IF(RES_hhdet_tes!F25=0,"",RES_hhdet_tes!F25/RES_hhdet_fec!F25)</f>
        <v/>
      </c>
      <c r="G25" s="124" t="str">
        <f>IF(RES_hhdet_tes!G25=0,"",RES_hhdet_tes!G25/RES_hhdet_fec!G25)</f>
        <v/>
      </c>
      <c r="H25" s="124" t="str">
        <f>IF(RES_hhdet_tes!H25=0,"",RES_hhdet_tes!H25/RES_hhdet_fec!H25)</f>
        <v/>
      </c>
      <c r="I25" s="124" t="str">
        <f>IF(RES_hhdet_tes!I25=0,"",RES_hhdet_tes!I25/RES_hhdet_fec!I25)</f>
        <v/>
      </c>
      <c r="J25" s="124" t="str">
        <f>IF(RES_hhdet_tes!J25=0,"",RES_hhdet_tes!J25/RES_hhdet_fec!J25)</f>
        <v/>
      </c>
      <c r="K25" s="124" t="str">
        <f>IF(RES_hhdet_tes!K25=0,"",RES_hhdet_tes!K25/RES_hhdet_fec!K25)</f>
        <v/>
      </c>
      <c r="L25" s="124" t="str">
        <f>IF(RES_hhdet_tes!L25=0,"",RES_hhdet_tes!L25/RES_hhdet_fec!L25)</f>
        <v/>
      </c>
      <c r="M25" s="124" t="str">
        <f>IF(RES_hhdet_tes!M25=0,"",RES_hhdet_tes!M25/RES_hhdet_fec!M25)</f>
        <v/>
      </c>
      <c r="N25" s="124" t="str">
        <f>IF(RES_hhdet_tes!N25=0,"",RES_hhdet_tes!N25/RES_hhdet_fec!N25)</f>
        <v/>
      </c>
      <c r="O25" s="124" t="str">
        <f>IF(RES_hhdet_tes!O25=0,"",RES_hhdet_tes!O25/RES_hhdet_fec!O25)</f>
        <v/>
      </c>
      <c r="P25" s="124" t="str">
        <f>IF(RES_hhdet_tes!P25=0,"",RES_hhdet_tes!P25/RES_hhdet_fec!P25)</f>
        <v/>
      </c>
      <c r="Q25" s="124" t="str">
        <f>IF(RES_hhdet_tes!Q25=0,"",RES_hhdet_tes!Q25/RES_hhdet_fec!Q25)</f>
        <v/>
      </c>
      <c r="R25" s="124" t="str">
        <f>IF(RES_hhdet_tes!R25=0,"",RES_hhdet_tes!R25/RES_hhdet_fec!R25)</f>
        <v/>
      </c>
      <c r="S25" s="124" t="str">
        <f>IF(RES_hhdet_tes!S25=0,"",RES_hhdet_tes!S25/RES_hhdet_fec!S25)</f>
        <v/>
      </c>
      <c r="T25" s="124" t="str">
        <f>IF(RES_hhdet_tes!T25=0,"",RES_hhdet_tes!T25/RES_hhdet_fec!T25)</f>
        <v/>
      </c>
      <c r="U25" s="124" t="str">
        <f>IF(RES_hhdet_tes!U25=0,"",RES_hhdet_tes!U25/RES_hhdet_fec!U25)</f>
        <v/>
      </c>
      <c r="V25" s="124" t="str">
        <f>IF(RES_hhdet_tes!V25=0,"",RES_hhdet_tes!V25/RES_hhdet_fec!V25)</f>
        <v/>
      </c>
      <c r="W25" s="124" t="str">
        <f>IF(RES_hhdet_tes!W25=0,"",RES_hhdet_tes!W25/RES_hhdet_fec!W25)</f>
        <v/>
      </c>
      <c r="X25" s="124" t="str">
        <f>IF(RES_hhdet_tes!X25=0,"",RES_hhdet_tes!X25/RES_hhdet_fec!X25)</f>
        <v/>
      </c>
      <c r="Y25" s="124" t="str">
        <f>IF(RES_hhdet_tes!Y25=0,"",RES_hhdet_tes!Y25/RES_hhdet_fec!Y25)</f>
        <v/>
      </c>
      <c r="DA25" s="130" t="s">
        <v>1929</v>
      </c>
    </row>
    <row r="26" spans="1:105" ht="12" customHeight="1" x14ac:dyDescent="0.25">
      <c r="A26" s="97" t="s">
        <v>74</v>
      </c>
      <c r="B26" s="111" t="str">
        <f>IF(RES_hhdet_tes!B26=0,"",RES_hhdet_tes!B26/RES_hhdet_fec!B26)</f>
        <v/>
      </c>
      <c r="C26" s="111" t="str">
        <f>IF(RES_hhdet_tes!C26=0,"",RES_hhdet_tes!C26/RES_hhdet_fec!C26)</f>
        <v/>
      </c>
      <c r="D26" s="111" t="str">
        <f>IF(RES_hhdet_tes!D26=0,"",RES_hhdet_tes!D26/RES_hhdet_fec!D26)</f>
        <v/>
      </c>
      <c r="E26" s="111" t="str">
        <f>IF(RES_hhdet_tes!E26=0,"",RES_hhdet_tes!E26/RES_hhdet_fec!E26)</f>
        <v/>
      </c>
      <c r="F26" s="111" t="str">
        <f>IF(RES_hhdet_tes!F26=0,"",RES_hhdet_tes!F26/RES_hhdet_fec!F26)</f>
        <v/>
      </c>
      <c r="G26" s="111" t="str">
        <f>IF(RES_hhdet_tes!G26=0,"",RES_hhdet_tes!G26/RES_hhdet_fec!G26)</f>
        <v/>
      </c>
      <c r="H26" s="111" t="str">
        <f>IF(RES_hhdet_tes!H26=0,"",RES_hhdet_tes!H26/RES_hhdet_fec!H26)</f>
        <v/>
      </c>
      <c r="I26" s="111" t="str">
        <f>IF(RES_hhdet_tes!I26=0,"",RES_hhdet_tes!I26/RES_hhdet_fec!I26)</f>
        <v/>
      </c>
      <c r="J26" s="111" t="str">
        <f>IF(RES_hhdet_tes!J26=0,"",RES_hhdet_tes!J26/RES_hhdet_fec!J26)</f>
        <v/>
      </c>
      <c r="K26" s="111" t="str">
        <f>IF(RES_hhdet_tes!K26=0,"",RES_hhdet_tes!K26/RES_hhdet_fec!K26)</f>
        <v/>
      </c>
      <c r="L26" s="111" t="str">
        <f>IF(RES_hhdet_tes!L26=0,"",RES_hhdet_tes!L26/RES_hhdet_fec!L26)</f>
        <v/>
      </c>
      <c r="M26" s="111" t="str">
        <f>IF(RES_hhdet_tes!M26=0,"",RES_hhdet_tes!M26/RES_hhdet_fec!M26)</f>
        <v/>
      </c>
      <c r="N26" s="111" t="str">
        <f>IF(RES_hhdet_tes!N26=0,"",RES_hhdet_tes!N26/RES_hhdet_fec!N26)</f>
        <v/>
      </c>
      <c r="O26" s="111" t="str">
        <f>IF(RES_hhdet_tes!O26=0,"",RES_hhdet_tes!O26/RES_hhdet_fec!O26)</f>
        <v/>
      </c>
      <c r="P26" s="111" t="str">
        <f>IF(RES_hhdet_tes!P26=0,"",RES_hhdet_tes!P26/RES_hhdet_fec!P26)</f>
        <v/>
      </c>
      <c r="Q26" s="111" t="str">
        <f>IF(RES_hhdet_tes!Q26=0,"",RES_hhdet_tes!Q26/RES_hhdet_fec!Q26)</f>
        <v/>
      </c>
      <c r="R26" s="111" t="str">
        <f>IF(RES_hhdet_tes!R26=0,"",RES_hhdet_tes!R26/RES_hhdet_fec!R26)</f>
        <v/>
      </c>
      <c r="S26" s="111" t="str">
        <f>IF(RES_hhdet_tes!S26=0,"",RES_hhdet_tes!S26/RES_hhdet_fec!S26)</f>
        <v/>
      </c>
      <c r="T26" s="111" t="str">
        <f>IF(RES_hhdet_tes!T26=0,"",RES_hhdet_tes!T26/RES_hhdet_fec!T26)</f>
        <v/>
      </c>
      <c r="U26" s="111" t="str">
        <f>IF(RES_hhdet_tes!U26=0,"",RES_hhdet_tes!U26/RES_hhdet_fec!U26)</f>
        <v/>
      </c>
      <c r="V26" s="111" t="str">
        <f>IF(RES_hhdet_tes!V26=0,"",RES_hhdet_tes!V26/RES_hhdet_fec!V26)</f>
        <v/>
      </c>
      <c r="W26" s="111" t="str">
        <f>IF(RES_hhdet_tes!W26=0,"",RES_hhdet_tes!W26/RES_hhdet_fec!W26)</f>
        <v/>
      </c>
      <c r="X26" s="111" t="str">
        <f>IF(RES_hhdet_tes!X26=0,"",RES_hhdet_tes!X26/RES_hhdet_fec!X26)</f>
        <v/>
      </c>
      <c r="Y26" s="111" t="str">
        <f>IF(RES_hhdet_tes!Y26=0,"",RES_hhdet_tes!Y26/RES_hhdet_fec!Y26)</f>
        <v/>
      </c>
      <c r="DA26" s="63" t="s">
        <v>1930</v>
      </c>
    </row>
    <row r="27" spans="1:105" ht="12" customHeight="1" x14ac:dyDescent="0.25">
      <c r="A27" s="97" t="s">
        <v>53</v>
      </c>
      <c r="B27" s="111" t="str">
        <f>IF(RES_hhdet_tes!B27=0,"",RES_hhdet_tes!B27/RES_hhdet_fec!B27)</f>
        <v/>
      </c>
      <c r="C27" s="111" t="str">
        <f>IF(RES_hhdet_tes!C27=0,"",RES_hhdet_tes!C27/RES_hhdet_fec!C27)</f>
        <v/>
      </c>
      <c r="D27" s="111" t="str">
        <f>IF(RES_hhdet_tes!D27=0,"",RES_hhdet_tes!D27/RES_hhdet_fec!D27)</f>
        <v/>
      </c>
      <c r="E27" s="111" t="str">
        <f>IF(RES_hhdet_tes!E27=0,"",RES_hhdet_tes!E27/RES_hhdet_fec!E27)</f>
        <v/>
      </c>
      <c r="F27" s="111" t="str">
        <f>IF(RES_hhdet_tes!F27=0,"",RES_hhdet_tes!F27/RES_hhdet_fec!F27)</f>
        <v/>
      </c>
      <c r="G27" s="111" t="str">
        <f>IF(RES_hhdet_tes!G27=0,"",RES_hhdet_tes!G27/RES_hhdet_fec!G27)</f>
        <v/>
      </c>
      <c r="H27" s="111" t="str">
        <f>IF(RES_hhdet_tes!H27=0,"",RES_hhdet_tes!H27/RES_hhdet_fec!H27)</f>
        <v/>
      </c>
      <c r="I27" s="111" t="str">
        <f>IF(RES_hhdet_tes!I27=0,"",RES_hhdet_tes!I27/RES_hhdet_fec!I27)</f>
        <v/>
      </c>
      <c r="J27" s="111" t="str">
        <f>IF(RES_hhdet_tes!J27=0,"",RES_hhdet_tes!J27/RES_hhdet_fec!J27)</f>
        <v/>
      </c>
      <c r="K27" s="111" t="str">
        <f>IF(RES_hhdet_tes!K27=0,"",RES_hhdet_tes!K27/RES_hhdet_fec!K27)</f>
        <v/>
      </c>
      <c r="L27" s="111" t="str">
        <f>IF(RES_hhdet_tes!L27=0,"",RES_hhdet_tes!L27/RES_hhdet_fec!L27)</f>
        <v/>
      </c>
      <c r="M27" s="111" t="str">
        <f>IF(RES_hhdet_tes!M27=0,"",RES_hhdet_tes!M27/RES_hhdet_fec!M27)</f>
        <v/>
      </c>
      <c r="N27" s="111" t="str">
        <f>IF(RES_hhdet_tes!N27=0,"",RES_hhdet_tes!N27/RES_hhdet_fec!N27)</f>
        <v/>
      </c>
      <c r="O27" s="111" t="str">
        <f>IF(RES_hhdet_tes!O27=0,"",RES_hhdet_tes!O27/RES_hhdet_fec!O27)</f>
        <v/>
      </c>
      <c r="P27" s="111" t="str">
        <f>IF(RES_hhdet_tes!P27=0,"",RES_hhdet_tes!P27/RES_hhdet_fec!P27)</f>
        <v/>
      </c>
      <c r="Q27" s="111" t="str">
        <f>IF(RES_hhdet_tes!Q27=0,"",RES_hhdet_tes!Q27/RES_hhdet_fec!Q27)</f>
        <v/>
      </c>
      <c r="R27" s="111" t="str">
        <f>IF(RES_hhdet_tes!R27=0,"",RES_hhdet_tes!R27/RES_hhdet_fec!R27)</f>
        <v/>
      </c>
      <c r="S27" s="111" t="str">
        <f>IF(RES_hhdet_tes!S27=0,"",RES_hhdet_tes!S27/RES_hhdet_fec!S27)</f>
        <v/>
      </c>
      <c r="T27" s="111" t="str">
        <f>IF(RES_hhdet_tes!T27=0,"",RES_hhdet_tes!T27/RES_hhdet_fec!T27)</f>
        <v/>
      </c>
      <c r="U27" s="111" t="str">
        <f>IF(RES_hhdet_tes!U27=0,"",RES_hhdet_tes!U27/RES_hhdet_fec!U27)</f>
        <v/>
      </c>
      <c r="V27" s="111" t="str">
        <f>IF(RES_hhdet_tes!V27=0,"",RES_hhdet_tes!V27/RES_hhdet_fec!V27)</f>
        <v/>
      </c>
      <c r="W27" s="111" t="str">
        <f>IF(RES_hhdet_tes!W27=0,"",RES_hhdet_tes!W27/RES_hhdet_fec!W27)</f>
        <v/>
      </c>
      <c r="X27" s="111" t="str">
        <f>IF(RES_hhdet_tes!X27=0,"",RES_hhdet_tes!X27/RES_hhdet_fec!X27)</f>
        <v/>
      </c>
      <c r="Y27" s="111" t="str">
        <f>IF(RES_hhdet_tes!Y27=0,"",RES_hhdet_tes!Y27/RES_hhdet_fec!Y27)</f>
        <v/>
      </c>
      <c r="DA27" s="63" t="s">
        <v>1931</v>
      </c>
    </row>
    <row r="28" spans="1:105" ht="12.95" customHeight="1" x14ac:dyDescent="0.25">
      <c r="A28" s="121" t="s">
        <v>92</v>
      </c>
      <c r="B28" s="124" t="str">
        <f>IF(RES_hhdet_tes!B28=0,"",RES_hhdet_tes!B28/RES_hhdet_fec!B28)</f>
        <v/>
      </c>
      <c r="C28" s="124" t="str">
        <f>IF(RES_hhdet_tes!C28=0,"",RES_hhdet_tes!C28/RES_hhdet_fec!C28)</f>
        <v/>
      </c>
      <c r="D28" s="124" t="str">
        <f>IF(RES_hhdet_tes!D28=0,"",RES_hhdet_tes!D28/RES_hhdet_fec!D28)</f>
        <v/>
      </c>
      <c r="E28" s="124" t="str">
        <f>IF(RES_hhdet_tes!E28=0,"",RES_hhdet_tes!E28/RES_hhdet_fec!E28)</f>
        <v/>
      </c>
      <c r="F28" s="124" t="str">
        <f>IF(RES_hhdet_tes!F28=0,"",RES_hhdet_tes!F28/RES_hhdet_fec!F28)</f>
        <v/>
      </c>
      <c r="G28" s="124" t="str">
        <f>IF(RES_hhdet_tes!G28=0,"",RES_hhdet_tes!G28/RES_hhdet_fec!G28)</f>
        <v/>
      </c>
      <c r="H28" s="124" t="str">
        <f>IF(RES_hhdet_tes!H28=0,"",RES_hhdet_tes!H28/RES_hhdet_fec!H28)</f>
        <v/>
      </c>
      <c r="I28" s="124" t="str">
        <f>IF(RES_hhdet_tes!I28=0,"",RES_hhdet_tes!I28/RES_hhdet_fec!I28)</f>
        <v/>
      </c>
      <c r="J28" s="124" t="str">
        <f>IF(RES_hhdet_tes!J28=0,"",RES_hhdet_tes!J28/RES_hhdet_fec!J28)</f>
        <v/>
      </c>
      <c r="K28" s="124" t="str">
        <f>IF(RES_hhdet_tes!K28=0,"",RES_hhdet_tes!K28/RES_hhdet_fec!K28)</f>
        <v/>
      </c>
      <c r="L28" s="124" t="str">
        <f>IF(RES_hhdet_tes!L28=0,"",RES_hhdet_tes!L28/RES_hhdet_fec!L28)</f>
        <v/>
      </c>
      <c r="M28" s="124" t="str">
        <f>IF(RES_hhdet_tes!M28=0,"",RES_hhdet_tes!M28/RES_hhdet_fec!M28)</f>
        <v/>
      </c>
      <c r="N28" s="124" t="str">
        <f>IF(RES_hhdet_tes!N28=0,"",RES_hhdet_tes!N28/RES_hhdet_fec!N28)</f>
        <v/>
      </c>
      <c r="O28" s="124" t="str">
        <f>IF(RES_hhdet_tes!O28=0,"",RES_hhdet_tes!O28/RES_hhdet_fec!O28)</f>
        <v/>
      </c>
      <c r="P28" s="124" t="str">
        <f>IF(RES_hhdet_tes!P28=0,"",RES_hhdet_tes!P28/RES_hhdet_fec!P28)</f>
        <v/>
      </c>
      <c r="Q28" s="124" t="str">
        <f>IF(RES_hhdet_tes!Q28=0,"",RES_hhdet_tes!Q28/RES_hhdet_fec!Q28)</f>
        <v/>
      </c>
      <c r="R28" s="124" t="str">
        <f>IF(RES_hhdet_tes!R28=0,"",RES_hhdet_tes!R28/RES_hhdet_fec!R28)</f>
        <v/>
      </c>
      <c r="S28" s="124" t="str">
        <f>IF(RES_hhdet_tes!S28=0,"",RES_hhdet_tes!S28/RES_hhdet_fec!S28)</f>
        <v/>
      </c>
      <c r="T28" s="124" t="str">
        <f>IF(RES_hhdet_tes!T28=0,"",RES_hhdet_tes!T28/RES_hhdet_fec!T28)</f>
        <v/>
      </c>
      <c r="U28" s="124" t="str">
        <f>IF(RES_hhdet_tes!U28=0,"",RES_hhdet_tes!U28/RES_hhdet_fec!U28)</f>
        <v/>
      </c>
      <c r="V28" s="124" t="str">
        <f>IF(RES_hhdet_tes!V28=0,"",RES_hhdet_tes!V28/RES_hhdet_fec!V28)</f>
        <v/>
      </c>
      <c r="W28" s="124" t="str">
        <f>IF(RES_hhdet_tes!W28=0,"",RES_hhdet_tes!W28/RES_hhdet_fec!W28)</f>
        <v/>
      </c>
      <c r="X28" s="124" t="str">
        <f>IF(RES_hhdet_tes!X28=0,"",RES_hhdet_tes!X28/RES_hhdet_fec!X28)</f>
        <v/>
      </c>
      <c r="Y28" s="124" t="str">
        <f>IF(RES_hhdet_tes!Y28=0,"",RES_hhdet_tes!Y28/RES_hhdet_fec!Y28)</f>
        <v/>
      </c>
      <c r="DA28" s="130" t="s">
        <v>1932</v>
      </c>
    </row>
    <row r="29" spans="1:105" ht="12" customHeight="1" x14ac:dyDescent="0.25">
      <c r="A29" s="97" t="s">
        <v>53</v>
      </c>
      <c r="B29" s="111" t="str">
        <f>IF(RES_hhdet_tes!B29=0,"",RES_hhdet_tes!B29/RES_hhdet_fec!B29)</f>
        <v/>
      </c>
      <c r="C29" s="111" t="str">
        <f>IF(RES_hhdet_tes!C29=0,"",RES_hhdet_tes!C29/RES_hhdet_fec!C29)</f>
        <v/>
      </c>
      <c r="D29" s="111" t="str">
        <f>IF(RES_hhdet_tes!D29=0,"",RES_hhdet_tes!D29/RES_hhdet_fec!D29)</f>
        <v/>
      </c>
      <c r="E29" s="111" t="str">
        <f>IF(RES_hhdet_tes!E29=0,"",RES_hhdet_tes!E29/RES_hhdet_fec!E29)</f>
        <v/>
      </c>
      <c r="F29" s="111" t="str">
        <f>IF(RES_hhdet_tes!F29=0,"",RES_hhdet_tes!F29/RES_hhdet_fec!F29)</f>
        <v/>
      </c>
      <c r="G29" s="111" t="str">
        <f>IF(RES_hhdet_tes!G29=0,"",RES_hhdet_tes!G29/RES_hhdet_fec!G29)</f>
        <v/>
      </c>
      <c r="H29" s="111" t="str">
        <f>IF(RES_hhdet_tes!H29=0,"",RES_hhdet_tes!H29/RES_hhdet_fec!H29)</f>
        <v/>
      </c>
      <c r="I29" s="111" t="str">
        <f>IF(RES_hhdet_tes!I29=0,"",RES_hhdet_tes!I29/RES_hhdet_fec!I29)</f>
        <v/>
      </c>
      <c r="J29" s="111" t="str">
        <f>IF(RES_hhdet_tes!J29=0,"",RES_hhdet_tes!J29/RES_hhdet_fec!J29)</f>
        <v/>
      </c>
      <c r="K29" s="111" t="str">
        <f>IF(RES_hhdet_tes!K29=0,"",RES_hhdet_tes!K29/RES_hhdet_fec!K29)</f>
        <v/>
      </c>
      <c r="L29" s="111" t="str">
        <f>IF(RES_hhdet_tes!L29=0,"",RES_hhdet_tes!L29/RES_hhdet_fec!L29)</f>
        <v/>
      </c>
      <c r="M29" s="111" t="str">
        <f>IF(RES_hhdet_tes!M29=0,"",RES_hhdet_tes!M29/RES_hhdet_fec!M29)</f>
        <v/>
      </c>
      <c r="N29" s="111" t="str">
        <f>IF(RES_hhdet_tes!N29=0,"",RES_hhdet_tes!N29/RES_hhdet_fec!N29)</f>
        <v/>
      </c>
      <c r="O29" s="111" t="str">
        <f>IF(RES_hhdet_tes!O29=0,"",RES_hhdet_tes!O29/RES_hhdet_fec!O29)</f>
        <v/>
      </c>
      <c r="P29" s="111" t="str">
        <f>IF(RES_hhdet_tes!P29=0,"",RES_hhdet_tes!P29/RES_hhdet_fec!P29)</f>
        <v/>
      </c>
      <c r="Q29" s="111" t="str">
        <f>IF(RES_hhdet_tes!Q29=0,"",RES_hhdet_tes!Q29/RES_hhdet_fec!Q29)</f>
        <v/>
      </c>
      <c r="R29" s="111" t="str">
        <f>IF(RES_hhdet_tes!R29=0,"",RES_hhdet_tes!R29/RES_hhdet_fec!R29)</f>
        <v/>
      </c>
      <c r="S29" s="111" t="str">
        <f>IF(RES_hhdet_tes!S29=0,"",RES_hhdet_tes!S29/RES_hhdet_fec!S29)</f>
        <v/>
      </c>
      <c r="T29" s="111" t="str">
        <f>IF(RES_hhdet_tes!T29=0,"",RES_hhdet_tes!T29/RES_hhdet_fec!T29)</f>
        <v/>
      </c>
      <c r="U29" s="111" t="str">
        <f>IF(RES_hhdet_tes!U29=0,"",RES_hhdet_tes!U29/RES_hhdet_fec!U29)</f>
        <v/>
      </c>
      <c r="V29" s="111" t="str">
        <f>IF(RES_hhdet_tes!V29=0,"",RES_hhdet_tes!V29/RES_hhdet_fec!V29)</f>
        <v/>
      </c>
      <c r="W29" s="111" t="str">
        <f>IF(RES_hhdet_tes!W29=0,"",RES_hhdet_tes!W29/RES_hhdet_fec!W29)</f>
        <v/>
      </c>
      <c r="X29" s="111" t="str">
        <f>IF(RES_hhdet_tes!X29=0,"",RES_hhdet_tes!X29/RES_hhdet_fec!X29)</f>
        <v/>
      </c>
      <c r="Y29" s="111" t="str">
        <f>IF(RES_hhdet_tes!Y29=0,"",RES_hhdet_tes!Y29/RES_hhdet_fec!Y29)</f>
        <v/>
      </c>
      <c r="DA29" s="63" t="s">
        <v>1933</v>
      </c>
    </row>
    <row r="30" spans="1:105" ht="12" customHeight="1" x14ac:dyDescent="0.25">
      <c r="A30" s="121" t="s">
        <v>55</v>
      </c>
      <c r="B30" s="124" t="str">
        <f>IF(RES_hhdet_tes!B30=0,"",RES_hhdet_tes!B30/RES_hhdet_fec!B30)</f>
        <v/>
      </c>
      <c r="C30" s="124" t="str">
        <f>IF(RES_hhdet_tes!C30=0,"",RES_hhdet_tes!C30/RES_hhdet_fec!C30)</f>
        <v/>
      </c>
      <c r="D30" s="124" t="str">
        <f>IF(RES_hhdet_tes!D30=0,"",RES_hhdet_tes!D30/RES_hhdet_fec!D30)</f>
        <v/>
      </c>
      <c r="E30" s="124" t="str">
        <f>IF(RES_hhdet_tes!E30=0,"",RES_hhdet_tes!E30/RES_hhdet_fec!E30)</f>
        <v/>
      </c>
      <c r="F30" s="124" t="str">
        <f>IF(RES_hhdet_tes!F30=0,"",RES_hhdet_tes!F30/RES_hhdet_fec!F30)</f>
        <v/>
      </c>
      <c r="G30" s="124" t="str">
        <f>IF(RES_hhdet_tes!G30=0,"",RES_hhdet_tes!G30/RES_hhdet_fec!G30)</f>
        <v/>
      </c>
      <c r="H30" s="124" t="str">
        <f>IF(RES_hhdet_tes!H30=0,"",RES_hhdet_tes!H30/RES_hhdet_fec!H30)</f>
        <v/>
      </c>
      <c r="I30" s="124" t="str">
        <f>IF(RES_hhdet_tes!I30=0,"",RES_hhdet_tes!I30/RES_hhdet_fec!I30)</f>
        <v/>
      </c>
      <c r="J30" s="124" t="str">
        <f>IF(RES_hhdet_tes!J30=0,"",RES_hhdet_tes!J30/RES_hhdet_fec!J30)</f>
        <v/>
      </c>
      <c r="K30" s="124" t="str">
        <f>IF(RES_hhdet_tes!K30=0,"",RES_hhdet_tes!K30/RES_hhdet_fec!K30)</f>
        <v/>
      </c>
      <c r="L30" s="124" t="str">
        <f>IF(RES_hhdet_tes!L30=0,"",RES_hhdet_tes!L30/RES_hhdet_fec!L30)</f>
        <v/>
      </c>
      <c r="M30" s="124" t="str">
        <f>IF(RES_hhdet_tes!M30=0,"",RES_hhdet_tes!M30/RES_hhdet_fec!M30)</f>
        <v/>
      </c>
      <c r="N30" s="124" t="str">
        <f>IF(RES_hhdet_tes!N30=0,"",RES_hhdet_tes!N30/RES_hhdet_fec!N30)</f>
        <v/>
      </c>
      <c r="O30" s="124" t="str">
        <f>IF(RES_hhdet_tes!O30=0,"",RES_hhdet_tes!O30/RES_hhdet_fec!O30)</f>
        <v/>
      </c>
      <c r="P30" s="124" t="str">
        <f>IF(RES_hhdet_tes!P30=0,"",RES_hhdet_tes!P30/RES_hhdet_fec!P30)</f>
        <v/>
      </c>
      <c r="Q30" s="124" t="str">
        <f>IF(RES_hhdet_tes!Q30=0,"",RES_hhdet_tes!Q30/RES_hhdet_fec!Q30)</f>
        <v/>
      </c>
      <c r="R30" s="124" t="str">
        <f>IF(RES_hhdet_tes!R30=0,"",RES_hhdet_tes!R30/RES_hhdet_fec!R30)</f>
        <v/>
      </c>
      <c r="S30" s="124" t="str">
        <f>IF(RES_hhdet_tes!S30=0,"",RES_hhdet_tes!S30/RES_hhdet_fec!S30)</f>
        <v/>
      </c>
      <c r="T30" s="124" t="str">
        <f>IF(RES_hhdet_tes!T30=0,"",RES_hhdet_tes!T30/RES_hhdet_fec!T30)</f>
        <v/>
      </c>
      <c r="U30" s="124" t="str">
        <f>IF(RES_hhdet_tes!U30=0,"",RES_hhdet_tes!U30/RES_hhdet_fec!U30)</f>
        <v/>
      </c>
      <c r="V30" s="124" t="str">
        <f>IF(RES_hhdet_tes!V30=0,"",RES_hhdet_tes!V30/RES_hhdet_fec!V30)</f>
        <v/>
      </c>
      <c r="W30" s="124" t="str">
        <f>IF(RES_hhdet_tes!W30=0,"",RES_hhdet_tes!W30/RES_hhdet_fec!W30)</f>
        <v/>
      </c>
      <c r="X30" s="124" t="str">
        <f>IF(RES_hhdet_tes!X30=0,"",RES_hhdet_tes!X30/RES_hhdet_fec!X30)</f>
        <v/>
      </c>
      <c r="Y30" s="124" t="str">
        <f>IF(RES_hhdet_tes!Y30=0,"",RES_hhdet_tes!Y30/RES_hhdet_fec!Y30)</f>
        <v/>
      </c>
      <c r="DA30" s="130" t="s">
        <v>1934</v>
      </c>
    </row>
    <row r="31" spans="1:105" ht="12" customHeight="1" x14ac:dyDescent="0.25">
      <c r="A31" s="97" t="s">
        <v>141</v>
      </c>
      <c r="B31" s="111" t="str">
        <f>IF(RES_hhdet_tes!B31=0,"",RES_hhdet_tes!B31/RES_hhdet_fec!B31)</f>
        <v/>
      </c>
      <c r="C31" s="111" t="str">
        <f>IF(RES_hhdet_tes!C31=0,"",RES_hhdet_tes!C31/RES_hhdet_fec!C31)</f>
        <v/>
      </c>
      <c r="D31" s="111" t="str">
        <f>IF(RES_hhdet_tes!D31=0,"",RES_hhdet_tes!D31/RES_hhdet_fec!D31)</f>
        <v/>
      </c>
      <c r="E31" s="111" t="str">
        <f>IF(RES_hhdet_tes!E31=0,"",RES_hhdet_tes!E31/RES_hhdet_fec!E31)</f>
        <v/>
      </c>
      <c r="F31" s="111" t="str">
        <f>IF(RES_hhdet_tes!F31=0,"",RES_hhdet_tes!F31/RES_hhdet_fec!F31)</f>
        <v/>
      </c>
      <c r="G31" s="111" t="str">
        <f>IF(RES_hhdet_tes!G31=0,"",RES_hhdet_tes!G31/RES_hhdet_fec!G31)</f>
        <v/>
      </c>
      <c r="H31" s="111" t="str">
        <f>IF(RES_hhdet_tes!H31=0,"",RES_hhdet_tes!H31/RES_hhdet_fec!H31)</f>
        <v/>
      </c>
      <c r="I31" s="111" t="str">
        <f>IF(RES_hhdet_tes!I31=0,"",RES_hhdet_tes!I31/RES_hhdet_fec!I31)</f>
        <v/>
      </c>
      <c r="J31" s="111" t="str">
        <f>IF(RES_hhdet_tes!J31=0,"",RES_hhdet_tes!J31/RES_hhdet_fec!J31)</f>
        <v/>
      </c>
      <c r="K31" s="111" t="str">
        <f>IF(RES_hhdet_tes!K31=0,"",RES_hhdet_tes!K31/RES_hhdet_fec!K31)</f>
        <v/>
      </c>
      <c r="L31" s="111" t="str">
        <f>IF(RES_hhdet_tes!L31=0,"",RES_hhdet_tes!L31/RES_hhdet_fec!L31)</f>
        <v/>
      </c>
      <c r="M31" s="111" t="str">
        <f>IF(RES_hhdet_tes!M31=0,"",RES_hhdet_tes!M31/RES_hhdet_fec!M31)</f>
        <v/>
      </c>
      <c r="N31" s="111" t="str">
        <f>IF(RES_hhdet_tes!N31=0,"",RES_hhdet_tes!N31/RES_hhdet_fec!N31)</f>
        <v/>
      </c>
      <c r="O31" s="111" t="str">
        <f>IF(RES_hhdet_tes!O31=0,"",RES_hhdet_tes!O31/RES_hhdet_fec!O31)</f>
        <v/>
      </c>
      <c r="P31" s="111" t="str">
        <f>IF(RES_hhdet_tes!P31=0,"",RES_hhdet_tes!P31/RES_hhdet_fec!P31)</f>
        <v/>
      </c>
      <c r="Q31" s="111" t="str">
        <f>IF(RES_hhdet_tes!Q31=0,"",RES_hhdet_tes!Q31/RES_hhdet_fec!Q31)</f>
        <v/>
      </c>
      <c r="R31" s="111" t="str">
        <f>IF(RES_hhdet_tes!R31=0,"",RES_hhdet_tes!R31/RES_hhdet_fec!R31)</f>
        <v/>
      </c>
      <c r="S31" s="111" t="str">
        <f>IF(RES_hhdet_tes!S31=0,"",RES_hhdet_tes!S31/RES_hhdet_fec!S31)</f>
        <v/>
      </c>
      <c r="T31" s="111" t="str">
        <f>IF(RES_hhdet_tes!T31=0,"",RES_hhdet_tes!T31/RES_hhdet_fec!T31)</f>
        <v/>
      </c>
      <c r="U31" s="111" t="str">
        <f>IF(RES_hhdet_tes!U31=0,"",RES_hhdet_tes!U31/RES_hhdet_fec!U31)</f>
        <v/>
      </c>
      <c r="V31" s="111" t="str">
        <f>IF(RES_hhdet_tes!V31=0,"",RES_hhdet_tes!V31/RES_hhdet_fec!V31)</f>
        <v/>
      </c>
      <c r="W31" s="111" t="str">
        <f>IF(RES_hhdet_tes!W31=0,"",RES_hhdet_tes!W31/RES_hhdet_fec!W31)</f>
        <v/>
      </c>
      <c r="X31" s="111" t="str">
        <f>IF(RES_hhdet_tes!X31=0,"",RES_hhdet_tes!X31/RES_hhdet_fec!X31)</f>
        <v/>
      </c>
      <c r="Y31" s="111" t="str">
        <f>IF(RES_hhdet_tes!Y31=0,"",RES_hhdet_tes!Y31/RES_hhdet_fec!Y31)</f>
        <v/>
      </c>
      <c r="DA31" s="63" t="s">
        <v>1935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X32" s="111" t="str">
        <f>IF(RES_hhdet_tes!X32=0,"",RES_hhdet_tes!X32/RES_hhdet_fec!X32)</f>
        <v/>
      </c>
      <c r="Y32" s="111" t="str">
        <f>IF(RES_hhdet_tes!Y32=0,"",RES_hhdet_tes!Y32/RES_hhdet_fec!Y32)</f>
        <v/>
      </c>
      <c r="DA32" s="63" t="s">
        <v>1936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X33" s="112" t="str">
        <f>IF(RES_hhdet_tes!X33=0,"",RES_hhdet_tes!X33/RES_hhdet_fec!X33)</f>
        <v/>
      </c>
      <c r="Y33" s="112" t="str">
        <f>IF(RES_hhdet_tes!Y33=0,"",RES_hhdet_tes!Y33/RES_hhdet_fec!Y33)</f>
        <v/>
      </c>
      <c r="DA33" s="131" t="s">
        <v>1937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X34" s="113" t="str">
        <f>IF(RES_hhdet_tes!X34=0,"",RES_hhdet_tes!X34/RES_hhdet_fec!X34)</f>
        <v/>
      </c>
      <c r="Y34" s="113" t="str">
        <f>IF(RES_hhdet_tes!Y34=0,"",RES_hhdet_tes!Y34/RES_hhdet_fec!Y34)</f>
        <v/>
      </c>
      <c r="DA34" s="132" t="s">
        <v>1938</v>
      </c>
    </row>
    <row r="35" spans="1:105" ht="12" customHeight="1" x14ac:dyDescent="0.25">
      <c r="A35" s="106" t="s">
        <v>122</v>
      </c>
      <c r="B35" s="112" t="str">
        <f>IF(RES_hhdet_tes!B35=0,"",RES_hhdet_tes!B35/RES_hhdet_fec!B35)</f>
        <v/>
      </c>
      <c r="C35" s="112" t="str">
        <f>IF(RES_hhdet_tes!C35=0,"",RES_hhdet_tes!C35/RES_hhdet_fec!C35)</f>
        <v/>
      </c>
      <c r="D35" s="112" t="str">
        <f>IF(RES_hhdet_tes!D35=0,"",RES_hhdet_tes!D35/RES_hhdet_fec!D35)</f>
        <v/>
      </c>
      <c r="E35" s="112" t="str">
        <f>IF(RES_hhdet_tes!E35=0,"",RES_hhdet_tes!E35/RES_hhdet_fec!E35)</f>
        <v/>
      </c>
      <c r="F35" s="112" t="str">
        <f>IF(RES_hhdet_tes!F35=0,"",RES_hhdet_tes!F35/RES_hhdet_fec!F35)</f>
        <v/>
      </c>
      <c r="G35" s="112" t="str">
        <f>IF(RES_hhdet_tes!G35=0,"",RES_hhdet_tes!G35/RES_hhdet_fec!G35)</f>
        <v/>
      </c>
      <c r="H35" s="112" t="str">
        <f>IF(RES_hhdet_tes!H35=0,"",RES_hhdet_tes!H35/RES_hhdet_fec!H35)</f>
        <v/>
      </c>
      <c r="I35" s="112" t="str">
        <f>IF(RES_hhdet_tes!I35=0,"",RES_hhdet_tes!I35/RES_hhdet_fec!I35)</f>
        <v/>
      </c>
      <c r="J35" s="112" t="str">
        <f>IF(RES_hhdet_tes!J35=0,"",RES_hhdet_tes!J35/RES_hhdet_fec!J35)</f>
        <v/>
      </c>
      <c r="K35" s="112" t="str">
        <f>IF(RES_hhdet_tes!K35=0,"",RES_hhdet_tes!K35/RES_hhdet_fec!K35)</f>
        <v/>
      </c>
      <c r="L35" s="112" t="str">
        <f>IF(RES_hhdet_tes!L35=0,"",RES_hhdet_tes!L35/RES_hhdet_fec!L35)</f>
        <v/>
      </c>
      <c r="M35" s="112" t="str">
        <f>IF(RES_hhdet_tes!M35=0,"",RES_hhdet_tes!M35/RES_hhdet_fec!M35)</f>
        <v/>
      </c>
      <c r="N35" s="112" t="str">
        <f>IF(RES_hhdet_tes!N35=0,"",RES_hhdet_tes!N35/RES_hhdet_fec!N35)</f>
        <v/>
      </c>
      <c r="O35" s="112" t="str">
        <f>IF(RES_hhdet_tes!O35=0,"",RES_hhdet_tes!O35/RES_hhdet_fec!O35)</f>
        <v/>
      </c>
      <c r="P35" s="112" t="str">
        <f>IF(RES_hhdet_tes!P35=0,"",RES_hhdet_tes!P35/RES_hhdet_fec!P35)</f>
        <v/>
      </c>
      <c r="Q35" s="112" t="str">
        <f>IF(RES_hhdet_tes!Q35=0,"",RES_hhdet_tes!Q35/RES_hhdet_fec!Q35)</f>
        <v/>
      </c>
      <c r="R35" s="112" t="str">
        <f>IF(RES_hhdet_tes!R35=0,"",RES_hhdet_tes!R35/RES_hhdet_fec!R35)</f>
        <v/>
      </c>
      <c r="S35" s="112" t="str">
        <f>IF(RES_hhdet_tes!S35=0,"",RES_hhdet_tes!S35/RES_hhdet_fec!S35)</f>
        <v/>
      </c>
      <c r="T35" s="112" t="str">
        <f>IF(RES_hhdet_tes!T35=0,"",RES_hhdet_tes!T35/RES_hhdet_fec!T35)</f>
        <v/>
      </c>
      <c r="U35" s="112" t="str">
        <f>IF(RES_hhdet_tes!U35=0,"",RES_hhdet_tes!U35/RES_hhdet_fec!U35)</f>
        <v/>
      </c>
      <c r="V35" s="112" t="str">
        <f>IF(RES_hhdet_tes!V35=0,"",RES_hhdet_tes!V35/RES_hhdet_fec!V35)</f>
        <v/>
      </c>
      <c r="W35" s="112" t="str">
        <f>IF(RES_hhdet_tes!W35=0,"",RES_hhdet_tes!W35/RES_hhdet_fec!W35)</f>
        <v/>
      </c>
      <c r="X35" s="112" t="str">
        <f>IF(RES_hhdet_tes!X35=0,"",RES_hhdet_tes!X35/RES_hhdet_fec!X35)</f>
        <v/>
      </c>
      <c r="Y35" s="112" t="str">
        <f>IF(RES_hhdet_tes!Y35=0,"",RES_hhdet_tes!Y35/RES_hhdet_fec!Y35)</f>
        <v/>
      </c>
      <c r="DA35" s="131" t="s">
        <v>1939</v>
      </c>
    </row>
    <row r="36" spans="1:105" ht="12" customHeight="1" x14ac:dyDescent="0.25">
      <c r="A36" s="107" t="s">
        <v>121</v>
      </c>
      <c r="B36" s="113" t="str">
        <f>IF(RES_hhdet_tes!B36=0,"",RES_hhdet_tes!B36/RES_hhdet_fec!B36)</f>
        <v/>
      </c>
      <c r="C36" s="113" t="str">
        <f>IF(RES_hhdet_tes!C36=0,"",RES_hhdet_tes!C36/RES_hhdet_fec!C36)</f>
        <v/>
      </c>
      <c r="D36" s="113" t="str">
        <f>IF(RES_hhdet_tes!D36=0,"",RES_hhdet_tes!D36/RES_hhdet_fec!D36)</f>
        <v/>
      </c>
      <c r="E36" s="113" t="str">
        <f>IF(RES_hhdet_tes!E36=0,"",RES_hhdet_tes!E36/RES_hhdet_fec!E36)</f>
        <v/>
      </c>
      <c r="F36" s="113" t="str">
        <f>IF(RES_hhdet_tes!F36=0,"",RES_hhdet_tes!F36/RES_hhdet_fec!F36)</f>
        <v/>
      </c>
      <c r="G36" s="113" t="str">
        <f>IF(RES_hhdet_tes!G36=0,"",RES_hhdet_tes!G36/RES_hhdet_fec!G36)</f>
        <v/>
      </c>
      <c r="H36" s="113" t="str">
        <f>IF(RES_hhdet_tes!H36=0,"",RES_hhdet_tes!H36/RES_hhdet_fec!H36)</f>
        <v/>
      </c>
      <c r="I36" s="113" t="str">
        <f>IF(RES_hhdet_tes!I36=0,"",RES_hhdet_tes!I36/RES_hhdet_fec!I36)</f>
        <v/>
      </c>
      <c r="J36" s="113" t="str">
        <f>IF(RES_hhdet_tes!J36=0,"",RES_hhdet_tes!J36/RES_hhdet_fec!J36)</f>
        <v/>
      </c>
      <c r="K36" s="113" t="str">
        <f>IF(RES_hhdet_tes!K36=0,"",RES_hhdet_tes!K36/RES_hhdet_fec!K36)</f>
        <v/>
      </c>
      <c r="L36" s="113" t="str">
        <f>IF(RES_hhdet_tes!L36=0,"",RES_hhdet_tes!L36/RES_hhdet_fec!L36)</f>
        <v/>
      </c>
      <c r="M36" s="113" t="str">
        <f>IF(RES_hhdet_tes!M36=0,"",RES_hhdet_tes!M36/RES_hhdet_fec!M36)</f>
        <v/>
      </c>
      <c r="N36" s="113" t="str">
        <f>IF(RES_hhdet_tes!N36=0,"",RES_hhdet_tes!N36/RES_hhdet_fec!N36)</f>
        <v/>
      </c>
      <c r="O36" s="113" t="str">
        <f>IF(RES_hhdet_tes!O36=0,"",RES_hhdet_tes!O36/RES_hhdet_fec!O36)</f>
        <v/>
      </c>
      <c r="P36" s="113" t="str">
        <f>IF(RES_hhdet_tes!P36=0,"",RES_hhdet_tes!P36/RES_hhdet_fec!P36)</f>
        <v/>
      </c>
      <c r="Q36" s="113" t="str">
        <f>IF(RES_hhdet_tes!Q36=0,"",RES_hhdet_tes!Q36/RES_hhdet_fec!Q36)</f>
        <v/>
      </c>
      <c r="R36" s="113" t="str">
        <f>IF(RES_hhdet_tes!R36=0,"",RES_hhdet_tes!R36/RES_hhdet_fec!R36)</f>
        <v/>
      </c>
      <c r="S36" s="113" t="str">
        <f>IF(RES_hhdet_tes!S36=0,"",RES_hhdet_tes!S36/RES_hhdet_fec!S36)</f>
        <v/>
      </c>
      <c r="T36" s="113" t="str">
        <f>IF(RES_hhdet_tes!T36=0,"",RES_hhdet_tes!T36/RES_hhdet_fec!T36)</f>
        <v/>
      </c>
      <c r="U36" s="113" t="str">
        <f>IF(RES_hhdet_tes!U36=0,"",RES_hhdet_tes!U36/RES_hhdet_fec!U36)</f>
        <v/>
      </c>
      <c r="V36" s="113" t="str">
        <f>IF(RES_hhdet_tes!V36=0,"",RES_hhdet_tes!V36/RES_hhdet_fec!V36)</f>
        <v/>
      </c>
      <c r="W36" s="113" t="str">
        <f>IF(RES_hhdet_tes!W36=0,"",RES_hhdet_tes!W36/RES_hhdet_fec!W36)</f>
        <v/>
      </c>
      <c r="X36" s="113" t="str">
        <f>IF(RES_hhdet_tes!X36=0,"",RES_hhdet_tes!X36/RES_hhdet_fec!X36)</f>
        <v/>
      </c>
      <c r="Y36" s="113" t="str">
        <f>IF(RES_hhdet_tes!Y36=0,"",RES_hhdet_tes!Y36/RES_hhdet_fec!Y36)</f>
        <v/>
      </c>
      <c r="DA36" s="132" t="s">
        <v>1940</v>
      </c>
    </row>
    <row r="37" spans="1:105" ht="12" customHeight="1" x14ac:dyDescent="0.25">
      <c r="A37" s="108" t="s">
        <v>53</v>
      </c>
      <c r="B37" s="111" t="str">
        <f>IF(RES_hhdet_tes!B37=0,"",RES_hhdet_tes!B37/RES_hhdet_fec!B37)</f>
        <v/>
      </c>
      <c r="C37" s="111" t="str">
        <f>IF(RES_hhdet_tes!C37=0,"",RES_hhdet_tes!C37/RES_hhdet_fec!C37)</f>
        <v/>
      </c>
      <c r="D37" s="111" t="str">
        <f>IF(RES_hhdet_tes!D37=0,"",RES_hhdet_tes!D37/RES_hhdet_fec!D37)</f>
        <v/>
      </c>
      <c r="E37" s="111" t="str">
        <f>IF(RES_hhdet_tes!E37=0,"",RES_hhdet_tes!E37/RES_hhdet_fec!E37)</f>
        <v/>
      </c>
      <c r="F37" s="111" t="str">
        <f>IF(RES_hhdet_tes!F37=0,"",RES_hhdet_tes!F37/RES_hhdet_fec!F37)</f>
        <v/>
      </c>
      <c r="G37" s="111" t="str">
        <f>IF(RES_hhdet_tes!G37=0,"",RES_hhdet_tes!G37/RES_hhdet_fec!G37)</f>
        <v/>
      </c>
      <c r="H37" s="111" t="str">
        <f>IF(RES_hhdet_tes!H37=0,"",RES_hhdet_tes!H37/RES_hhdet_fec!H37)</f>
        <v/>
      </c>
      <c r="I37" s="111" t="str">
        <f>IF(RES_hhdet_tes!I37=0,"",RES_hhdet_tes!I37/RES_hhdet_fec!I37)</f>
        <v/>
      </c>
      <c r="J37" s="111" t="str">
        <f>IF(RES_hhdet_tes!J37=0,"",RES_hhdet_tes!J37/RES_hhdet_fec!J37)</f>
        <v/>
      </c>
      <c r="K37" s="111" t="str">
        <f>IF(RES_hhdet_tes!K37=0,"",RES_hhdet_tes!K37/RES_hhdet_fec!K37)</f>
        <v/>
      </c>
      <c r="L37" s="111" t="str">
        <f>IF(RES_hhdet_tes!L37=0,"",RES_hhdet_tes!L37/RES_hhdet_fec!L37)</f>
        <v/>
      </c>
      <c r="M37" s="111" t="str">
        <f>IF(RES_hhdet_tes!M37=0,"",RES_hhdet_tes!M37/RES_hhdet_fec!M37)</f>
        <v/>
      </c>
      <c r="N37" s="111" t="str">
        <f>IF(RES_hhdet_tes!N37=0,"",RES_hhdet_tes!N37/RES_hhdet_fec!N37)</f>
        <v/>
      </c>
      <c r="O37" s="111" t="str">
        <f>IF(RES_hhdet_tes!O37=0,"",RES_hhdet_tes!O37/RES_hhdet_fec!O37)</f>
        <v/>
      </c>
      <c r="P37" s="111" t="str">
        <f>IF(RES_hhdet_tes!P37=0,"",RES_hhdet_tes!P37/RES_hhdet_fec!P37)</f>
        <v/>
      </c>
      <c r="Q37" s="111" t="str">
        <f>IF(RES_hhdet_tes!Q37=0,"",RES_hhdet_tes!Q37/RES_hhdet_fec!Q37)</f>
        <v/>
      </c>
      <c r="R37" s="111" t="str">
        <f>IF(RES_hhdet_tes!R37=0,"",RES_hhdet_tes!R37/RES_hhdet_fec!R37)</f>
        <v/>
      </c>
      <c r="S37" s="111" t="str">
        <f>IF(RES_hhdet_tes!S37=0,"",RES_hhdet_tes!S37/RES_hhdet_fec!S37)</f>
        <v/>
      </c>
      <c r="T37" s="111" t="str">
        <f>IF(RES_hhdet_tes!T37=0,"",RES_hhdet_tes!T37/RES_hhdet_fec!T37)</f>
        <v/>
      </c>
      <c r="U37" s="111" t="str">
        <f>IF(RES_hhdet_tes!U37=0,"",RES_hhdet_tes!U37/RES_hhdet_fec!U37)</f>
        <v/>
      </c>
      <c r="V37" s="111" t="str">
        <f>IF(RES_hhdet_tes!V37=0,"",RES_hhdet_tes!V37/RES_hhdet_fec!V37)</f>
        <v/>
      </c>
      <c r="W37" s="111" t="str">
        <f>IF(RES_hhdet_tes!W37=0,"",RES_hhdet_tes!W37/RES_hhdet_fec!W37)</f>
        <v/>
      </c>
      <c r="X37" s="111" t="str">
        <f>IF(RES_hhdet_tes!X37=0,"",RES_hhdet_tes!X37/RES_hhdet_fec!X37)</f>
        <v/>
      </c>
      <c r="Y37" s="111" t="str">
        <f>IF(RES_hhdet_tes!Y37=0,"",RES_hhdet_tes!Y37/RES_hhdet_fec!Y37)</f>
        <v/>
      </c>
      <c r="DA37" s="63" t="s">
        <v>1941</v>
      </c>
    </row>
    <row r="38" spans="1:105" ht="12" customHeight="1" x14ac:dyDescent="0.25">
      <c r="A38" s="108" t="s">
        <v>52</v>
      </c>
      <c r="B38" s="111" t="str">
        <f>IF(RES_hhdet_tes!B38=0,"",RES_hhdet_tes!B38/RES_hhdet_fec!B38)</f>
        <v/>
      </c>
      <c r="C38" s="111" t="str">
        <f>IF(RES_hhdet_tes!C38=0,"",RES_hhdet_tes!C38/RES_hhdet_fec!C38)</f>
        <v/>
      </c>
      <c r="D38" s="111" t="str">
        <f>IF(RES_hhdet_tes!D38=0,"",RES_hhdet_tes!D38/RES_hhdet_fec!D38)</f>
        <v/>
      </c>
      <c r="E38" s="111" t="str">
        <f>IF(RES_hhdet_tes!E38=0,"",RES_hhdet_tes!E38/RES_hhdet_fec!E38)</f>
        <v/>
      </c>
      <c r="F38" s="111" t="str">
        <f>IF(RES_hhdet_tes!F38=0,"",RES_hhdet_tes!F38/RES_hhdet_fec!F38)</f>
        <v/>
      </c>
      <c r="G38" s="111" t="str">
        <f>IF(RES_hhdet_tes!G38=0,"",RES_hhdet_tes!G38/RES_hhdet_fec!G38)</f>
        <v/>
      </c>
      <c r="H38" s="111" t="str">
        <f>IF(RES_hhdet_tes!H38=0,"",RES_hhdet_tes!H38/RES_hhdet_fec!H38)</f>
        <v/>
      </c>
      <c r="I38" s="111" t="str">
        <f>IF(RES_hhdet_tes!I38=0,"",RES_hhdet_tes!I38/RES_hhdet_fec!I38)</f>
        <v/>
      </c>
      <c r="J38" s="111" t="str">
        <f>IF(RES_hhdet_tes!J38=0,"",RES_hhdet_tes!J38/RES_hhdet_fec!J38)</f>
        <v/>
      </c>
      <c r="K38" s="111" t="str">
        <f>IF(RES_hhdet_tes!K38=0,"",RES_hhdet_tes!K38/RES_hhdet_fec!K38)</f>
        <v/>
      </c>
      <c r="L38" s="111" t="str">
        <f>IF(RES_hhdet_tes!L38=0,"",RES_hhdet_tes!L38/RES_hhdet_fec!L38)</f>
        <v/>
      </c>
      <c r="M38" s="111" t="str">
        <f>IF(RES_hhdet_tes!M38=0,"",RES_hhdet_tes!M38/RES_hhdet_fec!M38)</f>
        <v/>
      </c>
      <c r="N38" s="111" t="str">
        <f>IF(RES_hhdet_tes!N38=0,"",RES_hhdet_tes!N38/RES_hhdet_fec!N38)</f>
        <v/>
      </c>
      <c r="O38" s="111" t="str">
        <f>IF(RES_hhdet_tes!O38=0,"",RES_hhdet_tes!O38/RES_hhdet_fec!O38)</f>
        <v/>
      </c>
      <c r="P38" s="111" t="str">
        <f>IF(RES_hhdet_tes!P38=0,"",RES_hhdet_tes!P38/RES_hhdet_fec!P38)</f>
        <v/>
      </c>
      <c r="Q38" s="111" t="str">
        <f>IF(RES_hhdet_tes!Q38=0,"",RES_hhdet_tes!Q38/RES_hhdet_fec!Q38)</f>
        <v/>
      </c>
      <c r="R38" s="111" t="str">
        <f>IF(RES_hhdet_tes!R38=0,"",RES_hhdet_tes!R38/RES_hhdet_fec!R38)</f>
        <v/>
      </c>
      <c r="S38" s="111" t="str">
        <f>IF(RES_hhdet_tes!S38=0,"",RES_hhdet_tes!S38/RES_hhdet_fec!S38)</f>
        <v/>
      </c>
      <c r="T38" s="111" t="str">
        <f>IF(RES_hhdet_tes!T38=0,"",RES_hhdet_tes!T38/RES_hhdet_fec!T38)</f>
        <v/>
      </c>
      <c r="U38" s="111" t="str">
        <f>IF(RES_hhdet_tes!U38=0,"",RES_hhdet_tes!U38/RES_hhdet_fec!U38)</f>
        <v/>
      </c>
      <c r="V38" s="111" t="str">
        <f>IF(RES_hhdet_tes!V38=0,"",RES_hhdet_tes!V38/RES_hhdet_fec!V38)</f>
        <v/>
      </c>
      <c r="W38" s="111" t="str">
        <f>IF(RES_hhdet_tes!W38=0,"",RES_hhdet_tes!W38/RES_hhdet_fec!W38)</f>
        <v/>
      </c>
      <c r="X38" s="111" t="str">
        <f>IF(RES_hhdet_tes!X38=0,"",RES_hhdet_tes!X38/RES_hhdet_fec!X38)</f>
        <v/>
      </c>
      <c r="Y38" s="111" t="str">
        <f>IF(RES_hhdet_tes!Y38=0,"",RES_hhdet_tes!Y38/RES_hhdet_fec!Y38)</f>
        <v/>
      </c>
      <c r="DA38" s="63" t="s">
        <v>1942</v>
      </c>
    </row>
    <row r="39" spans="1:105" ht="12" customHeight="1" x14ac:dyDescent="0.25">
      <c r="A39" s="121" t="s">
        <v>54</v>
      </c>
      <c r="B39" s="124" t="str">
        <f>IF(RES_hhdet_tes!B39=0,"",RES_hhdet_tes!B39/RES_hhdet_fec!B39)</f>
        <v/>
      </c>
      <c r="C39" s="124" t="str">
        <f>IF(RES_hhdet_tes!C39=0,"",RES_hhdet_tes!C39/RES_hhdet_fec!C39)</f>
        <v/>
      </c>
      <c r="D39" s="124" t="str">
        <f>IF(RES_hhdet_tes!D39=0,"",RES_hhdet_tes!D39/RES_hhdet_fec!D39)</f>
        <v/>
      </c>
      <c r="E39" s="124" t="str">
        <f>IF(RES_hhdet_tes!E39=0,"",RES_hhdet_tes!E39/RES_hhdet_fec!E39)</f>
        <v/>
      </c>
      <c r="F39" s="124" t="str">
        <f>IF(RES_hhdet_tes!F39=0,"",RES_hhdet_tes!F39/RES_hhdet_fec!F39)</f>
        <v/>
      </c>
      <c r="G39" s="124" t="str">
        <f>IF(RES_hhdet_tes!G39=0,"",RES_hhdet_tes!G39/RES_hhdet_fec!G39)</f>
        <v/>
      </c>
      <c r="H39" s="124" t="str">
        <f>IF(RES_hhdet_tes!H39=0,"",RES_hhdet_tes!H39/RES_hhdet_fec!H39)</f>
        <v/>
      </c>
      <c r="I39" s="124" t="str">
        <f>IF(RES_hhdet_tes!I39=0,"",RES_hhdet_tes!I39/RES_hhdet_fec!I39)</f>
        <v/>
      </c>
      <c r="J39" s="124" t="str">
        <f>IF(RES_hhdet_tes!J39=0,"",RES_hhdet_tes!J39/RES_hhdet_fec!J39)</f>
        <v/>
      </c>
      <c r="K39" s="124" t="str">
        <f>IF(RES_hhdet_tes!K39=0,"",RES_hhdet_tes!K39/RES_hhdet_fec!K39)</f>
        <v/>
      </c>
      <c r="L39" s="124" t="str">
        <f>IF(RES_hhdet_tes!L39=0,"",RES_hhdet_tes!L39/RES_hhdet_fec!L39)</f>
        <v/>
      </c>
      <c r="M39" s="124" t="str">
        <f>IF(RES_hhdet_tes!M39=0,"",RES_hhdet_tes!M39/RES_hhdet_fec!M39)</f>
        <v/>
      </c>
      <c r="N39" s="124" t="str">
        <f>IF(RES_hhdet_tes!N39=0,"",RES_hhdet_tes!N39/RES_hhdet_fec!N39)</f>
        <v/>
      </c>
      <c r="O39" s="124" t="str">
        <f>IF(RES_hhdet_tes!O39=0,"",RES_hhdet_tes!O39/RES_hhdet_fec!O39)</f>
        <v/>
      </c>
      <c r="P39" s="124" t="str">
        <f>IF(RES_hhdet_tes!P39=0,"",RES_hhdet_tes!P39/RES_hhdet_fec!P39)</f>
        <v/>
      </c>
      <c r="Q39" s="124" t="str">
        <f>IF(RES_hhdet_tes!Q39=0,"",RES_hhdet_tes!Q39/RES_hhdet_fec!Q39)</f>
        <v/>
      </c>
      <c r="R39" s="124" t="str">
        <f>IF(RES_hhdet_tes!R39=0,"",RES_hhdet_tes!R39/RES_hhdet_fec!R39)</f>
        <v/>
      </c>
      <c r="S39" s="124" t="str">
        <f>IF(RES_hhdet_tes!S39=0,"",RES_hhdet_tes!S39/RES_hhdet_fec!S39)</f>
        <v/>
      </c>
      <c r="T39" s="124" t="str">
        <f>IF(RES_hhdet_tes!T39=0,"",RES_hhdet_tes!T39/RES_hhdet_fec!T39)</f>
        <v/>
      </c>
      <c r="U39" s="124" t="str">
        <f>IF(RES_hhdet_tes!U39=0,"",RES_hhdet_tes!U39/RES_hhdet_fec!U39)</f>
        <v/>
      </c>
      <c r="V39" s="124" t="str">
        <f>IF(RES_hhdet_tes!V39=0,"",RES_hhdet_tes!V39/RES_hhdet_fec!V39)</f>
        <v/>
      </c>
      <c r="W39" s="124" t="str">
        <f>IF(RES_hhdet_tes!W39=0,"",RES_hhdet_tes!W39/RES_hhdet_fec!W39)</f>
        <v/>
      </c>
      <c r="X39" s="124" t="str">
        <f>IF(RES_hhdet_tes!X39=0,"",RES_hhdet_tes!X39/RES_hhdet_fec!X39)</f>
        <v/>
      </c>
      <c r="Y39" s="124" t="str">
        <f>IF(RES_hhdet_tes!Y39=0,"",RES_hhdet_tes!Y39/RES_hhdet_fec!Y39)</f>
        <v/>
      </c>
      <c r="DA39" s="130" t="s">
        <v>1943</v>
      </c>
    </row>
    <row r="40" spans="1:105" ht="12" customHeight="1" x14ac:dyDescent="0.25">
      <c r="A40" s="97" t="s">
        <v>50</v>
      </c>
      <c r="B40" s="111" t="str">
        <f>IF(RES_hhdet_tes!B40=0,"",RES_hhdet_tes!B40/RES_hhdet_fec!B40)</f>
        <v/>
      </c>
      <c r="C40" s="111" t="str">
        <f>IF(RES_hhdet_tes!C40=0,"",RES_hhdet_tes!C40/RES_hhdet_fec!C40)</f>
        <v/>
      </c>
      <c r="D40" s="111" t="str">
        <f>IF(RES_hhdet_tes!D40=0,"",RES_hhdet_tes!D40/RES_hhdet_fec!D40)</f>
        <v/>
      </c>
      <c r="E40" s="111" t="str">
        <f>IF(RES_hhdet_tes!E40=0,"",RES_hhdet_tes!E40/RES_hhdet_fec!E40)</f>
        <v/>
      </c>
      <c r="F40" s="111" t="str">
        <f>IF(RES_hhdet_tes!F40=0,"",RES_hhdet_tes!F40/RES_hhdet_fec!F40)</f>
        <v/>
      </c>
      <c r="G40" s="111" t="str">
        <f>IF(RES_hhdet_tes!G40=0,"",RES_hhdet_tes!G40/RES_hhdet_fec!G40)</f>
        <v/>
      </c>
      <c r="H40" s="111" t="str">
        <f>IF(RES_hhdet_tes!H40=0,"",RES_hhdet_tes!H40/RES_hhdet_fec!H40)</f>
        <v/>
      </c>
      <c r="I40" s="111" t="str">
        <f>IF(RES_hhdet_tes!I40=0,"",RES_hhdet_tes!I40/RES_hhdet_fec!I40)</f>
        <v/>
      </c>
      <c r="J40" s="111" t="str">
        <f>IF(RES_hhdet_tes!J40=0,"",RES_hhdet_tes!J40/RES_hhdet_fec!J40)</f>
        <v/>
      </c>
      <c r="K40" s="111" t="str">
        <f>IF(RES_hhdet_tes!K40=0,"",RES_hhdet_tes!K40/RES_hhdet_fec!K40)</f>
        <v/>
      </c>
      <c r="L40" s="111" t="str">
        <f>IF(RES_hhdet_tes!L40=0,"",RES_hhdet_tes!L40/RES_hhdet_fec!L40)</f>
        <v/>
      </c>
      <c r="M40" s="111" t="str">
        <f>IF(RES_hhdet_tes!M40=0,"",RES_hhdet_tes!M40/RES_hhdet_fec!M40)</f>
        <v/>
      </c>
      <c r="N40" s="111" t="str">
        <f>IF(RES_hhdet_tes!N40=0,"",RES_hhdet_tes!N40/RES_hhdet_fec!N40)</f>
        <v/>
      </c>
      <c r="O40" s="111" t="str">
        <f>IF(RES_hhdet_tes!O40=0,"",RES_hhdet_tes!O40/RES_hhdet_fec!O40)</f>
        <v/>
      </c>
      <c r="P40" s="111" t="str">
        <f>IF(RES_hhdet_tes!P40=0,"",RES_hhdet_tes!P40/RES_hhdet_fec!P40)</f>
        <v/>
      </c>
      <c r="Q40" s="111" t="str">
        <f>IF(RES_hhdet_tes!Q40=0,"",RES_hhdet_tes!Q40/RES_hhdet_fec!Q40)</f>
        <v/>
      </c>
      <c r="R40" s="111" t="str">
        <f>IF(RES_hhdet_tes!R40=0,"",RES_hhdet_tes!R40/RES_hhdet_fec!R40)</f>
        <v/>
      </c>
      <c r="S40" s="111" t="str">
        <f>IF(RES_hhdet_tes!S40=0,"",RES_hhdet_tes!S40/RES_hhdet_fec!S40)</f>
        <v/>
      </c>
      <c r="T40" s="111" t="str">
        <f>IF(RES_hhdet_tes!T40=0,"",RES_hhdet_tes!T40/RES_hhdet_fec!T40)</f>
        <v/>
      </c>
      <c r="U40" s="111" t="str">
        <f>IF(RES_hhdet_tes!U40=0,"",RES_hhdet_tes!U40/RES_hhdet_fec!U40)</f>
        <v/>
      </c>
      <c r="V40" s="111" t="str">
        <f>IF(RES_hhdet_tes!V40=0,"",RES_hhdet_tes!V40/RES_hhdet_fec!V40)</f>
        <v/>
      </c>
      <c r="W40" s="111" t="str">
        <f>IF(RES_hhdet_tes!W40=0,"",RES_hhdet_tes!W40/RES_hhdet_fec!W40)</f>
        <v/>
      </c>
      <c r="X40" s="111" t="str">
        <f>IF(RES_hhdet_tes!X40=0,"",RES_hhdet_tes!X40/RES_hhdet_fec!X40)</f>
        <v/>
      </c>
      <c r="Y40" s="111" t="str">
        <f>IF(RES_hhdet_tes!Y40=0,"",RES_hhdet_tes!Y40/RES_hhdet_fec!Y40)</f>
        <v/>
      </c>
      <c r="DA40" s="63" t="s">
        <v>1944</v>
      </c>
    </row>
    <row r="41" spans="1:105" ht="12" customHeight="1" x14ac:dyDescent="0.25">
      <c r="A41" s="109" t="s">
        <v>120</v>
      </c>
      <c r="B41" s="45" t="str">
        <f>IF(RES_hhdet_tes!B41=0,"",RES_hhdet_tes!B41/RES_hhdet_fec!B41)</f>
        <v/>
      </c>
      <c r="C41" s="45" t="str">
        <f>IF(RES_hhdet_tes!C41=0,"",RES_hhdet_tes!C41/RES_hhdet_fec!C41)</f>
        <v/>
      </c>
      <c r="D41" s="45" t="str">
        <f>IF(RES_hhdet_tes!D41=0,"",RES_hhdet_tes!D41/RES_hhdet_fec!D41)</f>
        <v/>
      </c>
      <c r="E41" s="45" t="str">
        <f>IF(RES_hhdet_tes!E41=0,"",RES_hhdet_tes!E41/RES_hhdet_fec!E41)</f>
        <v/>
      </c>
      <c r="F41" s="45" t="str">
        <f>IF(RES_hhdet_tes!F41=0,"",RES_hhdet_tes!F41/RES_hhdet_fec!F41)</f>
        <v/>
      </c>
      <c r="G41" s="45" t="str">
        <f>IF(RES_hhdet_tes!G41=0,"",RES_hhdet_tes!G41/RES_hhdet_fec!G41)</f>
        <v/>
      </c>
      <c r="H41" s="45" t="str">
        <f>IF(RES_hhdet_tes!H41=0,"",RES_hhdet_tes!H41/RES_hhdet_fec!H41)</f>
        <v/>
      </c>
      <c r="I41" s="45" t="str">
        <f>IF(RES_hhdet_tes!I41=0,"",RES_hhdet_tes!I41/RES_hhdet_fec!I41)</f>
        <v/>
      </c>
      <c r="J41" s="45" t="str">
        <f>IF(RES_hhdet_tes!J41=0,"",RES_hhdet_tes!J41/RES_hhdet_fec!J41)</f>
        <v/>
      </c>
      <c r="K41" s="45" t="str">
        <f>IF(RES_hhdet_tes!K41=0,"",RES_hhdet_tes!K41/RES_hhdet_fec!K41)</f>
        <v/>
      </c>
      <c r="L41" s="45" t="str">
        <f>IF(RES_hhdet_tes!L41=0,"",RES_hhdet_tes!L41/RES_hhdet_fec!L41)</f>
        <v/>
      </c>
      <c r="M41" s="45" t="str">
        <f>IF(RES_hhdet_tes!M41=0,"",RES_hhdet_tes!M41/RES_hhdet_fec!M41)</f>
        <v/>
      </c>
      <c r="N41" s="45" t="str">
        <f>IF(RES_hhdet_tes!N41=0,"",RES_hhdet_tes!N41/RES_hhdet_fec!N41)</f>
        <v/>
      </c>
      <c r="O41" s="45" t="str">
        <f>IF(RES_hhdet_tes!O41=0,"",RES_hhdet_tes!O41/RES_hhdet_fec!O41)</f>
        <v/>
      </c>
      <c r="P41" s="45" t="str">
        <f>IF(RES_hhdet_tes!P41=0,"",RES_hhdet_tes!P41/RES_hhdet_fec!P41)</f>
        <v/>
      </c>
      <c r="Q41" s="45" t="str">
        <f>IF(RES_hhdet_tes!Q41=0,"",RES_hhdet_tes!Q41/RES_hhdet_fec!Q41)</f>
        <v/>
      </c>
      <c r="R41" s="45" t="str">
        <f>IF(RES_hhdet_tes!R41=0,"",RES_hhdet_tes!R41/RES_hhdet_fec!R41)</f>
        <v/>
      </c>
      <c r="S41" s="45" t="str">
        <f>IF(RES_hhdet_tes!S41=0,"",RES_hhdet_tes!S41/RES_hhdet_fec!S41)</f>
        <v/>
      </c>
      <c r="T41" s="45" t="str">
        <f>IF(RES_hhdet_tes!T41=0,"",RES_hhdet_tes!T41/RES_hhdet_fec!T41)</f>
        <v/>
      </c>
      <c r="U41" s="45" t="str">
        <f>IF(RES_hhdet_tes!U41=0,"",RES_hhdet_tes!U41/RES_hhdet_fec!U41)</f>
        <v/>
      </c>
      <c r="V41" s="45" t="str">
        <f>IF(RES_hhdet_tes!V41=0,"",RES_hhdet_tes!V41/RES_hhdet_fec!V41)</f>
        <v/>
      </c>
      <c r="W41" s="45" t="str">
        <f>IF(RES_hhdet_tes!W41=0,"",RES_hhdet_tes!W41/RES_hhdet_fec!W41)</f>
        <v/>
      </c>
      <c r="X41" s="45" t="str">
        <f>IF(RES_hhdet_tes!X41=0,"",RES_hhdet_tes!X41/RES_hhdet_fec!X41)</f>
        <v/>
      </c>
      <c r="Y41" s="45" t="str">
        <f>IF(RES_hhdet_tes!Y41=0,"",RES_hhdet_tes!Y41/RES_hhdet_fec!Y41)</f>
        <v/>
      </c>
      <c r="DA41" s="60" t="s">
        <v>1945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0.50590765908078017</v>
      </c>
      <c r="C43" s="119">
        <f>IF(RES_hhdet_tes!C43=0,"",RES_hhdet_tes!C43/RES_hhdet_fec!C43)</f>
        <v>0.50872346162951121</v>
      </c>
      <c r="D43" s="119">
        <f>IF(RES_hhdet_tes!D43=0,"",RES_hhdet_tes!D43/RES_hhdet_fec!D43)</f>
        <v>0.51206025242560638</v>
      </c>
      <c r="E43" s="119">
        <f>IF(RES_hhdet_tes!E43=0,"",RES_hhdet_tes!E43/RES_hhdet_fec!E43)</f>
        <v>0.51528887284148517</v>
      </c>
      <c r="F43" s="119">
        <f>IF(RES_hhdet_tes!F43=0,"",RES_hhdet_tes!F43/RES_hhdet_fec!F43)</f>
        <v>0.51725837741794245</v>
      </c>
      <c r="G43" s="119">
        <f>IF(RES_hhdet_tes!G43=0,"",RES_hhdet_tes!G43/RES_hhdet_fec!G43)</f>
        <v>0.51991821289715179</v>
      </c>
      <c r="H43" s="119">
        <f>IF(RES_hhdet_tes!H43=0,"",RES_hhdet_tes!H43/RES_hhdet_fec!H43)</f>
        <v>0.52241391526412639</v>
      </c>
      <c r="I43" s="119">
        <f>IF(RES_hhdet_tes!I43=0,"",RES_hhdet_tes!I43/RES_hhdet_fec!I43)</f>
        <v>0.52641476439646684</v>
      </c>
      <c r="J43" s="119">
        <f>IF(RES_hhdet_tes!J43=0,"",RES_hhdet_tes!J43/RES_hhdet_fec!J43)</f>
        <v>0.53091032078548317</v>
      </c>
      <c r="K43" s="119">
        <f>IF(RES_hhdet_tes!K43=0,"",RES_hhdet_tes!K43/RES_hhdet_fec!K43)</f>
        <v>0.53797038898768668</v>
      </c>
      <c r="L43" s="119">
        <f>IF(RES_hhdet_tes!L43=0,"",RES_hhdet_tes!L43/RES_hhdet_fec!L43)</f>
        <v>0.54804126647921925</v>
      </c>
      <c r="M43" s="119">
        <f>IF(RES_hhdet_tes!M43=0,"",RES_hhdet_tes!M43/RES_hhdet_fec!M43)</f>
        <v>0.56207791853516853</v>
      </c>
      <c r="N43" s="119">
        <f>IF(RES_hhdet_tes!N43=0,"",RES_hhdet_tes!N43/RES_hhdet_fec!N43)</f>
        <v>0.57830362786903478</v>
      </c>
      <c r="O43" s="119">
        <f>IF(RES_hhdet_tes!O43=0,"",RES_hhdet_tes!O43/RES_hhdet_fec!O43)</f>
        <v>0.59619592359294304</v>
      </c>
      <c r="P43" s="119">
        <f>IF(RES_hhdet_tes!P43=0,"",RES_hhdet_tes!P43/RES_hhdet_fec!P43)</f>
        <v>0.59970652076610032</v>
      </c>
      <c r="Q43" s="119">
        <f>IF(RES_hhdet_tes!Q43=0,"",RES_hhdet_tes!Q43/RES_hhdet_fec!Q43)</f>
        <v>0.60399094611431914</v>
      </c>
      <c r="R43" s="119">
        <f>IF(RES_hhdet_tes!R43=0,"",RES_hhdet_tes!R43/RES_hhdet_fec!R43)</f>
        <v>0.60830024062168553</v>
      </c>
      <c r="S43" s="119">
        <f>IF(RES_hhdet_tes!S43=0,"",RES_hhdet_tes!S43/RES_hhdet_fec!S43)</f>
        <v>0.61580944592663434</v>
      </c>
      <c r="T43" s="119">
        <f>IF(RES_hhdet_tes!T43=0,"",RES_hhdet_tes!T43/RES_hhdet_fec!T43)</f>
        <v>0.62362711432885642</v>
      </c>
      <c r="U43" s="119">
        <f>IF(RES_hhdet_tes!U43=0,"",RES_hhdet_tes!U43/RES_hhdet_fec!U43)</f>
        <v>0.63027535921282829</v>
      </c>
      <c r="V43" s="119">
        <f>IF(RES_hhdet_tes!V43=0,"",RES_hhdet_tes!V43/RES_hhdet_fec!V43)</f>
        <v>0.63730367143502353</v>
      </c>
      <c r="W43" s="119">
        <f>IF(RES_hhdet_tes!W43=0,"",RES_hhdet_tes!W43/RES_hhdet_fec!W43)</f>
        <v>0.641588774841652</v>
      </c>
      <c r="X43" s="119">
        <f>IF(RES_hhdet_tes!X43=0,"",RES_hhdet_tes!X43/RES_hhdet_fec!X43)</f>
        <v>0.64548171444050284</v>
      </c>
      <c r="Y43" s="119">
        <f>IF(RES_hhdet_tes!Y43=0,"",RES_hhdet_tes!Y43/RES_hhdet_fec!Y43)</f>
        <v>0.65284452012797511</v>
      </c>
      <c r="DA43" s="129" t="s">
        <v>1946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0.49703030243577068</v>
      </c>
      <c r="C44" s="124">
        <f>IF(RES_hhdet_tes!C44=0,"",RES_hhdet_tes!C44/RES_hhdet_fec!C44)</f>
        <v>0.50093769120583687</v>
      </c>
      <c r="D44" s="124">
        <f>IF(RES_hhdet_tes!D44=0,"",RES_hhdet_tes!D44/RES_hhdet_fec!D44)</f>
        <v>0.50423856664502797</v>
      </c>
      <c r="E44" s="124">
        <f>IF(RES_hhdet_tes!E44=0,"",RES_hhdet_tes!E44/RES_hhdet_fec!E44)</f>
        <v>0.50792072831166934</v>
      </c>
      <c r="F44" s="124">
        <f>IF(RES_hhdet_tes!F44=0,"",RES_hhdet_tes!F44/RES_hhdet_fec!F44)</f>
        <v>0.50951272841334383</v>
      </c>
      <c r="G44" s="124">
        <f>IF(RES_hhdet_tes!G44=0,"",RES_hhdet_tes!G44/RES_hhdet_fec!G44)</f>
        <v>0.51204859987102203</v>
      </c>
      <c r="H44" s="124">
        <f>IF(RES_hhdet_tes!H44=0,"",RES_hhdet_tes!H44/RES_hhdet_fec!H44)</f>
        <v>0.51475546364887181</v>
      </c>
      <c r="I44" s="124">
        <f>IF(RES_hhdet_tes!I44=0,"",RES_hhdet_tes!I44/RES_hhdet_fec!I44)</f>
        <v>0.51922157133790725</v>
      </c>
      <c r="J44" s="124">
        <f>IF(RES_hhdet_tes!J44=0,"",RES_hhdet_tes!J44/RES_hhdet_fec!J44)</f>
        <v>0.52340862426665991</v>
      </c>
      <c r="K44" s="124">
        <f>IF(RES_hhdet_tes!K44=0,"",RES_hhdet_tes!K44/RES_hhdet_fec!K44)</f>
        <v>0.5308603340572281</v>
      </c>
      <c r="L44" s="124">
        <f>IF(RES_hhdet_tes!L44=0,"",RES_hhdet_tes!L44/RES_hhdet_fec!L44)</f>
        <v>0.5418636402001098</v>
      </c>
      <c r="M44" s="124">
        <f>IF(RES_hhdet_tes!M44=0,"",RES_hhdet_tes!M44/RES_hhdet_fec!M44)</f>
        <v>0.55519271135845183</v>
      </c>
      <c r="N44" s="124">
        <f>IF(RES_hhdet_tes!N44=0,"",RES_hhdet_tes!N44/RES_hhdet_fec!N44)</f>
        <v>0.57217293794817203</v>
      </c>
      <c r="O44" s="124">
        <f>IF(RES_hhdet_tes!O44=0,"",RES_hhdet_tes!O44/RES_hhdet_fec!O44)</f>
        <v>0.58986071881153179</v>
      </c>
      <c r="P44" s="124">
        <f>IF(RES_hhdet_tes!P44=0,"",RES_hhdet_tes!P44/RES_hhdet_fec!P44)</f>
        <v>0.59308381413983746</v>
      </c>
      <c r="Q44" s="124">
        <f>IF(RES_hhdet_tes!Q44=0,"",RES_hhdet_tes!Q44/RES_hhdet_fec!Q44)</f>
        <v>0.59710033297781062</v>
      </c>
      <c r="R44" s="124">
        <f>IF(RES_hhdet_tes!R44=0,"",RES_hhdet_tes!R44/RES_hhdet_fec!R44)</f>
        <v>0.60179087916264495</v>
      </c>
      <c r="S44" s="124">
        <f>IF(RES_hhdet_tes!S44=0,"",RES_hhdet_tes!S44/RES_hhdet_fec!S44)</f>
        <v>0.60931682306927781</v>
      </c>
      <c r="T44" s="124">
        <f>IF(RES_hhdet_tes!T44=0,"",RES_hhdet_tes!T44/RES_hhdet_fec!T44)</f>
        <v>0.61695920992952202</v>
      </c>
      <c r="U44" s="124">
        <f>IF(RES_hhdet_tes!U44=0,"",RES_hhdet_tes!U44/RES_hhdet_fec!U44)</f>
        <v>0.62329061861960566</v>
      </c>
      <c r="V44" s="124">
        <f>IF(RES_hhdet_tes!V44=0,"",RES_hhdet_tes!V44/RES_hhdet_fec!V44)</f>
        <v>0.62962791523595008</v>
      </c>
      <c r="W44" s="124">
        <f>IF(RES_hhdet_tes!W44=0,"",RES_hhdet_tes!W44/RES_hhdet_fec!W44)</f>
        <v>0.63322158213692792</v>
      </c>
      <c r="X44" s="124">
        <f>IF(RES_hhdet_tes!X44=0,"",RES_hhdet_tes!X44/RES_hhdet_fec!X44)</f>
        <v>0.63700662481165915</v>
      </c>
      <c r="Y44" s="124">
        <f>IF(RES_hhdet_tes!Y44=0,"",RES_hhdet_tes!Y44/RES_hhdet_fec!Y44)</f>
        <v>0.64268136741516357</v>
      </c>
      <c r="DA44" s="130" t="s">
        <v>1947</v>
      </c>
    </row>
    <row r="45" spans="1:105" ht="12" customHeight="1" x14ac:dyDescent="0.25">
      <c r="A45" s="97" t="s">
        <v>211</v>
      </c>
      <c r="B45" s="111">
        <f>IF(RES_hhdet_tes!B45=0,"",RES_hhdet_tes!B45/RES_hhdet_fec!B45)</f>
        <v>0.49129010767759046</v>
      </c>
      <c r="C45" s="111">
        <f>IF(RES_hhdet_tes!C45=0,"",RES_hhdet_tes!C45/RES_hhdet_fec!C45)</f>
        <v>0.49521289751365832</v>
      </c>
      <c r="D45" s="111">
        <f>IF(RES_hhdet_tes!D45=0,"",RES_hhdet_tes!D45/RES_hhdet_fec!D45)</f>
        <v>0.49865603888102744</v>
      </c>
      <c r="E45" s="111">
        <f>IF(RES_hhdet_tes!E45=0,"",RES_hhdet_tes!E45/RES_hhdet_fec!E45)</f>
        <v>0.50242139432445754</v>
      </c>
      <c r="F45" s="111">
        <f>IF(RES_hhdet_tes!F45=0,"",RES_hhdet_tes!F45/RES_hhdet_fec!F45)</f>
        <v>0.50416877670898652</v>
      </c>
      <c r="G45" s="111">
        <f>IF(RES_hhdet_tes!G45=0,"",RES_hhdet_tes!G45/RES_hhdet_fec!G45)</f>
        <v>0.50680154884946327</v>
      </c>
      <c r="H45" s="111">
        <f>IF(RES_hhdet_tes!H45=0,"",RES_hhdet_tes!H45/RES_hhdet_fec!H45)</f>
        <v>0.50959422698813739</v>
      </c>
      <c r="I45" s="111">
        <f>IF(RES_hhdet_tes!I45=0,"",RES_hhdet_tes!I45/RES_hhdet_fec!I45)</f>
        <v>0.51413882966870972</v>
      </c>
      <c r="J45" s="111">
        <f>IF(RES_hhdet_tes!J45=0,"",RES_hhdet_tes!J45/RES_hhdet_fec!J45)</f>
        <v>0.51842157216542084</v>
      </c>
      <c r="K45" s="111">
        <f>IF(RES_hhdet_tes!K45=0,"",RES_hhdet_tes!K45/RES_hhdet_fec!K45)</f>
        <v>0.52593348828828379</v>
      </c>
      <c r="L45" s="111">
        <f>IF(RES_hhdet_tes!L45=0,"",RES_hhdet_tes!L45/RES_hhdet_fec!L45)</f>
        <v>0.53698219691750881</v>
      </c>
      <c r="M45" s="111">
        <f>IF(RES_hhdet_tes!M45=0,"",RES_hhdet_tes!M45/RES_hhdet_fec!M45)</f>
        <v>0.55043608856606852</v>
      </c>
      <c r="N45" s="111">
        <f>IF(RES_hhdet_tes!N45=0,"",RES_hhdet_tes!N45/RES_hhdet_fec!N45)</f>
        <v>0.56748841932901251</v>
      </c>
      <c r="O45" s="111">
        <f>IF(RES_hhdet_tes!O45=0,"",RES_hhdet_tes!O45/RES_hhdet_fec!O45)</f>
        <v>0.58529506084704863</v>
      </c>
      <c r="P45" s="111">
        <f>IF(RES_hhdet_tes!P45=0,"",RES_hhdet_tes!P45/RES_hhdet_fec!P45)</f>
        <v>0.58857544019588959</v>
      </c>
      <c r="Q45" s="111">
        <f>IF(RES_hhdet_tes!Q45=0,"",RES_hhdet_tes!Q45/RES_hhdet_fec!Q45)</f>
        <v>0.59265488250937681</v>
      </c>
      <c r="R45" s="111">
        <f>IF(RES_hhdet_tes!R45=0,"",RES_hhdet_tes!R45/RES_hhdet_fec!R45)</f>
        <v>0.59737204974595914</v>
      </c>
      <c r="S45" s="111">
        <f>IF(RES_hhdet_tes!S45=0,"",RES_hhdet_tes!S45/RES_hhdet_fec!S45)</f>
        <v>0.60497010541097263</v>
      </c>
      <c r="T45" s="111">
        <f>IF(RES_hhdet_tes!T45=0,"",RES_hhdet_tes!T45/RES_hhdet_fec!T45)</f>
        <v>0.61268950245204989</v>
      </c>
      <c r="U45" s="111">
        <f>IF(RES_hhdet_tes!U45=0,"",RES_hhdet_tes!U45/RES_hhdet_fec!U45)</f>
        <v>0.61907216932947395</v>
      </c>
      <c r="V45" s="111">
        <f>IF(RES_hhdet_tes!V45=0,"",RES_hhdet_tes!V45/RES_hhdet_fec!V45)</f>
        <v>0.62545316638089032</v>
      </c>
      <c r="W45" s="111">
        <f>IF(RES_hhdet_tes!W45=0,"",RES_hhdet_tes!W45/RES_hhdet_fec!W45)</f>
        <v>0.62904690834495058</v>
      </c>
      <c r="X45" s="111">
        <f>IF(RES_hhdet_tes!X45=0,"",RES_hhdet_tes!X45/RES_hhdet_fec!X45)</f>
        <v>0.63287809893990121</v>
      </c>
      <c r="Y45" s="111">
        <f>IF(RES_hhdet_tes!Y45=0,"",RES_hhdet_tes!Y45/RES_hhdet_fec!Y45)</f>
        <v>0.63858347981842745</v>
      </c>
      <c r="DA45" s="63" t="s">
        <v>1948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X46" s="111">
        <f>IF(RES_hhdet_tes!X46=0,"",RES_hhdet_tes!X46/RES_hhdet_fec!X46)</f>
        <v>1</v>
      </c>
      <c r="Y46" s="111">
        <f>IF(RES_hhdet_tes!Y46=0,"",RES_hhdet_tes!Y46/RES_hhdet_fec!Y46)</f>
        <v>1</v>
      </c>
      <c r="DA46" s="63" t="s">
        <v>1949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1.9750400444877318</v>
      </c>
      <c r="C47" s="124">
        <f>IF(RES_hhdet_tes!C47=0,"",RES_hhdet_tes!C47/RES_hhdet_fec!C47)</f>
        <v>2.0735930602838462</v>
      </c>
      <c r="D47" s="124">
        <f>IF(RES_hhdet_tes!D47=0,"",RES_hhdet_tes!D47/RES_hhdet_fec!D47)</f>
        <v>2.1788903377632232</v>
      </c>
      <c r="E47" s="124">
        <f>IF(RES_hhdet_tes!E47=0,"",RES_hhdet_tes!E47/RES_hhdet_fec!E47)</f>
        <v>2.279268805318039</v>
      </c>
      <c r="F47" s="124">
        <f>IF(RES_hhdet_tes!F47=0,"",RES_hhdet_tes!F47/RES_hhdet_fec!F47)</f>
        <v>2.3958896910821346</v>
      </c>
      <c r="G47" s="124">
        <f>IF(RES_hhdet_tes!G47=0,"",RES_hhdet_tes!G47/RES_hhdet_fec!G47)</f>
        <v>2.5252816188269644</v>
      </c>
      <c r="H47" s="124">
        <f>IF(RES_hhdet_tes!H47=0,"",RES_hhdet_tes!H47/RES_hhdet_fec!H47)</f>
        <v>2.6973336337772711</v>
      </c>
      <c r="I47" s="124">
        <f>IF(RES_hhdet_tes!I47=0,"",RES_hhdet_tes!I47/RES_hhdet_fec!I47)</f>
        <v>2.8287962819498524</v>
      </c>
      <c r="J47" s="124">
        <f>IF(RES_hhdet_tes!J47=0,"",RES_hhdet_tes!J47/RES_hhdet_fec!J47)</f>
        <v>2.9167634213897387</v>
      </c>
      <c r="K47" s="124">
        <f>IF(RES_hhdet_tes!K47=0,"",RES_hhdet_tes!K47/RES_hhdet_fec!K47)</f>
        <v>3.0785067997813931</v>
      </c>
      <c r="L47" s="124">
        <f>IF(RES_hhdet_tes!L47=0,"",RES_hhdet_tes!L47/RES_hhdet_fec!L47)</f>
        <v>3.2693702611884556</v>
      </c>
      <c r="M47" s="124">
        <f>IF(RES_hhdet_tes!M47=0,"",RES_hhdet_tes!M47/RES_hhdet_fec!M47)</f>
        <v>3.4557751413345019</v>
      </c>
      <c r="N47" s="124">
        <f>IF(RES_hhdet_tes!N47=0,"",RES_hhdet_tes!N47/RES_hhdet_fec!N47)</f>
        <v>3.6449430509033105</v>
      </c>
      <c r="O47" s="124">
        <f>IF(RES_hhdet_tes!O47=0,"",RES_hhdet_tes!O47/RES_hhdet_fec!O47)</f>
        <v>3.8195705414719781</v>
      </c>
      <c r="P47" s="124">
        <f>IF(RES_hhdet_tes!P47=0,"",RES_hhdet_tes!P47/RES_hhdet_fec!P47)</f>
        <v>3.9434842351265096</v>
      </c>
      <c r="Q47" s="124">
        <f>IF(RES_hhdet_tes!Q47=0,"",RES_hhdet_tes!Q47/RES_hhdet_fec!Q47)</f>
        <v>4.0357766257132814</v>
      </c>
      <c r="R47" s="124">
        <f>IF(RES_hhdet_tes!R47=0,"",RES_hhdet_tes!R47/RES_hhdet_fec!R47)</f>
        <v>4.1048406145510583</v>
      </c>
      <c r="S47" s="124">
        <f>IF(RES_hhdet_tes!S47=0,"",RES_hhdet_tes!S47/RES_hhdet_fec!S47)</f>
        <v>4.1819963359001697</v>
      </c>
      <c r="T47" s="124">
        <f>IF(RES_hhdet_tes!T47=0,"",RES_hhdet_tes!T47/RES_hhdet_fec!T47)</f>
        <v>4.2663592642186501</v>
      </c>
      <c r="U47" s="124">
        <f>IF(RES_hhdet_tes!U47=0,"",RES_hhdet_tes!U47/RES_hhdet_fec!U47)</f>
        <v>4.3596314070730156</v>
      </c>
      <c r="V47" s="124">
        <f>IF(RES_hhdet_tes!V47=0,"",RES_hhdet_tes!V47/RES_hhdet_fec!V47)</f>
        <v>4.4587546860567047</v>
      </c>
      <c r="W47" s="124">
        <f>IF(RES_hhdet_tes!W47=0,"",RES_hhdet_tes!W47/RES_hhdet_fec!W47)</f>
        <v>4.5439303279725989</v>
      </c>
      <c r="X47" s="124">
        <f>IF(RES_hhdet_tes!X47=0,"",RES_hhdet_tes!X47/RES_hhdet_fec!X47)</f>
        <v>4.5853779007462689</v>
      </c>
      <c r="Y47" s="124">
        <f>IF(RES_hhdet_tes!Y47=0,"",RES_hhdet_tes!Y47/RES_hhdet_fec!Y47)</f>
        <v>4.6088531953178142</v>
      </c>
      <c r="DA47" s="130" t="s">
        <v>1950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1.9750400444877318</v>
      </c>
      <c r="C48" s="111">
        <f>IF(RES_hhdet_tes!C48=0,"",RES_hhdet_tes!C48/RES_hhdet_fec!C48)</f>
        <v>2.0735930602838462</v>
      </c>
      <c r="D48" s="111">
        <f>IF(RES_hhdet_tes!D48=0,"",RES_hhdet_tes!D48/RES_hhdet_fec!D48)</f>
        <v>2.1788903377632232</v>
      </c>
      <c r="E48" s="111">
        <f>IF(RES_hhdet_tes!E48=0,"",RES_hhdet_tes!E48/RES_hhdet_fec!E48)</f>
        <v>2.279268805318039</v>
      </c>
      <c r="F48" s="111">
        <f>IF(RES_hhdet_tes!F48=0,"",RES_hhdet_tes!F48/RES_hhdet_fec!F48)</f>
        <v>2.3958896910821346</v>
      </c>
      <c r="G48" s="111">
        <f>IF(RES_hhdet_tes!G48=0,"",RES_hhdet_tes!G48/RES_hhdet_fec!G48)</f>
        <v>2.5252816188269644</v>
      </c>
      <c r="H48" s="111">
        <f>IF(RES_hhdet_tes!H48=0,"",RES_hhdet_tes!H48/RES_hhdet_fec!H48)</f>
        <v>2.6973336337772711</v>
      </c>
      <c r="I48" s="111">
        <f>IF(RES_hhdet_tes!I48=0,"",RES_hhdet_tes!I48/RES_hhdet_fec!I48)</f>
        <v>2.8287962819498524</v>
      </c>
      <c r="J48" s="111">
        <f>IF(RES_hhdet_tes!J48=0,"",RES_hhdet_tes!J48/RES_hhdet_fec!J48)</f>
        <v>2.9167634213897387</v>
      </c>
      <c r="K48" s="111">
        <f>IF(RES_hhdet_tes!K48=0,"",RES_hhdet_tes!K48/RES_hhdet_fec!K48)</f>
        <v>3.0785067997813931</v>
      </c>
      <c r="L48" s="111">
        <f>IF(RES_hhdet_tes!L48=0,"",RES_hhdet_tes!L48/RES_hhdet_fec!L48)</f>
        <v>3.2693702611884556</v>
      </c>
      <c r="M48" s="111">
        <f>IF(RES_hhdet_tes!M48=0,"",RES_hhdet_tes!M48/RES_hhdet_fec!M48)</f>
        <v>3.4557751413345019</v>
      </c>
      <c r="N48" s="111">
        <f>IF(RES_hhdet_tes!N48=0,"",RES_hhdet_tes!N48/RES_hhdet_fec!N48)</f>
        <v>3.6449430509033105</v>
      </c>
      <c r="O48" s="111">
        <f>IF(RES_hhdet_tes!O48=0,"",RES_hhdet_tes!O48/RES_hhdet_fec!O48)</f>
        <v>3.8195705414719781</v>
      </c>
      <c r="P48" s="111">
        <f>IF(RES_hhdet_tes!P48=0,"",RES_hhdet_tes!P48/RES_hhdet_fec!P48)</f>
        <v>3.9434842351265096</v>
      </c>
      <c r="Q48" s="111">
        <f>IF(RES_hhdet_tes!Q48=0,"",RES_hhdet_tes!Q48/RES_hhdet_fec!Q48)</f>
        <v>4.0357766257132814</v>
      </c>
      <c r="R48" s="111">
        <f>IF(RES_hhdet_tes!R48=0,"",RES_hhdet_tes!R48/RES_hhdet_fec!R48)</f>
        <v>4.1048406145510583</v>
      </c>
      <c r="S48" s="111">
        <f>IF(RES_hhdet_tes!S48=0,"",RES_hhdet_tes!S48/RES_hhdet_fec!S48)</f>
        <v>4.1819963359001697</v>
      </c>
      <c r="T48" s="111">
        <f>IF(RES_hhdet_tes!T48=0,"",RES_hhdet_tes!T48/RES_hhdet_fec!T48)</f>
        <v>4.2663592642186501</v>
      </c>
      <c r="U48" s="111">
        <f>IF(RES_hhdet_tes!U48=0,"",RES_hhdet_tes!U48/RES_hhdet_fec!U48)</f>
        <v>4.3596314070730156</v>
      </c>
      <c r="V48" s="111">
        <f>IF(RES_hhdet_tes!V48=0,"",RES_hhdet_tes!V48/RES_hhdet_fec!V48)</f>
        <v>4.4587546860567047</v>
      </c>
      <c r="W48" s="111">
        <f>IF(RES_hhdet_tes!W48=0,"",RES_hhdet_tes!W48/RES_hhdet_fec!W48)</f>
        <v>4.5439303279725989</v>
      </c>
      <c r="X48" s="111">
        <f>IF(RES_hhdet_tes!X48=0,"",RES_hhdet_tes!X48/RES_hhdet_fec!X48)</f>
        <v>4.5853779007462689</v>
      </c>
      <c r="Y48" s="111">
        <f>IF(RES_hhdet_tes!Y48=0,"",RES_hhdet_tes!Y48/RES_hhdet_fec!Y48)</f>
        <v>4.6088531953178142</v>
      </c>
      <c r="DA48" s="63" t="s">
        <v>1951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0.57510473109276228</v>
      </c>
      <c r="C49" s="124">
        <f>IF(RES_hhdet_tes!C49=0,"",RES_hhdet_tes!C49/RES_hhdet_fec!C49)</f>
        <v>0.57638449736210673</v>
      </c>
      <c r="D49" s="124">
        <f>IF(RES_hhdet_tes!D49=0,"",RES_hhdet_tes!D49/RES_hhdet_fec!D49)</f>
        <v>0.57815123509728894</v>
      </c>
      <c r="E49" s="124">
        <f>IF(RES_hhdet_tes!E49=0,"",RES_hhdet_tes!E49/RES_hhdet_fec!E49)</f>
        <v>0.57958942905116251</v>
      </c>
      <c r="F49" s="124">
        <f>IF(RES_hhdet_tes!F49=0,"",RES_hhdet_tes!F49/RES_hhdet_fec!F49)</f>
        <v>0.58062326068532155</v>
      </c>
      <c r="G49" s="124">
        <f>IF(RES_hhdet_tes!G49=0,"",RES_hhdet_tes!G49/RES_hhdet_fec!G49)</f>
        <v>0.58196458634316217</v>
      </c>
      <c r="H49" s="124">
        <f>IF(RES_hhdet_tes!H49=0,"",RES_hhdet_tes!H49/RES_hhdet_fec!H49)</f>
        <v>0.58333443631063209</v>
      </c>
      <c r="I49" s="124">
        <f>IF(RES_hhdet_tes!I49=0,"",RES_hhdet_tes!I49/RES_hhdet_fec!I49)</f>
        <v>0.58520725302288557</v>
      </c>
      <c r="J49" s="124">
        <f>IF(RES_hhdet_tes!J49=0,"",RES_hhdet_tes!J49/RES_hhdet_fec!J49)</f>
        <v>0.5878489541245896</v>
      </c>
      <c r="K49" s="124">
        <f>IF(RES_hhdet_tes!K49=0,"",RES_hhdet_tes!K49/RES_hhdet_fec!K49)</f>
        <v>0.59197827821611926</v>
      </c>
      <c r="L49" s="124">
        <f>IF(RES_hhdet_tes!L49=0,"",RES_hhdet_tes!L49/RES_hhdet_fec!L49)</f>
        <v>0.59786079593261743</v>
      </c>
      <c r="M49" s="124">
        <f>IF(RES_hhdet_tes!M49=0,"",RES_hhdet_tes!M49/RES_hhdet_fec!M49)</f>
        <v>0.60602090325432001</v>
      </c>
      <c r="N49" s="124">
        <f>IF(RES_hhdet_tes!N49=0,"",RES_hhdet_tes!N49/RES_hhdet_fec!N49)</f>
        <v>0.61716121143383806</v>
      </c>
      <c r="O49" s="124">
        <f>IF(RES_hhdet_tes!O49=0,"",RES_hhdet_tes!O49/RES_hhdet_fec!O49)</f>
        <v>0.62944669197927672</v>
      </c>
      <c r="P49" s="124">
        <f>IF(RES_hhdet_tes!P49=0,"",RES_hhdet_tes!P49/RES_hhdet_fec!P49)</f>
        <v>0.63265210753160417</v>
      </c>
      <c r="Q49" s="124">
        <f>IF(RES_hhdet_tes!Q49=0,"",RES_hhdet_tes!Q49/RES_hhdet_fec!Q49)</f>
        <v>0.63685361559824605</v>
      </c>
      <c r="R49" s="124">
        <f>IF(RES_hhdet_tes!R49=0,"",RES_hhdet_tes!R49/RES_hhdet_fec!R49)</f>
        <v>0.64199246580278113</v>
      </c>
      <c r="S49" s="124">
        <f>IF(RES_hhdet_tes!S49=0,"",RES_hhdet_tes!S49/RES_hhdet_fec!S49)</f>
        <v>0.65062897222816474</v>
      </c>
      <c r="T49" s="124">
        <f>IF(RES_hhdet_tes!T49=0,"",RES_hhdet_tes!T49/RES_hhdet_fec!T49)</f>
        <v>0.66038106853715306</v>
      </c>
      <c r="U49" s="124">
        <f>IF(RES_hhdet_tes!U49=0,"",RES_hhdet_tes!U49/RES_hhdet_fec!U49)</f>
        <v>0.66933269140320129</v>
      </c>
      <c r="V49" s="124">
        <f>IF(RES_hhdet_tes!V49=0,"",RES_hhdet_tes!V49/RES_hhdet_fec!V49)</f>
        <v>0.67868891493969874</v>
      </c>
      <c r="W49" s="124">
        <f>IF(RES_hhdet_tes!W49=0,"",RES_hhdet_tes!W49/RES_hhdet_fec!W49)</f>
        <v>0.69308651434764112</v>
      </c>
      <c r="X49" s="124">
        <f>IF(RES_hhdet_tes!X49=0,"",RES_hhdet_tes!X49/RES_hhdet_fec!X49)</f>
        <v>0.71237188037312738</v>
      </c>
      <c r="Y49" s="124">
        <f>IF(RES_hhdet_tes!Y49=0,"",RES_hhdet_tes!Y49/RES_hhdet_fec!Y49)</f>
        <v>0.74940571875181805</v>
      </c>
      <c r="DA49" s="130" t="s">
        <v>1952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0.57109191151503425</v>
      </c>
      <c r="C50" s="111">
        <f>IF(RES_hhdet_tes!C50=0,"",RES_hhdet_tes!C50/RES_hhdet_fec!C50)</f>
        <v>0.57276012948634769</v>
      </c>
      <c r="D50" s="111">
        <f>IF(RES_hhdet_tes!D50=0,"",RES_hhdet_tes!D50/RES_hhdet_fec!D50)</f>
        <v>0.57427019915588695</v>
      </c>
      <c r="E50" s="111">
        <f>IF(RES_hhdet_tes!E50=0,"",RES_hhdet_tes!E50/RES_hhdet_fec!E50)</f>
        <v>0.57595733537561411</v>
      </c>
      <c r="F50" s="111">
        <f>IF(RES_hhdet_tes!F50=0,"",RES_hhdet_tes!F50/RES_hhdet_fec!F50)</f>
        <v>0.5767404676959782</v>
      </c>
      <c r="G50" s="111">
        <f>IF(RES_hhdet_tes!G50=0,"",RES_hhdet_tes!G50/RES_hhdet_fec!G50)</f>
        <v>0.57793276739203325</v>
      </c>
      <c r="H50" s="111">
        <f>IF(RES_hhdet_tes!H50=0,"",RES_hhdet_tes!H50/RES_hhdet_fec!H50)</f>
        <v>0.57921513328251018</v>
      </c>
      <c r="I50" s="111">
        <f>IF(RES_hhdet_tes!I50=0,"",RES_hhdet_tes!I50/RES_hhdet_fec!I50)</f>
        <v>0.5814096382292403</v>
      </c>
      <c r="J50" s="111">
        <f>IF(RES_hhdet_tes!J50=0,"",RES_hhdet_tes!J50/RES_hhdet_fec!J50)</f>
        <v>0.58364801158439839</v>
      </c>
      <c r="K50" s="111">
        <f>IF(RES_hhdet_tes!K50=0,"",RES_hhdet_tes!K50/RES_hhdet_fec!K50)</f>
        <v>0.58780565693133391</v>
      </c>
      <c r="L50" s="111">
        <f>IF(RES_hhdet_tes!L50=0,"",RES_hhdet_tes!L50/RES_hhdet_fec!L50)</f>
        <v>0.59417722150352026</v>
      </c>
      <c r="M50" s="111">
        <f>IF(RES_hhdet_tes!M50=0,"",RES_hhdet_tes!M50/RES_hhdet_fec!M50)</f>
        <v>0.60231247058641424</v>
      </c>
      <c r="N50" s="111">
        <f>IF(RES_hhdet_tes!N50=0,"",RES_hhdet_tes!N50/RES_hhdet_fec!N50)</f>
        <v>0.61365848276736934</v>
      </c>
      <c r="O50" s="111">
        <f>IF(RES_hhdet_tes!O50=0,"",RES_hhdet_tes!O50/RES_hhdet_fec!O50)</f>
        <v>0.62612431083255127</v>
      </c>
      <c r="P50" s="111">
        <f>IF(RES_hhdet_tes!P50=0,"",RES_hhdet_tes!P50/RES_hhdet_fec!P50)</f>
        <v>0.62937899379521811</v>
      </c>
      <c r="Q50" s="111">
        <f>IF(RES_hhdet_tes!Q50=0,"",RES_hhdet_tes!Q50/RES_hhdet_fec!Q50)</f>
        <v>0.63362818615930949</v>
      </c>
      <c r="R50" s="111">
        <f>IF(RES_hhdet_tes!R50=0,"",RES_hhdet_tes!R50/RES_hhdet_fec!R50)</f>
        <v>0.63864675678794169</v>
      </c>
      <c r="S50" s="111">
        <f>IF(RES_hhdet_tes!S50=0,"",RES_hhdet_tes!S50/RES_hhdet_fec!S50)</f>
        <v>0.64740156485087741</v>
      </c>
      <c r="T50" s="111">
        <f>IF(RES_hhdet_tes!T50=0,"",RES_hhdet_tes!T50/RES_hhdet_fec!T50)</f>
        <v>0.65739571563412591</v>
      </c>
      <c r="U50" s="111">
        <f>IF(RES_hhdet_tes!U50=0,"",RES_hhdet_tes!U50/RES_hhdet_fec!U50)</f>
        <v>0.66672246922560152</v>
      </c>
      <c r="V50" s="111">
        <f>IF(RES_hhdet_tes!V50=0,"",RES_hhdet_tes!V50/RES_hhdet_fec!V50)</f>
        <v>0.67664484658179547</v>
      </c>
      <c r="W50" s="111">
        <f>IF(RES_hhdet_tes!W50=0,"",RES_hhdet_tes!W50/RES_hhdet_fec!W50)</f>
        <v>0.68838964633426813</v>
      </c>
      <c r="X50" s="111">
        <f>IF(RES_hhdet_tes!X50=0,"",RES_hhdet_tes!X50/RES_hhdet_fec!X50)</f>
        <v>0.70441091574472614</v>
      </c>
      <c r="Y50" s="111">
        <f>IF(RES_hhdet_tes!Y50=0,"",RES_hhdet_tes!Y50/RES_hhdet_fec!Y50)</f>
        <v>0.72535297378166252</v>
      </c>
      <c r="DA50" s="63" t="s">
        <v>1953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0.6234151952981084</v>
      </c>
      <c r="C51" s="111">
        <f>IF(RES_hhdet_tes!C51=0,"",RES_hhdet_tes!C51/RES_hhdet_fec!C51)</f>
        <v>0.62935832561812577</v>
      </c>
      <c r="D51" s="111">
        <f>IF(RES_hhdet_tes!D51=0,"",RES_hhdet_tes!D51/RES_hhdet_fec!D51)</f>
        <v>0.62907163628654206</v>
      </c>
      <c r="E51" s="111">
        <f>IF(RES_hhdet_tes!E51=0,"",RES_hhdet_tes!E51/RES_hhdet_fec!E51)</f>
        <v>0.63194272726020839</v>
      </c>
      <c r="F51" s="111">
        <f>IF(RES_hhdet_tes!F51=0,"",RES_hhdet_tes!F51/RES_hhdet_fec!F51)</f>
        <v>0.63211840175892409</v>
      </c>
      <c r="G51" s="111">
        <f>IF(RES_hhdet_tes!G51=0,"",RES_hhdet_tes!G51/RES_hhdet_fec!G51)</f>
        <v>0.63213969406299764</v>
      </c>
      <c r="H51" s="111">
        <f>IF(RES_hhdet_tes!H51=0,"",RES_hhdet_tes!H51/RES_hhdet_fec!H51)</f>
        <v>0.63848234425623329</v>
      </c>
      <c r="I51" s="111">
        <f>IF(RES_hhdet_tes!I51=0,"",RES_hhdet_tes!I51/RES_hhdet_fec!I51)</f>
        <v>0.63930214173652256</v>
      </c>
      <c r="J51" s="111">
        <f>IF(RES_hhdet_tes!J51=0,"",RES_hhdet_tes!J51/RES_hhdet_fec!J51)</f>
        <v>0.64374983391475826</v>
      </c>
      <c r="K51" s="111">
        <f>IF(RES_hhdet_tes!K51=0,"",RES_hhdet_tes!K51/RES_hhdet_fec!K51)</f>
        <v>0.64737689272990939</v>
      </c>
      <c r="L51" s="111">
        <f>IF(RES_hhdet_tes!L51=0,"",RES_hhdet_tes!L51/RES_hhdet_fec!L51)</f>
        <v>0.65455892949612327</v>
      </c>
      <c r="M51" s="111">
        <f>IF(RES_hhdet_tes!M51=0,"",RES_hhdet_tes!M51/RES_hhdet_fec!M51)</f>
        <v>0.65740820479993678</v>
      </c>
      <c r="N51" s="111">
        <f>IF(RES_hhdet_tes!N51=0,"",RES_hhdet_tes!N51/RES_hhdet_fec!N51)</f>
        <v>0.66484971994781972</v>
      </c>
      <c r="O51" s="111">
        <f>IF(RES_hhdet_tes!O51=0,"",RES_hhdet_tes!O51/RES_hhdet_fec!O51)</f>
        <v>0.67551716736217227</v>
      </c>
      <c r="P51" s="111">
        <f>IF(RES_hhdet_tes!P51=0,"",RES_hhdet_tes!P51/RES_hhdet_fec!P51)</f>
        <v>0.6886370869652797</v>
      </c>
      <c r="Q51" s="111">
        <f>IF(RES_hhdet_tes!Q51=0,"",RES_hhdet_tes!Q51/RES_hhdet_fec!Q51)</f>
        <v>0.69353050045220888</v>
      </c>
      <c r="R51" s="111">
        <f>IF(RES_hhdet_tes!R51=0,"",RES_hhdet_tes!R51/RES_hhdet_fec!R51)</f>
        <v>0.69913892596300298</v>
      </c>
      <c r="S51" s="111">
        <f>IF(RES_hhdet_tes!S51=0,"",RES_hhdet_tes!S51/RES_hhdet_fec!S51)</f>
        <v>0.71021203817334</v>
      </c>
      <c r="T51" s="111">
        <f>IF(RES_hhdet_tes!T51=0,"",RES_hhdet_tes!T51/RES_hhdet_fec!T51)</f>
        <v>0.72722967643990521</v>
      </c>
      <c r="U51" s="111">
        <f>IF(RES_hhdet_tes!U51=0,"",RES_hhdet_tes!U51/RES_hhdet_fec!U51)</f>
        <v>0.74080555197727582</v>
      </c>
      <c r="V51" s="111">
        <f>IF(RES_hhdet_tes!V51=0,"",RES_hhdet_tes!V51/RES_hhdet_fec!V51)</f>
        <v>0.76596929520334556</v>
      </c>
      <c r="W51" s="111">
        <f>IF(RES_hhdet_tes!W51=0,"",RES_hhdet_tes!W51/RES_hhdet_fec!W51)</f>
        <v>0.77245543724273213</v>
      </c>
      <c r="X51" s="111">
        <f>IF(RES_hhdet_tes!X51=0,"",RES_hhdet_tes!X51/RES_hhdet_fec!X51)</f>
        <v>0.78154926321048679</v>
      </c>
      <c r="Y51" s="111">
        <f>IF(RES_hhdet_tes!Y51=0,"",RES_hhdet_tes!Y51/RES_hhdet_fec!Y51)</f>
        <v>0.78472903842416786</v>
      </c>
      <c r="DA51" s="63" t="s">
        <v>1954</v>
      </c>
    </row>
    <row r="52" spans="1:105" ht="12" customHeight="1" x14ac:dyDescent="0.25">
      <c r="A52" s="100" t="s">
        <v>211</v>
      </c>
      <c r="B52" s="112">
        <f>IF(RES_hhdet_tes!B52=0,"",RES_hhdet_tes!B52/RES_hhdet_fec!B52)</f>
        <v>0.57109191151503425</v>
      </c>
      <c r="C52" s="112">
        <f>IF(RES_hhdet_tes!C52=0,"",RES_hhdet_tes!C52/RES_hhdet_fec!C52)</f>
        <v>0.57541874197025578</v>
      </c>
      <c r="D52" s="112">
        <f>IF(RES_hhdet_tes!D52=0,"",RES_hhdet_tes!D52/RES_hhdet_fec!D52)</f>
        <v>0.57573036714112091</v>
      </c>
      <c r="E52" s="112">
        <f>IF(RES_hhdet_tes!E52=0,"",RES_hhdet_tes!E52/RES_hhdet_fec!E52)</f>
        <v>0.57760246710424401</v>
      </c>
      <c r="F52" s="112">
        <f>IF(RES_hhdet_tes!F52=0,"",RES_hhdet_tes!F52/RES_hhdet_fec!F52)</f>
        <v>0.5781096609048838</v>
      </c>
      <c r="G52" s="112">
        <f>IF(RES_hhdet_tes!G52=0,"",RES_hhdet_tes!G52/RES_hhdet_fec!G52)</f>
        <v>0.57918649223458962</v>
      </c>
      <c r="H52" s="112">
        <f>IF(RES_hhdet_tes!H52=0,"",RES_hhdet_tes!H52/RES_hhdet_fec!H52)</f>
        <v>0.58564022664505866</v>
      </c>
      <c r="I52" s="112">
        <f>IF(RES_hhdet_tes!I52=0,"",RES_hhdet_tes!I52/RES_hhdet_fec!I52)</f>
        <v>0.58992205592860092</v>
      </c>
      <c r="J52" s="112">
        <f>IF(RES_hhdet_tes!J52=0,"",RES_hhdet_tes!J52/RES_hhdet_fec!J52)</f>
        <v>0.59227211891767473</v>
      </c>
      <c r="K52" s="112">
        <f>IF(RES_hhdet_tes!K52=0,"",RES_hhdet_tes!K52/RES_hhdet_fec!K52)</f>
        <v>0.59618355224510655</v>
      </c>
      <c r="L52" s="112">
        <f>IF(RES_hhdet_tes!L52=0,"",RES_hhdet_tes!L52/RES_hhdet_fec!L52)</f>
        <v>0.60301875232114988</v>
      </c>
      <c r="M52" s="112">
        <f>IF(RES_hhdet_tes!M52=0,"",RES_hhdet_tes!M52/RES_hhdet_fec!M52)</f>
        <v>0.60690508424485412</v>
      </c>
      <c r="N52" s="112">
        <f>IF(RES_hhdet_tes!N52=0,"",RES_hhdet_tes!N52/RES_hhdet_fec!N52)</f>
        <v>0.61457329798098315</v>
      </c>
      <c r="O52" s="112">
        <f>IF(RES_hhdet_tes!O52=0,"",RES_hhdet_tes!O52/RES_hhdet_fec!O52)</f>
        <v>0.62562149750730089</v>
      </c>
      <c r="P52" s="112">
        <f>IF(RES_hhdet_tes!P52=0,"",RES_hhdet_tes!P52/RES_hhdet_fec!P52)</f>
        <v>0.63986263564017476</v>
      </c>
      <c r="Q52" s="112">
        <f>IF(RES_hhdet_tes!Q52=0,"",RES_hhdet_tes!Q52/RES_hhdet_fec!Q52)</f>
        <v>0.64476281746264108</v>
      </c>
      <c r="R52" s="112">
        <f>IF(RES_hhdet_tes!R52=0,"",RES_hhdet_tes!R52/RES_hhdet_fec!R52)</f>
        <v>0.65140656951198539</v>
      </c>
      <c r="S52" s="112">
        <f>IF(RES_hhdet_tes!S52=0,"",RES_hhdet_tes!S52/RES_hhdet_fec!S52)</f>
        <v>0.66342124591246832</v>
      </c>
      <c r="T52" s="112">
        <f>IF(RES_hhdet_tes!T52=0,"",RES_hhdet_tes!T52/RES_hhdet_fec!T52)</f>
        <v>0.68215917030497408</v>
      </c>
      <c r="U52" s="112">
        <f>IF(RES_hhdet_tes!U52=0,"",RES_hhdet_tes!U52/RES_hhdet_fec!U52)</f>
        <v>0.69681503139341261</v>
      </c>
      <c r="V52" s="112">
        <f>IF(RES_hhdet_tes!V52=0,"",RES_hhdet_tes!V52/RES_hhdet_fec!V52)</f>
        <v>0.72452248258261409</v>
      </c>
      <c r="W52" s="112">
        <f>IF(RES_hhdet_tes!W52=0,"",RES_hhdet_tes!W52/RES_hhdet_fec!W52)</f>
        <v>0.72950916688651501</v>
      </c>
      <c r="X52" s="112">
        <f>IF(RES_hhdet_tes!X52=0,"",RES_hhdet_tes!X52/RES_hhdet_fec!X52)</f>
        <v>0.73970024250119659</v>
      </c>
      <c r="Y52" s="112">
        <f>IF(RES_hhdet_tes!Y52=0,"",RES_hhdet_tes!Y52/RES_hhdet_fec!Y52)</f>
        <v>0.74634113060384011</v>
      </c>
      <c r="DA52" s="131" t="s">
        <v>1955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X53" s="113">
        <f>IF(RES_hhdet_tes!X53=0,"",RES_hhdet_tes!X53/RES_hhdet_fec!X53)</f>
        <v>1</v>
      </c>
      <c r="Y53" s="113">
        <f>IF(RES_hhdet_tes!Y53=0,"",RES_hhdet_tes!Y53/RES_hhdet_fec!Y53)</f>
        <v>1</v>
      </c>
      <c r="DA53" s="132" t="s">
        <v>1956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0.71490577330460459</v>
      </c>
      <c r="C54" s="112">
        <f>IF(RES_hhdet_tes!C54=0,"",RES_hhdet_tes!C54/RES_hhdet_fec!C54)</f>
        <v>0.71860308700162223</v>
      </c>
      <c r="D54" s="112">
        <f>IF(RES_hhdet_tes!D54=0,"",RES_hhdet_tes!D54/RES_hhdet_fec!D54)</f>
        <v>0.72169738031016784</v>
      </c>
      <c r="E54" s="112">
        <f>IF(RES_hhdet_tes!E54=0,"",RES_hhdet_tes!E54/RES_hhdet_fec!E54)</f>
        <v>0.7250873623595141</v>
      </c>
      <c r="F54" s="112">
        <f>IF(RES_hhdet_tes!F54=0,"",RES_hhdet_tes!F54/RES_hhdet_fec!F54)</f>
        <v>0.72830560451245741</v>
      </c>
      <c r="G54" s="112">
        <f>IF(RES_hhdet_tes!G54=0,"",RES_hhdet_tes!G54/RES_hhdet_fec!G54)</f>
        <v>0.73233089762370507</v>
      </c>
      <c r="H54" s="112">
        <f>IF(RES_hhdet_tes!H54=0,"",RES_hhdet_tes!H54/RES_hhdet_fec!H54)</f>
        <v>0.73726551575065402</v>
      </c>
      <c r="I54" s="112">
        <f>IF(RES_hhdet_tes!I54=0,"",RES_hhdet_tes!I54/RES_hhdet_fec!I54)</f>
        <v>0.73986616234249947</v>
      </c>
      <c r="J54" s="112">
        <f>IF(RES_hhdet_tes!J54=0,"",RES_hhdet_tes!J54/RES_hhdet_fec!J54)</f>
        <v>0.74044217372374832</v>
      </c>
      <c r="K54" s="112">
        <f>IF(RES_hhdet_tes!K54=0,"",RES_hhdet_tes!K54/RES_hhdet_fec!K54)</f>
        <v>0.74204413782195588</v>
      </c>
      <c r="L54" s="112">
        <f>IF(RES_hhdet_tes!L54=0,"",RES_hhdet_tes!L54/RES_hhdet_fec!L54)</f>
        <v>0.74378926831746539</v>
      </c>
      <c r="M54" s="112">
        <f>IF(RES_hhdet_tes!M54=0,"",RES_hhdet_tes!M54/RES_hhdet_fec!M54)</f>
        <v>0.74586517803471075</v>
      </c>
      <c r="N54" s="112">
        <f>IF(RES_hhdet_tes!N54=0,"",RES_hhdet_tes!N54/RES_hhdet_fec!N54)</f>
        <v>0.74847558241239964</v>
      </c>
      <c r="O54" s="112">
        <f>IF(RES_hhdet_tes!O54=0,"",RES_hhdet_tes!O54/RES_hhdet_fec!O54)</f>
        <v>0.75233890866056319</v>
      </c>
      <c r="P54" s="112">
        <f>IF(RES_hhdet_tes!P54=0,"",RES_hhdet_tes!P54/RES_hhdet_fec!P54)</f>
        <v>0.75750342526361525</v>
      </c>
      <c r="Q54" s="112">
        <f>IF(RES_hhdet_tes!Q54=0,"",RES_hhdet_tes!Q54/RES_hhdet_fec!Q54)</f>
        <v>0.76260278034417217</v>
      </c>
      <c r="R54" s="112">
        <f>IF(RES_hhdet_tes!R54=0,"",RES_hhdet_tes!R54/RES_hhdet_fec!R54)</f>
        <v>0.7678947560803594</v>
      </c>
      <c r="S54" s="112">
        <f>IF(RES_hhdet_tes!S54=0,"",RES_hhdet_tes!S54/RES_hhdet_fec!S54)</f>
        <v>0.77642082141014657</v>
      </c>
      <c r="T54" s="112">
        <f>IF(RES_hhdet_tes!T54=0,"",RES_hhdet_tes!T54/RES_hhdet_fec!T54)</f>
        <v>0.78498057105750052</v>
      </c>
      <c r="U54" s="112">
        <f>IF(RES_hhdet_tes!U54=0,"",RES_hhdet_tes!U54/RES_hhdet_fec!U54)</f>
        <v>0.79275352399001153</v>
      </c>
      <c r="V54" s="112">
        <f>IF(RES_hhdet_tes!V54=0,"",RES_hhdet_tes!V54/RES_hhdet_fec!V54)</f>
        <v>0.80208191445068822</v>
      </c>
      <c r="W54" s="112">
        <f>IF(RES_hhdet_tes!W54=0,"",RES_hhdet_tes!W54/RES_hhdet_fec!W54)</f>
        <v>0.82487927518631965</v>
      </c>
      <c r="X54" s="112">
        <f>IF(RES_hhdet_tes!X54=0,"",RES_hhdet_tes!X54/RES_hhdet_fec!X54)</f>
        <v>0.84112650486814544</v>
      </c>
      <c r="Y54" s="112">
        <f>IF(RES_hhdet_tes!Y54=0,"",RES_hhdet_tes!Y54/RES_hhdet_fec!Y54)</f>
        <v>0.85525621635288862</v>
      </c>
      <c r="DA54" s="131" t="s">
        <v>1957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0.75714463248148312</v>
      </c>
      <c r="C55" s="113">
        <f>IF(RES_hhdet_tes!C55=0,"",RES_hhdet_tes!C55/RES_hhdet_fec!C55)</f>
        <v>0.7620690925507706</v>
      </c>
      <c r="D55" s="113">
        <f>IF(RES_hhdet_tes!D55=0,"",RES_hhdet_tes!D55/RES_hhdet_fec!D55)</f>
        <v>0.76412728789895668</v>
      </c>
      <c r="E55" s="113">
        <f>IF(RES_hhdet_tes!E55=0,"",RES_hhdet_tes!E55/RES_hhdet_fec!E55)</f>
        <v>0.76775550462509201</v>
      </c>
      <c r="F55" s="113">
        <f>IF(RES_hhdet_tes!F55=0,"",RES_hhdet_tes!F55/RES_hhdet_fec!F55)</f>
        <v>0.77050562103663855</v>
      </c>
      <c r="G55" s="113">
        <f>IF(RES_hhdet_tes!G55=0,"",RES_hhdet_tes!G55/RES_hhdet_fec!G55)</f>
        <v>0.77384382768528059</v>
      </c>
      <c r="H55" s="113">
        <f>IF(RES_hhdet_tes!H55=0,"",RES_hhdet_tes!H55/RES_hhdet_fec!H55)</f>
        <v>0.77903169274479667</v>
      </c>
      <c r="I55" s="113">
        <f>IF(RES_hhdet_tes!I55=0,"",RES_hhdet_tes!I55/RES_hhdet_fec!I55)</f>
        <v>0.77865735469838671</v>
      </c>
      <c r="J55" s="113">
        <f>IF(RES_hhdet_tes!J55=0,"",RES_hhdet_tes!J55/RES_hhdet_fec!J55)</f>
        <v>0.78093013859346294</v>
      </c>
      <c r="K55" s="113">
        <f>IF(RES_hhdet_tes!K55=0,"",RES_hhdet_tes!K55/RES_hhdet_fec!K55)</f>
        <v>0.78210655918050687</v>
      </c>
      <c r="L55" s="113">
        <f>IF(RES_hhdet_tes!L55=0,"",RES_hhdet_tes!L55/RES_hhdet_fec!L55)</f>
        <v>0.78403181612346073</v>
      </c>
      <c r="M55" s="113">
        <f>IF(RES_hhdet_tes!M55=0,"",RES_hhdet_tes!M55/RES_hhdet_fec!M55)</f>
        <v>0.78497611704520998</v>
      </c>
      <c r="N55" s="113">
        <f>IF(RES_hhdet_tes!N55=0,"",RES_hhdet_tes!N55/RES_hhdet_fec!N55)</f>
        <v>0.78766791447436924</v>
      </c>
      <c r="O55" s="113">
        <f>IF(RES_hhdet_tes!O55=0,"",RES_hhdet_tes!O55/RES_hhdet_fec!O55)</f>
        <v>0.79208306657040117</v>
      </c>
      <c r="P55" s="113">
        <f>IF(RES_hhdet_tes!P55=0,"",RES_hhdet_tes!P55/RES_hhdet_fec!P55)</f>
        <v>0.79860445793810841</v>
      </c>
      <c r="Q55" s="113">
        <f>IF(RES_hhdet_tes!Q55=0,"",RES_hhdet_tes!Q55/RES_hhdet_fec!Q55)</f>
        <v>0.80370940823512604</v>
      </c>
      <c r="R55" s="113">
        <f>IF(RES_hhdet_tes!R55=0,"",RES_hhdet_tes!R55/RES_hhdet_fec!R55)</f>
        <v>0.80867641229269882</v>
      </c>
      <c r="S55" s="113">
        <f>IF(RES_hhdet_tes!S55=0,"",RES_hhdet_tes!S55/RES_hhdet_fec!S55)</f>
        <v>0.8157810104689377</v>
      </c>
      <c r="T55" s="113">
        <f>IF(RES_hhdet_tes!T55=0,"",RES_hhdet_tes!T55/RES_hhdet_fec!T55)</f>
        <v>0.82290732201874395</v>
      </c>
      <c r="U55" s="113">
        <f>IF(RES_hhdet_tes!U55=0,"",RES_hhdet_tes!U55/RES_hhdet_fec!U55)</f>
        <v>0.82862227534207655</v>
      </c>
      <c r="V55" s="113">
        <f>IF(RES_hhdet_tes!V55=0,"",RES_hhdet_tes!V55/RES_hhdet_fec!V55)</f>
        <v>0.83628854665853603</v>
      </c>
      <c r="W55" s="113">
        <f>IF(RES_hhdet_tes!W55=0,"",RES_hhdet_tes!W55/RES_hhdet_fec!W55)</f>
        <v>0.85722123747583212</v>
      </c>
      <c r="X55" s="113">
        <f>IF(RES_hhdet_tes!X55=0,"",RES_hhdet_tes!X55/RES_hhdet_fec!X55)</f>
        <v>0.87057768744991137</v>
      </c>
      <c r="Y55" s="113">
        <f>IF(RES_hhdet_tes!Y55=0,"",RES_hhdet_tes!Y55/RES_hhdet_fec!Y55)</f>
        <v>0.88054814601909559</v>
      </c>
      <c r="DA55" s="132" t="s">
        <v>1958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0.71490577330460459</v>
      </c>
      <c r="C56" s="111">
        <f>IF(RES_hhdet_tes!C56=0,"",RES_hhdet_tes!C56/RES_hhdet_fec!C56)</f>
        <v>0.71881318694669727</v>
      </c>
      <c r="D56" s="111">
        <f>IF(RES_hhdet_tes!D56=0,"",RES_hhdet_tes!D56/RES_hhdet_fec!D56)</f>
        <v>0.7216127070198608</v>
      </c>
      <c r="E56" s="111">
        <f>IF(RES_hhdet_tes!E56=0,"",RES_hhdet_tes!E56/RES_hhdet_fec!E56)</f>
        <v>0.72473151272615466</v>
      </c>
      <c r="F56" s="111">
        <f>IF(RES_hhdet_tes!F56=0,"",RES_hhdet_tes!F56/RES_hhdet_fec!F56)</f>
        <v>0.72807305399727806</v>
      </c>
      <c r="G56" s="111">
        <f>IF(RES_hhdet_tes!G56=0,"",RES_hhdet_tes!G56/RES_hhdet_fec!G56)</f>
        <v>0.73266257831018411</v>
      </c>
      <c r="H56" s="111">
        <f>IF(RES_hhdet_tes!H56=0,"",RES_hhdet_tes!H56/RES_hhdet_fec!H56)</f>
        <v>0.73831488247101518</v>
      </c>
      <c r="I56" s="111">
        <f>IF(RES_hhdet_tes!I56=0,"",RES_hhdet_tes!I56/RES_hhdet_fec!I56)</f>
        <v>0.74061186537871104</v>
      </c>
      <c r="J56" s="111">
        <f>IF(RES_hhdet_tes!J56=0,"",RES_hhdet_tes!J56/RES_hhdet_fec!J56)</f>
        <v>0.7413139638201286</v>
      </c>
      <c r="K56" s="111">
        <f>IF(RES_hhdet_tes!K56=0,"",RES_hhdet_tes!K56/RES_hhdet_fec!K56)</f>
        <v>0.74270549989506451</v>
      </c>
      <c r="L56" s="111">
        <f>IF(RES_hhdet_tes!L56=0,"",RES_hhdet_tes!L56/RES_hhdet_fec!L56)</f>
        <v>0.74425991976367167</v>
      </c>
      <c r="M56" s="111">
        <f>IF(RES_hhdet_tes!M56=0,"",RES_hhdet_tes!M56/RES_hhdet_fec!M56)</f>
        <v>0.74601498431191282</v>
      </c>
      <c r="N56" s="111">
        <f>IF(RES_hhdet_tes!N56=0,"",RES_hhdet_tes!N56/RES_hhdet_fec!N56)</f>
        <v>0.7488572370893426</v>
      </c>
      <c r="O56" s="111">
        <f>IF(RES_hhdet_tes!O56=0,"",RES_hhdet_tes!O56/RES_hhdet_fec!O56)</f>
        <v>0.75357466967977971</v>
      </c>
      <c r="P56" s="111">
        <f>IF(RES_hhdet_tes!P56=0,"",RES_hhdet_tes!P56/RES_hhdet_fec!P56)</f>
        <v>0.76108015704088927</v>
      </c>
      <c r="Q56" s="111">
        <f>IF(RES_hhdet_tes!Q56=0,"",RES_hhdet_tes!Q56/RES_hhdet_fec!Q56)</f>
        <v>0.76657516986192942</v>
      </c>
      <c r="R56" s="111">
        <f>IF(RES_hhdet_tes!R56=0,"",RES_hhdet_tes!R56/RES_hhdet_fec!R56)</f>
        <v>0.7726865146977725</v>
      </c>
      <c r="S56" s="111">
        <f>IF(RES_hhdet_tes!S56=0,"",RES_hhdet_tes!S56/RES_hhdet_fec!S56)</f>
        <v>0.78078168096704437</v>
      </c>
      <c r="T56" s="111">
        <f>IF(RES_hhdet_tes!T56=0,"",RES_hhdet_tes!T56/RES_hhdet_fec!T56)</f>
        <v>0.78907987582497585</v>
      </c>
      <c r="U56" s="111">
        <f>IF(RES_hhdet_tes!U56=0,"",RES_hhdet_tes!U56/RES_hhdet_fec!U56)</f>
        <v>0.79543967075011113</v>
      </c>
      <c r="V56" s="111">
        <f>IF(RES_hhdet_tes!V56=0,"",RES_hhdet_tes!V56/RES_hhdet_fec!V56)</f>
        <v>0.8040834403158601</v>
      </c>
      <c r="W56" s="111">
        <f>IF(RES_hhdet_tes!W56=0,"",RES_hhdet_tes!W56/RES_hhdet_fec!W56)</f>
        <v>0.82665179717536963</v>
      </c>
      <c r="X56" s="111">
        <f>IF(RES_hhdet_tes!X56=0,"",RES_hhdet_tes!X56/RES_hhdet_fec!X56)</f>
        <v>0.84231629584132361</v>
      </c>
      <c r="Y56" s="111">
        <f>IF(RES_hhdet_tes!Y56=0,"",RES_hhdet_tes!Y56/RES_hhdet_fec!Y56)</f>
        <v>0.85609940281538743</v>
      </c>
      <c r="DA56" s="63" t="s">
        <v>1959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X57" s="111">
        <f>IF(RES_hhdet_tes!X57=0,"",RES_hhdet_tes!X57/RES_hhdet_fec!X57)</f>
        <v>1</v>
      </c>
      <c r="Y57" s="111">
        <f>IF(RES_hhdet_tes!Y57=0,"",RES_hhdet_tes!Y57/RES_hhdet_fec!Y57)</f>
        <v>1</v>
      </c>
      <c r="DA57" s="63" t="s">
        <v>1960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0.74818956840538975</v>
      </c>
      <c r="C58" s="124">
        <f>IF(RES_hhdet_tes!C58=0,"",RES_hhdet_tes!C58/RES_hhdet_fec!C58)</f>
        <v>0.74264165757225564</v>
      </c>
      <c r="D58" s="124">
        <f>IF(RES_hhdet_tes!D58=0,"",RES_hhdet_tes!D58/RES_hhdet_fec!D58)</f>
        <v>0.74497468678800161</v>
      </c>
      <c r="E58" s="124">
        <f>IF(RES_hhdet_tes!E58=0,"",RES_hhdet_tes!E58/RES_hhdet_fec!E58)</f>
        <v>0.74389479425775806</v>
      </c>
      <c r="F58" s="124">
        <f>IF(RES_hhdet_tes!F58=0,"",RES_hhdet_tes!F58/RES_hhdet_fec!F58)</f>
        <v>0.74942777472845634</v>
      </c>
      <c r="G58" s="124">
        <f>IF(RES_hhdet_tes!G58=0,"",RES_hhdet_tes!G58/RES_hhdet_fec!G58)</f>
        <v>0.74877097659575698</v>
      </c>
      <c r="H58" s="124">
        <f>IF(RES_hhdet_tes!H58=0,"",RES_hhdet_tes!H58/RES_hhdet_fec!H58)</f>
        <v>0.76344046386851372</v>
      </c>
      <c r="I58" s="124">
        <f>IF(RES_hhdet_tes!I58=0,"",RES_hhdet_tes!I58/RES_hhdet_fec!I58)</f>
        <v>0.76159116253352444</v>
      </c>
      <c r="J58" s="124">
        <f>IF(RES_hhdet_tes!J58=0,"",RES_hhdet_tes!J58/RES_hhdet_fec!J58)</f>
        <v>0.7564655942395424</v>
      </c>
      <c r="K58" s="124">
        <f>IF(RES_hhdet_tes!K58=0,"",RES_hhdet_tes!K58/RES_hhdet_fec!K58)</f>
        <v>0.7566038166648823</v>
      </c>
      <c r="L58" s="124">
        <f>IF(RES_hhdet_tes!L58=0,"",RES_hhdet_tes!L58/RES_hhdet_fec!L58)</f>
        <v>0.76582797245003031</v>
      </c>
      <c r="M58" s="124">
        <f>IF(RES_hhdet_tes!M58=0,"",RES_hhdet_tes!M58/RES_hhdet_fec!M58)</f>
        <v>0.77159363949437543</v>
      </c>
      <c r="N58" s="124">
        <f>IF(RES_hhdet_tes!N58=0,"",RES_hhdet_tes!N58/RES_hhdet_fec!N58)</f>
        <v>0.77767898009769865</v>
      </c>
      <c r="O58" s="124">
        <f>IF(RES_hhdet_tes!O58=0,"",RES_hhdet_tes!O58/RES_hhdet_fec!O58)</f>
        <v>0.7774268315882753</v>
      </c>
      <c r="P58" s="124">
        <f>IF(RES_hhdet_tes!P58=0,"",RES_hhdet_tes!P58/RES_hhdet_fec!P58)</f>
        <v>0.77939258809309464</v>
      </c>
      <c r="Q58" s="124">
        <f>IF(RES_hhdet_tes!Q58=0,"",RES_hhdet_tes!Q58/RES_hhdet_fec!Q58)</f>
        <v>0.77946345732573696</v>
      </c>
      <c r="R58" s="124">
        <f>IF(RES_hhdet_tes!R58=0,"",RES_hhdet_tes!R58/RES_hhdet_fec!R58)</f>
        <v>0.78693728869525581</v>
      </c>
      <c r="S58" s="124">
        <f>IF(RES_hhdet_tes!S58=0,"",RES_hhdet_tes!S58/RES_hhdet_fec!S58)</f>
        <v>0.79514872132551351</v>
      </c>
      <c r="T58" s="124">
        <f>IF(RES_hhdet_tes!T58=0,"",RES_hhdet_tes!T58/RES_hhdet_fec!T58)</f>
        <v>0.80686345354517097</v>
      </c>
      <c r="U58" s="124">
        <f>IF(RES_hhdet_tes!U58=0,"",RES_hhdet_tes!U58/RES_hhdet_fec!U58)</f>
        <v>0.81924528271316788</v>
      </c>
      <c r="V58" s="124">
        <f>IF(RES_hhdet_tes!V58=0,"",RES_hhdet_tes!V58/RES_hhdet_fec!V58)</f>
        <v>0.83276872790802747</v>
      </c>
      <c r="W58" s="124">
        <f>IF(RES_hhdet_tes!W58=0,"",RES_hhdet_tes!W58/RES_hhdet_fec!W58)</f>
        <v>0.84101046237052735</v>
      </c>
      <c r="X58" s="124">
        <f>IF(RES_hhdet_tes!X58=0,"",RES_hhdet_tes!X58/RES_hhdet_fec!X58)</f>
        <v>0.84888922756562191</v>
      </c>
      <c r="Y58" s="124">
        <f>IF(RES_hhdet_tes!Y58=0,"",RES_hhdet_tes!Y58/RES_hhdet_fec!Y58)</f>
        <v>0.8597125814334744</v>
      </c>
      <c r="DA58" s="130" t="s">
        <v>1961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0.61519237616513056</v>
      </c>
      <c r="C59" s="111">
        <f>IF(RES_hhdet_tes!C59=0,"",RES_hhdet_tes!C59/RES_hhdet_fec!C59)</f>
        <v>0.61644513502912301</v>
      </c>
      <c r="D59" s="111">
        <f>IF(RES_hhdet_tes!D59=0,"",RES_hhdet_tes!D59/RES_hhdet_fec!D59)</f>
        <v>0.61747195017829581</v>
      </c>
      <c r="E59" s="111">
        <f>IF(RES_hhdet_tes!E59=0,"",RES_hhdet_tes!E59/RES_hhdet_fec!E59)</f>
        <v>0.61846166876331143</v>
      </c>
      <c r="F59" s="111">
        <f>IF(RES_hhdet_tes!F59=0,"",RES_hhdet_tes!F59/RES_hhdet_fec!F59)</f>
        <v>0.61918821404201585</v>
      </c>
      <c r="G59" s="111">
        <f>IF(RES_hhdet_tes!G59=0,"",RES_hhdet_tes!G59/RES_hhdet_fec!G59)</f>
        <v>0.62009231275519061</v>
      </c>
      <c r="H59" s="111">
        <f>IF(RES_hhdet_tes!H59=0,"",RES_hhdet_tes!H59/RES_hhdet_fec!H59)</f>
        <v>0.62118939912859805</v>
      </c>
      <c r="I59" s="111">
        <f>IF(RES_hhdet_tes!I59=0,"",RES_hhdet_tes!I59/RES_hhdet_fec!I59)</f>
        <v>0.62174790802062641</v>
      </c>
      <c r="J59" s="111">
        <f>IF(RES_hhdet_tes!J59=0,"",RES_hhdet_tes!J59/RES_hhdet_fec!J59)</f>
        <v>0.62182378602258381</v>
      </c>
      <c r="K59" s="111">
        <f>IF(RES_hhdet_tes!K59=0,"",RES_hhdet_tes!K59/RES_hhdet_fec!K59)</f>
        <v>0.62194953051669055</v>
      </c>
      <c r="L59" s="111">
        <f>IF(RES_hhdet_tes!L59=0,"",RES_hhdet_tes!L59/RES_hhdet_fec!L59)</f>
        <v>0.62204676451779761</v>
      </c>
      <c r="M59" s="111">
        <f>IF(RES_hhdet_tes!M59=0,"",RES_hhdet_tes!M59/RES_hhdet_fec!M59)</f>
        <v>0.62211879520609636</v>
      </c>
      <c r="N59" s="111">
        <f>IF(RES_hhdet_tes!N59=0,"",RES_hhdet_tes!N59/RES_hhdet_fec!N59)</f>
        <v>0.62218324265460612</v>
      </c>
      <c r="O59" s="111">
        <f>IF(RES_hhdet_tes!O59=0,"",RES_hhdet_tes!O59/RES_hhdet_fec!O59)</f>
        <v>0.62228561322432607</v>
      </c>
      <c r="P59" s="111">
        <f>IF(RES_hhdet_tes!P59=0,"",RES_hhdet_tes!P59/RES_hhdet_fec!P59)</f>
        <v>0.62234721704085016</v>
      </c>
      <c r="Q59" s="111">
        <f>IF(RES_hhdet_tes!Q59=0,"",RES_hhdet_tes!Q59/RES_hhdet_fec!Q59)</f>
        <v>0.62245576477658648</v>
      </c>
      <c r="R59" s="111">
        <f>IF(RES_hhdet_tes!R59=0,"",RES_hhdet_tes!R59/RES_hhdet_fec!R59)</f>
        <v>0.62268053962122549</v>
      </c>
      <c r="S59" s="111">
        <f>IF(RES_hhdet_tes!S59=0,"",RES_hhdet_tes!S59/RES_hhdet_fec!S59)</f>
        <v>0.62300109914052448</v>
      </c>
      <c r="T59" s="111">
        <f>IF(RES_hhdet_tes!T59=0,"",RES_hhdet_tes!T59/RES_hhdet_fec!T59)</f>
        <v>0.62329978985666601</v>
      </c>
      <c r="U59" s="111">
        <f>IF(RES_hhdet_tes!U59=0,"",RES_hhdet_tes!U59/RES_hhdet_fec!U59)</f>
        <v>0.62371383865164043</v>
      </c>
      <c r="V59" s="111">
        <f>IF(RES_hhdet_tes!V59=0,"",RES_hhdet_tes!V59/RES_hhdet_fec!V59)</f>
        <v>0.62435528597027279</v>
      </c>
      <c r="W59" s="111">
        <f>IF(RES_hhdet_tes!W59=0,"",RES_hhdet_tes!W59/RES_hhdet_fec!W59)</f>
        <v>0.62495799036144128</v>
      </c>
      <c r="X59" s="111">
        <f>IF(RES_hhdet_tes!X59=0,"",RES_hhdet_tes!X59/RES_hhdet_fec!X59)</f>
        <v>0.62550954661128533</v>
      </c>
      <c r="Y59" s="111">
        <f>IF(RES_hhdet_tes!Y59=0,"",RES_hhdet_tes!Y59/RES_hhdet_fec!Y59)</f>
        <v>0.62617703594643537</v>
      </c>
      <c r="DA59" s="63" t="s">
        <v>1962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0.76117502657675984</v>
      </c>
      <c r="C60" s="45">
        <f>IF(RES_hhdet_tes!C60=0,"",RES_hhdet_tes!C60/RES_hhdet_fec!C60)</f>
        <v>0.76311704661067281</v>
      </c>
      <c r="D60" s="45">
        <f>IF(RES_hhdet_tes!D60=0,"",RES_hhdet_tes!D60/RES_hhdet_fec!D60)</f>
        <v>0.76512687054059203</v>
      </c>
      <c r="E60" s="45">
        <f>IF(RES_hhdet_tes!E60=0,"",RES_hhdet_tes!E60/RES_hhdet_fec!E60)</f>
        <v>0.76741770922777142</v>
      </c>
      <c r="F60" s="45">
        <f>IF(RES_hhdet_tes!F60=0,"",RES_hhdet_tes!F60/RES_hhdet_fec!F60)</f>
        <v>0.76968495598849107</v>
      </c>
      <c r="G60" s="45">
        <f>IF(RES_hhdet_tes!G60=0,"",RES_hhdet_tes!G60/RES_hhdet_fec!G60)</f>
        <v>0.77259809269492952</v>
      </c>
      <c r="H60" s="45">
        <f>IF(RES_hhdet_tes!H60=0,"",RES_hhdet_tes!H60/RES_hhdet_fec!H60)</f>
        <v>0.77624813108099555</v>
      </c>
      <c r="I60" s="45">
        <f>IF(RES_hhdet_tes!I60=0,"",RES_hhdet_tes!I60/RES_hhdet_fec!I60)</f>
        <v>0.77826370959586699</v>
      </c>
      <c r="J60" s="45">
        <f>IF(RES_hhdet_tes!J60=0,"",RES_hhdet_tes!J60/RES_hhdet_fec!J60)</f>
        <v>0.77906291705846464</v>
      </c>
      <c r="K60" s="45">
        <f>IF(RES_hhdet_tes!K60=0,"",RES_hhdet_tes!K60/RES_hhdet_fec!K60)</f>
        <v>0.78073409419955275</v>
      </c>
      <c r="L60" s="45">
        <f>IF(RES_hhdet_tes!L60=0,"",RES_hhdet_tes!L60/RES_hhdet_fec!L60)</f>
        <v>0.78273166734561206</v>
      </c>
      <c r="M60" s="45">
        <f>IF(RES_hhdet_tes!M60=0,"",RES_hhdet_tes!M60/RES_hhdet_fec!M60)</f>
        <v>0.78493014636839975</v>
      </c>
      <c r="N60" s="45">
        <f>IF(RES_hhdet_tes!N60=0,"",RES_hhdet_tes!N60/RES_hhdet_fec!N60)</f>
        <v>0.78741319817225963</v>
      </c>
      <c r="O60" s="45">
        <f>IF(RES_hhdet_tes!O60=0,"",RES_hhdet_tes!O60/RES_hhdet_fec!O60)</f>
        <v>0.7903515189367406</v>
      </c>
      <c r="P60" s="45">
        <f>IF(RES_hhdet_tes!P60=0,"",RES_hhdet_tes!P60/RES_hhdet_fec!P60)</f>
        <v>0.79218104877826645</v>
      </c>
      <c r="Q60" s="45">
        <f>IF(RES_hhdet_tes!Q60=0,"",RES_hhdet_tes!Q60/RES_hhdet_fec!Q60)</f>
        <v>0.79528571492364397</v>
      </c>
      <c r="R60" s="45">
        <f>IF(RES_hhdet_tes!R60=0,"",RES_hhdet_tes!R60/RES_hhdet_fec!R60)</f>
        <v>0.79997451999328761</v>
      </c>
      <c r="S60" s="45">
        <f>IF(RES_hhdet_tes!S60=0,"",RES_hhdet_tes!S60/RES_hhdet_fec!S60)</f>
        <v>0.80881160885995096</v>
      </c>
      <c r="T60" s="45">
        <f>IF(RES_hhdet_tes!T60=0,"",RES_hhdet_tes!T60/RES_hhdet_fec!T60)</f>
        <v>0.82137536070286099</v>
      </c>
      <c r="U60" s="45">
        <f>IF(RES_hhdet_tes!U60=0,"",RES_hhdet_tes!U60/RES_hhdet_fec!U60)</f>
        <v>0.83511636074397921</v>
      </c>
      <c r="V60" s="45">
        <f>IF(RES_hhdet_tes!V60=0,"",RES_hhdet_tes!V60/RES_hhdet_fec!V60)</f>
        <v>0.84892481762776706</v>
      </c>
      <c r="W60" s="45">
        <f>IF(RES_hhdet_tes!W60=0,"",RES_hhdet_tes!W60/RES_hhdet_fec!W60)</f>
        <v>0.85778687343048365</v>
      </c>
      <c r="X60" s="45">
        <f>IF(RES_hhdet_tes!X60=0,"",RES_hhdet_tes!X60/RES_hhdet_fec!X60)</f>
        <v>0.86393729743205949</v>
      </c>
      <c r="Y60" s="45">
        <f>IF(RES_hhdet_tes!Y60=0,"",RES_hhdet_tes!Y60/RES_hhdet_fec!Y60)</f>
        <v>0.87249779456320053</v>
      </c>
      <c r="DA60" s="60" t="s">
        <v>1963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0.55288419317757875</v>
      </c>
      <c r="C62" s="119">
        <f>IF(RES_hhdet_tes!C62=0,"",RES_hhdet_tes!C62/RES_hhdet_fec!C62)</f>
        <v>0.5588631324497515</v>
      </c>
      <c r="D62" s="119">
        <f>IF(RES_hhdet_tes!D62=0,"",RES_hhdet_tes!D62/RES_hhdet_fec!D62)</f>
        <v>0.56519109794055578</v>
      </c>
      <c r="E62" s="119">
        <f>IF(RES_hhdet_tes!E62=0,"",RES_hhdet_tes!E62/RES_hhdet_fec!E62)</f>
        <v>0.57083330200411442</v>
      </c>
      <c r="F62" s="119">
        <f>IF(RES_hhdet_tes!F62=0,"",RES_hhdet_tes!F62/RES_hhdet_fec!F62)</f>
        <v>0.57803193633794636</v>
      </c>
      <c r="G62" s="119">
        <f>IF(RES_hhdet_tes!G62=0,"",RES_hhdet_tes!G62/RES_hhdet_fec!G62)</f>
        <v>0.58574662630739505</v>
      </c>
      <c r="H62" s="119">
        <f>IF(RES_hhdet_tes!H62=0,"",RES_hhdet_tes!H62/RES_hhdet_fec!H62)</f>
        <v>0.59397762015503897</v>
      </c>
      <c r="I62" s="119">
        <f>IF(RES_hhdet_tes!I62=0,"",RES_hhdet_tes!I62/RES_hhdet_fec!I62)</f>
        <v>0.60100631716001562</v>
      </c>
      <c r="J62" s="119">
        <f>IF(RES_hhdet_tes!J62=0,"",RES_hhdet_tes!J62/RES_hhdet_fec!J62)</f>
        <v>0.60719342866790094</v>
      </c>
      <c r="K62" s="119">
        <f>IF(RES_hhdet_tes!K62=0,"",RES_hhdet_tes!K62/RES_hhdet_fec!K62)</f>
        <v>0.61190081438432053</v>
      </c>
      <c r="L62" s="119">
        <f>IF(RES_hhdet_tes!L62=0,"",RES_hhdet_tes!L62/RES_hhdet_fec!L62)</f>
        <v>0.61589048397725488</v>
      </c>
      <c r="M62" s="119">
        <f>IF(RES_hhdet_tes!M62=0,"",RES_hhdet_tes!M62/RES_hhdet_fec!M62)</f>
        <v>0.62071108449600654</v>
      </c>
      <c r="N62" s="119">
        <f>IF(RES_hhdet_tes!N62=0,"",RES_hhdet_tes!N62/RES_hhdet_fec!N62)</f>
        <v>0.62423084254896133</v>
      </c>
      <c r="O62" s="119">
        <f>IF(RES_hhdet_tes!O62=0,"",RES_hhdet_tes!O62/RES_hhdet_fec!O62)</f>
        <v>0.63000985846080571</v>
      </c>
      <c r="P62" s="119">
        <f>IF(RES_hhdet_tes!P62=0,"",RES_hhdet_tes!P62/RES_hhdet_fec!P62)</f>
        <v>0.63250661521170726</v>
      </c>
      <c r="Q62" s="119">
        <f>IF(RES_hhdet_tes!Q62=0,"",RES_hhdet_tes!Q62/RES_hhdet_fec!Q62)</f>
        <v>0.63749226931930558</v>
      </c>
      <c r="R62" s="119">
        <f>IF(RES_hhdet_tes!R62=0,"",RES_hhdet_tes!R62/RES_hhdet_fec!R62)</f>
        <v>0.6477535061885461</v>
      </c>
      <c r="S62" s="119">
        <f>IF(RES_hhdet_tes!S62=0,"",RES_hhdet_tes!S62/RES_hhdet_fec!S62)</f>
        <v>0.66793159801428059</v>
      </c>
      <c r="T62" s="119">
        <f>IF(RES_hhdet_tes!T62=0,"",RES_hhdet_tes!T62/RES_hhdet_fec!T62)</f>
        <v>0.69202431065048398</v>
      </c>
      <c r="U62" s="119">
        <f>IF(RES_hhdet_tes!U62=0,"",RES_hhdet_tes!U62/RES_hhdet_fec!U62)</f>
        <v>0.71917705915754659</v>
      </c>
      <c r="V62" s="119">
        <f>IF(RES_hhdet_tes!V62=0,"",RES_hhdet_tes!V62/RES_hhdet_fec!V62)</f>
        <v>0.74451634430314473</v>
      </c>
      <c r="W62" s="119">
        <f>IF(RES_hhdet_tes!W62=0,"",RES_hhdet_tes!W62/RES_hhdet_fec!W62)</f>
        <v>0.76467657970785963</v>
      </c>
      <c r="X62" s="119">
        <f>IF(RES_hhdet_tes!X62=0,"",RES_hhdet_tes!X62/RES_hhdet_fec!X62)</f>
        <v>0.78414536642511734</v>
      </c>
      <c r="Y62" s="119">
        <f>IF(RES_hhdet_tes!Y62=0,"",RES_hhdet_tes!Y62/RES_hhdet_fec!Y62)</f>
        <v>0.80382030583892849</v>
      </c>
      <c r="DA62" s="129" t="s">
        <v>1964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0.54745865263787652</v>
      </c>
      <c r="C63" s="124">
        <f>IF(RES_hhdet_tes!C63=0,"",RES_hhdet_tes!C63/RES_hhdet_fec!C63)</f>
        <v>0.55384450818940856</v>
      </c>
      <c r="D63" s="124">
        <f>IF(RES_hhdet_tes!D63=0,"",RES_hhdet_tes!D63/RES_hhdet_fec!D63)</f>
        <v>0.56017808202336261</v>
      </c>
      <c r="E63" s="124">
        <f>IF(RES_hhdet_tes!E63=0,"",RES_hhdet_tes!E63/RES_hhdet_fec!E63)</f>
        <v>0.56574060094742185</v>
      </c>
      <c r="F63" s="124">
        <f>IF(RES_hhdet_tes!F63=0,"",RES_hhdet_tes!F63/RES_hhdet_fec!F63)</f>
        <v>0.57277217136141867</v>
      </c>
      <c r="G63" s="124">
        <f>IF(RES_hhdet_tes!G63=0,"",RES_hhdet_tes!G63/RES_hhdet_fec!G63)</f>
        <v>0.58022380280254193</v>
      </c>
      <c r="H63" s="124">
        <f>IF(RES_hhdet_tes!H63=0,"",RES_hhdet_tes!H63/RES_hhdet_fec!H63)</f>
        <v>0.58846951818852145</v>
      </c>
      <c r="I63" s="124">
        <f>IF(RES_hhdet_tes!I63=0,"",RES_hhdet_tes!I63/RES_hhdet_fec!I63)</f>
        <v>0.59546510360025895</v>
      </c>
      <c r="J63" s="124">
        <f>IF(RES_hhdet_tes!J63=0,"",RES_hhdet_tes!J63/RES_hhdet_fec!J63)</f>
        <v>0.60132498171585624</v>
      </c>
      <c r="K63" s="124">
        <f>IF(RES_hhdet_tes!K63=0,"",RES_hhdet_tes!K63/RES_hhdet_fec!K63)</f>
        <v>0.60603459202948606</v>
      </c>
      <c r="L63" s="124">
        <f>IF(RES_hhdet_tes!L63=0,"",RES_hhdet_tes!L63/RES_hhdet_fec!L63)</f>
        <v>0.61008058959097244</v>
      </c>
      <c r="M63" s="124">
        <f>IF(RES_hhdet_tes!M63=0,"",RES_hhdet_tes!M63/RES_hhdet_fec!M63)</f>
        <v>0.61367555880440827</v>
      </c>
      <c r="N63" s="124">
        <f>IF(RES_hhdet_tes!N63=0,"",RES_hhdet_tes!N63/RES_hhdet_fec!N63)</f>
        <v>0.61788232763659834</v>
      </c>
      <c r="O63" s="124">
        <f>IF(RES_hhdet_tes!O63=0,"",RES_hhdet_tes!O63/RES_hhdet_fec!O63)</f>
        <v>0.62344551976043394</v>
      </c>
      <c r="P63" s="124">
        <f>IF(RES_hhdet_tes!P63=0,"",RES_hhdet_tes!P63/RES_hhdet_fec!P63)</f>
        <v>0.62614766054762072</v>
      </c>
      <c r="Q63" s="124">
        <f>IF(RES_hhdet_tes!Q63=0,"",RES_hhdet_tes!Q63/RES_hhdet_fec!Q63)</f>
        <v>0.63114595143150476</v>
      </c>
      <c r="R63" s="124">
        <f>IF(RES_hhdet_tes!R63=0,"",RES_hhdet_tes!R63/RES_hhdet_fec!R63)</f>
        <v>0.64232000324130634</v>
      </c>
      <c r="S63" s="124">
        <f>IF(RES_hhdet_tes!S63=0,"",RES_hhdet_tes!S63/RES_hhdet_fec!S63)</f>
        <v>0.66295490634564036</v>
      </c>
      <c r="T63" s="124">
        <f>IF(RES_hhdet_tes!T63=0,"",RES_hhdet_tes!T63/RES_hhdet_fec!T63)</f>
        <v>0.68725872025874457</v>
      </c>
      <c r="U63" s="124">
        <f>IF(RES_hhdet_tes!U63=0,"",RES_hhdet_tes!U63/RES_hhdet_fec!U63)</f>
        <v>0.71449839294511708</v>
      </c>
      <c r="V63" s="124">
        <f>IF(RES_hhdet_tes!V63=0,"",RES_hhdet_tes!V63/RES_hhdet_fec!V63)</f>
        <v>0.73965659438241971</v>
      </c>
      <c r="W63" s="124">
        <f>IF(RES_hhdet_tes!W63=0,"",RES_hhdet_tes!W63/RES_hhdet_fec!W63)</f>
        <v>0.76001376832626455</v>
      </c>
      <c r="X63" s="124">
        <f>IF(RES_hhdet_tes!X63=0,"",RES_hhdet_tes!X63/RES_hhdet_fec!X63)</f>
        <v>0.77851358605695054</v>
      </c>
      <c r="Y63" s="124">
        <f>IF(RES_hhdet_tes!Y63=0,"",RES_hhdet_tes!Y63/RES_hhdet_fec!Y63)</f>
        <v>0.79353366338012243</v>
      </c>
      <c r="DA63" s="130" t="s">
        <v>1965</v>
      </c>
    </row>
    <row r="64" spans="1:105" ht="12" customHeight="1" x14ac:dyDescent="0.25">
      <c r="A64" s="97" t="s">
        <v>212</v>
      </c>
      <c r="B64" s="111">
        <f>IF(RES_hhdet_tes!B64=0,"",RES_hhdet_tes!B64/RES_hhdet_fec!B64)</f>
        <v>0.54176337766584981</v>
      </c>
      <c r="C64" s="111">
        <f>IF(RES_hhdet_tes!C64=0,"",RES_hhdet_tes!C64/RES_hhdet_fec!C64)</f>
        <v>0.54817922094819649</v>
      </c>
      <c r="D64" s="111">
        <f>IF(RES_hhdet_tes!D64=0,"",RES_hhdet_tes!D64/RES_hhdet_fec!D64)</f>
        <v>0.55466914326462136</v>
      </c>
      <c r="E64" s="111">
        <f>IF(RES_hhdet_tes!E64=0,"",RES_hhdet_tes!E64/RES_hhdet_fec!E64)</f>
        <v>0.5603280932764908</v>
      </c>
      <c r="F64" s="111">
        <f>IF(RES_hhdet_tes!F64=0,"",RES_hhdet_tes!F64/RES_hhdet_fec!F64)</f>
        <v>0.56753243952403232</v>
      </c>
      <c r="G64" s="111">
        <f>IF(RES_hhdet_tes!G64=0,"",RES_hhdet_tes!G64/RES_hhdet_fec!G64)</f>
        <v>0.57510152517529389</v>
      </c>
      <c r="H64" s="111">
        <f>IF(RES_hhdet_tes!H64=0,"",RES_hhdet_tes!H64/RES_hhdet_fec!H64)</f>
        <v>0.58345787509864311</v>
      </c>
      <c r="I64" s="111">
        <f>IF(RES_hhdet_tes!I64=0,"",RES_hhdet_tes!I64/RES_hhdet_fec!I64)</f>
        <v>0.59055277551357499</v>
      </c>
      <c r="J64" s="111">
        <f>IF(RES_hhdet_tes!J64=0,"",RES_hhdet_tes!J64/RES_hhdet_fec!J64)</f>
        <v>0.59652475055239684</v>
      </c>
      <c r="K64" s="111">
        <f>IF(RES_hhdet_tes!K64=0,"",RES_hhdet_tes!K64/RES_hhdet_fec!K64)</f>
        <v>0.60130429530160223</v>
      </c>
      <c r="L64" s="111">
        <f>IF(RES_hhdet_tes!L64=0,"",RES_hhdet_tes!L64/RES_hhdet_fec!L64)</f>
        <v>0.60539668015081438</v>
      </c>
      <c r="M64" s="111">
        <f>IF(RES_hhdet_tes!M64=0,"",RES_hhdet_tes!M64/RES_hhdet_fec!M64)</f>
        <v>0.60910400790306107</v>
      </c>
      <c r="N64" s="111">
        <f>IF(RES_hhdet_tes!N64=0,"",RES_hhdet_tes!N64/RES_hhdet_fec!N64)</f>
        <v>0.61336010063317636</v>
      </c>
      <c r="O64" s="111">
        <f>IF(RES_hhdet_tes!O64=0,"",RES_hhdet_tes!O64/RES_hhdet_fec!O64)</f>
        <v>0.61901224946901656</v>
      </c>
      <c r="P64" s="111">
        <f>IF(RES_hhdet_tes!P64=0,"",RES_hhdet_tes!P64/RES_hhdet_fec!P64)</f>
        <v>0.62177199529606364</v>
      </c>
      <c r="Q64" s="111">
        <f>IF(RES_hhdet_tes!Q64=0,"",RES_hhdet_tes!Q64/RES_hhdet_fec!Q64)</f>
        <v>0.62684138694750413</v>
      </c>
      <c r="R64" s="111">
        <f>IF(RES_hhdet_tes!R64=0,"",RES_hhdet_tes!R64/RES_hhdet_fec!R64)</f>
        <v>0.63808043901706024</v>
      </c>
      <c r="S64" s="111">
        <f>IF(RES_hhdet_tes!S64=0,"",RES_hhdet_tes!S64/RES_hhdet_fec!S64)</f>
        <v>0.65887085575358706</v>
      </c>
      <c r="T64" s="111">
        <f>IF(RES_hhdet_tes!T64=0,"",RES_hhdet_tes!T64/RES_hhdet_fec!T64)</f>
        <v>0.68337047119699201</v>
      </c>
      <c r="U64" s="111">
        <f>IF(RES_hhdet_tes!U64=0,"",RES_hhdet_tes!U64/RES_hhdet_fec!U64)</f>
        <v>0.71082744806883458</v>
      </c>
      <c r="V64" s="111">
        <f>IF(RES_hhdet_tes!V64=0,"",RES_hhdet_tes!V64/RES_hhdet_fec!V64)</f>
        <v>0.73620244473009444</v>
      </c>
      <c r="W64" s="111">
        <f>IF(RES_hhdet_tes!W64=0,"",RES_hhdet_tes!W64/RES_hhdet_fec!W64)</f>
        <v>0.75672781218229945</v>
      </c>
      <c r="X64" s="111">
        <f>IF(RES_hhdet_tes!X64=0,"",RES_hhdet_tes!X64/RES_hhdet_fec!X64)</f>
        <v>0.7754271000596743</v>
      </c>
      <c r="Y64" s="111">
        <f>IF(RES_hhdet_tes!Y64=0,"",RES_hhdet_tes!Y64/RES_hhdet_fec!Y64)</f>
        <v>0.79060213613530628</v>
      </c>
      <c r="DA64" s="63" t="s">
        <v>1966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X65" s="111">
        <f>IF(RES_hhdet_tes!X65=0,"",RES_hhdet_tes!X65/RES_hhdet_fec!X65)</f>
        <v>1</v>
      </c>
      <c r="Y65" s="111">
        <f>IF(RES_hhdet_tes!Y65=0,"",RES_hhdet_tes!Y65/RES_hhdet_fec!Y65)</f>
        <v>1</v>
      </c>
      <c r="DA65" s="63" t="s">
        <v>1967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1.9750400444877318</v>
      </c>
      <c r="C66" s="124">
        <f>IF(RES_hhdet_tes!C66=0,"",RES_hhdet_tes!C66/RES_hhdet_fec!C66)</f>
        <v>2.0861923905158868</v>
      </c>
      <c r="D66" s="124">
        <f>IF(RES_hhdet_tes!D66=0,"",RES_hhdet_tes!D66/RES_hhdet_fec!D66)</f>
        <v>2.2063722134141313</v>
      </c>
      <c r="E66" s="124">
        <f>IF(RES_hhdet_tes!E66=0,"",RES_hhdet_tes!E66/RES_hhdet_fec!E66)</f>
        <v>2.3429547529292925</v>
      </c>
      <c r="F66" s="124">
        <f>IF(RES_hhdet_tes!F66=0,"",RES_hhdet_tes!F66/RES_hhdet_fec!F66)</f>
        <v>2.4940682008855908</v>
      </c>
      <c r="G66" s="124">
        <f>IF(RES_hhdet_tes!G66=0,"",RES_hhdet_tes!G66/RES_hhdet_fec!G66)</f>
        <v>2.6648810502823208</v>
      </c>
      <c r="H66" s="124">
        <f>IF(RES_hhdet_tes!H66=0,"",RES_hhdet_tes!H66/RES_hhdet_fec!H66)</f>
        <v>2.8611263095224704</v>
      </c>
      <c r="I66" s="124">
        <f>IF(RES_hhdet_tes!I66=0,"",RES_hhdet_tes!I66/RES_hhdet_fec!I66)</f>
        <v>2.9907789630619082</v>
      </c>
      <c r="J66" s="124">
        <f>IF(RES_hhdet_tes!J66=0,"",RES_hhdet_tes!J66/RES_hhdet_fec!J66)</f>
        <v>3.0908629976894453</v>
      </c>
      <c r="K66" s="124">
        <f>IF(RES_hhdet_tes!K66=0,"",RES_hhdet_tes!K66/RES_hhdet_fec!K66)</f>
        <v>3.2025399549297324</v>
      </c>
      <c r="L66" s="124">
        <f>IF(RES_hhdet_tes!L66=0,"",RES_hhdet_tes!L66/RES_hhdet_fec!L66)</f>
        <v>3.2964315188624478</v>
      </c>
      <c r="M66" s="124">
        <f>IF(RES_hhdet_tes!M66=0,"",RES_hhdet_tes!M66/RES_hhdet_fec!M66)</f>
        <v>3.3615754815833827</v>
      </c>
      <c r="N66" s="124">
        <f>IF(RES_hhdet_tes!N66=0,"",RES_hhdet_tes!N66/RES_hhdet_fec!N66)</f>
        <v>3.4245873910869609</v>
      </c>
      <c r="O66" s="124">
        <f>IF(RES_hhdet_tes!O66=0,"",RES_hhdet_tes!O66/RES_hhdet_fec!O66)</f>
        <v>3.4910776213326384</v>
      </c>
      <c r="P66" s="124">
        <f>IF(RES_hhdet_tes!P66=0,"",RES_hhdet_tes!P66/RES_hhdet_fec!P66)</f>
        <v>3.5771675736773214</v>
      </c>
      <c r="Q66" s="124">
        <f>IF(RES_hhdet_tes!Q66=0,"",RES_hhdet_tes!Q66/RES_hhdet_fec!Q66)</f>
        <v>3.7189292344311795</v>
      </c>
      <c r="R66" s="124">
        <f>IF(RES_hhdet_tes!R66=0,"",RES_hhdet_tes!R66/RES_hhdet_fec!R66)</f>
        <v>3.9115590515279988</v>
      </c>
      <c r="S66" s="124">
        <f>IF(RES_hhdet_tes!S66=0,"",RES_hhdet_tes!S66/RES_hhdet_fec!S66)</f>
        <v>4.215052198979099</v>
      </c>
      <c r="T66" s="124">
        <f>IF(RES_hhdet_tes!T66=0,"",RES_hhdet_tes!T66/RES_hhdet_fec!T66)</f>
        <v>4.4445546732385193</v>
      </c>
      <c r="U66" s="124">
        <f>IF(RES_hhdet_tes!U66=0,"",RES_hhdet_tes!U66/RES_hhdet_fec!U66)</f>
        <v>4.5353317835916354</v>
      </c>
      <c r="V66" s="124">
        <f>IF(RES_hhdet_tes!V66=0,"",RES_hhdet_tes!V66/RES_hhdet_fec!V66)</f>
        <v>4.5646506160058911</v>
      </c>
      <c r="W66" s="124">
        <f>IF(RES_hhdet_tes!W66=0,"",RES_hhdet_tes!W66/RES_hhdet_fec!W66)</f>
        <v>4.5844831952933296</v>
      </c>
      <c r="X66" s="124">
        <f>IF(RES_hhdet_tes!X66=0,"",RES_hhdet_tes!X66/RES_hhdet_fec!X66)</f>
        <v>4.597944928799456</v>
      </c>
      <c r="Y66" s="124">
        <f>IF(RES_hhdet_tes!Y66=0,"",RES_hhdet_tes!Y66/RES_hhdet_fec!Y66)</f>
        <v>4.6054791321218023</v>
      </c>
      <c r="DA66" s="130" t="s">
        <v>1968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1.9750400444877318</v>
      </c>
      <c r="C67" s="111">
        <f>IF(RES_hhdet_tes!C67=0,"",RES_hhdet_tes!C67/RES_hhdet_fec!C67)</f>
        <v>2.0861923905158868</v>
      </c>
      <c r="D67" s="111">
        <f>IF(RES_hhdet_tes!D67=0,"",RES_hhdet_tes!D67/RES_hhdet_fec!D67)</f>
        <v>2.2063722134141313</v>
      </c>
      <c r="E67" s="111">
        <f>IF(RES_hhdet_tes!E67=0,"",RES_hhdet_tes!E67/RES_hhdet_fec!E67)</f>
        <v>2.3429547529292925</v>
      </c>
      <c r="F67" s="111">
        <f>IF(RES_hhdet_tes!F67=0,"",RES_hhdet_tes!F67/RES_hhdet_fec!F67)</f>
        <v>2.4940682008855908</v>
      </c>
      <c r="G67" s="111">
        <f>IF(RES_hhdet_tes!G67=0,"",RES_hhdet_tes!G67/RES_hhdet_fec!G67)</f>
        <v>2.6648810502823208</v>
      </c>
      <c r="H67" s="111">
        <f>IF(RES_hhdet_tes!H67=0,"",RES_hhdet_tes!H67/RES_hhdet_fec!H67)</f>
        <v>2.8611263095224704</v>
      </c>
      <c r="I67" s="111">
        <f>IF(RES_hhdet_tes!I67=0,"",RES_hhdet_tes!I67/RES_hhdet_fec!I67)</f>
        <v>2.9907789630619082</v>
      </c>
      <c r="J67" s="111">
        <f>IF(RES_hhdet_tes!J67=0,"",RES_hhdet_tes!J67/RES_hhdet_fec!J67)</f>
        <v>3.0908629976894453</v>
      </c>
      <c r="K67" s="111">
        <f>IF(RES_hhdet_tes!K67=0,"",RES_hhdet_tes!K67/RES_hhdet_fec!K67)</f>
        <v>3.2025399549297324</v>
      </c>
      <c r="L67" s="111">
        <f>IF(RES_hhdet_tes!L67=0,"",RES_hhdet_tes!L67/RES_hhdet_fec!L67)</f>
        <v>3.2964315188624478</v>
      </c>
      <c r="M67" s="111">
        <f>IF(RES_hhdet_tes!M67=0,"",RES_hhdet_tes!M67/RES_hhdet_fec!M67)</f>
        <v>3.3615754815833827</v>
      </c>
      <c r="N67" s="111">
        <f>IF(RES_hhdet_tes!N67=0,"",RES_hhdet_tes!N67/RES_hhdet_fec!N67)</f>
        <v>3.4245873910869609</v>
      </c>
      <c r="O67" s="111">
        <f>IF(RES_hhdet_tes!O67=0,"",RES_hhdet_tes!O67/RES_hhdet_fec!O67)</f>
        <v>3.4910776213326384</v>
      </c>
      <c r="P67" s="111">
        <f>IF(RES_hhdet_tes!P67=0,"",RES_hhdet_tes!P67/RES_hhdet_fec!P67)</f>
        <v>3.5771675736773214</v>
      </c>
      <c r="Q67" s="111">
        <f>IF(RES_hhdet_tes!Q67=0,"",RES_hhdet_tes!Q67/RES_hhdet_fec!Q67)</f>
        <v>3.7189292344311795</v>
      </c>
      <c r="R67" s="111">
        <f>IF(RES_hhdet_tes!R67=0,"",RES_hhdet_tes!R67/RES_hhdet_fec!R67)</f>
        <v>3.9115590515279988</v>
      </c>
      <c r="S67" s="111">
        <f>IF(RES_hhdet_tes!S67=0,"",RES_hhdet_tes!S67/RES_hhdet_fec!S67)</f>
        <v>4.215052198979099</v>
      </c>
      <c r="T67" s="111">
        <f>IF(RES_hhdet_tes!T67=0,"",RES_hhdet_tes!T67/RES_hhdet_fec!T67)</f>
        <v>4.4445546732385193</v>
      </c>
      <c r="U67" s="111">
        <f>IF(RES_hhdet_tes!U67=0,"",RES_hhdet_tes!U67/RES_hhdet_fec!U67)</f>
        <v>4.5353317835916354</v>
      </c>
      <c r="V67" s="111">
        <f>IF(RES_hhdet_tes!V67=0,"",RES_hhdet_tes!V67/RES_hhdet_fec!V67)</f>
        <v>4.5646506160058911</v>
      </c>
      <c r="W67" s="111">
        <f>IF(RES_hhdet_tes!W67=0,"",RES_hhdet_tes!W67/RES_hhdet_fec!W67)</f>
        <v>4.5844831952933296</v>
      </c>
      <c r="X67" s="111">
        <f>IF(RES_hhdet_tes!X67=0,"",RES_hhdet_tes!X67/RES_hhdet_fec!X67)</f>
        <v>4.597944928799456</v>
      </c>
      <c r="Y67" s="111">
        <f>IF(RES_hhdet_tes!Y67=0,"",RES_hhdet_tes!Y67/RES_hhdet_fec!Y67)</f>
        <v>4.6054791321218023</v>
      </c>
      <c r="DA67" s="63" t="s">
        <v>1969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0.59501488863695351</v>
      </c>
      <c r="C68" s="124">
        <f>IF(RES_hhdet_tes!C68=0,"",RES_hhdet_tes!C68/RES_hhdet_fec!C68)</f>
        <v>0.60175678254544784</v>
      </c>
      <c r="D68" s="124">
        <f>IF(RES_hhdet_tes!D68=0,"",RES_hhdet_tes!D68/RES_hhdet_fec!D68)</f>
        <v>0.60865483171568546</v>
      </c>
      <c r="E68" s="124">
        <f>IF(RES_hhdet_tes!E68=0,"",RES_hhdet_tes!E68/RES_hhdet_fec!E68)</f>
        <v>0.61503767858221614</v>
      </c>
      <c r="F68" s="124">
        <f>IF(RES_hhdet_tes!F68=0,"",RES_hhdet_tes!F68/RES_hhdet_fec!F68)</f>
        <v>0.62294299019568822</v>
      </c>
      <c r="G68" s="124">
        <f>IF(RES_hhdet_tes!G68=0,"",RES_hhdet_tes!G68/RES_hhdet_fec!G68)</f>
        <v>0.63141016133871342</v>
      </c>
      <c r="H68" s="124">
        <f>IF(RES_hhdet_tes!H68=0,"",RES_hhdet_tes!H68/RES_hhdet_fec!H68)</f>
        <v>0.64049904570103766</v>
      </c>
      <c r="I68" s="124">
        <f>IF(RES_hhdet_tes!I68=0,"",RES_hhdet_tes!I68/RES_hhdet_fec!I68)</f>
        <v>0.64840870388374439</v>
      </c>
      <c r="J68" s="124">
        <f>IF(RES_hhdet_tes!J68=0,"",RES_hhdet_tes!J68/RES_hhdet_fec!J68)</f>
        <v>0.65552988108733901</v>
      </c>
      <c r="K68" s="124">
        <f>IF(RES_hhdet_tes!K68=0,"",RES_hhdet_tes!K68/RES_hhdet_fec!K68)</f>
        <v>0.66113059978772781</v>
      </c>
      <c r="L68" s="124">
        <f>IF(RES_hhdet_tes!L68=0,"",RES_hhdet_tes!L68/RES_hhdet_fec!L68)</f>
        <v>0.66581737809380148</v>
      </c>
      <c r="M68" s="124">
        <f>IF(RES_hhdet_tes!M68=0,"",RES_hhdet_tes!M68/RES_hhdet_fec!M68)</f>
        <v>0.67206482152246316</v>
      </c>
      <c r="N68" s="124">
        <f>IF(RES_hhdet_tes!N68=0,"",RES_hhdet_tes!N68/RES_hhdet_fec!N68)</f>
        <v>0.6784062241818567</v>
      </c>
      <c r="O68" s="124">
        <f>IF(RES_hhdet_tes!O68=0,"",RES_hhdet_tes!O68/RES_hhdet_fec!O68)</f>
        <v>0.68540991161928266</v>
      </c>
      <c r="P68" s="124">
        <f>IF(RES_hhdet_tes!P68=0,"",RES_hhdet_tes!P68/RES_hhdet_fec!P68)</f>
        <v>0.68919720146782648</v>
      </c>
      <c r="Q68" s="124">
        <f>IF(RES_hhdet_tes!Q68=0,"",RES_hhdet_tes!Q68/RES_hhdet_fec!Q68)</f>
        <v>0.69491406214528939</v>
      </c>
      <c r="R68" s="124">
        <f>IF(RES_hhdet_tes!R68=0,"",RES_hhdet_tes!R68/RES_hhdet_fec!R68)</f>
        <v>0.70559229234032983</v>
      </c>
      <c r="S68" s="124">
        <f>IF(RES_hhdet_tes!S68=0,"",RES_hhdet_tes!S68/RES_hhdet_fec!S68)</f>
        <v>0.72525424999689503</v>
      </c>
      <c r="T68" s="124">
        <f>IF(RES_hhdet_tes!T68=0,"",RES_hhdet_tes!T68/RES_hhdet_fec!T68)</f>
        <v>0.74774354483434224</v>
      </c>
      <c r="U68" s="124">
        <f>IF(RES_hhdet_tes!U68=0,"",RES_hhdet_tes!U68/RES_hhdet_fec!U68)</f>
        <v>0.77323984453969719</v>
      </c>
      <c r="V68" s="124">
        <f>IF(RES_hhdet_tes!V68=0,"",RES_hhdet_tes!V68/RES_hhdet_fec!V68)</f>
        <v>0.79466477916825917</v>
      </c>
      <c r="W68" s="124">
        <f>IF(RES_hhdet_tes!W68=0,"",RES_hhdet_tes!W68/RES_hhdet_fec!W68)</f>
        <v>0.81159075964584815</v>
      </c>
      <c r="X68" s="124">
        <f>IF(RES_hhdet_tes!X68=0,"",RES_hhdet_tes!X68/RES_hhdet_fec!X68)</f>
        <v>0.82902664818674388</v>
      </c>
      <c r="Y68" s="124">
        <f>IF(RES_hhdet_tes!Y68=0,"",RES_hhdet_tes!Y68/RES_hhdet_fec!Y68)</f>
        <v>0.84797852749492986</v>
      </c>
      <c r="DA68" s="130" t="s">
        <v>1970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0.59138495350910403</v>
      </c>
      <c r="C69" s="111">
        <f>IF(RES_hhdet_tes!C69=0,"",RES_hhdet_tes!C69/RES_hhdet_fec!C69)</f>
        <v>0.59831531028736862</v>
      </c>
      <c r="D69" s="111">
        <f>IF(RES_hhdet_tes!D69=0,"",RES_hhdet_tes!D69/RES_hhdet_fec!D69)</f>
        <v>0.60541040315408201</v>
      </c>
      <c r="E69" s="111">
        <f>IF(RES_hhdet_tes!E69=0,"",RES_hhdet_tes!E69/RES_hhdet_fec!E69)</f>
        <v>0.6116328481833252</v>
      </c>
      <c r="F69" s="111">
        <f>IF(RES_hhdet_tes!F69=0,"",RES_hhdet_tes!F69/RES_hhdet_fec!F69)</f>
        <v>0.61965036532047013</v>
      </c>
      <c r="G69" s="111">
        <f>IF(RES_hhdet_tes!G69=0,"",RES_hhdet_tes!G69/RES_hhdet_fec!G69)</f>
        <v>0.62799266190416969</v>
      </c>
      <c r="H69" s="111">
        <f>IF(RES_hhdet_tes!H69=0,"",RES_hhdet_tes!H69/RES_hhdet_fec!H69)</f>
        <v>0.63736964401249852</v>
      </c>
      <c r="I69" s="111">
        <f>IF(RES_hhdet_tes!I69=0,"",RES_hhdet_tes!I69/RES_hhdet_fec!I69)</f>
        <v>0.64547787109642285</v>
      </c>
      <c r="J69" s="111">
        <f>IF(RES_hhdet_tes!J69=0,"",RES_hhdet_tes!J69/RES_hhdet_fec!J69)</f>
        <v>0.65265807528581721</v>
      </c>
      <c r="K69" s="111">
        <f>IF(RES_hhdet_tes!K69=0,"",RES_hhdet_tes!K69/RES_hhdet_fec!K69)</f>
        <v>0.65843840383328545</v>
      </c>
      <c r="L69" s="111">
        <f>IF(RES_hhdet_tes!L69=0,"",RES_hhdet_tes!L69/RES_hhdet_fec!L69)</f>
        <v>0.66339352152716291</v>
      </c>
      <c r="M69" s="111">
        <f>IF(RES_hhdet_tes!M69=0,"",RES_hhdet_tes!M69/RES_hhdet_fec!M69)</f>
        <v>0.66937397405379162</v>
      </c>
      <c r="N69" s="111">
        <f>IF(RES_hhdet_tes!N69=0,"",RES_hhdet_tes!N69/RES_hhdet_fec!N69)</f>
        <v>0.67599579474289229</v>
      </c>
      <c r="O69" s="111">
        <f>IF(RES_hhdet_tes!O69=0,"",RES_hhdet_tes!O69/RES_hhdet_fec!O69)</f>
        <v>0.68308838035043151</v>
      </c>
      <c r="P69" s="111">
        <f>IF(RES_hhdet_tes!P69=0,"",RES_hhdet_tes!P69/RES_hhdet_fec!P69)</f>
        <v>0.68685142890239814</v>
      </c>
      <c r="Q69" s="111">
        <f>IF(RES_hhdet_tes!Q69=0,"",RES_hhdet_tes!Q69/RES_hhdet_fec!Q69)</f>
        <v>0.69249346643497656</v>
      </c>
      <c r="R69" s="111">
        <f>IF(RES_hhdet_tes!R69=0,"",RES_hhdet_tes!R69/RES_hhdet_fec!R69)</f>
        <v>0.703293134010881</v>
      </c>
      <c r="S69" s="111">
        <f>IF(RES_hhdet_tes!S69=0,"",RES_hhdet_tes!S69/RES_hhdet_fec!S69)</f>
        <v>0.72349355629955125</v>
      </c>
      <c r="T69" s="111">
        <f>IF(RES_hhdet_tes!T69=0,"",RES_hhdet_tes!T69/RES_hhdet_fec!T69)</f>
        <v>0.74645273307919724</v>
      </c>
      <c r="U69" s="111">
        <f>IF(RES_hhdet_tes!U69=0,"",RES_hhdet_tes!U69/RES_hhdet_fec!U69)</f>
        <v>0.77254452521446504</v>
      </c>
      <c r="V69" s="111">
        <f>IF(RES_hhdet_tes!V69=0,"",RES_hhdet_tes!V69/RES_hhdet_fec!V69)</f>
        <v>0.79419720074261124</v>
      </c>
      <c r="W69" s="111">
        <f>IF(RES_hhdet_tes!W69=0,"",RES_hhdet_tes!W69/RES_hhdet_fec!W69)</f>
        <v>0.81134432213325558</v>
      </c>
      <c r="X69" s="111">
        <f>IF(RES_hhdet_tes!X69=0,"",RES_hhdet_tes!X69/RES_hhdet_fec!X69)</f>
        <v>0.82907867529442048</v>
      </c>
      <c r="Y69" s="111">
        <f>IF(RES_hhdet_tes!Y69=0,"",RES_hhdet_tes!Y69/RES_hhdet_fec!Y69)</f>
        <v>0.84899323072976829</v>
      </c>
      <c r="DA69" s="63" t="s">
        <v>1971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0.64278326507245809</v>
      </c>
      <c r="C70" s="111">
        <f>IF(RES_hhdet_tes!C70=0,"",RES_hhdet_tes!C70/RES_hhdet_fec!C70)</f>
        <v>0.67121818278931189</v>
      </c>
      <c r="D70" s="111">
        <f>IF(RES_hhdet_tes!D70=0,"",RES_hhdet_tes!D70/RES_hhdet_fec!D70)</f>
        <v>0.67066684739055904</v>
      </c>
      <c r="E70" s="111">
        <f>IF(RES_hhdet_tes!E70=0,"",RES_hhdet_tes!E70/RES_hhdet_fec!E70)</f>
        <v>0.67169755446820223</v>
      </c>
      <c r="F70" s="111">
        <f>IF(RES_hhdet_tes!F70=0,"",RES_hhdet_tes!F70/RES_hhdet_fec!F70)</f>
        <v>0.67140576970924792</v>
      </c>
      <c r="G70" s="111">
        <f>IF(RES_hhdet_tes!G70=0,"",RES_hhdet_tes!G70/RES_hhdet_fec!G70)</f>
        <v>0.67044212005446013</v>
      </c>
      <c r="H70" s="111">
        <f>IF(RES_hhdet_tes!H70=0,"",RES_hhdet_tes!H70/RES_hhdet_fec!H70)</f>
        <v>0.68816671336619173</v>
      </c>
      <c r="I70" s="111">
        <f>IF(RES_hhdet_tes!I70=0,"",RES_hhdet_tes!I70/RES_hhdet_fec!I70)</f>
        <v>0.71926893286232552</v>
      </c>
      <c r="J70" s="111">
        <f>IF(RES_hhdet_tes!J70=0,"",RES_hhdet_tes!J70/RES_hhdet_fec!J70)</f>
        <v>0.72121664255722562</v>
      </c>
      <c r="K70" s="111">
        <f>IF(RES_hhdet_tes!K70=0,"",RES_hhdet_tes!K70/RES_hhdet_fec!K70)</f>
        <v>0.72558907083744495</v>
      </c>
      <c r="L70" s="111">
        <f>IF(RES_hhdet_tes!L70=0,"",RES_hhdet_tes!L70/RES_hhdet_fec!L70)</f>
        <v>0.72622367418498146</v>
      </c>
      <c r="M70" s="111">
        <f>IF(RES_hhdet_tes!M70=0,"",RES_hhdet_tes!M70/RES_hhdet_fec!M70)</f>
        <v>0.72549821938251113</v>
      </c>
      <c r="N70" s="111">
        <f>IF(RES_hhdet_tes!N70=0,"",RES_hhdet_tes!N70/RES_hhdet_fec!N70)</f>
        <v>0.72569198466604845</v>
      </c>
      <c r="O70" s="111">
        <f>IF(RES_hhdet_tes!O70=0,"",RES_hhdet_tes!O70/RES_hhdet_fec!O70)</f>
        <v>0.72596452491913777</v>
      </c>
      <c r="P70" s="111">
        <f>IF(RES_hhdet_tes!P70=0,"",RES_hhdet_tes!P70/RES_hhdet_fec!P70)</f>
        <v>0.73290575168366112</v>
      </c>
      <c r="Q70" s="111">
        <f>IF(RES_hhdet_tes!Q70=0,"",RES_hhdet_tes!Q70/RES_hhdet_fec!Q70)</f>
        <v>0.7332063651471934</v>
      </c>
      <c r="R70" s="111">
        <f>IF(RES_hhdet_tes!R70=0,"",RES_hhdet_tes!R70/RES_hhdet_fec!R70)</f>
        <v>0.73265372656328653</v>
      </c>
      <c r="S70" s="111">
        <f>IF(RES_hhdet_tes!S70=0,"",RES_hhdet_tes!S70/RES_hhdet_fec!S70)</f>
        <v>0.77230018426402225</v>
      </c>
      <c r="T70" s="111">
        <f>IF(RES_hhdet_tes!T70=0,"",RES_hhdet_tes!T70/RES_hhdet_fec!T70)</f>
        <v>0.77213188401141752</v>
      </c>
      <c r="U70" s="111">
        <f>IF(RES_hhdet_tes!U70=0,"",RES_hhdet_tes!U70/RES_hhdet_fec!U70)</f>
        <v>0.80918885231373638</v>
      </c>
      <c r="V70" s="111">
        <f>IF(RES_hhdet_tes!V70=0,"",RES_hhdet_tes!V70/RES_hhdet_fec!V70)</f>
        <v>0.85889615222833615</v>
      </c>
      <c r="W70" s="111">
        <f>IF(RES_hhdet_tes!W70=0,"",RES_hhdet_tes!W70/RES_hhdet_fec!W70)</f>
        <v>0.86806201958009477</v>
      </c>
      <c r="X70" s="111">
        <f>IF(RES_hhdet_tes!X70=0,"",RES_hhdet_tes!X70/RES_hhdet_fec!X70)</f>
        <v>0.88702316403146175</v>
      </c>
      <c r="Y70" s="111">
        <f>IF(RES_hhdet_tes!Y70=0,"",RES_hhdet_tes!Y70/RES_hhdet_fec!Y70)</f>
        <v>0.88531773488922105</v>
      </c>
      <c r="DA70" s="63" t="s">
        <v>1972</v>
      </c>
    </row>
    <row r="71" spans="1:105" ht="12" customHeight="1" x14ac:dyDescent="0.25">
      <c r="A71" s="100" t="s">
        <v>212</v>
      </c>
      <c r="B71" s="112">
        <f>IF(RES_hhdet_tes!B71=0,"",RES_hhdet_tes!B71/RES_hhdet_fec!B71)</f>
        <v>0.59138495350910403</v>
      </c>
      <c r="C71" s="112">
        <f>IF(RES_hhdet_tes!C71=0,"",RES_hhdet_tes!C71/RES_hhdet_fec!C71)</f>
        <v>0.61968957383002743</v>
      </c>
      <c r="D71" s="112">
        <f>IF(RES_hhdet_tes!D71=0,"",RES_hhdet_tes!D71/RES_hhdet_fec!D71)</f>
        <v>0.61968957383002743</v>
      </c>
      <c r="E71" s="112">
        <f>IF(RES_hhdet_tes!E71=0,"",RES_hhdet_tes!E71/RES_hhdet_fec!E71)</f>
        <v>0.61968957383002743</v>
      </c>
      <c r="F71" s="112">
        <f>IF(RES_hhdet_tes!F71=0,"",RES_hhdet_tes!F71/RES_hhdet_fec!F71)</f>
        <v>0.61968957383002754</v>
      </c>
      <c r="G71" s="112">
        <f>IF(RES_hhdet_tes!G71=0,"",RES_hhdet_tes!G71/RES_hhdet_fec!G71)</f>
        <v>0.61968957383002743</v>
      </c>
      <c r="H71" s="112">
        <f>IF(RES_hhdet_tes!H71=0,"",RES_hhdet_tes!H71/RES_hhdet_fec!H71)</f>
        <v>0.63847503420325769</v>
      </c>
      <c r="I71" s="112">
        <f>IF(RES_hhdet_tes!I71=0,"",RES_hhdet_tes!I71/RES_hhdet_fec!I71)</f>
        <v>0.67528741437777273</v>
      </c>
      <c r="J71" s="112">
        <f>IF(RES_hhdet_tes!J71=0,"",RES_hhdet_tes!J71/RES_hhdet_fec!J71)</f>
        <v>0.67528741437777284</v>
      </c>
      <c r="K71" s="112">
        <f>IF(RES_hhdet_tes!K71=0,"",RES_hhdet_tes!K71/RES_hhdet_fec!K71)</f>
        <v>0.68014853463416747</v>
      </c>
      <c r="L71" s="112">
        <f>IF(RES_hhdet_tes!L71=0,"",RES_hhdet_tes!L71/RES_hhdet_fec!L71)</f>
        <v>0.68014853463416747</v>
      </c>
      <c r="M71" s="112">
        <f>IF(RES_hhdet_tes!M71=0,"",RES_hhdet_tes!M71/RES_hhdet_fec!M71)</f>
        <v>0.68014853463416736</v>
      </c>
      <c r="N71" s="112">
        <f>IF(RES_hhdet_tes!N71=0,"",RES_hhdet_tes!N71/RES_hhdet_fec!N71)</f>
        <v>0.68014853463416747</v>
      </c>
      <c r="O71" s="112">
        <f>IF(RES_hhdet_tes!O71=0,"",RES_hhdet_tes!O71/RES_hhdet_fec!O71)</f>
        <v>0.68014853463416747</v>
      </c>
      <c r="P71" s="112">
        <f>IF(RES_hhdet_tes!P71=0,"",RES_hhdet_tes!P71/RES_hhdet_fec!P71)</f>
        <v>0.687930094727907</v>
      </c>
      <c r="Q71" s="112">
        <f>IF(RES_hhdet_tes!Q71=0,"",RES_hhdet_tes!Q71/RES_hhdet_fec!Q71)</f>
        <v>0.687930094727907</v>
      </c>
      <c r="R71" s="112">
        <f>IF(RES_hhdet_tes!R71=0,"",RES_hhdet_tes!R71/RES_hhdet_fec!R71)</f>
        <v>0.687930094727907</v>
      </c>
      <c r="S71" s="112">
        <f>IF(RES_hhdet_tes!S71=0,"",RES_hhdet_tes!S71/RES_hhdet_fec!S71)</f>
        <v>0.73176641104664164</v>
      </c>
      <c r="T71" s="112">
        <f>IF(RES_hhdet_tes!T71=0,"",RES_hhdet_tes!T71/RES_hhdet_fec!T71)</f>
        <v>0.73176641104664131</v>
      </c>
      <c r="U71" s="112">
        <f>IF(RES_hhdet_tes!U71=0,"",RES_hhdet_tes!U71/RES_hhdet_fec!U71)</f>
        <v>0.77325827093114041</v>
      </c>
      <c r="V71" s="112">
        <f>IF(RES_hhdet_tes!V71=0,"",RES_hhdet_tes!V71/RES_hhdet_fec!V71)</f>
        <v>0.83016276372667419</v>
      </c>
      <c r="W71" s="112">
        <f>IF(RES_hhdet_tes!W71=0,"",RES_hhdet_tes!W71/RES_hhdet_fec!W71)</f>
        <v>0.83942359925585608</v>
      </c>
      <c r="X71" s="112">
        <f>IF(RES_hhdet_tes!X71=0,"",RES_hhdet_tes!X71/RES_hhdet_fec!X71)</f>
        <v>0.86184916558526881</v>
      </c>
      <c r="Y71" s="112">
        <f>IF(RES_hhdet_tes!Y71=0,"",RES_hhdet_tes!Y71/RES_hhdet_fec!Y71)</f>
        <v>0.86184916558526881</v>
      </c>
      <c r="DA71" s="131" t="s">
        <v>1973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X72" s="113">
        <f>IF(RES_hhdet_tes!X72=0,"",RES_hhdet_tes!X72/RES_hhdet_fec!X72)</f>
        <v>1</v>
      </c>
      <c r="Y72" s="113">
        <f>IF(RES_hhdet_tes!Y72=0,"",RES_hhdet_tes!Y72/RES_hhdet_fec!Y72)</f>
        <v>1</v>
      </c>
      <c r="DA72" s="132" t="s">
        <v>1974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0.71490577330460459</v>
      </c>
      <c r="C73" s="112">
        <f>IF(RES_hhdet_tes!C73=0,"",RES_hhdet_tes!C73/RES_hhdet_fec!C73)</f>
        <v>0.71915015044852693</v>
      </c>
      <c r="D73" s="112">
        <f>IF(RES_hhdet_tes!D73=0,"",RES_hhdet_tes!D73/RES_hhdet_fec!D73)</f>
        <v>0.72331544268926584</v>
      </c>
      <c r="E73" s="112">
        <f>IF(RES_hhdet_tes!E73=0,"",RES_hhdet_tes!E73/RES_hhdet_fec!E73)</f>
        <v>0.72707034494559297</v>
      </c>
      <c r="F73" s="112">
        <f>IF(RES_hhdet_tes!F73=0,"",RES_hhdet_tes!F73/RES_hhdet_fec!F73)</f>
        <v>0.73117389317497328</v>
      </c>
      <c r="G73" s="112">
        <f>IF(RES_hhdet_tes!G73=0,"",RES_hhdet_tes!G73/RES_hhdet_fec!G73)</f>
        <v>0.73508339503568454</v>
      </c>
      <c r="H73" s="112">
        <f>IF(RES_hhdet_tes!H73=0,"",RES_hhdet_tes!H73/RES_hhdet_fec!H73)</f>
        <v>0.73883444603241943</v>
      </c>
      <c r="I73" s="112">
        <f>IF(RES_hhdet_tes!I73=0,"",RES_hhdet_tes!I73/RES_hhdet_fec!I73)</f>
        <v>0.74062522630628158</v>
      </c>
      <c r="J73" s="112">
        <f>IF(RES_hhdet_tes!J73=0,"",RES_hhdet_tes!J73/RES_hhdet_fec!J73)</f>
        <v>0.7414510135220842</v>
      </c>
      <c r="K73" s="112">
        <f>IF(RES_hhdet_tes!K73=0,"",RES_hhdet_tes!K73/RES_hhdet_fec!K73)</f>
        <v>0.74247646250256938</v>
      </c>
      <c r="L73" s="112">
        <f>IF(RES_hhdet_tes!L73=0,"",RES_hhdet_tes!L73/RES_hhdet_fec!L73)</f>
        <v>0.74355092295644898</v>
      </c>
      <c r="M73" s="112">
        <f>IF(RES_hhdet_tes!M73=0,"",RES_hhdet_tes!M73/RES_hhdet_fec!M73)</f>
        <v>0.74464737230157563</v>
      </c>
      <c r="N73" s="112">
        <f>IF(RES_hhdet_tes!N73=0,"",RES_hhdet_tes!N73/RES_hhdet_fec!N73)</f>
        <v>0.7472751716641548</v>
      </c>
      <c r="O73" s="112">
        <f>IF(RES_hhdet_tes!O73=0,"",RES_hhdet_tes!O73/RES_hhdet_fec!O73)</f>
        <v>0.75144959551618806</v>
      </c>
      <c r="P73" s="112">
        <f>IF(RES_hhdet_tes!P73=0,"",RES_hhdet_tes!P73/RES_hhdet_fec!P73)</f>
        <v>0.75816079476822518</v>
      </c>
      <c r="Q73" s="112">
        <f>IF(RES_hhdet_tes!Q73=0,"",RES_hhdet_tes!Q73/RES_hhdet_fec!Q73)</f>
        <v>0.76501014386048982</v>
      </c>
      <c r="R73" s="112">
        <f>IF(RES_hhdet_tes!R73=0,"",RES_hhdet_tes!R73/RES_hhdet_fec!R73)</f>
        <v>0.77235827036472304</v>
      </c>
      <c r="S73" s="112">
        <f>IF(RES_hhdet_tes!S73=0,"",RES_hhdet_tes!S73/RES_hhdet_fec!S73)</f>
        <v>0.77919632601720146</v>
      </c>
      <c r="T73" s="112">
        <f>IF(RES_hhdet_tes!T73=0,"",RES_hhdet_tes!T73/RES_hhdet_fec!T73)</f>
        <v>0.7874093731946844</v>
      </c>
      <c r="U73" s="112">
        <f>IF(RES_hhdet_tes!U73=0,"",RES_hhdet_tes!U73/RES_hhdet_fec!U73)</f>
        <v>0.79602061330374307</v>
      </c>
      <c r="V73" s="112">
        <f>IF(RES_hhdet_tes!V73=0,"",RES_hhdet_tes!V73/RES_hhdet_fec!V73)</f>
        <v>0.80802335481151966</v>
      </c>
      <c r="W73" s="112">
        <f>IF(RES_hhdet_tes!W73=0,"",RES_hhdet_tes!W73/RES_hhdet_fec!W73)</f>
        <v>0.81747931558897802</v>
      </c>
      <c r="X73" s="112">
        <f>IF(RES_hhdet_tes!X73=0,"",RES_hhdet_tes!X73/RES_hhdet_fec!X73)</f>
        <v>0.82424065243595213</v>
      </c>
      <c r="Y73" s="112">
        <f>IF(RES_hhdet_tes!Y73=0,"",RES_hhdet_tes!Y73/RES_hhdet_fec!Y73)</f>
        <v>0.8283678327507864</v>
      </c>
      <c r="DA73" s="131" t="s">
        <v>1975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0.75714463248148312</v>
      </c>
      <c r="C74" s="113">
        <f>IF(RES_hhdet_tes!C74=0,"",RES_hhdet_tes!C74/RES_hhdet_fec!C74)</f>
        <v>0.76237380902484231</v>
      </c>
      <c r="D74" s="113">
        <f>IF(RES_hhdet_tes!D74=0,"",RES_hhdet_tes!D74/RES_hhdet_fec!D74)</f>
        <v>0.76594535627015425</v>
      </c>
      <c r="E74" s="113">
        <f>IF(RES_hhdet_tes!E74=0,"",RES_hhdet_tes!E74/RES_hhdet_fec!E74)</f>
        <v>0.76898684887697788</v>
      </c>
      <c r="F74" s="113">
        <f>IF(RES_hhdet_tes!F74=0,"",RES_hhdet_tes!F74/RES_hhdet_fec!F74)</f>
        <v>0.77365846863513688</v>
      </c>
      <c r="G74" s="113">
        <f>IF(RES_hhdet_tes!G74=0,"",RES_hhdet_tes!G74/RES_hhdet_fec!G74)</f>
        <v>0.77689538276000281</v>
      </c>
      <c r="H74" s="113">
        <f>IF(RES_hhdet_tes!H74=0,"",RES_hhdet_tes!H74/RES_hhdet_fec!H74)</f>
        <v>0.78094869827785085</v>
      </c>
      <c r="I74" s="113">
        <f>IF(RES_hhdet_tes!I74=0,"",RES_hhdet_tes!I74/RES_hhdet_fec!I74)</f>
        <v>0.77908334919113587</v>
      </c>
      <c r="J74" s="113">
        <f>IF(RES_hhdet_tes!J74=0,"",RES_hhdet_tes!J74/RES_hhdet_fec!J74)</f>
        <v>0.78159102932340052</v>
      </c>
      <c r="K74" s="113">
        <f>IF(RES_hhdet_tes!K74=0,"",RES_hhdet_tes!K74/RES_hhdet_fec!K74)</f>
        <v>0.78221912137558325</v>
      </c>
      <c r="L74" s="113">
        <f>IF(RES_hhdet_tes!L74=0,"",RES_hhdet_tes!L74/RES_hhdet_fec!L74)</f>
        <v>0.78351635585836443</v>
      </c>
      <c r="M74" s="113">
        <f>IF(RES_hhdet_tes!M74=0,"",RES_hhdet_tes!M74/RES_hhdet_fec!M74)</f>
        <v>0.78341399508137521</v>
      </c>
      <c r="N74" s="113">
        <f>IF(RES_hhdet_tes!N74=0,"",RES_hhdet_tes!N74/RES_hhdet_fec!N74)</f>
        <v>0.78417027246795545</v>
      </c>
      <c r="O74" s="113">
        <f>IF(RES_hhdet_tes!O74=0,"",RES_hhdet_tes!O74/RES_hhdet_fec!O74)</f>
        <v>0.78908457801426157</v>
      </c>
      <c r="P74" s="113">
        <f>IF(RES_hhdet_tes!P74=0,"",RES_hhdet_tes!P74/RES_hhdet_fec!P74)</f>
        <v>0.79699468683902552</v>
      </c>
      <c r="Q74" s="113">
        <f>IF(RES_hhdet_tes!Q74=0,"",RES_hhdet_tes!Q74/RES_hhdet_fec!Q74)</f>
        <v>0.80381515950742266</v>
      </c>
      <c r="R74" s="113">
        <f>IF(RES_hhdet_tes!R74=0,"",RES_hhdet_tes!R74/RES_hhdet_fec!R74)</f>
        <v>0.81311171243636915</v>
      </c>
      <c r="S74" s="113">
        <f>IF(RES_hhdet_tes!S74=0,"",RES_hhdet_tes!S74/RES_hhdet_fec!S74)</f>
        <v>0.82210452069627615</v>
      </c>
      <c r="T74" s="113">
        <f>IF(RES_hhdet_tes!T74=0,"",RES_hhdet_tes!T74/RES_hhdet_fec!T74)</f>
        <v>0.82550451561539129</v>
      </c>
      <c r="U74" s="113">
        <f>IF(RES_hhdet_tes!U74=0,"",RES_hhdet_tes!U74/RES_hhdet_fec!U74)</f>
        <v>0.83221370137513484</v>
      </c>
      <c r="V74" s="113">
        <f>IF(RES_hhdet_tes!V74=0,"",RES_hhdet_tes!V74/RES_hhdet_fec!V74)</f>
        <v>0.84213751278472337</v>
      </c>
      <c r="W74" s="113">
        <f>IF(RES_hhdet_tes!W74=0,"",RES_hhdet_tes!W74/RES_hhdet_fec!W74)</f>
        <v>0.85065475918085187</v>
      </c>
      <c r="X74" s="113">
        <f>IF(RES_hhdet_tes!X74=0,"",RES_hhdet_tes!X74/RES_hhdet_fec!X74)</f>
        <v>0.85538267922596478</v>
      </c>
      <c r="Y74" s="113">
        <f>IF(RES_hhdet_tes!Y74=0,"",RES_hhdet_tes!Y74/RES_hhdet_fec!Y74)</f>
        <v>0.85612928891831352</v>
      </c>
      <c r="DA74" s="132" t="s">
        <v>1976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0.71490577330460459</v>
      </c>
      <c r="C75" s="111">
        <f>IF(RES_hhdet_tes!C75=0,"",RES_hhdet_tes!C75/RES_hhdet_fec!C75)</f>
        <v>0.71915288517527642</v>
      </c>
      <c r="D75" s="111">
        <f>IF(RES_hhdet_tes!D75=0,"",RES_hhdet_tes!D75/RES_hhdet_fec!D75)</f>
        <v>0.723639954030458</v>
      </c>
      <c r="E75" s="111">
        <f>IF(RES_hhdet_tes!E75=0,"",RES_hhdet_tes!E75/RES_hhdet_fec!E75)</f>
        <v>0.72610959077483905</v>
      </c>
      <c r="F75" s="111">
        <f>IF(RES_hhdet_tes!F75=0,"",RES_hhdet_tes!F75/RES_hhdet_fec!F75)</f>
        <v>0.73160578866449677</v>
      </c>
      <c r="G75" s="111">
        <f>IF(RES_hhdet_tes!G75=0,"",RES_hhdet_tes!G75/RES_hhdet_fec!G75)</f>
        <v>0.73608028800147485</v>
      </c>
      <c r="H75" s="111">
        <f>IF(RES_hhdet_tes!H75=0,"",RES_hhdet_tes!H75/RES_hhdet_fec!H75)</f>
        <v>0.74046744544704035</v>
      </c>
      <c r="I75" s="111">
        <f>IF(RES_hhdet_tes!I75=0,"",RES_hhdet_tes!I75/RES_hhdet_fec!I75)</f>
        <v>0.74108673469831876</v>
      </c>
      <c r="J75" s="111">
        <f>IF(RES_hhdet_tes!J75=0,"",RES_hhdet_tes!J75/RES_hhdet_fec!J75)</f>
        <v>0.74205489262610558</v>
      </c>
      <c r="K75" s="111">
        <f>IF(RES_hhdet_tes!K75=0,"",RES_hhdet_tes!K75/RES_hhdet_fec!K75)</f>
        <v>0.74283172359725513</v>
      </c>
      <c r="L75" s="111">
        <f>IF(RES_hhdet_tes!L75=0,"",RES_hhdet_tes!L75/RES_hhdet_fec!L75)</f>
        <v>0.74368056767045498</v>
      </c>
      <c r="M75" s="111">
        <f>IF(RES_hhdet_tes!M75=0,"",RES_hhdet_tes!M75/RES_hhdet_fec!M75)</f>
        <v>0.74426202889483983</v>
      </c>
      <c r="N75" s="111">
        <f>IF(RES_hhdet_tes!N75=0,"",RES_hhdet_tes!N75/RES_hhdet_fec!N75)</f>
        <v>0.74492731515456323</v>
      </c>
      <c r="O75" s="111">
        <f>IF(RES_hhdet_tes!O75=0,"",RES_hhdet_tes!O75/RES_hhdet_fec!O75)</f>
        <v>0.75019597416246742</v>
      </c>
      <c r="P75" s="111">
        <f>IF(RES_hhdet_tes!P75=0,"",RES_hhdet_tes!P75/RES_hhdet_fec!P75)</f>
        <v>0.75926086640753787</v>
      </c>
      <c r="Q75" s="111">
        <f>IF(RES_hhdet_tes!Q75=0,"",RES_hhdet_tes!Q75/RES_hhdet_fec!Q75)</f>
        <v>0.76669511970236037</v>
      </c>
      <c r="R75" s="111">
        <f>IF(RES_hhdet_tes!R75=0,"",RES_hhdet_tes!R75/RES_hhdet_fec!R75)</f>
        <v>0.77772681666913812</v>
      </c>
      <c r="S75" s="111">
        <f>IF(RES_hhdet_tes!S75=0,"",RES_hhdet_tes!S75/RES_hhdet_fec!S75)</f>
        <v>0.78799436233175624</v>
      </c>
      <c r="T75" s="111">
        <f>IF(RES_hhdet_tes!T75=0,"",RES_hhdet_tes!T75/RES_hhdet_fec!T75)</f>
        <v>0.79204780599437374</v>
      </c>
      <c r="U75" s="111">
        <f>IF(RES_hhdet_tes!U75=0,"",RES_hhdet_tes!U75/RES_hhdet_fec!U75)</f>
        <v>0.79955826704345712</v>
      </c>
      <c r="V75" s="111">
        <f>IF(RES_hhdet_tes!V75=0,"",RES_hhdet_tes!V75/RES_hhdet_fec!V75)</f>
        <v>0.81082272945359857</v>
      </c>
      <c r="W75" s="111">
        <f>IF(RES_hhdet_tes!W75=0,"",RES_hhdet_tes!W75/RES_hhdet_fec!W75)</f>
        <v>0.81897630481910555</v>
      </c>
      <c r="X75" s="111">
        <f>IF(RES_hhdet_tes!X75=0,"",RES_hhdet_tes!X75/RES_hhdet_fec!X75)</f>
        <v>0.82447221549922989</v>
      </c>
      <c r="Y75" s="111">
        <f>IF(RES_hhdet_tes!Y75=0,"",RES_hhdet_tes!Y75/RES_hhdet_fec!Y75)</f>
        <v>0.82766081198152364</v>
      </c>
      <c r="DA75" s="63" t="s">
        <v>1977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X76" s="111">
        <f>IF(RES_hhdet_tes!X76=0,"",RES_hhdet_tes!X76/RES_hhdet_fec!X76)</f>
        <v>1</v>
      </c>
      <c r="Y76" s="111">
        <f>IF(RES_hhdet_tes!Y76=0,"",RES_hhdet_tes!Y76/RES_hhdet_fec!Y76)</f>
        <v>1</v>
      </c>
      <c r="DA76" s="63" t="s">
        <v>1978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0.62223509788744003</v>
      </c>
      <c r="C77" s="124">
        <f>IF(RES_hhdet_tes!C77=0,"",RES_hhdet_tes!C77/RES_hhdet_fec!C77)</f>
        <v>0.62245700575147334</v>
      </c>
      <c r="D77" s="124">
        <f>IF(RES_hhdet_tes!D77=0,"",RES_hhdet_tes!D77/RES_hhdet_fec!D77)</f>
        <v>0.62273762026443702</v>
      </c>
      <c r="E77" s="124">
        <f>IF(RES_hhdet_tes!E77=0,"",RES_hhdet_tes!E77/RES_hhdet_fec!E77)</f>
        <v>0.62374995344631468</v>
      </c>
      <c r="F77" s="124">
        <f>IF(RES_hhdet_tes!F77=0,"",RES_hhdet_tes!F77/RES_hhdet_fec!F77)</f>
        <v>0.62481251795414672</v>
      </c>
      <c r="G77" s="124">
        <f>IF(RES_hhdet_tes!G77=0,"",RES_hhdet_tes!G77/RES_hhdet_fec!G77)</f>
        <v>0.62607551030758457</v>
      </c>
      <c r="H77" s="124">
        <f>IF(RES_hhdet_tes!H77=0,"",RES_hhdet_tes!H77/RES_hhdet_fec!H77)</f>
        <v>0.627249137317062</v>
      </c>
      <c r="I77" s="124">
        <f>IF(RES_hhdet_tes!I77=0,"",RES_hhdet_tes!I77/RES_hhdet_fec!I77)</f>
        <v>0.62762841160062932</v>
      </c>
      <c r="J77" s="124">
        <f>IF(RES_hhdet_tes!J77=0,"",RES_hhdet_tes!J77/RES_hhdet_fec!J77)</f>
        <v>0.62781328650083923</v>
      </c>
      <c r="K77" s="124">
        <f>IF(RES_hhdet_tes!K77=0,"",RES_hhdet_tes!K77/RES_hhdet_fec!K77)</f>
        <v>0.62790347201852448</v>
      </c>
      <c r="L77" s="124">
        <f>IF(RES_hhdet_tes!L77=0,"",RES_hhdet_tes!L77/RES_hhdet_fec!L77)</f>
        <v>0.62803328804319103</v>
      </c>
      <c r="M77" s="124">
        <f>IF(RES_hhdet_tes!M77=0,"",RES_hhdet_tes!M77/RES_hhdet_fec!M77)</f>
        <v>0.62902079314499415</v>
      </c>
      <c r="N77" s="124">
        <f>IF(RES_hhdet_tes!N77=0,"",RES_hhdet_tes!N77/RES_hhdet_fec!N77)</f>
        <v>0.62902663440052375</v>
      </c>
      <c r="O77" s="124">
        <f>IF(RES_hhdet_tes!O77=0,"",RES_hhdet_tes!O77/RES_hhdet_fec!O77)</f>
        <v>0.62924379720394474</v>
      </c>
      <c r="P77" s="124">
        <f>IF(RES_hhdet_tes!P77=0,"",RES_hhdet_tes!P77/RES_hhdet_fec!P77)</f>
        <v>0.62939466611921724</v>
      </c>
      <c r="Q77" s="124">
        <f>IF(RES_hhdet_tes!Q77=0,"",RES_hhdet_tes!Q77/RES_hhdet_fec!Q77)</f>
        <v>0.62978120472308396</v>
      </c>
      <c r="R77" s="124">
        <f>IF(RES_hhdet_tes!R77=0,"",RES_hhdet_tes!R77/RES_hhdet_fec!R77)</f>
        <v>0.63057776150633982</v>
      </c>
      <c r="S77" s="124">
        <f>IF(RES_hhdet_tes!S77=0,"",RES_hhdet_tes!S77/RES_hhdet_fec!S77)</f>
        <v>0.6316433466335184</v>
      </c>
      <c r="T77" s="124">
        <f>IF(RES_hhdet_tes!T77=0,"",RES_hhdet_tes!T77/RES_hhdet_fec!T77)</f>
        <v>0.63410262646000115</v>
      </c>
      <c r="U77" s="124">
        <f>IF(RES_hhdet_tes!U77=0,"",RES_hhdet_tes!U77/RES_hhdet_fec!U77)</f>
        <v>0.63594014381362973</v>
      </c>
      <c r="V77" s="124">
        <f>IF(RES_hhdet_tes!V77=0,"",RES_hhdet_tes!V77/RES_hhdet_fec!V77)</f>
        <v>0.63986981249954733</v>
      </c>
      <c r="W77" s="124">
        <f>IF(RES_hhdet_tes!W77=0,"",RES_hhdet_tes!W77/RES_hhdet_fec!W77)</f>
        <v>0.64150766696779404</v>
      </c>
      <c r="X77" s="124">
        <f>IF(RES_hhdet_tes!X77=0,"",RES_hhdet_tes!X77/RES_hhdet_fec!X77)</f>
        <v>0.64850646121703748</v>
      </c>
      <c r="Y77" s="124">
        <f>IF(RES_hhdet_tes!Y77=0,"",RES_hhdet_tes!Y77/RES_hhdet_fec!Y77)</f>
        <v>0.65335220365974322</v>
      </c>
      <c r="DA77" s="130" t="s">
        <v>1979</v>
      </c>
    </row>
    <row r="78" spans="1:105" ht="12" customHeight="1" x14ac:dyDescent="0.25">
      <c r="A78" s="97" t="s">
        <v>189</v>
      </c>
      <c r="B78" s="111">
        <f>IF(RES_hhdet_tes!B78=0,"",RES_hhdet_tes!B78/RES_hhdet_fec!B78)</f>
        <v>0.61548236516839738</v>
      </c>
      <c r="C78" s="111">
        <f>IF(RES_hhdet_tes!C78=0,"",RES_hhdet_tes!C78/RES_hhdet_fec!C78)</f>
        <v>0.61680332675976168</v>
      </c>
      <c r="D78" s="111">
        <f>IF(RES_hhdet_tes!D78=0,"",RES_hhdet_tes!D78/RES_hhdet_fec!D78)</f>
        <v>0.61804362567547211</v>
      </c>
      <c r="E78" s="111">
        <f>IF(RES_hhdet_tes!E78=0,"",RES_hhdet_tes!E78/RES_hhdet_fec!E78)</f>
        <v>0.6191260896347035</v>
      </c>
      <c r="F78" s="111">
        <f>IF(RES_hhdet_tes!F78=0,"",RES_hhdet_tes!F78/RES_hhdet_fec!F78)</f>
        <v>0.62026054197413905</v>
      </c>
      <c r="G78" s="111">
        <f>IF(RES_hhdet_tes!G78=0,"",RES_hhdet_tes!G78/RES_hhdet_fec!G78)</f>
        <v>0.62132697251986924</v>
      </c>
      <c r="H78" s="111">
        <f>IF(RES_hhdet_tes!H78=0,"",RES_hhdet_tes!H78/RES_hhdet_fec!H78)</f>
        <v>0.62234218777163364</v>
      </c>
      <c r="I78" s="111">
        <f>IF(RES_hhdet_tes!I78=0,"",RES_hhdet_tes!I78/RES_hhdet_fec!I78)</f>
        <v>0.62279365949676968</v>
      </c>
      <c r="J78" s="111">
        <f>IF(RES_hhdet_tes!J78=0,"",RES_hhdet_tes!J78/RES_hhdet_fec!J78)</f>
        <v>0.6229641988688881</v>
      </c>
      <c r="K78" s="111">
        <f>IF(RES_hhdet_tes!K78=0,"",RES_hhdet_tes!K78/RES_hhdet_fec!K78)</f>
        <v>0.62316798931193651</v>
      </c>
      <c r="L78" s="111">
        <f>IF(RES_hhdet_tes!L78=0,"",RES_hhdet_tes!L78/RES_hhdet_fec!L78)</f>
        <v>0.62335490918022873</v>
      </c>
      <c r="M78" s="111">
        <f>IF(RES_hhdet_tes!M78=0,"",RES_hhdet_tes!M78/RES_hhdet_fec!M78)</f>
        <v>0.62351522094557765</v>
      </c>
      <c r="N78" s="111">
        <f>IF(RES_hhdet_tes!N78=0,"",RES_hhdet_tes!N78/RES_hhdet_fec!N78)</f>
        <v>0.62372735112940725</v>
      </c>
      <c r="O78" s="111">
        <f>IF(RES_hhdet_tes!O78=0,"",RES_hhdet_tes!O78/RES_hhdet_fec!O78)</f>
        <v>0.62395272500168375</v>
      </c>
      <c r="P78" s="111">
        <f>IF(RES_hhdet_tes!P78=0,"",RES_hhdet_tes!P78/RES_hhdet_fec!P78)</f>
        <v>0.62415174222754799</v>
      </c>
      <c r="Q78" s="111">
        <f>IF(RES_hhdet_tes!Q78=0,"",RES_hhdet_tes!Q78/RES_hhdet_fec!Q78)</f>
        <v>0.62441505493766414</v>
      </c>
      <c r="R78" s="111">
        <f>IF(RES_hhdet_tes!R78=0,"",RES_hhdet_tes!R78/RES_hhdet_fec!R78)</f>
        <v>0.62493092774443282</v>
      </c>
      <c r="S78" s="111">
        <f>IF(RES_hhdet_tes!S78=0,"",RES_hhdet_tes!S78/RES_hhdet_fec!S78)</f>
        <v>0.62591227999371546</v>
      </c>
      <c r="T78" s="111">
        <f>IF(RES_hhdet_tes!T78=0,"",RES_hhdet_tes!T78/RES_hhdet_fec!T78)</f>
        <v>0.62724108286221159</v>
      </c>
      <c r="U78" s="111">
        <f>IF(RES_hhdet_tes!U78=0,"",RES_hhdet_tes!U78/RES_hhdet_fec!U78)</f>
        <v>0.62906651893643695</v>
      </c>
      <c r="V78" s="111">
        <f>IF(RES_hhdet_tes!V78=0,"",RES_hhdet_tes!V78/RES_hhdet_fec!V78)</f>
        <v>0.63077915964138331</v>
      </c>
      <c r="W78" s="111">
        <f>IF(RES_hhdet_tes!W78=0,"",RES_hhdet_tes!W78/RES_hhdet_fec!W78)</f>
        <v>0.63221827791750296</v>
      </c>
      <c r="X78" s="111">
        <f>IF(RES_hhdet_tes!X78=0,"",RES_hhdet_tes!X78/RES_hhdet_fec!X78)</f>
        <v>0.63321295094576024</v>
      </c>
      <c r="Y78" s="111">
        <f>IF(RES_hhdet_tes!Y78=0,"",RES_hhdet_tes!Y78/RES_hhdet_fec!Y78)</f>
        <v>0.63426461710539372</v>
      </c>
      <c r="DA78" s="63" t="s">
        <v>1980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0.76117502657675984</v>
      </c>
      <c r="C79" s="45">
        <f>IF(RES_hhdet_tes!C79=0,"",RES_hhdet_tes!C79/RES_hhdet_fec!C79)</f>
        <v>0.76235129231624976</v>
      </c>
      <c r="D79" s="45">
        <f>IF(RES_hhdet_tes!D79=0,"",RES_hhdet_tes!D79/RES_hhdet_fec!D79)</f>
        <v>0.7638279384722968</v>
      </c>
      <c r="E79" s="45">
        <f>IF(RES_hhdet_tes!E79=0,"",RES_hhdet_tes!E79/RES_hhdet_fec!E79)</f>
        <v>0.76614143617968911</v>
      </c>
      <c r="F79" s="45">
        <f>IF(RES_hhdet_tes!F79=0,"",RES_hhdet_tes!F79/RES_hhdet_fec!F79)</f>
        <v>0.76979526776229146</v>
      </c>
      <c r="G79" s="45">
        <f>IF(RES_hhdet_tes!G79=0,"",RES_hhdet_tes!G79/RES_hhdet_fec!G79)</f>
        <v>0.77376122419951399</v>
      </c>
      <c r="H79" s="45">
        <f>IF(RES_hhdet_tes!H79=0,"",RES_hhdet_tes!H79/RES_hhdet_fec!H79)</f>
        <v>0.77766427711450681</v>
      </c>
      <c r="I79" s="45">
        <f>IF(RES_hhdet_tes!I79=0,"",RES_hhdet_tes!I79/RES_hhdet_fec!I79)</f>
        <v>0.77949208270599457</v>
      </c>
      <c r="J79" s="45">
        <f>IF(RES_hhdet_tes!J79=0,"",RES_hhdet_tes!J79/RES_hhdet_fec!J79)</f>
        <v>0.78022264111643047</v>
      </c>
      <c r="K79" s="45">
        <f>IF(RES_hhdet_tes!K79=0,"",RES_hhdet_tes!K79/RES_hhdet_fec!K79)</f>
        <v>0.78110020813614423</v>
      </c>
      <c r="L79" s="45">
        <f>IF(RES_hhdet_tes!L79=0,"",RES_hhdet_tes!L79/RES_hhdet_fec!L79)</f>
        <v>0.78203033822634993</v>
      </c>
      <c r="M79" s="45">
        <f>IF(RES_hhdet_tes!M79=0,"",RES_hhdet_tes!M79/RES_hhdet_fec!M79)</f>
        <v>0.78320488475295613</v>
      </c>
      <c r="N79" s="45">
        <f>IF(RES_hhdet_tes!N79=0,"",RES_hhdet_tes!N79/RES_hhdet_fec!N79)</f>
        <v>0.78548256162807129</v>
      </c>
      <c r="O79" s="45">
        <f>IF(RES_hhdet_tes!O79=0,"",RES_hhdet_tes!O79/RES_hhdet_fec!O79)</f>
        <v>0.78890951713514412</v>
      </c>
      <c r="P79" s="45">
        <f>IF(RES_hhdet_tes!P79=0,"",RES_hhdet_tes!P79/RES_hhdet_fec!P79)</f>
        <v>0.79350007948398749</v>
      </c>
      <c r="Q79" s="45">
        <f>IF(RES_hhdet_tes!Q79=0,"",RES_hhdet_tes!Q79/RES_hhdet_fec!Q79)</f>
        <v>0.7978428256620278</v>
      </c>
      <c r="R79" s="45">
        <f>IF(RES_hhdet_tes!R79=0,"",RES_hhdet_tes!R79/RES_hhdet_fec!R79)</f>
        <v>0.80317000154155449</v>
      </c>
      <c r="S79" s="45">
        <f>IF(RES_hhdet_tes!S79=0,"",RES_hhdet_tes!S79/RES_hhdet_fec!S79)</f>
        <v>0.81089659940702119</v>
      </c>
      <c r="T79" s="45">
        <f>IF(RES_hhdet_tes!T79=0,"",RES_hhdet_tes!T79/RES_hhdet_fec!T79)</f>
        <v>0.82370939603494264</v>
      </c>
      <c r="U79" s="45">
        <f>IF(RES_hhdet_tes!U79=0,"",RES_hhdet_tes!U79/RES_hhdet_fec!U79)</f>
        <v>0.83748707947750356</v>
      </c>
      <c r="V79" s="45">
        <f>IF(RES_hhdet_tes!V79=0,"",RES_hhdet_tes!V79/RES_hhdet_fec!V79)</f>
        <v>0.85549861520588388</v>
      </c>
      <c r="W79" s="45">
        <f>IF(RES_hhdet_tes!W79=0,"",RES_hhdet_tes!W79/RES_hhdet_fec!W79)</f>
        <v>0.86736945531116982</v>
      </c>
      <c r="X79" s="45">
        <f>IF(RES_hhdet_tes!X79=0,"",RES_hhdet_tes!X79/RES_hhdet_fec!X79)</f>
        <v>0.87935837144817308</v>
      </c>
      <c r="Y79" s="45">
        <f>IF(RES_hhdet_tes!Y79=0,"",RES_hhdet_tes!Y79/RES_hhdet_fec!Y79)</f>
        <v>0.89777088826500928</v>
      </c>
      <c r="DA79" s="60" t="s">
        <v>1981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>
        <f>IF(RES_hhdet_tes!B81=0,"",RES_hhdet_tes!B81/RES_hhdet_fec!B81)</f>
        <v>0.50787943062471896</v>
      </c>
      <c r="C81" s="119">
        <f>IF(RES_hhdet_tes!C81=0,"",RES_hhdet_tes!C81/RES_hhdet_fec!C81)</f>
        <v>0.5169315445346172</v>
      </c>
      <c r="D81" s="119">
        <f>IF(RES_hhdet_tes!D81=0,"",RES_hhdet_tes!D81/RES_hhdet_fec!D81)</f>
        <v>0.52873278747485997</v>
      </c>
      <c r="E81" s="119">
        <f>IF(RES_hhdet_tes!E81=0,"",RES_hhdet_tes!E81/RES_hhdet_fec!E81)</f>
        <v>0.54104686200309482</v>
      </c>
      <c r="F81" s="119">
        <f>IF(RES_hhdet_tes!F81=0,"",RES_hhdet_tes!F81/RES_hhdet_fec!F81)</f>
        <v>0.55612709654466463</v>
      </c>
      <c r="G81" s="119">
        <f>IF(RES_hhdet_tes!G81=0,"",RES_hhdet_tes!G81/RES_hhdet_fec!G81)</f>
        <v>0.57169404742101249</v>
      </c>
      <c r="H81" s="119">
        <f>IF(RES_hhdet_tes!H81=0,"",RES_hhdet_tes!H81/RES_hhdet_fec!H81)</f>
        <v>0.58801183974488713</v>
      </c>
      <c r="I81" s="119">
        <f>IF(RES_hhdet_tes!I81=0,"",RES_hhdet_tes!I81/RES_hhdet_fec!I81)</f>
        <v>0.60457710884264337</v>
      </c>
      <c r="J81" s="119">
        <f>IF(RES_hhdet_tes!J81=0,"",RES_hhdet_tes!J81/RES_hhdet_fec!J81)</f>
        <v>0.62228815526880321</v>
      </c>
      <c r="K81" s="119">
        <f>IF(RES_hhdet_tes!K81=0,"",RES_hhdet_tes!K81/RES_hhdet_fec!K81)</f>
        <v>0.63892636422484494</v>
      </c>
      <c r="L81" s="119">
        <f>IF(RES_hhdet_tes!L81=0,"",RES_hhdet_tes!L81/RES_hhdet_fec!L81)</f>
        <v>0.65571597773277801</v>
      </c>
      <c r="M81" s="119">
        <f>IF(RES_hhdet_tes!M81=0,"",RES_hhdet_tes!M81/RES_hhdet_fec!M81)</f>
        <v>0.67485880604628212</v>
      </c>
      <c r="N81" s="119">
        <f>IF(RES_hhdet_tes!N81=0,"",RES_hhdet_tes!N81/RES_hhdet_fec!N81)</f>
        <v>0.69379941337967899</v>
      </c>
      <c r="O81" s="119">
        <f>IF(RES_hhdet_tes!O81=0,"",RES_hhdet_tes!O81/RES_hhdet_fec!O81)</f>
        <v>0.71196205674930779</v>
      </c>
      <c r="P81" s="119">
        <f>IF(RES_hhdet_tes!P81=0,"",RES_hhdet_tes!P81/RES_hhdet_fec!P81)</f>
        <v>0.71723858336535007</v>
      </c>
      <c r="Q81" s="119">
        <f>IF(RES_hhdet_tes!Q81=0,"",RES_hhdet_tes!Q81/RES_hhdet_fec!Q81)</f>
        <v>0.72333247854631033</v>
      </c>
      <c r="R81" s="119">
        <f>IF(RES_hhdet_tes!R81=0,"",RES_hhdet_tes!R81/RES_hhdet_fec!R81)</f>
        <v>0.73064609189683449</v>
      </c>
      <c r="S81" s="119">
        <f>IF(RES_hhdet_tes!S81=0,"",RES_hhdet_tes!S81/RES_hhdet_fec!S81)</f>
        <v>0.74117258784841933</v>
      </c>
      <c r="T81" s="119">
        <f>IF(RES_hhdet_tes!T81=0,"",RES_hhdet_tes!T81/RES_hhdet_fec!T81)</f>
        <v>0.7529392812123431</v>
      </c>
      <c r="U81" s="119">
        <f>IF(RES_hhdet_tes!U81=0,"",RES_hhdet_tes!U81/RES_hhdet_fec!U81)</f>
        <v>0.76501541468947853</v>
      </c>
      <c r="V81" s="119">
        <f>IF(RES_hhdet_tes!V81=0,"",RES_hhdet_tes!V81/RES_hhdet_fec!V81)</f>
        <v>0.77854121775200535</v>
      </c>
      <c r="W81" s="119">
        <f>IF(RES_hhdet_tes!W81=0,"",RES_hhdet_tes!W81/RES_hhdet_fec!W81)</f>
        <v>0.79006941463783997</v>
      </c>
      <c r="X81" s="119">
        <f>IF(RES_hhdet_tes!X81=0,"",RES_hhdet_tes!X81/RES_hhdet_fec!X81)</f>
        <v>0.80093132286579793</v>
      </c>
      <c r="Y81" s="119">
        <f>IF(RES_hhdet_tes!Y81=0,"",RES_hhdet_tes!Y81/RES_hhdet_fec!Y81)</f>
        <v>0.81211975514851431</v>
      </c>
      <c r="DA81" s="129" t="s">
        <v>1982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0.49326001199307939</v>
      </c>
      <c r="C82" s="124">
        <f>IF(RES_hhdet_tes!C82=0,"",RES_hhdet_tes!C82/RES_hhdet_fec!C82)</f>
        <v>0.50406114481288122</v>
      </c>
      <c r="D82" s="124">
        <f>IF(RES_hhdet_tes!D82=0,"",RES_hhdet_tes!D82/RES_hhdet_fec!D82)</f>
        <v>0.51628711114228565</v>
      </c>
      <c r="E82" s="124">
        <f>IF(RES_hhdet_tes!E82=0,"",RES_hhdet_tes!E82/RES_hhdet_fec!E82)</f>
        <v>0.52897379210239404</v>
      </c>
      <c r="F82" s="124">
        <f>IF(RES_hhdet_tes!F82=0,"",RES_hhdet_tes!F82/RES_hhdet_fec!F82)</f>
        <v>0.5443448325405571</v>
      </c>
      <c r="G82" s="124">
        <f>IF(RES_hhdet_tes!G82=0,"",RES_hhdet_tes!G82/RES_hhdet_fec!G82)</f>
        <v>0.5598524459488835</v>
      </c>
      <c r="H82" s="124">
        <f>IF(RES_hhdet_tes!H82=0,"",RES_hhdet_tes!H82/RES_hhdet_fec!H82)</f>
        <v>0.57668054625660337</v>
      </c>
      <c r="I82" s="124">
        <f>IF(RES_hhdet_tes!I82=0,"",RES_hhdet_tes!I82/RES_hhdet_fec!I82)</f>
        <v>0.59395638846742649</v>
      </c>
      <c r="J82" s="124">
        <f>IF(RES_hhdet_tes!J82=0,"",RES_hhdet_tes!J82/RES_hhdet_fec!J82)</f>
        <v>0.61240961939513405</v>
      </c>
      <c r="K82" s="124">
        <f>IF(RES_hhdet_tes!K82=0,"",RES_hhdet_tes!K82/RES_hhdet_fec!K82)</f>
        <v>0.62968283803390457</v>
      </c>
      <c r="L82" s="124">
        <f>IF(RES_hhdet_tes!L82=0,"",RES_hhdet_tes!L82/RES_hhdet_fec!L82)</f>
        <v>0.64727507359197711</v>
      </c>
      <c r="M82" s="124">
        <f>IF(RES_hhdet_tes!M82=0,"",RES_hhdet_tes!M82/RES_hhdet_fec!M82)</f>
        <v>0.66608469280429805</v>
      </c>
      <c r="N82" s="124">
        <f>IF(RES_hhdet_tes!N82=0,"",RES_hhdet_tes!N82/RES_hhdet_fec!N82)</f>
        <v>0.68655628824442316</v>
      </c>
      <c r="O82" s="124">
        <f>IF(RES_hhdet_tes!O82=0,"",RES_hhdet_tes!O82/RES_hhdet_fec!O82)</f>
        <v>0.70511737104040118</v>
      </c>
      <c r="P82" s="124">
        <f>IF(RES_hhdet_tes!P82=0,"",RES_hhdet_tes!P82/RES_hhdet_fec!P82)</f>
        <v>0.71037965059932295</v>
      </c>
      <c r="Q82" s="124">
        <f>IF(RES_hhdet_tes!Q82=0,"",RES_hhdet_tes!Q82/RES_hhdet_fec!Q82)</f>
        <v>0.71627607188990239</v>
      </c>
      <c r="R82" s="124">
        <f>IF(RES_hhdet_tes!R82=0,"",RES_hhdet_tes!R82/RES_hhdet_fec!R82)</f>
        <v>0.72421739900162119</v>
      </c>
      <c r="S82" s="124">
        <f>IF(RES_hhdet_tes!S82=0,"",RES_hhdet_tes!S82/RES_hhdet_fec!S82)</f>
        <v>0.73499072243950436</v>
      </c>
      <c r="T82" s="124">
        <f>IF(RES_hhdet_tes!T82=0,"",RES_hhdet_tes!T82/RES_hhdet_fec!T82)</f>
        <v>0.74680465647855421</v>
      </c>
      <c r="U82" s="124">
        <f>IF(RES_hhdet_tes!U82=0,"",RES_hhdet_tes!U82/RES_hhdet_fec!U82)</f>
        <v>0.75870375147082325</v>
      </c>
      <c r="V82" s="124">
        <f>IF(RES_hhdet_tes!V82=0,"",RES_hhdet_tes!V82/RES_hhdet_fec!V82)</f>
        <v>0.77139631132919551</v>
      </c>
      <c r="W82" s="124">
        <f>IF(RES_hhdet_tes!W82=0,"",RES_hhdet_tes!W82/RES_hhdet_fec!W82)</f>
        <v>0.78324432406296995</v>
      </c>
      <c r="X82" s="124">
        <f>IF(RES_hhdet_tes!X82=0,"",RES_hhdet_tes!X82/RES_hhdet_fec!X82)</f>
        <v>0.79419488411179728</v>
      </c>
      <c r="Y82" s="124">
        <f>IF(RES_hhdet_tes!Y82=0,"",RES_hhdet_tes!Y82/RES_hhdet_fec!Y82)</f>
        <v>0.80500976949236003</v>
      </c>
      <c r="DA82" s="130" t="s">
        <v>1983</v>
      </c>
    </row>
    <row r="83" spans="1:105" ht="12" customHeight="1" x14ac:dyDescent="0.25">
      <c r="A83" s="97" t="s">
        <v>199</v>
      </c>
      <c r="B83" s="111">
        <f>IF(RES_hhdet_tes!B83=0,"",RES_hhdet_tes!B83/RES_hhdet_fec!B83)</f>
        <v>0.4909483318410523</v>
      </c>
      <c r="C83" s="111">
        <f>IF(RES_hhdet_tes!C83=0,"",RES_hhdet_tes!C83/RES_hhdet_fec!C83)</f>
        <v>0.50175549479200721</v>
      </c>
      <c r="D83" s="111">
        <f>IF(RES_hhdet_tes!D83=0,"",RES_hhdet_tes!D83/RES_hhdet_fec!D83)</f>
        <v>0.51404114809857426</v>
      </c>
      <c r="E83" s="111">
        <f>IF(RES_hhdet_tes!E83=0,"",RES_hhdet_tes!E83/RES_hhdet_fec!E83)</f>
        <v>0.52676614415219858</v>
      </c>
      <c r="F83" s="111">
        <f>IF(RES_hhdet_tes!F83=0,"",RES_hhdet_tes!F83/RES_hhdet_fec!F83)</f>
        <v>0.54220922213701273</v>
      </c>
      <c r="G83" s="111">
        <f>IF(RES_hhdet_tes!G83=0,"",RES_hhdet_tes!G83/RES_hhdet_fec!G83)</f>
        <v>0.55776885085396688</v>
      </c>
      <c r="H83" s="111">
        <f>IF(RES_hhdet_tes!H83=0,"",RES_hhdet_tes!H83/RES_hhdet_fec!H83)</f>
        <v>0.57464959293598639</v>
      </c>
      <c r="I83" s="111">
        <f>IF(RES_hhdet_tes!I83=0,"",RES_hhdet_tes!I83/RES_hhdet_fec!I83)</f>
        <v>0.59197936465440149</v>
      </c>
      <c r="J83" s="111">
        <f>IF(RES_hhdet_tes!J83=0,"",RES_hhdet_tes!J83/RES_hhdet_fec!J83)</f>
        <v>0.61049918235651723</v>
      </c>
      <c r="K83" s="111">
        <f>IF(RES_hhdet_tes!K83=0,"",RES_hhdet_tes!K83/RES_hhdet_fec!K83)</f>
        <v>0.62782585039711514</v>
      </c>
      <c r="L83" s="111">
        <f>IF(RES_hhdet_tes!L83=0,"",RES_hhdet_tes!L83/RES_hhdet_fec!L83)</f>
        <v>0.64546804722104067</v>
      </c>
      <c r="M83" s="111">
        <f>IF(RES_hhdet_tes!M83=0,"",RES_hhdet_tes!M83/RES_hhdet_fec!M83)</f>
        <v>0.66436076048910953</v>
      </c>
      <c r="N83" s="111">
        <f>IF(RES_hhdet_tes!N83=0,"",RES_hhdet_tes!N83/RES_hhdet_fec!N83)</f>
        <v>0.68489942726614172</v>
      </c>
      <c r="O83" s="111">
        <f>IF(RES_hhdet_tes!O83=0,"",RES_hhdet_tes!O83/RES_hhdet_fec!O83)</f>
        <v>0.70353905293316388</v>
      </c>
      <c r="P83" s="111">
        <f>IF(RES_hhdet_tes!P83=0,"",RES_hhdet_tes!P83/RES_hhdet_fec!P83)</f>
        <v>0.70883387531571562</v>
      </c>
      <c r="Q83" s="111">
        <f>IF(RES_hhdet_tes!Q83=0,"",RES_hhdet_tes!Q83/RES_hhdet_fec!Q83)</f>
        <v>0.71476586391617514</v>
      </c>
      <c r="R83" s="111">
        <f>IF(RES_hhdet_tes!R83=0,"",RES_hhdet_tes!R83/RES_hhdet_fec!R83)</f>
        <v>0.72273638927448258</v>
      </c>
      <c r="S83" s="111">
        <f>IF(RES_hhdet_tes!S83=0,"",RES_hhdet_tes!S83/RES_hhdet_fec!S83)</f>
        <v>0.73356064386913233</v>
      </c>
      <c r="T83" s="111">
        <f>IF(RES_hhdet_tes!T83=0,"",RES_hhdet_tes!T83/RES_hhdet_fec!T83)</f>
        <v>0.74543113362040947</v>
      </c>
      <c r="U83" s="111">
        <f>IF(RES_hhdet_tes!U83=0,"",RES_hhdet_tes!U83/RES_hhdet_fec!U83)</f>
        <v>0.7573814504231372</v>
      </c>
      <c r="V83" s="111">
        <f>IF(RES_hhdet_tes!V83=0,"",RES_hhdet_tes!V83/RES_hhdet_fec!V83)</f>
        <v>0.77012719043328182</v>
      </c>
      <c r="W83" s="111">
        <f>IF(RES_hhdet_tes!W83=0,"",RES_hhdet_tes!W83/RES_hhdet_fec!W83)</f>
        <v>0.78201749888134009</v>
      </c>
      <c r="X83" s="111">
        <f>IF(RES_hhdet_tes!X83=0,"",RES_hhdet_tes!X83/RES_hhdet_fec!X83)</f>
        <v>0.793021669517607</v>
      </c>
      <c r="Y83" s="111">
        <f>IF(RES_hhdet_tes!Y83=0,"",RES_hhdet_tes!Y83/RES_hhdet_fec!Y83)</f>
        <v>0.80388373217514364</v>
      </c>
      <c r="DA83" s="63" t="s">
        <v>1984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X84" s="111">
        <f>IF(RES_hhdet_tes!X84=0,"",RES_hhdet_tes!X84/RES_hhdet_fec!X84)</f>
        <v>1</v>
      </c>
      <c r="Y84" s="111">
        <f>IF(RES_hhdet_tes!Y84=0,"",RES_hhdet_tes!Y84/RES_hhdet_fec!Y84)</f>
        <v>1</v>
      </c>
      <c r="DA84" s="63" t="s">
        <v>1985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1.9750400444877318</v>
      </c>
      <c r="C85" s="124">
        <f>IF(RES_hhdet_tes!C85=0,"",RES_hhdet_tes!C85/RES_hhdet_fec!C85)</f>
        <v>2.079103734904248</v>
      </c>
      <c r="D85" s="124">
        <f>IF(RES_hhdet_tes!D85=0,"",RES_hhdet_tes!D85/RES_hhdet_fec!D85)</f>
        <v>2.1945681620693187</v>
      </c>
      <c r="E85" s="124">
        <f>IF(RES_hhdet_tes!E85=0,"",RES_hhdet_tes!E85/RES_hhdet_fec!E85)</f>
        <v>2.3202983524072742</v>
      </c>
      <c r="F85" s="124">
        <f>IF(RES_hhdet_tes!F85=0,"",RES_hhdet_tes!F85/RES_hhdet_fec!F85)</f>
        <v>2.4723986187220688</v>
      </c>
      <c r="G85" s="124">
        <f>IF(RES_hhdet_tes!G85=0,"",RES_hhdet_tes!G85/RES_hhdet_fec!G85)</f>
        <v>2.6442902759610205</v>
      </c>
      <c r="H85" s="124">
        <f>IF(RES_hhdet_tes!H85=0,"",RES_hhdet_tes!H85/RES_hhdet_fec!H85)</f>
        <v>2.8448437531286452</v>
      </c>
      <c r="I85" s="124">
        <f>IF(RES_hhdet_tes!I85=0,"",RES_hhdet_tes!I85/RES_hhdet_fec!I85)</f>
        <v>2.9712945264147392</v>
      </c>
      <c r="J85" s="124">
        <f>IF(RES_hhdet_tes!J85=0,"",RES_hhdet_tes!J85/RES_hhdet_fec!J85)</f>
        <v>3.0712294295454501</v>
      </c>
      <c r="K85" s="124">
        <f>IF(RES_hhdet_tes!K85=0,"",RES_hhdet_tes!K85/RES_hhdet_fec!K85)</f>
        <v>3.1998950449208756</v>
      </c>
      <c r="L85" s="124">
        <f>IF(RES_hhdet_tes!L85=0,"",RES_hhdet_tes!L85/RES_hhdet_fec!L85)</f>
        <v>3.3191944490932284</v>
      </c>
      <c r="M85" s="124">
        <f>IF(RES_hhdet_tes!M85=0,"",RES_hhdet_tes!M85/RES_hhdet_fec!M85)</f>
        <v>3.4191989656387043</v>
      </c>
      <c r="N85" s="124">
        <f>IF(RES_hhdet_tes!N85=0,"",RES_hhdet_tes!N85/RES_hhdet_fec!N85)</f>
        <v>3.5382703693948869</v>
      </c>
      <c r="O85" s="124">
        <f>IF(RES_hhdet_tes!O85=0,"",RES_hhdet_tes!O85/RES_hhdet_fec!O85)</f>
        <v>3.6821777837677403</v>
      </c>
      <c r="P85" s="124">
        <f>IF(RES_hhdet_tes!P85=0,"",RES_hhdet_tes!P85/RES_hhdet_fec!P85)</f>
        <v>3.8268344445213165</v>
      </c>
      <c r="Q85" s="124">
        <f>IF(RES_hhdet_tes!Q85=0,"",RES_hhdet_tes!Q85/RES_hhdet_fec!Q85)</f>
        <v>3.9722566366020651</v>
      </c>
      <c r="R85" s="124">
        <f>IF(RES_hhdet_tes!R85=0,"",RES_hhdet_tes!R85/RES_hhdet_fec!R85)</f>
        <v>4.1042909261328138</v>
      </c>
      <c r="S85" s="124">
        <f>IF(RES_hhdet_tes!S85=0,"",RES_hhdet_tes!S85/RES_hhdet_fec!S85)</f>
        <v>4.2407375774670379</v>
      </c>
      <c r="T85" s="124">
        <f>IF(RES_hhdet_tes!T85=0,"",RES_hhdet_tes!T85/RES_hhdet_fec!T85)</f>
        <v>4.3575290013646182</v>
      </c>
      <c r="U85" s="124">
        <f>IF(RES_hhdet_tes!U85=0,"",RES_hhdet_tes!U85/RES_hhdet_fec!U85)</f>
        <v>4.4454922035988087</v>
      </c>
      <c r="V85" s="124">
        <f>IF(RES_hhdet_tes!V85=0,"",RES_hhdet_tes!V85/RES_hhdet_fec!V85)</f>
        <v>4.5148771728548747</v>
      </c>
      <c r="W85" s="124">
        <f>IF(RES_hhdet_tes!W85=0,"",RES_hhdet_tes!W85/RES_hhdet_fec!W85)</f>
        <v>4.5674407125430099</v>
      </c>
      <c r="X85" s="124">
        <f>IF(RES_hhdet_tes!X85=0,"",RES_hhdet_tes!X85/RES_hhdet_fec!X85)</f>
        <v>4.5983153155081311</v>
      </c>
      <c r="Y85" s="124">
        <f>IF(RES_hhdet_tes!Y85=0,"",RES_hhdet_tes!Y85/RES_hhdet_fec!Y85)</f>
        <v>4.6303128603280896</v>
      </c>
      <c r="DA85" s="130" t="s">
        <v>1986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1.9750400444877318</v>
      </c>
      <c r="C86" s="111">
        <f>IF(RES_hhdet_tes!C86=0,"",RES_hhdet_tes!C86/RES_hhdet_fec!C86)</f>
        <v>2.079103734904248</v>
      </c>
      <c r="D86" s="111">
        <f>IF(RES_hhdet_tes!D86=0,"",RES_hhdet_tes!D86/RES_hhdet_fec!D86)</f>
        <v>2.1945681620693187</v>
      </c>
      <c r="E86" s="111">
        <f>IF(RES_hhdet_tes!E86=0,"",RES_hhdet_tes!E86/RES_hhdet_fec!E86)</f>
        <v>2.3202983524072742</v>
      </c>
      <c r="F86" s="111">
        <f>IF(RES_hhdet_tes!F86=0,"",RES_hhdet_tes!F86/RES_hhdet_fec!F86)</f>
        <v>2.4723986187220688</v>
      </c>
      <c r="G86" s="111">
        <f>IF(RES_hhdet_tes!G86=0,"",RES_hhdet_tes!G86/RES_hhdet_fec!G86)</f>
        <v>2.6442902759610205</v>
      </c>
      <c r="H86" s="111">
        <f>IF(RES_hhdet_tes!H86=0,"",RES_hhdet_tes!H86/RES_hhdet_fec!H86)</f>
        <v>2.8448437531286452</v>
      </c>
      <c r="I86" s="111">
        <f>IF(RES_hhdet_tes!I86=0,"",RES_hhdet_tes!I86/RES_hhdet_fec!I86)</f>
        <v>2.9712945264147392</v>
      </c>
      <c r="J86" s="111">
        <f>IF(RES_hhdet_tes!J86=0,"",RES_hhdet_tes!J86/RES_hhdet_fec!J86)</f>
        <v>3.0712294295454501</v>
      </c>
      <c r="K86" s="111">
        <f>IF(RES_hhdet_tes!K86=0,"",RES_hhdet_tes!K86/RES_hhdet_fec!K86)</f>
        <v>3.1998950449208756</v>
      </c>
      <c r="L86" s="111">
        <f>IF(RES_hhdet_tes!L86=0,"",RES_hhdet_tes!L86/RES_hhdet_fec!L86)</f>
        <v>3.3191944490932284</v>
      </c>
      <c r="M86" s="111">
        <f>IF(RES_hhdet_tes!M86=0,"",RES_hhdet_tes!M86/RES_hhdet_fec!M86)</f>
        <v>3.4191989656387043</v>
      </c>
      <c r="N86" s="111">
        <f>IF(RES_hhdet_tes!N86=0,"",RES_hhdet_tes!N86/RES_hhdet_fec!N86)</f>
        <v>3.5382703693948869</v>
      </c>
      <c r="O86" s="111">
        <f>IF(RES_hhdet_tes!O86=0,"",RES_hhdet_tes!O86/RES_hhdet_fec!O86)</f>
        <v>3.6821777837677403</v>
      </c>
      <c r="P86" s="111">
        <f>IF(RES_hhdet_tes!P86=0,"",RES_hhdet_tes!P86/RES_hhdet_fec!P86)</f>
        <v>3.8268344445213165</v>
      </c>
      <c r="Q86" s="111">
        <f>IF(RES_hhdet_tes!Q86=0,"",RES_hhdet_tes!Q86/RES_hhdet_fec!Q86)</f>
        <v>3.9722566366020651</v>
      </c>
      <c r="R86" s="111">
        <f>IF(RES_hhdet_tes!R86=0,"",RES_hhdet_tes!R86/RES_hhdet_fec!R86)</f>
        <v>4.1042909261328138</v>
      </c>
      <c r="S86" s="111">
        <f>IF(RES_hhdet_tes!S86=0,"",RES_hhdet_tes!S86/RES_hhdet_fec!S86)</f>
        <v>4.2407375774670379</v>
      </c>
      <c r="T86" s="111">
        <f>IF(RES_hhdet_tes!T86=0,"",RES_hhdet_tes!T86/RES_hhdet_fec!T86)</f>
        <v>4.3575290013646182</v>
      </c>
      <c r="U86" s="111">
        <f>IF(RES_hhdet_tes!U86=0,"",RES_hhdet_tes!U86/RES_hhdet_fec!U86)</f>
        <v>4.4454922035988087</v>
      </c>
      <c r="V86" s="111">
        <f>IF(RES_hhdet_tes!V86=0,"",RES_hhdet_tes!V86/RES_hhdet_fec!V86)</f>
        <v>4.5148771728548747</v>
      </c>
      <c r="W86" s="111">
        <f>IF(RES_hhdet_tes!W86=0,"",RES_hhdet_tes!W86/RES_hhdet_fec!W86)</f>
        <v>4.5674407125430099</v>
      </c>
      <c r="X86" s="111">
        <f>IF(RES_hhdet_tes!X86=0,"",RES_hhdet_tes!X86/RES_hhdet_fec!X86)</f>
        <v>4.5983153155081311</v>
      </c>
      <c r="Y86" s="111">
        <f>IF(RES_hhdet_tes!Y86=0,"",RES_hhdet_tes!Y86/RES_hhdet_fec!Y86)</f>
        <v>4.6303128603280896</v>
      </c>
      <c r="DA86" s="63" t="s">
        <v>1987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0.65755366799207293</v>
      </c>
      <c r="C87" s="124">
        <f>IF(RES_hhdet_tes!C87=0,"",RES_hhdet_tes!C87/RES_hhdet_fec!C87)</f>
        <v>0.66142771928353128</v>
      </c>
      <c r="D87" s="124">
        <f>IF(RES_hhdet_tes!D87=0,"",RES_hhdet_tes!D87/RES_hhdet_fec!D87)</f>
        <v>0.66753889723305004</v>
      </c>
      <c r="E87" s="124">
        <f>IF(RES_hhdet_tes!E87=0,"",RES_hhdet_tes!E87/RES_hhdet_fec!E87)</f>
        <v>0.67496557598626228</v>
      </c>
      <c r="F87" s="124">
        <f>IF(RES_hhdet_tes!F87=0,"",RES_hhdet_tes!F87/RES_hhdet_fec!F87)</f>
        <v>0.68147518105120708</v>
      </c>
      <c r="G87" s="124">
        <f>IF(RES_hhdet_tes!G87=0,"",RES_hhdet_tes!G87/RES_hhdet_fec!G87)</f>
        <v>0.6897765324827736</v>
      </c>
      <c r="H87" s="124">
        <f>IF(RES_hhdet_tes!H87=0,"",RES_hhdet_tes!H87/RES_hhdet_fec!H87)</f>
        <v>0.698167918546447</v>
      </c>
      <c r="I87" s="124">
        <f>IF(RES_hhdet_tes!I87=0,"",RES_hhdet_tes!I87/RES_hhdet_fec!I87)</f>
        <v>0.7052156458890757</v>
      </c>
      <c r="J87" s="124">
        <f>IF(RES_hhdet_tes!J87=0,"",RES_hhdet_tes!J87/RES_hhdet_fec!J87)</f>
        <v>0.7138291573595088</v>
      </c>
      <c r="K87" s="124">
        <f>IF(RES_hhdet_tes!K87=0,"",RES_hhdet_tes!K87/RES_hhdet_fec!K87)</f>
        <v>0.72209408270304209</v>
      </c>
      <c r="L87" s="124">
        <f>IF(RES_hhdet_tes!L87=0,"",RES_hhdet_tes!L87/RES_hhdet_fec!L87)</f>
        <v>0.73017868617485104</v>
      </c>
      <c r="M87" s="124">
        <f>IF(RES_hhdet_tes!M87=0,"",RES_hhdet_tes!M87/RES_hhdet_fec!M87)</f>
        <v>0.73911205186110718</v>
      </c>
      <c r="N87" s="124">
        <f>IF(RES_hhdet_tes!N87=0,"",RES_hhdet_tes!N87/RES_hhdet_fec!N87)</f>
        <v>0.74872071336488311</v>
      </c>
      <c r="O87" s="124">
        <f>IF(RES_hhdet_tes!O87=0,"",RES_hhdet_tes!O87/RES_hhdet_fec!O87)</f>
        <v>0.75754311197977764</v>
      </c>
      <c r="P87" s="124">
        <f>IF(RES_hhdet_tes!P87=0,"",RES_hhdet_tes!P87/RES_hhdet_fec!P87)</f>
        <v>0.76226714116506911</v>
      </c>
      <c r="Q87" s="124">
        <f>IF(RES_hhdet_tes!Q87=0,"",RES_hhdet_tes!Q87/RES_hhdet_fec!Q87)</f>
        <v>0.76792850249311617</v>
      </c>
      <c r="R87" s="124">
        <f>IF(RES_hhdet_tes!R87=0,"",RES_hhdet_tes!R87/RES_hhdet_fec!R87)</f>
        <v>0.77520920186088649</v>
      </c>
      <c r="S87" s="124">
        <f>IF(RES_hhdet_tes!S87=0,"",RES_hhdet_tes!S87/RES_hhdet_fec!S87)</f>
        <v>0.78463396854479595</v>
      </c>
      <c r="T87" s="124">
        <f>IF(RES_hhdet_tes!T87=0,"",RES_hhdet_tes!T87/RES_hhdet_fec!T87)</f>
        <v>0.79513050329154455</v>
      </c>
      <c r="U87" s="124">
        <f>IF(RES_hhdet_tes!U87=0,"",RES_hhdet_tes!U87/RES_hhdet_fec!U87)</f>
        <v>0.80606073202549344</v>
      </c>
      <c r="V87" s="124">
        <f>IF(RES_hhdet_tes!V87=0,"",RES_hhdet_tes!V87/RES_hhdet_fec!V87)</f>
        <v>0.81702931563919712</v>
      </c>
      <c r="W87" s="124">
        <f>IF(RES_hhdet_tes!W87=0,"",RES_hhdet_tes!W87/RES_hhdet_fec!W87)</f>
        <v>0.82743744325985058</v>
      </c>
      <c r="X87" s="124">
        <f>IF(RES_hhdet_tes!X87=0,"",RES_hhdet_tes!X87/RES_hhdet_fec!X87)</f>
        <v>0.83755640046993873</v>
      </c>
      <c r="Y87" s="124">
        <f>IF(RES_hhdet_tes!Y87=0,"",RES_hhdet_tes!Y87/RES_hhdet_fec!Y87)</f>
        <v>0.84754177979648804</v>
      </c>
      <c r="DA87" s="130" t="s">
        <v>1988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0.51679899737401824</v>
      </c>
      <c r="C88" s="111">
        <f>IF(RES_hhdet_tes!C88=0,"",RES_hhdet_tes!C88/RES_hhdet_fec!C88)</f>
        <v>0.53175175577218847</v>
      </c>
      <c r="D88" s="111">
        <f>IF(RES_hhdet_tes!D88=0,"",RES_hhdet_tes!D88/RES_hhdet_fec!D88)</f>
        <v>0.54970855183719003</v>
      </c>
      <c r="E88" s="111">
        <f>IF(RES_hhdet_tes!E88=0,"",RES_hhdet_tes!E88/RES_hhdet_fec!E88)</f>
        <v>0.56734212588665411</v>
      </c>
      <c r="F88" s="111">
        <f>IF(RES_hhdet_tes!F88=0,"",RES_hhdet_tes!F88/RES_hhdet_fec!F88)</f>
        <v>0.58685761254715541</v>
      </c>
      <c r="G88" s="111">
        <f>IF(RES_hhdet_tes!G88=0,"",RES_hhdet_tes!G88/RES_hhdet_fec!G88)</f>
        <v>0.60537845610379348</v>
      </c>
      <c r="H88" s="111">
        <f>IF(RES_hhdet_tes!H88=0,"",RES_hhdet_tes!H88/RES_hhdet_fec!H88)</f>
        <v>0.62444351632609951</v>
      </c>
      <c r="I88" s="111">
        <f>IF(RES_hhdet_tes!I88=0,"",RES_hhdet_tes!I88/RES_hhdet_fec!I88)</f>
        <v>0.64321390762302855</v>
      </c>
      <c r="J88" s="111">
        <f>IF(RES_hhdet_tes!J88=0,"",RES_hhdet_tes!J88/RES_hhdet_fec!J88)</f>
        <v>0.66871724733972793</v>
      </c>
      <c r="K88" s="111">
        <f>IF(RES_hhdet_tes!K88=0,"",RES_hhdet_tes!K88/RES_hhdet_fec!K88)</f>
        <v>0.68888398187108724</v>
      </c>
      <c r="L88" s="111">
        <f>IF(RES_hhdet_tes!L88=0,"",RES_hhdet_tes!L88/RES_hhdet_fec!L88)</f>
        <v>0.70790128648282657</v>
      </c>
      <c r="M88" s="111">
        <f>IF(RES_hhdet_tes!M88=0,"",RES_hhdet_tes!M88/RES_hhdet_fec!M88)</f>
        <v>0.72616265537331437</v>
      </c>
      <c r="N88" s="111">
        <f>IF(RES_hhdet_tes!N88=0,"",RES_hhdet_tes!N88/RES_hhdet_fec!N88)</f>
        <v>0.74603679282167124</v>
      </c>
      <c r="O88" s="111">
        <f>IF(RES_hhdet_tes!O88=0,"",RES_hhdet_tes!O88/RES_hhdet_fec!O88)</f>
        <v>0.76230266592969675</v>
      </c>
      <c r="P88" s="111">
        <f>IF(RES_hhdet_tes!P88=0,"",RES_hhdet_tes!P88/RES_hhdet_fec!P88)</f>
        <v>0.76587959728941446</v>
      </c>
      <c r="Q88" s="111">
        <f>IF(RES_hhdet_tes!Q88=0,"",RES_hhdet_tes!Q88/RES_hhdet_fec!Q88)</f>
        <v>0.77026155285209419</v>
      </c>
      <c r="R88" s="111">
        <f>IF(RES_hhdet_tes!R88=0,"",RES_hhdet_tes!R88/RES_hhdet_fec!R88)</f>
        <v>0.77703344412361763</v>
      </c>
      <c r="S88" s="111">
        <f>IF(RES_hhdet_tes!S88=0,"",RES_hhdet_tes!S88/RES_hhdet_fec!S88)</f>
        <v>0.78752225616057936</v>
      </c>
      <c r="T88" s="111">
        <f>IF(RES_hhdet_tes!T88=0,"",RES_hhdet_tes!T88/RES_hhdet_fec!T88)</f>
        <v>0.79954393612121955</v>
      </c>
      <c r="U88" s="111">
        <f>IF(RES_hhdet_tes!U88=0,"",RES_hhdet_tes!U88/RES_hhdet_fec!U88)</f>
        <v>0.81194600349104795</v>
      </c>
      <c r="V88" s="111">
        <f>IF(RES_hhdet_tes!V88=0,"",RES_hhdet_tes!V88/RES_hhdet_fec!V88)</f>
        <v>0.82521491478824627</v>
      </c>
      <c r="W88" s="111">
        <f>IF(RES_hhdet_tes!W88=0,"",RES_hhdet_tes!W88/RES_hhdet_fec!W88)</f>
        <v>0.83858705925459343</v>
      </c>
      <c r="X88" s="111">
        <f>IF(RES_hhdet_tes!X88=0,"",RES_hhdet_tes!X88/RES_hhdet_fec!X88)</f>
        <v>0.85157979131378214</v>
      </c>
      <c r="Y88" s="111">
        <f>IF(RES_hhdet_tes!Y88=0,"",RES_hhdet_tes!Y88/RES_hhdet_fec!Y88)</f>
        <v>0.86368651409322506</v>
      </c>
      <c r="DA88" s="63" t="s">
        <v>1989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0.57076723708002886</v>
      </c>
      <c r="C89" s="111">
        <f>IF(RES_hhdet_tes!C89=0,"",RES_hhdet_tes!C89/RES_hhdet_fec!C89)</f>
        <v>0.59335413229890066</v>
      </c>
      <c r="D89" s="111">
        <f>IF(RES_hhdet_tes!D89=0,"",RES_hhdet_tes!D89/RES_hhdet_fec!D89)</f>
        <v>0.60622977126925892</v>
      </c>
      <c r="E89" s="111">
        <f>IF(RES_hhdet_tes!E89=0,"",RES_hhdet_tes!E89/RES_hhdet_fec!E89)</f>
        <v>0.61549260821837959</v>
      </c>
      <c r="F89" s="111">
        <f>IF(RES_hhdet_tes!F89=0,"",RES_hhdet_tes!F89/RES_hhdet_fec!F89)</f>
        <v>0.64315719780502156</v>
      </c>
      <c r="G89" s="111">
        <f>IF(RES_hhdet_tes!G89=0,"",RES_hhdet_tes!G89/RES_hhdet_fec!G89)</f>
        <v>0.65810614208550133</v>
      </c>
      <c r="H89" s="111">
        <f>IF(RES_hhdet_tes!H89=0,"",RES_hhdet_tes!H89/RES_hhdet_fec!H89)</f>
        <v>0.69775022647953111</v>
      </c>
      <c r="I89" s="111">
        <f>IF(RES_hhdet_tes!I89=0,"",RES_hhdet_tes!I89/RES_hhdet_fec!I89)</f>
        <v>0.71057738127502046</v>
      </c>
      <c r="J89" s="111">
        <f>IF(RES_hhdet_tes!J89=0,"",RES_hhdet_tes!J89/RES_hhdet_fec!J89)</f>
        <v>0.73851037866466196</v>
      </c>
      <c r="K89" s="111">
        <f>IF(RES_hhdet_tes!K89=0,"",RES_hhdet_tes!K89/RES_hhdet_fec!K89)</f>
        <v>0.7541608955154917</v>
      </c>
      <c r="L89" s="111">
        <f>IF(RES_hhdet_tes!L89=0,"",RES_hhdet_tes!L89/RES_hhdet_fec!L89)</f>
        <v>0.76997593609623594</v>
      </c>
      <c r="M89" s="111">
        <f>IF(RES_hhdet_tes!M89=0,"",RES_hhdet_tes!M89/RES_hhdet_fec!M89)</f>
        <v>0.78144501428297608</v>
      </c>
      <c r="N89" s="111">
        <f>IF(RES_hhdet_tes!N89=0,"",RES_hhdet_tes!N89/RES_hhdet_fec!N89)</f>
        <v>0.78654464326568674</v>
      </c>
      <c r="O89" s="111">
        <f>IF(RES_hhdet_tes!O89=0,"",RES_hhdet_tes!O89/RES_hhdet_fec!O89)</f>
        <v>0.80299171447402784</v>
      </c>
      <c r="P89" s="111">
        <f>IF(RES_hhdet_tes!P89=0,"",RES_hhdet_tes!P89/RES_hhdet_fec!P89)</f>
        <v>0.80728556937725648</v>
      </c>
      <c r="Q89" s="111">
        <f>IF(RES_hhdet_tes!Q89=0,"",RES_hhdet_tes!Q89/RES_hhdet_fec!Q89)</f>
        <v>0.81060296405533061</v>
      </c>
      <c r="R89" s="111">
        <f>IF(RES_hhdet_tes!R89=0,"",RES_hhdet_tes!R89/RES_hhdet_fec!R89)</f>
        <v>0.81496501368698726</v>
      </c>
      <c r="S89" s="111">
        <f>IF(RES_hhdet_tes!S89=0,"",RES_hhdet_tes!S89/RES_hhdet_fec!S89)</f>
        <v>0.82818274803927816</v>
      </c>
      <c r="T89" s="111">
        <f>IF(RES_hhdet_tes!T89=0,"",RES_hhdet_tes!T89/RES_hhdet_fec!T89)</f>
        <v>0.84115160338826855</v>
      </c>
      <c r="U89" s="111">
        <f>IF(RES_hhdet_tes!U89=0,"",RES_hhdet_tes!U89/RES_hhdet_fec!U89)</f>
        <v>0.85241447931355196</v>
      </c>
      <c r="V89" s="111">
        <f>IF(RES_hhdet_tes!V89=0,"",RES_hhdet_tes!V89/RES_hhdet_fec!V89)</f>
        <v>0.86429988207488651</v>
      </c>
      <c r="W89" s="111">
        <f>IF(RES_hhdet_tes!W89=0,"",RES_hhdet_tes!W89/RES_hhdet_fec!W89)</f>
        <v>0.87391137414330722</v>
      </c>
      <c r="X89" s="111">
        <f>IF(RES_hhdet_tes!X89=0,"",RES_hhdet_tes!X89/RES_hhdet_fec!X89)</f>
        <v>0.88590029969466622</v>
      </c>
      <c r="Y89" s="111">
        <f>IF(RES_hhdet_tes!Y89=0,"",RES_hhdet_tes!Y89/RES_hhdet_fec!Y89)</f>
        <v>0.89083727662928036</v>
      </c>
      <c r="DA89" s="63" t="s">
        <v>1990</v>
      </c>
    </row>
    <row r="90" spans="1:105" ht="12" customHeight="1" x14ac:dyDescent="0.25">
      <c r="A90" s="100" t="s">
        <v>199</v>
      </c>
      <c r="B90" s="112">
        <f>IF(RES_hhdet_tes!B90=0,"",RES_hhdet_tes!B90/RES_hhdet_fec!B90)</f>
        <v>0.51679899737401824</v>
      </c>
      <c r="C90" s="112">
        <f>IF(RES_hhdet_tes!C90=0,"",RES_hhdet_tes!C90/RES_hhdet_fec!C90)</f>
        <v>0.53802028752693232</v>
      </c>
      <c r="D90" s="112">
        <f>IF(RES_hhdet_tes!D90=0,"",RES_hhdet_tes!D90/RES_hhdet_fec!D90)</f>
        <v>0.55194315286023443</v>
      </c>
      <c r="E90" s="112">
        <f>IF(RES_hhdet_tes!E90=0,"",RES_hhdet_tes!E90/RES_hhdet_fec!E90)</f>
        <v>0.56041215639535757</v>
      </c>
      <c r="F90" s="112">
        <f>IF(RES_hhdet_tes!F90=0,"",RES_hhdet_tes!F90/RES_hhdet_fec!F90)</f>
        <v>0.58971735860946528</v>
      </c>
      <c r="G90" s="112">
        <f>IF(RES_hhdet_tes!G90=0,"",RES_hhdet_tes!G90/RES_hhdet_fec!G90)</f>
        <v>0.60656438106594146</v>
      </c>
      <c r="H90" s="112">
        <f>IF(RES_hhdet_tes!H90=0,"",RES_hhdet_tes!H90/RES_hhdet_fec!H90)</f>
        <v>0.64880689710993789</v>
      </c>
      <c r="I90" s="112">
        <f>IF(RES_hhdet_tes!I90=0,"",RES_hhdet_tes!I90/RES_hhdet_fec!I90)</f>
        <v>0.66584947156255991</v>
      </c>
      <c r="J90" s="112">
        <f>IF(RES_hhdet_tes!J90=0,"",RES_hhdet_tes!J90/RES_hhdet_fec!J90)</f>
        <v>0.6942275981490581</v>
      </c>
      <c r="K90" s="112">
        <f>IF(RES_hhdet_tes!K90=0,"",RES_hhdet_tes!K90/RES_hhdet_fec!K90)</f>
        <v>0.71156968344407834</v>
      </c>
      <c r="L90" s="112">
        <f>IF(RES_hhdet_tes!L90=0,"",RES_hhdet_tes!L90/RES_hhdet_fec!L90)</f>
        <v>0.72851264896832113</v>
      </c>
      <c r="M90" s="112">
        <f>IF(RES_hhdet_tes!M90=0,"",RES_hhdet_tes!M90/RES_hhdet_fec!M90)</f>
        <v>0.7420537682780366</v>
      </c>
      <c r="N90" s="112">
        <f>IF(RES_hhdet_tes!N90=0,"",RES_hhdet_tes!N90/RES_hhdet_fec!N90)</f>
        <v>0.74759448327299116</v>
      </c>
      <c r="O90" s="112">
        <f>IF(RES_hhdet_tes!O90=0,"",RES_hhdet_tes!O90/RES_hhdet_fec!O90)</f>
        <v>0.76590642428540723</v>
      </c>
      <c r="P90" s="112">
        <f>IF(RES_hhdet_tes!P90=0,"",RES_hhdet_tes!P90/RES_hhdet_fec!P90)</f>
        <v>0.77091448559661968</v>
      </c>
      <c r="Q90" s="112">
        <f>IF(RES_hhdet_tes!Q90=0,"",RES_hhdet_tes!Q90/RES_hhdet_fec!Q90)</f>
        <v>0.77440677310039086</v>
      </c>
      <c r="R90" s="112">
        <f>IF(RES_hhdet_tes!R90=0,"",RES_hhdet_tes!R90/RES_hhdet_fec!R90)</f>
        <v>0.77983588614751098</v>
      </c>
      <c r="S90" s="112">
        <f>IF(RES_hhdet_tes!S90=0,"",RES_hhdet_tes!S90/RES_hhdet_fec!S90)</f>
        <v>0.79494660784836124</v>
      </c>
      <c r="T90" s="112">
        <f>IF(RES_hhdet_tes!T90=0,"",RES_hhdet_tes!T90/RES_hhdet_fec!T90)</f>
        <v>0.81000250652802352</v>
      </c>
      <c r="U90" s="112">
        <f>IF(RES_hhdet_tes!U90=0,"",RES_hhdet_tes!U90/RES_hhdet_fec!U90)</f>
        <v>0.82285115388289876</v>
      </c>
      <c r="V90" s="112">
        <f>IF(RES_hhdet_tes!V90=0,"",RES_hhdet_tes!V90/RES_hhdet_fec!V90)</f>
        <v>0.83652388161110136</v>
      </c>
      <c r="W90" s="112">
        <f>IF(RES_hhdet_tes!W90=0,"",RES_hhdet_tes!W90/RES_hhdet_fec!W90)</f>
        <v>0.8462714852088884</v>
      </c>
      <c r="X90" s="112">
        <f>IF(RES_hhdet_tes!X90=0,"",RES_hhdet_tes!X90/RES_hhdet_fec!X90)</f>
        <v>0.86044518707455497</v>
      </c>
      <c r="Y90" s="112">
        <f>IF(RES_hhdet_tes!Y90=0,"",RES_hhdet_tes!Y90/RES_hhdet_fec!Y90)</f>
        <v>0.86817505559499852</v>
      </c>
      <c r="DA90" s="131" t="s">
        <v>1991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X91" s="113">
        <f>IF(RES_hhdet_tes!X91=0,"",RES_hhdet_tes!X91/RES_hhdet_fec!X91)</f>
        <v>1</v>
      </c>
      <c r="Y91" s="113">
        <f>IF(RES_hhdet_tes!Y91=0,"",RES_hhdet_tes!Y91/RES_hhdet_fec!Y91)</f>
        <v>1</v>
      </c>
      <c r="DA91" s="132" t="s">
        <v>1992</v>
      </c>
    </row>
    <row r="92" spans="1:105" ht="12" customHeight="1" x14ac:dyDescent="0.25">
      <c r="A92" s="106" t="s">
        <v>124</v>
      </c>
      <c r="B92" s="112" t="str">
        <f>IF(RES_hhdet_tes!B92=0,"",RES_hhdet_tes!B92/RES_hhdet_fec!B92)</f>
        <v/>
      </c>
      <c r="C92" s="112" t="str">
        <f>IF(RES_hhdet_tes!C92=0,"",RES_hhdet_tes!C92/RES_hhdet_fec!C92)</f>
        <v/>
      </c>
      <c r="D92" s="112" t="str">
        <f>IF(RES_hhdet_tes!D92=0,"",RES_hhdet_tes!D92/RES_hhdet_fec!D92)</f>
        <v/>
      </c>
      <c r="E92" s="112" t="str">
        <f>IF(RES_hhdet_tes!E92=0,"",RES_hhdet_tes!E92/RES_hhdet_fec!E92)</f>
        <v/>
      </c>
      <c r="F92" s="112" t="str">
        <f>IF(RES_hhdet_tes!F92=0,"",RES_hhdet_tes!F92/RES_hhdet_fec!F92)</f>
        <v/>
      </c>
      <c r="G92" s="112" t="str">
        <f>IF(RES_hhdet_tes!G92=0,"",RES_hhdet_tes!G92/RES_hhdet_fec!G92)</f>
        <v/>
      </c>
      <c r="H92" s="112" t="str">
        <f>IF(RES_hhdet_tes!H92=0,"",RES_hhdet_tes!H92/RES_hhdet_fec!H92)</f>
        <v/>
      </c>
      <c r="I92" s="112" t="str">
        <f>IF(RES_hhdet_tes!I92=0,"",RES_hhdet_tes!I92/RES_hhdet_fec!I92)</f>
        <v/>
      </c>
      <c r="J92" s="112" t="str">
        <f>IF(RES_hhdet_tes!J92=0,"",RES_hhdet_tes!J92/RES_hhdet_fec!J92)</f>
        <v/>
      </c>
      <c r="K92" s="112" t="str">
        <f>IF(RES_hhdet_tes!K92=0,"",RES_hhdet_tes!K92/RES_hhdet_fec!K92)</f>
        <v/>
      </c>
      <c r="L92" s="112" t="str">
        <f>IF(RES_hhdet_tes!L92=0,"",RES_hhdet_tes!L92/RES_hhdet_fec!L92)</f>
        <v/>
      </c>
      <c r="M92" s="112" t="str">
        <f>IF(RES_hhdet_tes!M92=0,"",RES_hhdet_tes!M92/RES_hhdet_fec!M92)</f>
        <v/>
      </c>
      <c r="N92" s="112" t="str">
        <f>IF(RES_hhdet_tes!N92=0,"",RES_hhdet_tes!N92/RES_hhdet_fec!N92)</f>
        <v/>
      </c>
      <c r="O92" s="112" t="str">
        <f>IF(RES_hhdet_tes!O92=0,"",RES_hhdet_tes!O92/RES_hhdet_fec!O92)</f>
        <v/>
      </c>
      <c r="P92" s="112" t="str">
        <f>IF(RES_hhdet_tes!P92=0,"",RES_hhdet_tes!P92/RES_hhdet_fec!P92)</f>
        <v/>
      </c>
      <c r="Q92" s="112" t="str">
        <f>IF(RES_hhdet_tes!Q92=0,"",RES_hhdet_tes!Q92/RES_hhdet_fec!Q92)</f>
        <v/>
      </c>
      <c r="R92" s="112" t="str">
        <f>IF(RES_hhdet_tes!R92=0,"",RES_hhdet_tes!R92/RES_hhdet_fec!R92)</f>
        <v/>
      </c>
      <c r="S92" s="112" t="str">
        <f>IF(RES_hhdet_tes!S92=0,"",RES_hhdet_tes!S92/RES_hhdet_fec!S92)</f>
        <v/>
      </c>
      <c r="T92" s="112" t="str">
        <f>IF(RES_hhdet_tes!T92=0,"",RES_hhdet_tes!T92/RES_hhdet_fec!T92)</f>
        <v/>
      </c>
      <c r="U92" s="112" t="str">
        <f>IF(RES_hhdet_tes!U92=0,"",RES_hhdet_tes!U92/RES_hhdet_fec!U92)</f>
        <v/>
      </c>
      <c r="V92" s="112" t="str">
        <f>IF(RES_hhdet_tes!V92=0,"",RES_hhdet_tes!V92/RES_hhdet_fec!V92)</f>
        <v/>
      </c>
      <c r="W92" s="112" t="str">
        <f>IF(RES_hhdet_tes!W92=0,"",RES_hhdet_tes!W92/RES_hhdet_fec!W92)</f>
        <v/>
      </c>
      <c r="X92" s="112" t="str">
        <f>IF(RES_hhdet_tes!X92=0,"",RES_hhdet_tes!X92/RES_hhdet_fec!X92)</f>
        <v/>
      </c>
      <c r="Y92" s="112" t="str">
        <f>IF(RES_hhdet_tes!Y92=0,"",RES_hhdet_tes!Y92/RES_hhdet_fec!Y92)</f>
        <v/>
      </c>
      <c r="DA92" s="131" t="s">
        <v>1993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 t="str">
        <f>IF(RES_hhdet_tes!K93=0,"",RES_hhdet_tes!K93/RES_hhdet_fec!K93)</f>
        <v/>
      </c>
      <c r="L93" s="113" t="str">
        <f>IF(RES_hhdet_tes!L93=0,"",RES_hhdet_tes!L93/RES_hhdet_fec!L93)</f>
        <v/>
      </c>
      <c r="M93" s="113" t="str">
        <f>IF(RES_hhdet_tes!M93=0,"",RES_hhdet_tes!M93/RES_hhdet_fec!M93)</f>
        <v/>
      </c>
      <c r="N93" s="113" t="str">
        <f>IF(RES_hhdet_tes!N93=0,"",RES_hhdet_tes!N93/RES_hhdet_fec!N93)</f>
        <v/>
      </c>
      <c r="O93" s="113" t="str">
        <f>IF(RES_hhdet_tes!O93=0,"",RES_hhdet_tes!O93/RES_hhdet_fec!O93)</f>
        <v/>
      </c>
      <c r="P93" s="113" t="str">
        <f>IF(RES_hhdet_tes!P93=0,"",RES_hhdet_tes!P93/RES_hhdet_fec!P93)</f>
        <v/>
      </c>
      <c r="Q93" s="113" t="str">
        <f>IF(RES_hhdet_tes!Q93=0,"",RES_hhdet_tes!Q93/RES_hhdet_fec!Q93)</f>
        <v/>
      </c>
      <c r="R93" s="113" t="str">
        <f>IF(RES_hhdet_tes!R93=0,"",RES_hhdet_tes!R93/RES_hhdet_fec!R93)</f>
        <v/>
      </c>
      <c r="S93" s="113" t="str">
        <f>IF(RES_hhdet_tes!S93=0,"",RES_hhdet_tes!S93/RES_hhdet_fec!S93)</f>
        <v/>
      </c>
      <c r="T93" s="113" t="str">
        <f>IF(RES_hhdet_tes!T93=0,"",RES_hhdet_tes!T93/RES_hhdet_fec!T93)</f>
        <v/>
      </c>
      <c r="U93" s="113" t="str">
        <f>IF(RES_hhdet_tes!U93=0,"",RES_hhdet_tes!U93/RES_hhdet_fec!U93)</f>
        <v/>
      </c>
      <c r="V93" s="113" t="str">
        <f>IF(RES_hhdet_tes!V93=0,"",RES_hhdet_tes!V93/RES_hhdet_fec!V93)</f>
        <v/>
      </c>
      <c r="W93" s="113" t="str">
        <f>IF(RES_hhdet_tes!W93=0,"",RES_hhdet_tes!W93/RES_hhdet_fec!W93)</f>
        <v/>
      </c>
      <c r="X93" s="113" t="str">
        <f>IF(RES_hhdet_tes!X93=0,"",RES_hhdet_tes!X93/RES_hhdet_fec!X93)</f>
        <v/>
      </c>
      <c r="Y93" s="113" t="str">
        <f>IF(RES_hhdet_tes!Y93=0,"",RES_hhdet_tes!Y93/RES_hhdet_fec!Y93)</f>
        <v/>
      </c>
      <c r="DA93" s="132" t="s">
        <v>1994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 t="str">
        <f>IF(RES_hhdet_tes!K94=0,"",RES_hhdet_tes!K94/RES_hhdet_fec!K94)</f>
        <v/>
      </c>
      <c r="L94" s="111" t="str">
        <f>IF(RES_hhdet_tes!L94=0,"",RES_hhdet_tes!L94/RES_hhdet_fec!L94)</f>
        <v/>
      </c>
      <c r="M94" s="111" t="str">
        <f>IF(RES_hhdet_tes!M94=0,"",RES_hhdet_tes!M94/RES_hhdet_fec!M94)</f>
        <v/>
      </c>
      <c r="N94" s="111" t="str">
        <f>IF(RES_hhdet_tes!N94=0,"",RES_hhdet_tes!N94/RES_hhdet_fec!N94)</f>
        <v/>
      </c>
      <c r="O94" s="111" t="str">
        <f>IF(RES_hhdet_tes!O94=0,"",RES_hhdet_tes!O94/RES_hhdet_fec!O94)</f>
        <v/>
      </c>
      <c r="P94" s="111" t="str">
        <f>IF(RES_hhdet_tes!P94=0,"",RES_hhdet_tes!P94/RES_hhdet_fec!P94)</f>
        <v/>
      </c>
      <c r="Q94" s="111" t="str">
        <f>IF(RES_hhdet_tes!Q94=0,"",RES_hhdet_tes!Q94/RES_hhdet_fec!Q94)</f>
        <v/>
      </c>
      <c r="R94" s="111" t="str">
        <f>IF(RES_hhdet_tes!R94=0,"",RES_hhdet_tes!R94/RES_hhdet_fec!R94)</f>
        <v/>
      </c>
      <c r="S94" s="111" t="str">
        <f>IF(RES_hhdet_tes!S94=0,"",RES_hhdet_tes!S94/RES_hhdet_fec!S94)</f>
        <v/>
      </c>
      <c r="T94" s="111" t="str">
        <f>IF(RES_hhdet_tes!T94=0,"",RES_hhdet_tes!T94/RES_hhdet_fec!T94)</f>
        <v/>
      </c>
      <c r="U94" s="111" t="str">
        <f>IF(RES_hhdet_tes!U94=0,"",RES_hhdet_tes!U94/RES_hhdet_fec!U94)</f>
        <v/>
      </c>
      <c r="V94" s="111" t="str">
        <f>IF(RES_hhdet_tes!V94=0,"",RES_hhdet_tes!V94/RES_hhdet_fec!V94)</f>
        <v/>
      </c>
      <c r="W94" s="111" t="str">
        <f>IF(RES_hhdet_tes!W94=0,"",RES_hhdet_tes!W94/RES_hhdet_fec!W94)</f>
        <v/>
      </c>
      <c r="X94" s="111" t="str">
        <f>IF(RES_hhdet_tes!X94=0,"",RES_hhdet_tes!X94/RES_hhdet_fec!X94)</f>
        <v/>
      </c>
      <c r="Y94" s="111" t="str">
        <f>IF(RES_hhdet_tes!Y94=0,"",RES_hhdet_tes!Y94/RES_hhdet_fec!Y94)</f>
        <v/>
      </c>
      <c r="DA94" s="63" t="s">
        <v>1995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 t="str">
        <f>IF(RES_hhdet_tes!K95=0,"",RES_hhdet_tes!K95/RES_hhdet_fec!K95)</f>
        <v/>
      </c>
      <c r="L95" s="111" t="str">
        <f>IF(RES_hhdet_tes!L95=0,"",RES_hhdet_tes!L95/RES_hhdet_fec!L95)</f>
        <v/>
      </c>
      <c r="M95" s="111" t="str">
        <f>IF(RES_hhdet_tes!M95=0,"",RES_hhdet_tes!M95/RES_hhdet_fec!M95)</f>
        <v/>
      </c>
      <c r="N95" s="111" t="str">
        <f>IF(RES_hhdet_tes!N95=0,"",RES_hhdet_tes!N95/RES_hhdet_fec!N95)</f>
        <v/>
      </c>
      <c r="O95" s="111" t="str">
        <f>IF(RES_hhdet_tes!O95=0,"",RES_hhdet_tes!O95/RES_hhdet_fec!O95)</f>
        <v/>
      </c>
      <c r="P95" s="111" t="str">
        <f>IF(RES_hhdet_tes!P95=0,"",RES_hhdet_tes!P95/RES_hhdet_fec!P95)</f>
        <v/>
      </c>
      <c r="Q95" s="111" t="str">
        <f>IF(RES_hhdet_tes!Q95=0,"",RES_hhdet_tes!Q95/RES_hhdet_fec!Q95)</f>
        <v/>
      </c>
      <c r="R95" s="111" t="str">
        <f>IF(RES_hhdet_tes!R95=0,"",RES_hhdet_tes!R95/RES_hhdet_fec!R95)</f>
        <v/>
      </c>
      <c r="S95" s="111" t="str">
        <f>IF(RES_hhdet_tes!S95=0,"",RES_hhdet_tes!S95/RES_hhdet_fec!S95)</f>
        <v/>
      </c>
      <c r="T95" s="111" t="str">
        <f>IF(RES_hhdet_tes!T95=0,"",RES_hhdet_tes!T95/RES_hhdet_fec!T95)</f>
        <v/>
      </c>
      <c r="U95" s="111" t="str">
        <f>IF(RES_hhdet_tes!U95=0,"",RES_hhdet_tes!U95/RES_hhdet_fec!U95)</f>
        <v/>
      </c>
      <c r="V95" s="111" t="str">
        <f>IF(RES_hhdet_tes!V95=0,"",RES_hhdet_tes!V95/RES_hhdet_fec!V95)</f>
        <v/>
      </c>
      <c r="W95" s="111" t="str">
        <f>IF(RES_hhdet_tes!W95=0,"",RES_hhdet_tes!W95/RES_hhdet_fec!W95)</f>
        <v/>
      </c>
      <c r="X95" s="111" t="str">
        <f>IF(RES_hhdet_tes!X95=0,"",RES_hhdet_tes!X95/RES_hhdet_fec!X95)</f>
        <v/>
      </c>
      <c r="Y95" s="111" t="str">
        <f>IF(RES_hhdet_tes!Y95=0,"",RES_hhdet_tes!Y95/RES_hhdet_fec!Y95)</f>
        <v/>
      </c>
      <c r="DA95" s="63" t="s">
        <v>1996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0.71490577330460459</v>
      </c>
      <c r="C96" s="112">
        <f>IF(RES_hhdet_tes!C96=0,"",RES_hhdet_tes!C96/RES_hhdet_fec!C96)</f>
        <v>0.71845711847073934</v>
      </c>
      <c r="D96" s="112">
        <f>IF(RES_hhdet_tes!D96=0,"",RES_hhdet_tes!D96/RES_hhdet_fec!D96)</f>
        <v>0.72211235536286766</v>
      </c>
      <c r="E96" s="112">
        <f>IF(RES_hhdet_tes!E96=0,"",RES_hhdet_tes!E96/RES_hhdet_fec!E96)</f>
        <v>0.72583065602760943</v>
      </c>
      <c r="F96" s="112">
        <f>IF(RES_hhdet_tes!F96=0,"",RES_hhdet_tes!F96/RES_hhdet_fec!F96)</f>
        <v>0.72988003876724417</v>
      </c>
      <c r="G96" s="112">
        <f>IF(RES_hhdet_tes!G96=0,"",RES_hhdet_tes!G96/RES_hhdet_fec!G96)</f>
        <v>0.73393511950400481</v>
      </c>
      <c r="H96" s="112">
        <f>IF(RES_hhdet_tes!H96=0,"",RES_hhdet_tes!H96/RES_hhdet_fec!H96)</f>
        <v>0.73821322504205922</v>
      </c>
      <c r="I96" s="112">
        <f>IF(RES_hhdet_tes!I96=0,"",RES_hhdet_tes!I96/RES_hhdet_fec!I96)</f>
        <v>0.74032417228603342</v>
      </c>
      <c r="J96" s="112">
        <f>IF(RES_hhdet_tes!J96=0,"",RES_hhdet_tes!J96/RES_hhdet_fec!J96)</f>
        <v>0.74122895132302413</v>
      </c>
      <c r="K96" s="112">
        <f>IF(RES_hhdet_tes!K96=0,"",RES_hhdet_tes!K96/RES_hhdet_fec!K96)</f>
        <v>0.74259846493294401</v>
      </c>
      <c r="L96" s="112">
        <f>IF(RES_hhdet_tes!L96=0,"",RES_hhdet_tes!L96/RES_hhdet_fec!L96)</f>
        <v>0.74410393736543723</v>
      </c>
      <c r="M96" s="112">
        <f>IF(RES_hhdet_tes!M96=0,"",RES_hhdet_tes!M96/RES_hhdet_fec!M96)</f>
        <v>0.74613668018074208</v>
      </c>
      <c r="N96" s="112">
        <f>IF(RES_hhdet_tes!N96=0,"",RES_hhdet_tes!N96/RES_hhdet_fec!N96)</f>
        <v>0.7491180481352292</v>
      </c>
      <c r="O96" s="112">
        <f>IF(RES_hhdet_tes!O96=0,"",RES_hhdet_tes!O96/RES_hhdet_fec!O96)</f>
        <v>0.75324434189504108</v>
      </c>
      <c r="P96" s="112">
        <f>IF(RES_hhdet_tes!P96=0,"",RES_hhdet_tes!P96/RES_hhdet_fec!P96)</f>
        <v>0.75844146617798136</v>
      </c>
      <c r="Q96" s="112">
        <f>IF(RES_hhdet_tes!Q96=0,"",RES_hhdet_tes!Q96/RES_hhdet_fec!Q96)</f>
        <v>0.76479671103583768</v>
      </c>
      <c r="R96" s="112">
        <f>IF(RES_hhdet_tes!R96=0,"",RES_hhdet_tes!R96/RES_hhdet_fec!R96)</f>
        <v>0.77222788694393507</v>
      </c>
      <c r="S96" s="112">
        <f>IF(RES_hhdet_tes!S96=0,"",RES_hhdet_tes!S96/RES_hhdet_fec!S96)</f>
        <v>0.78091910944410126</v>
      </c>
      <c r="T96" s="112">
        <f>IF(RES_hhdet_tes!T96=0,"",RES_hhdet_tes!T96/RES_hhdet_fec!T96)</f>
        <v>0.7902505884394917</v>
      </c>
      <c r="U96" s="112">
        <f>IF(RES_hhdet_tes!U96=0,"",RES_hhdet_tes!U96/RES_hhdet_fec!U96)</f>
        <v>0.80016139625563298</v>
      </c>
      <c r="V96" s="112">
        <f>IF(RES_hhdet_tes!V96=0,"",RES_hhdet_tes!V96/RES_hhdet_fec!V96)</f>
        <v>0.80955313649513228</v>
      </c>
      <c r="W96" s="112">
        <f>IF(RES_hhdet_tes!W96=0,"",RES_hhdet_tes!W96/RES_hhdet_fec!W96)</f>
        <v>0.81772698688089263</v>
      </c>
      <c r="X96" s="112">
        <f>IF(RES_hhdet_tes!X96=0,"",RES_hhdet_tes!X96/RES_hhdet_fec!X96)</f>
        <v>0.82532814832351808</v>
      </c>
      <c r="Y96" s="112">
        <f>IF(RES_hhdet_tes!Y96=0,"",RES_hhdet_tes!Y96/RES_hhdet_fec!Y96)</f>
        <v>0.83377933020412709</v>
      </c>
      <c r="DA96" s="131" t="s">
        <v>1997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0.75714463248148323</v>
      </c>
      <c r="C97" s="113">
        <f>IF(RES_hhdet_tes!C97=0,"",RES_hhdet_tes!C97/RES_hhdet_fec!C97)</f>
        <v>0.76189757605468333</v>
      </c>
      <c r="D97" s="113">
        <f>IF(RES_hhdet_tes!D97=0,"",RES_hhdet_tes!D97/RES_hhdet_fec!D97)</f>
        <v>0.76446323767505098</v>
      </c>
      <c r="E97" s="113">
        <f>IF(RES_hhdet_tes!E97=0,"",RES_hhdet_tes!E97/RES_hhdet_fec!E97)</f>
        <v>0.76833641990226009</v>
      </c>
      <c r="F97" s="113">
        <f>IF(RES_hhdet_tes!F97=0,"",RES_hhdet_tes!F97/RES_hhdet_fec!F97)</f>
        <v>0.77203516114130022</v>
      </c>
      <c r="G97" s="113">
        <f>IF(RES_hhdet_tes!G97=0,"",RES_hhdet_tes!G97/RES_hhdet_fec!G97)</f>
        <v>0.77538204122639798</v>
      </c>
      <c r="H97" s="113">
        <f>IF(RES_hhdet_tes!H97=0,"",RES_hhdet_tes!H97/RES_hhdet_fec!H97)</f>
        <v>0.77989874714061069</v>
      </c>
      <c r="I97" s="113">
        <f>IF(RES_hhdet_tes!I97=0,"",RES_hhdet_tes!I97/RES_hhdet_fec!I97)</f>
        <v>0.77902910057235186</v>
      </c>
      <c r="J97" s="113">
        <f>IF(RES_hhdet_tes!J97=0,"",RES_hhdet_tes!J97/RES_hhdet_fec!J97)</f>
        <v>0.78171743329084598</v>
      </c>
      <c r="K97" s="113">
        <f>IF(RES_hhdet_tes!K97=0,"",RES_hhdet_tes!K97/RES_hhdet_fec!K97)</f>
        <v>0.78257459169209864</v>
      </c>
      <c r="L97" s="113">
        <f>IF(RES_hhdet_tes!L97=0,"",RES_hhdet_tes!L97/RES_hhdet_fec!L97)</f>
        <v>0.7842637212379866</v>
      </c>
      <c r="M97" s="113">
        <f>IF(RES_hhdet_tes!M97=0,"",RES_hhdet_tes!M97/RES_hhdet_fec!M97)</f>
        <v>0.78519992530658822</v>
      </c>
      <c r="N97" s="113">
        <f>IF(RES_hhdet_tes!N97=0,"",RES_hhdet_tes!N97/RES_hhdet_fec!N97)</f>
        <v>0.78819412801621647</v>
      </c>
      <c r="O97" s="113">
        <f>IF(RES_hhdet_tes!O97=0,"",RES_hhdet_tes!O97/RES_hhdet_fec!O97)</f>
        <v>0.79296136006289686</v>
      </c>
      <c r="P97" s="113">
        <f>IF(RES_hhdet_tes!P97=0,"",RES_hhdet_tes!P97/RES_hhdet_fec!P97)</f>
        <v>0.79926195114316956</v>
      </c>
      <c r="Q97" s="113">
        <f>IF(RES_hhdet_tes!Q97=0,"",RES_hhdet_tes!Q97/RES_hhdet_fec!Q97)</f>
        <v>0.80541287866433553</v>
      </c>
      <c r="R97" s="113">
        <f>IF(RES_hhdet_tes!R97=0,"",RES_hhdet_tes!R97/RES_hhdet_fec!R97)</f>
        <v>0.81256295762469888</v>
      </c>
      <c r="S97" s="113">
        <f>IF(RES_hhdet_tes!S97=0,"",RES_hhdet_tes!S97/RES_hhdet_fec!S97)</f>
        <v>0.8195352286870371</v>
      </c>
      <c r="T97" s="113">
        <f>IF(RES_hhdet_tes!T97=0,"",RES_hhdet_tes!T97/RES_hhdet_fec!T97)</f>
        <v>0.82744605539120808</v>
      </c>
      <c r="U97" s="113">
        <f>IF(RES_hhdet_tes!U97=0,"",RES_hhdet_tes!U97/RES_hhdet_fec!U97)</f>
        <v>0.83534798954308342</v>
      </c>
      <c r="V97" s="113">
        <f>IF(RES_hhdet_tes!V97=0,"",RES_hhdet_tes!V97/RES_hhdet_fec!V97)</f>
        <v>0.84328637900299575</v>
      </c>
      <c r="W97" s="113">
        <f>IF(RES_hhdet_tes!W97=0,"",RES_hhdet_tes!W97/RES_hhdet_fec!W97)</f>
        <v>0.85127218989174691</v>
      </c>
      <c r="X97" s="113">
        <f>IF(RES_hhdet_tes!X97=0,"",RES_hhdet_tes!X97/RES_hhdet_fec!X97)</f>
        <v>0.85769052033363768</v>
      </c>
      <c r="Y97" s="113">
        <f>IF(RES_hhdet_tes!Y97=0,"",RES_hhdet_tes!Y97/RES_hhdet_fec!Y97)</f>
        <v>0.86272501775232191</v>
      </c>
      <c r="DA97" s="132" t="s">
        <v>1998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0.71490577330460459</v>
      </c>
      <c r="C98" s="111">
        <f>IF(RES_hhdet_tes!C98=0,"",RES_hhdet_tes!C98/RES_hhdet_fec!C98)</f>
        <v>0.7186220019084153</v>
      </c>
      <c r="D98" s="111">
        <f>IF(RES_hhdet_tes!D98=0,"",RES_hhdet_tes!D98/RES_hhdet_fec!D98)</f>
        <v>0.72198717866884821</v>
      </c>
      <c r="E98" s="111">
        <f>IF(RES_hhdet_tes!E98=0,"",RES_hhdet_tes!E98/RES_hhdet_fec!E98)</f>
        <v>0.72538155103389113</v>
      </c>
      <c r="F98" s="111">
        <f>IF(RES_hhdet_tes!F98=0,"",RES_hhdet_tes!F98/RES_hhdet_fec!F98)</f>
        <v>0.72978622076054134</v>
      </c>
      <c r="G98" s="111">
        <f>IF(RES_hhdet_tes!G98=0,"",RES_hhdet_tes!G98/RES_hhdet_fec!G98)</f>
        <v>0.734384747640629</v>
      </c>
      <c r="H98" s="111">
        <f>IF(RES_hhdet_tes!H98=0,"",RES_hhdet_tes!H98/RES_hhdet_fec!H98)</f>
        <v>0.73928823677411837</v>
      </c>
      <c r="I98" s="111">
        <f>IF(RES_hhdet_tes!I98=0,"",RES_hhdet_tes!I98/RES_hhdet_fec!I98)</f>
        <v>0.74102625711167758</v>
      </c>
      <c r="J98" s="111">
        <f>IF(RES_hhdet_tes!J98=0,"",RES_hhdet_tes!J98/RES_hhdet_fec!J98)</f>
        <v>0.74219663075951692</v>
      </c>
      <c r="K98" s="111">
        <f>IF(RES_hhdet_tes!K98=0,"",RES_hhdet_tes!K98/RES_hhdet_fec!K98)</f>
        <v>0.74323037995951824</v>
      </c>
      <c r="L98" s="111">
        <f>IF(RES_hhdet_tes!L98=0,"",RES_hhdet_tes!L98/RES_hhdet_fec!L98)</f>
        <v>0.74452061551282311</v>
      </c>
      <c r="M98" s="111">
        <f>IF(RES_hhdet_tes!M98=0,"",RES_hhdet_tes!M98/RES_hhdet_fec!M98)</f>
        <v>0.74626623719426155</v>
      </c>
      <c r="N98" s="111">
        <f>IF(RES_hhdet_tes!N98=0,"",RES_hhdet_tes!N98/RES_hhdet_fec!N98)</f>
        <v>0.74944903847033495</v>
      </c>
      <c r="O98" s="111">
        <f>IF(RES_hhdet_tes!O98=0,"",RES_hhdet_tes!O98/RES_hhdet_fec!O98)</f>
        <v>0.75456522768909073</v>
      </c>
      <c r="P98" s="111">
        <f>IF(RES_hhdet_tes!P98=0,"",RES_hhdet_tes!P98/RES_hhdet_fec!P98)</f>
        <v>0.76182361930644027</v>
      </c>
      <c r="Q98" s="111">
        <f>IF(RES_hhdet_tes!Q98=0,"",RES_hhdet_tes!Q98/RES_hhdet_fec!Q98)</f>
        <v>0.76850808165275986</v>
      </c>
      <c r="R98" s="111">
        <f>IF(RES_hhdet_tes!R98=0,"",RES_hhdet_tes!R98/RES_hhdet_fec!R98)</f>
        <v>0.77710264408003105</v>
      </c>
      <c r="S98" s="111">
        <f>IF(RES_hhdet_tes!S98=0,"",RES_hhdet_tes!S98/RES_hhdet_fec!S98)</f>
        <v>0.78506122858386362</v>
      </c>
      <c r="T98" s="111">
        <f>IF(RES_hhdet_tes!T98=0,"",RES_hhdet_tes!T98/RES_hhdet_fec!T98)</f>
        <v>0.79426883094040734</v>
      </c>
      <c r="U98" s="111">
        <f>IF(RES_hhdet_tes!U98=0,"",RES_hhdet_tes!U98/RES_hhdet_fec!U98)</f>
        <v>0.80315828186470473</v>
      </c>
      <c r="V98" s="111">
        <f>IF(RES_hhdet_tes!V98=0,"",RES_hhdet_tes!V98/RES_hhdet_fec!V98)</f>
        <v>0.8121486573829374</v>
      </c>
      <c r="W98" s="111">
        <f>IF(RES_hhdet_tes!W98=0,"",RES_hhdet_tes!W98/RES_hhdet_fec!W98)</f>
        <v>0.81969694277939897</v>
      </c>
      <c r="X98" s="111">
        <f>IF(RES_hhdet_tes!X98=0,"",RES_hhdet_tes!X98/RES_hhdet_fec!X98)</f>
        <v>0.8271736693702505</v>
      </c>
      <c r="Y98" s="111">
        <f>IF(RES_hhdet_tes!Y98=0,"",RES_hhdet_tes!Y98/RES_hhdet_fec!Y98)</f>
        <v>0.83531061145845287</v>
      </c>
      <c r="DA98" s="63" t="s">
        <v>1999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X99" s="111">
        <f>IF(RES_hhdet_tes!X99=0,"",RES_hhdet_tes!X99/RES_hhdet_fec!X99)</f>
        <v>1</v>
      </c>
      <c r="Y99" s="111">
        <f>IF(RES_hhdet_tes!Y99=0,"",RES_hhdet_tes!Y99/RES_hhdet_fec!Y99)</f>
        <v>1</v>
      </c>
      <c r="DA99" s="63" t="s">
        <v>2000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0.74818944359765516</v>
      </c>
      <c r="C100" s="124">
        <f>IF(RES_hhdet_tes!C100=0,"",RES_hhdet_tes!C100/RES_hhdet_fec!C100)</f>
        <v>0.74275188785683421</v>
      </c>
      <c r="D100" s="124">
        <f>IF(RES_hhdet_tes!D100=0,"",RES_hhdet_tes!D100/RES_hhdet_fec!D100)</f>
        <v>0.74534731974527624</v>
      </c>
      <c r="E100" s="124">
        <f>IF(RES_hhdet_tes!E100=0,"",RES_hhdet_tes!E100/RES_hhdet_fec!E100)</f>
        <v>0.74439819210738789</v>
      </c>
      <c r="F100" s="124">
        <f>IF(RES_hhdet_tes!F100=0,"",RES_hhdet_tes!F100/RES_hhdet_fec!F100)</f>
        <v>0.75118976011900995</v>
      </c>
      <c r="G100" s="124">
        <f>IF(RES_hhdet_tes!G100=0,"",RES_hhdet_tes!G100/RES_hhdet_fec!G100)</f>
        <v>0.75095166148289094</v>
      </c>
      <c r="H100" s="124">
        <f>IF(RES_hhdet_tes!H100=0,"",RES_hhdet_tes!H100/RES_hhdet_fec!H100)</f>
        <v>0.76502687455961416</v>
      </c>
      <c r="I100" s="124">
        <f>IF(RES_hhdet_tes!I100=0,"",RES_hhdet_tes!I100/RES_hhdet_fec!I100)</f>
        <v>0.76291608271329425</v>
      </c>
      <c r="J100" s="124">
        <f>IF(RES_hhdet_tes!J100=0,"",RES_hhdet_tes!J100/RES_hhdet_fec!J100)</f>
        <v>0.75707335839822887</v>
      </c>
      <c r="K100" s="124">
        <f>IF(RES_hhdet_tes!K100=0,"",RES_hhdet_tes!K100/RES_hhdet_fec!K100)</f>
        <v>0.75658260884054807</v>
      </c>
      <c r="L100" s="124">
        <f>IF(RES_hhdet_tes!L100=0,"",RES_hhdet_tes!L100/RES_hhdet_fec!L100)</f>
        <v>0.76519283965601625</v>
      </c>
      <c r="M100" s="124">
        <f>IF(RES_hhdet_tes!M100=0,"",RES_hhdet_tes!M100/RES_hhdet_fec!M100)</f>
        <v>0.77046074851578417</v>
      </c>
      <c r="N100" s="124">
        <f>IF(RES_hhdet_tes!N100=0,"",RES_hhdet_tes!N100/RES_hhdet_fec!N100)</f>
        <v>0.77666002209640195</v>
      </c>
      <c r="O100" s="124">
        <f>IF(RES_hhdet_tes!O100=0,"",RES_hhdet_tes!O100/RES_hhdet_fec!O100)</f>
        <v>0.77603299279483295</v>
      </c>
      <c r="P100" s="124">
        <f>IF(RES_hhdet_tes!P100=0,"",RES_hhdet_tes!P100/RES_hhdet_fec!P100)</f>
        <v>0.77866368153832943</v>
      </c>
      <c r="Q100" s="124">
        <f>IF(RES_hhdet_tes!Q100=0,"",RES_hhdet_tes!Q100/RES_hhdet_fec!Q100)</f>
        <v>0.77917915403135141</v>
      </c>
      <c r="R100" s="124">
        <f>IF(RES_hhdet_tes!R100=0,"",RES_hhdet_tes!R100/RES_hhdet_fec!R100)</f>
        <v>0.78806750131834569</v>
      </c>
      <c r="S100" s="124">
        <f>IF(RES_hhdet_tes!S100=0,"",RES_hhdet_tes!S100/RES_hhdet_fec!S100)</f>
        <v>0.79582413656561524</v>
      </c>
      <c r="T100" s="124">
        <f>IF(RES_hhdet_tes!T100=0,"",RES_hhdet_tes!T100/RES_hhdet_fec!T100)</f>
        <v>0.80618351265490917</v>
      </c>
      <c r="U100" s="124">
        <f>IF(RES_hhdet_tes!U100=0,"",RES_hhdet_tes!U100/RES_hhdet_fec!U100)</f>
        <v>0.81803181877140796</v>
      </c>
      <c r="V100" s="124">
        <f>IF(RES_hhdet_tes!V100=0,"",RES_hhdet_tes!V100/RES_hhdet_fec!V100)</f>
        <v>0.83126754726117835</v>
      </c>
      <c r="W100" s="124">
        <f>IF(RES_hhdet_tes!W100=0,"",RES_hhdet_tes!W100/RES_hhdet_fec!W100)</f>
        <v>0.84272250614514088</v>
      </c>
      <c r="X100" s="124">
        <f>IF(RES_hhdet_tes!X100=0,"",RES_hhdet_tes!X100/RES_hhdet_fec!X100)</f>
        <v>0.85547652669891772</v>
      </c>
      <c r="Y100" s="124">
        <f>IF(RES_hhdet_tes!Y100=0,"",RES_hhdet_tes!Y100/RES_hhdet_fec!Y100)</f>
        <v>0.86849456727014074</v>
      </c>
      <c r="DA100" s="130" t="s">
        <v>2001</v>
      </c>
    </row>
    <row r="101" spans="1:105" ht="12" customHeight="1" x14ac:dyDescent="0.25">
      <c r="A101" s="97" t="s">
        <v>202</v>
      </c>
      <c r="B101" s="111" t="str">
        <f>IF(RES_hhdet_tes!B101=0,"",RES_hhdet_tes!B101/RES_hhdet_fec!B101)</f>
        <v/>
      </c>
      <c r="C101" s="111" t="str">
        <f>IF(RES_hhdet_tes!C101=0,"",RES_hhdet_tes!C101/RES_hhdet_fec!C101)</f>
        <v/>
      </c>
      <c r="D101" s="111" t="str">
        <f>IF(RES_hhdet_tes!D101=0,"",RES_hhdet_tes!D101/RES_hhdet_fec!D101)</f>
        <v/>
      </c>
      <c r="E101" s="111" t="str">
        <f>IF(RES_hhdet_tes!E101=0,"",RES_hhdet_tes!E101/RES_hhdet_fec!E101)</f>
        <v/>
      </c>
      <c r="F101" s="111" t="str">
        <f>IF(RES_hhdet_tes!F101=0,"",RES_hhdet_tes!F101/RES_hhdet_fec!F101)</f>
        <v/>
      </c>
      <c r="G101" s="111" t="str">
        <f>IF(RES_hhdet_tes!G101=0,"",RES_hhdet_tes!G101/RES_hhdet_fec!G101)</f>
        <v/>
      </c>
      <c r="H101" s="111" t="str">
        <f>IF(RES_hhdet_tes!H101=0,"",RES_hhdet_tes!H101/RES_hhdet_fec!H101)</f>
        <v/>
      </c>
      <c r="I101" s="111" t="str">
        <f>IF(RES_hhdet_tes!I101=0,"",RES_hhdet_tes!I101/RES_hhdet_fec!I101)</f>
        <v/>
      </c>
      <c r="J101" s="111" t="str">
        <f>IF(RES_hhdet_tes!J101=0,"",RES_hhdet_tes!J101/RES_hhdet_fec!J101)</f>
        <v/>
      </c>
      <c r="K101" s="111" t="str">
        <f>IF(RES_hhdet_tes!K101=0,"",RES_hhdet_tes!K101/RES_hhdet_fec!K101)</f>
        <v/>
      </c>
      <c r="L101" s="111" t="str">
        <f>IF(RES_hhdet_tes!L101=0,"",RES_hhdet_tes!L101/RES_hhdet_fec!L101)</f>
        <v/>
      </c>
      <c r="M101" s="111" t="str">
        <f>IF(RES_hhdet_tes!M101=0,"",RES_hhdet_tes!M101/RES_hhdet_fec!M101)</f>
        <v/>
      </c>
      <c r="N101" s="111" t="str">
        <f>IF(RES_hhdet_tes!N101=0,"",RES_hhdet_tes!N101/RES_hhdet_fec!N101)</f>
        <v/>
      </c>
      <c r="O101" s="111" t="str">
        <f>IF(RES_hhdet_tes!O101=0,"",RES_hhdet_tes!O101/RES_hhdet_fec!O101)</f>
        <v/>
      </c>
      <c r="P101" s="111" t="str">
        <f>IF(RES_hhdet_tes!P101=0,"",RES_hhdet_tes!P101/RES_hhdet_fec!P101)</f>
        <v/>
      </c>
      <c r="Q101" s="111" t="str">
        <f>IF(RES_hhdet_tes!Q101=0,"",RES_hhdet_tes!Q101/RES_hhdet_fec!Q101)</f>
        <v/>
      </c>
      <c r="R101" s="111" t="str">
        <f>IF(RES_hhdet_tes!R101=0,"",RES_hhdet_tes!R101/RES_hhdet_fec!R101)</f>
        <v/>
      </c>
      <c r="S101" s="111" t="str">
        <f>IF(RES_hhdet_tes!S101=0,"",RES_hhdet_tes!S101/RES_hhdet_fec!S101)</f>
        <v/>
      </c>
      <c r="T101" s="111" t="str">
        <f>IF(RES_hhdet_tes!T101=0,"",RES_hhdet_tes!T101/RES_hhdet_fec!T101)</f>
        <v/>
      </c>
      <c r="U101" s="111" t="str">
        <f>IF(RES_hhdet_tes!U101=0,"",RES_hhdet_tes!U101/RES_hhdet_fec!U101)</f>
        <v/>
      </c>
      <c r="V101" s="111" t="str">
        <f>IF(RES_hhdet_tes!V101=0,"",RES_hhdet_tes!V101/RES_hhdet_fec!V101)</f>
        <v/>
      </c>
      <c r="W101" s="111" t="str">
        <f>IF(RES_hhdet_tes!W101=0,"",RES_hhdet_tes!W101/RES_hhdet_fec!W101)</f>
        <v/>
      </c>
      <c r="X101" s="111" t="str">
        <f>IF(RES_hhdet_tes!X101=0,"",RES_hhdet_tes!X101/RES_hhdet_fec!X101)</f>
        <v/>
      </c>
      <c r="Y101" s="111" t="str">
        <f>IF(RES_hhdet_tes!Y101=0,"",RES_hhdet_tes!Y101/RES_hhdet_fec!Y101)</f>
        <v/>
      </c>
      <c r="DA101" s="63" t="s">
        <v>2002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0.61519237616513056</v>
      </c>
      <c r="C102" s="111">
        <f>IF(RES_hhdet_tes!C102=0,"",RES_hhdet_tes!C102/RES_hhdet_fec!C102)</f>
        <v>0.61660459133247569</v>
      </c>
      <c r="D102" s="111">
        <f>IF(RES_hhdet_tes!D102=0,"",RES_hhdet_tes!D102/RES_hhdet_fec!D102)</f>
        <v>0.61781434634337362</v>
      </c>
      <c r="E102" s="111">
        <f>IF(RES_hhdet_tes!E102=0,"",RES_hhdet_tes!E102/RES_hhdet_fec!E102)</f>
        <v>0.6188633255741588</v>
      </c>
      <c r="F102" s="111">
        <f>IF(RES_hhdet_tes!F102=0,"",RES_hhdet_tes!F102/RES_hhdet_fec!F102)</f>
        <v>0.61968088875134653</v>
      </c>
      <c r="G102" s="111">
        <f>IF(RES_hhdet_tes!G102=0,"",RES_hhdet_tes!G102/RES_hhdet_fec!G102)</f>
        <v>0.62052459955284445</v>
      </c>
      <c r="H102" s="111">
        <f>IF(RES_hhdet_tes!H102=0,"",RES_hhdet_tes!H102/RES_hhdet_fec!H102)</f>
        <v>0.6213920745625644</v>
      </c>
      <c r="I102" s="111">
        <f>IF(RES_hhdet_tes!I102=0,"",RES_hhdet_tes!I102/RES_hhdet_fec!I102)</f>
        <v>0.62179551574101299</v>
      </c>
      <c r="J102" s="111">
        <f>IF(RES_hhdet_tes!J102=0,"",RES_hhdet_tes!J102/RES_hhdet_fec!J102)</f>
        <v>0.62190358405779245</v>
      </c>
      <c r="K102" s="111">
        <f>IF(RES_hhdet_tes!K102=0,"",RES_hhdet_tes!K102/RES_hhdet_fec!K102)</f>
        <v>0.62200596353316018</v>
      </c>
      <c r="L102" s="111">
        <f>IF(RES_hhdet_tes!L102=0,"",RES_hhdet_tes!L102/RES_hhdet_fec!L102)</f>
        <v>0.62207610504557043</v>
      </c>
      <c r="M102" s="111">
        <f>IF(RES_hhdet_tes!M102=0,"",RES_hhdet_tes!M102/RES_hhdet_fec!M102)</f>
        <v>0.62212532277287669</v>
      </c>
      <c r="N102" s="111">
        <f>IF(RES_hhdet_tes!N102=0,"",RES_hhdet_tes!N102/RES_hhdet_fec!N102)</f>
        <v>0.62217777236999772</v>
      </c>
      <c r="O102" s="111">
        <f>IF(RES_hhdet_tes!O102=0,"",RES_hhdet_tes!O102/RES_hhdet_fec!O102)</f>
        <v>0.62226510701455273</v>
      </c>
      <c r="P102" s="111">
        <f>IF(RES_hhdet_tes!P102=0,"",RES_hhdet_tes!P102/RES_hhdet_fec!P102)</f>
        <v>0.62235312589660707</v>
      </c>
      <c r="Q102" s="111">
        <f>IF(RES_hhdet_tes!Q102=0,"",RES_hhdet_tes!Q102/RES_hhdet_fec!Q102)</f>
        <v>0.62247924430304369</v>
      </c>
      <c r="R102" s="111">
        <f>IF(RES_hhdet_tes!R102=0,"",RES_hhdet_tes!R102/RES_hhdet_fec!R102)</f>
        <v>0.62273883906790284</v>
      </c>
      <c r="S102" s="111">
        <f>IF(RES_hhdet_tes!S102=0,"",RES_hhdet_tes!S102/RES_hhdet_fec!S102)</f>
        <v>0.62301409561499221</v>
      </c>
      <c r="T102" s="111">
        <f>IF(RES_hhdet_tes!T102=0,"",RES_hhdet_tes!T102/RES_hhdet_fec!T102)</f>
        <v>0.62325614689368547</v>
      </c>
      <c r="U102" s="111">
        <f>IF(RES_hhdet_tes!U102=0,"",RES_hhdet_tes!U102/RES_hhdet_fec!U102)</f>
        <v>0.62364608069376071</v>
      </c>
      <c r="V102" s="111">
        <f>IF(RES_hhdet_tes!V102=0,"",RES_hhdet_tes!V102/RES_hhdet_fec!V102)</f>
        <v>0.62426596907811616</v>
      </c>
      <c r="W102" s="111">
        <f>IF(RES_hhdet_tes!W102=0,"",RES_hhdet_tes!W102/RES_hhdet_fec!W102)</f>
        <v>0.62511084167058983</v>
      </c>
      <c r="X102" s="111">
        <f>IF(RES_hhdet_tes!X102=0,"",RES_hhdet_tes!X102/RES_hhdet_fec!X102)</f>
        <v>0.62595064356695862</v>
      </c>
      <c r="Y102" s="111">
        <f>IF(RES_hhdet_tes!Y102=0,"",RES_hhdet_tes!Y102/RES_hhdet_fec!Y102)</f>
        <v>0.62668425178574449</v>
      </c>
      <c r="DA102" s="63" t="s">
        <v>2003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0.76117502657675984</v>
      </c>
      <c r="C103" s="45">
        <f>IF(RES_hhdet_tes!C103=0,"",RES_hhdet_tes!C103/RES_hhdet_fec!C103)</f>
        <v>0.76338187370226485</v>
      </c>
      <c r="D103" s="45">
        <f>IF(RES_hhdet_tes!D103=0,"",RES_hhdet_tes!D103/RES_hhdet_fec!D103)</f>
        <v>0.76581696148077594</v>
      </c>
      <c r="E103" s="45">
        <f>IF(RES_hhdet_tes!E103=0,"",RES_hhdet_tes!E103/RES_hhdet_fec!E103)</f>
        <v>0.7683533524393501</v>
      </c>
      <c r="F103" s="45">
        <f>IF(RES_hhdet_tes!F103=0,"",RES_hhdet_tes!F103/RES_hhdet_fec!F103)</f>
        <v>0.77124466468161978</v>
      </c>
      <c r="G103" s="45">
        <f>IF(RES_hhdet_tes!G103=0,"",RES_hhdet_tes!G103/RES_hhdet_fec!G103)</f>
        <v>0.7741279299831183</v>
      </c>
      <c r="H103" s="45">
        <f>IF(RES_hhdet_tes!H103=0,"",RES_hhdet_tes!H103/RES_hhdet_fec!H103)</f>
        <v>0.77718810624256252</v>
      </c>
      <c r="I103" s="45">
        <f>IF(RES_hhdet_tes!I103=0,"",RES_hhdet_tes!I103/RES_hhdet_fec!I103)</f>
        <v>0.77886373919900564</v>
      </c>
      <c r="J103" s="45">
        <f>IF(RES_hhdet_tes!J103=0,"",RES_hhdet_tes!J103/RES_hhdet_fec!J103)</f>
        <v>0.77995076201263291</v>
      </c>
      <c r="K103" s="45">
        <f>IF(RES_hhdet_tes!K103=0,"",RES_hhdet_tes!K103/RES_hhdet_fec!K103)</f>
        <v>0.78140973136583725</v>
      </c>
      <c r="L103" s="45">
        <f>IF(RES_hhdet_tes!L103=0,"",RES_hhdet_tes!L103/RES_hhdet_fec!L103)</f>
        <v>0.78300583817413516</v>
      </c>
      <c r="M103" s="45">
        <f>IF(RES_hhdet_tes!M103=0,"",RES_hhdet_tes!M103/RES_hhdet_fec!M103)</f>
        <v>0.78489154777331738</v>
      </c>
      <c r="N103" s="45">
        <f>IF(RES_hhdet_tes!N103=0,"",RES_hhdet_tes!N103/RES_hhdet_fec!N103)</f>
        <v>0.78727335033485901</v>
      </c>
      <c r="O103" s="45">
        <f>IF(RES_hhdet_tes!O103=0,"",RES_hhdet_tes!O103/RES_hhdet_fec!O103)</f>
        <v>0.79011342281212227</v>
      </c>
      <c r="P103" s="45">
        <f>IF(RES_hhdet_tes!P103=0,"",RES_hhdet_tes!P103/RES_hhdet_fec!P103)</f>
        <v>0.7929986164726831</v>
      </c>
      <c r="Q103" s="45">
        <f>IF(RES_hhdet_tes!Q103=0,"",RES_hhdet_tes!Q103/RES_hhdet_fec!Q103)</f>
        <v>0.79697791934193796</v>
      </c>
      <c r="R103" s="45">
        <f>IF(RES_hhdet_tes!R103=0,"",RES_hhdet_tes!R103/RES_hhdet_fec!R103)</f>
        <v>0.80279465690533991</v>
      </c>
      <c r="S103" s="45">
        <f>IF(RES_hhdet_tes!S103=0,"",RES_hhdet_tes!S103/RES_hhdet_fec!S103)</f>
        <v>0.81124037454126408</v>
      </c>
      <c r="T103" s="45">
        <f>IF(RES_hhdet_tes!T103=0,"",RES_hhdet_tes!T103/RES_hhdet_fec!T103)</f>
        <v>0.82216506079896001</v>
      </c>
      <c r="U103" s="45">
        <f>IF(RES_hhdet_tes!U103=0,"",RES_hhdet_tes!U103/RES_hhdet_fec!U103)</f>
        <v>0.83487922863981845</v>
      </c>
      <c r="V103" s="45">
        <f>IF(RES_hhdet_tes!V103=0,"",RES_hhdet_tes!V103/RES_hhdet_fec!V103)</f>
        <v>0.84811546142519778</v>
      </c>
      <c r="W103" s="45">
        <f>IF(RES_hhdet_tes!W103=0,"",RES_hhdet_tes!W103/RES_hhdet_fec!W103)</f>
        <v>0.8605007427855581</v>
      </c>
      <c r="X103" s="45">
        <f>IF(RES_hhdet_tes!X103=0,"",RES_hhdet_tes!X103/RES_hhdet_fec!X103)</f>
        <v>0.87146017713810164</v>
      </c>
      <c r="Y103" s="45">
        <f>IF(RES_hhdet_tes!Y103=0,"",RES_hhdet_tes!Y103/RES_hhdet_fec!Y103)</f>
        <v>0.88206693126894342</v>
      </c>
      <c r="DA103" s="60" t="s">
        <v>2004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X105" s="119" t="str">
        <f>IF(RES_hhdet_tes!X105=0,"",RES_hhdet_tes!X105/RES_hhdet_fec!X105)</f>
        <v/>
      </c>
      <c r="Y105" s="119" t="str">
        <f>IF(RES_hhdet_tes!Y105=0,"",RES_hhdet_tes!Y105/RES_hhdet_fec!Y105)</f>
        <v/>
      </c>
      <c r="DA105" s="129" t="s">
        <v>2005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X106" s="124" t="str">
        <f>IF(RES_hhdet_tes!X106=0,"",RES_hhdet_tes!X106/RES_hhdet_fec!X106)</f>
        <v/>
      </c>
      <c r="Y106" s="124" t="str">
        <f>IF(RES_hhdet_tes!Y106=0,"",RES_hhdet_tes!Y106/RES_hhdet_fec!Y106)</f>
        <v/>
      </c>
      <c r="DA106" s="130" t="s">
        <v>2006</v>
      </c>
    </row>
    <row r="107" spans="1:105" ht="12" customHeight="1" x14ac:dyDescent="0.25">
      <c r="A107" s="97" t="s">
        <v>197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X107" s="111" t="str">
        <f>IF(RES_hhdet_tes!X107=0,"",RES_hhdet_tes!X107/RES_hhdet_fec!X107)</f>
        <v/>
      </c>
      <c r="Y107" s="111" t="str">
        <f>IF(RES_hhdet_tes!Y107=0,"",RES_hhdet_tes!Y107/RES_hhdet_fec!Y107)</f>
        <v/>
      </c>
      <c r="DA107" s="63" t="s">
        <v>2007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X108" s="111" t="str">
        <f>IF(RES_hhdet_tes!X108=0,"",RES_hhdet_tes!X108/RES_hhdet_fec!X108)</f>
        <v/>
      </c>
      <c r="Y108" s="111" t="str">
        <f>IF(RES_hhdet_tes!Y108=0,"",RES_hhdet_tes!Y108/RES_hhdet_fec!Y108)</f>
        <v/>
      </c>
      <c r="DA108" s="63" t="s">
        <v>2008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X109" s="124" t="str">
        <f>IF(RES_hhdet_tes!X109=0,"",RES_hhdet_tes!X109/RES_hhdet_fec!X109)</f>
        <v/>
      </c>
      <c r="Y109" s="124" t="str">
        <f>IF(RES_hhdet_tes!Y109=0,"",RES_hhdet_tes!Y109/RES_hhdet_fec!Y109)</f>
        <v/>
      </c>
      <c r="DA109" s="130" t="s">
        <v>2009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X110" s="111" t="str">
        <f>IF(RES_hhdet_tes!X110=0,"",RES_hhdet_tes!X110/RES_hhdet_fec!X110)</f>
        <v/>
      </c>
      <c r="Y110" s="111" t="str">
        <f>IF(RES_hhdet_tes!Y110=0,"",RES_hhdet_tes!Y110/RES_hhdet_fec!Y110)</f>
        <v/>
      </c>
      <c r="DA110" s="63" t="s">
        <v>2010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X111" s="124" t="str">
        <f>IF(RES_hhdet_tes!X111=0,"",RES_hhdet_tes!X111/RES_hhdet_fec!X111)</f>
        <v/>
      </c>
      <c r="Y111" s="124" t="str">
        <f>IF(RES_hhdet_tes!Y111=0,"",RES_hhdet_tes!Y111/RES_hhdet_fec!Y111)</f>
        <v/>
      </c>
      <c r="DA111" s="130" t="s">
        <v>2011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X112" s="111" t="str">
        <f>IF(RES_hhdet_tes!X112=0,"",RES_hhdet_tes!X112/RES_hhdet_fec!X112)</f>
        <v/>
      </c>
      <c r="Y112" s="111" t="str">
        <f>IF(RES_hhdet_tes!Y112=0,"",RES_hhdet_tes!Y112/RES_hhdet_fec!Y112)</f>
        <v/>
      </c>
      <c r="DA112" s="63" t="s">
        <v>2012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X113" s="111" t="str">
        <f>IF(RES_hhdet_tes!X113=0,"",RES_hhdet_tes!X113/RES_hhdet_fec!X113)</f>
        <v/>
      </c>
      <c r="Y113" s="111" t="str">
        <f>IF(RES_hhdet_tes!Y113=0,"",RES_hhdet_tes!Y113/RES_hhdet_fec!Y113)</f>
        <v/>
      </c>
      <c r="DA113" s="63" t="s">
        <v>2013</v>
      </c>
    </row>
    <row r="114" spans="1:105" ht="12" customHeight="1" x14ac:dyDescent="0.25">
      <c r="A114" s="100" t="s">
        <v>197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X114" s="112" t="str">
        <f>IF(RES_hhdet_tes!X114=0,"",RES_hhdet_tes!X114/RES_hhdet_fec!X114)</f>
        <v/>
      </c>
      <c r="Y114" s="112" t="str">
        <f>IF(RES_hhdet_tes!Y114=0,"",RES_hhdet_tes!Y114/RES_hhdet_fec!Y114)</f>
        <v/>
      </c>
      <c r="DA114" s="131" t="s">
        <v>2014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X115" s="113" t="str">
        <f>IF(RES_hhdet_tes!X115=0,"",RES_hhdet_tes!X115/RES_hhdet_fec!X115)</f>
        <v/>
      </c>
      <c r="Y115" s="113" t="str">
        <f>IF(RES_hhdet_tes!Y115=0,"",RES_hhdet_tes!Y115/RES_hhdet_fec!Y115)</f>
        <v/>
      </c>
      <c r="DA115" s="132" t="s">
        <v>2015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X116" s="112" t="str">
        <f>IF(RES_hhdet_tes!X116=0,"",RES_hhdet_tes!X116/RES_hhdet_fec!X116)</f>
        <v/>
      </c>
      <c r="Y116" s="112" t="str">
        <f>IF(RES_hhdet_tes!Y116=0,"",RES_hhdet_tes!Y116/RES_hhdet_fec!Y116)</f>
        <v/>
      </c>
      <c r="DA116" s="131" t="s">
        <v>2016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X117" s="113" t="str">
        <f>IF(RES_hhdet_tes!X117=0,"",RES_hhdet_tes!X117/RES_hhdet_fec!X117)</f>
        <v/>
      </c>
      <c r="Y117" s="113" t="str">
        <f>IF(RES_hhdet_tes!Y117=0,"",RES_hhdet_tes!Y117/RES_hhdet_fec!Y117)</f>
        <v/>
      </c>
      <c r="DA117" s="132" t="s">
        <v>2017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X118" s="111" t="str">
        <f>IF(RES_hhdet_tes!X118=0,"",RES_hhdet_tes!X118/RES_hhdet_fec!X118)</f>
        <v/>
      </c>
      <c r="Y118" s="111" t="str">
        <f>IF(RES_hhdet_tes!Y118=0,"",RES_hhdet_tes!Y118/RES_hhdet_fec!Y118)</f>
        <v/>
      </c>
      <c r="DA118" s="63" t="s">
        <v>2018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X119" s="111" t="str">
        <f>IF(RES_hhdet_tes!X119=0,"",RES_hhdet_tes!X119/RES_hhdet_fec!X119)</f>
        <v/>
      </c>
      <c r="Y119" s="111" t="str">
        <f>IF(RES_hhdet_tes!Y119=0,"",RES_hhdet_tes!Y119/RES_hhdet_fec!Y119)</f>
        <v/>
      </c>
      <c r="DA119" s="63" t="s">
        <v>2019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X120" s="124" t="str">
        <f>IF(RES_hhdet_tes!X120=0,"",RES_hhdet_tes!X120/RES_hhdet_fec!X120)</f>
        <v/>
      </c>
      <c r="Y120" s="124" t="str">
        <f>IF(RES_hhdet_tes!Y120=0,"",RES_hhdet_tes!Y120/RES_hhdet_fec!Y120)</f>
        <v/>
      </c>
      <c r="DA120" s="130" t="s">
        <v>2020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X121" s="111" t="str">
        <f>IF(RES_hhdet_tes!X121=0,"",RES_hhdet_tes!X121/RES_hhdet_fec!X121)</f>
        <v/>
      </c>
      <c r="Y121" s="111" t="str">
        <f>IF(RES_hhdet_tes!Y121=0,"",RES_hhdet_tes!Y121/RES_hhdet_fec!Y121)</f>
        <v/>
      </c>
      <c r="DA121" s="63" t="s">
        <v>2021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X122" s="45" t="str">
        <f>IF(RES_hhdet_tes!X122=0,"",RES_hhdet_tes!X122/RES_hhdet_fec!X122)</f>
        <v/>
      </c>
      <c r="Y122" s="45" t="str">
        <f>IF(RES_hhdet_tes!Y122=0,"",RES_hhdet_tes!Y122/RES_hhdet_fec!Y122)</f>
        <v/>
      </c>
      <c r="DA122" s="60" t="s">
        <v>2022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>
        <f>IF(RES_hhdet_tes!B124=0,"",RES_hhdet_tes!B124/RES_hhdet_fec!B124)</f>
        <v>0.83709852247958216</v>
      </c>
      <c r="C124" s="119">
        <f>IF(RES_hhdet_tes!C124=0,"",RES_hhdet_tes!C124/RES_hhdet_fec!C124)</f>
        <v>0.83952640429810821</v>
      </c>
      <c r="D124" s="119">
        <f>IF(RES_hhdet_tes!D124=0,"",RES_hhdet_tes!D124/RES_hhdet_fec!D124)</f>
        <v>0.84220992064002764</v>
      </c>
      <c r="E124" s="119">
        <f>IF(RES_hhdet_tes!E124=0,"",RES_hhdet_tes!E124/RES_hhdet_fec!E124)</f>
        <v>0.84504936249313845</v>
      </c>
      <c r="F124" s="119">
        <f>IF(RES_hhdet_tes!F124=0,"",RES_hhdet_tes!F124/RES_hhdet_fec!F124)</f>
        <v>0.8477776765234305</v>
      </c>
      <c r="G124" s="119">
        <f>IF(RES_hhdet_tes!G124=0,"",RES_hhdet_tes!G124/RES_hhdet_fec!G124)</f>
        <v>0.85026758543630043</v>
      </c>
      <c r="H124" s="119">
        <f>IF(RES_hhdet_tes!H124=0,"",RES_hhdet_tes!H124/RES_hhdet_fec!H124)</f>
        <v>0.85337348398432589</v>
      </c>
      <c r="I124" s="119">
        <f>IF(RES_hhdet_tes!I124=0,"",RES_hhdet_tes!I124/RES_hhdet_fec!I124)</f>
        <v>0.85639069834864534</v>
      </c>
      <c r="J124" s="119">
        <f>IF(RES_hhdet_tes!J124=0,"",RES_hhdet_tes!J124/RES_hhdet_fec!J124)</f>
        <v>0.85959038539768073</v>
      </c>
      <c r="K124" s="119">
        <f>IF(RES_hhdet_tes!K124=0,"",RES_hhdet_tes!K124/RES_hhdet_fec!K124)</f>
        <v>0.86283948745256789</v>
      </c>
      <c r="L124" s="119">
        <f>IF(RES_hhdet_tes!L124=0,"",RES_hhdet_tes!L124/RES_hhdet_fec!L124)</f>
        <v>0.866945781784763</v>
      </c>
      <c r="M124" s="119">
        <f>IF(RES_hhdet_tes!M124=0,"",RES_hhdet_tes!M124/RES_hhdet_fec!M124)</f>
        <v>0.87074675916054189</v>
      </c>
      <c r="N124" s="119">
        <f>IF(RES_hhdet_tes!N124=0,"",RES_hhdet_tes!N124/RES_hhdet_fec!N124)</f>
        <v>0.87522844028901003</v>
      </c>
      <c r="O124" s="119">
        <f>IF(RES_hhdet_tes!O124=0,"",RES_hhdet_tes!O124/RES_hhdet_fec!O124)</f>
        <v>0.87984880315142555</v>
      </c>
      <c r="P124" s="119">
        <f>IF(RES_hhdet_tes!P124=0,"",RES_hhdet_tes!P124/RES_hhdet_fec!P124)</f>
        <v>0.88170980894087414</v>
      </c>
      <c r="Q124" s="119">
        <f>IF(RES_hhdet_tes!Q124=0,"",RES_hhdet_tes!Q124/RES_hhdet_fec!Q124)</f>
        <v>0.88409767433354325</v>
      </c>
      <c r="R124" s="119">
        <f>IF(RES_hhdet_tes!R124=0,"",RES_hhdet_tes!R124/RES_hhdet_fec!R124)</f>
        <v>0.88675745921194582</v>
      </c>
      <c r="S124" s="119">
        <f>IF(RES_hhdet_tes!S124=0,"",RES_hhdet_tes!S124/RES_hhdet_fec!S124)</f>
        <v>0.89060005275800169</v>
      </c>
      <c r="T124" s="119">
        <f>IF(RES_hhdet_tes!T124=0,"",RES_hhdet_tes!T124/RES_hhdet_fec!T124)</f>
        <v>0.89444555020161187</v>
      </c>
      <c r="U124" s="119">
        <f>IF(RES_hhdet_tes!U124=0,"",RES_hhdet_tes!U124/RES_hhdet_fec!U124)</f>
        <v>0.89907118399041031</v>
      </c>
      <c r="V124" s="119">
        <f>IF(RES_hhdet_tes!V124=0,"",RES_hhdet_tes!V124/RES_hhdet_fec!V124)</f>
        <v>0.9033935932258742</v>
      </c>
      <c r="W124" s="119">
        <f>IF(RES_hhdet_tes!W124=0,"",RES_hhdet_tes!W124/RES_hhdet_fec!W124)</f>
        <v>0.90821815032619035</v>
      </c>
      <c r="X124" s="119">
        <f>IF(RES_hhdet_tes!X124=0,"",RES_hhdet_tes!X124/RES_hhdet_fec!X124)</f>
        <v>0.91276126586634931</v>
      </c>
      <c r="Y124" s="119">
        <f>IF(RES_hhdet_tes!Y124=0,"",RES_hhdet_tes!Y124/RES_hhdet_fec!Y124)</f>
        <v>0.91795847529863239</v>
      </c>
      <c r="DA124" s="129" t="s">
        <v>2023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0.83702608875506501</v>
      </c>
      <c r="C125" s="124">
        <f>IF(RES_hhdet_tes!C125=0,"",RES_hhdet_tes!C125/RES_hhdet_fec!C125)</f>
        <v>0.83982742043518832</v>
      </c>
      <c r="D125" s="124">
        <f>IF(RES_hhdet_tes!D125=0,"",RES_hhdet_tes!D125/RES_hhdet_fec!D125)</f>
        <v>0.84240959818598071</v>
      </c>
      <c r="E125" s="124">
        <f>IF(RES_hhdet_tes!E125=0,"",RES_hhdet_tes!E125/RES_hhdet_fec!E125)</f>
        <v>0.84507059061952905</v>
      </c>
      <c r="F125" s="124">
        <f>IF(RES_hhdet_tes!F125=0,"",RES_hhdet_tes!F125/RES_hhdet_fec!F125)</f>
        <v>0.84793914340756704</v>
      </c>
      <c r="G125" s="124">
        <f>IF(RES_hhdet_tes!G125=0,"",RES_hhdet_tes!G125/RES_hhdet_fec!G125)</f>
        <v>0.85019604132218329</v>
      </c>
      <c r="H125" s="124">
        <f>IF(RES_hhdet_tes!H125=0,"",RES_hhdet_tes!H125/RES_hhdet_fec!H125)</f>
        <v>0.85294718774111167</v>
      </c>
      <c r="I125" s="124">
        <f>IF(RES_hhdet_tes!I125=0,"",RES_hhdet_tes!I125/RES_hhdet_fec!I125)</f>
        <v>0.85595004598473767</v>
      </c>
      <c r="J125" s="124">
        <f>IF(RES_hhdet_tes!J125=0,"",RES_hhdet_tes!J125/RES_hhdet_fec!J125)</f>
        <v>0.85918342074556942</v>
      </c>
      <c r="K125" s="124">
        <f>IF(RES_hhdet_tes!K125=0,"",RES_hhdet_tes!K125/RES_hhdet_fec!K125)</f>
        <v>0.86236093439796724</v>
      </c>
      <c r="L125" s="124">
        <f>IF(RES_hhdet_tes!L125=0,"",RES_hhdet_tes!L125/RES_hhdet_fec!L125)</f>
        <v>0.8657762631071555</v>
      </c>
      <c r="M125" s="124">
        <f>IF(RES_hhdet_tes!M125=0,"",RES_hhdet_tes!M125/RES_hhdet_fec!M125)</f>
        <v>0.86955773172137685</v>
      </c>
      <c r="N125" s="124">
        <f>IF(RES_hhdet_tes!N125=0,"",RES_hhdet_tes!N125/RES_hhdet_fec!N125)</f>
        <v>0.87397513244604741</v>
      </c>
      <c r="O125" s="124">
        <f>IF(RES_hhdet_tes!O125=0,"",RES_hhdet_tes!O125/RES_hhdet_fec!O125)</f>
        <v>0.87832391973995227</v>
      </c>
      <c r="P125" s="124">
        <f>IF(RES_hhdet_tes!P125=0,"",RES_hhdet_tes!P125/RES_hhdet_fec!P125)</f>
        <v>0.87975931352069536</v>
      </c>
      <c r="Q125" s="124">
        <f>IF(RES_hhdet_tes!Q125=0,"",RES_hhdet_tes!Q125/RES_hhdet_fec!Q125)</f>
        <v>0.88219473648537838</v>
      </c>
      <c r="R125" s="124">
        <f>IF(RES_hhdet_tes!R125=0,"",RES_hhdet_tes!R125/RES_hhdet_fec!R125)</f>
        <v>0.88463529363984006</v>
      </c>
      <c r="S125" s="124">
        <f>IF(RES_hhdet_tes!S125=0,"",RES_hhdet_tes!S125/RES_hhdet_fec!S125)</f>
        <v>0.88845222128245349</v>
      </c>
      <c r="T125" s="124">
        <f>IF(RES_hhdet_tes!T125=0,"",RES_hhdet_tes!T125/RES_hhdet_fec!T125)</f>
        <v>0.89206986049512016</v>
      </c>
      <c r="U125" s="124">
        <f>IF(RES_hhdet_tes!U125=0,"",RES_hhdet_tes!U125/RES_hhdet_fec!U125)</f>
        <v>0.89637020717474702</v>
      </c>
      <c r="V125" s="124">
        <f>IF(RES_hhdet_tes!V125=0,"",RES_hhdet_tes!V125/RES_hhdet_fec!V125)</f>
        <v>0.90006270166914015</v>
      </c>
      <c r="W125" s="124">
        <f>IF(RES_hhdet_tes!W125=0,"",RES_hhdet_tes!W125/RES_hhdet_fec!W125)</f>
        <v>0.90458793172301932</v>
      </c>
      <c r="X125" s="124">
        <f>IF(RES_hhdet_tes!X125=0,"",RES_hhdet_tes!X125/RES_hhdet_fec!X125)</f>
        <v>0.90913889245827473</v>
      </c>
      <c r="Y125" s="124">
        <f>IF(RES_hhdet_tes!Y125=0,"",RES_hhdet_tes!Y125/RES_hhdet_fec!Y125)</f>
        <v>0.91381666392250283</v>
      </c>
      <c r="DA125" s="130" t="s">
        <v>2024</v>
      </c>
    </row>
    <row r="126" spans="1:105" ht="12" customHeight="1" x14ac:dyDescent="0.25">
      <c r="A126" s="97" t="s">
        <v>198</v>
      </c>
      <c r="B126" s="111">
        <f>IF(RES_hhdet_tes!B126=0,"",RES_hhdet_tes!B126/RES_hhdet_fec!B126)</f>
        <v>0.83639279507440645</v>
      </c>
      <c r="C126" s="111">
        <f>IF(RES_hhdet_tes!C126=0,"",RES_hhdet_tes!C126/RES_hhdet_fec!C126)</f>
        <v>0.83920469129260034</v>
      </c>
      <c r="D126" s="111">
        <f>IF(RES_hhdet_tes!D126=0,"",RES_hhdet_tes!D126/RES_hhdet_fec!D126)</f>
        <v>0.84181045428408419</v>
      </c>
      <c r="E126" s="111">
        <f>IF(RES_hhdet_tes!E126=0,"",RES_hhdet_tes!E126/RES_hhdet_fec!E126)</f>
        <v>0.84448853495612219</v>
      </c>
      <c r="F126" s="111">
        <f>IF(RES_hhdet_tes!F126=0,"",RES_hhdet_tes!F126/RES_hhdet_fec!F126)</f>
        <v>0.8473822326349838</v>
      </c>
      <c r="G126" s="111">
        <f>IF(RES_hhdet_tes!G126=0,"",RES_hhdet_tes!G126/RES_hhdet_fec!G126)</f>
        <v>0.84965591274574592</v>
      </c>
      <c r="H126" s="111">
        <f>IF(RES_hhdet_tes!H126=0,"",RES_hhdet_tes!H126/RES_hhdet_fec!H126)</f>
        <v>0.852423915645518</v>
      </c>
      <c r="I126" s="111">
        <f>IF(RES_hhdet_tes!I126=0,"",RES_hhdet_tes!I126/RES_hhdet_fec!I126)</f>
        <v>0.85544328053510577</v>
      </c>
      <c r="J126" s="111">
        <f>IF(RES_hhdet_tes!J126=0,"",RES_hhdet_tes!J126/RES_hhdet_fec!J126)</f>
        <v>0.85869528846676757</v>
      </c>
      <c r="K126" s="111">
        <f>IF(RES_hhdet_tes!K126=0,"",RES_hhdet_tes!K126/RES_hhdet_fec!K126)</f>
        <v>0.86188717469521603</v>
      </c>
      <c r="L126" s="111">
        <f>IF(RES_hhdet_tes!L126=0,"",RES_hhdet_tes!L126/RES_hhdet_fec!L126)</f>
        <v>0.86531534122744336</v>
      </c>
      <c r="M126" s="111">
        <f>IF(RES_hhdet_tes!M126=0,"",RES_hhdet_tes!M126/RES_hhdet_fec!M126)</f>
        <v>0.8691172310084565</v>
      </c>
      <c r="N126" s="111">
        <f>IF(RES_hhdet_tes!N126=0,"",RES_hhdet_tes!N126/RES_hhdet_fec!N126)</f>
        <v>0.87355030371700215</v>
      </c>
      <c r="O126" s="111">
        <f>IF(RES_hhdet_tes!O126=0,"",RES_hhdet_tes!O126/RES_hhdet_fec!O126)</f>
        <v>0.87791758299092004</v>
      </c>
      <c r="P126" s="111">
        <f>IF(RES_hhdet_tes!P126=0,"",RES_hhdet_tes!P126/RES_hhdet_fec!P126)</f>
        <v>0.87936124155575957</v>
      </c>
      <c r="Q126" s="111">
        <f>IF(RES_hhdet_tes!Q126=0,"",RES_hhdet_tes!Q126/RES_hhdet_fec!Q126)</f>
        <v>0.88180793717161898</v>
      </c>
      <c r="R126" s="111">
        <f>IF(RES_hhdet_tes!R126=0,"",RES_hhdet_tes!R126/RES_hhdet_fec!R126)</f>
        <v>0.88425629970675723</v>
      </c>
      <c r="S126" s="111">
        <f>IF(RES_hhdet_tes!S126=0,"",RES_hhdet_tes!S126/RES_hhdet_fec!S126)</f>
        <v>0.88808784537418783</v>
      </c>
      <c r="T126" s="111">
        <f>IF(RES_hhdet_tes!T126=0,"",RES_hhdet_tes!T126/RES_hhdet_fec!T126)</f>
        <v>0.89171966243571033</v>
      </c>
      <c r="U126" s="111">
        <f>IF(RES_hhdet_tes!U126=0,"",RES_hhdet_tes!U126/RES_hhdet_fec!U126)</f>
        <v>0.89603428059563484</v>
      </c>
      <c r="V126" s="111">
        <f>IF(RES_hhdet_tes!V126=0,"",RES_hhdet_tes!V126/RES_hhdet_fec!V126)</f>
        <v>0.89973860746140166</v>
      </c>
      <c r="W126" s="111">
        <f>IF(RES_hhdet_tes!W126=0,"",RES_hhdet_tes!W126/RES_hhdet_fec!W126)</f>
        <v>0.9042757051161584</v>
      </c>
      <c r="X126" s="111">
        <f>IF(RES_hhdet_tes!X126=0,"",RES_hhdet_tes!X126/RES_hhdet_fec!X126)</f>
        <v>0.9088420864442972</v>
      </c>
      <c r="Y126" s="111">
        <f>IF(RES_hhdet_tes!Y126=0,"",RES_hhdet_tes!Y126/RES_hhdet_fec!Y126)</f>
        <v>0.9135338735293933</v>
      </c>
      <c r="DA126" s="63" t="s">
        <v>2025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X127" s="111">
        <f>IF(RES_hhdet_tes!X127=0,"",RES_hhdet_tes!X127/RES_hhdet_fec!X127)</f>
        <v>1</v>
      </c>
      <c r="Y127" s="111">
        <f>IF(RES_hhdet_tes!Y127=0,"",RES_hhdet_tes!Y127/RES_hhdet_fec!Y127)</f>
        <v>1</v>
      </c>
      <c r="DA127" s="63" t="s">
        <v>2026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1.9750400444877318</v>
      </c>
      <c r="C128" s="124">
        <f>IF(RES_hhdet_tes!C128=0,"",RES_hhdet_tes!C128/RES_hhdet_fec!C128)</f>
        <v>2.0798845030602284</v>
      </c>
      <c r="D128" s="124">
        <f>IF(RES_hhdet_tes!D128=0,"",RES_hhdet_tes!D128/RES_hhdet_fec!D128)</f>
        <v>2.1924784496128487</v>
      </c>
      <c r="E128" s="124">
        <f>IF(RES_hhdet_tes!E128=0,"",RES_hhdet_tes!E128/RES_hhdet_fec!E128)</f>
        <v>2.3140152030627754</v>
      </c>
      <c r="F128" s="124">
        <f>IF(RES_hhdet_tes!F128=0,"",RES_hhdet_tes!F128/RES_hhdet_fec!F128)</f>
        <v>2.4570540073985518</v>
      </c>
      <c r="G128" s="124">
        <f>IF(RES_hhdet_tes!G128=0,"",RES_hhdet_tes!G128/RES_hhdet_fec!G128)</f>
        <v>2.6173468151530237</v>
      </c>
      <c r="H128" s="124">
        <f>IF(RES_hhdet_tes!H128=0,"",RES_hhdet_tes!H128/RES_hhdet_fec!H128)</f>
        <v>2.8083080202481092</v>
      </c>
      <c r="I128" s="124">
        <f>IF(RES_hhdet_tes!I128=0,"",RES_hhdet_tes!I128/RES_hhdet_fec!I128)</f>
        <v>2.930303466949888</v>
      </c>
      <c r="J128" s="124">
        <f>IF(RES_hhdet_tes!J128=0,"",RES_hhdet_tes!J128/RES_hhdet_fec!J128)</f>
        <v>3.0284363725596357</v>
      </c>
      <c r="K128" s="124">
        <f>IF(RES_hhdet_tes!K128=0,"",RES_hhdet_tes!K128/RES_hhdet_fec!K128)</f>
        <v>3.1664442048368473</v>
      </c>
      <c r="L128" s="124">
        <f>IF(RES_hhdet_tes!L128=0,"",RES_hhdet_tes!L128/RES_hhdet_fec!L128)</f>
        <v>3.2989711882104475</v>
      </c>
      <c r="M128" s="124">
        <f>IF(RES_hhdet_tes!M128=0,"",RES_hhdet_tes!M128/RES_hhdet_fec!M128)</f>
        <v>3.413633231802947</v>
      </c>
      <c r="N128" s="124">
        <f>IF(RES_hhdet_tes!N128=0,"",RES_hhdet_tes!N128/RES_hhdet_fec!N128)</f>
        <v>3.5482900280941716</v>
      </c>
      <c r="O128" s="124">
        <f>IF(RES_hhdet_tes!O128=0,"",RES_hhdet_tes!O128/RES_hhdet_fec!O128)</f>
        <v>3.7060997503561031</v>
      </c>
      <c r="P128" s="124">
        <f>IF(RES_hhdet_tes!P128=0,"",RES_hhdet_tes!P128/RES_hhdet_fec!P128)</f>
        <v>3.854842437953574</v>
      </c>
      <c r="Q128" s="124">
        <f>IF(RES_hhdet_tes!Q128=0,"",RES_hhdet_tes!Q128/RES_hhdet_fec!Q128)</f>
        <v>3.9940036395741658</v>
      </c>
      <c r="R128" s="124">
        <f>IF(RES_hhdet_tes!R128=0,"",RES_hhdet_tes!R128/RES_hhdet_fec!R128)</f>
        <v>4.1221920222405988</v>
      </c>
      <c r="S128" s="124">
        <f>IF(RES_hhdet_tes!S128=0,"",RES_hhdet_tes!S128/RES_hhdet_fec!S128)</f>
        <v>4.2533452059929049</v>
      </c>
      <c r="T128" s="124">
        <f>IF(RES_hhdet_tes!T128=0,"",RES_hhdet_tes!T128/RES_hhdet_fec!T128)</f>
        <v>4.3603682248514177</v>
      </c>
      <c r="U128" s="124">
        <f>IF(RES_hhdet_tes!U128=0,"",RES_hhdet_tes!U128/RES_hhdet_fec!U128)</f>
        <v>4.4436711086759759</v>
      </c>
      <c r="V128" s="124">
        <f>IF(RES_hhdet_tes!V128=0,"",RES_hhdet_tes!V128/RES_hhdet_fec!V128)</f>
        <v>4.5117164212991492</v>
      </c>
      <c r="W128" s="124">
        <f>IF(RES_hhdet_tes!W128=0,"",RES_hhdet_tes!W128/RES_hhdet_fec!W128)</f>
        <v>4.5648947128800677</v>
      </c>
      <c r="X128" s="124">
        <f>IF(RES_hhdet_tes!X128=0,"",RES_hhdet_tes!X128/RES_hhdet_fec!X128)</f>
        <v>4.5967752687966525</v>
      </c>
      <c r="Y128" s="124">
        <f>IF(RES_hhdet_tes!Y128=0,"",RES_hhdet_tes!Y128/RES_hhdet_fec!Y128)</f>
        <v>4.63331354834183</v>
      </c>
      <c r="DA128" s="130" t="s">
        <v>2027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1.9750400444877318</v>
      </c>
      <c r="C129" s="111">
        <f>IF(RES_hhdet_tes!C129=0,"",RES_hhdet_tes!C129/RES_hhdet_fec!C129)</f>
        <v>2.0798845030602284</v>
      </c>
      <c r="D129" s="111">
        <f>IF(RES_hhdet_tes!D129=0,"",RES_hhdet_tes!D129/RES_hhdet_fec!D129)</f>
        <v>2.1924784496128487</v>
      </c>
      <c r="E129" s="111">
        <f>IF(RES_hhdet_tes!E129=0,"",RES_hhdet_tes!E129/RES_hhdet_fec!E129)</f>
        <v>2.3140152030627754</v>
      </c>
      <c r="F129" s="111">
        <f>IF(RES_hhdet_tes!F129=0,"",RES_hhdet_tes!F129/RES_hhdet_fec!F129)</f>
        <v>2.4570540073985518</v>
      </c>
      <c r="G129" s="111">
        <f>IF(RES_hhdet_tes!G129=0,"",RES_hhdet_tes!G129/RES_hhdet_fec!G129)</f>
        <v>2.6173468151530237</v>
      </c>
      <c r="H129" s="111">
        <f>IF(RES_hhdet_tes!H129=0,"",RES_hhdet_tes!H129/RES_hhdet_fec!H129)</f>
        <v>2.8083080202481092</v>
      </c>
      <c r="I129" s="111">
        <f>IF(RES_hhdet_tes!I129=0,"",RES_hhdet_tes!I129/RES_hhdet_fec!I129)</f>
        <v>2.930303466949888</v>
      </c>
      <c r="J129" s="111">
        <f>IF(RES_hhdet_tes!J129=0,"",RES_hhdet_tes!J129/RES_hhdet_fec!J129)</f>
        <v>3.0284363725596357</v>
      </c>
      <c r="K129" s="111">
        <f>IF(RES_hhdet_tes!K129=0,"",RES_hhdet_tes!K129/RES_hhdet_fec!K129)</f>
        <v>3.1664442048368473</v>
      </c>
      <c r="L129" s="111">
        <f>IF(RES_hhdet_tes!L129=0,"",RES_hhdet_tes!L129/RES_hhdet_fec!L129)</f>
        <v>3.2989711882104475</v>
      </c>
      <c r="M129" s="111">
        <f>IF(RES_hhdet_tes!M129=0,"",RES_hhdet_tes!M129/RES_hhdet_fec!M129)</f>
        <v>3.413633231802947</v>
      </c>
      <c r="N129" s="111">
        <f>IF(RES_hhdet_tes!N129=0,"",RES_hhdet_tes!N129/RES_hhdet_fec!N129)</f>
        <v>3.5482900280941716</v>
      </c>
      <c r="O129" s="111">
        <f>IF(RES_hhdet_tes!O129=0,"",RES_hhdet_tes!O129/RES_hhdet_fec!O129)</f>
        <v>3.7060997503561031</v>
      </c>
      <c r="P129" s="111">
        <f>IF(RES_hhdet_tes!P129=0,"",RES_hhdet_tes!P129/RES_hhdet_fec!P129)</f>
        <v>3.854842437953574</v>
      </c>
      <c r="Q129" s="111">
        <f>IF(RES_hhdet_tes!Q129=0,"",RES_hhdet_tes!Q129/RES_hhdet_fec!Q129)</f>
        <v>3.9940036395741658</v>
      </c>
      <c r="R129" s="111">
        <f>IF(RES_hhdet_tes!R129=0,"",RES_hhdet_tes!R129/RES_hhdet_fec!R129)</f>
        <v>4.1221920222405988</v>
      </c>
      <c r="S129" s="111">
        <f>IF(RES_hhdet_tes!S129=0,"",RES_hhdet_tes!S129/RES_hhdet_fec!S129)</f>
        <v>4.2533452059929049</v>
      </c>
      <c r="T129" s="111">
        <f>IF(RES_hhdet_tes!T129=0,"",RES_hhdet_tes!T129/RES_hhdet_fec!T129)</f>
        <v>4.3603682248514177</v>
      </c>
      <c r="U129" s="111">
        <f>IF(RES_hhdet_tes!U129=0,"",RES_hhdet_tes!U129/RES_hhdet_fec!U129)</f>
        <v>4.4436711086759759</v>
      </c>
      <c r="V129" s="111">
        <f>IF(RES_hhdet_tes!V129=0,"",RES_hhdet_tes!V129/RES_hhdet_fec!V129)</f>
        <v>4.5117164212991492</v>
      </c>
      <c r="W129" s="111">
        <f>IF(RES_hhdet_tes!W129=0,"",RES_hhdet_tes!W129/RES_hhdet_fec!W129)</f>
        <v>4.5648947128800677</v>
      </c>
      <c r="X129" s="111">
        <f>IF(RES_hhdet_tes!X129=0,"",RES_hhdet_tes!X129/RES_hhdet_fec!X129)</f>
        <v>4.5967752687966525</v>
      </c>
      <c r="Y129" s="111">
        <f>IF(RES_hhdet_tes!Y129=0,"",RES_hhdet_tes!Y129/RES_hhdet_fec!Y129)</f>
        <v>4.63331354834183</v>
      </c>
      <c r="DA129" s="63" t="s">
        <v>2028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0.84117246079506836</v>
      </c>
      <c r="C130" s="124">
        <f>IF(RES_hhdet_tes!C130=0,"",RES_hhdet_tes!C130/RES_hhdet_fec!C130)</f>
        <v>0.84028627501978148</v>
      </c>
      <c r="D130" s="124">
        <f>IF(RES_hhdet_tes!D130=0,"",RES_hhdet_tes!D130/RES_hhdet_fec!D130)</f>
        <v>0.84311828263269073</v>
      </c>
      <c r="E130" s="124">
        <f>IF(RES_hhdet_tes!E130=0,"",RES_hhdet_tes!E130/RES_hhdet_fec!E130)</f>
        <v>0.84568732360912424</v>
      </c>
      <c r="F130" s="124">
        <f>IF(RES_hhdet_tes!F130=0,"",RES_hhdet_tes!F130/RES_hhdet_fec!F130)</f>
        <v>0.84720665454801913</v>
      </c>
      <c r="G130" s="124">
        <f>IF(RES_hhdet_tes!G130=0,"",RES_hhdet_tes!G130/RES_hhdet_fec!G130)</f>
        <v>0.8514767190249023</v>
      </c>
      <c r="H130" s="124">
        <f>IF(RES_hhdet_tes!H130=0,"",RES_hhdet_tes!H130/RES_hhdet_fec!H130)</f>
        <v>0.85489561831778826</v>
      </c>
      <c r="I130" s="124">
        <f>IF(RES_hhdet_tes!I130=0,"",RES_hhdet_tes!I130/RES_hhdet_fec!I130)</f>
        <v>0.85805716416923516</v>
      </c>
      <c r="J130" s="124">
        <f>IF(RES_hhdet_tes!J130=0,"",RES_hhdet_tes!J130/RES_hhdet_fec!J130)</f>
        <v>0.86076224050849071</v>
      </c>
      <c r="K130" s="124">
        <f>IF(RES_hhdet_tes!K130=0,"",RES_hhdet_tes!K130/RES_hhdet_fec!K130)</f>
        <v>0.86459857087173142</v>
      </c>
      <c r="L130" s="124">
        <f>IF(RES_hhdet_tes!L130=0,"",RES_hhdet_tes!L130/RES_hhdet_fec!L130)</f>
        <v>0.86849683181614501</v>
      </c>
      <c r="M130" s="124">
        <f>IF(RES_hhdet_tes!M130=0,"",RES_hhdet_tes!M130/RES_hhdet_fec!M130)</f>
        <v>0.8740091297836089</v>
      </c>
      <c r="N130" s="124">
        <f>IF(RES_hhdet_tes!N130=0,"",RES_hhdet_tes!N130/RES_hhdet_fec!N130)</f>
        <v>0.87973258361247897</v>
      </c>
      <c r="O130" s="124">
        <f>IF(RES_hhdet_tes!O130=0,"",RES_hhdet_tes!O130/RES_hhdet_fec!O130)</f>
        <v>0.8854887408892379</v>
      </c>
      <c r="P130" s="124">
        <f>IF(RES_hhdet_tes!P130=0,"",RES_hhdet_tes!P130/RES_hhdet_fec!P130)</f>
        <v>0.88803124662108535</v>
      </c>
      <c r="Q130" s="124">
        <f>IF(RES_hhdet_tes!Q130=0,"",RES_hhdet_tes!Q130/RES_hhdet_fec!Q130)</f>
        <v>0.88974872217230461</v>
      </c>
      <c r="R130" s="124">
        <f>IF(RES_hhdet_tes!R130=0,"",RES_hhdet_tes!R130/RES_hhdet_fec!R130)</f>
        <v>0.89484124511450691</v>
      </c>
      <c r="S130" s="124">
        <f>IF(RES_hhdet_tes!S130=0,"",RES_hhdet_tes!S130/RES_hhdet_fec!S130)</f>
        <v>0.89867518059837481</v>
      </c>
      <c r="T130" s="124">
        <f>IF(RES_hhdet_tes!T130=0,"",RES_hhdet_tes!T130/RES_hhdet_fec!T130)</f>
        <v>0.90337601861227235</v>
      </c>
      <c r="U130" s="124">
        <f>IF(RES_hhdet_tes!U130=0,"",RES_hhdet_tes!U130/RES_hhdet_fec!U130)</f>
        <v>0.90685928981992048</v>
      </c>
      <c r="V130" s="124">
        <f>IF(RES_hhdet_tes!V130=0,"",RES_hhdet_tes!V130/RES_hhdet_fec!V130)</f>
        <v>0.91396568451281901</v>
      </c>
      <c r="W130" s="124">
        <f>IF(RES_hhdet_tes!W130=0,"",RES_hhdet_tes!W130/RES_hhdet_fec!W130)</f>
        <v>0.91869224921977977</v>
      </c>
      <c r="X130" s="124">
        <f>IF(RES_hhdet_tes!X130=0,"",RES_hhdet_tes!X130/RES_hhdet_fec!X130)</f>
        <v>0.92324304316395278</v>
      </c>
      <c r="Y130" s="124">
        <f>IF(RES_hhdet_tes!Y130=0,"",RES_hhdet_tes!Y130/RES_hhdet_fec!Y130)</f>
        <v>0.92725129130721906</v>
      </c>
      <c r="DA130" s="130" t="s">
        <v>2029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0.84324874471876732</v>
      </c>
      <c r="C131" s="111">
        <f>IF(RES_hhdet_tes!C131=0,"",RES_hhdet_tes!C131/RES_hhdet_fec!C131)</f>
        <v>0.84543437708601388</v>
      </c>
      <c r="D131" s="111">
        <f>IF(RES_hhdet_tes!D131=0,"",RES_hhdet_tes!D131/RES_hhdet_fec!D131)</f>
        <v>0.8481881680758887</v>
      </c>
      <c r="E131" s="111">
        <f>IF(RES_hhdet_tes!E131=0,"",RES_hhdet_tes!E131/RES_hhdet_fec!E131)</f>
        <v>0.85095607754452263</v>
      </c>
      <c r="F131" s="111">
        <f>IF(RES_hhdet_tes!F131=0,"",RES_hhdet_tes!F131/RES_hhdet_fec!F131)</f>
        <v>0.85379460123099815</v>
      </c>
      <c r="G131" s="111">
        <f>IF(RES_hhdet_tes!G131=0,"",RES_hhdet_tes!G131/RES_hhdet_fec!G131)</f>
        <v>0.85653009508684663</v>
      </c>
      <c r="H131" s="111">
        <f>IF(RES_hhdet_tes!H131=0,"",RES_hhdet_tes!H131/RES_hhdet_fec!H131)</f>
        <v>0.85958920801937067</v>
      </c>
      <c r="I131" s="111">
        <f>IF(RES_hhdet_tes!I131=0,"",RES_hhdet_tes!I131/RES_hhdet_fec!I131)</f>
        <v>0.86286460419201594</v>
      </c>
      <c r="J131" s="111">
        <f>IF(RES_hhdet_tes!J131=0,"",RES_hhdet_tes!J131/RES_hhdet_fec!J131)</f>
        <v>0.86638899495570121</v>
      </c>
      <c r="K131" s="111">
        <f>IF(RES_hhdet_tes!K131=0,"",RES_hhdet_tes!K131/RES_hhdet_fec!K131)</f>
        <v>0.87005961152629396</v>
      </c>
      <c r="L131" s="111">
        <f>IF(RES_hhdet_tes!L131=0,"",RES_hhdet_tes!L131/RES_hhdet_fec!L131)</f>
        <v>0.87399479749915754</v>
      </c>
      <c r="M131" s="111">
        <f>IF(RES_hhdet_tes!M131=0,"",RES_hhdet_tes!M131/RES_hhdet_fec!M131)</f>
        <v>0.87845528324852862</v>
      </c>
      <c r="N131" s="111">
        <f>IF(RES_hhdet_tes!N131=0,"",RES_hhdet_tes!N131/RES_hhdet_fec!N131)</f>
        <v>0.88360457863616537</v>
      </c>
      <c r="O131" s="111">
        <f>IF(RES_hhdet_tes!O131=0,"",RES_hhdet_tes!O131/RES_hhdet_fec!O131)</f>
        <v>0.88857490687225293</v>
      </c>
      <c r="P131" s="111">
        <f>IF(RES_hhdet_tes!P131=0,"",RES_hhdet_tes!P131/RES_hhdet_fec!P131)</f>
        <v>0.89040622056524377</v>
      </c>
      <c r="Q131" s="111">
        <f>IF(RES_hhdet_tes!Q131=0,"",RES_hhdet_tes!Q131/RES_hhdet_fec!Q131)</f>
        <v>0.89304793834716689</v>
      </c>
      <c r="R131" s="111">
        <f>IF(RES_hhdet_tes!R131=0,"",RES_hhdet_tes!R131/RES_hhdet_fec!R131)</f>
        <v>0.89630541673274589</v>
      </c>
      <c r="S131" s="111">
        <f>IF(RES_hhdet_tes!S131=0,"",RES_hhdet_tes!S131/RES_hhdet_fec!S131)</f>
        <v>0.90072966198062876</v>
      </c>
      <c r="T131" s="111">
        <f>IF(RES_hhdet_tes!T131=0,"",RES_hhdet_tes!T131/RES_hhdet_fec!T131)</f>
        <v>0.90522731887649288</v>
      </c>
      <c r="U131" s="111">
        <f>IF(RES_hhdet_tes!U131=0,"",RES_hhdet_tes!U131/RES_hhdet_fec!U131)</f>
        <v>0.91015104546238346</v>
      </c>
      <c r="V131" s="111">
        <f>IF(RES_hhdet_tes!V131=0,"",RES_hhdet_tes!V131/RES_hhdet_fec!V131)</f>
        <v>0.91519616902136436</v>
      </c>
      <c r="W131" s="111">
        <f>IF(RES_hhdet_tes!W131=0,"",RES_hhdet_tes!W131/RES_hhdet_fec!W131)</f>
        <v>0.92060118680390546</v>
      </c>
      <c r="X131" s="111">
        <f>IF(RES_hhdet_tes!X131=0,"",RES_hhdet_tes!X131/RES_hhdet_fec!X131)</f>
        <v>0.92610040700398932</v>
      </c>
      <c r="Y131" s="111">
        <f>IF(RES_hhdet_tes!Y131=0,"",RES_hhdet_tes!Y131/RES_hhdet_fec!Y131)</f>
        <v>0.93135561206036954</v>
      </c>
      <c r="DA131" s="63" t="s">
        <v>2030</v>
      </c>
    </row>
    <row r="132" spans="1:105" ht="12" customHeight="1" x14ac:dyDescent="0.25">
      <c r="A132" s="97" t="s">
        <v>127</v>
      </c>
      <c r="B132" s="111">
        <f>IF(RES_hhdet_tes!B132=0,"",RES_hhdet_tes!B132/RES_hhdet_fec!B132)</f>
        <v>0.86993244633397881</v>
      </c>
      <c r="C132" s="111">
        <f>IF(RES_hhdet_tes!C132=0,"",RES_hhdet_tes!C132/RES_hhdet_fec!C132)</f>
        <v>0.87334943878076621</v>
      </c>
      <c r="D132" s="111">
        <f>IF(RES_hhdet_tes!D132=0,"",RES_hhdet_tes!D132/RES_hhdet_fec!D132)</f>
        <v>0.87483998929610762</v>
      </c>
      <c r="E132" s="111">
        <f>IF(RES_hhdet_tes!E132=0,"",RES_hhdet_tes!E132/RES_hhdet_fec!E132)</f>
        <v>0.87761041030574183</v>
      </c>
      <c r="F132" s="111">
        <f>IF(RES_hhdet_tes!F132=0,"",RES_hhdet_tes!F132/RES_hhdet_fec!F132)</f>
        <v>0.88023254341535417</v>
      </c>
      <c r="G132" s="111">
        <f>IF(RES_hhdet_tes!G132=0,"",RES_hhdet_tes!G132/RES_hhdet_fec!G132)</f>
        <v>0.88277463891996311</v>
      </c>
      <c r="H132" s="111">
        <f>IF(RES_hhdet_tes!H132=0,"",RES_hhdet_tes!H132/RES_hhdet_fec!H132)</f>
        <v>0.88918975166051195</v>
      </c>
      <c r="I132" s="111">
        <f>IF(RES_hhdet_tes!I132=0,"",RES_hhdet_tes!I132/RES_hhdet_fec!I132)</f>
        <v>0.89086331648259376</v>
      </c>
      <c r="J132" s="111">
        <f>IF(RES_hhdet_tes!J132=0,"",RES_hhdet_tes!J132/RES_hhdet_fec!J132)</f>
        <v>0.89596029162073865</v>
      </c>
      <c r="K132" s="111">
        <f>IF(RES_hhdet_tes!K132=0,"",RES_hhdet_tes!K132/RES_hhdet_fec!K132)</f>
        <v>0.89801733435961006</v>
      </c>
      <c r="L132" s="111">
        <f>IF(RES_hhdet_tes!L132=0,"",RES_hhdet_tes!L132/RES_hhdet_fec!L132)</f>
        <v>0.90134700524087041</v>
      </c>
      <c r="M132" s="111">
        <f>IF(RES_hhdet_tes!M132=0,"",RES_hhdet_tes!M132/RES_hhdet_fec!M132)</f>
        <v>0.90367173771887888</v>
      </c>
      <c r="N132" s="111">
        <f>IF(RES_hhdet_tes!N132=0,"",RES_hhdet_tes!N132/RES_hhdet_fec!N132)</f>
        <v>0.90684358514238161</v>
      </c>
      <c r="O132" s="111">
        <f>IF(RES_hhdet_tes!O132=0,"",RES_hhdet_tes!O132/RES_hhdet_fec!O132)</f>
        <v>0.91049191284779529</v>
      </c>
      <c r="P132" s="111">
        <f>IF(RES_hhdet_tes!P132=0,"",RES_hhdet_tes!P132/RES_hhdet_fec!P132)</f>
        <v>0.91313502572346539</v>
      </c>
      <c r="Q132" s="111">
        <f>IF(RES_hhdet_tes!Q132=0,"",RES_hhdet_tes!Q132/RES_hhdet_fec!Q132)</f>
        <v>0.91635449229304233</v>
      </c>
      <c r="R132" s="111">
        <f>IF(RES_hhdet_tes!R132=0,"",RES_hhdet_tes!R132/RES_hhdet_fec!R132)</f>
        <v>0.91962392241792534</v>
      </c>
      <c r="S132" s="111">
        <f>IF(RES_hhdet_tes!S132=0,"",RES_hhdet_tes!S132/RES_hhdet_fec!S132)</f>
        <v>0.92374079687683952</v>
      </c>
      <c r="T132" s="111">
        <f>IF(RES_hhdet_tes!T132=0,"",RES_hhdet_tes!T132/RES_hhdet_fec!T132)</f>
        <v>0.92793469547220608</v>
      </c>
      <c r="U132" s="111">
        <f>IF(RES_hhdet_tes!U132=0,"",RES_hhdet_tes!U132/RES_hhdet_fec!U132)</f>
        <v>0.93281922389763017</v>
      </c>
      <c r="V132" s="111">
        <f>IF(RES_hhdet_tes!V132=0,"",RES_hhdet_tes!V132/RES_hhdet_fec!V132)</f>
        <v>0.93682646499360578</v>
      </c>
      <c r="W132" s="111">
        <f>IF(RES_hhdet_tes!W132=0,"",RES_hhdet_tes!W132/RES_hhdet_fec!W132)</f>
        <v>0.94190651260390579</v>
      </c>
      <c r="X132" s="111">
        <f>IF(RES_hhdet_tes!X132=0,"",RES_hhdet_tes!X132/RES_hhdet_fec!X132)</f>
        <v>0.94565705758398111</v>
      </c>
      <c r="Y132" s="111">
        <f>IF(RES_hhdet_tes!Y132=0,"",RES_hhdet_tes!Y132/RES_hhdet_fec!Y132)</f>
        <v>0.94798587003601786</v>
      </c>
      <c r="DA132" s="63" t="s">
        <v>2031</v>
      </c>
    </row>
    <row r="133" spans="1:105" ht="12" customHeight="1" x14ac:dyDescent="0.25">
      <c r="A133" s="100" t="s">
        <v>198</v>
      </c>
      <c r="B133" s="112">
        <f>IF(RES_hhdet_tes!B133=0,"",RES_hhdet_tes!B133/RES_hhdet_fec!B133)</f>
        <v>0.84324874471876732</v>
      </c>
      <c r="C133" s="112">
        <f>IF(RES_hhdet_tes!C133=0,"",RES_hhdet_tes!C133/RES_hhdet_fec!C133)</f>
        <v>0.84624259965051629</v>
      </c>
      <c r="D133" s="112">
        <f>IF(RES_hhdet_tes!D133=0,"",RES_hhdet_tes!D133/RES_hhdet_fec!D133)</f>
        <v>0.84831953355499368</v>
      </c>
      <c r="E133" s="112">
        <f>IF(RES_hhdet_tes!E133=0,"",RES_hhdet_tes!E133/RES_hhdet_fec!E133)</f>
        <v>0.85098774291616774</v>
      </c>
      <c r="F133" s="112">
        <f>IF(RES_hhdet_tes!F133=0,"",RES_hhdet_tes!F133/RES_hhdet_fec!F133)</f>
        <v>0.85425063801439149</v>
      </c>
      <c r="G133" s="112">
        <f>IF(RES_hhdet_tes!G133=0,"",RES_hhdet_tes!G133/RES_hhdet_fec!G133)</f>
        <v>0.85778322753072034</v>
      </c>
      <c r="H133" s="112">
        <f>IF(RES_hhdet_tes!H133=0,"",RES_hhdet_tes!H133/RES_hhdet_fec!H133)</f>
        <v>0.8652599161816118</v>
      </c>
      <c r="I133" s="112">
        <f>IF(RES_hhdet_tes!I133=0,"",RES_hhdet_tes!I133/RES_hhdet_fec!I133)</f>
        <v>0.86885604013539774</v>
      </c>
      <c r="J133" s="112">
        <f>IF(RES_hhdet_tes!J133=0,"",RES_hhdet_tes!J133/RES_hhdet_fec!J133)</f>
        <v>0.87378383618903088</v>
      </c>
      <c r="K133" s="112">
        <f>IF(RES_hhdet_tes!K133=0,"",RES_hhdet_tes!K133/RES_hhdet_fec!K133)</f>
        <v>0.87625943158088371</v>
      </c>
      <c r="L133" s="112">
        <f>IF(RES_hhdet_tes!L133=0,"",RES_hhdet_tes!L133/RES_hhdet_fec!L133)</f>
        <v>0.87986914682330042</v>
      </c>
      <c r="M133" s="112">
        <f>IF(RES_hhdet_tes!M133=0,"",RES_hhdet_tes!M133/RES_hhdet_fec!M133)</f>
        <v>0.88301178967020655</v>
      </c>
      <c r="N133" s="112">
        <f>IF(RES_hhdet_tes!N133=0,"",RES_hhdet_tes!N133/RES_hhdet_fec!N133)</f>
        <v>0.88668192216352126</v>
      </c>
      <c r="O133" s="112">
        <f>IF(RES_hhdet_tes!O133=0,"",RES_hhdet_tes!O133/RES_hhdet_fec!O133)</f>
        <v>0.89089351108352166</v>
      </c>
      <c r="P133" s="112">
        <f>IF(RES_hhdet_tes!P133=0,"",RES_hhdet_tes!P133/RES_hhdet_fec!P133)</f>
        <v>0.8941206934364484</v>
      </c>
      <c r="Q133" s="112">
        <f>IF(RES_hhdet_tes!Q133=0,"",RES_hhdet_tes!Q133/RES_hhdet_fec!Q133)</f>
        <v>0.8978222380721308</v>
      </c>
      <c r="R133" s="112">
        <f>IF(RES_hhdet_tes!R133=0,"",RES_hhdet_tes!R133/RES_hhdet_fec!R133)</f>
        <v>0.90197380549446615</v>
      </c>
      <c r="S133" s="112">
        <f>IF(RES_hhdet_tes!S133=0,"",RES_hhdet_tes!S133/RES_hhdet_fec!S133)</f>
        <v>0.90691166096748155</v>
      </c>
      <c r="T133" s="112">
        <f>IF(RES_hhdet_tes!T133=0,"",RES_hhdet_tes!T133/RES_hhdet_fec!T133)</f>
        <v>0.9120226779458892</v>
      </c>
      <c r="U133" s="112">
        <f>IF(RES_hhdet_tes!U133=0,"",RES_hhdet_tes!U133/RES_hhdet_fec!U133)</f>
        <v>0.91781042655934508</v>
      </c>
      <c r="V133" s="112">
        <f>IF(RES_hhdet_tes!V133=0,"",RES_hhdet_tes!V133/RES_hhdet_fec!V133)</f>
        <v>0.92256612354206857</v>
      </c>
      <c r="W133" s="112">
        <f>IF(RES_hhdet_tes!W133=0,"",RES_hhdet_tes!W133/RES_hhdet_fec!W133)</f>
        <v>0.9279448354206481</v>
      </c>
      <c r="X133" s="112">
        <f>IF(RES_hhdet_tes!X133=0,"",RES_hhdet_tes!X133/RES_hhdet_fec!X133)</f>
        <v>0.9325200219355928</v>
      </c>
      <c r="Y133" s="112">
        <f>IF(RES_hhdet_tes!Y133=0,"",RES_hhdet_tes!Y133/RES_hhdet_fec!Y133)</f>
        <v>0.93634143147570426</v>
      </c>
      <c r="DA133" s="131" t="s">
        <v>2032</v>
      </c>
    </row>
    <row r="134" spans="1:105" ht="12" customHeight="1" x14ac:dyDescent="0.25">
      <c r="A134" s="103" t="s">
        <v>52</v>
      </c>
      <c r="B134" s="113">
        <f>IF(RES_hhdet_tes!B134=0,"",RES_hhdet_tes!B134/RES_hhdet_fec!B134)</f>
        <v>1</v>
      </c>
      <c r="C134" s="113">
        <f>IF(RES_hhdet_tes!C134=0,"",RES_hhdet_tes!C134/RES_hhdet_fec!C134)</f>
        <v>1</v>
      </c>
      <c r="D134" s="113">
        <f>IF(RES_hhdet_tes!D134=0,"",RES_hhdet_tes!D134/RES_hhdet_fec!D134)</f>
        <v>1</v>
      </c>
      <c r="E134" s="113">
        <f>IF(RES_hhdet_tes!E134=0,"",RES_hhdet_tes!E134/RES_hhdet_fec!E134)</f>
        <v>1</v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X134" s="113">
        <f>IF(RES_hhdet_tes!X134=0,"",RES_hhdet_tes!X134/RES_hhdet_fec!X134)</f>
        <v>1</v>
      </c>
      <c r="Y134" s="113">
        <f>IF(RES_hhdet_tes!Y134=0,"",RES_hhdet_tes!Y134/RES_hhdet_fec!Y134)</f>
        <v>1</v>
      </c>
      <c r="DA134" s="132" t="s">
        <v>2033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0.71490577330460459</v>
      </c>
      <c r="C135" s="112">
        <f>IF(RES_hhdet_tes!C135=0,"",RES_hhdet_tes!C135/RES_hhdet_fec!C135)</f>
        <v>0.730320710304867</v>
      </c>
      <c r="D135" s="112">
        <f>IF(RES_hhdet_tes!D135=0,"",RES_hhdet_tes!D135/RES_hhdet_fec!D135)</f>
        <v>0.73143900191919731</v>
      </c>
      <c r="E135" s="112">
        <f>IF(RES_hhdet_tes!E135=0,"",RES_hhdet_tes!E135/RES_hhdet_fec!E135)</f>
        <v>0.73314468018357437</v>
      </c>
      <c r="F135" s="112">
        <f>IF(RES_hhdet_tes!F135=0,"",RES_hhdet_tes!F135/RES_hhdet_fec!F135)</f>
        <v>0.7356496305005964</v>
      </c>
      <c r="G135" s="112">
        <f>IF(RES_hhdet_tes!G135=0,"",RES_hhdet_tes!G135/RES_hhdet_fec!G135)</f>
        <v>0.73816281423991448</v>
      </c>
      <c r="H135" s="112">
        <f>IF(RES_hhdet_tes!H135=0,"",RES_hhdet_tes!H135/RES_hhdet_fec!H135)</f>
        <v>0.73827700128446194</v>
      </c>
      <c r="I135" s="112">
        <f>IF(RES_hhdet_tes!I135=0,"",RES_hhdet_tes!I135/RES_hhdet_fec!I135)</f>
        <v>0.73851762049194158</v>
      </c>
      <c r="J135" s="112">
        <f>IF(RES_hhdet_tes!J135=0,"",RES_hhdet_tes!J135/RES_hhdet_fec!J135)</f>
        <v>0.74075384517168974</v>
      </c>
      <c r="K135" s="112">
        <f>IF(RES_hhdet_tes!K135=0,"",RES_hhdet_tes!K135/RES_hhdet_fec!K135)</f>
        <v>0.74345221850405607</v>
      </c>
      <c r="L135" s="112">
        <f>IF(RES_hhdet_tes!L135=0,"",RES_hhdet_tes!L135/RES_hhdet_fec!L135)</f>
        <v>0.74446719763985336</v>
      </c>
      <c r="M135" s="112">
        <f>IF(RES_hhdet_tes!M135=0,"",RES_hhdet_tes!M135/RES_hhdet_fec!M135)</f>
        <v>0.74579194492198564</v>
      </c>
      <c r="N135" s="112">
        <f>IF(RES_hhdet_tes!N135=0,"",RES_hhdet_tes!N135/RES_hhdet_fec!N135)</f>
        <v>0.74636435793489431</v>
      </c>
      <c r="O135" s="112">
        <f>IF(RES_hhdet_tes!O135=0,"",RES_hhdet_tes!O135/RES_hhdet_fec!O135)</f>
        <v>0.74663603148528124</v>
      </c>
      <c r="P135" s="112">
        <f>IF(RES_hhdet_tes!P135=0,"",RES_hhdet_tes!P135/RES_hhdet_fec!P135)</f>
        <v>0.74693838791170186</v>
      </c>
      <c r="Q135" s="112">
        <f>IF(RES_hhdet_tes!Q135=0,"",RES_hhdet_tes!Q135/RES_hhdet_fec!Q135)</f>
        <v>0.76986752959336158</v>
      </c>
      <c r="R135" s="112">
        <f>IF(RES_hhdet_tes!R135=0,"",RES_hhdet_tes!R135/RES_hhdet_fec!R135)</f>
        <v>0.79241243814785445</v>
      </c>
      <c r="S135" s="112">
        <f>IF(RES_hhdet_tes!S135=0,"",RES_hhdet_tes!S135/RES_hhdet_fec!S135)</f>
        <v>0.79753270955267841</v>
      </c>
      <c r="T135" s="112">
        <f>IF(RES_hhdet_tes!T135=0,"",RES_hhdet_tes!T135/RES_hhdet_fec!T135)</f>
        <v>0.7991432044364839</v>
      </c>
      <c r="U135" s="112">
        <f>IF(RES_hhdet_tes!U135=0,"",RES_hhdet_tes!U135/RES_hhdet_fec!U135)</f>
        <v>0.81206314428768422</v>
      </c>
      <c r="V135" s="112">
        <f>IF(RES_hhdet_tes!V135=0,"",RES_hhdet_tes!V135/RES_hhdet_fec!V135)</f>
        <v>0.82546937149156119</v>
      </c>
      <c r="W135" s="112">
        <f>IF(RES_hhdet_tes!W135=0,"",RES_hhdet_tes!W135/RES_hhdet_fec!W135)</f>
        <v>0.83096839323952087</v>
      </c>
      <c r="X135" s="112">
        <f>IF(RES_hhdet_tes!X135=0,"",RES_hhdet_tes!X135/RES_hhdet_fec!X135)</f>
        <v>0.83890155843019321</v>
      </c>
      <c r="Y135" s="112">
        <f>IF(RES_hhdet_tes!Y135=0,"",RES_hhdet_tes!Y135/RES_hhdet_fec!Y135)</f>
        <v>0.84756413621397531</v>
      </c>
      <c r="DA135" s="131" t="s">
        <v>2034</v>
      </c>
    </row>
    <row r="136" spans="1:105" ht="12" customHeight="1" x14ac:dyDescent="0.25">
      <c r="A136" s="107" t="s">
        <v>121</v>
      </c>
      <c r="B136" s="113">
        <f>IF(RES_hhdet_tes!B136=0,"",RES_hhdet_tes!B136/RES_hhdet_fec!B136)</f>
        <v>0.75714463248148312</v>
      </c>
      <c r="C136" s="113">
        <f>IF(RES_hhdet_tes!C136=0,"",RES_hhdet_tes!C136/RES_hhdet_fec!C136)</f>
        <v>0.77260244844635073</v>
      </c>
      <c r="D136" s="113">
        <f>IF(RES_hhdet_tes!D136=0,"",RES_hhdet_tes!D136/RES_hhdet_fec!D136)</f>
        <v>0.77310893356598687</v>
      </c>
      <c r="E136" s="113">
        <f>IF(RES_hhdet_tes!E136=0,"",RES_hhdet_tes!E136/RES_hhdet_fec!E136)</f>
        <v>0.77527819086597349</v>
      </c>
      <c r="F136" s="113">
        <f>IF(RES_hhdet_tes!F136=0,"",RES_hhdet_tes!F136/RES_hhdet_fec!F136)</f>
        <v>0.77733775504049862</v>
      </c>
      <c r="G136" s="113">
        <f>IF(RES_hhdet_tes!G136=0,"",RES_hhdet_tes!G136/RES_hhdet_fec!G136)</f>
        <v>0.77877070044265329</v>
      </c>
      <c r="H136" s="113">
        <f>IF(RES_hhdet_tes!H136=0,"",RES_hhdet_tes!H136/RES_hhdet_fec!H136)</f>
        <v>0.77901881075863622</v>
      </c>
      <c r="I136" s="113">
        <f>IF(RES_hhdet_tes!I136=0,"",RES_hhdet_tes!I136/RES_hhdet_fec!I136)</f>
        <v>0.77694171965218328</v>
      </c>
      <c r="J136" s="113">
        <f>IF(RES_hhdet_tes!J136=0,"",RES_hhdet_tes!J136/RES_hhdet_fec!J136)</f>
        <v>0.78190284337425764</v>
      </c>
      <c r="K136" s="113">
        <f>IF(RES_hhdet_tes!K136=0,"",RES_hhdet_tes!K136/RES_hhdet_fec!K136)</f>
        <v>0.78357106775127439</v>
      </c>
      <c r="L136" s="113">
        <f>IF(RES_hhdet_tes!L136=0,"",RES_hhdet_tes!L136/RES_hhdet_fec!L136)</f>
        <v>0.78477630273663879</v>
      </c>
      <c r="M136" s="113">
        <f>IF(RES_hhdet_tes!M136=0,"",RES_hhdet_tes!M136/RES_hhdet_fec!M136)</f>
        <v>0.78478734203019651</v>
      </c>
      <c r="N136" s="113">
        <f>IF(RES_hhdet_tes!N136=0,"",RES_hhdet_tes!N136/RES_hhdet_fec!N136)</f>
        <v>0.7852254739515383</v>
      </c>
      <c r="O136" s="113">
        <f>IF(RES_hhdet_tes!O136=0,"",RES_hhdet_tes!O136/RES_hhdet_fec!O136)</f>
        <v>0.78570789626598703</v>
      </c>
      <c r="P136" s="113">
        <f>IF(RES_hhdet_tes!P136=0,"",RES_hhdet_tes!P136/RES_hhdet_fec!P136)</f>
        <v>0.78591187732530843</v>
      </c>
      <c r="Q136" s="113">
        <f>IF(RES_hhdet_tes!Q136=0,"",RES_hhdet_tes!Q136/RES_hhdet_fec!Q136)</f>
        <v>0.8113058421945667</v>
      </c>
      <c r="R136" s="113">
        <f>IF(RES_hhdet_tes!R136=0,"",RES_hhdet_tes!R136/RES_hhdet_fec!R136)</f>
        <v>0.82639154630444833</v>
      </c>
      <c r="S136" s="113">
        <f>IF(RES_hhdet_tes!S136=0,"",RES_hhdet_tes!S136/RES_hhdet_fec!S136)</f>
        <v>0.83126599589596761</v>
      </c>
      <c r="T136" s="113">
        <f>IF(RES_hhdet_tes!T136=0,"",RES_hhdet_tes!T136/RES_hhdet_fec!T136)</f>
        <v>0.83222406577764596</v>
      </c>
      <c r="U136" s="113">
        <f>IF(RES_hhdet_tes!U136=0,"",RES_hhdet_tes!U136/RES_hhdet_fec!U136)</f>
        <v>0.84507772873893361</v>
      </c>
      <c r="V136" s="113">
        <f>IF(RES_hhdet_tes!V136=0,"",RES_hhdet_tes!V136/RES_hhdet_fec!V136)</f>
        <v>0.85479386304663918</v>
      </c>
      <c r="W136" s="113">
        <f>IF(RES_hhdet_tes!W136=0,"",RES_hhdet_tes!W136/RES_hhdet_fec!W136)</f>
        <v>0.86110917016613608</v>
      </c>
      <c r="X136" s="113">
        <f>IF(RES_hhdet_tes!X136=0,"",RES_hhdet_tes!X136/RES_hhdet_fec!X136)</f>
        <v>0.86823443069999251</v>
      </c>
      <c r="Y136" s="113">
        <f>IF(RES_hhdet_tes!Y136=0,"",RES_hhdet_tes!Y136/RES_hhdet_fec!Y136)</f>
        <v>0.87403457815506924</v>
      </c>
      <c r="DA136" s="132" t="s">
        <v>2035</v>
      </c>
    </row>
    <row r="137" spans="1:105" ht="12" customHeight="1" x14ac:dyDescent="0.25">
      <c r="A137" s="108" t="s">
        <v>53</v>
      </c>
      <c r="B137" s="111">
        <f>IF(RES_hhdet_tes!B137=0,"",RES_hhdet_tes!B137/RES_hhdet_fec!B137)</f>
        <v>0.71490577330460459</v>
      </c>
      <c r="C137" s="111">
        <f>IF(RES_hhdet_tes!C137=0,"",RES_hhdet_tes!C137/RES_hhdet_fec!C137)</f>
        <v>0.73058450856374424</v>
      </c>
      <c r="D137" s="111">
        <f>IF(RES_hhdet_tes!D137=0,"",RES_hhdet_tes!D137/RES_hhdet_fec!D137)</f>
        <v>0.73164469870543947</v>
      </c>
      <c r="E137" s="111">
        <f>IF(RES_hhdet_tes!E137=0,"",RES_hhdet_tes!E137/RES_hhdet_fec!E137)</f>
        <v>0.73316344778914799</v>
      </c>
      <c r="F137" s="111">
        <f>IF(RES_hhdet_tes!F137=0,"",RES_hhdet_tes!F137/RES_hhdet_fec!F137)</f>
        <v>0.73573516288034679</v>
      </c>
      <c r="G137" s="111">
        <f>IF(RES_hhdet_tes!G137=0,"",RES_hhdet_tes!G137/RES_hhdet_fec!G137)</f>
        <v>0.73818306196556849</v>
      </c>
      <c r="H137" s="111">
        <f>IF(RES_hhdet_tes!H137=0,"",RES_hhdet_tes!H137/RES_hhdet_fec!H137)</f>
        <v>0.73830042417749675</v>
      </c>
      <c r="I137" s="111">
        <f>IF(RES_hhdet_tes!I137=0,"",RES_hhdet_tes!I137/RES_hhdet_fec!I137)</f>
        <v>0.73870029738385568</v>
      </c>
      <c r="J137" s="111">
        <f>IF(RES_hhdet_tes!J137=0,"",RES_hhdet_tes!J137/RES_hhdet_fec!J137)</f>
        <v>0.74240454810299972</v>
      </c>
      <c r="K137" s="111">
        <f>IF(RES_hhdet_tes!K137=0,"",RES_hhdet_tes!K137/RES_hhdet_fec!K137)</f>
        <v>0.74434826720971292</v>
      </c>
      <c r="L137" s="111">
        <f>IF(RES_hhdet_tes!L137=0,"",RES_hhdet_tes!L137/RES_hhdet_fec!L137)</f>
        <v>0.74509693393231446</v>
      </c>
      <c r="M137" s="111">
        <f>IF(RES_hhdet_tes!M137=0,"",RES_hhdet_tes!M137/RES_hhdet_fec!M137)</f>
        <v>0.74580308083040214</v>
      </c>
      <c r="N137" s="111">
        <f>IF(RES_hhdet_tes!N137=0,"",RES_hhdet_tes!N137/RES_hhdet_fec!N137)</f>
        <v>0.74611225930045666</v>
      </c>
      <c r="O137" s="111">
        <f>IF(RES_hhdet_tes!O137=0,"",RES_hhdet_tes!O137/RES_hhdet_fec!O137)</f>
        <v>0.74639679412188353</v>
      </c>
      <c r="P137" s="111">
        <f>IF(RES_hhdet_tes!P137=0,"",RES_hhdet_tes!P137/RES_hhdet_fec!P137)</f>
        <v>0.74677255686536259</v>
      </c>
      <c r="Q137" s="111">
        <f>IF(RES_hhdet_tes!Q137=0,"",RES_hhdet_tes!Q137/RES_hhdet_fec!Q137)</f>
        <v>0.77520674937725464</v>
      </c>
      <c r="R137" s="111">
        <f>IF(RES_hhdet_tes!R137=0,"",RES_hhdet_tes!R137/RES_hhdet_fec!R137)</f>
        <v>0.79288054590276413</v>
      </c>
      <c r="S137" s="111">
        <f>IF(RES_hhdet_tes!S137=0,"",RES_hhdet_tes!S137/RES_hhdet_fec!S137)</f>
        <v>0.79848188617758165</v>
      </c>
      <c r="T137" s="111">
        <f>IF(RES_hhdet_tes!T137=0,"",RES_hhdet_tes!T137/RES_hhdet_fec!T137)</f>
        <v>0.79974318102548381</v>
      </c>
      <c r="U137" s="111">
        <f>IF(RES_hhdet_tes!U137=0,"",RES_hhdet_tes!U137/RES_hhdet_fec!U137)</f>
        <v>0.8143674938394394</v>
      </c>
      <c r="V137" s="111">
        <f>IF(RES_hhdet_tes!V137=0,"",RES_hhdet_tes!V137/RES_hhdet_fec!V137)</f>
        <v>0.82546937149156152</v>
      </c>
      <c r="W137" s="111">
        <f>IF(RES_hhdet_tes!W137=0,"",RES_hhdet_tes!W137/RES_hhdet_fec!W137)</f>
        <v>0.83120824177458841</v>
      </c>
      <c r="X137" s="111">
        <f>IF(RES_hhdet_tes!X137=0,"",RES_hhdet_tes!X137/RES_hhdet_fec!X137)</f>
        <v>0.83955565428514678</v>
      </c>
      <c r="Y137" s="111">
        <f>IF(RES_hhdet_tes!Y137=0,"",RES_hhdet_tes!Y137/RES_hhdet_fec!Y137)</f>
        <v>0.84848207403751652</v>
      </c>
      <c r="DA137" s="63" t="s">
        <v>2036</v>
      </c>
    </row>
    <row r="138" spans="1:105" ht="12" customHeight="1" x14ac:dyDescent="0.25">
      <c r="A138" s="108" t="s">
        <v>52</v>
      </c>
      <c r="B138" s="111">
        <f>IF(RES_hhdet_tes!B138=0,"",RES_hhdet_tes!B138/RES_hhdet_fec!B138)</f>
        <v>1</v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X138" s="111">
        <f>IF(RES_hhdet_tes!X138=0,"",RES_hhdet_tes!X138/RES_hhdet_fec!X138)</f>
        <v>1</v>
      </c>
      <c r="Y138" s="111">
        <f>IF(RES_hhdet_tes!Y138=0,"",RES_hhdet_tes!Y138/RES_hhdet_fec!Y138)</f>
        <v>1</v>
      </c>
      <c r="DA138" s="63" t="s">
        <v>2037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0.74818946570286882</v>
      </c>
      <c r="C139" s="124">
        <f>IF(RES_hhdet_tes!C139=0,"",RES_hhdet_tes!C139/RES_hhdet_fec!C139)</f>
        <v>0.74276667900744753</v>
      </c>
      <c r="D139" s="124">
        <f>IF(RES_hhdet_tes!D139=0,"",RES_hhdet_tes!D139/RES_hhdet_fec!D139)</f>
        <v>0.7452770115173869</v>
      </c>
      <c r="E139" s="124">
        <f>IF(RES_hhdet_tes!E139=0,"",RES_hhdet_tes!E139/RES_hhdet_fec!E139)</f>
        <v>0.7442837339876287</v>
      </c>
      <c r="F139" s="124">
        <f>IF(RES_hhdet_tes!F139=0,"",RES_hhdet_tes!F139/RES_hhdet_fec!F139)</f>
        <v>0.75081130270723873</v>
      </c>
      <c r="G139" s="124">
        <f>IF(RES_hhdet_tes!G139=0,"",RES_hhdet_tes!G139/RES_hhdet_fec!G139)</f>
        <v>0.75018330371444975</v>
      </c>
      <c r="H139" s="124">
        <f>IF(RES_hhdet_tes!H139=0,"",RES_hhdet_tes!H139/RES_hhdet_fec!H139)</f>
        <v>0.76442117434770751</v>
      </c>
      <c r="I139" s="124">
        <f>IF(RES_hhdet_tes!I139=0,"",RES_hhdet_tes!I139/RES_hhdet_fec!I139)</f>
        <v>0.76238715298906001</v>
      </c>
      <c r="J139" s="124">
        <f>IF(RES_hhdet_tes!J139=0,"",RES_hhdet_tes!J139/RES_hhdet_fec!J139)</f>
        <v>0.75677718887771284</v>
      </c>
      <c r="K139" s="124">
        <f>IF(RES_hhdet_tes!K139=0,"",RES_hhdet_tes!K139/RES_hhdet_fec!K139)</f>
        <v>0.75648870279545732</v>
      </c>
      <c r="L139" s="124">
        <f>IF(RES_hhdet_tes!L139=0,"",RES_hhdet_tes!L139/RES_hhdet_fec!L139)</f>
        <v>0.76518323382321507</v>
      </c>
      <c r="M139" s="124">
        <f>IF(RES_hhdet_tes!M139=0,"",RES_hhdet_tes!M139/RES_hhdet_fec!M139)</f>
        <v>0.77052558268111138</v>
      </c>
      <c r="N139" s="124">
        <f>IF(RES_hhdet_tes!N139=0,"",RES_hhdet_tes!N139/RES_hhdet_fec!N139)</f>
        <v>0.77676234681891443</v>
      </c>
      <c r="O139" s="124">
        <f>IF(RES_hhdet_tes!O139=0,"",RES_hhdet_tes!O139/RES_hhdet_fec!O139)</f>
        <v>0.77613747294429247</v>
      </c>
      <c r="P139" s="124">
        <f>IF(RES_hhdet_tes!P139=0,"",RES_hhdet_tes!P139/RES_hhdet_fec!P139)</f>
        <v>0.77865168699093756</v>
      </c>
      <c r="Q139" s="124">
        <f>IF(RES_hhdet_tes!Q139=0,"",RES_hhdet_tes!Q139/RES_hhdet_fec!Q139)</f>
        <v>0.77935931100140876</v>
      </c>
      <c r="R139" s="124">
        <f>IF(RES_hhdet_tes!R139=0,"",RES_hhdet_tes!R139/RES_hhdet_fec!R139)</f>
        <v>0.78799356990847635</v>
      </c>
      <c r="S139" s="124">
        <f>IF(RES_hhdet_tes!S139=0,"",RES_hhdet_tes!S139/RES_hhdet_fec!S139)</f>
        <v>0.79609321283271017</v>
      </c>
      <c r="T139" s="124">
        <f>IF(RES_hhdet_tes!T139=0,"",RES_hhdet_tes!T139/RES_hhdet_fec!T139)</f>
        <v>0.80598728199574832</v>
      </c>
      <c r="U139" s="124">
        <f>IF(RES_hhdet_tes!U139=0,"",RES_hhdet_tes!U139/RES_hhdet_fec!U139)</f>
        <v>0.81841923442544073</v>
      </c>
      <c r="V139" s="124">
        <f>IF(RES_hhdet_tes!V139=0,"",RES_hhdet_tes!V139/RES_hhdet_fec!V139)</f>
        <v>0.83079840426287832</v>
      </c>
      <c r="W139" s="124">
        <f>IF(RES_hhdet_tes!W139=0,"",RES_hhdet_tes!W139/RES_hhdet_fec!W139)</f>
        <v>0.84285823251454817</v>
      </c>
      <c r="X139" s="124">
        <f>IF(RES_hhdet_tes!X139=0,"",RES_hhdet_tes!X139/RES_hhdet_fec!X139)</f>
        <v>0.85616332280279761</v>
      </c>
      <c r="Y139" s="124">
        <f>IF(RES_hhdet_tes!Y139=0,"",RES_hhdet_tes!Y139/RES_hhdet_fec!Y139)</f>
        <v>0.86996413768403014</v>
      </c>
      <c r="DA139" s="130" t="s">
        <v>2038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0.61519237616513056</v>
      </c>
      <c r="C140" s="111">
        <f>IF(RES_hhdet_tes!C140=0,"",RES_hhdet_tes!C140/RES_hhdet_fec!C140)</f>
        <v>0.61662607424966664</v>
      </c>
      <c r="D140" s="111">
        <f>IF(RES_hhdet_tes!D140=0,"",RES_hhdet_tes!D140/RES_hhdet_fec!D140)</f>
        <v>0.6177669079041247</v>
      </c>
      <c r="E140" s="111">
        <f>IF(RES_hhdet_tes!E140=0,"",RES_hhdet_tes!E140/RES_hhdet_fec!E140)</f>
        <v>0.61879246278469691</v>
      </c>
      <c r="F140" s="111">
        <f>IF(RES_hhdet_tes!F140=0,"",RES_hhdet_tes!F140/RES_hhdet_fec!F140)</f>
        <v>0.61959089683856416</v>
      </c>
      <c r="G140" s="111">
        <f>IF(RES_hhdet_tes!G140=0,"",RES_hhdet_tes!G140/RES_hhdet_fec!G140)</f>
        <v>0.62041281666220316</v>
      </c>
      <c r="H140" s="111">
        <f>IF(RES_hhdet_tes!H140=0,"",RES_hhdet_tes!H140/RES_hhdet_fec!H140)</f>
        <v>0.62133298108141943</v>
      </c>
      <c r="I140" s="111">
        <f>IF(RES_hhdet_tes!I140=0,"",RES_hhdet_tes!I140/RES_hhdet_fec!I140)</f>
        <v>0.62177485032452151</v>
      </c>
      <c r="J140" s="111">
        <f>IF(RES_hhdet_tes!J140=0,"",RES_hhdet_tes!J140/RES_hhdet_fec!J140)</f>
        <v>0.62187882867194533</v>
      </c>
      <c r="K140" s="111">
        <f>IF(RES_hhdet_tes!K140=0,"",RES_hhdet_tes!K140/RES_hhdet_fec!K140)</f>
        <v>0.62198982556283777</v>
      </c>
      <c r="L140" s="111">
        <f>IF(RES_hhdet_tes!L140=0,"",RES_hhdet_tes!L140/RES_hhdet_fec!L140)</f>
        <v>0.62206717951393997</v>
      </c>
      <c r="M140" s="111">
        <f>IF(RES_hhdet_tes!M140=0,"",RES_hhdet_tes!M140/RES_hhdet_fec!M140)</f>
        <v>0.62212321894516431</v>
      </c>
      <c r="N140" s="111">
        <f>IF(RES_hhdet_tes!N140=0,"",RES_hhdet_tes!N140/RES_hhdet_fec!N140)</f>
        <v>0.6221794276909357</v>
      </c>
      <c r="O140" s="111">
        <f>IF(RES_hhdet_tes!O140=0,"",RES_hhdet_tes!O140/RES_hhdet_fec!O140)</f>
        <v>0.62226699771990368</v>
      </c>
      <c r="P140" s="111">
        <f>IF(RES_hhdet_tes!P140=0,"",RES_hhdet_tes!P140/RES_hhdet_fec!P140)</f>
        <v>0.62234834642360926</v>
      </c>
      <c r="Q140" s="111">
        <f>IF(RES_hhdet_tes!Q140=0,"",RES_hhdet_tes!Q140/RES_hhdet_fec!Q140)</f>
        <v>0.62248387506586977</v>
      </c>
      <c r="R140" s="111">
        <f>IF(RES_hhdet_tes!R140=0,"",RES_hhdet_tes!R140/RES_hhdet_fec!R140)</f>
        <v>0.62273196287013932</v>
      </c>
      <c r="S140" s="111">
        <f>IF(RES_hhdet_tes!S140=0,"",RES_hhdet_tes!S140/RES_hhdet_fec!S140)</f>
        <v>0.62302247080284712</v>
      </c>
      <c r="T140" s="111">
        <f>IF(RES_hhdet_tes!T140=0,"",RES_hhdet_tes!T140/RES_hhdet_fec!T140)</f>
        <v>0.62325647470712142</v>
      </c>
      <c r="U140" s="111">
        <f>IF(RES_hhdet_tes!U140=0,"",RES_hhdet_tes!U140/RES_hhdet_fec!U140)</f>
        <v>0.62366763200484876</v>
      </c>
      <c r="V140" s="111">
        <f>IF(RES_hhdet_tes!V140=0,"",RES_hhdet_tes!V140/RES_hhdet_fec!V140)</f>
        <v>0.6242375928110494</v>
      </c>
      <c r="W140" s="111">
        <f>IF(RES_hhdet_tes!W140=0,"",RES_hhdet_tes!W140/RES_hhdet_fec!W140)</f>
        <v>0.62512794096207891</v>
      </c>
      <c r="X140" s="111">
        <f>IF(RES_hhdet_tes!X140=0,"",RES_hhdet_tes!X140/RES_hhdet_fec!X140)</f>
        <v>0.62598990181509329</v>
      </c>
      <c r="Y140" s="111">
        <f>IF(RES_hhdet_tes!Y140=0,"",RES_hhdet_tes!Y140/RES_hhdet_fec!Y140)</f>
        <v>0.62676258962503162</v>
      </c>
      <c r="DA140" s="63" t="s">
        <v>2039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0.76117502657675984</v>
      </c>
      <c r="C141" s="45">
        <f>IF(RES_hhdet_tes!C141=0,"",RES_hhdet_tes!C141/RES_hhdet_fec!C141)</f>
        <v>0.76341779063191995</v>
      </c>
      <c r="D141" s="45">
        <f>IF(RES_hhdet_tes!D141=0,"",RES_hhdet_tes!D141/RES_hhdet_fec!D141)</f>
        <v>0.76570877042924801</v>
      </c>
      <c r="E141" s="45">
        <f>IF(RES_hhdet_tes!E141=0,"",RES_hhdet_tes!E141/RES_hhdet_fec!E141)</f>
        <v>0.76817075244443356</v>
      </c>
      <c r="F141" s="45">
        <f>IF(RES_hhdet_tes!F141=0,"",RES_hhdet_tes!F141/RES_hhdet_fec!F141)</f>
        <v>0.77093687465591487</v>
      </c>
      <c r="G141" s="45">
        <f>IF(RES_hhdet_tes!G141=0,"",RES_hhdet_tes!G141/RES_hhdet_fec!G141)</f>
        <v>0.77365460824047394</v>
      </c>
      <c r="H141" s="45">
        <f>IF(RES_hhdet_tes!H141=0,"",RES_hhdet_tes!H141/RES_hhdet_fec!H141)</f>
        <v>0.77684218199820498</v>
      </c>
      <c r="I141" s="45">
        <f>IF(RES_hhdet_tes!I141=0,"",RES_hhdet_tes!I141/RES_hhdet_fec!I141)</f>
        <v>0.77860121594147347</v>
      </c>
      <c r="J141" s="45">
        <f>IF(RES_hhdet_tes!J141=0,"",RES_hhdet_tes!J141/RES_hhdet_fec!J141)</f>
        <v>0.77965630093330152</v>
      </c>
      <c r="K141" s="45">
        <f>IF(RES_hhdet_tes!K141=0,"",RES_hhdet_tes!K141/RES_hhdet_fec!K141)</f>
        <v>0.78119903229679433</v>
      </c>
      <c r="L141" s="45">
        <f>IF(RES_hhdet_tes!L141=0,"",RES_hhdet_tes!L141/RES_hhdet_fec!L141)</f>
        <v>0.78288174780734998</v>
      </c>
      <c r="M141" s="45">
        <f>IF(RES_hhdet_tes!M141=0,"",RES_hhdet_tes!M141/RES_hhdet_fec!M141)</f>
        <v>0.78484926516086151</v>
      </c>
      <c r="N141" s="45">
        <f>IF(RES_hhdet_tes!N141=0,"",RES_hhdet_tes!N141/RES_hhdet_fec!N141)</f>
        <v>0.78730003024745643</v>
      </c>
      <c r="O141" s="45">
        <f>IF(RES_hhdet_tes!O141=0,"",RES_hhdet_tes!O141/RES_hhdet_fec!O141)</f>
        <v>0.79011719111877177</v>
      </c>
      <c r="P141" s="45">
        <f>IF(RES_hhdet_tes!P141=0,"",RES_hhdet_tes!P141/RES_hhdet_fec!P141)</f>
        <v>0.79274200925996707</v>
      </c>
      <c r="Q141" s="45">
        <f>IF(RES_hhdet_tes!Q141=0,"",RES_hhdet_tes!Q141/RES_hhdet_fec!Q141)</f>
        <v>0.79701148582557768</v>
      </c>
      <c r="R141" s="45">
        <f>IF(RES_hhdet_tes!R141=0,"",RES_hhdet_tes!R141/RES_hhdet_fec!R141)</f>
        <v>0.80254068616682339</v>
      </c>
      <c r="S141" s="45">
        <f>IF(RES_hhdet_tes!S141=0,"",RES_hhdet_tes!S141/RES_hhdet_fec!S141)</f>
        <v>0.81130913457261045</v>
      </c>
      <c r="T141" s="45">
        <f>IF(RES_hhdet_tes!T141=0,"",RES_hhdet_tes!T141/RES_hhdet_fec!T141)</f>
        <v>0.82186026278646274</v>
      </c>
      <c r="U141" s="45">
        <f>IF(RES_hhdet_tes!U141=0,"",RES_hhdet_tes!U141/RES_hhdet_fec!U141)</f>
        <v>0.83517291770306579</v>
      </c>
      <c r="V141" s="45">
        <f>IF(RES_hhdet_tes!V141=0,"",RES_hhdet_tes!V141/RES_hhdet_fec!V141)</f>
        <v>0.84759772550377299</v>
      </c>
      <c r="W141" s="45">
        <f>IF(RES_hhdet_tes!W141=0,"",RES_hhdet_tes!W141/RES_hhdet_fec!W141)</f>
        <v>0.86066927223764034</v>
      </c>
      <c r="X141" s="45">
        <f>IF(RES_hhdet_tes!X141=0,"",RES_hhdet_tes!X141/RES_hhdet_fec!X141)</f>
        <v>0.87222036149836513</v>
      </c>
      <c r="Y141" s="45">
        <f>IF(RES_hhdet_tes!Y141=0,"",RES_hhdet_tes!Y141/RES_hhdet_fec!Y141)</f>
        <v>0.88352289512713034</v>
      </c>
      <c r="DA141" s="60" t="s">
        <v>2040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1.4313532298785989</v>
      </c>
      <c r="C143" s="119">
        <f>IF(RES_hhdet_tes!C143=0,"",RES_hhdet_tes!C143/RES_hhdet_fec!C143)</f>
        <v>1.4637445139106597</v>
      </c>
      <c r="D143" s="119">
        <f>IF(RES_hhdet_tes!D143=0,"",RES_hhdet_tes!D143/RES_hhdet_fec!D143)</f>
        <v>1.4862389237890432</v>
      </c>
      <c r="E143" s="119">
        <f>IF(RES_hhdet_tes!E143=0,"",RES_hhdet_tes!E143/RES_hhdet_fec!E143)</f>
        <v>1.5242592496361793</v>
      </c>
      <c r="F143" s="119">
        <f>IF(RES_hhdet_tes!F143=0,"",RES_hhdet_tes!F143/RES_hhdet_fec!F143)</f>
        <v>1.5448729937452692</v>
      </c>
      <c r="G143" s="119">
        <f>IF(RES_hhdet_tes!G143=0,"",RES_hhdet_tes!G143/RES_hhdet_fec!G143)</f>
        <v>1.5726974652541499</v>
      </c>
      <c r="H143" s="119">
        <f>IF(RES_hhdet_tes!H143=0,"",RES_hhdet_tes!H143/RES_hhdet_fec!H143)</f>
        <v>1.6060538174027594</v>
      </c>
      <c r="I143" s="119">
        <f>IF(RES_hhdet_tes!I143=0,"",RES_hhdet_tes!I143/RES_hhdet_fec!I143)</f>
        <v>1.640618195093188</v>
      </c>
      <c r="J143" s="119">
        <f>IF(RES_hhdet_tes!J143=0,"",RES_hhdet_tes!J143/RES_hhdet_fec!J143)</f>
        <v>1.6678748843352647</v>
      </c>
      <c r="K143" s="119">
        <f>IF(RES_hhdet_tes!K143=0,"",RES_hhdet_tes!K143/RES_hhdet_fec!K143)</f>
        <v>1.7055269118646781</v>
      </c>
      <c r="L143" s="119">
        <f>IF(RES_hhdet_tes!L143=0,"",RES_hhdet_tes!L143/RES_hhdet_fec!L143)</f>
        <v>1.7703975108376957</v>
      </c>
      <c r="M143" s="119">
        <f>IF(RES_hhdet_tes!M143=0,"",RES_hhdet_tes!M143/RES_hhdet_fec!M143)</f>
        <v>1.7703017514450325</v>
      </c>
      <c r="N143" s="119">
        <f>IF(RES_hhdet_tes!N143=0,"",RES_hhdet_tes!N143/RES_hhdet_fec!N143)</f>
        <v>1.8528261306734959</v>
      </c>
      <c r="O143" s="119">
        <f>IF(RES_hhdet_tes!O143=0,"",RES_hhdet_tes!O143/RES_hhdet_fec!O143)</f>
        <v>1.9034032868357158</v>
      </c>
      <c r="P143" s="119">
        <f>IF(RES_hhdet_tes!P143=0,"",RES_hhdet_tes!P143/RES_hhdet_fec!P143)</f>
        <v>1.9571647665268723</v>
      </c>
      <c r="Q143" s="119">
        <f>IF(RES_hhdet_tes!Q143=0,"",RES_hhdet_tes!Q143/RES_hhdet_fec!Q143)</f>
        <v>2.0136163988199773</v>
      </c>
      <c r="R143" s="119">
        <f>IF(RES_hhdet_tes!R143=0,"",RES_hhdet_tes!R143/RES_hhdet_fec!R143)</f>
        <v>2.1097565626627293</v>
      </c>
      <c r="S143" s="119">
        <f>IF(RES_hhdet_tes!S143=0,"",RES_hhdet_tes!S143/RES_hhdet_fec!S143)</f>
        <v>2.1890537089436006</v>
      </c>
      <c r="T143" s="119">
        <f>IF(RES_hhdet_tes!T143=0,"",RES_hhdet_tes!T143/RES_hhdet_fec!T143)</f>
        <v>2.2634383901080994</v>
      </c>
      <c r="U143" s="119">
        <f>IF(RES_hhdet_tes!U143=0,"",RES_hhdet_tes!U143/RES_hhdet_fec!U143)</f>
        <v>2.3395974516761671</v>
      </c>
      <c r="V143" s="119">
        <f>IF(RES_hhdet_tes!V143=0,"",RES_hhdet_tes!V143/RES_hhdet_fec!V143)</f>
        <v>2.3437382648426435</v>
      </c>
      <c r="W143" s="119">
        <f>IF(RES_hhdet_tes!W143=0,"",RES_hhdet_tes!W143/RES_hhdet_fec!W143)</f>
        <v>2.4752749501993665</v>
      </c>
      <c r="X143" s="119">
        <f>IF(RES_hhdet_tes!X143=0,"",RES_hhdet_tes!X143/RES_hhdet_fec!X143)</f>
        <v>2.5513490741560898</v>
      </c>
      <c r="Y143" s="119">
        <f>IF(RES_hhdet_tes!Y143=0,"",RES_hhdet_tes!Y143/RES_hhdet_fec!Y143)</f>
        <v>2.6035872117581871</v>
      </c>
      <c r="DA143" s="129" t="s">
        <v>2041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1.6263952997976792</v>
      </c>
      <c r="C144" s="124">
        <f>IF(RES_hhdet_tes!C144=0,"",RES_hhdet_tes!C144/RES_hhdet_fec!C144)</f>
        <v>1.6397943949582536</v>
      </c>
      <c r="D144" s="124">
        <f>IF(RES_hhdet_tes!D144=0,"",RES_hhdet_tes!D144/RES_hhdet_fec!D144)</f>
        <v>1.6673343526599431</v>
      </c>
      <c r="E144" s="124">
        <f>IF(RES_hhdet_tes!E144=0,"",RES_hhdet_tes!E144/RES_hhdet_fec!E144)</f>
        <v>1.7013717172542471</v>
      </c>
      <c r="F144" s="124">
        <f>IF(RES_hhdet_tes!F144=0,"",RES_hhdet_tes!F144/RES_hhdet_fec!F144)</f>
        <v>1.7395987703062854</v>
      </c>
      <c r="G144" s="124">
        <f>IF(RES_hhdet_tes!G144=0,"",RES_hhdet_tes!G144/RES_hhdet_fec!G144)</f>
        <v>1.7811582008229652</v>
      </c>
      <c r="H144" s="124">
        <f>IF(RES_hhdet_tes!H144=0,"",RES_hhdet_tes!H144/RES_hhdet_fec!H144)</f>
        <v>1.8215198614432</v>
      </c>
      <c r="I144" s="124">
        <f>IF(RES_hhdet_tes!I144=0,"",RES_hhdet_tes!I144/RES_hhdet_fec!I144)</f>
        <v>1.8627313191781001</v>
      </c>
      <c r="J144" s="124">
        <f>IF(RES_hhdet_tes!J144=0,"",RES_hhdet_tes!J144/RES_hhdet_fec!J144)</f>
        <v>1.9052087020322217</v>
      </c>
      <c r="K144" s="124">
        <f>IF(RES_hhdet_tes!K144=0,"",RES_hhdet_tes!K144/RES_hhdet_fec!K144)</f>
        <v>1.9521652676197601</v>
      </c>
      <c r="L144" s="124">
        <f>IF(RES_hhdet_tes!L144=0,"",RES_hhdet_tes!L144/RES_hhdet_fec!L144)</f>
        <v>2.0069151796964801</v>
      </c>
      <c r="M144" s="124">
        <f>IF(RES_hhdet_tes!M144=0,"",RES_hhdet_tes!M144/RES_hhdet_fec!M144)</f>
        <v>2.0745992705968987</v>
      </c>
      <c r="N144" s="124">
        <f>IF(RES_hhdet_tes!N144=0,"",RES_hhdet_tes!N144/RES_hhdet_fec!N144)</f>
        <v>2.1591611794414018</v>
      </c>
      <c r="O144" s="124">
        <f>IF(RES_hhdet_tes!O144=0,"",RES_hhdet_tes!O144/RES_hhdet_fec!O144)</f>
        <v>2.2529412655217174</v>
      </c>
      <c r="P144" s="124">
        <f>IF(RES_hhdet_tes!P144=0,"",RES_hhdet_tes!P144/RES_hhdet_fec!P144)</f>
        <v>2.325215921112346</v>
      </c>
      <c r="Q144" s="124">
        <f>IF(RES_hhdet_tes!Q144=0,"",RES_hhdet_tes!Q144/RES_hhdet_fec!Q144)</f>
        <v>2.4114671557106138</v>
      </c>
      <c r="R144" s="124">
        <f>IF(RES_hhdet_tes!R144=0,"",RES_hhdet_tes!R144/RES_hhdet_fec!R144)</f>
        <v>2.5050087153827931</v>
      </c>
      <c r="S144" s="124">
        <f>IF(RES_hhdet_tes!S144=0,"",RES_hhdet_tes!S144/RES_hhdet_fec!S144)</f>
        <v>2.6118261074429041</v>
      </c>
      <c r="T144" s="124">
        <f>IF(RES_hhdet_tes!T144=0,"",RES_hhdet_tes!T144/RES_hhdet_fec!T144)</f>
        <v>2.7149290040949938</v>
      </c>
      <c r="U144" s="124">
        <f>IF(RES_hhdet_tes!U144=0,"",RES_hhdet_tes!U144/RES_hhdet_fec!U144)</f>
        <v>2.8096387918206989</v>
      </c>
      <c r="V144" s="124">
        <f>IF(RES_hhdet_tes!V144=0,"",RES_hhdet_tes!V144/RES_hhdet_fec!V144)</f>
        <v>2.9001277662806721</v>
      </c>
      <c r="W144" s="124">
        <f>IF(RES_hhdet_tes!W144=0,"",RES_hhdet_tes!W144/RES_hhdet_fec!W144)</f>
        <v>2.9875038296889329</v>
      </c>
      <c r="X144" s="124">
        <f>IF(RES_hhdet_tes!X144=0,"",RES_hhdet_tes!X144/RES_hhdet_fec!X144)</f>
        <v>3.0664481965195192</v>
      </c>
      <c r="Y144" s="124">
        <f>IF(RES_hhdet_tes!Y144=0,"",RES_hhdet_tes!Y144/RES_hhdet_fec!Y144)</f>
        <v>3.1329482525510302</v>
      </c>
      <c r="DA144" s="130" t="s">
        <v>2042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1.6263952997976792</v>
      </c>
      <c r="C145" s="111">
        <f>IF(RES_hhdet_tes!C145=0,"",RES_hhdet_tes!C145/RES_hhdet_fec!C145)</f>
        <v>1.6397943949582536</v>
      </c>
      <c r="D145" s="111">
        <f>IF(RES_hhdet_tes!D145=0,"",RES_hhdet_tes!D145/RES_hhdet_fec!D145)</f>
        <v>1.6673343526599431</v>
      </c>
      <c r="E145" s="111">
        <f>IF(RES_hhdet_tes!E145=0,"",RES_hhdet_tes!E145/RES_hhdet_fec!E145)</f>
        <v>1.7013717172542471</v>
      </c>
      <c r="F145" s="111">
        <f>IF(RES_hhdet_tes!F145=0,"",RES_hhdet_tes!F145/RES_hhdet_fec!F145)</f>
        <v>1.7395987703062854</v>
      </c>
      <c r="G145" s="111">
        <f>IF(RES_hhdet_tes!G145=0,"",RES_hhdet_tes!G145/RES_hhdet_fec!G145)</f>
        <v>1.7811582008229652</v>
      </c>
      <c r="H145" s="111">
        <f>IF(RES_hhdet_tes!H145=0,"",RES_hhdet_tes!H145/RES_hhdet_fec!H145)</f>
        <v>1.8215198614432</v>
      </c>
      <c r="I145" s="111">
        <f>IF(RES_hhdet_tes!I145=0,"",RES_hhdet_tes!I145/RES_hhdet_fec!I145)</f>
        <v>1.8627313191781001</v>
      </c>
      <c r="J145" s="111">
        <f>IF(RES_hhdet_tes!J145=0,"",RES_hhdet_tes!J145/RES_hhdet_fec!J145)</f>
        <v>1.9052087020322217</v>
      </c>
      <c r="K145" s="111">
        <f>IF(RES_hhdet_tes!K145=0,"",RES_hhdet_tes!K145/RES_hhdet_fec!K145)</f>
        <v>1.9521652676197601</v>
      </c>
      <c r="L145" s="111">
        <f>IF(RES_hhdet_tes!L145=0,"",RES_hhdet_tes!L145/RES_hhdet_fec!L145)</f>
        <v>2.0069151796964801</v>
      </c>
      <c r="M145" s="111">
        <f>IF(RES_hhdet_tes!M145=0,"",RES_hhdet_tes!M145/RES_hhdet_fec!M145)</f>
        <v>2.0745992705968987</v>
      </c>
      <c r="N145" s="111">
        <f>IF(RES_hhdet_tes!N145=0,"",RES_hhdet_tes!N145/RES_hhdet_fec!N145)</f>
        <v>2.1591611794414018</v>
      </c>
      <c r="O145" s="111">
        <f>IF(RES_hhdet_tes!O145=0,"",RES_hhdet_tes!O145/RES_hhdet_fec!O145)</f>
        <v>2.2529412655217174</v>
      </c>
      <c r="P145" s="111">
        <f>IF(RES_hhdet_tes!P145=0,"",RES_hhdet_tes!P145/RES_hhdet_fec!P145)</f>
        <v>2.325215921112346</v>
      </c>
      <c r="Q145" s="111">
        <f>IF(RES_hhdet_tes!Q145=0,"",RES_hhdet_tes!Q145/RES_hhdet_fec!Q145)</f>
        <v>2.4114671557106138</v>
      </c>
      <c r="R145" s="111">
        <f>IF(RES_hhdet_tes!R145=0,"",RES_hhdet_tes!R145/RES_hhdet_fec!R145)</f>
        <v>2.5050087153827931</v>
      </c>
      <c r="S145" s="111">
        <f>IF(RES_hhdet_tes!S145=0,"",RES_hhdet_tes!S145/RES_hhdet_fec!S145)</f>
        <v>2.6118261074429041</v>
      </c>
      <c r="T145" s="111">
        <f>IF(RES_hhdet_tes!T145=0,"",RES_hhdet_tes!T145/RES_hhdet_fec!T145)</f>
        <v>2.7149290040949938</v>
      </c>
      <c r="U145" s="111">
        <f>IF(RES_hhdet_tes!U145=0,"",RES_hhdet_tes!U145/RES_hhdet_fec!U145)</f>
        <v>2.8096387918206989</v>
      </c>
      <c r="V145" s="111">
        <f>IF(RES_hhdet_tes!V145=0,"",RES_hhdet_tes!V145/RES_hhdet_fec!V145)</f>
        <v>2.9001277662806721</v>
      </c>
      <c r="W145" s="111">
        <f>IF(RES_hhdet_tes!W145=0,"",RES_hhdet_tes!W145/RES_hhdet_fec!W145)</f>
        <v>2.9875038296889329</v>
      </c>
      <c r="X145" s="111">
        <f>IF(RES_hhdet_tes!X145=0,"",RES_hhdet_tes!X145/RES_hhdet_fec!X145)</f>
        <v>3.0664481965195192</v>
      </c>
      <c r="Y145" s="111">
        <f>IF(RES_hhdet_tes!Y145=0,"",RES_hhdet_tes!Y145/RES_hhdet_fec!Y145)</f>
        <v>3.1329482525510302</v>
      </c>
      <c r="DA145" s="63" t="s">
        <v>2043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1.9750400444877318</v>
      </c>
      <c r="C146" s="124">
        <f>IF(RES_hhdet_tes!C146=0,"",RES_hhdet_tes!C146/RES_hhdet_fec!C146)</f>
        <v>2.0766899043159448</v>
      </c>
      <c r="D146" s="124">
        <f>IF(RES_hhdet_tes!D146=0,"",RES_hhdet_tes!D146/RES_hhdet_fec!D146)</f>
        <v>2.2012194164095438</v>
      </c>
      <c r="E146" s="124">
        <f>IF(RES_hhdet_tes!E146=0,"",RES_hhdet_tes!E146/RES_hhdet_fec!E146)</f>
        <v>2.3426347749908869</v>
      </c>
      <c r="F146" s="124">
        <f>IF(RES_hhdet_tes!F146=0,"",RES_hhdet_tes!F146/RES_hhdet_fec!F146)</f>
        <v>2.4958225289304261</v>
      </c>
      <c r="G146" s="124">
        <f>IF(RES_hhdet_tes!G146=0,"",RES_hhdet_tes!G146/RES_hhdet_fec!G146)</f>
        <v>2.6635127324091186</v>
      </c>
      <c r="H146" s="124">
        <f>IF(RES_hhdet_tes!H146=0,"",RES_hhdet_tes!H146/RES_hhdet_fec!H146)</f>
        <v>2.8340526404637312</v>
      </c>
      <c r="I146" s="124">
        <f>IF(RES_hhdet_tes!I146=0,"",RES_hhdet_tes!I146/RES_hhdet_fec!I146)</f>
        <v>2.9384434595665998</v>
      </c>
      <c r="J146" s="124">
        <f>IF(RES_hhdet_tes!J146=0,"",RES_hhdet_tes!J146/RES_hhdet_fec!J146)</f>
        <v>3.020727120291725</v>
      </c>
      <c r="K146" s="124">
        <f>IF(RES_hhdet_tes!K146=0,"",RES_hhdet_tes!K146/RES_hhdet_fec!K146)</f>
        <v>3.1248379729154125</v>
      </c>
      <c r="L146" s="124">
        <f>IF(RES_hhdet_tes!L146=0,"",RES_hhdet_tes!L146/RES_hhdet_fec!L146)</f>
        <v>3.2321883878525464</v>
      </c>
      <c r="M146" s="124">
        <f>IF(RES_hhdet_tes!M146=0,"",RES_hhdet_tes!M146/RES_hhdet_fec!M146)</f>
        <v>3.3532585472079321</v>
      </c>
      <c r="N146" s="124">
        <f>IF(RES_hhdet_tes!N146=0,"",RES_hhdet_tes!N146/RES_hhdet_fec!N146)</f>
        <v>3.5088565556722351</v>
      </c>
      <c r="O146" s="124">
        <f>IF(RES_hhdet_tes!O146=0,"",RES_hhdet_tes!O146/RES_hhdet_fec!O146)</f>
        <v>3.7018900355267661</v>
      </c>
      <c r="P146" s="124">
        <f>IF(RES_hhdet_tes!P146=0,"",RES_hhdet_tes!P146/RES_hhdet_fec!P146)</f>
        <v>3.8713902448476278</v>
      </c>
      <c r="Q146" s="124">
        <f>IF(RES_hhdet_tes!Q146=0,"",RES_hhdet_tes!Q146/RES_hhdet_fec!Q146)</f>
        <v>4.0609000323978499</v>
      </c>
      <c r="R146" s="124">
        <f>IF(RES_hhdet_tes!R146=0,"",RES_hhdet_tes!R146/RES_hhdet_fec!R146)</f>
        <v>4.2075037724929878</v>
      </c>
      <c r="S146" s="124">
        <f>IF(RES_hhdet_tes!S146=0,"",RES_hhdet_tes!S146/RES_hhdet_fec!S146)</f>
        <v>4.3146373138669283</v>
      </c>
      <c r="T146" s="124">
        <f>IF(RES_hhdet_tes!T146=0,"",RES_hhdet_tes!T146/RES_hhdet_fec!T146)</f>
        <v>4.402696069368548</v>
      </c>
      <c r="U146" s="124">
        <f>IF(RES_hhdet_tes!U146=0,"",RES_hhdet_tes!U146/RES_hhdet_fec!U146)</f>
        <v>4.4715497514429723</v>
      </c>
      <c r="V146" s="124">
        <f>IF(RES_hhdet_tes!V146=0,"",RES_hhdet_tes!V146/RES_hhdet_fec!V146)</f>
        <v>4.5256621605362222</v>
      </c>
      <c r="W146" s="124">
        <f>IF(RES_hhdet_tes!W146=0,"",RES_hhdet_tes!W146/RES_hhdet_fec!W146)</f>
        <v>4.5678637852935635</v>
      </c>
      <c r="X146" s="124">
        <f>IF(RES_hhdet_tes!X146=0,"",RES_hhdet_tes!X146/RES_hhdet_fec!X146)</f>
        <v>4.5940117544578252</v>
      </c>
      <c r="Y146" s="124">
        <f>IF(RES_hhdet_tes!Y146=0,"",RES_hhdet_tes!Y146/RES_hhdet_fec!Y146)</f>
        <v>4.6326735355608486</v>
      </c>
      <c r="DA146" s="130" t="s">
        <v>2044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1.9750400444877318</v>
      </c>
      <c r="C147" s="111">
        <f>IF(RES_hhdet_tes!C147=0,"",RES_hhdet_tes!C147/RES_hhdet_fec!C147)</f>
        <v>2.0766899043159448</v>
      </c>
      <c r="D147" s="111">
        <f>IF(RES_hhdet_tes!D147=0,"",RES_hhdet_tes!D147/RES_hhdet_fec!D147)</f>
        <v>2.2012194164095438</v>
      </c>
      <c r="E147" s="111">
        <f>IF(RES_hhdet_tes!E147=0,"",RES_hhdet_tes!E147/RES_hhdet_fec!E147)</f>
        <v>2.3426347749908869</v>
      </c>
      <c r="F147" s="111">
        <f>IF(RES_hhdet_tes!F147=0,"",RES_hhdet_tes!F147/RES_hhdet_fec!F147)</f>
        <v>2.4958225289304261</v>
      </c>
      <c r="G147" s="111">
        <f>IF(RES_hhdet_tes!G147=0,"",RES_hhdet_tes!G147/RES_hhdet_fec!G147)</f>
        <v>2.6635127324091186</v>
      </c>
      <c r="H147" s="111">
        <f>IF(RES_hhdet_tes!H147=0,"",RES_hhdet_tes!H147/RES_hhdet_fec!H147)</f>
        <v>2.8340526404637312</v>
      </c>
      <c r="I147" s="111">
        <f>IF(RES_hhdet_tes!I147=0,"",RES_hhdet_tes!I147/RES_hhdet_fec!I147)</f>
        <v>2.9384434595665998</v>
      </c>
      <c r="J147" s="111">
        <f>IF(RES_hhdet_tes!J147=0,"",RES_hhdet_tes!J147/RES_hhdet_fec!J147)</f>
        <v>3.020727120291725</v>
      </c>
      <c r="K147" s="111">
        <f>IF(RES_hhdet_tes!K147=0,"",RES_hhdet_tes!K147/RES_hhdet_fec!K147)</f>
        <v>3.1248379729154125</v>
      </c>
      <c r="L147" s="111">
        <f>IF(RES_hhdet_tes!L147=0,"",RES_hhdet_tes!L147/RES_hhdet_fec!L147)</f>
        <v>3.2321883878525464</v>
      </c>
      <c r="M147" s="111">
        <f>IF(RES_hhdet_tes!M147=0,"",RES_hhdet_tes!M147/RES_hhdet_fec!M147)</f>
        <v>3.3532585472079321</v>
      </c>
      <c r="N147" s="111">
        <f>IF(RES_hhdet_tes!N147=0,"",RES_hhdet_tes!N147/RES_hhdet_fec!N147)</f>
        <v>3.5088565556722351</v>
      </c>
      <c r="O147" s="111">
        <f>IF(RES_hhdet_tes!O147=0,"",RES_hhdet_tes!O147/RES_hhdet_fec!O147)</f>
        <v>3.7018900355267661</v>
      </c>
      <c r="P147" s="111">
        <f>IF(RES_hhdet_tes!P147=0,"",RES_hhdet_tes!P147/RES_hhdet_fec!P147)</f>
        <v>3.8713902448476278</v>
      </c>
      <c r="Q147" s="111">
        <f>IF(RES_hhdet_tes!Q147=0,"",RES_hhdet_tes!Q147/RES_hhdet_fec!Q147)</f>
        <v>4.0609000323978499</v>
      </c>
      <c r="R147" s="111">
        <f>IF(RES_hhdet_tes!R147=0,"",RES_hhdet_tes!R147/RES_hhdet_fec!R147)</f>
        <v>4.2075037724929878</v>
      </c>
      <c r="S147" s="111">
        <f>IF(RES_hhdet_tes!S147=0,"",RES_hhdet_tes!S147/RES_hhdet_fec!S147)</f>
        <v>4.3146373138669283</v>
      </c>
      <c r="T147" s="111">
        <f>IF(RES_hhdet_tes!T147=0,"",RES_hhdet_tes!T147/RES_hhdet_fec!T147)</f>
        <v>4.402696069368548</v>
      </c>
      <c r="U147" s="111">
        <f>IF(RES_hhdet_tes!U147=0,"",RES_hhdet_tes!U147/RES_hhdet_fec!U147)</f>
        <v>4.4715497514429723</v>
      </c>
      <c r="V147" s="111">
        <f>IF(RES_hhdet_tes!V147=0,"",RES_hhdet_tes!V147/RES_hhdet_fec!V147)</f>
        <v>4.5256621605362222</v>
      </c>
      <c r="W147" s="111">
        <f>IF(RES_hhdet_tes!W147=0,"",RES_hhdet_tes!W147/RES_hhdet_fec!W147)</f>
        <v>4.5678637852935635</v>
      </c>
      <c r="X147" s="111">
        <f>IF(RES_hhdet_tes!X147=0,"",RES_hhdet_tes!X147/RES_hhdet_fec!X147)</f>
        <v>4.5940117544578252</v>
      </c>
      <c r="Y147" s="111">
        <f>IF(RES_hhdet_tes!Y147=0,"",RES_hhdet_tes!Y147/RES_hhdet_fec!Y147)</f>
        <v>4.6326735355608486</v>
      </c>
      <c r="DA147" s="63" t="s">
        <v>2045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0.71552099392701463</v>
      </c>
      <c r="C148" s="124">
        <f>IF(RES_hhdet_tes!C148=0,"",RES_hhdet_tes!C148/RES_hhdet_fec!C148)</f>
        <v>0.72007597624322328</v>
      </c>
      <c r="D148" s="124">
        <f>IF(RES_hhdet_tes!D148=0,"",RES_hhdet_tes!D148/RES_hhdet_fec!D148)</f>
        <v>0.72489736196710619</v>
      </c>
      <c r="E148" s="124">
        <f>IF(RES_hhdet_tes!E148=0,"",RES_hhdet_tes!E148/RES_hhdet_fec!E148)</f>
        <v>0.72908983661815618</v>
      </c>
      <c r="F148" s="124">
        <f>IF(RES_hhdet_tes!F148=0,"",RES_hhdet_tes!F148/RES_hhdet_fec!F148)</f>
        <v>0.73279771948168992</v>
      </c>
      <c r="G148" s="124">
        <f>IF(RES_hhdet_tes!G148=0,"",RES_hhdet_tes!G148/RES_hhdet_fec!G148)</f>
        <v>0.73617591229701196</v>
      </c>
      <c r="H148" s="124">
        <f>IF(RES_hhdet_tes!H148=0,"",RES_hhdet_tes!H148/RES_hhdet_fec!H148)</f>
        <v>0.73948060224563128</v>
      </c>
      <c r="I148" s="124">
        <f>IF(RES_hhdet_tes!I148=0,"",RES_hhdet_tes!I148/RES_hhdet_fec!I148)</f>
        <v>0.74110700662753604</v>
      </c>
      <c r="J148" s="124">
        <f>IF(RES_hhdet_tes!J148=0,"",RES_hhdet_tes!J148/RES_hhdet_fec!J148)</f>
        <v>0.7422070278436792</v>
      </c>
      <c r="K148" s="124">
        <f>IF(RES_hhdet_tes!K148=0,"",RES_hhdet_tes!K148/RES_hhdet_fec!K148)</f>
        <v>0.74363409055007845</v>
      </c>
      <c r="L148" s="124">
        <f>IF(RES_hhdet_tes!L148=0,"",RES_hhdet_tes!L148/RES_hhdet_fec!L148)</f>
        <v>0.7453713953330442</v>
      </c>
      <c r="M148" s="124">
        <f>IF(RES_hhdet_tes!M148=0,"",RES_hhdet_tes!M148/RES_hhdet_fec!M148)</f>
        <v>0.74753317385342177</v>
      </c>
      <c r="N148" s="124">
        <f>IF(RES_hhdet_tes!N148=0,"",RES_hhdet_tes!N148/RES_hhdet_fec!N148)</f>
        <v>0.75071371227177208</v>
      </c>
      <c r="O148" s="124">
        <f>IF(RES_hhdet_tes!O148=0,"",RES_hhdet_tes!O148/RES_hhdet_fec!O148)</f>
        <v>0.75520836210229747</v>
      </c>
      <c r="P148" s="124">
        <f>IF(RES_hhdet_tes!P148=0,"",RES_hhdet_tes!P148/RES_hhdet_fec!P148)</f>
        <v>0.76053337463405279</v>
      </c>
      <c r="Q148" s="124">
        <f>IF(RES_hhdet_tes!Q148=0,"",RES_hhdet_tes!Q148/RES_hhdet_fec!Q148)</f>
        <v>0.76745661070381432</v>
      </c>
      <c r="R148" s="124">
        <f>IF(RES_hhdet_tes!R148=0,"",RES_hhdet_tes!R148/RES_hhdet_fec!R148)</f>
        <v>0.77527880916394187</v>
      </c>
      <c r="S148" s="124">
        <f>IF(RES_hhdet_tes!S148=0,"",RES_hhdet_tes!S148/RES_hhdet_fec!S148)</f>
        <v>0.78418398788888377</v>
      </c>
      <c r="T148" s="124">
        <f>IF(RES_hhdet_tes!T148=0,"",RES_hhdet_tes!T148/RES_hhdet_fec!T148)</f>
        <v>0.79352255103394642</v>
      </c>
      <c r="U148" s="124">
        <f>IF(RES_hhdet_tes!U148=0,"",RES_hhdet_tes!U148/RES_hhdet_fec!U148)</f>
        <v>0.80323081009964548</v>
      </c>
      <c r="V148" s="124">
        <f>IF(RES_hhdet_tes!V148=0,"",RES_hhdet_tes!V148/RES_hhdet_fec!V148)</f>
        <v>0.81286971486006232</v>
      </c>
      <c r="W148" s="124">
        <f>IF(RES_hhdet_tes!W148=0,"",RES_hhdet_tes!W148/RES_hhdet_fec!W148)</f>
        <v>0.82221216145029419</v>
      </c>
      <c r="X148" s="124">
        <f>IF(RES_hhdet_tes!X148=0,"",RES_hhdet_tes!X148/RES_hhdet_fec!X148)</f>
        <v>0.83170787225331111</v>
      </c>
      <c r="Y148" s="124">
        <f>IF(RES_hhdet_tes!Y148=0,"",RES_hhdet_tes!Y148/RES_hhdet_fec!Y148)</f>
        <v>0.84044149747685526</v>
      </c>
      <c r="DA148" s="130" t="s">
        <v>2046</v>
      </c>
    </row>
    <row r="149" spans="1:105" ht="12" customHeight="1" x14ac:dyDescent="0.25">
      <c r="A149" s="97" t="s">
        <v>124</v>
      </c>
      <c r="B149" s="111" t="str">
        <f>IF(RES_hhdet_tes!B149=0,"",RES_hhdet_tes!B149/RES_hhdet_fec!B149)</f>
        <v/>
      </c>
      <c r="C149" s="111" t="str">
        <f>IF(RES_hhdet_tes!C149=0,"",RES_hhdet_tes!C149/RES_hhdet_fec!C149)</f>
        <v/>
      </c>
      <c r="D149" s="111" t="str">
        <f>IF(RES_hhdet_tes!D149=0,"",RES_hhdet_tes!D149/RES_hhdet_fec!D149)</f>
        <v/>
      </c>
      <c r="E149" s="111" t="str">
        <f>IF(RES_hhdet_tes!E149=0,"",RES_hhdet_tes!E149/RES_hhdet_fec!E149)</f>
        <v/>
      </c>
      <c r="F149" s="111" t="str">
        <f>IF(RES_hhdet_tes!F149=0,"",RES_hhdet_tes!F149/RES_hhdet_fec!F149)</f>
        <v/>
      </c>
      <c r="G149" s="111" t="str">
        <f>IF(RES_hhdet_tes!G149=0,"",RES_hhdet_tes!G149/RES_hhdet_fec!G149)</f>
        <v/>
      </c>
      <c r="H149" s="111" t="str">
        <f>IF(RES_hhdet_tes!H149=0,"",RES_hhdet_tes!H149/RES_hhdet_fec!H149)</f>
        <v/>
      </c>
      <c r="I149" s="111" t="str">
        <f>IF(RES_hhdet_tes!I149=0,"",RES_hhdet_tes!I149/RES_hhdet_fec!I149)</f>
        <v/>
      </c>
      <c r="J149" s="111" t="str">
        <f>IF(RES_hhdet_tes!J149=0,"",RES_hhdet_tes!J149/RES_hhdet_fec!J149)</f>
        <v/>
      </c>
      <c r="K149" s="111" t="str">
        <f>IF(RES_hhdet_tes!K149=0,"",RES_hhdet_tes!K149/RES_hhdet_fec!K149)</f>
        <v/>
      </c>
      <c r="L149" s="111" t="str">
        <f>IF(RES_hhdet_tes!L149=0,"",RES_hhdet_tes!L149/RES_hhdet_fec!L149)</f>
        <v/>
      </c>
      <c r="M149" s="111" t="str">
        <f>IF(RES_hhdet_tes!M149=0,"",RES_hhdet_tes!M149/RES_hhdet_fec!M149)</f>
        <v/>
      </c>
      <c r="N149" s="111" t="str">
        <f>IF(RES_hhdet_tes!N149=0,"",RES_hhdet_tes!N149/RES_hhdet_fec!N149)</f>
        <v/>
      </c>
      <c r="O149" s="111" t="str">
        <f>IF(RES_hhdet_tes!O149=0,"",RES_hhdet_tes!O149/RES_hhdet_fec!O149)</f>
        <v/>
      </c>
      <c r="P149" s="111" t="str">
        <f>IF(RES_hhdet_tes!P149=0,"",RES_hhdet_tes!P149/RES_hhdet_fec!P149)</f>
        <v/>
      </c>
      <c r="Q149" s="111" t="str">
        <f>IF(RES_hhdet_tes!Q149=0,"",RES_hhdet_tes!Q149/RES_hhdet_fec!Q149)</f>
        <v/>
      </c>
      <c r="R149" s="111" t="str">
        <f>IF(RES_hhdet_tes!R149=0,"",RES_hhdet_tes!R149/RES_hhdet_fec!R149)</f>
        <v/>
      </c>
      <c r="S149" s="111" t="str">
        <f>IF(RES_hhdet_tes!S149=0,"",RES_hhdet_tes!S149/RES_hhdet_fec!S149)</f>
        <v/>
      </c>
      <c r="T149" s="111" t="str">
        <f>IF(RES_hhdet_tes!T149=0,"",RES_hhdet_tes!T149/RES_hhdet_fec!T149)</f>
        <v/>
      </c>
      <c r="U149" s="111" t="str">
        <f>IF(RES_hhdet_tes!U149=0,"",RES_hhdet_tes!U149/RES_hhdet_fec!U149)</f>
        <v/>
      </c>
      <c r="V149" s="111" t="str">
        <f>IF(RES_hhdet_tes!V149=0,"",RES_hhdet_tes!V149/RES_hhdet_fec!V149)</f>
        <v/>
      </c>
      <c r="W149" s="111" t="str">
        <f>IF(RES_hhdet_tes!W149=0,"",RES_hhdet_tes!W149/RES_hhdet_fec!W149)</f>
        <v/>
      </c>
      <c r="X149" s="111" t="str">
        <f>IF(RES_hhdet_tes!X149=0,"",RES_hhdet_tes!X149/RES_hhdet_fec!X149)</f>
        <v/>
      </c>
      <c r="Y149" s="111" t="str">
        <f>IF(RES_hhdet_tes!Y149=0,"",RES_hhdet_tes!Y149/RES_hhdet_fec!Y149)</f>
        <v/>
      </c>
      <c r="DA149" s="63" t="s">
        <v>2047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 t="str">
        <f>IF(RES_hhdet_tes!K150=0,"",RES_hhdet_tes!K150/RES_hhdet_fec!K150)</f>
        <v/>
      </c>
      <c r="L150" s="111" t="str">
        <f>IF(RES_hhdet_tes!L150=0,"",RES_hhdet_tes!L150/RES_hhdet_fec!L150)</f>
        <v/>
      </c>
      <c r="M150" s="111" t="str">
        <f>IF(RES_hhdet_tes!M150=0,"",RES_hhdet_tes!M150/RES_hhdet_fec!M150)</f>
        <v/>
      </c>
      <c r="N150" s="111" t="str">
        <f>IF(RES_hhdet_tes!N150=0,"",RES_hhdet_tes!N150/RES_hhdet_fec!N150)</f>
        <v/>
      </c>
      <c r="O150" s="111" t="str">
        <f>IF(RES_hhdet_tes!O150=0,"",RES_hhdet_tes!O150/RES_hhdet_fec!O150)</f>
        <v/>
      </c>
      <c r="P150" s="111" t="str">
        <f>IF(RES_hhdet_tes!P150=0,"",RES_hhdet_tes!P150/RES_hhdet_fec!P150)</f>
        <v/>
      </c>
      <c r="Q150" s="111" t="str">
        <f>IF(RES_hhdet_tes!Q150=0,"",RES_hhdet_tes!Q150/RES_hhdet_fec!Q150)</f>
        <v/>
      </c>
      <c r="R150" s="111" t="str">
        <f>IF(RES_hhdet_tes!R150=0,"",RES_hhdet_tes!R150/RES_hhdet_fec!R150)</f>
        <v/>
      </c>
      <c r="S150" s="111" t="str">
        <f>IF(RES_hhdet_tes!S150=0,"",RES_hhdet_tes!S150/RES_hhdet_fec!S150)</f>
        <v/>
      </c>
      <c r="T150" s="111" t="str">
        <f>IF(RES_hhdet_tes!T150=0,"",RES_hhdet_tes!T150/RES_hhdet_fec!T150)</f>
        <v/>
      </c>
      <c r="U150" s="111" t="str">
        <f>IF(RES_hhdet_tes!U150=0,"",RES_hhdet_tes!U150/RES_hhdet_fec!U150)</f>
        <v/>
      </c>
      <c r="V150" s="111" t="str">
        <f>IF(RES_hhdet_tes!V150=0,"",RES_hhdet_tes!V150/RES_hhdet_fec!V150)</f>
        <v/>
      </c>
      <c r="W150" s="111" t="str">
        <f>IF(RES_hhdet_tes!W150=0,"",RES_hhdet_tes!W150/RES_hhdet_fec!W150)</f>
        <v/>
      </c>
      <c r="X150" s="111" t="str">
        <f>IF(RES_hhdet_tes!X150=0,"",RES_hhdet_tes!X150/RES_hhdet_fec!X150)</f>
        <v/>
      </c>
      <c r="Y150" s="111" t="str">
        <f>IF(RES_hhdet_tes!Y150=0,"",RES_hhdet_tes!Y150/RES_hhdet_fec!Y150)</f>
        <v/>
      </c>
      <c r="DA150" s="63" t="s">
        <v>2048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 t="str">
        <f>IF(RES_hhdet_tes!K151=0,"",RES_hhdet_tes!K151/RES_hhdet_fec!K151)</f>
        <v/>
      </c>
      <c r="L151" s="112" t="str">
        <f>IF(RES_hhdet_tes!L151=0,"",RES_hhdet_tes!L151/RES_hhdet_fec!L151)</f>
        <v/>
      </c>
      <c r="M151" s="112" t="str">
        <f>IF(RES_hhdet_tes!M151=0,"",RES_hhdet_tes!M151/RES_hhdet_fec!M151)</f>
        <v/>
      </c>
      <c r="N151" s="112" t="str">
        <f>IF(RES_hhdet_tes!N151=0,"",RES_hhdet_tes!N151/RES_hhdet_fec!N151)</f>
        <v/>
      </c>
      <c r="O151" s="112" t="str">
        <f>IF(RES_hhdet_tes!O151=0,"",RES_hhdet_tes!O151/RES_hhdet_fec!O151)</f>
        <v/>
      </c>
      <c r="P151" s="112" t="str">
        <f>IF(RES_hhdet_tes!P151=0,"",RES_hhdet_tes!P151/RES_hhdet_fec!P151)</f>
        <v/>
      </c>
      <c r="Q151" s="112" t="str">
        <f>IF(RES_hhdet_tes!Q151=0,"",RES_hhdet_tes!Q151/RES_hhdet_fec!Q151)</f>
        <v/>
      </c>
      <c r="R151" s="112" t="str">
        <f>IF(RES_hhdet_tes!R151=0,"",RES_hhdet_tes!R151/RES_hhdet_fec!R151)</f>
        <v/>
      </c>
      <c r="S151" s="112" t="str">
        <f>IF(RES_hhdet_tes!S151=0,"",RES_hhdet_tes!S151/RES_hhdet_fec!S151)</f>
        <v/>
      </c>
      <c r="T151" s="112" t="str">
        <f>IF(RES_hhdet_tes!T151=0,"",RES_hhdet_tes!T151/RES_hhdet_fec!T151)</f>
        <v/>
      </c>
      <c r="U151" s="112" t="str">
        <f>IF(RES_hhdet_tes!U151=0,"",RES_hhdet_tes!U151/RES_hhdet_fec!U151)</f>
        <v/>
      </c>
      <c r="V151" s="112" t="str">
        <f>IF(RES_hhdet_tes!V151=0,"",RES_hhdet_tes!V151/RES_hhdet_fec!V151)</f>
        <v/>
      </c>
      <c r="W151" s="112" t="str">
        <f>IF(RES_hhdet_tes!W151=0,"",RES_hhdet_tes!W151/RES_hhdet_fec!W151)</f>
        <v/>
      </c>
      <c r="X151" s="112" t="str">
        <f>IF(RES_hhdet_tes!X151=0,"",RES_hhdet_tes!X151/RES_hhdet_fec!X151)</f>
        <v/>
      </c>
      <c r="Y151" s="112" t="str">
        <f>IF(RES_hhdet_tes!Y151=0,"",RES_hhdet_tes!Y151/RES_hhdet_fec!Y151)</f>
        <v/>
      </c>
      <c r="DA151" s="131" t="s">
        <v>2049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 t="str">
        <f>IF(RES_hhdet_tes!K152=0,"",RES_hhdet_tes!K152/RES_hhdet_fec!K152)</f>
        <v/>
      </c>
      <c r="L152" s="113" t="str">
        <f>IF(RES_hhdet_tes!L152=0,"",RES_hhdet_tes!L152/RES_hhdet_fec!L152)</f>
        <v/>
      </c>
      <c r="M152" s="113" t="str">
        <f>IF(RES_hhdet_tes!M152=0,"",RES_hhdet_tes!M152/RES_hhdet_fec!M152)</f>
        <v/>
      </c>
      <c r="N152" s="113" t="str">
        <f>IF(RES_hhdet_tes!N152=0,"",RES_hhdet_tes!N152/RES_hhdet_fec!N152)</f>
        <v/>
      </c>
      <c r="O152" s="113" t="str">
        <f>IF(RES_hhdet_tes!O152=0,"",RES_hhdet_tes!O152/RES_hhdet_fec!O152)</f>
        <v/>
      </c>
      <c r="P152" s="113" t="str">
        <f>IF(RES_hhdet_tes!P152=0,"",RES_hhdet_tes!P152/RES_hhdet_fec!P152)</f>
        <v/>
      </c>
      <c r="Q152" s="113" t="str">
        <f>IF(RES_hhdet_tes!Q152=0,"",RES_hhdet_tes!Q152/RES_hhdet_fec!Q152)</f>
        <v/>
      </c>
      <c r="R152" s="113" t="str">
        <f>IF(RES_hhdet_tes!R152=0,"",RES_hhdet_tes!R152/RES_hhdet_fec!R152)</f>
        <v/>
      </c>
      <c r="S152" s="113" t="str">
        <f>IF(RES_hhdet_tes!S152=0,"",RES_hhdet_tes!S152/RES_hhdet_fec!S152)</f>
        <v/>
      </c>
      <c r="T152" s="113" t="str">
        <f>IF(RES_hhdet_tes!T152=0,"",RES_hhdet_tes!T152/RES_hhdet_fec!T152)</f>
        <v/>
      </c>
      <c r="U152" s="113" t="str">
        <f>IF(RES_hhdet_tes!U152=0,"",RES_hhdet_tes!U152/RES_hhdet_fec!U152)</f>
        <v/>
      </c>
      <c r="V152" s="113" t="str">
        <f>IF(RES_hhdet_tes!V152=0,"",RES_hhdet_tes!V152/RES_hhdet_fec!V152)</f>
        <v/>
      </c>
      <c r="W152" s="113" t="str">
        <f>IF(RES_hhdet_tes!W152=0,"",RES_hhdet_tes!W152/RES_hhdet_fec!W152)</f>
        <v/>
      </c>
      <c r="X152" s="113" t="str">
        <f>IF(RES_hhdet_tes!X152=0,"",RES_hhdet_tes!X152/RES_hhdet_fec!X152)</f>
        <v/>
      </c>
      <c r="Y152" s="113" t="str">
        <f>IF(RES_hhdet_tes!Y152=0,"",RES_hhdet_tes!Y152/RES_hhdet_fec!Y152)</f>
        <v/>
      </c>
      <c r="DA152" s="132" t="s">
        <v>2050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0.71490577330460459</v>
      </c>
      <c r="C153" s="112">
        <f>IF(RES_hhdet_tes!C153=0,"",RES_hhdet_tes!C153/RES_hhdet_fec!C153)</f>
        <v>0.71943744662776321</v>
      </c>
      <c r="D153" s="112">
        <f>IF(RES_hhdet_tes!D153=0,"",RES_hhdet_tes!D153/RES_hhdet_fec!D153)</f>
        <v>0.72429234542846832</v>
      </c>
      <c r="E153" s="112">
        <f>IF(RES_hhdet_tes!E153=0,"",RES_hhdet_tes!E153/RES_hhdet_fec!E153)</f>
        <v>0.72850421620826011</v>
      </c>
      <c r="F153" s="112">
        <f>IF(RES_hhdet_tes!F153=0,"",RES_hhdet_tes!F153/RES_hhdet_fec!F153)</f>
        <v>0.73219929052682353</v>
      </c>
      <c r="G153" s="112">
        <f>IF(RES_hhdet_tes!G153=0,"",RES_hhdet_tes!G153/RES_hhdet_fec!G153)</f>
        <v>0.73553832839896971</v>
      </c>
      <c r="H153" s="112">
        <f>IF(RES_hhdet_tes!H153=0,"",RES_hhdet_tes!H153/RES_hhdet_fec!H153)</f>
        <v>0.73866628401256196</v>
      </c>
      <c r="I153" s="112">
        <f>IF(RES_hhdet_tes!I153=0,"",RES_hhdet_tes!I153/RES_hhdet_fec!I153)</f>
        <v>0.74028831254419691</v>
      </c>
      <c r="J153" s="112">
        <f>IF(RES_hhdet_tes!J153=0,"",RES_hhdet_tes!J153/RES_hhdet_fec!J153)</f>
        <v>0.74119625442384374</v>
      </c>
      <c r="K153" s="112">
        <f>IF(RES_hhdet_tes!K153=0,"",RES_hhdet_tes!K153/RES_hhdet_fec!K153)</f>
        <v>0.74258653801397023</v>
      </c>
      <c r="L153" s="112">
        <f>IF(RES_hhdet_tes!L153=0,"",RES_hhdet_tes!L153/RES_hhdet_fec!L153)</f>
        <v>0.74422938975570208</v>
      </c>
      <c r="M153" s="112">
        <f>IF(RES_hhdet_tes!M153=0,"",RES_hhdet_tes!M153/RES_hhdet_fec!M153)</f>
        <v>0.74636560103475746</v>
      </c>
      <c r="N153" s="112">
        <f>IF(RES_hhdet_tes!N153=0,"",RES_hhdet_tes!N153/RES_hhdet_fec!N153)</f>
        <v>0.74945667005702366</v>
      </c>
      <c r="O153" s="112">
        <f>IF(RES_hhdet_tes!O153=0,"",RES_hhdet_tes!O153/RES_hhdet_fec!O153)</f>
        <v>0.7538062429281096</v>
      </c>
      <c r="P153" s="112">
        <f>IF(RES_hhdet_tes!P153=0,"",RES_hhdet_tes!P153/RES_hhdet_fec!P153)</f>
        <v>0.75892243437520734</v>
      </c>
      <c r="Q153" s="112">
        <f>IF(RES_hhdet_tes!Q153=0,"",RES_hhdet_tes!Q153/RES_hhdet_fec!Q153)</f>
        <v>0.76575580589113268</v>
      </c>
      <c r="R153" s="112">
        <f>IF(RES_hhdet_tes!R153=0,"",RES_hhdet_tes!R153/RES_hhdet_fec!R153)</f>
        <v>0.77341599212369327</v>
      </c>
      <c r="S153" s="112">
        <f>IF(RES_hhdet_tes!S153=0,"",RES_hhdet_tes!S153/RES_hhdet_fec!S153)</f>
        <v>0.78225426033254464</v>
      </c>
      <c r="T153" s="112">
        <f>IF(RES_hhdet_tes!T153=0,"",RES_hhdet_tes!T153/RES_hhdet_fec!T153)</f>
        <v>0.79145763216121601</v>
      </c>
      <c r="U153" s="112">
        <f>IF(RES_hhdet_tes!U153=0,"",RES_hhdet_tes!U153/RES_hhdet_fec!U153)</f>
        <v>0.80111047774665878</v>
      </c>
      <c r="V153" s="112">
        <f>IF(RES_hhdet_tes!V153=0,"",RES_hhdet_tes!V153/RES_hhdet_fec!V153)</f>
        <v>0.81064514032009583</v>
      </c>
      <c r="W153" s="112">
        <f>IF(RES_hhdet_tes!W153=0,"",RES_hhdet_tes!W153/RES_hhdet_fec!W153)</f>
        <v>0.81990351552799912</v>
      </c>
      <c r="X153" s="112">
        <f>IF(RES_hhdet_tes!X153=0,"",RES_hhdet_tes!X153/RES_hhdet_fec!X153)</f>
        <v>0.8293971191992231</v>
      </c>
      <c r="Y153" s="112">
        <f>IF(RES_hhdet_tes!Y153=0,"",RES_hhdet_tes!Y153/RES_hhdet_fec!Y153)</f>
        <v>0.83829922227919895</v>
      </c>
      <c r="DA153" s="131" t="s">
        <v>2051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0.75714463248148312</v>
      </c>
      <c r="C154" s="113">
        <f>IF(RES_hhdet_tes!C154=0,"",RES_hhdet_tes!C154/RES_hhdet_fec!C154)</f>
        <v>0.76280746589168347</v>
      </c>
      <c r="D154" s="113">
        <f>IF(RES_hhdet_tes!D154=0,"",RES_hhdet_tes!D154/RES_hhdet_fec!D154)</f>
        <v>0.7663588137838615</v>
      </c>
      <c r="E154" s="113">
        <f>IF(RES_hhdet_tes!E154=0,"",RES_hhdet_tes!E154/RES_hhdet_fec!E154)</f>
        <v>0.77067150051241451</v>
      </c>
      <c r="F154" s="113">
        <f>IF(RES_hhdet_tes!F154=0,"",RES_hhdet_tes!F154/RES_hhdet_fec!F154)</f>
        <v>0.77408993816771998</v>
      </c>
      <c r="G154" s="113">
        <f>IF(RES_hhdet_tes!G154=0,"",RES_hhdet_tes!G154/RES_hhdet_fec!G154)</f>
        <v>0.77674322967208542</v>
      </c>
      <c r="H154" s="113">
        <f>IF(RES_hhdet_tes!H154=0,"",RES_hhdet_tes!H154/RES_hhdet_fec!H154)</f>
        <v>0.78016002150417552</v>
      </c>
      <c r="I154" s="113">
        <f>IF(RES_hhdet_tes!I154=0,"",RES_hhdet_tes!I154/RES_hhdet_fec!I154)</f>
        <v>0.77899466742575096</v>
      </c>
      <c r="J154" s="113">
        <f>IF(RES_hhdet_tes!J154=0,"",RES_hhdet_tes!J154/RES_hhdet_fec!J154)</f>
        <v>0.78171440357298261</v>
      </c>
      <c r="K154" s="113">
        <f>IF(RES_hhdet_tes!K154=0,"",RES_hhdet_tes!K154/RES_hhdet_fec!K154)</f>
        <v>0.78259410086043124</v>
      </c>
      <c r="L154" s="113">
        <f>IF(RES_hhdet_tes!L154=0,"",RES_hhdet_tes!L154/RES_hhdet_fec!L154)</f>
        <v>0.78439703364342206</v>
      </c>
      <c r="M154" s="113">
        <f>IF(RES_hhdet_tes!M154=0,"",RES_hhdet_tes!M154/RES_hhdet_fec!M154)</f>
        <v>0.78540624038394435</v>
      </c>
      <c r="N154" s="113">
        <f>IF(RES_hhdet_tes!N154=0,"",RES_hhdet_tes!N154/RES_hhdet_fec!N154)</f>
        <v>0.78852075313313819</v>
      </c>
      <c r="O154" s="113">
        <f>IF(RES_hhdet_tes!O154=0,"",RES_hhdet_tes!O154/RES_hhdet_fec!O154)</f>
        <v>0.79352416580198037</v>
      </c>
      <c r="P154" s="113">
        <f>IF(RES_hhdet_tes!P154=0,"",RES_hhdet_tes!P154/RES_hhdet_fec!P154)</f>
        <v>0.79972385875362928</v>
      </c>
      <c r="Q154" s="113">
        <f>IF(RES_hhdet_tes!Q154=0,"",RES_hhdet_tes!Q154/RES_hhdet_fec!Q154)</f>
        <v>0.80626722937858453</v>
      </c>
      <c r="R154" s="113">
        <f>IF(RES_hhdet_tes!R154=0,"",RES_hhdet_tes!R154/RES_hhdet_fec!R154)</f>
        <v>0.8135699302862347</v>
      </c>
      <c r="S154" s="113">
        <f>IF(RES_hhdet_tes!S154=0,"",RES_hhdet_tes!S154/RES_hhdet_fec!S154)</f>
        <v>0.82060185812828157</v>
      </c>
      <c r="T154" s="113">
        <f>IF(RES_hhdet_tes!T154=0,"",RES_hhdet_tes!T154/RES_hhdet_fec!T154)</f>
        <v>0.82837634273330008</v>
      </c>
      <c r="U154" s="113">
        <f>IF(RES_hhdet_tes!U154=0,"",RES_hhdet_tes!U154/RES_hhdet_fec!U154)</f>
        <v>0.8360877132415111</v>
      </c>
      <c r="V154" s="113">
        <f>IF(RES_hhdet_tes!V154=0,"",RES_hhdet_tes!V154/RES_hhdet_fec!V154)</f>
        <v>0.84426523547704879</v>
      </c>
      <c r="W154" s="113">
        <f>IF(RES_hhdet_tes!W154=0,"",RES_hhdet_tes!W154/RES_hhdet_fec!W154)</f>
        <v>0.85315220697645566</v>
      </c>
      <c r="X154" s="113">
        <f>IF(RES_hhdet_tes!X154=0,"",RES_hhdet_tes!X154/RES_hhdet_fec!X154)</f>
        <v>0.86115250982192615</v>
      </c>
      <c r="Y154" s="113">
        <f>IF(RES_hhdet_tes!Y154=0,"",RES_hhdet_tes!Y154/RES_hhdet_fec!Y154)</f>
        <v>0.86652717226027132</v>
      </c>
      <c r="DA154" s="132" t="s">
        <v>2052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0.71490577330460459</v>
      </c>
      <c r="C155" s="111">
        <f>IF(RES_hhdet_tes!C155=0,"",RES_hhdet_tes!C155/RES_hhdet_fec!C155)</f>
        <v>0.71963641145394008</v>
      </c>
      <c r="D155" s="111">
        <f>IF(RES_hhdet_tes!D155=0,"",RES_hhdet_tes!D155/RES_hhdet_fec!D155)</f>
        <v>0.72410122487855522</v>
      </c>
      <c r="E155" s="111">
        <f>IF(RES_hhdet_tes!E155=0,"",RES_hhdet_tes!E155/RES_hhdet_fec!E155)</f>
        <v>0.72799632233880363</v>
      </c>
      <c r="F155" s="111">
        <f>IF(RES_hhdet_tes!F155=0,"",RES_hhdet_tes!F155/RES_hhdet_fec!F155)</f>
        <v>0.73208966221241678</v>
      </c>
      <c r="G155" s="111">
        <f>IF(RES_hhdet_tes!G155=0,"",RES_hhdet_tes!G155/RES_hhdet_fec!G155)</f>
        <v>0.73590976179596468</v>
      </c>
      <c r="H155" s="111">
        <f>IF(RES_hhdet_tes!H155=0,"",RES_hhdet_tes!H155/RES_hhdet_fec!H155)</f>
        <v>0.73958162138485506</v>
      </c>
      <c r="I155" s="111">
        <f>IF(RES_hhdet_tes!I155=0,"",RES_hhdet_tes!I155/RES_hhdet_fec!I155)</f>
        <v>0.74098787101292296</v>
      </c>
      <c r="J155" s="111">
        <f>IF(RES_hhdet_tes!J155=0,"",RES_hhdet_tes!J155/RES_hhdet_fec!J155)</f>
        <v>0.74219323340709109</v>
      </c>
      <c r="K155" s="111">
        <f>IF(RES_hhdet_tes!K155=0,"",RES_hhdet_tes!K155/RES_hhdet_fec!K155)</f>
        <v>0.7432522611914435</v>
      </c>
      <c r="L155" s="111">
        <f>IF(RES_hhdet_tes!L155=0,"",RES_hhdet_tes!L155/RES_hhdet_fec!L155)</f>
        <v>0.74467049128876506</v>
      </c>
      <c r="M155" s="111">
        <f>IF(RES_hhdet_tes!M155=0,"",RES_hhdet_tes!M155/RES_hhdet_fec!M155)</f>
        <v>0.74649787477852947</v>
      </c>
      <c r="N155" s="111">
        <f>IF(RES_hhdet_tes!N155=0,"",RES_hhdet_tes!N155/RES_hhdet_fec!N155)</f>
        <v>0.74981644721633767</v>
      </c>
      <c r="O155" s="111">
        <f>IF(RES_hhdet_tes!O155=0,"",RES_hhdet_tes!O155/RES_hhdet_fec!O155)</f>
        <v>0.75520018588647031</v>
      </c>
      <c r="P155" s="111">
        <f>IF(RES_hhdet_tes!P155=0,"",RES_hhdet_tes!P155/RES_hhdet_fec!P155)</f>
        <v>0.76234605906183228</v>
      </c>
      <c r="Q155" s="111">
        <f>IF(RES_hhdet_tes!Q155=0,"",RES_hhdet_tes!Q155/RES_hhdet_fec!Q155)</f>
        <v>0.76947808934230666</v>
      </c>
      <c r="R155" s="111">
        <f>IF(RES_hhdet_tes!R155=0,"",RES_hhdet_tes!R155/RES_hhdet_fec!R155)</f>
        <v>0.77824813162681594</v>
      </c>
      <c r="S155" s="111">
        <f>IF(RES_hhdet_tes!S155=0,"",RES_hhdet_tes!S155/RES_hhdet_fec!S155)</f>
        <v>0.78627847859228062</v>
      </c>
      <c r="T155" s="111">
        <f>IF(RES_hhdet_tes!T155=0,"",RES_hhdet_tes!T155/RES_hhdet_fec!T155)</f>
        <v>0.79533374371081411</v>
      </c>
      <c r="U155" s="111">
        <f>IF(RES_hhdet_tes!U155=0,"",RES_hhdet_tes!U155/RES_hhdet_fec!U155)</f>
        <v>0.80400869222848947</v>
      </c>
      <c r="V155" s="111">
        <f>IF(RES_hhdet_tes!V155=0,"",RES_hhdet_tes!V155/RES_hhdet_fec!V155)</f>
        <v>0.81327894038236792</v>
      </c>
      <c r="W155" s="111">
        <f>IF(RES_hhdet_tes!W155=0,"",RES_hhdet_tes!W155/RES_hhdet_fec!W155)</f>
        <v>0.82189258334572934</v>
      </c>
      <c r="X155" s="111">
        <f>IF(RES_hhdet_tes!X155=0,"",RES_hhdet_tes!X155/RES_hhdet_fec!X155)</f>
        <v>0.83123196788349318</v>
      </c>
      <c r="Y155" s="111">
        <f>IF(RES_hhdet_tes!Y155=0,"",RES_hhdet_tes!Y155/RES_hhdet_fec!Y155)</f>
        <v>0.83973101573850784</v>
      </c>
      <c r="DA155" s="63" t="s">
        <v>2053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X156" s="111">
        <f>IF(RES_hhdet_tes!X156=0,"",RES_hhdet_tes!X156/RES_hhdet_fec!X156)</f>
        <v>1</v>
      </c>
      <c r="Y156" s="111">
        <f>IF(RES_hhdet_tes!Y156=0,"",RES_hhdet_tes!Y156/RES_hhdet_fec!Y156)</f>
        <v>1</v>
      </c>
      <c r="DA156" s="63" t="s">
        <v>2054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0.74818926037682554</v>
      </c>
      <c r="C157" s="124">
        <f>IF(RES_hhdet_tes!C157=0,"",RES_hhdet_tes!C157/RES_hhdet_fec!C157)</f>
        <v>0.74294052058827853</v>
      </c>
      <c r="D157" s="124">
        <f>IF(RES_hhdet_tes!D157=0,"",RES_hhdet_tes!D157/RES_hhdet_fec!D157)</f>
        <v>0.74592483457437786</v>
      </c>
      <c r="E157" s="124">
        <f>IF(RES_hhdet_tes!E157=0,"",RES_hhdet_tes!E157/RES_hhdet_fec!E157)</f>
        <v>0.74512879799251719</v>
      </c>
      <c r="F157" s="124">
        <f>IF(RES_hhdet_tes!F157=0,"",RES_hhdet_tes!F157/RES_hhdet_fec!F157)</f>
        <v>0.75200529629885549</v>
      </c>
      <c r="G157" s="124">
        <f>IF(RES_hhdet_tes!G157=0,"",RES_hhdet_tes!G157/RES_hhdet_fec!G157)</f>
        <v>0.7514844556179594</v>
      </c>
      <c r="H157" s="124">
        <f>IF(RES_hhdet_tes!H157=0,"",RES_hhdet_tes!H157/RES_hhdet_fec!H157)</f>
        <v>0.76500483023257404</v>
      </c>
      <c r="I157" s="124">
        <f>IF(RES_hhdet_tes!I157=0,"",RES_hhdet_tes!I157/RES_hhdet_fec!I157)</f>
        <v>0.76262517197286406</v>
      </c>
      <c r="J157" s="124">
        <f>IF(RES_hhdet_tes!J157=0,"",RES_hhdet_tes!J157/RES_hhdet_fec!J157)</f>
        <v>0.75693498478925958</v>
      </c>
      <c r="K157" s="124">
        <f>IF(RES_hhdet_tes!K157=0,"",RES_hhdet_tes!K157/RES_hhdet_fec!K157)</f>
        <v>0.75653144379084269</v>
      </c>
      <c r="L157" s="124">
        <f>IF(RES_hhdet_tes!L157=0,"",RES_hhdet_tes!L157/RES_hhdet_fec!L157)</f>
        <v>0.76554300004266496</v>
      </c>
      <c r="M157" s="124">
        <f>IF(RES_hhdet_tes!M157=0,"",RES_hhdet_tes!M157/RES_hhdet_fec!M157)</f>
        <v>0.77130575796263001</v>
      </c>
      <c r="N157" s="124">
        <f>IF(RES_hhdet_tes!N157=0,"",RES_hhdet_tes!N157/RES_hhdet_fec!N157)</f>
        <v>0.77763173609525793</v>
      </c>
      <c r="O157" s="124">
        <f>IF(RES_hhdet_tes!O157=0,"",RES_hhdet_tes!O157/RES_hhdet_fec!O157)</f>
        <v>0.77712903810470424</v>
      </c>
      <c r="P157" s="124">
        <f>IF(RES_hhdet_tes!P157=0,"",RES_hhdet_tes!P157/RES_hhdet_fec!P157)</f>
        <v>0.77953479965046435</v>
      </c>
      <c r="Q157" s="124">
        <f>IF(RES_hhdet_tes!Q157=0,"",RES_hhdet_tes!Q157/RES_hhdet_fec!Q157)</f>
        <v>0.77994280216748468</v>
      </c>
      <c r="R157" s="124">
        <f>IF(RES_hhdet_tes!R157=0,"",RES_hhdet_tes!R157/RES_hhdet_fec!R157)</f>
        <v>0.78858628102253703</v>
      </c>
      <c r="S157" s="124">
        <f>IF(RES_hhdet_tes!S157=0,"",RES_hhdet_tes!S157/RES_hhdet_fec!S157)</f>
        <v>0.79636803911000853</v>
      </c>
      <c r="T157" s="124">
        <f>IF(RES_hhdet_tes!T157=0,"",RES_hhdet_tes!T157/RES_hhdet_fec!T157)</f>
        <v>0.80659939812041759</v>
      </c>
      <c r="U157" s="124">
        <f>IF(RES_hhdet_tes!U157=0,"",RES_hhdet_tes!U157/RES_hhdet_fec!U157)</f>
        <v>0.81865372082072274</v>
      </c>
      <c r="V157" s="124">
        <f>IF(RES_hhdet_tes!V157=0,"",RES_hhdet_tes!V157/RES_hhdet_fec!V157)</f>
        <v>0.83245901315510995</v>
      </c>
      <c r="W157" s="124">
        <f>IF(RES_hhdet_tes!W157=0,"",RES_hhdet_tes!W157/RES_hhdet_fec!W157)</f>
        <v>0.84541170890899697</v>
      </c>
      <c r="X157" s="124">
        <f>IF(RES_hhdet_tes!X157=0,"",RES_hhdet_tes!X157/RES_hhdet_fec!X157)</f>
        <v>0.86000485035647078</v>
      </c>
      <c r="Y157" s="124">
        <f>IF(RES_hhdet_tes!Y157=0,"",RES_hhdet_tes!Y157/RES_hhdet_fec!Y157)</f>
        <v>0.87292359504335826</v>
      </c>
      <c r="DA157" s="130" t="s">
        <v>2055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0.61519237616513056</v>
      </c>
      <c r="C158" s="111">
        <f>IF(RES_hhdet_tes!C158=0,"",RES_hhdet_tes!C158/RES_hhdet_fec!C158)</f>
        <v>0.6168732716811548</v>
      </c>
      <c r="D158" s="111">
        <f>IF(RES_hhdet_tes!D158=0,"",RES_hhdet_tes!D158/RES_hhdet_fec!D158)</f>
        <v>0.61832516715563102</v>
      </c>
      <c r="E158" s="111">
        <f>IF(RES_hhdet_tes!E158=0,"",RES_hhdet_tes!E158/RES_hhdet_fec!E158)</f>
        <v>0.61941345992359942</v>
      </c>
      <c r="F158" s="111">
        <f>IF(RES_hhdet_tes!F158=0,"",RES_hhdet_tes!F158/RES_hhdet_fec!F158)</f>
        <v>0.62012882101178002</v>
      </c>
      <c r="G158" s="111">
        <f>IF(RES_hhdet_tes!G158=0,"",RES_hhdet_tes!G158/RES_hhdet_fec!G158)</f>
        <v>0.62081990824856226</v>
      </c>
      <c r="H158" s="111">
        <f>IF(RES_hhdet_tes!H158=0,"",RES_hhdet_tes!H158/RES_hhdet_fec!H158)</f>
        <v>0.62147723568529989</v>
      </c>
      <c r="I158" s="111">
        <f>IF(RES_hhdet_tes!I158=0,"",RES_hhdet_tes!I158/RES_hhdet_fec!I158)</f>
        <v>0.62178558780008575</v>
      </c>
      <c r="J158" s="111">
        <f>IF(RES_hhdet_tes!J158=0,"",RES_hhdet_tes!J158/RES_hhdet_fec!J158)</f>
        <v>0.62188487322973696</v>
      </c>
      <c r="K158" s="111">
        <f>IF(RES_hhdet_tes!K158=0,"",RES_hhdet_tes!K158/RES_hhdet_fec!K158)</f>
        <v>0.6219920738196506</v>
      </c>
      <c r="L158" s="111">
        <f>IF(RES_hhdet_tes!L158=0,"",RES_hhdet_tes!L158/RES_hhdet_fec!L158)</f>
        <v>0.62207178600763635</v>
      </c>
      <c r="M158" s="111">
        <f>IF(RES_hhdet_tes!M158=0,"",RES_hhdet_tes!M158/RES_hhdet_fec!M158)</f>
        <v>0.62212801890181291</v>
      </c>
      <c r="N158" s="111">
        <f>IF(RES_hhdet_tes!N158=0,"",RES_hhdet_tes!N158/RES_hhdet_fec!N158)</f>
        <v>0.62218500426966461</v>
      </c>
      <c r="O158" s="111">
        <f>IF(RES_hhdet_tes!O158=0,"",RES_hhdet_tes!O158/RES_hhdet_fec!O158)</f>
        <v>0.62227958363810176</v>
      </c>
      <c r="P158" s="111">
        <f>IF(RES_hhdet_tes!P158=0,"",RES_hhdet_tes!P158/RES_hhdet_fec!P158)</f>
        <v>0.62237382854519396</v>
      </c>
      <c r="Q158" s="111">
        <f>IF(RES_hhdet_tes!Q158=0,"",RES_hhdet_tes!Q158/RES_hhdet_fec!Q158)</f>
        <v>0.62250572884680566</v>
      </c>
      <c r="R158" s="111">
        <f>IF(RES_hhdet_tes!R158=0,"",RES_hhdet_tes!R158/RES_hhdet_fec!R158)</f>
        <v>0.62276016298051473</v>
      </c>
      <c r="S158" s="111">
        <f>IF(RES_hhdet_tes!S158=0,"",RES_hhdet_tes!S158/RES_hhdet_fec!S158)</f>
        <v>0.6230302471395307</v>
      </c>
      <c r="T158" s="111">
        <f>IF(RES_hhdet_tes!T158=0,"",RES_hhdet_tes!T158/RES_hhdet_fec!T158)</f>
        <v>0.62326602973075329</v>
      </c>
      <c r="U158" s="111">
        <f>IF(RES_hhdet_tes!U158=0,"",RES_hhdet_tes!U158/RES_hhdet_fec!U158)</f>
        <v>0.62366635158290396</v>
      </c>
      <c r="V158" s="111">
        <f>IF(RES_hhdet_tes!V158=0,"",RES_hhdet_tes!V158/RES_hhdet_fec!V158)</f>
        <v>0.62433490423628368</v>
      </c>
      <c r="W158" s="111">
        <f>IF(RES_hhdet_tes!W158=0,"",RES_hhdet_tes!W158/RES_hhdet_fec!W158)</f>
        <v>0.62531889972331001</v>
      </c>
      <c r="X158" s="111">
        <f>IF(RES_hhdet_tes!X158=0,"",RES_hhdet_tes!X158/RES_hhdet_fec!X158)</f>
        <v>0.6262604371048186</v>
      </c>
      <c r="Y158" s="111">
        <f>IF(RES_hhdet_tes!Y158=0,"",RES_hhdet_tes!Y158/RES_hhdet_fec!Y158)</f>
        <v>0.62695388030621535</v>
      </c>
      <c r="DA158" s="63" t="s">
        <v>2056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0.76117502657675984</v>
      </c>
      <c r="C159" s="45">
        <f>IF(RES_hhdet_tes!C159=0,"",RES_hhdet_tes!C159/RES_hhdet_fec!C159)</f>
        <v>0.76383724991552193</v>
      </c>
      <c r="D159" s="45">
        <f>IF(RES_hhdet_tes!D159=0,"",RES_hhdet_tes!D159/RES_hhdet_fec!D159)</f>
        <v>0.76688913114516111</v>
      </c>
      <c r="E159" s="45">
        <f>IF(RES_hhdet_tes!E159=0,"",RES_hhdet_tes!E159/RES_hhdet_fec!E159)</f>
        <v>0.76969893123644961</v>
      </c>
      <c r="F159" s="45">
        <f>IF(RES_hhdet_tes!F159=0,"",RES_hhdet_tes!F159/RES_hhdet_fec!F159)</f>
        <v>0.77237545974041877</v>
      </c>
      <c r="G159" s="45">
        <f>IF(RES_hhdet_tes!G159=0,"",RES_hhdet_tes!G159/RES_hhdet_fec!G159)</f>
        <v>0.77487572716087372</v>
      </c>
      <c r="H159" s="45">
        <f>IF(RES_hhdet_tes!H159=0,"",RES_hhdet_tes!H159/RES_hhdet_fec!H159)</f>
        <v>0.77731186118909623</v>
      </c>
      <c r="I159" s="45">
        <f>IF(RES_hhdet_tes!I159=0,"",RES_hhdet_tes!I159/RES_hhdet_fec!I159)</f>
        <v>0.77871778441534789</v>
      </c>
      <c r="J159" s="45">
        <f>IF(RES_hhdet_tes!J159=0,"",RES_hhdet_tes!J159/RES_hhdet_fec!J159)</f>
        <v>0.77971949886519831</v>
      </c>
      <c r="K159" s="45">
        <f>IF(RES_hhdet_tes!K159=0,"",RES_hhdet_tes!K159/RES_hhdet_fec!K159)</f>
        <v>0.78123997537141676</v>
      </c>
      <c r="L159" s="45">
        <f>IF(RES_hhdet_tes!L159=0,"",RES_hhdet_tes!L159/RES_hhdet_fec!L159)</f>
        <v>0.78303214762090811</v>
      </c>
      <c r="M159" s="45">
        <f>IF(RES_hhdet_tes!M159=0,"",RES_hhdet_tes!M159/RES_hhdet_fec!M159)</f>
        <v>0.78511490783102356</v>
      </c>
      <c r="N159" s="45">
        <f>IF(RES_hhdet_tes!N159=0,"",RES_hhdet_tes!N159/RES_hhdet_fec!N159)</f>
        <v>0.78761113706598573</v>
      </c>
      <c r="O159" s="45">
        <f>IF(RES_hhdet_tes!O159=0,"",RES_hhdet_tes!O159/RES_hhdet_fec!O159)</f>
        <v>0.79052986518521373</v>
      </c>
      <c r="P159" s="45">
        <f>IF(RES_hhdet_tes!P159=0,"",RES_hhdet_tes!P159/RES_hhdet_fec!P159)</f>
        <v>0.79361320428363946</v>
      </c>
      <c r="Q159" s="45">
        <f>IF(RES_hhdet_tes!Q159=0,"",RES_hhdet_tes!Q159/RES_hhdet_fec!Q159)</f>
        <v>0.79790428292149218</v>
      </c>
      <c r="R159" s="45">
        <f>IF(RES_hhdet_tes!R159=0,"",RES_hhdet_tes!R159/RES_hhdet_fec!R159)</f>
        <v>0.80376191651080575</v>
      </c>
      <c r="S159" s="45">
        <f>IF(RES_hhdet_tes!S159=0,"",RES_hhdet_tes!S159/RES_hhdet_fec!S159)</f>
        <v>0.81224189880042963</v>
      </c>
      <c r="T159" s="45">
        <f>IF(RES_hhdet_tes!T159=0,"",RES_hhdet_tes!T159/RES_hhdet_fec!T159)</f>
        <v>0.82291000893875044</v>
      </c>
      <c r="U159" s="45">
        <f>IF(RES_hhdet_tes!U159=0,"",RES_hhdet_tes!U159/RES_hhdet_fec!U159)</f>
        <v>0.8356330155293602</v>
      </c>
      <c r="V159" s="45">
        <f>IF(RES_hhdet_tes!V159=0,"",RES_hhdet_tes!V159/RES_hhdet_fec!V159)</f>
        <v>0.84931878345945921</v>
      </c>
      <c r="W159" s="45">
        <f>IF(RES_hhdet_tes!W159=0,"",RES_hhdet_tes!W159/RES_hhdet_fec!W159)</f>
        <v>0.86342023189839179</v>
      </c>
      <c r="X159" s="45">
        <f>IF(RES_hhdet_tes!X159=0,"",RES_hhdet_tes!X159/RES_hhdet_fec!X159)</f>
        <v>0.87626602970320822</v>
      </c>
      <c r="Y159" s="45">
        <f>IF(RES_hhdet_tes!Y159=0,"",RES_hhdet_tes!Y159/RES_hhdet_fec!Y159)</f>
        <v>0.88671677327707943</v>
      </c>
      <c r="DA159" s="60" t="s">
        <v>2057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0.745972927827245</v>
      </c>
      <c r="C161" s="119">
        <f>IF(RES_hhdet_tes!C161=0,"",RES_hhdet_tes!C161/RES_hhdet_fec!C161)</f>
        <v>0.74875202578807165</v>
      </c>
      <c r="D161" s="119">
        <f>IF(RES_hhdet_tes!D161=0,"",RES_hhdet_tes!D161/RES_hhdet_fec!D161)</f>
        <v>0.75208158494954991</v>
      </c>
      <c r="E161" s="119">
        <f>IF(RES_hhdet_tes!E161=0,"",RES_hhdet_tes!E161/RES_hhdet_fec!E161)</f>
        <v>0.75636708083963666</v>
      </c>
      <c r="F161" s="119">
        <f>IF(RES_hhdet_tes!F161=0,"",RES_hhdet_tes!F161/RES_hhdet_fec!F161)</f>
        <v>0.76016437293946404</v>
      </c>
      <c r="G161" s="119">
        <f>IF(RES_hhdet_tes!G161=0,"",RES_hhdet_tes!G161/RES_hhdet_fec!G161)</f>
        <v>0.76492688722824698</v>
      </c>
      <c r="H161" s="119">
        <f>IF(RES_hhdet_tes!H161=0,"",RES_hhdet_tes!H161/RES_hhdet_fec!H161)</f>
        <v>0.7700894099180513</v>
      </c>
      <c r="I161" s="119">
        <f>IF(RES_hhdet_tes!I161=0,"",RES_hhdet_tes!I161/RES_hhdet_fec!I161)</f>
        <v>0.77498869053802311</v>
      </c>
      <c r="J161" s="119">
        <f>IF(RES_hhdet_tes!J161=0,"",RES_hhdet_tes!J161/RES_hhdet_fec!J161)</f>
        <v>0.78046114353397633</v>
      </c>
      <c r="K161" s="119">
        <f>IF(RES_hhdet_tes!K161=0,"",RES_hhdet_tes!K161/RES_hhdet_fec!K161)</f>
        <v>0.78629739657209752</v>
      </c>
      <c r="L161" s="119">
        <f>IF(RES_hhdet_tes!L161=0,"",RES_hhdet_tes!L161/RES_hhdet_fec!L161)</f>
        <v>0.79464723829016481</v>
      </c>
      <c r="M161" s="119">
        <f>IF(RES_hhdet_tes!M161=0,"",RES_hhdet_tes!M161/RES_hhdet_fec!M161)</f>
        <v>0.80064742793494492</v>
      </c>
      <c r="N161" s="119">
        <f>IF(RES_hhdet_tes!N161=0,"",RES_hhdet_tes!N161/RES_hhdet_fec!N161)</f>
        <v>0.80796337997283907</v>
      </c>
      <c r="O161" s="119">
        <f>IF(RES_hhdet_tes!O161=0,"",RES_hhdet_tes!O161/RES_hhdet_fec!O161)</f>
        <v>0.81480441137359882</v>
      </c>
      <c r="P161" s="119">
        <f>IF(RES_hhdet_tes!P161=0,"",RES_hhdet_tes!P161/RES_hhdet_fec!P161)</f>
        <v>0.81692783359372179</v>
      </c>
      <c r="Q161" s="119">
        <f>IF(RES_hhdet_tes!Q161=0,"",RES_hhdet_tes!Q161/RES_hhdet_fec!Q161)</f>
        <v>0.81898169858641434</v>
      </c>
      <c r="R161" s="119">
        <f>IF(RES_hhdet_tes!R161=0,"",RES_hhdet_tes!R161/RES_hhdet_fec!R161)</f>
        <v>0.82315853076817291</v>
      </c>
      <c r="S161" s="119">
        <f>IF(RES_hhdet_tes!S161=0,"",RES_hhdet_tes!S161/RES_hhdet_fec!S161)</f>
        <v>0.83034435999915313</v>
      </c>
      <c r="T161" s="119">
        <f>IF(RES_hhdet_tes!T161=0,"",RES_hhdet_tes!T161/RES_hhdet_fec!T161)</f>
        <v>0.84000659318112914</v>
      </c>
      <c r="U161" s="119">
        <f>IF(RES_hhdet_tes!U161=0,"",RES_hhdet_tes!U161/RES_hhdet_fec!U161)</f>
        <v>0.85072829741458</v>
      </c>
      <c r="V161" s="119">
        <f>IF(RES_hhdet_tes!V161=0,"",RES_hhdet_tes!V161/RES_hhdet_fec!V161)</f>
        <v>0.86257772960446222</v>
      </c>
      <c r="W161" s="119">
        <f>IF(RES_hhdet_tes!W161=0,"",RES_hhdet_tes!W161/RES_hhdet_fec!W161)</f>
        <v>0.87294902849206091</v>
      </c>
      <c r="X161" s="119">
        <f>IF(RES_hhdet_tes!X161=0,"",RES_hhdet_tes!X161/RES_hhdet_fec!X161)</f>
        <v>0.87965042390919279</v>
      </c>
      <c r="Y161" s="119">
        <f>IF(RES_hhdet_tes!Y161=0,"",RES_hhdet_tes!Y161/RES_hhdet_fec!Y161)</f>
        <v>0.88796407604452288</v>
      </c>
      <c r="DA161" s="129" t="s">
        <v>2058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0.74606461242175026</v>
      </c>
      <c r="C162" s="124">
        <f>IF(RES_hhdet_tes!C162=0,"",RES_hhdet_tes!C162/RES_hhdet_fec!C162)</f>
        <v>0.74847567703487916</v>
      </c>
      <c r="D162" s="124">
        <f>IF(RES_hhdet_tes!D162=0,"",RES_hhdet_tes!D162/RES_hhdet_fec!D162)</f>
        <v>0.75145612605795709</v>
      </c>
      <c r="E162" s="124">
        <f>IF(RES_hhdet_tes!E162=0,"",RES_hhdet_tes!E162/RES_hhdet_fec!E162)</f>
        <v>0.75493709591059477</v>
      </c>
      <c r="F162" s="124">
        <f>IF(RES_hhdet_tes!F162=0,"",RES_hhdet_tes!F162/RES_hhdet_fec!F162)</f>
        <v>0.7592165469647737</v>
      </c>
      <c r="G162" s="124">
        <f>IF(RES_hhdet_tes!G162=0,"",RES_hhdet_tes!G162/RES_hhdet_fec!G162)</f>
        <v>0.76392401691974743</v>
      </c>
      <c r="H162" s="124">
        <f>IF(RES_hhdet_tes!H162=0,"",RES_hhdet_tes!H162/RES_hhdet_fec!H162)</f>
        <v>0.76860468471116505</v>
      </c>
      <c r="I162" s="124">
        <f>IF(RES_hhdet_tes!I162=0,"",RES_hhdet_tes!I162/RES_hhdet_fec!I162)</f>
        <v>0.77338655306775883</v>
      </c>
      <c r="J162" s="124">
        <f>IF(RES_hhdet_tes!J162=0,"",RES_hhdet_tes!J162/RES_hhdet_fec!J162)</f>
        <v>0.77865382433582142</v>
      </c>
      <c r="K162" s="124">
        <f>IF(RES_hhdet_tes!K162=0,"",RES_hhdet_tes!K162/RES_hhdet_fec!K162)</f>
        <v>0.78491320121518926</v>
      </c>
      <c r="L162" s="124">
        <f>IF(RES_hhdet_tes!L162=0,"",RES_hhdet_tes!L162/RES_hhdet_fec!L162)</f>
        <v>0.79170718893547021</v>
      </c>
      <c r="M162" s="124">
        <f>IF(RES_hhdet_tes!M162=0,"",RES_hhdet_tes!M162/RES_hhdet_fec!M162)</f>
        <v>0.79916070055094868</v>
      </c>
      <c r="N162" s="124">
        <f>IF(RES_hhdet_tes!N162=0,"",RES_hhdet_tes!N162/RES_hhdet_fec!N162)</f>
        <v>0.80654362713651306</v>
      </c>
      <c r="O162" s="124">
        <f>IF(RES_hhdet_tes!O162=0,"",RES_hhdet_tes!O162/RES_hhdet_fec!O162)</f>
        <v>0.81302787907433782</v>
      </c>
      <c r="P162" s="124">
        <f>IF(RES_hhdet_tes!P162=0,"",RES_hhdet_tes!P162/RES_hhdet_fec!P162)</f>
        <v>0.81391970370560851</v>
      </c>
      <c r="Q162" s="124">
        <f>IF(RES_hhdet_tes!Q162=0,"",RES_hhdet_tes!Q162/RES_hhdet_fec!Q162)</f>
        <v>0.81578052629108611</v>
      </c>
      <c r="R162" s="124">
        <f>IF(RES_hhdet_tes!R162=0,"",RES_hhdet_tes!R162/RES_hhdet_fec!R162)</f>
        <v>0.81996676471167129</v>
      </c>
      <c r="S162" s="124">
        <f>IF(RES_hhdet_tes!S162=0,"",RES_hhdet_tes!S162/RES_hhdet_fec!S162)</f>
        <v>0.82673911654085042</v>
      </c>
      <c r="T162" s="124">
        <f>IF(RES_hhdet_tes!T162=0,"",RES_hhdet_tes!T162/RES_hhdet_fec!T162)</f>
        <v>0.83571394555540568</v>
      </c>
      <c r="U162" s="124">
        <f>IF(RES_hhdet_tes!U162=0,"",RES_hhdet_tes!U162/RES_hhdet_fec!U162)</f>
        <v>0.84478192712661271</v>
      </c>
      <c r="V162" s="124">
        <f>IF(RES_hhdet_tes!V162=0,"",RES_hhdet_tes!V162/RES_hhdet_fec!V162)</f>
        <v>0.85489159142407434</v>
      </c>
      <c r="W162" s="124">
        <f>IF(RES_hhdet_tes!W162=0,"",RES_hhdet_tes!W162/RES_hhdet_fec!W162)</f>
        <v>0.86357154150515381</v>
      </c>
      <c r="X162" s="124">
        <f>IF(RES_hhdet_tes!X162=0,"",RES_hhdet_tes!X162/RES_hhdet_fec!X162)</f>
        <v>0.87036884588392305</v>
      </c>
      <c r="Y162" s="124">
        <f>IF(RES_hhdet_tes!Y162=0,"",RES_hhdet_tes!Y162/RES_hhdet_fec!Y162)</f>
        <v>0.87729053215224739</v>
      </c>
      <c r="DA162" s="130" t="s">
        <v>2059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0.74606461242175026</v>
      </c>
      <c r="C163" s="45">
        <f>IF(RES_hhdet_tes!C163=0,"",RES_hhdet_tes!C163/RES_hhdet_fec!C163)</f>
        <v>0.74847567703487916</v>
      </c>
      <c r="D163" s="45">
        <f>IF(RES_hhdet_tes!D163=0,"",RES_hhdet_tes!D163/RES_hhdet_fec!D163)</f>
        <v>0.75145612605795709</v>
      </c>
      <c r="E163" s="45">
        <f>IF(RES_hhdet_tes!E163=0,"",RES_hhdet_tes!E163/RES_hhdet_fec!E163)</f>
        <v>0.75493709591059477</v>
      </c>
      <c r="F163" s="45">
        <f>IF(RES_hhdet_tes!F163=0,"",RES_hhdet_tes!F163/RES_hhdet_fec!F163)</f>
        <v>0.7592165469647737</v>
      </c>
      <c r="G163" s="45">
        <f>IF(RES_hhdet_tes!G163=0,"",RES_hhdet_tes!G163/RES_hhdet_fec!G163)</f>
        <v>0.76392401691974743</v>
      </c>
      <c r="H163" s="45">
        <f>IF(RES_hhdet_tes!H163=0,"",RES_hhdet_tes!H163/RES_hhdet_fec!H163)</f>
        <v>0.76860468471116505</v>
      </c>
      <c r="I163" s="45">
        <f>IF(RES_hhdet_tes!I163=0,"",RES_hhdet_tes!I163/RES_hhdet_fec!I163)</f>
        <v>0.77338655306775883</v>
      </c>
      <c r="J163" s="45">
        <f>IF(RES_hhdet_tes!J163=0,"",RES_hhdet_tes!J163/RES_hhdet_fec!J163)</f>
        <v>0.77865382433582142</v>
      </c>
      <c r="K163" s="45">
        <f>IF(RES_hhdet_tes!K163=0,"",RES_hhdet_tes!K163/RES_hhdet_fec!K163)</f>
        <v>0.78491320121518926</v>
      </c>
      <c r="L163" s="45">
        <f>IF(RES_hhdet_tes!L163=0,"",RES_hhdet_tes!L163/RES_hhdet_fec!L163)</f>
        <v>0.79170718893547021</v>
      </c>
      <c r="M163" s="45">
        <f>IF(RES_hhdet_tes!M163=0,"",RES_hhdet_tes!M163/RES_hhdet_fec!M163)</f>
        <v>0.79916070055094868</v>
      </c>
      <c r="N163" s="45">
        <f>IF(RES_hhdet_tes!N163=0,"",RES_hhdet_tes!N163/RES_hhdet_fec!N163)</f>
        <v>0.80654362713651306</v>
      </c>
      <c r="O163" s="45">
        <f>IF(RES_hhdet_tes!O163=0,"",RES_hhdet_tes!O163/RES_hhdet_fec!O163)</f>
        <v>0.81302787907433782</v>
      </c>
      <c r="P163" s="45">
        <f>IF(RES_hhdet_tes!P163=0,"",RES_hhdet_tes!P163/RES_hhdet_fec!P163)</f>
        <v>0.81391970370560851</v>
      </c>
      <c r="Q163" s="45">
        <f>IF(RES_hhdet_tes!Q163=0,"",RES_hhdet_tes!Q163/RES_hhdet_fec!Q163)</f>
        <v>0.81578052629108611</v>
      </c>
      <c r="R163" s="45">
        <f>IF(RES_hhdet_tes!R163=0,"",RES_hhdet_tes!R163/RES_hhdet_fec!R163)</f>
        <v>0.81996676471167129</v>
      </c>
      <c r="S163" s="45">
        <f>IF(RES_hhdet_tes!S163=0,"",RES_hhdet_tes!S163/RES_hhdet_fec!S163)</f>
        <v>0.82673911654085042</v>
      </c>
      <c r="T163" s="45">
        <f>IF(RES_hhdet_tes!T163=0,"",RES_hhdet_tes!T163/RES_hhdet_fec!T163)</f>
        <v>0.83571394555540568</v>
      </c>
      <c r="U163" s="45">
        <f>IF(RES_hhdet_tes!U163=0,"",RES_hhdet_tes!U163/RES_hhdet_fec!U163)</f>
        <v>0.84478192712661271</v>
      </c>
      <c r="V163" s="45">
        <f>IF(RES_hhdet_tes!V163=0,"",RES_hhdet_tes!V163/RES_hhdet_fec!V163)</f>
        <v>0.85489159142407434</v>
      </c>
      <c r="W163" s="45">
        <f>IF(RES_hhdet_tes!W163=0,"",RES_hhdet_tes!W163/RES_hhdet_fec!W163)</f>
        <v>0.86357154150515381</v>
      </c>
      <c r="X163" s="45">
        <f>IF(RES_hhdet_tes!X163=0,"",RES_hhdet_tes!X163/RES_hhdet_fec!X163)</f>
        <v>0.87036884588392305</v>
      </c>
      <c r="Y163" s="45">
        <f>IF(RES_hhdet_tes!Y163=0,"",RES_hhdet_tes!Y163/RES_hhdet_fec!Y163)</f>
        <v>0.87729053215224739</v>
      </c>
      <c r="DA163" s="60" t="s">
        <v>2060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1.9750400444877318</v>
      </c>
      <c r="C164" s="124">
        <f>IF(RES_hhdet_tes!C164=0,"",RES_hhdet_tes!C164/RES_hhdet_fec!C164)</f>
        <v>2.0628031634723127</v>
      </c>
      <c r="D164" s="124">
        <f>IF(RES_hhdet_tes!D164=0,"",RES_hhdet_tes!D164/RES_hhdet_fec!D164)</f>
        <v>2.1630415082303425</v>
      </c>
      <c r="E164" s="124">
        <f>IF(RES_hhdet_tes!E164=0,"",RES_hhdet_tes!E164/RES_hhdet_fec!E164)</f>
        <v>2.2539866856666513</v>
      </c>
      <c r="F164" s="124">
        <f>IF(RES_hhdet_tes!F164=0,"",RES_hhdet_tes!F164/RES_hhdet_fec!F164)</f>
        <v>2.3804894038386686</v>
      </c>
      <c r="G164" s="124">
        <f>IF(RES_hhdet_tes!G164=0,"",RES_hhdet_tes!G164/RES_hhdet_fec!G164)</f>
        <v>2.5494965220623</v>
      </c>
      <c r="H164" s="124">
        <f>IF(RES_hhdet_tes!H164=0,"",RES_hhdet_tes!H164/RES_hhdet_fec!H164)</f>
        <v>2.7769365983650793</v>
      </c>
      <c r="I164" s="124">
        <f>IF(RES_hhdet_tes!I164=0,"",RES_hhdet_tes!I164/RES_hhdet_fec!I164)</f>
        <v>2.9240688273946698</v>
      </c>
      <c r="J164" s="124">
        <f>IF(RES_hhdet_tes!J164=0,"",RES_hhdet_tes!J164/RES_hhdet_fec!J164)</f>
        <v>3.0193713581576138</v>
      </c>
      <c r="K164" s="124">
        <f>IF(RES_hhdet_tes!K164=0,"",RES_hhdet_tes!K164/RES_hhdet_fec!K164)</f>
        <v>3.1518629344506257</v>
      </c>
      <c r="L164" s="124">
        <f>IF(RES_hhdet_tes!L164=0,"",RES_hhdet_tes!L164/RES_hhdet_fec!L164)</f>
        <v>3.2822548878073716</v>
      </c>
      <c r="M164" s="124">
        <f>IF(RES_hhdet_tes!M164=0,"",RES_hhdet_tes!M164/RES_hhdet_fec!M164)</f>
        <v>3.4016712649337744</v>
      </c>
      <c r="N164" s="124">
        <f>IF(RES_hhdet_tes!N164=0,"",RES_hhdet_tes!N164/RES_hhdet_fec!N164)</f>
        <v>3.5435233717858714</v>
      </c>
      <c r="O164" s="124">
        <f>IF(RES_hhdet_tes!O164=0,"",RES_hhdet_tes!O164/RES_hhdet_fec!O164)</f>
        <v>3.6996467648374298</v>
      </c>
      <c r="P164" s="124">
        <f>IF(RES_hhdet_tes!P164=0,"",RES_hhdet_tes!P164/RES_hhdet_fec!P164)</f>
        <v>3.8343358259516984</v>
      </c>
      <c r="Q164" s="124">
        <f>IF(RES_hhdet_tes!Q164=0,"",RES_hhdet_tes!Q164/RES_hhdet_fec!Q164)</f>
        <v>3.9575931040015497</v>
      </c>
      <c r="R164" s="124">
        <f>IF(RES_hhdet_tes!R164=0,"",RES_hhdet_tes!R164/RES_hhdet_fec!R164)</f>
        <v>4.081699023567662</v>
      </c>
      <c r="S164" s="124">
        <f>IF(RES_hhdet_tes!S164=0,"",RES_hhdet_tes!S164/RES_hhdet_fec!S164)</f>
        <v>4.2311121210767988</v>
      </c>
      <c r="T164" s="124">
        <f>IF(RES_hhdet_tes!T164=0,"",RES_hhdet_tes!T164/RES_hhdet_fec!T164)</f>
        <v>4.3625627867323606</v>
      </c>
      <c r="U164" s="124">
        <f>IF(RES_hhdet_tes!U164=0,"",RES_hhdet_tes!U164/RES_hhdet_fec!U164)</f>
        <v>4.4618543317377384</v>
      </c>
      <c r="V164" s="124">
        <f>IF(RES_hhdet_tes!V164=0,"",RES_hhdet_tes!V164/RES_hhdet_fec!V164)</f>
        <v>4.5300687243387028</v>
      </c>
      <c r="W164" s="124">
        <f>IF(RES_hhdet_tes!W164=0,"",RES_hhdet_tes!W164/RES_hhdet_fec!W164)</f>
        <v>4.5723840510944491</v>
      </c>
      <c r="X164" s="124">
        <f>IF(RES_hhdet_tes!X164=0,"",RES_hhdet_tes!X164/RES_hhdet_fec!X164)</f>
        <v>4.5913720043868578</v>
      </c>
      <c r="Y164" s="124">
        <f>IF(RES_hhdet_tes!Y164=0,"",RES_hhdet_tes!Y164/RES_hhdet_fec!Y164)</f>
        <v>4.6137733737327418</v>
      </c>
      <c r="DA164" s="130" t="s">
        <v>2061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1.9750400444877318</v>
      </c>
      <c r="C165" s="111">
        <f>IF(RES_hhdet_tes!C165=0,"",RES_hhdet_tes!C165/RES_hhdet_fec!C165)</f>
        <v>2.0628031634723127</v>
      </c>
      <c r="D165" s="111">
        <f>IF(RES_hhdet_tes!D165=0,"",RES_hhdet_tes!D165/RES_hhdet_fec!D165)</f>
        <v>2.1630415082303425</v>
      </c>
      <c r="E165" s="111">
        <f>IF(RES_hhdet_tes!E165=0,"",RES_hhdet_tes!E165/RES_hhdet_fec!E165)</f>
        <v>2.2539866856666513</v>
      </c>
      <c r="F165" s="111">
        <f>IF(RES_hhdet_tes!F165=0,"",RES_hhdet_tes!F165/RES_hhdet_fec!F165)</f>
        <v>2.3804894038386686</v>
      </c>
      <c r="G165" s="111">
        <f>IF(RES_hhdet_tes!G165=0,"",RES_hhdet_tes!G165/RES_hhdet_fec!G165)</f>
        <v>2.5494965220623</v>
      </c>
      <c r="H165" s="111">
        <f>IF(RES_hhdet_tes!H165=0,"",RES_hhdet_tes!H165/RES_hhdet_fec!H165)</f>
        <v>2.7769365983650793</v>
      </c>
      <c r="I165" s="111">
        <f>IF(RES_hhdet_tes!I165=0,"",RES_hhdet_tes!I165/RES_hhdet_fec!I165)</f>
        <v>2.9240688273946698</v>
      </c>
      <c r="J165" s="111">
        <f>IF(RES_hhdet_tes!J165=0,"",RES_hhdet_tes!J165/RES_hhdet_fec!J165)</f>
        <v>3.0193713581576138</v>
      </c>
      <c r="K165" s="111">
        <f>IF(RES_hhdet_tes!K165=0,"",RES_hhdet_tes!K165/RES_hhdet_fec!K165)</f>
        <v>3.1518629344506257</v>
      </c>
      <c r="L165" s="111">
        <f>IF(RES_hhdet_tes!L165=0,"",RES_hhdet_tes!L165/RES_hhdet_fec!L165)</f>
        <v>3.2822548878073716</v>
      </c>
      <c r="M165" s="111">
        <f>IF(RES_hhdet_tes!M165=0,"",RES_hhdet_tes!M165/RES_hhdet_fec!M165)</f>
        <v>3.4016712649337744</v>
      </c>
      <c r="N165" s="111">
        <f>IF(RES_hhdet_tes!N165=0,"",RES_hhdet_tes!N165/RES_hhdet_fec!N165)</f>
        <v>3.5435233717858714</v>
      </c>
      <c r="O165" s="111">
        <f>IF(RES_hhdet_tes!O165=0,"",RES_hhdet_tes!O165/RES_hhdet_fec!O165)</f>
        <v>3.6996467648374298</v>
      </c>
      <c r="P165" s="111">
        <f>IF(RES_hhdet_tes!P165=0,"",RES_hhdet_tes!P165/RES_hhdet_fec!P165)</f>
        <v>3.8343358259516984</v>
      </c>
      <c r="Q165" s="111">
        <f>IF(RES_hhdet_tes!Q165=0,"",RES_hhdet_tes!Q165/RES_hhdet_fec!Q165)</f>
        <v>3.9575931040015497</v>
      </c>
      <c r="R165" s="111">
        <f>IF(RES_hhdet_tes!R165=0,"",RES_hhdet_tes!R165/RES_hhdet_fec!R165)</f>
        <v>4.081699023567662</v>
      </c>
      <c r="S165" s="111">
        <f>IF(RES_hhdet_tes!S165=0,"",RES_hhdet_tes!S165/RES_hhdet_fec!S165)</f>
        <v>4.2311121210767988</v>
      </c>
      <c r="T165" s="111">
        <f>IF(RES_hhdet_tes!T165=0,"",RES_hhdet_tes!T165/RES_hhdet_fec!T165)</f>
        <v>4.3625627867323606</v>
      </c>
      <c r="U165" s="111">
        <f>IF(RES_hhdet_tes!U165=0,"",RES_hhdet_tes!U165/RES_hhdet_fec!U165)</f>
        <v>4.4618543317377384</v>
      </c>
      <c r="V165" s="111">
        <f>IF(RES_hhdet_tes!V165=0,"",RES_hhdet_tes!V165/RES_hhdet_fec!V165)</f>
        <v>4.5300687243387028</v>
      </c>
      <c r="W165" s="111">
        <f>IF(RES_hhdet_tes!W165=0,"",RES_hhdet_tes!W165/RES_hhdet_fec!W165)</f>
        <v>4.5723840510944491</v>
      </c>
      <c r="X165" s="111">
        <f>IF(RES_hhdet_tes!X165=0,"",RES_hhdet_tes!X165/RES_hhdet_fec!X165)</f>
        <v>4.5913720043868578</v>
      </c>
      <c r="Y165" s="111">
        <f>IF(RES_hhdet_tes!Y165=0,"",RES_hhdet_tes!Y165/RES_hhdet_fec!Y165)</f>
        <v>4.6137733737327418</v>
      </c>
      <c r="DA165" s="63" t="s">
        <v>2062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0.7155210622617203</v>
      </c>
      <c r="C166" s="124">
        <f>IF(RES_hhdet_tes!C166=0,"",RES_hhdet_tes!C166/RES_hhdet_fec!C166)</f>
        <v>0.71844617082649997</v>
      </c>
      <c r="D166" s="124">
        <f>IF(RES_hhdet_tes!D166=0,"",RES_hhdet_tes!D166/RES_hhdet_fec!D166)</f>
        <v>0.72172670126554739</v>
      </c>
      <c r="E166" s="124">
        <f>IF(RES_hhdet_tes!E166=0,"",RES_hhdet_tes!E166/RES_hhdet_fec!E166)</f>
        <v>0.72537475118883532</v>
      </c>
      <c r="F166" s="124">
        <f>IF(RES_hhdet_tes!F166=0,"",RES_hhdet_tes!F166/RES_hhdet_fec!F166)</f>
        <v>0.72947108556577911</v>
      </c>
      <c r="G166" s="124">
        <f>IF(RES_hhdet_tes!G166=0,"",RES_hhdet_tes!G166/RES_hhdet_fec!G166)</f>
        <v>0.73388774786925337</v>
      </c>
      <c r="H166" s="124">
        <f>IF(RES_hhdet_tes!H166=0,"",RES_hhdet_tes!H166/RES_hhdet_fec!H166)</f>
        <v>0.73878439371565474</v>
      </c>
      <c r="I166" s="124">
        <f>IF(RES_hhdet_tes!I166=0,"",RES_hhdet_tes!I166/RES_hhdet_fec!I166)</f>
        <v>0.74106461218094599</v>
      </c>
      <c r="J166" s="124">
        <f>IF(RES_hhdet_tes!J166=0,"",RES_hhdet_tes!J166/RES_hhdet_fec!J166)</f>
        <v>0.74202450073784232</v>
      </c>
      <c r="K166" s="124">
        <f>IF(RES_hhdet_tes!K166=0,"",RES_hhdet_tes!K166/RES_hhdet_fec!K166)</f>
        <v>0.74340054330774707</v>
      </c>
      <c r="L166" s="124">
        <f>IF(RES_hhdet_tes!L166=0,"",RES_hhdet_tes!L166/RES_hhdet_fec!L166)</f>
        <v>0.74507016769307577</v>
      </c>
      <c r="M166" s="124">
        <f>IF(RES_hhdet_tes!M166=0,"",RES_hhdet_tes!M166/RES_hhdet_fec!M166)</f>
        <v>0.74725543834760522</v>
      </c>
      <c r="N166" s="124">
        <f>IF(RES_hhdet_tes!N166=0,"",RES_hhdet_tes!N166/RES_hhdet_fec!N166)</f>
        <v>0.75031979965178852</v>
      </c>
      <c r="O166" s="124">
        <f>IF(RES_hhdet_tes!O166=0,"",RES_hhdet_tes!O166/RES_hhdet_fec!O166)</f>
        <v>0.75452649215090739</v>
      </c>
      <c r="P166" s="124">
        <f>IF(RES_hhdet_tes!P166=0,"",RES_hhdet_tes!P166/RES_hhdet_fec!P166)</f>
        <v>0.75835728913578049</v>
      </c>
      <c r="Q166" s="124">
        <f>IF(RES_hhdet_tes!Q166=0,"",RES_hhdet_tes!Q166/RES_hhdet_fec!Q166)</f>
        <v>0.7647554143121541</v>
      </c>
      <c r="R166" s="124">
        <f>IF(RES_hhdet_tes!R166=0,"",RES_hhdet_tes!R166/RES_hhdet_fec!R166)</f>
        <v>0.77393578995474388</v>
      </c>
      <c r="S166" s="124">
        <f>IF(RES_hhdet_tes!S166=0,"",RES_hhdet_tes!S166/RES_hhdet_fec!S166)</f>
        <v>0.78467075039884548</v>
      </c>
      <c r="T166" s="124">
        <f>IF(RES_hhdet_tes!T166=0,"",RES_hhdet_tes!T166/RES_hhdet_fec!T166)</f>
        <v>0.79558106309416809</v>
      </c>
      <c r="U166" s="124">
        <f>IF(RES_hhdet_tes!U166=0,"",RES_hhdet_tes!U166/RES_hhdet_fec!U166)</f>
        <v>0.80543815426744481</v>
      </c>
      <c r="V166" s="124">
        <f>IF(RES_hhdet_tes!V166=0,"",RES_hhdet_tes!V166/RES_hhdet_fec!V166)</f>
        <v>0.81383396179834122</v>
      </c>
      <c r="W166" s="124">
        <f>IF(RES_hhdet_tes!W166=0,"",RES_hhdet_tes!W166/RES_hhdet_fec!W166)</f>
        <v>0.82058695519018987</v>
      </c>
      <c r="X166" s="124">
        <f>IF(RES_hhdet_tes!X166=0,"",RES_hhdet_tes!X166/RES_hhdet_fec!X166)</f>
        <v>0.82657879627321784</v>
      </c>
      <c r="Y166" s="124">
        <f>IF(RES_hhdet_tes!Y166=0,"",RES_hhdet_tes!Y166/RES_hhdet_fec!Y166)</f>
        <v>0.83420898791689813</v>
      </c>
      <c r="DA166" s="130" t="s">
        <v>2063</v>
      </c>
    </row>
    <row r="167" spans="1:105" ht="12" customHeight="1" x14ac:dyDescent="0.25">
      <c r="A167" s="97" t="s">
        <v>124</v>
      </c>
      <c r="B167" s="111" t="str">
        <f>IF(RES_hhdet_tes!B167=0,"",RES_hhdet_tes!B167/RES_hhdet_fec!B167)</f>
        <v/>
      </c>
      <c r="C167" s="111" t="str">
        <f>IF(RES_hhdet_tes!C167=0,"",RES_hhdet_tes!C167/RES_hhdet_fec!C167)</f>
        <v/>
      </c>
      <c r="D167" s="111" t="str">
        <f>IF(RES_hhdet_tes!D167=0,"",RES_hhdet_tes!D167/RES_hhdet_fec!D167)</f>
        <v/>
      </c>
      <c r="E167" s="111" t="str">
        <f>IF(RES_hhdet_tes!E167=0,"",RES_hhdet_tes!E167/RES_hhdet_fec!E167)</f>
        <v/>
      </c>
      <c r="F167" s="111" t="str">
        <f>IF(RES_hhdet_tes!F167=0,"",RES_hhdet_tes!F167/RES_hhdet_fec!F167)</f>
        <v/>
      </c>
      <c r="G167" s="111" t="str">
        <f>IF(RES_hhdet_tes!G167=0,"",RES_hhdet_tes!G167/RES_hhdet_fec!G167)</f>
        <v/>
      </c>
      <c r="H167" s="111" t="str">
        <f>IF(RES_hhdet_tes!H167=0,"",RES_hhdet_tes!H167/RES_hhdet_fec!H167)</f>
        <v/>
      </c>
      <c r="I167" s="111" t="str">
        <f>IF(RES_hhdet_tes!I167=0,"",RES_hhdet_tes!I167/RES_hhdet_fec!I167)</f>
        <v/>
      </c>
      <c r="J167" s="111" t="str">
        <f>IF(RES_hhdet_tes!J167=0,"",RES_hhdet_tes!J167/RES_hhdet_fec!J167)</f>
        <v/>
      </c>
      <c r="K167" s="111" t="str">
        <f>IF(RES_hhdet_tes!K167=0,"",RES_hhdet_tes!K167/RES_hhdet_fec!K167)</f>
        <v/>
      </c>
      <c r="L167" s="111" t="str">
        <f>IF(RES_hhdet_tes!L167=0,"",RES_hhdet_tes!L167/RES_hhdet_fec!L167)</f>
        <v/>
      </c>
      <c r="M167" s="111" t="str">
        <f>IF(RES_hhdet_tes!M167=0,"",RES_hhdet_tes!M167/RES_hhdet_fec!M167)</f>
        <v/>
      </c>
      <c r="N167" s="111" t="str">
        <f>IF(RES_hhdet_tes!N167=0,"",RES_hhdet_tes!N167/RES_hhdet_fec!N167)</f>
        <v/>
      </c>
      <c r="O167" s="111" t="str">
        <f>IF(RES_hhdet_tes!O167=0,"",RES_hhdet_tes!O167/RES_hhdet_fec!O167)</f>
        <v/>
      </c>
      <c r="P167" s="111" t="str">
        <f>IF(RES_hhdet_tes!P167=0,"",RES_hhdet_tes!P167/RES_hhdet_fec!P167)</f>
        <v/>
      </c>
      <c r="Q167" s="111" t="str">
        <f>IF(RES_hhdet_tes!Q167=0,"",RES_hhdet_tes!Q167/RES_hhdet_fec!Q167)</f>
        <v/>
      </c>
      <c r="R167" s="111" t="str">
        <f>IF(RES_hhdet_tes!R167=0,"",RES_hhdet_tes!R167/RES_hhdet_fec!R167)</f>
        <v/>
      </c>
      <c r="S167" s="111" t="str">
        <f>IF(RES_hhdet_tes!S167=0,"",RES_hhdet_tes!S167/RES_hhdet_fec!S167)</f>
        <v/>
      </c>
      <c r="T167" s="111" t="str">
        <f>IF(RES_hhdet_tes!T167=0,"",RES_hhdet_tes!T167/RES_hhdet_fec!T167)</f>
        <v/>
      </c>
      <c r="U167" s="111" t="str">
        <f>IF(RES_hhdet_tes!U167=0,"",RES_hhdet_tes!U167/RES_hhdet_fec!U167)</f>
        <v/>
      </c>
      <c r="V167" s="111" t="str">
        <f>IF(RES_hhdet_tes!V167=0,"",RES_hhdet_tes!V167/RES_hhdet_fec!V167)</f>
        <v/>
      </c>
      <c r="W167" s="111" t="str">
        <f>IF(RES_hhdet_tes!W167=0,"",RES_hhdet_tes!W167/RES_hhdet_fec!W167)</f>
        <v/>
      </c>
      <c r="X167" s="111" t="str">
        <f>IF(RES_hhdet_tes!X167=0,"",RES_hhdet_tes!X167/RES_hhdet_fec!X167)</f>
        <v/>
      </c>
      <c r="Y167" s="111" t="str">
        <f>IF(RES_hhdet_tes!Y167=0,"",RES_hhdet_tes!Y167/RES_hhdet_fec!Y167)</f>
        <v/>
      </c>
      <c r="DA167" s="63" t="s">
        <v>2064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 t="str">
        <f>IF(RES_hhdet_tes!I168=0,"",RES_hhdet_tes!I168/RES_hhdet_fec!I168)</f>
        <v/>
      </c>
      <c r="J168" s="111" t="str">
        <f>IF(RES_hhdet_tes!J168=0,"",RES_hhdet_tes!J168/RES_hhdet_fec!J168)</f>
        <v/>
      </c>
      <c r="K168" s="111" t="str">
        <f>IF(RES_hhdet_tes!K168=0,"",RES_hhdet_tes!K168/RES_hhdet_fec!K168)</f>
        <v/>
      </c>
      <c r="L168" s="111" t="str">
        <f>IF(RES_hhdet_tes!L168=0,"",RES_hhdet_tes!L168/RES_hhdet_fec!L168)</f>
        <v/>
      </c>
      <c r="M168" s="111" t="str">
        <f>IF(RES_hhdet_tes!M168=0,"",RES_hhdet_tes!M168/RES_hhdet_fec!M168)</f>
        <v/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 t="str">
        <f>IF(RES_hhdet_tes!S168=0,"",RES_hhdet_tes!S168/RES_hhdet_fec!S168)</f>
        <v/>
      </c>
      <c r="T168" s="111" t="str">
        <f>IF(RES_hhdet_tes!T168=0,"",RES_hhdet_tes!T168/RES_hhdet_fec!T168)</f>
        <v/>
      </c>
      <c r="U168" s="111" t="str">
        <f>IF(RES_hhdet_tes!U168=0,"",RES_hhdet_tes!U168/RES_hhdet_fec!U168)</f>
        <v/>
      </c>
      <c r="V168" s="111" t="str">
        <f>IF(RES_hhdet_tes!V168=0,"",RES_hhdet_tes!V168/RES_hhdet_fec!V168)</f>
        <v/>
      </c>
      <c r="W168" s="111" t="str">
        <f>IF(RES_hhdet_tes!W168=0,"",RES_hhdet_tes!W168/RES_hhdet_fec!W168)</f>
        <v/>
      </c>
      <c r="X168" s="111" t="str">
        <f>IF(RES_hhdet_tes!X168=0,"",RES_hhdet_tes!X168/RES_hhdet_fec!X168)</f>
        <v/>
      </c>
      <c r="Y168" s="111" t="str">
        <f>IF(RES_hhdet_tes!Y168=0,"",RES_hhdet_tes!Y168/RES_hhdet_fec!Y168)</f>
        <v/>
      </c>
      <c r="DA168" s="63" t="s">
        <v>2065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 t="str">
        <f>IF(RES_hhdet_tes!I169=0,"",RES_hhdet_tes!I169/RES_hhdet_fec!I169)</f>
        <v/>
      </c>
      <c r="J169" s="112" t="str">
        <f>IF(RES_hhdet_tes!J169=0,"",RES_hhdet_tes!J169/RES_hhdet_fec!J169)</f>
        <v/>
      </c>
      <c r="K169" s="112" t="str">
        <f>IF(RES_hhdet_tes!K169=0,"",RES_hhdet_tes!K169/RES_hhdet_fec!K169)</f>
        <v/>
      </c>
      <c r="L169" s="112" t="str">
        <f>IF(RES_hhdet_tes!L169=0,"",RES_hhdet_tes!L169/RES_hhdet_fec!L169)</f>
        <v/>
      </c>
      <c r="M169" s="112" t="str">
        <f>IF(RES_hhdet_tes!M169=0,"",RES_hhdet_tes!M169/RES_hhdet_fec!M169)</f>
        <v/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 t="str">
        <f>IF(RES_hhdet_tes!S169=0,"",RES_hhdet_tes!S169/RES_hhdet_fec!S169)</f>
        <v/>
      </c>
      <c r="T169" s="112" t="str">
        <f>IF(RES_hhdet_tes!T169=0,"",RES_hhdet_tes!T169/RES_hhdet_fec!T169)</f>
        <v/>
      </c>
      <c r="U169" s="112" t="str">
        <f>IF(RES_hhdet_tes!U169=0,"",RES_hhdet_tes!U169/RES_hhdet_fec!U169)</f>
        <v/>
      </c>
      <c r="V169" s="112" t="str">
        <f>IF(RES_hhdet_tes!V169=0,"",RES_hhdet_tes!V169/RES_hhdet_fec!V169)</f>
        <v/>
      </c>
      <c r="W169" s="112" t="str">
        <f>IF(RES_hhdet_tes!W169=0,"",RES_hhdet_tes!W169/RES_hhdet_fec!W169)</f>
        <v/>
      </c>
      <c r="X169" s="112" t="str">
        <f>IF(RES_hhdet_tes!X169=0,"",RES_hhdet_tes!X169/RES_hhdet_fec!X169)</f>
        <v/>
      </c>
      <c r="Y169" s="112" t="str">
        <f>IF(RES_hhdet_tes!Y169=0,"",RES_hhdet_tes!Y169/RES_hhdet_fec!Y169)</f>
        <v/>
      </c>
      <c r="DA169" s="131" t="s">
        <v>2066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 t="str">
        <f>IF(RES_hhdet_tes!I170=0,"",RES_hhdet_tes!I170/RES_hhdet_fec!I170)</f>
        <v/>
      </c>
      <c r="J170" s="113" t="str">
        <f>IF(RES_hhdet_tes!J170=0,"",RES_hhdet_tes!J170/RES_hhdet_fec!J170)</f>
        <v/>
      </c>
      <c r="K170" s="113" t="str">
        <f>IF(RES_hhdet_tes!K170=0,"",RES_hhdet_tes!K170/RES_hhdet_fec!K170)</f>
        <v/>
      </c>
      <c r="L170" s="113" t="str">
        <f>IF(RES_hhdet_tes!L170=0,"",RES_hhdet_tes!L170/RES_hhdet_fec!L170)</f>
        <v/>
      </c>
      <c r="M170" s="113" t="str">
        <f>IF(RES_hhdet_tes!M170=0,"",RES_hhdet_tes!M170/RES_hhdet_fec!M170)</f>
        <v/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 t="str">
        <f>IF(RES_hhdet_tes!S170=0,"",RES_hhdet_tes!S170/RES_hhdet_fec!S170)</f>
        <v/>
      </c>
      <c r="T170" s="113" t="str">
        <f>IF(RES_hhdet_tes!T170=0,"",RES_hhdet_tes!T170/RES_hhdet_fec!T170)</f>
        <v/>
      </c>
      <c r="U170" s="113" t="str">
        <f>IF(RES_hhdet_tes!U170=0,"",RES_hhdet_tes!U170/RES_hhdet_fec!U170)</f>
        <v/>
      </c>
      <c r="V170" s="113" t="str">
        <f>IF(RES_hhdet_tes!V170=0,"",RES_hhdet_tes!V170/RES_hhdet_fec!V170)</f>
        <v/>
      </c>
      <c r="W170" s="113" t="str">
        <f>IF(RES_hhdet_tes!W170=0,"",RES_hhdet_tes!W170/RES_hhdet_fec!W170)</f>
        <v/>
      </c>
      <c r="X170" s="113" t="str">
        <f>IF(RES_hhdet_tes!X170=0,"",RES_hhdet_tes!X170/RES_hhdet_fec!X170)</f>
        <v/>
      </c>
      <c r="Y170" s="113" t="str">
        <f>IF(RES_hhdet_tes!Y170=0,"",RES_hhdet_tes!Y170/RES_hhdet_fec!Y170)</f>
        <v/>
      </c>
      <c r="DA170" s="132" t="s">
        <v>2067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0.71490577330460459</v>
      </c>
      <c r="C171" s="112">
        <f>IF(RES_hhdet_tes!C171=0,"",RES_hhdet_tes!C171/RES_hhdet_fec!C171)</f>
        <v>0.71780859737113434</v>
      </c>
      <c r="D171" s="112">
        <f>IF(RES_hhdet_tes!D171=0,"",RES_hhdet_tes!D171/RES_hhdet_fec!D171)</f>
        <v>0.7211120040988942</v>
      </c>
      <c r="E171" s="112">
        <f>IF(RES_hhdet_tes!E171=0,"",RES_hhdet_tes!E171/RES_hhdet_fec!E171)</f>
        <v>0.72477360344936759</v>
      </c>
      <c r="F171" s="112">
        <f>IF(RES_hhdet_tes!F171=0,"",RES_hhdet_tes!F171/RES_hhdet_fec!F171)</f>
        <v>0.72886311083494038</v>
      </c>
      <c r="G171" s="112">
        <f>IF(RES_hhdet_tes!G171=0,"",RES_hhdet_tes!G171/RES_hhdet_fec!G171)</f>
        <v>0.73324471970863869</v>
      </c>
      <c r="H171" s="112">
        <f>IF(RES_hhdet_tes!H171=0,"",RES_hhdet_tes!H171/RES_hhdet_fec!H171)</f>
        <v>0.73795640567662402</v>
      </c>
      <c r="I171" s="112">
        <f>IF(RES_hhdet_tes!I171=0,"",RES_hhdet_tes!I171/RES_hhdet_fec!I171)</f>
        <v>0.74023818898747362</v>
      </c>
      <c r="J171" s="112">
        <f>IF(RES_hhdet_tes!J171=0,"",RES_hhdet_tes!J171/RES_hhdet_fec!J171)</f>
        <v>0.74103075572559429</v>
      </c>
      <c r="K171" s="112">
        <f>IF(RES_hhdet_tes!K171=0,"",RES_hhdet_tes!K171/RES_hhdet_fec!K171)</f>
        <v>0.74236557848959062</v>
      </c>
      <c r="L171" s="112">
        <f>IF(RES_hhdet_tes!L171=0,"",RES_hhdet_tes!L171/RES_hhdet_fec!L171)</f>
        <v>0.743939973671497</v>
      </c>
      <c r="M171" s="112">
        <f>IF(RES_hhdet_tes!M171=0,"",RES_hhdet_tes!M171/RES_hhdet_fec!M171)</f>
        <v>0.74609369802409942</v>
      </c>
      <c r="N171" s="112">
        <f>IF(RES_hhdet_tes!N171=0,"",RES_hhdet_tes!N171/RES_hhdet_fec!N171)</f>
        <v>0.74907180548562369</v>
      </c>
      <c r="O171" s="112">
        <f>IF(RES_hhdet_tes!O171=0,"",RES_hhdet_tes!O171/RES_hhdet_fec!O171)</f>
        <v>0.75315216613832114</v>
      </c>
      <c r="P171" s="112">
        <f>IF(RES_hhdet_tes!P171=0,"",RES_hhdet_tes!P171/RES_hhdet_fec!P171)</f>
        <v>0.75683774167874374</v>
      </c>
      <c r="Q171" s="112">
        <f>IF(RES_hhdet_tes!Q171=0,"",RES_hhdet_tes!Q171/RES_hhdet_fec!Q171)</f>
        <v>0.76313032900788413</v>
      </c>
      <c r="R171" s="112">
        <f>IF(RES_hhdet_tes!R171=0,"",RES_hhdet_tes!R171/RES_hhdet_fec!R171)</f>
        <v>0.77208883862892164</v>
      </c>
      <c r="S171" s="112">
        <f>IF(RES_hhdet_tes!S171=0,"",RES_hhdet_tes!S171/RES_hhdet_fec!S171)</f>
        <v>0.78273263143266447</v>
      </c>
      <c r="T171" s="112">
        <f>IF(RES_hhdet_tes!T171=0,"",RES_hhdet_tes!T171/RES_hhdet_fec!T171)</f>
        <v>0.79348858256584098</v>
      </c>
      <c r="U171" s="112">
        <f>IF(RES_hhdet_tes!U171=0,"",RES_hhdet_tes!U171/RES_hhdet_fec!U171)</f>
        <v>0.80331122582954861</v>
      </c>
      <c r="V171" s="112">
        <f>IF(RES_hhdet_tes!V171=0,"",RES_hhdet_tes!V171/RES_hhdet_fec!V171)</f>
        <v>0.81163290792218201</v>
      </c>
      <c r="W171" s="112">
        <f>IF(RES_hhdet_tes!W171=0,"",RES_hhdet_tes!W171/RES_hhdet_fec!W171)</f>
        <v>0.81829819306924834</v>
      </c>
      <c r="X171" s="112">
        <f>IF(RES_hhdet_tes!X171=0,"",RES_hhdet_tes!X171/RES_hhdet_fec!X171)</f>
        <v>0.82427524032731481</v>
      </c>
      <c r="Y171" s="112">
        <f>IF(RES_hhdet_tes!Y171=0,"",RES_hhdet_tes!Y171/RES_hhdet_fec!Y171)</f>
        <v>0.83204417637478867</v>
      </c>
      <c r="DA171" s="131" t="s">
        <v>2068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0.757144632481483</v>
      </c>
      <c r="C172" s="113">
        <f>IF(RES_hhdet_tes!C172=0,"",RES_hhdet_tes!C172/RES_hhdet_fec!C172)</f>
        <v>0.76129760285724912</v>
      </c>
      <c r="D172" s="113">
        <f>IF(RES_hhdet_tes!D172=0,"",RES_hhdet_tes!D172/RES_hhdet_fec!D172)</f>
        <v>0.76357549735396901</v>
      </c>
      <c r="E172" s="113">
        <f>IF(RES_hhdet_tes!E172=0,"",RES_hhdet_tes!E172/RES_hhdet_fec!E172)</f>
        <v>0.76738513074748804</v>
      </c>
      <c r="F172" s="113">
        <f>IF(RES_hhdet_tes!F172=0,"",RES_hhdet_tes!F172/RES_hhdet_fec!F172)</f>
        <v>0.77111077164445929</v>
      </c>
      <c r="G172" s="113">
        <f>IF(RES_hhdet_tes!G172=0,"",RES_hhdet_tes!G172/RES_hhdet_fec!G172)</f>
        <v>0.77479690823695802</v>
      </c>
      <c r="H172" s="113">
        <f>IF(RES_hhdet_tes!H172=0,"",RES_hhdet_tes!H172/RES_hhdet_fec!H172)</f>
        <v>0.77970815819509076</v>
      </c>
      <c r="I172" s="113">
        <f>IF(RES_hhdet_tes!I172=0,"",RES_hhdet_tes!I172/RES_hhdet_fec!I172)</f>
        <v>0.77894610798394337</v>
      </c>
      <c r="J172" s="113">
        <f>IF(RES_hhdet_tes!J172=0,"",RES_hhdet_tes!J172/RES_hhdet_fec!J172)</f>
        <v>0.78151972611039877</v>
      </c>
      <c r="K172" s="113">
        <f>IF(RES_hhdet_tes!K172=0,"",RES_hhdet_tes!K172/RES_hhdet_fec!K172)</f>
        <v>0.78238559875999414</v>
      </c>
      <c r="L172" s="113">
        <f>IF(RES_hhdet_tes!L172=0,"",RES_hhdet_tes!L172/RES_hhdet_fec!L172)</f>
        <v>0.78415301794053061</v>
      </c>
      <c r="M172" s="113">
        <f>IF(RES_hhdet_tes!M172=0,"",RES_hhdet_tes!M172/RES_hhdet_fec!M172)</f>
        <v>0.78518548848024539</v>
      </c>
      <c r="N172" s="113">
        <f>IF(RES_hhdet_tes!N172=0,"",RES_hhdet_tes!N172/RES_hhdet_fec!N172)</f>
        <v>0.78814756652911111</v>
      </c>
      <c r="O172" s="113">
        <f>IF(RES_hhdet_tes!O172=0,"",RES_hhdet_tes!O172/RES_hhdet_fec!O172)</f>
        <v>0.79283317266099884</v>
      </c>
      <c r="P172" s="113">
        <f>IF(RES_hhdet_tes!P172=0,"",RES_hhdet_tes!P172/RES_hhdet_fec!P172)</f>
        <v>0.79742266147233942</v>
      </c>
      <c r="Q172" s="113">
        <f>IF(RES_hhdet_tes!Q172=0,"",RES_hhdet_tes!Q172/RES_hhdet_fec!Q172)</f>
        <v>0.80390648379702845</v>
      </c>
      <c r="R172" s="113">
        <f>IF(RES_hhdet_tes!R172=0,"",RES_hhdet_tes!R172/RES_hhdet_fec!R172)</f>
        <v>0.81302745905656204</v>
      </c>
      <c r="S172" s="113">
        <f>IF(RES_hhdet_tes!S172=0,"",RES_hhdet_tes!S172/RES_hhdet_fec!S172)</f>
        <v>0.8215884701974393</v>
      </c>
      <c r="T172" s="113">
        <f>IF(RES_hhdet_tes!T172=0,"",RES_hhdet_tes!T172/RES_hhdet_fec!T172)</f>
        <v>0.83047596464942919</v>
      </c>
      <c r="U172" s="113">
        <f>IF(RES_hhdet_tes!U172=0,"",RES_hhdet_tes!U172/RES_hhdet_fec!U172)</f>
        <v>0.83792973516699187</v>
      </c>
      <c r="V172" s="113">
        <f>IF(RES_hhdet_tes!V172=0,"",RES_hhdet_tes!V172/RES_hhdet_fec!V172)</f>
        <v>0.84483577456816727</v>
      </c>
      <c r="W172" s="113">
        <f>IF(RES_hhdet_tes!W172=0,"",RES_hhdet_tes!W172/RES_hhdet_fec!W172)</f>
        <v>0.8515901744161134</v>
      </c>
      <c r="X172" s="113">
        <f>IF(RES_hhdet_tes!X172=0,"",RES_hhdet_tes!X172/RES_hhdet_fec!X172)</f>
        <v>0.85670733314118153</v>
      </c>
      <c r="Y172" s="113">
        <f>IF(RES_hhdet_tes!Y172=0,"",RES_hhdet_tes!Y172/RES_hhdet_fec!Y172)</f>
        <v>0.861285587067259</v>
      </c>
      <c r="DA172" s="132" t="s">
        <v>2069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0.71490577330460459</v>
      </c>
      <c r="C173" s="111">
        <f>IF(RES_hhdet_tes!C173=0,"",RES_hhdet_tes!C173/RES_hhdet_fec!C173)</f>
        <v>0.71795335024010887</v>
      </c>
      <c r="D173" s="111">
        <f>IF(RES_hhdet_tes!D173=0,"",RES_hhdet_tes!D173/RES_hhdet_fec!D173)</f>
        <v>0.72099777387529695</v>
      </c>
      <c r="E173" s="111">
        <f>IF(RES_hhdet_tes!E173=0,"",RES_hhdet_tes!E173/RES_hhdet_fec!E173)</f>
        <v>0.72431716323310202</v>
      </c>
      <c r="F173" s="111">
        <f>IF(RES_hhdet_tes!F173=0,"",RES_hhdet_tes!F173/RES_hhdet_fec!F173)</f>
        <v>0.72875070468612857</v>
      </c>
      <c r="G173" s="111">
        <f>IF(RES_hhdet_tes!G173=0,"",RES_hhdet_tes!G173/RES_hhdet_fec!G173)</f>
        <v>0.73372949132747267</v>
      </c>
      <c r="H173" s="111">
        <f>IF(RES_hhdet_tes!H173=0,"",RES_hhdet_tes!H173/RES_hhdet_fec!H173)</f>
        <v>0.7390742475958636</v>
      </c>
      <c r="I173" s="111">
        <f>IF(RES_hhdet_tes!I173=0,"",RES_hhdet_tes!I173/RES_hhdet_fec!I173)</f>
        <v>0.74093373790103889</v>
      </c>
      <c r="J173" s="111">
        <f>IF(RES_hhdet_tes!J173=0,"",RES_hhdet_tes!J173/RES_hhdet_fec!J173)</f>
        <v>0.7419749432245013</v>
      </c>
      <c r="K173" s="111">
        <f>IF(RES_hhdet_tes!K173=0,"",RES_hhdet_tes!K173/RES_hhdet_fec!K173)</f>
        <v>0.74301841814023772</v>
      </c>
      <c r="L173" s="111">
        <f>IF(RES_hhdet_tes!L173=0,"",RES_hhdet_tes!L173/RES_hhdet_fec!L173)</f>
        <v>0.7443961650420402</v>
      </c>
      <c r="M173" s="111">
        <f>IF(RES_hhdet_tes!M173=0,"",RES_hhdet_tes!M173/RES_hhdet_fec!M173)</f>
        <v>0.74625002926020478</v>
      </c>
      <c r="N173" s="111">
        <f>IF(RES_hhdet_tes!N173=0,"",RES_hhdet_tes!N173/RES_hhdet_fec!N173)</f>
        <v>0.74939666767867918</v>
      </c>
      <c r="O173" s="111">
        <f>IF(RES_hhdet_tes!O173=0,"",RES_hhdet_tes!O173/RES_hhdet_fec!O173)</f>
        <v>0.75442062985955793</v>
      </c>
      <c r="P173" s="111">
        <f>IF(RES_hhdet_tes!P173=0,"",RES_hhdet_tes!P173/RES_hhdet_fec!P173)</f>
        <v>0.75974441069542653</v>
      </c>
      <c r="Q173" s="111">
        <f>IF(RES_hhdet_tes!Q173=0,"",RES_hhdet_tes!Q173/RES_hhdet_fec!Q173)</f>
        <v>0.76679871034391611</v>
      </c>
      <c r="R173" s="111">
        <f>IF(RES_hhdet_tes!R173=0,"",RES_hhdet_tes!R173/RES_hhdet_fec!R173)</f>
        <v>0.77763097361309175</v>
      </c>
      <c r="S173" s="111">
        <f>IF(RES_hhdet_tes!S173=0,"",RES_hhdet_tes!S173/RES_hhdet_fec!S173)</f>
        <v>0.78740495096706553</v>
      </c>
      <c r="T173" s="111">
        <f>IF(RES_hhdet_tes!T173=0,"",RES_hhdet_tes!T173/RES_hhdet_fec!T173)</f>
        <v>0.7977389032787453</v>
      </c>
      <c r="U173" s="111">
        <f>IF(RES_hhdet_tes!U173=0,"",RES_hhdet_tes!U173/RES_hhdet_fec!U173)</f>
        <v>0.80612762069943034</v>
      </c>
      <c r="V173" s="111">
        <f>IF(RES_hhdet_tes!V173=0,"",RES_hhdet_tes!V173/RES_hhdet_fec!V173)</f>
        <v>0.81393798096329917</v>
      </c>
      <c r="W173" s="111">
        <f>IF(RES_hhdet_tes!W173=0,"",RES_hhdet_tes!W173/RES_hhdet_fec!W173)</f>
        <v>0.82006816691412454</v>
      </c>
      <c r="X173" s="111">
        <f>IF(RES_hhdet_tes!X173=0,"",RES_hhdet_tes!X173/RES_hhdet_fec!X173)</f>
        <v>0.82602241408012034</v>
      </c>
      <c r="Y173" s="111">
        <f>IF(RES_hhdet_tes!Y173=0,"",RES_hhdet_tes!Y173/RES_hhdet_fec!Y173)</f>
        <v>0.83363915179379777</v>
      </c>
      <c r="DA173" s="63" t="s">
        <v>2070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X174" s="45">
        <f>IF(RES_hhdet_tes!X174=0,"",RES_hhdet_tes!X174/RES_hhdet_fec!X174)</f>
        <v>1</v>
      </c>
      <c r="Y174" s="45">
        <f>IF(RES_hhdet_tes!Y174=0,"",RES_hhdet_tes!Y174/RES_hhdet_fec!Y174)</f>
        <v>1</v>
      </c>
      <c r="DA174" s="60" t="s">
        <v>2071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0.74818952747246659</v>
      </c>
      <c r="C175" s="124">
        <f>IF(RES_hhdet_tes!C175=0,"",RES_hhdet_tes!C175/RES_hhdet_fec!C175)</f>
        <v>0.74254161598434609</v>
      </c>
      <c r="D175" s="124">
        <f>IF(RES_hhdet_tes!D175=0,"",RES_hhdet_tes!D175/RES_hhdet_fec!D175)</f>
        <v>0.744896470119772</v>
      </c>
      <c r="E175" s="124">
        <f>IF(RES_hhdet_tes!E175=0,"",RES_hhdet_tes!E175/RES_hhdet_fec!E175)</f>
        <v>0.74389304854761162</v>
      </c>
      <c r="F175" s="124">
        <f>IF(RES_hhdet_tes!F175=0,"",RES_hhdet_tes!F175/RES_hhdet_fec!F175)</f>
        <v>0.75038758547580997</v>
      </c>
      <c r="G175" s="124">
        <f>IF(RES_hhdet_tes!G175=0,"",RES_hhdet_tes!G175/RES_hhdet_fec!G175)</f>
        <v>0.75032292012576085</v>
      </c>
      <c r="H175" s="124">
        <f>IF(RES_hhdet_tes!H175=0,"",RES_hhdet_tes!H175/RES_hhdet_fec!H175)</f>
        <v>0.76467460238472451</v>
      </c>
      <c r="I175" s="124">
        <f>IF(RES_hhdet_tes!I175=0,"",RES_hhdet_tes!I175/RES_hhdet_fec!I175)</f>
        <v>0.76273073827460758</v>
      </c>
      <c r="J175" s="124">
        <f>IF(RES_hhdet_tes!J175=0,"",RES_hhdet_tes!J175/RES_hhdet_fec!J175)</f>
        <v>0.75732510306731193</v>
      </c>
      <c r="K175" s="124">
        <f>IF(RES_hhdet_tes!K175=0,"",RES_hhdet_tes!K175/RES_hhdet_fec!K175)</f>
        <v>0.75694817029591088</v>
      </c>
      <c r="L175" s="124">
        <f>IF(RES_hhdet_tes!L175=0,"",RES_hhdet_tes!L175/RES_hhdet_fec!L175)</f>
        <v>0.76555825181896542</v>
      </c>
      <c r="M175" s="124">
        <f>IF(RES_hhdet_tes!M175=0,"",RES_hhdet_tes!M175/RES_hhdet_fec!M175)</f>
        <v>0.77116889516349485</v>
      </c>
      <c r="N175" s="124">
        <f>IF(RES_hhdet_tes!N175=0,"",RES_hhdet_tes!N175/RES_hhdet_fec!N175)</f>
        <v>0.77724967755534202</v>
      </c>
      <c r="O175" s="124">
        <f>IF(RES_hhdet_tes!O175=0,"",RES_hhdet_tes!O175/RES_hhdet_fec!O175)</f>
        <v>0.77683503920811603</v>
      </c>
      <c r="P175" s="124">
        <f>IF(RES_hhdet_tes!P175=0,"",RES_hhdet_tes!P175/RES_hhdet_fec!P175)</f>
        <v>0.77911784225528669</v>
      </c>
      <c r="Q175" s="124">
        <f>IF(RES_hhdet_tes!Q175=0,"",RES_hhdet_tes!Q175/RES_hhdet_fec!Q175)</f>
        <v>0.77963279358625626</v>
      </c>
      <c r="R175" s="124">
        <f>IF(RES_hhdet_tes!R175=0,"",RES_hhdet_tes!R175/RES_hhdet_fec!R175)</f>
        <v>0.78888971497743998</v>
      </c>
      <c r="S175" s="124">
        <f>IF(RES_hhdet_tes!S175=0,"",RES_hhdet_tes!S175/RES_hhdet_fec!S175)</f>
        <v>0.79838054701646766</v>
      </c>
      <c r="T175" s="124">
        <f>IF(RES_hhdet_tes!T175=0,"",RES_hhdet_tes!T175/RES_hhdet_fec!T175)</f>
        <v>0.81050378916102805</v>
      </c>
      <c r="U175" s="124">
        <f>IF(RES_hhdet_tes!U175=0,"",RES_hhdet_tes!U175/RES_hhdet_fec!U175)</f>
        <v>0.82248647571145472</v>
      </c>
      <c r="V175" s="124">
        <f>IF(RES_hhdet_tes!V175=0,"",RES_hhdet_tes!V175/RES_hhdet_fec!V175)</f>
        <v>0.83430193960956034</v>
      </c>
      <c r="W175" s="124">
        <f>IF(RES_hhdet_tes!W175=0,"",RES_hhdet_tes!W175/RES_hhdet_fec!W175)</f>
        <v>0.84330349852714293</v>
      </c>
      <c r="X175" s="124">
        <f>IF(RES_hhdet_tes!X175=0,"",RES_hhdet_tes!X175/RES_hhdet_fec!X175)</f>
        <v>0.85323744517399847</v>
      </c>
      <c r="Y175" s="124">
        <f>IF(RES_hhdet_tes!Y175=0,"",RES_hhdet_tes!Y175/RES_hhdet_fec!Y175)</f>
        <v>0.86530861829329364</v>
      </c>
      <c r="DA175" s="130" t="s">
        <v>2072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0.61519237616513056</v>
      </c>
      <c r="C176" s="111">
        <f>IF(RES_hhdet_tes!C176=0,"",RES_hhdet_tes!C176/RES_hhdet_fec!C176)</f>
        <v>0.61629810163164767</v>
      </c>
      <c r="D176" s="111">
        <f>IF(RES_hhdet_tes!D176=0,"",RES_hhdet_tes!D176/RES_hhdet_fec!D176)</f>
        <v>0.61736022736246254</v>
      </c>
      <c r="E176" s="111">
        <f>IF(RES_hhdet_tes!E176=0,"",RES_hhdet_tes!E176/RES_hhdet_fec!E176)</f>
        <v>0.61840065534397393</v>
      </c>
      <c r="F176" s="111">
        <f>IF(RES_hhdet_tes!F176=0,"",RES_hhdet_tes!F176/RES_hhdet_fec!F176)</f>
        <v>0.61925957469772785</v>
      </c>
      <c r="G176" s="111">
        <f>IF(RES_hhdet_tes!G176=0,"",RES_hhdet_tes!G176/RES_hhdet_fec!G176)</f>
        <v>0.62022405623756915</v>
      </c>
      <c r="H176" s="111">
        <f>IF(RES_hhdet_tes!H176=0,"",RES_hhdet_tes!H176/RES_hhdet_fec!H176)</f>
        <v>0.62127923519450012</v>
      </c>
      <c r="I176" s="111">
        <f>IF(RES_hhdet_tes!I176=0,"",RES_hhdet_tes!I176/RES_hhdet_fec!I176)</f>
        <v>0.62178009502397946</v>
      </c>
      <c r="J176" s="111">
        <f>IF(RES_hhdet_tes!J176=0,"",RES_hhdet_tes!J176/RES_hhdet_fec!J176)</f>
        <v>0.62186831791991259</v>
      </c>
      <c r="K176" s="111">
        <f>IF(RES_hhdet_tes!K176=0,"",RES_hhdet_tes!K176/RES_hhdet_fec!K176)</f>
        <v>0.62197603075593166</v>
      </c>
      <c r="L176" s="111">
        <f>IF(RES_hhdet_tes!L176=0,"",RES_hhdet_tes!L176/RES_hhdet_fec!L176)</f>
        <v>0.62205543087479731</v>
      </c>
      <c r="M176" s="111">
        <f>IF(RES_hhdet_tes!M176=0,"",RES_hhdet_tes!M176/RES_hhdet_fec!M176)</f>
        <v>0.62211503975615134</v>
      </c>
      <c r="N176" s="111">
        <f>IF(RES_hhdet_tes!N176=0,"",RES_hhdet_tes!N176/RES_hhdet_fec!N176)</f>
        <v>0.62217701355715582</v>
      </c>
      <c r="O176" s="111">
        <f>IF(RES_hhdet_tes!O176=0,"",RES_hhdet_tes!O176/RES_hhdet_fec!O176)</f>
        <v>0.6222726528156679</v>
      </c>
      <c r="P176" s="111">
        <f>IF(RES_hhdet_tes!P176=0,"",RES_hhdet_tes!P176/RES_hhdet_fec!P176)</f>
        <v>0.62234679434828</v>
      </c>
      <c r="Q176" s="111">
        <f>IF(RES_hhdet_tes!Q176=0,"",RES_hhdet_tes!Q176/RES_hhdet_fec!Q176)</f>
        <v>0.62247784907338999</v>
      </c>
      <c r="R176" s="111">
        <f>IF(RES_hhdet_tes!R176=0,"",RES_hhdet_tes!R176/RES_hhdet_fec!R176)</f>
        <v>0.62279178284473857</v>
      </c>
      <c r="S176" s="111">
        <f>IF(RES_hhdet_tes!S176=0,"",RES_hhdet_tes!S176/RES_hhdet_fec!S176)</f>
        <v>0.62313667863842326</v>
      </c>
      <c r="T176" s="111">
        <f>IF(RES_hhdet_tes!T176=0,"",RES_hhdet_tes!T176/RES_hhdet_fec!T176)</f>
        <v>0.62343289842910687</v>
      </c>
      <c r="U176" s="111">
        <f>IF(RES_hhdet_tes!U176=0,"",RES_hhdet_tes!U176/RES_hhdet_fec!U176)</f>
        <v>0.62385241895170529</v>
      </c>
      <c r="V176" s="111">
        <f>IF(RES_hhdet_tes!V176=0,"",RES_hhdet_tes!V176/RES_hhdet_fec!V176)</f>
        <v>0.62444732647751444</v>
      </c>
      <c r="W176" s="111">
        <f>IF(RES_hhdet_tes!W176=0,"",RES_hhdet_tes!W176/RES_hhdet_fec!W176)</f>
        <v>0.62516262087454033</v>
      </c>
      <c r="X176" s="111">
        <f>IF(RES_hhdet_tes!X176=0,"",RES_hhdet_tes!X176/RES_hhdet_fec!X176)</f>
        <v>0.62581328191275853</v>
      </c>
      <c r="Y176" s="111">
        <f>IF(RES_hhdet_tes!Y176=0,"",RES_hhdet_tes!Y176/RES_hhdet_fec!Y176)</f>
        <v>0.626492851284153</v>
      </c>
      <c r="DA176" s="63" t="s">
        <v>2073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0.76117502657675984</v>
      </c>
      <c r="C177" s="45">
        <f>IF(RES_hhdet_tes!C177=0,"",RES_hhdet_tes!C177/RES_hhdet_fec!C177)</f>
        <v>0.76287689418810967</v>
      </c>
      <c r="D177" s="45">
        <f>IF(RES_hhdet_tes!D177=0,"",RES_hhdet_tes!D177/RES_hhdet_fec!D177)</f>
        <v>0.76493195839099093</v>
      </c>
      <c r="E177" s="45">
        <f>IF(RES_hhdet_tes!E177=0,"",RES_hhdet_tes!E177/RES_hhdet_fec!E177)</f>
        <v>0.76732425649680769</v>
      </c>
      <c r="F177" s="45">
        <f>IF(RES_hhdet_tes!F177=0,"",RES_hhdet_tes!F177/RES_hhdet_fec!F177)</f>
        <v>0.77020392247313041</v>
      </c>
      <c r="G177" s="45">
        <f>IF(RES_hhdet_tes!G177=0,"",RES_hhdet_tes!G177/RES_hhdet_fec!G177)</f>
        <v>0.77336791445899133</v>
      </c>
      <c r="H177" s="45">
        <f>IF(RES_hhdet_tes!H177=0,"",RES_hhdet_tes!H177/RES_hhdet_fec!H177)</f>
        <v>0.77686674761692143</v>
      </c>
      <c r="I177" s="45">
        <f>IF(RES_hhdet_tes!I177=0,"",RES_hhdet_tes!I177/RES_hhdet_fec!I177)</f>
        <v>0.77866264795977591</v>
      </c>
      <c r="J177" s="45">
        <f>IF(RES_hhdet_tes!J177=0,"",RES_hhdet_tes!J177/RES_hhdet_fec!J177)</f>
        <v>0.77954033506589315</v>
      </c>
      <c r="K177" s="45">
        <f>IF(RES_hhdet_tes!K177=0,"",RES_hhdet_tes!K177/RES_hhdet_fec!K177)</f>
        <v>0.78100192720549222</v>
      </c>
      <c r="L177" s="45">
        <f>IF(RES_hhdet_tes!L177=0,"",RES_hhdet_tes!L177/RES_hhdet_fec!L177)</f>
        <v>0.78272109666392353</v>
      </c>
      <c r="M177" s="45">
        <f>IF(RES_hhdet_tes!M177=0,"",RES_hhdet_tes!M177/RES_hhdet_fec!M177)</f>
        <v>0.78483566181590203</v>
      </c>
      <c r="N177" s="45">
        <f>IF(RES_hhdet_tes!N177=0,"",RES_hhdet_tes!N177/RES_hhdet_fec!N177)</f>
        <v>0.78730104955801061</v>
      </c>
      <c r="O177" s="45">
        <f>IF(RES_hhdet_tes!O177=0,"",RES_hhdet_tes!O177/RES_hhdet_fec!O177)</f>
        <v>0.79013765834241978</v>
      </c>
      <c r="P177" s="45">
        <f>IF(RES_hhdet_tes!P177=0,"",RES_hhdet_tes!P177/RES_hhdet_fec!P177)</f>
        <v>0.79239756280116413</v>
      </c>
      <c r="Q177" s="45">
        <f>IF(RES_hhdet_tes!Q177=0,"",RES_hhdet_tes!Q177/RES_hhdet_fec!Q177)</f>
        <v>0.79634810365710285</v>
      </c>
      <c r="R177" s="45">
        <f>IF(RES_hhdet_tes!R177=0,"",RES_hhdet_tes!R177/RES_hhdet_fec!R177)</f>
        <v>0.80319092590032792</v>
      </c>
      <c r="S177" s="45">
        <f>IF(RES_hhdet_tes!S177=0,"",RES_hhdet_tes!S177/RES_hhdet_fec!S177)</f>
        <v>0.81337665663430403</v>
      </c>
      <c r="T177" s="45">
        <f>IF(RES_hhdet_tes!T177=0,"",RES_hhdet_tes!T177/RES_hhdet_fec!T177)</f>
        <v>0.82585999219390249</v>
      </c>
      <c r="U177" s="45">
        <f>IF(RES_hhdet_tes!U177=0,"",RES_hhdet_tes!U177/RES_hhdet_fec!U177)</f>
        <v>0.83863182745635356</v>
      </c>
      <c r="V177" s="45">
        <f>IF(RES_hhdet_tes!V177=0,"",RES_hhdet_tes!V177/RES_hhdet_fec!V177)</f>
        <v>0.85040898636980633</v>
      </c>
      <c r="W177" s="45">
        <f>IF(RES_hhdet_tes!W177=0,"",RES_hhdet_tes!W177/RES_hhdet_fec!W177)</f>
        <v>0.8603965255585595</v>
      </c>
      <c r="X177" s="45">
        <f>IF(RES_hhdet_tes!X177=0,"",RES_hhdet_tes!X177/RES_hhdet_fec!X177)</f>
        <v>0.8688541200942711</v>
      </c>
      <c r="Y177" s="45">
        <f>IF(RES_hhdet_tes!Y177=0,"",RES_hhdet_tes!Y177/RES_hhdet_fec!Y177)</f>
        <v>0.87868195163556462</v>
      </c>
      <c r="DA177" s="60" t="s">
        <v>2074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49.006319030574687</v>
      </c>
      <c r="C3" s="117">
        <f t="shared" si="0"/>
        <v>54.467670087692476</v>
      </c>
      <c r="D3" s="117">
        <f t="shared" si="0"/>
        <v>52.843731209764343</v>
      </c>
      <c r="E3" s="117">
        <f t="shared" si="0"/>
        <v>51.932598398101405</v>
      </c>
      <c r="F3" s="117">
        <f t="shared" si="0"/>
        <v>51.763890360127057</v>
      </c>
      <c r="G3" s="117">
        <f t="shared" si="0"/>
        <v>51.588366296148067</v>
      </c>
      <c r="H3" s="117">
        <f t="shared" si="0"/>
        <v>52.236816602666188</v>
      </c>
      <c r="I3" s="117">
        <f t="shared" si="0"/>
        <v>49.31594709277806</v>
      </c>
      <c r="J3" s="117">
        <f t="shared" si="0"/>
        <v>31.835608340360956</v>
      </c>
      <c r="K3" s="117">
        <f t="shared" si="0"/>
        <v>31.323657111159907</v>
      </c>
      <c r="L3" s="117">
        <f t="shared" si="0"/>
        <v>35.08027180000731</v>
      </c>
      <c r="M3" s="117">
        <f t="shared" si="0"/>
        <v>24.531887226823368</v>
      </c>
      <c r="N3" s="117">
        <f t="shared" si="0"/>
        <v>24.757158942086768</v>
      </c>
      <c r="O3" s="117">
        <f t="shared" si="0"/>
        <v>20.690774213194956</v>
      </c>
      <c r="P3" s="117">
        <f t="shared" si="0"/>
        <v>19.188913954303487</v>
      </c>
      <c r="Q3" s="117">
        <f t="shared" si="0"/>
        <v>15.93174130452188</v>
      </c>
      <c r="R3" s="117">
        <f t="shared" ref="R3:V3" si="1">R4+R7+R9+R19</f>
        <v>16.880173692023895</v>
      </c>
      <c r="S3" s="117">
        <f t="shared" si="1"/>
        <v>15.777871849025226</v>
      </c>
      <c r="T3" s="117">
        <f t="shared" si="1"/>
        <v>16.119444426757585</v>
      </c>
      <c r="U3" s="117">
        <f t="shared" si="1"/>
        <v>16.433866382789567</v>
      </c>
      <c r="V3" s="117">
        <f t="shared" si="1"/>
        <v>15.296163090328456</v>
      </c>
      <c r="W3" s="117">
        <f t="shared" ref="W3:Y3" si="2">W4+W7+W9+W19</f>
        <v>17.59133575243839</v>
      </c>
      <c r="X3" s="117">
        <f t="shared" si="2"/>
        <v>15.162763132043379</v>
      </c>
      <c r="Y3" s="117">
        <f t="shared" si="2"/>
        <v>15.020933243932282</v>
      </c>
      <c r="DA3" s="129" t="s">
        <v>2076</v>
      </c>
    </row>
    <row r="4" spans="1:105" ht="12.95" customHeight="1" x14ac:dyDescent="0.25">
      <c r="A4" s="121" t="s">
        <v>57</v>
      </c>
      <c r="B4" s="122">
        <f t="shared" ref="B4:Q4" si="3">SUM(B5:B6)</f>
        <v>47.004752439728136</v>
      </c>
      <c r="C4" s="122">
        <f t="shared" si="3"/>
        <v>52.208238946193234</v>
      </c>
      <c r="D4" s="122">
        <f t="shared" si="3"/>
        <v>50.450576401575525</v>
      </c>
      <c r="E4" s="122">
        <f t="shared" si="3"/>
        <v>49.451603378003632</v>
      </c>
      <c r="F4" s="122">
        <f t="shared" si="3"/>
        <v>48.921168648041146</v>
      </c>
      <c r="G4" s="122">
        <f t="shared" si="3"/>
        <v>48.389749876379746</v>
      </c>
      <c r="H4" s="122">
        <f t="shared" si="3"/>
        <v>48.745217243704467</v>
      </c>
      <c r="I4" s="122">
        <f t="shared" si="3"/>
        <v>45.768443253997305</v>
      </c>
      <c r="J4" s="122">
        <f t="shared" si="3"/>
        <v>29.321733655717363</v>
      </c>
      <c r="K4" s="122">
        <f t="shared" si="3"/>
        <v>28.697703205548635</v>
      </c>
      <c r="L4" s="122">
        <f t="shared" si="3"/>
        <v>32.173501454650619</v>
      </c>
      <c r="M4" s="122">
        <f t="shared" si="3"/>
        <v>22.129289227655246</v>
      </c>
      <c r="N4" s="122">
        <f t="shared" si="3"/>
        <v>22.534116930435736</v>
      </c>
      <c r="O4" s="122">
        <f t="shared" si="3"/>
        <v>18.727417279822657</v>
      </c>
      <c r="P4" s="122">
        <f t="shared" si="3"/>
        <v>17.401355598613932</v>
      </c>
      <c r="Q4" s="122">
        <f t="shared" si="3"/>
        <v>14.407852284119476</v>
      </c>
      <c r="R4" s="122">
        <f t="shared" ref="R4:V4" si="4">SUM(R5:R6)</f>
        <v>15.435755122932772</v>
      </c>
      <c r="S4" s="122">
        <f t="shared" si="4"/>
        <v>14.448117242587369</v>
      </c>
      <c r="T4" s="122">
        <f t="shared" si="4"/>
        <v>14.778004592575735</v>
      </c>
      <c r="U4" s="122">
        <f t="shared" si="4"/>
        <v>15.062542284153459</v>
      </c>
      <c r="V4" s="122">
        <f t="shared" si="4"/>
        <v>13.91418566825274</v>
      </c>
      <c r="W4" s="122">
        <f t="shared" ref="W4:Y4" si="5">SUM(W5:W6)</f>
        <v>16.202477214578444</v>
      </c>
      <c r="X4" s="122">
        <f t="shared" si="5"/>
        <v>13.963684823333889</v>
      </c>
      <c r="Y4" s="122">
        <f t="shared" si="5"/>
        <v>13.854943304978262</v>
      </c>
      <c r="DA4" s="130" t="s">
        <v>2077</v>
      </c>
    </row>
    <row r="5" spans="1:105" ht="12" customHeight="1" x14ac:dyDescent="0.25">
      <c r="A5" s="97" t="s">
        <v>51</v>
      </c>
      <c r="B5" s="98">
        <v>47.004752439728136</v>
      </c>
      <c r="C5" s="98">
        <v>52.208238946193234</v>
      </c>
      <c r="D5" s="98">
        <v>50.450576401575525</v>
      </c>
      <c r="E5" s="98">
        <v>49.451603378003632</v>
      </c>
      <c r="F5" s="98">
        <v>48.921168648041146</v>
      </c>
      <c r="G5" s="98">
        <v>48.389749876379746</v>
      </c>
      <c r="H5" s="98">
        <v>48.745217243704467</v>
      </c>
      <c r="I5" s="98">
        <v>45.768443253997305</v>
      </c>
      <c r="J5" s="98">
        <v>29.321733655717363</v>
      </c>
      <c r="K5" s="98">
        <v>28.697703205548635</v>
      </c>
      <c r="L5" s="98">
        <v>32.173501454650619</v>
      </c>
      <c r="M5" s="98">
        <v>22.129289227655246</v>
      </c>
      <c r="N5" s="98">
        <v>22.534116930435736</v>
      </c>
      <c r="O5" s="98">
        <v>18.727417279822657</v>
      </c>
      <c r="P5" s="98">
        <v>17.401355598613932</v>
      </c>
      <c r="Q5" s="98">
        <v>14.407852284119476</v>
      </c>
      <c r="R5" s="98">
        <v>15.435755122932772</v>
      </c>
      <c r="S5" s="98">
        <v>14.448117242587369</v>
      </c>
      <c r="T5" s="98">
        <v>14.778004592575735</v>
      </c>
      <c r="U5" s="98">
        <v>15.062542284153459</v>
      </c>
      <c r="V5" s="98">
        <v>13.91418566825274</v>
      </c>
      <c r="W5" s="98">
        <v>16.202477214578444</v>
      </c>
      <c r="X5" s="98">
        <v>13.963684823333889</v>
      </c>
      <c r="Y5" s="98">
        <v>13.854943304978262</v>
      </c>
      <c r="DA5" s="63" t="s">
        <v>2078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2079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2080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2081</v>
      </c>
    </row>
    <row r="9" spans="1:105" ht="12" customHeight="1" x14ac:dyDescent="0.25">
      <c r="A9" s="121" t="s">
        <v>55</v>
      </c>
      <c r="B9" s="122">
        <v>1.9769603842718608</v>
      </c>
      <c r="C9" s="122">
        <v>2.2198503738067532</v>
      </c>
      <c r="D9" s="122">
        <v>2.3557140056244781</v>
      </c>
      <c r="E9" s="122">
        <v>2.4380112603963973</v>
      </c>
      <c r="F9" s="122">
        <v>2.8074665255588247</v>
      </c>
      <c r="G9" s="122">
        <v>3.1568402164202243</v>
      </c>
      <c r="H9" s="122">
        <v>3.4716671594954938</v>
      </c>
      <c r="I9" s="122">
        <v>3.5239691108026783</v>
      </c>
      <c r="J9" s="122">
        <v>2.4869492370826354</v>
      </c>
      <c r="K9" s="122">
        <v>2.6000104328513687</v>
      </c>
      <c r="L9" s="122">
        <v>2.8898530869493726</v>
      </c>
      <c r="M9" s="122">
        <v>2.3907114379447463</v>
      </c>
      <c r="N9" s="122">
        <v>2.21575638916427</v>
      </c>
      <c r="O9" s="122">
        <v>1.9551416633773389</v>
      </c>
      <c r="P9" s="122">
        <v>1.7804951333860624</v>
      </c>
      <c r="Q9" s="122">
        <v>1.516322465880523</v>
      </c>
      <c r="R9" s="122">
        <v>1.4387232802672205</v>
      </c>
      <c r="S9" s="122">
        <v>1.3239603622126375</v>
      </c>
      <c r="T9" s="122">
        <v>1.3363095574242749</v>
      </c>
      <c r="U9" s="122">
        <v>1.3658939158465504</v>
      </c>
      <c r="V9" s="122">
        <v>1.3748346233472564</v>
      </c>
      <c r="W9" s="122">
        <v>1.3818235854215577</v>
      </c>
      <c r="X9" s="122">
        <v>1.1931526482661197</v>
      </c>
      <c r="Y9" s="122">
        <v>1.1617568550217403</v>
      </c>
      <c r="DA9" s="130" t="s">
        <v>2082</v>
      </c>
    </row>
    <row r="10" spans="1:105" ht="12" customHeight="1" x14ac:dyDescent="0.25">
      <c r="A10" s="97" t="s">
        <v>143</v>
      </c>
      <c r="B10" s="98">
        <v>1.9769603842718608</v>
      </c>
      <c r="C10" s="98">
        <v>2.2198503738067532</v>
      </c>
      <c r="D10" s="98">
        <v>2.3557140056244781</v>
      </c>
      <c r="E10" s="98">
        <v>2.4380112603963973</v>
      </c>
      <c r="F10" s="98">
        <v>2.8074665255588247</v>
      </c>
      <c r="G10" s="98">
        <v>3.1568402164202243</v>
      </c>
      <c r="H10" s="98">
        <v>3.4716671594954938</v>
      </c>
      <c r="I10" s="98">
        <v>3.5239691108026783</v>
      </c>
      <c r="J10" s="98">
        <v>2.4869492370826354</v>
      </c>
      <c r="K10" s="98">
        <v>2.6000104328513687</v>
      </c>
      <c r="L10" s="98">
        <v>2.8898530869493726</v>
      </c>
      <c r="M10" s="98">
        <v>2.3907114379447463</v>
      </c>
      <c r="N10" s="98">
        <v>2.21575638916427</v>
      </c>
      <c r="O10" s="98">
        <v>1.9551416633773389</v>
      </c>
      <c r="P10" s="98">
        <v>1.7804951333860624</v>
      </c>
      <c r="Q10" s="98">
        <v>1.516322465880523</v>
      </c>
      <c r="R10" s="98">
        <v>1.4387232802672205</v>
      </c>
      <c r="S10" s="98">
        <v>1.3239603622126375</v>
      </c>
      <c r="T10" s="98">
        <v>1.3363095574242749</v>
      </c>
      <c r="U10" s="98">
        <v>1.3658939158465504</v>
      </c>
      <c r="V10" s="98">
        <v>1.3748346233472564</v>
      </c>
      <c r="W10" s="98">
        <v>1.3818235854215577</v>
      </c>
      <c r="X10" s="98">
        <v>1.1931526482661197</v>
      </c>
      <c r="Y10" s="98">
        <v>1.1617568550217403</v>
      </c>
      <c r="DA10" s="63" t="s">
        <v>2083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2084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2085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2086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2087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2088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2089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2090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2091</v>
      </c>
    </row>
    <row r="19" spans="1:105" ht="12" customHeight="1" x14ac:dyDescent="0.25">
      <c r="A19" s="121" t="s">
        <v>54</v>
      </c>
      <c r="B19" s="122">
        <v>2.460620657468976E-2</v>
      </c>
      <c r="C19" s="122">
        <v>3.9580767692490214E-2</v>
      </c>
      <c r="D19" s="122">
        <v>3.7440802564342748E-2</v>
      </c>
      <c r="E19" s="122">
        <v>4.2983759701370729E-2</v>
      </c>
      <c r="F19" s="122">
        <v>3.5255186527086098E-2</v>
      </c>
      <c r="G19" s="122">
        <v>4.177620334809725E-2</v>
      </c>
      <c r="H19" s="122">
        <v>1.99321994662289E-2</v>
      </c>
      <c r="I19" s="122">
        <v>2.3534727978075244E-2</v>
      </c>
      <c r="J19" s="122">
        <v>2.6925447560954215E-2</v>
      </c>
      <c r="K19" s="122">
        <v>2.5943472759903101E-2</v>
      </c>
      <c r="L19" s="122">
        <v>1.6917258407316341E-2</v>
      </c>
      <c r="M19" s="122">
        <v>1.1886561223376411E-2</v>
      </c>
      <c r="N19" s="122">
        <v>7.2856224867614318E-3</v>
      </c>
      <c r="O19" s="122">
        <v>8.2152699949610396E-3</v>
      </c>
      <c r="P19" s="122">
        <v>7.0632223034938803E-3</v>
      </c>
      <c r="Q19" s="122">
        <v>7.5665545218811803E-3</v>
      </c>
      <c r="R19" s="122">
        <v>5.695288823900805E-3</v>
      </c>
      <c r="S19" s="122">
        <v>5.7942442252198606E-3</v>
      </c>
      <c r="T19" s="122">
        <v>5.1302767575774483E-3</v>
      </c>
      <c r="U19" s="122">
        <v>5.4301827895601069E-3</v>
      </c>
      <c r="V19" s="122">
        <v>7.1427987284588936E-3</v>
      </c>
      <c r="W19" s="122">
        <v>7.0349524383898519E-3</v>
      </c>
      <c r="X19" s="122">
        <v>5.9256604433705739E-3</v>
      </c>
      <c r="Y19" s="122">
        <v>4.2330839322798214E-3</v>
      </c>
      <c r="DA19" s="130" t="s">
        <v>2092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2093</v>
      </c>
    </row>
    <row r="21" spans="1:105" ht="12" customHeight="1" x14ac:dyDescent="0.25">
      <c r="A21" s="97" t="s">
        <v>50</v>
      </c>
      <c r="B21" s="98">
        <v>2.460620657468976E-2</v>
      </c>
      <c r="C21" s="98">
        <v>3.9580767692490214E-2</v>
      </c>
      <c r="D21" s="98">
        <v>3.7440802564342748E-2</v>
      </c>
      <c r="E21" s="98">
        <v>4.2983759701370729E-2</v>
      </c>
      <c r="F21" s="98">
        <v>3.5255186527086098E-2</v>
      </c>
      <c r="G21" s="98">
        <v>4.177620334809725E-2</v>
      </c>
      <c r="H21" s="98">
        <v>1.99321994662289E-2</v>
      </c>
      <c r="I21" s="98">
        <v>2.3534727978075244E-2</v>
      </c>
      <c r="J21" s="98">
        <v>2.6925447560954215E-2</v>
      </c>
      <c r="K21" s="98">
        <v>2.5943472759903101E-2</v>
      </c>
      <c r="L21" s="98">
        <v>1.6917258407316341E-2</v>
      </c>
      <c r="M21" s="98">
        <v>1.1886561223376411E-2</v>
      </c>
      <c r="N21" s="98">
        <v>7.2856224867614318E-3</v>
      </c>
      <c r="O21" s="98">
        <v>8.2152699949610396E-3</v>
      </c>
      <c r="P21" s="98">
        <v>7.0632223034938803E-3</v>
      </c>
      <c r="Q21" s="98">
        <v>7.5665545218811803E-3</v>
      </c>
      <c r="R21" s="98">
        <v>5.695288823900805E-3</v>
      </c>
      <c r="S21" s="98">
        <v>5.7942442252198606E-3</v>
      </c>
      <c r="T21" s="98">
        <v>5.1302767575774483E-3</v>
      </c>
      <c r="U21" s="98">
        <v>5.4301827895601069E-3</v>
      </c>
      <c r="V21" s="98">
        <v>7.1427987284588936E-3</v>
      </c>
      <c r="W21" s="98">
        <v>7.0349524383898519E-3</v>
      </c>
      <c r="X21" s="98">
        <v>5.9256604433705739E-3</v>
      </c>
      <c r="Y21" s="98">
        <v>4.2330839322798214E-3</v>
      </c>
      <c r="DA21" s="63" t="s">
        <v>2094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2095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0</v>
      </c>
      <c r="Y24" s="117">
        <f t="shared" si="9"/>
        <v>0</v>
      </c>
      <c r="DA24" s="129" t="s">
        <v>2096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0</v>
      </c>
      <c r="Y25" s="122">
        <f t="shared" si="12"/>
        <v>0</v>
      </c>
      <c r="DA25" s="130" t="s">
        <v>2097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X26" s="98">
        <v>0</v>
      </c>
      <c r="Y26" s="98">
        <v>0</v>
      </c>
      <c r="DA26" s="63" t="s">
        <v>2098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2099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2100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2101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2102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2103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2104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2105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2106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2107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2108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2109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2110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2111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2112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2113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2732.0893435345242</v>
      </c>
      <c r="C43" s="117">
        <f t="shared" si="14"/>
        <v>3347.9576703617486</v>
      </c>
      <c r="D43" s="117">
        <f t="shared" si="14"/>
        <v>3099.3329543449399</v>
      </c>
      <c r="E43" s="117">
        <f t="shared" si="14"/>
        <v>3345.0307945694262</v>
      </c>
      <c r="F43" s="117">
        <f t="shared" si="14"/>
        <v>2805.7059601111769</v>
      </c>
      <c r="G43" s="117">
        <f t="shared" si="14"/>
        <v>2593.4906262281584</v>
      </c>
      <c r="H43" s="117">
        <f t="shared" si="14"/>
        <v>2422.6380385173152</v>
      </c>
      <c r="I43" s="117">
        <f t="shared" si="14"/>
        <v>2448.422656614684</v>
      </c>
      <c r="J43" s="117">
        <f t="shared" si="14"/>
        <v>1963.8408393150737</v>
      </c>
      <c r="K43" s="117">
        <f t="shared" si="14"/>
        <v>1907.100785417819</v>
      </c>
      <c r="L43" s="117">
        <f t="shared" si="14"/>
        <v>2220.188273554837</v>
      </c>
      <c r="M43" s="117">
        <f t="shared" si="14"/>
        <v>1784.9327992339338</v>
      </c>
      <c r="N43" s="117">
        <f t="shared" si="14"/>
        <v>1882.5050828607675</v>
      </c>
      <c r="O43" s="117">
        <f t="shared" si="14"/>
        <v>1689.3620297804937</v>
      </c>
      <c r="P43" s="117">
        <f t="shared" si="14"/>
        <v>1680.5928786898444</v>
      </c>
      <c r="Q43" s="117">
        <f t="shared" si="14"/>
        <v>1576.9440162145218</v>
      </c>
      <c r="R43" s="117">
        <f t="shared" ref="R43:V43" si="15">R44+R47+R49+R58</f>
        <v>1578.5597435088707</v>
      </c>
      <c r="S43" s="117">
        <f t="shared" si="15"/>
        <v>1472.3481934713084</v>
      </c>
      <c r="T43" s="117">
        <f t="shared" si="15"/>
        <v>1371.5034145915592</v>
      </c>
      <c r="U43" s="117">
        <f t="shared" si="15"/>
        <v>1273.5556224867018</v>
      </c>
      <c r="V43" s="117">
        <f t="shared" si="15"/>
        <v>1312.1411365685162</v>
      </c>
      <c r="W43" s="117">
        <f t="shared" ref="W43:Y43" si="16">W44+W47+W49+W58</f>
        <v>1058.4047288362408</v>
      </c>
      <c r="X43" s="117">
        <f t="shared" si="16"/>
        <v>1009.4226687266024</v>
      </c>
      <c r="Y43" s="117">
        <f t="shared" si="16"/>
        <v>743.23394658053087</v>
      </c>
      <c r="DA43" s="129" t="s">
        <v>2114</v>
      </c>
    </row>
    <row r="44" spans="1:105" ht="12.95" customHeight="1" x14ac:dyDescent="0.25">
      <c r="A44" s="121" t="s">
        <v>57</v>
      </c>
      <c r="B44" s="122">
        <f t="shared" ref="B44:Q44" si="17">SUM(B45:B46)</f>
        <v>2501.0261669520473</v>
      </c>
      <c r="C44" s="122">
        <f t="shared" si="17"/>
        <v>3086.0482901966852</v>
      </c>
      <c r="D44" s="122">
        <f t="shared" si="17"/>
        <v>2857.6183502860868</v>
      </c>
      <c r="E44" s="122">
        <f t="shared" si="17"/>
        <v>3094.3485321757521</v>
      </c>
      <c r="F44" s="122">
        <f t="shared" si="17"/>
        <v>2585.5795926259343</v>
      </c>
      <c r="G44" s="122">
        <f t="shared" si="17"/>
        <v>2385.0315664044447</v>
      </c>
      <c r="H44" s="122">
        <f t="shared" si="17"/>
        <v>2231.4644176602155</v>
      </c>
      <c r="I44" s="122">
        <f t="shared" si="17"/>
        <v>2258.1561235294926</v>
      </c>
      <c r="J44" s="122">
        <f t="shared" si="17"/>
        <v>1809.5817083317638</v>
      </c>
      <c r="K44" s="122">
        <f t="shared" si="17"/>
        <v>1760.6770091919946</v>
      </c>
      <c r="L44" s="122">
        <f t="shared" si="17"/>
        <v>2065.4166942336137</v>
      </c>
      <c r="M44" s="122">
        <f t="shared" si="17"/>
        <v>1635.7157560870801</v>
      </c>
      <c r="N44" s="122">
        <f t="shared" si="17"/>
        <v>1737.1815280212222</v>
      </c>
      <c r="O44" s="122">
        <f t="shared" si="17"/>
        <v>1550.5456127393677</v>
      </c>
      <c r="P44" s="122">
        <f t="shared" si="17"/>
        <v>1544.7100140774676</v>
      </c>
      <c r="Q44" s="122">
        <f t="shared" si="17"/>
        <v>1445.5427747308227</v>
      </c>
      <c r="R44" s="122">
        <f t="shared" ref="R44:V44" si="18">SUM(R45:R46)</f>
        <v>1460.9079702516442</v>
      </c>
      <c r="S44" s="122">
        <f t="shared" si="18"/>
        <v>1364.7624348445877</v>
      </c>
      <c r="T44" s="122">
        <f t="shared" si="18"/>
        <v>1273.1074053027351</v>
      </c>
      <c r="U44" s="122">
        <f t="shared" si="18"/>
        <v>1182.6606964474718</v>
      </c>
      <c r="V44" s="122">
        <f t="shared" si="18"/>
        <v>1211.6113350469823</v>
      </c>
      <c r="W44" s="122">
        <f t="shared" ref="W44:Y44" si="19">SUM(W45:W46)</f>
        <v>989.11865902034174</v>
      </c>
      <c r="X44" s="122">
        <f t="shared" si="19"/>
        <v>946.11535593235988</v>
      </c>
      <c r="Y44" s="122">
        <f t="shared" si="19"/>
        <v>708.10082819859463</v>
      </c>
      <c r="DA44" s="130" t="s">
        <v>2115</v>
      </c>
    </row>
    <row r="45" spans="1:105" ht="12" customHeight="1" x14ac:dyDescent="0.25">
      <c r="A45" s="97" t="s">
        <v>211</v>
      </c>
      <c r="B45" s="98">
        <v>2501.0261669520473</v>
      </c>
      <c r="C45" s="98">
        <v>3086.0482901966852</v>
      </c>
      <c r="D45" s="98">
        <v>2857.6183502860868</v>
      </c>
      <c r="E45" s="98">
        <v>3094.3485321757521</v>
      </c>
      <c r="F45" s="98">
        <v>2585.5795926259343</v>
      </c>
      <c r="G45" s="98">
        <v>2385.0315664044447</v>
      </c>
      <c r="H45" s="98">
        <v>2231.4644176602155</v>
      </c>
      <c r="I45" s="98">
        <v>2258.1561235294926</v>
      </c>
      <c r="J45" s="98">
        <v>1809.5817083317638</v>
      </c>
      <c r="K45" s="98">
        <v>1760.6770091919946</v>
      </c>
      <c r="L45" s="98">
        <v>2065.4166942336137</v>
      </c>
      <c r="M45" s="98">
        <v>1635.7157560870801</v>
      </c>
      <c r="N45" s="98">
        <v>1737.1815280212222</v>
      </c>
      <c r="O45" s="98">
        <v>1550.5456127393677</v>
      </c>
      <c r="P45" s="98">
        <v>1544.7100140774676</v>
      </c>
      <c r="Q45" s="98">
        <v>1445.5427747308227</v>
      </c>
      <c r="R45" s="98">
        <v>1460.9079702516442</v>
      </c>
      <c r="S45" s="98">
        <v>1364.7624348445877</v>
      </c>
      <c r="T45" s="98">
        <v>1273.1074053027351</v>
      </c>
      <c r="U45" s="98">
        <v>1182.6606964474718</v>
      </c>
      <c r="V45" s="98">
        <v>1211.6113350469823</v>
      </c>
      <c r="W45" s="98">
        <v>989.11865902034174</v>
      </c>
      <c r="X45" s="98">
        <v>946.11535593235988</v>
      </c>
      <c r="Y45" s="98">
        <v>708.10082819859463</v>
      </c>
      <c r="DA45" s="63" t="s">
        <v>2116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2117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2118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2119</v>
      </c>
    </row>
    <row r="49" spans="1:105" ht="12" customHeight="1" x14ac:dyDescent="0.25">
      <c r="A49" s="121" t="s">
        <v>55</v>
      </c>
      <c r="B49" s="122">
        <v>229.60686232795211</v>
      </c>
      <c r="C49" s="122">
        <v>259.53574980331445</v>
      </c>
      <c r="D49" s="122">
        <v>239.43420079391379</v>
      </c>
      <c r="E49" s="122">
        <v>248.04905962424735</v>
      </c>
      <c r="F49" s="122">
        <v>218.06656881406525</v>
      </c>
      <c r="G49" s="122">
        <v>206.12558323555513</v>
      </c>
      <c r="H49" s="122">
        <v>190.08779101978359</v>
      </c>
      <c r="I49" s="122">
        <v>188.92208279050777</v>
      </c>
      <c r="J49" s="122">
        <v>152.49842262823614</v>
      </c>
      <c r="K49" s="122">
        <v>144.52295400800557</v>
      </c>
      <c r="L49" s="122">
        <v>153.47768756638663</v>
      </c>
      <c r="M49" s="122">
        <v>148.23078911291995</v>
      </c>
      <c r="N49" s="122">
        <v>144.60774713877726</v>
      </c>
      <c r="O49" s="122">
        <v>137.89571310063153</v>
      </c>
      <c r="P49" s="122">
        <v>135.00533404253318</v>
      </c>
      <c r="Q49" s="122">
        <v>130.36308246917659</v>
      </c>
      <c r="R49" s="122">
        <v>116.86861326835565</v>
      </c>
      <c r="S49" s="122">
        <v>106.85077363541214</v>
      </c>
      <c r="T49" s="122">
        <v>97.68284741726427</v>
      </c>
      <c r="U49" s="122">
        <v>90.198054632529235</v>
      </c>
      <c r="V49" s="122">
        <v>99.673544233016685</v>
      </c>
      <c r="W49" s="122">
        <v>68.539795699658953</v>
      </c>
      <c r="X49" s="122">
        <v>62.773769187638727</v>
      </c>
      <c r="Y49" s="122">
        <v>34.770131641404788</v>
      </c>
      <c r="DA49" s="130" t="s">
        <v>2120</v>
      </c>
    </row>
    <row r="50" spans="1:105" ht="12" customHeight="1" x14ac:dyDescent="0.25">
      <c r="A50" s="97" t="s">
        <v>138</v>
      </c>
      <c r="B50" s="98">
        <v>229.58057367682852</v>
      </c>
      <c r="C50" s="98">
        <v>259.50186276304441</v>
      </c>
      <c r="D50" s="98">
        <v>239.40439099110918</v>
      </c>
      <c r="E50" s="98">
        <v>248.01776082197725</v>
      </c>
      <c r="F50" s="98">
        <v>218.03913326370204</v>
      </c>
      <c r="G50" s="98">
        <v>206.09938867002037</v>
      </c>
      <c r="H50" s="98">
        <v>190.05725053750064</v>
      </c>
      <c r="I50" s="98">
        <v>188.88665132674726</v>
      </c>
      <c r="J50" s="98">
        <v>152.46849311844062</v>
      </c>
      <c r="K50" s="98">
        <v>144.49347497790635</v>
      </c>
      <c r="L50" s="98">
        <v>153.44064568529845</v>
      </c>
      <c r="M50" s="98">
        <v>148.19433333795442</v>
      </c>
      <c r="N50" s="98">
        <v>144.56917142055059</v>
      </c>
      <c r="O50" s="98">
        <v>137.85586365615703</v>
      </c>
      <c r="P50" s="98">
        <v>134.96169389700134</v>
      </c>
      <c r="Q50" s="98">
        <v>130.31864557409287</v>
      </c>
      <c r="R50" s="98">
        <v>116.82664219108179</v>
      </c>
      <c r="S50" s="98">
        <v>106.80782557216429</v>
      </c>
      <c r="T50" s="98">
        <v>97.641090828120483</v>
      </c>
      <c r="U50" s="98">
        <v>90.15613147359997</v>
      </c>
      <c r="V50" s="98">
        <v>99.617812973875004</v>
      </c>
      <c r="W50" s="98">
        <v>68.499111741900478</v>
      </c>
      <c r="X50" s="98">
        <v>62.734633166005267</v>
      </c>
      <c r="Y50" s="98">
        <v>34.74718627757678</v>
      </c>
      <c r="DA50" s="63" t="s">
        <v>2121</v>
      </c>
    </row>
    <row r="51" spans="1:105" ht="12" customHeight="1" x14ac:dyDescent="0.25">
      <c r="A51" s="97" t="s">
        <v>137</v>
      </c>
      <c r="B51" s="98">
        <v>2.6288651123588413E-2</v>
      </c>
      <c r="C51" s="98">
        <v>3.3887040270055284E-2</v>
      </c>
      <c r="D51" s="98">
        <v>2.980980280459539E-2</v>
      </c>
      <c r="E51" s="98">
        <v>3.1298802270100699E-2</v>
      </c>
      <c r="F51" s="98">
        <v>2.7435550363216474E-2</v>
      </c>
      <c r="G51" s="98">
        <v>2.619456553473918E-2</v>
      </c>
      <c r="H51" s="98">
        <v>3.054048228296756E-2</v>
      </c>
      <c r="I51" s="98">
        <v>3.5431463760505544E-2</v>
      </c>
      <c r="J51" s="98">
        <v>2.9929509795524389E-2</v>
      </c>
      <c r="K51" s="98">
        <v>2.9479030099231401E-2</v>
      </c>
      <c r="L51" s="98">
        <v>3.7041881088194603E-2</v>
      </c>
      <c r="M51" s="98">
        <v>3.6455774965526662E-2</v>
      </c>
      <c r="N51" s="98">
        <v>3.8575718226661206E-2</v>
      </c>
      <c r="O51" s="98">
        <v>3.9849444474497515E-2</v>
      </c>
      <c r="P51" s="98">
        <v>4.3640145531829967E-2</v>
      </c>
      <c r="Q51" s="98">
        <v>4.4436895083730325E-2</v>
      </c>
      <c r="R51" s="98">
        <v>4.1971077273850785E-2</v>
      </c>
      <c r="S51" s="98">
        <v>4.2948063247855668E-2</v>
      </c>
      <c r="T51" s="98">
        <v>4.1756589143793675E-2</v>
      </c>
      <c r="U51" s="98">
        <v>4.1923158929258873E-2</v>
      </c>
      <c r="V51" s="98">
        <v>5.5731259141680374E-2</v>
      </c>
      <c r="W51" s="98">
        <v>4.0683957758473784E-2</v>
      </c>
      <c r="X51" s="98">
        <v>3.9136021633460819E-2</v>
      </c>
      <c r="Y51" s="98">
        <v>2.2945363828007565E-2</v>
      </c>
      <c r="DA51" s="63" t="s">
        <v>2122</v>
      </c>
    </row>
    <row r="52" spans="1:105" ht="12" customHeight="1" x14ac:dyDescent="0.25">
      <c r="A52" s="100" t="s">
        <v>211</v>
      </c>
      <c r="B52" s="101">
        <v>2.6288651123588413E-2</v>
      </c>
      <c r="C52" s="101">
        <v>3.3887040270055284E-2</v>
      </c>
      <c r="D52" s="101">
        <v>2.980980280459539E-2</v>
      </c>
      <c r="E52" s="101">
        <v>3.1298802270100699E-2</v>
      </c>
      <c r="F52" s="101">
        <v>2.7435550363216474E-2</v>
      </c>
      <c r="G52" s="101">
        <v>2.619456553473918E-2</v>
      </c>
      <c r="H52" s="101">
        <v>3.054048228296756E-2</v>
      </c>
      <c r="I52" s="101">
        <v>3.5431463760505544E-2</v>
      </c>
      <c r="J52" s="101">
        <v>2.9929509795524389E-2</v>
      </c>
      <c r="K52" s="101">
        <v>2.9479030099231401E-2</v>
      </c>
      <c r="L52" s="101">
        <v>3.7041881088194603E-2</v>
      </c>
      <c r="M52" s="101">
        <v>3.6455774965526662E-2</v>
      </c>
      <c r="N52" s="101">
        <v>3.8575718226661206E-2</v>
      </c>
      <c r="O52" s="101">
        <v>3.9849444474497515E-2</v>
      </c>
      <c r="P52" s="101">
        <v>4.3640145531829967E-2</v>
      </c>
      <c r="Q52" s="101">
        <v>4.4436895083730325E-2</v>
      </c>
      <c r="R52" s="101">
        <v>4.1971077273850785E-2</v>
      </c>
      <c r="S52" s="101">
        <v>4.2948063247855668E-2</v>
      </c>
      <c r="T52" s="101">
        <v>4.1756589143793675E-2</v>
      </c>
      <c r="U52" s="101">
        <v>4.1923158929258873E-2</v>
      </c>
      <c r="V52" s="101">
        <v>5.5731259141680374E-2</v>
      </c>
      <c r="W52" s="101">
        <v>4.0683957758473784E-2</v>
      </c>
      <c r="X52" s="101">
        <v>3.9136021633460819E-2</v>
      </c>
      <c r="Y52" s="101">
        <v>2.2945363828007565E-2</v>
      </c>
      <c r="DA52" s="131" t="s">
        <v>2123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2124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2125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2126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2127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2128</v>
      </c>
    </row>
    <row r="58" spans="1:105" ht="12" customHeight="1" x14ac:dyDescent="0.25">
      <c r="A58" s="121" t="s">
        <v>54</v>
      </c>
      <c r="B58" s="122">
        <v>1.4563142545247663</v>
      </c>
      <c r="C58" s="122">
        <v>2.3736303617487104</v>
      </c>
      <c r="D58" s="122">
        <v>2.2804032649392676</v>
      </c>
      <c r="E58" s="122">
        <v>2.6332027694265343</v>
      </c>
      <c r="F58" s="122">
        <v>2.0597986711774623</v>
      </c>
      <c r="G58" s="122">
        <v>2.3334765881584874</v>
      </c>
      <c r="H58" s="122">
        <v>1.0858298373159587</v>
      </c>
      <c r="I58" s="122">
        <v>1.3444502946835388</v>
      </c>
      <c r="J58" s="122">
        <v>1.7607083550737839</v>
      </c>
      <c r="K58" s="122">
        <v>1.9008222178188958</v>
      </c>
      <c r="L58" s="122">
        <v>1.2938917548368587</v>
      </c>
      <c r="M58" s="122">
        <v>0.98625403393378053</v>
      </c>
      <c r="N58" s="122">
        <v>0.71580770076791911</v>
      </c>
      <c r="O58" s="122">
        <v>0.92070394049429272</v>
      </c>
      <c r="P58" s="122">
        <v>0.87753056984366984</v>
      </c>
      <c r="Q58" s="122">
        <v>1.038159014522509</v>
      </c>
      <c r="R58" s="122">
        <v>0.78315998887085647</v>
      </c>
      <c r="S58" s="122">
        <v>0.73498499130857298</v>
      </c>
      <c r="T58" s="122">
        <v>0.71316187155983046</v>
      </c>
      <c r="U58" s="122">
        <v>0.6968714067008398</v>
      </c>
      <c r="V58" s="122">
        <v>0.8562572885174361</v>
      </c>
      <c r="W58" s="122">
        <v>0.74627411623998841</v>
      </c>
      <c r="X58" s="122">
        <v>0.53354360660373779</v>
      </c>
      <c r="Y58" s="122">
        <v>0.36298674053144403</v>
      </c>
      <c r="DA58" s="130" t="s">
        <v>2129</v>
      </c>
    </row>
    <row r="59" spans="1:105" ht="12" customHeight="1" x14ac:dyDescent="0.25">
      <c r="A59" s="97" t="s">
        <v>50</v>
      </c>
      <c r="B59" s="98">
        <v>1.4563142545247663</v>
      </c>
      <c r="C59" s="98">
        <v>2.3736303617487104</v>
      </c>
      <c r="D59" s="98">
        <v>2.2804032649392676</v>
      </c>
      <c r="E59" s="98">
        <v>2.6332027694265343</v>
      </c>
      <c r="F59" s="98">
        <v>2.0597986711774623</v>
      </c>
      <c r="G59" s="98">
        <v>2.3334765881584874</v>
      </c>
      <c r="H59" s="98">
        <v>1.0858298373159587</v>
      </c>
      <c r="I59" s="98">
        <v>1.3444502946835388</v>
      </c>
      <c r="J59" s="98">
        <v>1.7607083550737839</v>
      </c>
      <c r="K59" s="98">
        <v>1.9008222178188958</v>
      </c>
      <c r="L59" s="98">
        <v>1.2938917548368587</v>
      </c>
      <c r="M59" s="98">
        <v>0.98625403393378053</v>
      </c>
      <c r="N59" s="98">
        <v>0.71580770076791911</v>
      </c>
      <c r="O59" s="98">
        <v>0.92070394049429272</v>
      </c>
      <c r="P59" s="98">
        <v>0.87753056984366984</v>
      </c>
      <c r="Q59" s="98">
        <v>1.038159014522509</v>
      </c>
      <c r="R59" s="98">
        <v>0.78315998887085647</v>
      </c>
      <c r="S59" s="98">
        <v>0.73498499130857298</v>
      </c>
      <c r="T59" s="98">
        <v>0.71316187155983046</v>
      </c>
      <c r="U59" s="98">
        <v>0.6968714067008398</v>
      </c>
      <c r="V59" s="98">
        <v>0.8562572885174361</v>
      </c>
      <c r="W59" s="98">
        <v>0.74627411623998841</v>
      </c>
      <c r="X59" s="98">
        <v>0.53354360660373779</v>
      </c>
      <c r="Y59" s="98">
        <v>0.36298674053144403</v>
      </c>
      <c r="DA59" s="63" t="s">
        <v>2130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2131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52.661069999999995</v>
      </c>
      <c r="C62" s="117">
        <f t="shared" si="21"/>
        <v>61.244370000000004</v>
      </c>
      <c r="D62" s="117">
        <f t="shared" si="21"/>
        <v>67.606110000000015</v>
      </c>
      <c r="E62" s="117">
        <f t="shared" si="21"/>
        <v>66.949739999999991</v>
      </c>
      <c r="F62" s="117">
        <f t="shared" si="21"/>
        <v>69.474240000000009</v>
      </c>
      <c r="G62" s="117">
        <f t="shared" si="21"/>
        <v>71.140410000000031</v>
      </c>
      <c r="H62" s="117">
        <f t="shared" si="21"/>
        <v>84.267810000000026</v>
      </c>
      <c r="I62" s="117">
        <f t="shared" si="21"/>
        <v>91.38589020000002</v>
      </c>
      <c r="J62" s="117">
        <f t="shared" si="21"/>
        <v>90.325600200000011</v>
      </c>
      <c r="K62" s="117">
        <f t="shared" si="21"/>
        <v>96.537081960000037</v>
      </c>
      <c r="L62" s="117">
        <f t="shared" si="21"/>
        <v>108.14897412000005</v>
      </c>
      <c r="M62" s="117">
        <f t="shared" si="21"/>
        <v>72.654425138787545</v>
      </c>
      <c r="N62" s="117">
        <f t="shared" si="21"/>
        <v>78.247893606257989</v>
      </c>
      <c r="O62" s="117">
        <f t="shared" si="21"/>
        <v>69.099503957838564</v>
      </c>
      <c r="P62" s="117">
        <f t="shared" si="21"/>
        <v>67.271618826108948</v>
      </c>
      <c r="Q62" s="117">
        <f t="shared" si="21"/>
        <v>59.390864725909715</v>
      </c>
      <c r="R62" s="117">
        <f t="shared" ref="R62:V62" si="22">R63+R66+R68+R77</f>
        <v>61.3645133190129</v>
      </c>
      <c r="S62" s="117">
        <f t="shared" si="22"/>
        <v>60.537737075981141</v>
      </c>
      <c r="T62" s="117">
        <f t="shared" si="22"/>
        <v>57.304939622469476</v>
      </c>
      <c r="U62" s="117">
        <f t="shared" si="22"/>
        <v>62.340786007935257</v>
      </c>
      <c r="V62" s="117">
        <f t="shared" si="22"/>
        <v>55.998629108244735</v>
      </c>
      <c r="W62" s="117">
        <f t="shared" ref="W62:Y62" si="23">W63+W66+W68+W77</f>
        <v>65.520700395719601</v>
      </c>
      <c r="X62" s="117">
        <f t="shared" si="23"/>
        <v>44.269683932993999</v>
      </c>
      <c r="Y62" s="117">
        <f t="shared" si="23"/>
        <v>20.533618918999327</v>
      </c>
      <c r="DA62" s="129" t="s">
        <v>2132</v>
      </c>
    </row>
    <row r="63" spans="1:105" ht="12.95" customHeight="1" x14ac:dyDescent="0.25">
      <c r="A63" s="121" t="s">
        <v>57</v>
      </c>
      <c r="B63" s="122">
        <f t="shared" ref="B63:Q63" si="24">SUM(B64:B65)</f>
        <v>47.581264732215551</v>
      </c>
      <c r="C63" s="122">
        <f t="shared" si="24"/>
        <v>55.797981897643105</v>
      </c>
      <c r="D63" s="122">
        <f t="shared" si="24"/>
        <v>61.626254683432556</v>
      </c>
      <c r="E63" s="122">
        <f t="shared" si="24"/>
        <v>61.273926725401779</v>
      </c>
      <c r="F63" s="122">
        <f t="shared" si="24"/>
        <v>63.320030864821099</v>
      </c>
      <c r="G63" s="122">
        <f t="shared" si="24"/>
        <v>64.7032485592391</v>
      </c>
      <c r="H63" s="122">
        <f t="shared" si="24"/>
        <v>76.784177026120929</v>
      </c>
      <c r="I63" s="122">
        <f t="shared" si="24"/>
        <v>83.415630671112524</v>
      </c>
      <c r="J63" s="122">
        <f t="shared" si="24"/>
        <v>82.380423751594847</v>
      </c>
      <c r="K63" s="122">
        <f t="shared" si="24"/>
        <v>88.260358342659472</v>
      </c>
      <c r="L63" s="122">
        <f t="shared" si="24"/>
        <v>99.754685054673416</v>
      </c>
      <c r="M63" s="122">
        <f t="shared" si="24"/>
        <v>66.003056137351194</v>
      </c>
      <c r="N63" s="122">
        <f t="shared" si="24"/>
        <v>71.675853788568389</v>
      </c>
      <c r="O63" s="122">
        <f t="shared" si="24"/>
        <v>62.994861734044406</v>
      </c>
      <c r="P63" s="122">
        <f t="shared" si="24"/>
        <v>61.41561253101117</v>
      </c>
      <c r="Q63" s="122">
        <f t="shared" si="24"/>
        <v>54.062330701359791</v>
      </c>
      <c r="R63" s="122">
        <f t="shared" ref="R63:V63" si="25">SUM(R64:R65)</f>
        <v>56.400538723913321</v>
      </c>
      <c r="S63" s="122">
        <f t="shared" si="25"/>
        <v>55.674455115295807</v>
      </c>
      <c r="T63" s="122">
        <f t="shared" si="25"/>
        <v>52.716779261124692</v>
      </c>
      <c r="U63" s="122">
        <f t="shared" si="25"/>
        <v>57.294368052466197</v>
      </c>
      <c r="V63" s="122">
        <f t="shared" si="25"/>
        <v>50.896939080042323</v>
      </c>
      <c r="W63" s="122">
        <f t="shared" ref="W63:Y63" si="26">SUM(W64:W65)</f>
        <v>60.325422316547112</v>
      </c>
      <c r="X63" s="122">
        <f t="shared" si="26"/>
        <v>40.822490111708305</v>
      </c>
      <c r="Y63" s="122">
        <f t="shared" si="26"/>
        <v>18.958859666851879</v>
      </c>
      <c r="DA63" s="130" t="s">
        <v>2133</v>
      </c>
    </row>
    <row r="64" spans="1:105" ht="12" customHeight="1" x14ac:dyDescent="0.25">
      <c r="A64" s="97" t="s">
        <v>212</v>
      </c>
      <c r="B64" s="98">
        <v>47.581264732215551</v>
      </c>
      <c r="C64" s="98">
        <v>55.797981897643105</v>
      </c>
      <c r="D64" s="98">
        <v>61.626254683432556</v>
      </c>
      <c r="E64" s="98">
        <v>61.273926725401779</v>
      </c>
      <c r="F64" s="98">
        <v>63.320030864821099</v>
      </c>
      <c r="G64" s="98">
        <v>64.7032485592391</v>
      </c>
      <c r="H64" s="98">
        <v>76.784177026120929</v>
      </c>
      <c r="I64" s="98">
        <v>83.415630671112524</v>
      </c>
      <c r="J64" s="98">
        <v>82.380423751594847</v>
      </c>
      <c r="K64" s="98">
        <v>88.260358342659472</v>
      </c>
      <c r="L64" s="98">
        <v>99.754685054673416</v>
      </c>
      <c r="M64" s="98">
        <v>66.003056137351194</v>
      </c>
      <c r="N64" s="98">
        <v>71.675853788568389</v>
      </c>
      <c r="O64" s="98">
        <v>62.994861734044406</v>
      </c>
      <c r="P64" s="98">
        <v>61.41561253101117</v>
      </c>
      <c r="Q64" s="98">
        <v>54.062330701359791</v>
      </c>
      <c r="R64" s="98">
        <v>56.400538723913321</v>
      </c>
      <c r="S64" s="98">
        <v>55.674455115295807</v>
      </c>
      <c r="T64" s="98">
        <v>52.716779261124692</v>
      </c>
      <c r="U64" s="98">
        <v>57.294368052466197</v>
      </c>
      <c r="V64" s="98">
        <v>50.896939080042323</v>
      </c>
      <c r="W64" s="98">
        <v>60.325422316547112</v>
      </c>
      <c r="X64" s="98">
        <v>40.822490111708305</v>
      </c>
      <c r="Y64" s="98">
        <v>18.958859666851879</v>
      </c>
      <c r="DA64" s="63" t="s">
        <v>2134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2135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2136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2137</v>
      </c>
    </row>
    <row r="68" spans="1:105" ht="12" customHeight="1" x14ac:dyDescent="0.25">
      <c r="A68" s="121" t="s">
        <v>55</v>
      </c>
      <c r="B68" s="122">
        <v>4.6461990229294052</v>
      </c>
      <c r="C68" s="122">
        <v>4.9675650826516184</v>
      </c>
      <c r="D68" s="122">
        <v>5.4401755662745099</v>
      </c>
      <c r="E68" s="122">
        <v>5.1515959992624367</v>
      </c>
      <c r="F68" s="122">
        <v>5.5811185873501321</v>
      </c>
      <c r="G68" s="122">
        <v>5.8199808734425282</v>
      </c>
      <c r="H68" s="122">
        <v>6.7783817083086975</v>
      </c>
      <c r="I68" s="122">
        <v>7.1906514330764741</v>
      </c>
      <c r="J68" s="122">
        <v>7.1079881402021687</v>
      </c>
      <c r="K68" s="122">
        <v>7.358691660939563</v>
      </c>
      <c r="L68" s="122">
        <v>7.4589688814849877</v>
      </c>
      <c r="M68" s="122">
        <v>5.9230445951317181</v>
      </c>
      <c r="N68" s="122">
        <v>5.8256848278767492</v>
      </c>
      <c r="O68" s="122">
        <v>5.3992192838224398</v>
      </c>
      <c r="P68" s="122">
        <v>5.1650474306633241</v>
      </c>
      <c r="Q68" s="122">
        <v>4.6885701579081562</v>
      </c>
      <c r="R68" s="122">
        <v>4.3543161155127859</v>
      </c>
      <c r="S68" s="122">
        <v>4.2362161190586765</v>
      </c>
      <c r="T68" s="122">
        <v>3.9597816703626973</v>
      </c>
      <c r="U68" s="122">
        <v>4.3153020804947086</v>
      </c>
      <c r="V68" s="122">
        <v>4.1540412071222388</v>
      </c>
      <c r="W68" s="122">
        <v>4.1977444044304475</v>
      </c>
      <c r="X68" s="122">
        <v>2.8172270810705196</v>
      </c>
      <c r="Y68" s="122">
        <v>1.271671920581039</v>
      </c>
      <c r="DA68" s="130" t="s">
        <v>2138</v>
      </c>
    </row>
    <row r="69" spans="1:105" ht="12" customHeight="1" x14ac:dyDescent="0.25">
      <c r="A69" s="97" t="s">
        <v>134</v>
      </c>
      <c r="B69" s="98">
        <v>4.6458127637878315</v>
      </c>
      <c r="C69" s="98">
        <v>4.9668155636064446</v>
      </c>
      <c r="D69" s="98">
        <v>5.439387388490653</v>
      </c>
      <c r="E69" s="98">
        <v>5.1508700026244369</v>
      </c>
      <c r="F69" s="98">
        <v>5.5803724768457421</v>
      </c>
      <c r="G69" s="98">
        <v>5.8192455304365698</v>
      </c>
      <c r="H69" s="98">
        <v>6.7772384828993308</v>
      </c>
      <c r="I69" s="98">
        <v>7.1891971110017368</v>
      </c>
      <c r="J69" s="98">
        <v>7.1066082752382016</v>
      </c>
      <c r="K69" s="98">
        <v>7.3568946557023347</v>
      </c>
      <c r="L69" s="98">
        <v>7.4570633536652977</v>
      </c>
      <c r="M69" s="98">
        <v>5.9213382520266569</v>
      </c>
      <c r="N69" s="98">
        <v>5.8238612145371889</v>
      </c>
      <c r="O69" s="98">
        <v>5.3973899667368146</v>
      </c>
      <c r="P69" s="98">
        <v>5.1635958807099929</v>
      </c>
      <c r="Q69" s="98">
        <v>4.6871758140467694</v>
      </c>
      <c r="R69" s="98">
        <v>4.3529540151955972</v>
      </c>
      <c r="S69" s="98">
        <v>4.2343223871108613</v>
      </c>
      <c r="T69" s="98">
        <v>3.9579995301553792</v>
      </c>
      <c r="U69" s="98">
        <v>4.3132310206767137</v>
      </c>
      <c r="V69" s="98">
        <v>4.1521610653641634</v>
      </c>
      <c r="W69" s="98">
        <v>4.195150203305742</v>
      </c>
      <c r="X69" s="98">
        <v>2.8153497274426638</v>
      </c>
      <c r="Y69" s="98">
        <v>1.270369601878659</v>
      </c>
      <c r="DA69" s="63" t="s">
        <v>2139</v>
      </c>
    </row>
    <row r="70" spans="1:105" ht="12" customHeight="1" x14ac:dyDescent="0.25">
      <c r="A70" s="97" t="s">
        <v>133</v>
      </c>
      <c r="B70" s="98">
        <v>3.8625914157364925E-4</v>
      </c>
      <c r="C70" s="98">
        <v>7.4951904517347361E-4</v>
      </c>
      <c r="D70" s="98">
        <v>7.8817778385703791E-4</v>
      </c>
      <c r="E70" s="98">
        <v>7.25996637999421E-4</v>
      </c>
      <c r="F70" s="98">
        <v>7.4611050438957288E-4</v>
      </c>
      <c r="G70" s="98">
        <v>7.3534300595860835E-4</v>
      </c>
      <c r="H70" s="98">
        <v>1.1432254093668355E-3</v>
      </c>
      <c r="I70" s="98">
        <v>1.454322074737529E-3</v>
      </c>
      <c r="J70" s="98">
        <v>1.3798649639667484E-3</v>
      </c>
      <c r="K70" s="98">
        <v>1.7970052372278137E-3</v>
      </c>
      <c r="L70" s="98">
        <v>1.9055278196899073E-3</v>
      </c>
      <c r="M70" s="98">
        <v>1.7063431050612272E-3</v>
      </c>
      <c r="N70" s="98">
        <v>1.8236133395603451E-3</v>
      </c>
      <c r="O70" s="98">
        <v>1.8293170856253697E-3</v>
      </c>
      <c r="P70" s="98">
        <v>1.4515499533311949E-3</v>
      </c>
      <c r="Q70" s="98">
        <v>1.39434386138652E-3</v>
      </c>
      <c r="R70" s="98">
        <v>1.3621003171884643E-3</v>
      </c>
      <c r="S70" s="98">
        <v>1.8937319478154308E-3</v>
      </c>
      <c r="T70" s="98">
        <v>1.7821402073179922E-3</v>
      </c>
      <c r="U70" s="98">
        <v>2.0710598179950845E-3</v>
      </c>
      <c r="V70" s="98">
        <v>1.8801417580757269E-3</v>
      </c>
      <c r="W70" s="98">
        <v>2.5942011247053038E-3</v>
      </c>
      <c r="X70" s="98">
        <v>1.8773536278557767E-3</v>
      </c>
      <c r="Y70" s="98">
        <v>1.3023187023799049E-3</v>
      </c>
      <c r="DA70" s="63" t="s">
        <v>2140</v>
      </c>
    </row>
    <row r="71" spans="1:105" ht="12" customHeight="1" x14ac:dyDescent="0.25">
      <c r="A71" s="100" t="s">
        <v>212</v>
      </c>
      <c r="B71" s="101">
        <v>3.8625914157364925E-4</v>
      </c>
      <c r="C71" s="101">
        <v>7.4951904517347361E-4</v>
      </c>
      <c r="D71" s="101">
        <v>7.8817778385703791E-4</v>
      </c>
      <c r="E71" s="101">
        <v>7.25996637999421E-4</v>
      </c>
      <c r="F71" s="101">
        <v>7.4611050438957288E-4</v>
      </c>
      <c r="G71" s="101">
        <v>7.3534300595860835E-4</v>
      </c>
      <c r="H71" s="101">
        <v>1.1432254093668355E-3</v>
      </c>
      <c r="I71" s="101">
        <v>1.454322074737529E-3</v>
      </c>
      <c r="J71" s="101">
        <v>1.3798649639667484E-3</v>
      </c>
      <c r="K71" s="101">
        <v>1.7970052372278137E-3</v>
      </c>
      <c r="L71" s="101">
        <v>1.9055278196899073E-3</v>
      </c>
      <c r="M71" s="101">
        <v>1.7063431050612272E-3</v>
      </c>
      <c r="N71" s="101">
        <v>1.8236133395603451E-3</v>
      </c>
      <c r="O71" s="101">
        <v>1.8293170856253697E-3</v>
      </c>
      <c r="P71" s="101">
        <v>1.4515499533311949E-3</v>
      </c>
      <c r="Q71" s="101">
        <v>1.39434386138652E-3</v>
      </c>
      <c r="R71" s="101">
        <v>1.3621003171884643E-3</v>
      </c>
      <c r="S71" s="101">
        <v>1.8937319478154308E-3</v>
      </c>
      <c r="T71" s="101">
        <v>1.7821402073179922E-3</v>
      </c>
      <c r="U71" s="101">
        <v>2.0710598179950845E-3</v>
      </c>
      <c r="V71" s="101">
        <v>1.8801417580757269E-3</v>
      </c>
      <c r="W71" s="101">
        <v>2.5942011247053038E-3</v>
      </c>
      <c r="X71" s="101">
        <v>1.8773536278557767E-3</v>
      </c>
      <c r="Y71" s="101">
        <v>1.3023187023799049E-3</v>
      </c>
      <c r="DA71" s="131" t="s">
        <v>2141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2142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2143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2144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2145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2146</v>
      </c>
    </row>
    <row r="77" spans="1:105" ht="12" customHeight="1" x14ac:dyDescent="0.25">
      <c r="A77" s="121" t="s">
        <v>54</v>
      </c>
      <c r="B77" s="122">
        <v>0.43360624485504429</v>
      </c>
      <c r="C77" s="122">
        <v>0.47882301970527946</v>
      </c>
      <c r="D77" s="122">
        <v>0.53967975029295234</v>
      </c>
      <c r="E77" s="122">
        <v>0.52421727533576645</v>
      </c>
      <c r="F77" s="122">
        <v>0.57309054782877689</v>
      </c>
      <c r="G77" s="122">
        <v>0.61718056731840498</v>
      </c>
      <c r="H77" s="122">
        <v>0.70525126557039075</v>
      </c>
      <c r="I77" s="122">
        <v>0.77960809581102419</v>
      </c>
      <c r="J77" s="122">
        <v>0.83718830820299228</v>
      </c>
      <c r="K77" s="122">
        <v>0.9180319564010101</v>
      </c>
      <c r="L77" s="122">
        <v>0.9353201838416374</v>
      </c>
      <c r="M77" s="122">
        <v>0.72832440630464113</v>
      </c>
      <c r="N77" s="122">
        <v>0.7463549898128472</v>
      </c>
      <c r="O77" s="122">
        <v>0.70542293997171379</v>
      </c>
      <c r="P77" s="122">
        <v>0.69095886443445642</v>
      </c>
      <c r="Q77" s="122">
        <v>0.63996386664177407</v>
      </c>
      <c r="R77" s="122">
        <v>0.60965847958679176</v>
      </c>
      <c r="S77" s="122">
        <v>0.62706584162665846</v>
      </c>
      <c r="T77" s="122">
        <v>0.62837869098209242</v>
      </c>
      <c r="U77" s="122">
        <v>0.73111587497434982</v>
      </c>
      <c r="V77" s="122">
        <v>0.94764882108017301</v>
      </c>
      <c r="W77" s="122">
        <v>0.99753367474204069</v>
      </c>
      <c r="X77" s="122">
        <v>0.62996674021517274</v>
      </c>
      <c r="Y77" s="122">
        <v>0.30308733156640977</v>
      </c>
      <c r="DA77" s="130" t="s">
        <v>2147</v>
      </c>
    </row>
    <row r="78" spans="1:105" ht="12" customHeight="1" x14ac:dyDescent="0.25">
      <c r="A78" s="97" t="s">
        <v>189</v>
      </c>
      <c r="B78" s="98">
        <v>0.43360624485504429</v>
      </c>
      <c r="C78" s="98">
        <v>0.47882301970527946</v>
      </c>
      <c r="D78" s="98">
        <v>0.53967975029295234</v>
      </c>
      <c r="E78" s="98">
        <v>0.52421727533576645</v>
      </c>
      <c r="F78" s="98">
        <v>0.57309054782877689</v>
      </c>
      <c r="G78" s="98">
        <v>0.61718056731840498</v>
      </c>
      <c r="H78" s="98">
        <v>0.70525126557039075</v>
      </c>
      <c r="I78" s="98">
        <v>0.77960809581102419</v>
      </c>
      <c r="J78" s="98">
        <v>0.83718830820299228</v>
      </c>
      <c r="K78" s="98">
        <v>0.9180319564010101</v>
      </c>
      <c r="L78" s="98">
        <v>0.9353201838416374</v>
      </c>
      <c r="M78" s="98">
        <v>0.72832440630464113</v>
      </c>
      <c r="N78" s="98">
        <v>0.7463549898128472</v>
      </c>
      <c r="O78" s="98">
        <v>0.70542293997171379</v>
      </c>
      <c r="P78" s="98">
        <v>0.69095886443445642</v>
      </c>
      <c r="Q78" s="98">
        <v>0.63996386664177407</v>
      </c>
      <c r="R78" s="98">
        <v>0.60965847958679176</v>
      </c>
      <c r="S78" s="98">
        <v>0.62706584162665846</v>
      </c>
      <c r="T78" s="98">
        <v>0.62837869098209242</v>
      </c>
      <c r="U78" s="98">
        <v>0.73111587497434982</v>
      </c>
      <c r="V78" s="98">
        <v>0.94764882108017301</v>
      </c>
      <c r="W78" s="98">
        <v>0.99753367474204069</v>
      </c>
      <c r="X78" s="98">
        <v>0.62996674021517274</v>
      </c>
      <c r="Y78" s="98">
        <v>0.30308733156640977</v>
      </c>
      <c r="DA78" s="63" t="s">
        <v>2148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2149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1.5412114980620846</v>
      </c>
      <c r="C81" s="117">
        <f t="shared" si="28"/>
        <v>2.5938432397971525</v>
      </c>
      <c r="D81" s="117">
        <f t="shared" si="28"/>
        <v>2.6338279868481571</v>
      </c>
      <c r="E81" s="117">
        <f t="shared" si="28"/>
        <v>3.1941315436751321</v>
      </c>
      <c r="F81" s="117">
        <f t="shared" si="28"/>
        <v>2.7190061635803509</v>
      </c>
      <c r="G81" s="117">
        <f t="shared" si="28"/>
        <v>3.3566420617676394</v>
      </c>
      <c r="H81" s="117">
        <f t="shared" si="28"/>
        <v>1.736524537209458</v>
      </c>
      <c r="I81" s="117">
        <f t="shared" si="28"/>
        <v>2.4128180913464643</v>
      </c>
      <c r="J81" s="117">
        <f t="shared" si="28"/>
        <v>3.859999254088335</v>
      </c>
      <c r="K81" s="117">
        <f t="shared" si="28"/>
        <v>4.6464105683666803</v>
      </c>
      <c r="L81" s="117">
        <f t="shared" si="28"/>
        <v>3.3888204451942103</v>
      </c>
      <c r="M81" s="117">
        <f t="shared" si="28"/>
        <v>2.766586077005206</v>
      </c>
      <c r="N81" s="117">
        <f t="shared" si="28"/>
        <v>2.1018593685483342</v>
      </c>
      <c r="O81" s="117">
        <f t="shared" si="28"/>
        <v>2.825513682537526</v>
      </c>
      <c r="P81" s="117">
        <f t="shared" si="28"/>
        <v>2.8399162483223015</v>
      </c>
      <c r="Q81" s="117">
        <f t="shared" si="28"/>
        <v>3.469619297120242</v>
      </c>
      <c r="R81" s="117">
        <f t="shared" ref="R81:V81" si="29">R82+R85+R87+R100</f>
        <v>2.7380535197565914</v>
      </c>
      <c r="S81" s="117">
        <f t="shared" si="29"/>
        <v>2.7184621175471113</v>
      </c>
      <c r="T81" s="117">
        <f t="shared" si="29"/>
        <v>2.7149203283337773</v>
      </c>
      <c r="U81" s="117">
        <f t="shared" si="29"/>
        <v>2.6958360620029764</v>
      </c>
      <c r="V81" s="117">
        <f t="shared" si="29"/>
        <v>3.354650805408641</v>
      </c>
      <c r="W81" s="117">
        <f t="shared" ref="W81:Y81" si="30">W82+W85+W87+W100</f>
        <v>3.2829768750058639</v>
      </c>
      <c r="X81" s="117">
        <f t="shared" si="30"/>
        <v>2.550517458859074</v>
      </c>
      <c r="Y81" s="117">
        <f t="shared" si="30"/>
        <v>1.8836795911093056</v>
      </c>
      <c r="DA81" s="129" t="s">
        <v>2150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2151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2152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2153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2154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2155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X87" s="122">
        <v>0</v>
      </c>
      <c r="Y87" s="122">
        <v>0</v>
      </c>
      <c r="DA87" s="130" t="s">
        <v>2156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2157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2158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2159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2160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2161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2162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2163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2164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2165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2166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2167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2168</v>
      </c>
    </row>
    <row r="100" spans="1:105" ht="12" customHeight="1" x14ac:dyDescent="0.25">
      <c r="A100" s="121" t="s">
        <v>54</v>
      </c>
      <c r="B100" s="122">
        <v>1.5412114980620846</v>
      </c>
      <c r="C100" s="122">
        <v>2.5938432397971525</v>
      </c>
      <c r="D100" s="122">
        <v>2.6338279868481571</v>
      </c>
      <c r="E100" s="122">
        <v>3.1941315436751321</v>
      </c>
      <c r="F100" s="122">
        <v>2.7190061635803509</v>
      </c>
      <c r="G100" s="122">
        <v>3.3566420617676394</v>
      </c>
      <c r="H100" s="122">
        <v>1.736524537209458</v>
      </c>
      <c r="I100" s="122">
        <v>2.4128180913464643</v>
      </c>
      <c r="J100" s="122">
        <v>3.859999254088335</v>
      </c>
      <c r="K100" s="122">
        <v>4.6464105683666803</v>
      </c>
      <c r="L100" s="122">
        <v>3.3888204451942103</v>
      </c>
      <c r="M100" s="122">
        <v>2.766586077005206</v>
      </c>
      <c r="N100" s="122">
        <v>2.1018593685483342</v>
      </c>
      <c r="O100" s="122">
        <v>2.825513682537526</v>
      </c>
      <c r="P100" s="122">
        <v>2.8399162483223015</v>
      </c>
      <c r="Q100" s="122">
        <v>3.469619297120242</v>
      </c>
      <c r="R100" s="122">
        <v>2.7380535197565914</v>
      </c>
      <c r="S100" s="122">
        <v>2.7184621175471113</v>
      </c>
      <c r="T100" s="122">
        <v>2.7149203283337773</v>
      </c>
      <c r="U100" s="122">
        <v>2.6958360620029764</v>
      </c>
      <c r="V100" s="122">
        <v>3.354650805408641</v>
      </c>
      <c r="W100" s="122">
        <v>3.2829768750058639</v>
      </c>
      <c r="X100" s="122">
        <v>2.550517458859074</v>
      </c>
      <c r="Y100" s="122">
        <v>1.8836795911093056</v>
      </c>
      <c r="DA100" s="130" t="s">
        <v>2169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2170</v>
      </c>
    </row>
    <row r="102" spans="1:105" ht="12" customHeight="1" x14ac:dyDescent="0.25">
      <c r="A102" s="97" t="s">
        <v>50</v>
      </c>
      <c r="B102" s="98">
        <v>1.5412114980620846</v>
      </c>
      <c r="C102" s="98">
        <v>2.5938432397971525</v>
      </c>
      <c r="D102" s="98">
        <v>2.6338279868481571</v>
      </c>
      <c r="E102" s="98">
        <v>3.1941315436751321</v>
      </c>
      <c r="F102" s="98">
        <v>2.7190061635803509</v>
      </c>
      <c r="G102" s="98">
        <v>3.3566420617676394</v>
      </c>
      <c r="H102" s="98">
        <v>1.736524537209458</v>
      </c>
      <c r="I102" s="98">
        <v>2.4128180913464643</v>
      </c>
      <c r="J102" s="98">
        <v>3.859999254088335</v>
      </c>
      <c r="K102" s="98">
        <v>4.6464105683666803</v>
      </c>
      <c r="L102" s="98">
        <v>3.3888204451942103</v>
      </c>
      <c r="M102" s="98">
        <v>2.766586077005206</v>
      </c>
      <c r="N102" s="98">
        <v>2.1018593685483342</v>
      </c>
      <c r="O102" s="98">
        <v>2.825513682537526</v>
      </c>
      <c r="P102" s="98">
        <v>2.8399162483223015</v>
      </c>
      <c r="Q102" s="98">
        <v>3.469619297120242</v>
      </c>
      <c r="R102" s="98">
        <v>2.7380535197565914</v>
      </c>
      <c r="S102" s="98">
        <v>2.7184621175471113</v>
      </c>
      <c r="T102" s="98">
        <v>2.7149203283337773</v>
      </c>
      <c r="U102" s="98">
        <v>2.6958360620029764</v>
      </c>
      <c r="V102" s="98">
        <v>3.354650805408641</v>
      </c>
      <c r="W102" s="98">
        <v>3.2829768750058639</v>
      </c>
      <c r="X102" s="98">
        <v>2.550517458859074</v>
      </c>
      <c r="Y102" s="98">
        <v>1.8836795911093056</v>
      </c>
      <c r="DA102" s="63" t="s">
        <v>2171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2172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2173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2174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2175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2176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2177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2178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2179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2180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2181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2182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2183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2184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2185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2186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2187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2188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2189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2190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3.1790208213028484</v>
      </c>
      <c r="C124" s="117">
        <f t="shared" si="42"/>
        <v>5.3738630628423634</v>
      </c>
      <c r="D124" s="117">
        <f t="shared" si="42"/>
        <v>5.3658955639173227</v>
      </c>
      <c r="E124" s="117">
        <f t="shared" si="42"/>
        <v>6.4255178959574879</v>
      </c>
      <c r="F124" s="117">
        <f t="shared" si="42"/>
        <v>5.3702014921301737</v>
      </c>
      <c r="G124" s="117">
        <f t="shared" si="42"/>
        <v>6.3614578498191801</v>
      </c>
      <c r="H124" s="117">
        <f t="shared" si="42"/>
        <v>3.1675204135634631</v>
      </c>
      <c r="I124" s="117">
        <f t="shared" si="42"/>
        <v>4.2170839981688797</v>
      </c>
      <c r="J124" s="117">
        <f t="shared" si="42"/>
        <v>6.3693096539775951</v>
      </c>
      <c r="K124" s="117">
        <f t="shared" si="42"/>
        <v>7.3845342043977968</v>
      </c>
      <c r="L124" s="117">
        <f t="shared" si="42"/>
        <v>5.2553649760275283</v>
      </c>
      <c r="M124" s="117">
        <f t="shared" si="42"/>
        <v>4.2000561291660787</v>
      </c>
      <c r="N124" s="117">
        <f t="shared" si="42"/>
        <v>3.1474686095347821</v>
      </c>
      <c r="O124" s="117">
        <f t="shared" si="42"/>
        <v>4.1913442506112997</v>
      </c>
      <c r="P124" s="117">
        <f t="shared" si="42"/>
        <v>4.1288685691834308</v>
      </c>
      <c r="Q124" s="117">
        <f t="shared" si="42"/>
        <v>5.1620066837724643</v>
      </c>
      <c r="R124" s="117">
        <f t="shared" ref="R124:V124" si="43">R125+R128+R130+R139</f>
        <v>4.0138892131027744</v>
      </c>
      <c r="S124" s="117">
        <f t="shared" si="43"/>
        <v>3.9751888163110682</v>
      </c>
      <c r="T124" s="117">
        <f t="shared" si="43"/>
        <v>3.9386468724488344</v>
      </c>
      <c r="U124" s="117">
        <f t="shared" si="43"/>
        <v>3.9326472179037046</v>
      </c>
      <c r="V124" s="117">
        <f t="shared" si="43"/>
        <v>4.8241284797702333</v>
      </c>
      <c r="W124" s="117">
        <f t="shared" ref="W124:Y124" si="44">W125+W128+W130+W139</f>
        <v>4.8211464430589874</v>
      </c>
      <c r="X124" s="117">
        <f t="shared" si="44"/>
        <v>3.847083448431857</v>
      </c>
      <c r="Y124" s="117">
        <f t="shared" si="44"/>
        <v>2.8857628764543493</v>
      </c>
      <c r="DA124" s="129" t="s">
        <v>2191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2192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2193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2194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2195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2196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2197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2198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2199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2200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2201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2202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2203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2204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2205</v>
      </c>
    </row>
    <row r="139" spans="1:105" ht="12" customHeight="1" x14ac:dyDescent="0.25">
      <c r="A139" s="121" t="s">
        <v>54</v>
      </c>
      <c r="B139" s="122">
        <v>3.1790208213028484</v>
      </c>
      <c r="C139" s="122">
        <v>5.3738630628423634</v>
      </c>
      <c r="D139" s="122">
        <v>5.3658955639173227</v>
      </c>
      <c r="E139" s="122">
        <v>6.4255178959574879</v>
      </c>
      <c r="F139" s="122">
        <v>5.3702014921301737</v>
      </c>
      <c r="G139" s="122">
        <v>6.3614578498191801</v>
      </c>
      <c r="H139" s="122">
        <v>3.1675204135634631</v>
      </c>
      <c r="I139" s="122">
        <v>4.2170839981688797</v>
      </c>
      <c r="J139" s="122">
        <v>6.3693096539775951</v>
      </c>
      <c r="K139" s="122">
        <v>7.3845342043977968</v>
      </c>
      <c r="L139" s="122">
        <v>5.2553649760275283</v>
      </c>
      <c r="M139" s="122">
        <v>4.2000561291660787</v>
      </c>
      <c r="N139" s="122">
        <v>3.1474686095347821</v>
      </c>
      <c r="O139" s="122">
        <v>4.1913442506112997</v>
      </c>
      <c r="P139" s="122">
        <v>4.1288685691834308</v>
      </c>
      <c r="Q139" s="122">
        <v>5.1620066837724643</v>
      </c>
      <c r="R139" s="122">
        <v>4.0138892131027744</v>
      </c>
      <c r="S139" s="122">
        <v>3.9751888163110682</v>
      </c>
      <c r="T139" s="122">
        <v>3.9386468724488344</v>
      </c>
      <c r="U139" s="122">
        <v>3.9326472179037046</v>
      </c>
      <c r="V139" s="122">
        <v>4.8241284797702333</v>
      </c>
      <c r="W139" s="122">
        <v>4.8211464430589874</v>
      </c>
      <c r="X139" s="122">
        <v>3.847083448431857</v>
      </c>
      <c r="Y139" s="122">
        <v>2.8857628764543493</v>
      </c>
      <c r="DA139" s="130" t="s">
        <v>2206</v>
      </c>
    </row>
    <row r="140" spans="1:105" ht="12" customHeight="1" x14ac:dyDescent="0.25">
      <c r="A140" s="97" t="s">
        <v>50</v>
      </c>
      <c r="B140" s="98">
        <v>3.1790208213028484</v>
      </c>
      <c r="C140" s="98">
        <v>5.3738630628423634</v>
      </c>
      <c r="D140" s="98">
        <v>5.3658955639173227</v>
      </c>
      <c r="E140" s="98">
        <v>6.4255178959574879</v>
      </c>
      <c r="F140" s="98">
        <v>5.3702014921301737</v>
      </c>
      <c r="G140" s="98">
        <v>6.3614578498191801</v>
      </c>
      <c r="H140" s="98">
        <v>3.1675204135634631</v>
      </c>
      <c r="I140" s="98">
        <v>4.2170839981688797</v>
      </c>
      <c r="J140" s="98">
        <v>6.3693096539775951</v>
      </c>
      <c r="K140" s="98">
        <v>7.3845342043977968</v>
      </c>
      <c r="L140" s="98">
        <v>5.2553649760275283</v>
      </c>
      <c r="M140" s="98">
        <v>4.2000561291660787</v>
      </c>
      <c r="N140" s="98">
        <v>3.1474686095347821</v>
      </c>
      <c r="O140" s="98">
        <v>4.1913442506112997</v>
      </c>
      <c r="P140" s="98">
        <v>4.1288685691834308</v>
      </c>
      <c r="Q140" s="98">
        <v>5.1620066837724643</v>
      </c>
      <c r="R140" s="98">
        <v>4.0138892131027744</v>
      </c>
      <c r="S140" s="98">
        <v>3.9751888163110682</v>
      </c>
      <c r="T140" s="98">
        <v>3.9386468724488344</v>
      </c>
      <c r="U140" s="98">
        <v>3.9326472179037046</v>
      </c>
      <c r="V140" s="98">
        <v>4.8241284797702333</v>
      </c>
      <c r="W140" s="98">
        <v>4.8211464430589874</v>
      </c>
      <c r="X140" s="98">
        <v>3.847083448431857</v>
      </c>
      <c r="Y140" s="98">
        <v>2.8857628764543493</v>
      </c>
      <c r="DA140" s="63" t="s">
        <v>2207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2208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0.83905998248764346</v>
      </c>
      <c r="C143" s="117">
        <f t="shared" si="49"/>
        <v>1.4941020081508094</v>
      </c>
      <c r="D143" s="117">
        <f t="shared" si="49"/>
        <v>1.6602266540518871</v>
      </c>
      <c r="E143" s="117">
        <f t="shared" si="49"/>
        <v>2.1737161862679812</v>
      </c>
      <c r="F143" s="117">
        <f t="shared" si="49"/>
        <v>1.9184387118524004</v>
      </c>
      <c r="G143" s="117">
        <f t="shared" si="49"/>
        <v>2.4545841321348321</v>
      </c>
      <c r="H143" s="117">
        <f t="shared" si="49"/>
        <v>1.2896992376404057</v>
      </c>
      <c r="I143" s="117">
        <f t="shared" si="49"/>
        <v>1.7856059203751913</v>
      </c>
      <c r="J143" s="117">
        <f t="shared" si="49"/>
        <v>2.758169881111646</v>
      </c>
      <c r="K143" s="117">
        <f t="shared" si="49"/>
        <v>3.300885929183456</v>
      </c>
      <c r="L143" s="117">
        <f t="shared" si="49"/>
        <v>2.3893781366459645</v>
      </c>
      <c r="M143" s="117">
        <f t="shared" si="49"/>
        <v>1.9321798310270584</v>
      </c>
      <c r="N143" s="117">
        <f t="shared" si="49"/>
        <v>1.4815948103028773</v>
      </c>
      <c r="O143" s="117">
        <f t="shared" si="49"/>
        <v>2.0796815785844913</v>
      </c>
      <c r="P143" s="117">
        <f t="shared" si="49"/>
        <v>2.2387195697764746</v>
      </c>
      <c r="Q143" s="117">
        <f t="shared" si="49"/>
        <v>2.9435599721372294</v>
      </c>
      <c r="R143" s="117">
        <f t="shared" ref="R143:V143" si="50">R144+R146+R148+R157</f>
        <v>2.4610452664268445</v>
      </c>
      <c r="S143" s="117">
        <f t="shared" si="50"/>
        <v>2.5120967288157776</v>
      </c>
      <c r="T143" s="117">
        <f t="shared" si="50"/>
        <v>2.5288973331988736</v>
      </c>
      <c r="U143" s="117">
        <f t="shared" si="50"/>
        <v>2.5326669853119079</v>
      </c>
      <c r="V143" s="117">
        <f t="shared" si="50"/>
        <v>3.2331849338283729</v>
      </c>
      <c r="W143" s="117">
        <f t="shared" ref="W143:Y143" si="51">W144+W146+W148+W157</f>
        <v>3.4191320831573524</v>
      </c>
      <c r="X143" s="117">
        <f t="shared" si="51"/>
        <v>2.9200120090509083</v>
      </c>
      <c r="Y143" s="117">
        <f t="shared" si="51"/>
        <v>2.2995325113668752</v>
      </c>
      <c r="DA143" s="129" t="s">
        <v>2209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2210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2211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2212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2213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2214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2215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2216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2217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2218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2219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2220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2221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2222</v>
      </c>
    </row>
    <row r="157" spans="1:105" ht="12" customHeight="1" x14ac:dyDescent="0.25">
      <c r="A157" s="121" t="s">
        <v>54</v>
      </c>
      <c r="B157" s="122">
        <v>0.83905998248764346</v>
      </c>
      <c r="C157" s="122">
        <v>1.4941020081508094</v>
      </c>
      <c r="D157" s="122">
        <v>1.6602266540518871</v>
      </c>
      <c r="E157" s="122">
        <v>2.1737161862679812</v>
      </c>
      <c r="F157" s="122">
        <v>1.9184387118524004</v>
      </c>
      <c r="G157" s="122">
        <v>2.4545841321348321</v>
      </c>
      <c r="H157" s="122">
        <v>1.2896992376404057</v>
      </c>
      <c r="I157" s="122">
        <v>1.7856059203751913</v>
      </c>
      <c r="J157" s="122">
        <v>2.758169881111646</v>
      </c>
      <c r="K157" s="122">
        <v>3.300885929183456</v>
      </c>
      <c r="L157" s="122">
        <v>2.3893781366459645</v>
      </c>
      <c r="M157" s="122">
        <v>1.9321798310270584</v>
      </c>
      <c r="N157" s="122">
        <v>1.4815948103028773</v>
      </c>
      <c r="O157" s="122">
        <v>2.0796815785844913</v>
      </c>
      <c r="P157" s="122">
        <v>2.2387195697764746</v>
      </c>
      <c r="Q157" s="122">
        <v>2.9435599721372294</v>
      </c>
      <c r="R157" s="122">
        <v>2.4610452664268445</v>
      </c>
      <c r="S157" s="122">
        <v>2.5120967288157776</v>
      </c>
      <c r="T157" s="122">
        <v>2.5288973331988736</v>
      </c>
      <c r="U157" s="122">
        <v>2.5326669853119079</v>
      </c>
      <c r="V157" s="122">
        <v>3.2331849338283729</v>
      </c>
      <c r="W157" s="122">
        <v>3.4191320831573524</v>
      </c>
      <c r="X157" s="122">
        <v>2.9200120090509083</v>
      </c>
      <c r="Y157" s="122">
        <v>2.2995325113668752</v>
      </c>
      <c r="DA157" s="130" t="s">
        <v>2223</v>
      </c>
    </row>
    <row r="158" spans="1:105" ht="12" customHeight="1" x14ac:dyDescent="0.25">
      <c r="A158" s="97" t="s">
        <v>50</v>
      </c>
      <c r="B158" s="98">
        <v>0.83905998248764346</v>
      </c>
      <c r="C158" s="98">
        <v>1.4941020081508094</v>
      </c>
      <c r="D158" s="98">
        <v>1.6602266540518871</v>
      </c>
      <c r="E158" s="98">
        <v>2.1737161862679812</v>
      </c>
      <c r="F158" s="98">
        <v>1.9184387118524004</v>
      </c>
      <c r="G158" s="98">
        <v>2.4545841321348321</v>
      </c>
      <c r="H158" s="98">
        <v>1.2896992376404057</v>
      </c>
      <c r="I158" s="98">
        <v>1.7856059203751913</v>
      </c>
      <c r="J158" s="98">
        <v>2.758169881111646</v>
      </c>
      <c r="K158" s="98">
        <v>3.300885929183456</v>
      </c>
      <c r="L158" s="98">
        <v>2.3893781366459645</v>
      </c>
      <c r="M158" s="98">
        <v>1.9321798310270584</v>
      </c>
      <c r="N158" s="98">
        <v>1.4815948103028773</v>
      </c>
      <c r="O158" s="98">
        <v>2.0796815785844913</v>
      </c>
      <c r="P158" s="98">
        <v>2.2387195697764746</v>
      </c>
      <c r="Q158" s="98">
        <v>2.9435599721372294</v>
      </c>
      <c r="R158" s="98">
        <v>2.4610452664268445</v>
      </c>
      <c r="S158" s="98">
        <v>2.5120967288157776</v>
      </c>
      <c r="T158" s="98">
        <v>2.5288973331988736</v>
      </c>
      <c r="U158" s="98">
        <v>2.5326669853119079</v>
      </c>
      <c r="V158" s="98">
        <v>3.2331849338283729</v>
      </c>
      <c r="W158" s="98">
        <v>3.4191320831573524</v>
      </c>
      <c r="X158" s="98">
        <v>2.9200120090509083</v>
      </c>
      <c r="Y158" s="98">
        <v>2.2995325113668752</v>
      </c>
      <c r="DA158" s="63" t="s">
        <v>2224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2225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1.7054472370479676</v>
      </c>
      <c r="C161" s="117">
        <f t="shared" si="54"/>
        <v>2.7011562797684774</v>
      </c>
      <c r="D161" s="117">
        <f t="shared" si="54"/>
        <v>2.598381447679027</v>
      </c>
      <c r="E161" s="117">
        <f t="shared" si="54"/>
        <v>3.0217678449715075</v>
      </c>
      <c r="F161" s="117">
        <f t="shared" si="54"/>
        <v>2.4734754947325404</v>
      </c>
      <c r="G161" s="117">
        <f t="shared" si="54"/>
        <v>2.9433831647717676</v>
      </c>
      <c r="H161" s="117">
        <f t="shared" si="54"/>
        <v>1.4461537748044935</v>
      </c>
      <c r="I161" s="117">
        <f t="shared" si="54"/>
        <v>1.8773112474478479</v>
      </c>
      <c r="J161" s="117">
        <f t="shared" si="54"/>
        <v>2.7162074081876808</v>
      </c>
      <c r="K161" s="117">
        <f t="shared" si="54"/>
        <v>3.1478678874732866</v>
      </c>
      <c r="L161" s="117">
        <f t="shared" si="54"/>
        <v>2.2318031488881465</v>
      </c>
      <c r="M161" s="117">
        <f t="shared" si="54"/>
        <v>1.7638416476445014</v>
      </c>
      <c r="N161" s="117">
        <f t="shared" si="54"/>
        <v>1.291643888359318</v>
      </c>
      <c r="O161" s="117">
        <f t="shared" si="54"/>
        <v>1.6605603177774051</v>
      </c>
      <c r="P161" s="117">
        <f t="shared" si="54"/>
        <v>1.5939208605706354</v>
      </c>
      <c r="Q161" s="117">
        <f t="shared" si="54"/>
        <v>1.9868394379256882</v>
      </c>
      <c r="R161" s="117">
        <f t="shared" ref="R161:V161" si="55">R162+R164+R166+R175</f>
        <v>1.684175763018992</v>
      </c>
      <c r="S161" s="117">
        <f t="shared" si="55"/>
        <v>1.7394921417921994</v>
      </c>
      <c r="T161" s="117">
        <f t="shared" si="55"/>
        <v>1.7852623577010027</v>
      </c>
      <c r="U161" s="117">
        <f t="shared" si="55"/>
        <v>1.8225671852909144</v>
      </c>
      <c r="V161" s="117">
        <f t="shared" si="55"/>
        <v>2.3323866537466831</v>
      </c>
      <c r="W161" s="117">
        <f t="shared" ref="W161:Y161" si="56">W162+W164+W166+W175</f>
        <v>2.3311864900992485</v>
      </c>
      <c r="X161" s="117">
        <f t="shared" si="56"/>
        <v>1.8289368566109903</v>
      </c>
      <c r="Y161" s="117">
        <f t="shared" si="56"/>
        <v>1.3283194766057906</v>
      </c>
      <c r="DA161" s="129" t="s">
        <v>2226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2227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2228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2229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2230</v>
      </c>
    </row>
    <row r="166" spans="1:105" ht="12" customHeight="1" x14ac:dyDescent="0.25">
      <c r="A166" s="121" t="s">
        <v>55</v>
      </c>
      <c r="B166" s="122">
        <v>0</v>
      </c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X166" s="122">
        <v>0</v>
      </c>
      <c r="Y166" s="122">
        <v>0</v>
      </c>
      <c r="DA166" s="130" t="s">
        <v>2231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2232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2233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2234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2235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2236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2237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2238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2239</v>
      </c>
    </row>
    <row r="175" spans="1:105" ht="12" customHeight="1" x14ac:dyDescent="0.25">
      <c r="A175" s="121" t="s">
        <v>54</v>
      </c>
      <c r="B175" s="122">
        <v>1.7054472370479676</v>
      </c>
      <c r="C175" s="122">
        <v>2.7011562797684774</v>
      </c>
      <c r="D175" s="122">
        <v>2.598381447679027</v>
      </c>
      <c r="E175" s="122">
        <v>3.0217678449715075</v>
      </c>
      <c r="F175" s="122">
        <v>2.4734754947325404</v>
      </c>
      <c r="G175" s="122">
        <v>2.9433831647717676</v>
      </c>
      <c r="H175" s="122">
        <v>1.4461537748044935</v>
      </c>
      <c r="I175" s="122">
        <v>1.8773112474478479</v>
      </c>
      <c r="J175" s="122">
        <v>2.7162074081876808</v>
      </c>
      <c r="K175" s="122">
        <v>3.1478678874732866</v>
      </c>
      <c r="L175" s="122">
        <v>2.2318031488881465</v>
      </c>
      <c r="M175" s="122">
        <v>1.7638416476445014</v>
      </c>
      <c r="N175" s="122">
        <v>1.291643888359318</v>
      </c>
      <c r="O175" s="122">
        <v>1.6605603177774051</v>
      </c>
      <c r="P175" s="122">
        <v>1.5939208605706354</v>
      </c>
      <c r="Q175" s="122">
        <v>1.9868394379256882</v>
      </c>
      <c r="R175" s="122">
        <v>1.684175763018992</v>
      </c>
      <c r="S175" s="122">
        <v>1.7394921417921994</v>
      </c>
      <c r="T175" s="122">
        <v>1.7852623577010027</v>
      </c>
      <c r="U175" s="122">
        <v>1.8225671852909144</v>
      </c>
      <c r="V175" s="122">
        <v>2.3323866537466831</v>
      </c>
      <c r="W175" s="122">
        <v>2.3311864900992485</v>
      </c>
      <c r="X175" s="122">
        <v>1.8289368566109903</v>
      </c>
      <c r="Y175" s="122">
        <v>1.3283194766057906</v>
      </c>
      <c r="DA175" s="130" t="s">
        <v>2240</v>
      </c>
    </row>
    <row r="176" spans="1:105" ht="12" customHeight="1" x14ac:dyDescent="0.25">
      <c r="A176" s="97" t="s">
        <v>50</v>
      </c>
      <c r="B176" s="98">
        <v>1.7054472370479676</v>
      </c>
      <c r="C176" s="98">
        <v>2.7011562797684774</v>
      </c>
      <c r="D176" s="98">
        <v>2.598381447679027</v>
      </c>
      <c r="E176" s="98">
        <v>3.0217678449715075</v>
      </c>
      <c r="F176" s="98">
        <v>2.4734754947325404</v>
      </c>
      <c r="G176" s="98">
        <v>2.9433831647717676</v>
      </c>
      <c r="H176" s="98">
        <v>1.4461537748044935</v>
      </c>
      <c r="I176" s="98">
        <v>1.8773112474478479</v>
      </c>
      <c r="J176" s="98">
        <v>2.7162074081876808</v>
      </c>
      <c r="K176" s="98">
        <v>3.1478678874732866</v>
      </c>
      <c r="L176" s="98">
        <v>2.2318031488881465</v>
      </c>
      <c r="M176" s="98">
        <v>1.7638416476445014</v>
      </c>
      <c r="N176" s="98">
        <v>1.291643888359318</v>
      </c>
      <c r="O176" s="98">
        <v>1.6605603177774051</v>
      </c>
      <c r="P176" s="98">
        <v>1.5939208605706354</v>
      </c>
      <c r="Q176" s="98">
        <v>1.9868394379256882</v>
      </c>
      <c r="R176" s="98">
        <v>1.684175763018992</v>
      </c>
      <c r="S176" s="98">
        <v>1.7394921417921994</v>
      </c>
      <c r="T176" s="98">
        <v>1.7852623577010027</v>
      </c>
      <c r="U176" s="98">
        <v>1.8225671852909144</v>
      </c>
      <c r="V176" s="98">
        <v>2.3323866537466831</v>
      </c>
      <c r="W176" s="98">
        <v>2.3311864900992485</v>
      </c>
      <c r="X176" s="98">
        <v>1.8289368566109903</v>
      </c>
      <c r="Y176" s="98">
        <v>1.3283194766057906</v>
      </c>
      <c r="DA176" s="63" t="s">
        <v>2241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2242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22323.766880379299</v>
      </c>
      <c r="C3" s="117">
        <f t="shared" si="0"/>
        <v>24775.57600045417</v>
      </c>
      <c r="D3" s="117">
        <f t="shared" si="0"/>
        <v>24589.262046749882</v>
      </c>
      <c r="E3" s="117">
        <f t="shared" si="0"/>
        <v>24615.469276065065</v>
      </c>
      <c r="F3" s="117">
        <f t="shared" si="0"/>
        <v>24360.268547284875</v>
      </c>
      <c r="G3" s="117">
        <f t="shared" si="0"/>
        <v>24401.387937584324</v>
      </c>
      <c r="H3" s="117">
        <f t="shared" si="0"/>
        <v>25716.184541486706</v>
      </c>
      <c r="I3" s="117">
        <f t="shared" si="0"/>
        <v>26723.273112433955</v>
      </c>
      <c r="J3" s="117">
        <f t="shared" si="0"/>
        <v>21048.545756144882</v>
      </c>
      <c r="K3" s="117">
        <f t="shared" si="0"/>
        <v>23925.562914513561</v>
      </c>
      <c r="L3" s="117">
        <f t="shared" si="0"/>
        <v>29875.545395734745</v>
      </c>
      <c r="M3" s="117">
        <f t="shared" si="0"/>
        <v>23441.111702609905</v>
      </c>
      <c r="N3" s="117">
        <f t="shared" si="0"/>
        <v>25948.007817654925</v>
      </c>
      <c r="O3" s="117">
        <f t="shared" si="0"/>
        <v>24389.626314828292</v>
      </c>
      <c r="P3" s="117">
        <f t="shared" si="0"/>
        <v>24832.806706738196</v>
      </c>
      <c r="Q3" s="117">
        <f t="shared" si="0"/>
        <v>22493.722315442348</v>
      </c>
      <c r="R3" s="117">
        <f t="shared" ref="R3:V3" si="1">R4+R7+R9+R19</f>
        <v>25123.638859832598</v>
      </c>
      <c r="S3" s="117">
        <f t="shared" si="1"/>
        <v>23964.39799006817</v>
      </c>
      <c r="T3" s="117">
        <f t="shared" si="1"/>
        <v>23825.328966316098</v>
      </c>
      <c r="U3" s="117">
        <f t="shared" si="1"/>
        <v>23398.298012524989</v>
      </c>
      <c r="V3" s="117">
        <f t="shared" si="1"/>
        <v>21301.983863645877</v>
      </c>
      <c r="W3" s="117">
        <f t="shared" ref="W3:Y3" si="2">W4+W7+W9+W19</f>
        <v>24093.75502388665</v>
      </c>
      <c r="X3" s="117">
        <f t="shared" si="2"/>
        <v>21255.117235528167</v>
      </c>
      <c r="Y3" s="117">
        <f t="shared" si="2"/>
        <v>21368.08563431666</v>
      </c>
      <c r="DA3" s="129" t="s">
        <v>2244</v>
      </c>
    </row>
    <row r="4" spans="1:105" ht="12.95" customHeight="1" x14ac:dyDescent="0.25">
      <c r="A4" s="121" t="s">
        <v>57</v>
      </c>
      <c r="B4" s="122">
        <f t="shared" ref="B4:Q4" si="3">SUM(B5:B6)</f>
        <v>19948.86460120288</v>
      </c>
      <c r="C4" s="122">
        <f t="shared" si="3"/>
        <v>22356.854851507876</v>
      </c>
      <c r="D4" s="122">
        <f t="shared" si="3"/>
        <v>22170.443878903941</v>
      </c>
      <c r="E4" s="122">
        <f t="shared" si="3"/>
        <v>22248.489697326186</v>
      </c>
      <c r="F4" s="122">
        <f t="shared" si="3"/>
        <v>21948.634261760359</v>
      </c>
      <c r="G4" s="122">
        <f t="shared" si="3"/>
        <v>21837.340680765879</v>
      </c>
      <c r="H4" s="122">
        <f t="shared" si="3"/>
        <v>23014.675824766811</v>
      </c>
      <c r="I4" s="122">
        <f t="shared" si="3"/>
        <v>23965.700226517292</v>
      </c>
      <c r="J4" s="122">
        <f t="shared" si="3"/>
        <v>18793.614533978369</v>
      </c>
      <c r="K4" s="122">
        <f t="shared" si="3"/>
        <v>21455.371646591637</v>
      </c>
      <c r="L4" s="122">
        <f t="shared" si="3"/>
        <v>27056.90752825767</v>
      </c>
      <c r="M4" s="122">
        <f t="shared" si="3"/>
        <v>20853.867199750322</v>
      </c>
      <c r="N4" s="122">
        <f t="shared" si="3"/>
        <v>23335.180361050145</v>
      </c>
      <c r="O4" s="122">
        <f t="shared" si="3"/>
        <v>21793.808628674007</v>
      </c>
      <c r="P4" s="122">
        <f t="shared" si="3"/>
        <v>22238.289366678971</v>
      </c>
      <c r="Q4" s="122">
        <f t="shared" si="3"/>
        <v>20060.225354797007</v>
      </c>
      <c r="R4" s="122">
        <f t="shared" ref="R4:V4" si="4">SUM(R5:R6)</f>
        <v>22684.637503016125</v>
      </c>
      <c r="S4" s="122">
        <f t="shared" si="4"/>
        <v>21657.112913911817</v>
      </c>
      <c r="T4" s="122">
        <f t="shared" si="4"/>
        <v>21555.191284412293</v>
      </c>
      <c r="U4" s="122">
        <f t="shared" si="4"/>
        <v>21167.522839300971</v>
      </c>
      <c r="V4" s="122">
        <f t="shared" si="4"/>
        <v>19043.664345813111</v>
      </c>
      <c r="W4" s="122">
        <f t="shared" ref="W4:Y4" si="5">SUM(W5:W6)</f>
        <v>21865.833006810324</v>
      </c>
      <c r="X4" s="122">
        <f t="shared" si="5"/>
        <v>19282.248308193644</v>
      </c>
      <c r="Y4" s="122">
        <f t="shared" si="5"/>
        <v>19430.533852997065</v>
      </c>
      <c r="DA4" s="130" t="s">
        <v>2245</v>
      </c>
    </row>
    <row r="5" spans="1:105" ht="12" customHeight="1" x14ac:dyDescent="0.25">
      <c r="A5" s="97" t="s">
        <v>51</v>
      </c>
      <c r="B5" s="98">
        <v>19826.158832042423</v>
      </c>
      <c r="C5" s="98">
        <v>22219.203014027531</v>
      </c>
      <c r="D5" s="98">
        <v>22036.922469446108</v>
      </c>
      <c r="E5" s="98">
        <v>22115.925278733426</v>
      </c>
      <c r="F5" s="98">
        <v>21820.728716946549</v>
      </c>
      <c r="G5" s="98">
        <v>21711.526277412366</v>
      </c>
      <c r="H5" s="98">
        <v>22883.568903638297</v>
      </c>
      <c r="I5" s="98">
        <v>23830.818494244486</v>
      </c>
      <c r="J5" s="98">
        <v>18689.445553381458</v>
      </c>
      <c r="K5" s="98">
        <v>21337.416167496154</v>
      </c>
      <c r="L5" s="98">
        <v>26908.484526843546</v>
      </c>
      <c r="M5" s="98">
        <v>20740.670599403435</v>
      </c>
      <c r="N5" s="98">
        <v>23206.987166314189</v>
      </c>
      <c r="O5" s="98">
        <v>21673.436522681448</v>
      </c>
      <c r="P5" s="98">
        <v>22116.511198368105</v>
      </c>
      <c r="Q5" s="98">
        <v>19951.344503123706</v>
      </c>
      <c r="R5" s="98">
        <v>22560.858068822592</v>
      </c>
      <c r="S5" s="98">
        <v>21537.753848733439</v>
      </c>
      <c r="T5" s="98">
        <v>21434.624427381663</v>
      </c>
      <c r="U5" s="98">
        <v>21046.607223017512</v>
      </c>
      <c r="V5" s="98">
        <v>18932.501055599718</v>
      </c>
      <c r="W5" s="98">
        <v>21735.515048169786</v>
      </c>
      <c r="X5" s="98">
        <v>19167.295638750275</v>
      </c>
      <c r="Y5" s="98">
        <v>19314.356493475614</v>
      </c>
      <c r="DA5" s="63" t="s">
        <v>2246</v>
      </c>
    </row>
    <row r="6" spans="1:105" ht="12" customHeight="1" x14ac:dyDescent="0.25">
      <c r="A6" s="97" t="s">
        <v>53</v>
      </c>
      <c r="B6" s="98">
        <v>122.70576916045768</v>
      </c>
      <c r="C6" s="98">
        <v>137.65183748034653</v>
      </c>
      <c r="D6" s="98">
        <v>133.52140945783501</v>
      </c>
      <c r="E6" s="98">
        <v>132.56441859275989</v>
      </c>
      <c r="F6" s="98">
        <v>127.90554481381052</v>
      </c>
      <c r="G6" s="98">
        <v>125.81440335351429</v>
      </c>
      <c r="H6" s="98">
        <v>131.10692112851558</v>
      </c>
      <c r="I6" s="98">
        <v>134.88173227280768</v>
      </c>
      <c r="J6" s="98">
        <v>104.16898059691037</v>
      </c>
      <c r="K6" s="98">
        <v>117.95547909548264</v>
      </c>
      <c r="L6" s="98">
        <v>148.4230014141246</v>
      </c>
      <c r="M6" s="98">
        <v>113.19660034688947</v>
      </c>
      <c r="N6" s="98">
        <v>128.19319473595627</v>
      </c>
      <c r="O6" s="98">
        <v>120.37210599256055</v>
      </c>
      <c r="P6" s="98">
        <v>121.77816831086629</v>
      </c>
      <c r="Q6" s="98">
        <v>108.88085167330192</v>
      </c>
      <c r="R6" s="98">
        <v>123.77943419353244</v>
      </c>
      <c r="S6" s="98">
        <v>119.35906517837907</v>
      </c>
      <c r="T6" s="98">
        <v>120.56685703062813</v>
      </c>
      <c r="U6" s="98">
        <v>120.91561628345835</v>
      </c>
      <c r="V6" s="98">
        <v>111.16329021339226</v>
      </c>
      <c r="W6" s="98">
        <v>130.31795864053728</v>
      </c>
      <c r="X6" s="98">
        <v>114.95266944336959</v>
      </c>
      <c r="Y6" s="98">
        <v>116.17735952145043</v>
      </c>
      <c r="DA6" s="63" t="s">
        <v>2247</v>
      </c>
    </row>
    <row r="7" spans="1:105" ht="12.95" customHeight="1" x14ac:dyDescent="0.25">
      <c r="A7" s="121" t="s">
        <v>92</v>
      </c>
      <c r="B7" s="122">
        <f t="shared" ref="B7:Y7" si="6">B8</f>
        <v>9.8475449251233034</v>
      </c>
      <c r="C7" s="122">
        <f t="shared" si="6"/>
        <v>10.425709079726685</v>
      </c>
      <c r="D7" s="122">
        <f t="shared" si="6"/>
        <v>10.950701468409292</v>
      </c>
      <c r="E7" s="122">
        <f t="shared" si="6"/>
        <v>13.090352217278781</v>
      </c>
      <c r="F7" s="122">
        <f t="shared" si="6"/>
        <v>10.500613475924188</v>
      </c>
      <c r="G7" s="122">
        <f t="shared" si="6"/>
        <v>10.273936521321714</v>
      </c>
      <c r="H7" s="122">
        <f t="shared" si="6"/>
        <v>10.614867854783284</v>
      </c>
      <c r="I7" s="122">
        <f t="shared" si="6"/>
        <v>11.493333986037873</v>
      </c>
      <c r="J7" s="122">
        <f t="shared" si="6"/>
        <v>13.226917856778668</v>
      </c>
      <c r="K7" s="122">
        <f t="shared" si="6"/>
        <v>12.333311448569457</v>
      </c>
      <c r="L7" s="122">
        <f t="shared" si="6"/>
        <v>15.028169709382711</v>
      </c>
      <c r="M7" s="122">
        <f t="shared" si="6"/>
        <v>11.211234733783437</v>
      </c>
      <c r="N7" s="122">
        <f t="shared" si="6"/>
        <v>8.6423938433007326</v>
      </c>
      <c r="O7" s="122">
        <f t="shared" si="6"/>
        <v>7.2825248994140015</v>
      </c>
      <c r="P7" s="122">
        <f t="shared" si="6"/>
        <v>7.4091727997370631</v>
      </c>
      <c r="Q7" s="122">
        <f t="shared" si="6"/>
        <v>7.0999259931121204</v>
      </c>
      <c r="R7" s="122">
        <f t="shared" si="6"/>
        <v>7.4414053799752882</v>
      </c>
      <c r="S7" s="122">
        <f t="shared" si="6"/>
        <v>8.1402458396519268</v>
      </c>
      <c r="T7" s="122">
        <f t="shared" si="6"/>
        <v>9.440305364961814</v>
      </c>
      <c r="U7" s="122">
        <f t="shared" si="6"/>
        <v>12.360273797874864</v>
      </c>
      <c r="V7" s="122">
        <f t="shared" si="6"/>
        <v>16.33756775289304</v>
      </c>
      <c r="W7" s="122">
        <f t="shared" si="6"/>
        <v>23.009707097605204</v>
      </c>
      <c r="X7" s="122">
        <f t="shared" si="6"/>
        <v>22.674314288094426</v>
      </c>
      <c r="Y7" s="122">
        <f t="shared" si="6"/>
        <v>23.371134833380808</v>
      </c>
      <c r="DA7" s="130" t="s">
        <v>2248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9.8475449251233034</v>
      </c>
      <c r="C8" s="98">
        <f>IF(RES_hhdet_fec!C8=0,0,RES_hhdet_fec!C8*1000*11630/RES_hhdet_num!C3)</f>
        <v>10.425709079726685</v>
      </c>
      <c r="D8" s="98">
        <f>IF(RES_hhdet_fec!D8=0,0,RES_hhdet_fec!D8*1000*11630/RES_hhdet_num!D3)</f>
        <v>10.950701468409292</v>
      </c>
      <c r="E8" s="98">
        <f>IF(RES_hhdet_fec!E8=0,0,RES_hhdet_fec!E8*1000*11630/RES_hhdet_num!E3)</f>
        <v>13.090352217278781</v>
      </c>
      <c r="F8" s="98">
        <f>IF(RES_hhdet_fec!F8=0,0,RES_hhdet_fec!F8*1000*11630/RES_hhdet_num!F3)</f>
        <v>10.500613475924188</v>
      </c>
      <c r="G8" s="98">
        <f>IF(RES_hhdet_fec!G8=0,0,RES_hhdet_fec!G8*1000*11630/RES_hhdet_num!G3)</f>
        <v>10.273936521321714</v>
      </c>
      <c r="H8" s="98">
        <f>IF(RES_hhdet_fec!H8=0,0,RES_hhdet_fec!H8*1000*11630/RES_hhdet_num!H3)</f>
        <v>10.614867854783284</v>
      </c>
      <c r="I8" s="98">
        <f>IF(RES_hhdet_fec!I8=0,0,RES_hhdet_fec!I8*1000*11630/RES_hhdet_num!I3)</f>
        <v>11.493333986037873</v>
      </c>
      <c r="J8" s="98">
        <f>IF(RES_hhdet_fec!J8=0,0,RES_hhdet_fec!J8*1000*11630/RES_hhdet_num!J3)</f>
        <v>13.226917856778668</v>
      </c>
      <c r="K8" s="98">
        <f>IF(RES_hhdet_fec!K8=0,0,RES_hhdet_fec!K8*1000*11630/RES_hhdet_num!K3)</f>
        <v>12.333311448569457</v>
      </c>
      <c r="L8" s="98">
        <f>IF(RES_hhdet_fec!L8=0,0,RES_hhdet_fec!L8*1000*11630/RES_hhdet_num!L3)</f>
        <v>15.028169709382711</v>
      </c>
      <c r="M8" s="98">
        <f>IF(RES_hhdet_fec!M8=0,0,RES_hhdet_fec!M8*1000*11630/RES_hhdet_num!M3)</f>
        <v>11.211234733783437</v>
      </c>
      <c r="N8" s="98">
        <f>IF(RES_hhdet_fec!N8=0,0,RES_hhdet_fec!N8*1000*11630/RES_hhdet_num!N3)</f>
        <v>8.6423938433007326</v>
      </c>
      <c r="O8" s="98">
        <f>IF(RES_hhdet_fec!O8=0,0,RES_hhdet_fec!O8*1000*11630/RES_hhdet_num!O3)</f>
        <v>7.2825248994140015</v>
      </c>
      <c r="P8" s="98">
        <f>IF(RES_hhdet_fec!P8=0,0,RES_hhdet_fec!P8*1000*11630/RES_hhdet_num!P3)</f>
        <v>7.4091727997370631</v>
      </c>
      <c r="Q8" s="98">
        <f>IF(RES_hhdet_fec!Q8=0,0,RES_hhdet_fec!Q8*1000*11630/RES_hhdet_num!Q3)</f>
        <v>7.0999259931121204</v>
      </c>
      <c r="R8" s="98">
        <f>IF(RES_hhdet_fec!R8=0,0,RES_hhdet_fec!R8*1000*11630/RES_hhdet_num!R3)</f>
        <v>7.4414053799752882</v>
      </c>
      <c r="S8" s="98">
        <f>IF(RES_hhdet_fec!S8=0,0,RES_hhdet_fec!S8*1000*11630/RES_hhdet_num!S3)</f>
        <v>8.1402458396519268</v>
      </c>
      <c r="T8" s="98">
        <f>IF(RES_hhdet_fec!T8=0,0,RES_hhdet_fec!T8*1000*11630/RES_hhdet_num!T3)</f>
        <v>9.440305364961814</v>
      </c>
      <c r="U8" s="98">
        <f>IF(RES_hhdet_fec!U8=0,0,RES_hhdet_fec!U8*1000*11630/RES_hhdet_num!U3)</f>
        <v>12.360273797874864</v>
      </c>
      <c r="V8" s="98">
        <f>IF(RES_hhdet_fec!V8=0,0,RES_hhdet_fec!V8*1000*11630/RES_hhdet_num!V3)</f>
        <v>16.33756775289304</v>
      </c>
      <c r="W8" s="98">
        <f>IF(RES_hhdet_fec!W8=0,0,RES_hhdet_fec!W8*1000*11630/RES_hhdet_num!W3)</f>
        <v>23.009707097605204</v>
      </c>
      <c r="X8" s="98">
        <f>IF(RES_hhdet_fec!X8=0,0,RES_hhdet_fec!X8*1000*11630/RES_hhdet_num!X3)</f>
        <v>22.674314288094426</v>
      </c>
      <c r="Y8" s="98">
        <f>IF(RES_hhdet_fec!Y8=0,0,RES_hhdet_fec!Y8*1000*11630/RES_hhdet_num!Y3)</f>
        <v>23.371134833380808</v>
      </c>
      <c r="DA8" s="63" t="s">
        <v>2249</v>
      </c>
    </row>
    <row r="9" spans="1:105" ht="12" customHeight="1" x14ac:dyDescent="0.25">
      <c r="A9" s="121" t="s">
        <v>55</v>
      </c>
      <c r="B9" s="122">
        <v>2174.0154327660557</v>
      </c>
      <c r="C9" s="122">
        <v>2209.8901048896223</v>
      </c>
      <c r="D9" s="122">
        <v>2209.5548792949876</v>
      </c>
      <c r="E9" s="122">
        <v>2152.3031726109498</v>
      </c>
      <c r="F9" s="122">
        <v>2203.0964869276586</v>
      </c>
      <c r="G9" s="122">
        <v>2347.9030852904361</v>
      </c>
      <c r="H9" s="122">
        <v>2494.6017867841574</v>
      </c>
      <c r="I9" s="122">
        <v>2545.7607756796242</v>
      </c>
      <c r="J9" s="122">
        <v>2030.056274698173</v>
      </c>
      <c r="K9" s="122">
        <v>2229.9008376321426</v>
      </c>
      <c r="L9" s="122">
        <v>2574.0667221299423</v>
      </c>
      <c r="M9" s="122">
        <v>2346.2910651105017</v>
      </c>
      <c r="N9" s="122">
        <v>2368.0002623842493</v>
      </c>
      <c r="O9" s="122">
        <v>2350.7202529787201</v>
      </c>
      <c r="P9" s="122">
        <v>2350.7088185946377</v>
      </c>
      <c r="Q9" s="122">
        <v>2188.8225207810683</v>
      </c>
      <c r="R9" s="122">
        <v>2195.0104846192899</v>
      </c>
      <c r="S9" s="122">
        <v>2065.4000740704714</v>
      </c>
      <c r="T9" s="122">
        <v>2026.2915664948853</v>
      </c>
      <c r="U9" s="122">
        <v>1988.0875380816949</v>
      </c>
      <c r="V9" s="122">
        <v>1940.883608739488</v>
      </c>
      <c r="W9" s="122">
        <v>1911.3066008362837</v>
      </c>
      <c r="X9" s="122">
        <v>1681.9402447177893</v>
      </c>
      <c r="Y9" s="122">
        <v>1668.9765592275121</v>
      </c>
      <c r="DA9" s="130" t="s">
        <v>2250</v>
      </c>
    </row>
    <row r="10" spans="1:105" ht="12" customHeight="1" x14ac:dyDescent="0.25">
      <c r="A10" s="97" t="s">
        <v>143</v>
      </c>
      <c r="B10" s="98">
        <v>2399.522168499414</v>
      </c>
      <c r="C10" s="98">
        <v>2530.1429259143601</v>
      </c>
      <c r="D10" s="98">
        <v>2471.4136289619105</v>
      </c>
      <c r="E10" s="98">
        <v>2349.4149747926831</v>
      </c>
      <c r="F10" s="98">
        <v>2421.5872503090222</v>
      </c>
      <c r="G10" s="98">
        <v>2621.5504946338947</v>
      </c>
      <c r="H10" s="98">
        <v>2861.4206664067574</v>
      </c>
      <c r="I10" s="98">
        <v>2887.244287348235</v>
      </c>
      <c r="J10" s="98">
        <v>2062.2307462040162</v>
      </c>
      <c r="K10" s="98">
        <v>2274.2791532424553</v>
      </c>
      <c r="L10" s="98">
        <v>2624.976987958803</v>
      </c>
      <c r="M10" s="98">
        <v>2360.1973389987438</v>
      </c>
      <c r="N10" s="98">
        <v>2380.1258504826851</v>
      </c>
      <c r="O10" s="98">
        <v>2363.3162998127495</v>
      </c>
      <c r="P10" s="98">
        <v>2370.0084411513258</v>
      </c>
      <c r="Q10" s="98">
        <v>2201.7652062772386</v>
      </c>
      <c r="R10" s="98">
        <v>2208.7764983017423</v>
      </c>
      <c r="S10" s="98">
        <v>2076.3786558507722</v>
      </c>
      <c r="T10" s="98">
        <v>2038.2980934785789</v>
      </c>
      <c r="U10" s="98">
        <v>2000.3757258749122</v>
      </c>
      <c r="V10" s="98">
        <v>1950.8858230455196</v>
      </c>
      <c r="W10" s="98">
        <v>1922.1095942277482</v>
      </c>
      <c r="X10" s="98">
        <v>1688.5551645380792</v>
      </c>
      <c r="Y10" s="98">
        <v>1676.7172859508319</v>
      </c>
      <c r="DA10" s="63" t="s">
        <v>2251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2252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2253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2254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2255</v>
      </c>
    </row>
    <row r="15" spans="1:105" ht="12" customHeight="1" x14ac:dyDescent="0.25">
      <c r="A15" s="106" t="s">
        <v>122</v>
      </c>
      <c r="B15" s="101">
        <v>2055.6771157979711</v>
      </c>
      <c r="C15" s="101">
        <v>2020.8734265478502</v>
      </c>
      <c r="D15" s="101">
        <v>2024.503903538249</v>
      </c>
      <c r="E15" s="101">
        <v>1983.3237837966863</v>
      </c>
      <c r="F15" s="101">
        <v>1970.8783646272032</v>
      </c>
      <c r="G15" s="101">
        <v>2028.2360282885973</v>
      </c>
      <c r="H15" s="101">
        <v>2011.6048110922891</v>
      </c>
      <c r="I15" s="101">
        <v>1952.7575291366127</v>
      </c>
      <c r="J15" s="101">
        <v>1926.0719247128523</v>
      </c>
      <c r="K15" s="101">
        <v>1981.7574263527006</v>
      </c>
      <c r="L15" s="101">
        <v>1986.590262002843</v>
      </c>
      <c r="M15" s="101">
        <v>2089.1913193035157</v>
      </c>
      <c r="N15" s="101">
        <v>2091.1704081636262</v>
      </c>
      <c r="O15" s="101">
        <v>2070.2378472934429</v>
      </c>
      <c r="P15" s="101">
        <v>1946.1734980137255</v>
      </c>
      <c r="Q15" s="101">
        <v>1926.0613616925777</v>
      </c>
      <c r="R15" s="101">
        <v>1925.4051502992584</v>
      </c>
      <c r="S15" s="101">
        <v>1857.3850813747861</v>
      </c>
      <c r="T15" s="101">
        <v>1795.6912830796264</v>
      </c>
      <c r="U15" s="101">
        <v>1733.9321821609383</v>
      </c>
      <c r="V15" s="101">
        <v>1707.707786099322</v>
      </c>
      <c r="W15" s="101">
        <v>1617.8302691123201</v>
      </c>
      <c r="X15" s="101">
        <v>1468.5520553425713</v>
      </c>
      <c r="Y15" s="101">
        <v>1449.7353608024105</v>
      </c>
      <c r="DA15" s="131" t="s">
        <v>2256</v>
      </c>
    </row>
    <row r="16" spans="1:105" ht="12" customHeight="1" x14ac:dyDescent="0.25">
      <c r="A16" s="107" t="s">
        <v>121</v>
      </c>
      <c r="B16" s="104">
        <v>1940.9969708397412</v>
      </c>
      <c r="C16" s="104">
        <v>1904.7205119256237</v>
      </c>
      <c r="D16" s="104">
        <v>1910.9503730621152</v>
      </c>
      <c r="E16" s="104">
        <v>1871.2647623006399</v>
      </c>
      <c r="F16" s="104">
        <v>1860.2026146453477</v>
      </c>
      <c r="G16" s="104">
        <v>1916.7993367008578</v>
      </c>
      <c r="H16" s="104">
        <v>1902.6378242146402</v>
      </c>
      <c r="I16" s="104">
        <v>1856.1273167169807</v>
      </c>
      <c r="J16" s="104">
        <v>1828.0273094482479</v>
      </c>
      <c r="K16" s="104">
        <v>1880.739084183791</v>
      </c>
      <c r="L16" s="104">
        <v>1884.8729031344669</v>
      </c>
      <c r="M16" s="104">
        <v>1984.2760988938765</v>
      </c>
      <c r="N16" s="104">
        <v>1986.8986203514137</v>
      </c>
      <c r="O16" s="104">
        <v>1978.7673589458202</v>
      </c>
      <c r="P16" s="104">
        <v>1865.4768383531068</v>
      </c>
      <c r="Q16" s="104">
        <v>1847.0060032482979</v>
      </c>
      <c r="R16" s="104">
        <v>1847.2734991932807</v>
      </c>
      <c r="S16" s="104">
        <v>1795.4086337853</v>
      </c>
      <c r="T16" s="104">
        <v>1751.7344590971277</v>
      </c>
      <c r="U16" s="104">
        <v>1707.5502909032969</v>
      </c>
      <c r="V16" s="104">
        <v>1704.3524248185433</v>
      </c>
      <c r="W16" s="104">
        <v>1667.8950261814016</v>
      </c>
      <c r="X16" s="104">
        <v>0</v>
      </c>
      <c r="Y16" s="104">
        <v>0</v>
      </c>
      <c r="DA16" s="132" t="s">
        <v>2257</v>
      </c>
    </row>
    <row r="17" spans="1:105" ht="12" customHeight="1" x14ac:dyDescent="0.25">
      <c r="A17" s="108" t="s">
        <v>53</v>
      </c>
      <c r="B17" s="98">
        <v>1653.4236352995451</v>
      </c>
      <c r="C17" s="98">
        <v>1612.1163516048505</v>
      </c>
      <c r="D17" s="98">
        <v>1619.9419633413615</v>
      </c>
      <c r="E17" s="98">
        <v>1579.8434553592183</v>
      </c>
      <c r="F17" s="98">
        <v>1570.6845177212786</v>
      </c>
      <c r="G17" s="98">
        <v>1621.7915654772805</v>
      </c>
      <c r="H17" s="98">
        <v>1606.5666306190685</v>
      </c>
      <c r="I17" s="98">
        <v>1583.8595821571841</v>
      </c>
      <c r="J17" s="98">
        <v>1548.0158422175009</v>
      </c>
      <c r="K17" s="98">
        <v>1592.9780308863626</v>
      </c>
      <c r="L17" s="98">
        <v>1592.4189614393233</v>
      </c>
      <c r="M17" s="98">
        <v>1681.1980697071697</v>
      </c>
      <c r="N17" s="98">
        <v>1682.1513154110216</v>
      </c>
      <c r="O17" s="98">
        <v>1673.4863974513048</v>
      </c>
      <c r="P17" s="98">
        <v>1565.9296970352661</v>
      </c>
      <c r="Q17" s="98">
        <v>1548.4198981125578</v>
      </c>
      <c r="R17" s="98">
        <v>1552.0362307410546</v>
      </c>
      <c r="S17" s="98">
        <v>1508.5788255645073</v>
      </c>
      <c r="T17" s="98">
        <v>1473.0969760735784</v>
      </c>
      <c r="U17" s="98">
        <v>1434.6756688227999</v>
      </c>
      <c r="V17" s="98">
        <v>1430.8298856149142</v>
      </c>
      <c r="W17" s="98">
        <v>1387.1644209417709</v>
      </c>
      <c r="X17" s="98">
        <v>0</v>
      </c>
      <c r="Y17" s="98">
        <v>0</v>
      </c>
      <c r="DA17" s="63" t="s">
        <v>2258</v>
      </c>
    </row>
    <row r="18" spans="1:105" ht="12" customHeight="1" x14ac:dyDescent="0.25">
      <c r="A18" s="108" t="s">
        <v>52</v>
      </c>
      <c r="B18" s="98">
        <v>287.57333554019601</v>
      </c>
      <c r="C18" s="98">
        <v>292.60416032077291</v>
      </c>
      <c r="D18" s="98">
        <v>291.00840972075395</v>
      </c>
      <c r="E18" s="98">
        <v>291.42130694142151</v>
      </c>
      <c r="F18" s="98">
        <v>289.51809692406908</v>
      </c>
      <c r="G18" s="98">
        <v>295.00777122357755</v>
      </c>
      <c r="H18" s="98">
        <v>296.07119359557169</v>
      </c>
      <c r="I18" s="98">
        <v>272.26773455979634</v>
      </c>
      <c r="J18" s="98">
        <v>280.01146723074697</v>
      </c>
      <c r="K18" s="98">
        <v>287.76105329742836</v>
      </c>
      <c r="L18" s="98">
        <v>292.45394169514356</v>
      </c>
      <c r="M18" s="98">
        <v>303.07802918670683</v>
      </c>
      <c r="N18" s="98">
        <v>304.74730494039204</v>
      </c>
      <c r="O18" s="98">
        <v>305.28096149451545</v>
      </c>
      <c r="P18" s="98">
        <v>299.54714131784084</v>
      </c>
      <c r="Q18" s="98">
        <v>298.58610513574024</v>
      </c>
      <c r="R18" s="98">
        <v>295.2372684522262</v>
      </c>
      <c r="S18" s="98">
        <v>286.82980822079298</v>
      </c>
      <c r="T18" s="98">
        <v>278.63748302354946</v>
      </c>
      <c r="U18" s="98">
        <v>272.87462208049681</v>
      </c>
      <c r="V18" s="98">
        <v>273.52253920362932</v>
      </c>
      <c r="W18" s="98">
        <v>280.73060523963062</v>
      </c>
      <c r="X18" s="98">
        <v>0</v>
      </c>
      <c r="Y18" s="98">
        <v>0</v>
      </c>
      <c r="DA18" s="63" t="s">
        <v>2259</v>
      </c>
    </row>
    <row r="19" spans="1:105" ht="12" customHeight="1" x14ac:dyDescent="0.25">
      <c r="A19" s="121" t="s">
        <v>54</v>
      </c>
      <c r="B19" s="122">
        <v>191.0393014852385</v>
      </c>
      <c r="C19" s="122">
        <v>198.40533497694432</v>
      </c>
      <c r="D19" s="122">
        <v>198.31258708254094</v>
      </c>
      <c r="E19" s="122">
        <v>201.58605391064967</v>
      </c>
      <c r="F19" s="122">
        <v>198.03718512093502</v>
      </c>
      <c r="G19" s="122">
        <v>205.87023500668963</v>
      </c>
      <c r="H19" s="122">
        <v>196.29206208095414</v>
      </c>
      <c r="I19" s="122">
        <v>200.31877625100171</v>
      </c>
      <c r="J19" s="122">
        <v>211.64802961155709</v>
      </c>
      <c r="K19" s="122">
        <v>227.9571188412117</v>
      </c>
      <c r="L19" s="122">
        <v>229.54297563775143</v>
      </c>
      <c r="M19" s="122">
        <v>229.74220301529922</v>
      </c>
      <c r="N19" s="122">
        <v>236.18480037723364</v>
      </c>
      <c r="O19" s="122">
        <v>237.81490827615266</v>
      </c>
      <c r="P19" s="122">
        <v>236.39934866485024</v>
      </c>
      <c r="Q19" s="122">
        <v>237.57451387116214</v>
      </c>
      <c r="R19" s="122">
        <v>236.54946681720509</v>
      </c>
      <c r="S19" s="122">
        <v>233.74475624622846</v>
      </c>
      <c r="T19" s="122">
        <v>234.4058100439581</v>
      </c>
      <c r="U19" s="122">
        <v>230.32736134444787</v>
      </c>
      <c r="V19" s="122">
        <v>301.09834134038363</v>
      </c>
      <c r="W19" s="122">
        <v>293.6057091424388</v>
      </c>
      <c r="X19" s="122">
        <v>268.2543683286375</v>
      </c>
      <c r="Y19" s="122">
        <v>245.20408725870183</v>
      </c>
      <c r="DA19" s="130" t="s">
        <v>2260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2261</v>
      </c>
    </row>
    <row r="21" spans="1:105" ht="12" customHeight="1" x14ac:dyDescent="0.25">
      <c r="A21" s="97" t="s">
        <v>50</v>
      </c>
      <c r="B21" s="98">
        <v>171.12327987768018</v>
      </c>
      <c r="C21" s="98">
        <v>264.40334109353586</v>
      </c>
      <c r="D21" s="98">
        <v>248.97474718927063</v>
      </c>
      <c r="E21" s="98">
        <v>283.26706136967164</v>
      </c>
      <c r="F21" s="98">
        <v>242.12137257393056</v>
      </c>
      <c r="G21" s="98">
        <v>300.01062375490915</v>
      </c>
      <c r="H21" s="98">
        <v>157.81510660116044</v>
      </c>
      <c r="I21" s="98">
        <v>211.00649853800206</v>
      </c>
      <c r="J21" s="98">
        <v>297.06957525167707</v>
      </c>
      <c r="K21" s="98">
        <v>348.19490023018989</v>
      </c>
      <c r="L21" s="98">
        <v>273.79733653845204</v>
      </c>
      <c r="M21" s="98">
        <v>265.61839333657821</v>
      </c>
      <c r="N21" s="98">
        <v>222.72671510173416</v>
      </c>
      <c r="O21" s="98">
        <v>303.90862084256452</v>
      </c>
      <c r="P21" s="98">
        <v>290.59439776870511</v>
      </c>
      <c r="Q21" s="98">
        <v>358.16517569356535</v>
      </c>
      <c r="R21" s="98">
        <v>284.90575444924701</v>
      </c>
      <c r="S21" s="98">
        <v>293.18765775603299</v>
      </c>
      <c r="T21" s="98">
        <v>305.19485953331184</v>
      </c>
      <c r="U21" s="98">
        <v>310.450142674201</v>
      </c>
      <c r="V21" s="98">
        <v>403.12705878037468</v>
      </c>
      <c r="W21" s="98">
        <v>424.23495106881705</v>
      </c>
      <c r="X21" s="98">
        <v>372.6549218531037</v>
      </c>
      <c r="Y21" s="98">
        <v>315.84427404859264</v>
      </c>
      <c r="DA21" s="63" t="s">
        <v>2262</v>
      </c>
    </row>
    <row r="22" spans="1:105" ht="12" customHeight="1" x14ac:dyDescent="0.25">
      <c r="A22" s="109" t="s">
        <v>120</v>
      </c>
      <c r="B22" s="33">
        <v>193.23638089924759</v>
      </c>
      <c r="C22" s="33">
        <v>190.70478858338308</v>
      </c>
      <c r="D22" s="33">
        <v>192.1621469595527</v>
      </c>
      <c r="E22" s="33">
        <v>191.30086767452775</v>
      </c>
      <c r="F22" s="33">
        <v>192.75334739517399</v>
      </c>
      <c r="G22" s="33">
        <v>195.06955031594316</v>
      </c>
      <c r="H22" s="33">
        <v>200.45740227697547</v>
      </c>
      <c r="I22" s="33">
        <v>199.18094631975339</v>
      </c>
      <c r="J22" s="33">
        <v>202.69525926472025</v>
      </c>
      <c r="K22" s="33">
        <v>215.92967379833738</v>
      </c>
      <c r="L22" s="33">
        <v>225.43892307553162</v>
      </c>
      <c r="M22" s="33">
        <v>227.07215787238573</v>
      </c>
      <c r="N22" s="33">
        <v>236.98396090493347</v>
      </c>
      <c r="O22" s="33">
        <v>234.21199861266066</v>
      </c>
      <c r="P22" s="33">
        <v>233.49410304655737</v>
      </c>
      <c r="Q22" s="33">
        <v>231.36469573745035</v>
      </c>
      <c r="R22" s="33">
        <v>234.05365842329326</v>
      </c>
      <c r="S22" s="33">
        <v>230.6498834566695</v>
      </c>
      <c r="T22" s="33">
        <v>231.39351006568768</v>
      </c>
      <c r="U22" s="33">
        <v>226.9338222012185</v>
      </c>
      <c r="V22" s="33">
        <v>296.83804157575867</v>
      </c>
      <c r="W22" s="33">
        <v>288.57089675562491</v>
      </c>
      <c r="X22" s="33">
        <v>264.32320170856622</v>
      </c>
      <c r="Y22" s="33">
        <v>242.94757885555967</v>
      </c>
      <c r="DA22" s="60" t="s">
        <v>2263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0</v>
      </c>
      <c r="Y24" s="117">
        <f t="shared" si="9"/>
        <v>0</v>
      </c>
      <c r="DA24" s="129" t="s">
        <v>2264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0</v>
      </c>
      <c r="Y25" s="122">
        <f t="shared" si="12"/>
        <v>0</v>
      </c>
      <c r="DA25" s="130" t="s">
        <v>2265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X26" s="98">
        <v>0</v>
      </c>
      <c r="Y26" s="98">
        <v>0</v>
      </c>
      <c r="DA26" s="63" t="s">
        <v>2266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2267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2268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0</v>
      </c>
      <c r="C29" s="98">
        <f>IF(RES_hhdet_fec!C29=0,0,RES_hhdet_fec!C29*1000*11630/RES_hhdet_num!C24)</f>
        <v>0</v>
      </c>
      <c r="D29" s="98">
        <f>IF(RES_hhdet_fec!D29=0,0,RES_hhdet_fec!D29*1000*11630/RES_hhdet_num!D24)</f>
        <v>0</v>
      </c>
      <c r="E29" s="98">
        <f>IF(RES_hhdet_fec!E29=0,0,RES_hhdet_fec!E29*1000*11630/RES_hhdet_num!E24)</f>
        <v>0</v>
      </c>
      <c r="F29" s="98">
        <f>IF(RES_hhdet_fec!F29=0,0,RES_hhdet_fec!F29*1000*11630/RES_hhdet_num!F24)</f>
        <v>0</v>
      </c>
      <c r="G29" s="98">
        <f>IF(RES_hhdet_fec!G29=0,0,RES_hhdet_fec!G29*1000*11630/RES_hhdet_num!G24)</f>
        <v>0</v>
      </c>
      <c r="H29" s="98">
        <f>IF(RES_hhdet_fec!H29=0,0,RES_hhdet_fec!H29*1000*11630/RES_hhdet_num!H24)</f>
        <v>0</v>
      </c>
      <c r="I29" s="98">
        <f>IF(RES_hhdet_fec!I29=0,0,RES_hhdet_fec!I29*1000*11630/RES_hhdet_num!I24)</f>
        <v>0</v>
      </c>
      <c r="J29" s="98">
        <f>IF(RES_hhdet_fec!J29=0,0,RES_hhdet_fec!J29*1000*11630/RES_hhdet_num!J24)</f>
        <v>0</v>
      </c>
      <c r="K29" s="98">
        <f>IF(RES_hhdet_fec!K29=0,0,RES_hhdet_fec!K29*1000*11630/RES_hhdet_num!K24)</f>
        <v>0</v>
      </c>
      <c r="L29" s="98">
        <f>IF(RES_hhdet_fec!L29=0,0,RES_hhdet_fec!L29*1000*11630/RES_hhdet_num!L24)</f>
        <v>0</v>
      </c>
      <c r="M29" s="98">
        <f>IF(RES_hhdet_fec!M29=0,0,RES_hhdet_fec!M29*1000*11630/RES_hhdet_num!M24)</f>
        <v>0</v>
      </c>
      <c r="N29" s="98">
        <f>IF(RES_hhdet_fec!N29=0,0,RES_hhdet_fec!N29*1000*11630/RES_hhdet_num!N24)</f>
        <v>0</v>
      </c>
      <c r="O29" s="98">
        <f>IF(RES_hhdet_fec!O29=0,0,RES_hhdet_fec!O29*1000*11630/RES_hhdet_num!O24)</f>
        <v>0</v>
      </c>
      <c r="P29" s="98">
        <f>IF(RES_hhdet_fec!P29=0,0,RES_hhdet_fec!P29*1000*11630/RES_hhdet_num!P24)</f>
        <v>0</v>
      </c>
      <c r="Q29" s="98">
        <f>IF(RES_hhdet_fec!Q29=0,0,RES_hhdet_fec!Q29*1000*11630/RES_hhdet_num!Q24)</f>
        <v>0</v>
      </c>
      <c r="R29" s="98">
        <f>IF(RES_hhdet_fec!R29=0,0,RES_hhdet_fec!R29*1000*11630/RES_hhdet_num!R24)</f>
        <v>0</v>
      </c>
      <c r="S29" s="98">
        <f>IF(RES_hhdet_fec!S29=0,0,RES_hhdet_fec!S29*1000*11630/RES_hhdet_num!S24)</f>
        <v>0</v>
      </c>
      <c r="T29" s="98">
        <f>IF(RES_hhdet_fec!T29=0,0,RES_hhdet_fec!T29*1000*11630/RES_hhdet_num!T24)</f>
        <v>0</v>
      </c>
      <c r="U29" s="98">
        <f>IF(RES_hhdet_fec!U29=0,0,RES_hhdet_fec!U29*1000*11630/RES_hhdet_num!U24)</f>
        <v>0</v>
      </c>
      <c r="V29" s="98">
        <f>IF(RES_hhdet_fec!V29=0,0,RES_hhdet_fec!V29*1000*11630/RES_hhdet_num!V24)</f>
        <v>0</v>
      </c>
      <c r="W29" s="98">
        <f>IF(RES_hhdet_fec!W29=0,0,RES_hhdet_fec!W29*1000*11630/RES_hhdet_num!W24)</f>
        <v>0</v>
      </c>
      <c r="X29" s="98">
        <f>IF(RES_hhdet_fec!X29=0,0,RES_hhdet_fec!X29*1000*11630/RES_hhdet_num!X24)</f>
        <v>0</v>
      </c>
      <c r="Y29" s="98">
        <f>IF(RES_hhdet_fec!Y29=0,0,RES_hhdet_fec!Y29*1000*11630/RES_hhdet_num!Y24)</f>
        <v>0</v>
      </c>
      <c r="DA29" s="63" t="s">
        <v>2269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2270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2271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2272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2273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2274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2275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2276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2277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2278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2279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2280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2281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27675.985311605076</v>
      </c>
      <c r="C43" s="117">
        <f t="shared" si="14"/>
        <v>33860.154540502102</v>
      </c>
      <c r="D43" s="117">
        <f t="shared" si="14"/>
        <v>31888.097274586522</v>
      </c>
      <c r="E43" s="117">
        <f t="shared" si="14"/>
        <v>35034.560583978375</v>
      </c>
      <c r="F43" s="117">
        <f t="shared" si="14"/>
        <v>31511.510724630523</v>
      </c>
      <c r="G43" s="117">
        <f t="shared" si="14"/>
        <v>31084.836210662113</v>
      </c>
      <c r="H43" s="117">
        <f t="shared" si="14"/>
        <v>31335.439228367573</v>
      </c>
      <c r="I43" s="117">
        <f t="shared" si="14"/>
        <v>33665.066499798122</v>
      </c>
      <c r="J43" s="117">
        <f t="shared" si="14"/>
        <v>29497.209632017009</v>
      </c>
      <c r="K43" s="117">
        <f t="shared" si="14"/>
        <v>30646.620896014349</v>
      </c>
      <c r="L43" s="117">
        <f t="shared" si="14"/>
        <v>36809.457692970813</v>
      </c>
      <c r="M43" s="117">
        <f t="shared" si="14"/>
        <v>30384.307639808747</v>
      </c>
      <c r="N43" s="117">
        <f t="shared" si="14"/>
        <v>32310.659341451694</v>
      </c>
      <c r="O43" s="117">
        <f t="shared" si="14"/>
        <v>29597.263286634676</v>
      </c>
      <c r="P43" s="117">
        <f t="shared" si="14"/>
        <v>30040.208211790912</v>
      </c>
      <c r="Q43" s="117">
        <f t="shared" si="14"/>
        <v>29163.586884032222</v>
      </c>
      <c r="R43" s="117">
        <f t="shared" ref="R43:V43" si="15">R44+R47+R49+R58</f>
        <v>30765.609481855205</v>
      </c>
      <c r="S43" s="117">
        <f t="shared" si="15"/>
        <v>30241.214557568295</v>
      </c>
      <c r="T43" s="117">
        <f t="shared" si="15"/>
        <v>29196.875009587275</v>
      </c>
      <c r="U43" s="117">
        <f t="shared" si="15"/>
        <v>28161.89068298287</v>
      </c>
      <c r="V43" s="117">
        <f t="shared" si="15"/>
        <v>29760.10166710171</v>
      </c>
      <c r="W43" s="117">
        <f t="shared" ref="W43:Y43" si="16">W44+W47+W49+W58</f>
        <v>27904.595175164206</v>
      </c>
      <c r="X43" s="117">
        <f t="shared" si="16"/>
        <v>29851.031980787346</v>
      </c>
      <c r="Y43" s="117">
        <f t="shared" si="16"/>
        <v>24631.013342354268</v>
      </c>
      <c r="DA43" s="129" t="s">
        <v>2282</v>
      </c>
    </row>
    <row r="44" spans="1:105" ht="12.95" customHeight="1" x14ac:dyDescent="0.25">
      <c r="A44" s="121" t="s">
        <v>57</v>
      </c>
      <c r="B44" s="122">
        <f t="shared" ref="B44:Q44" si="17">SUM(B45:B46)</f>
        <v>25129.052167572736</v>
      </c>
      <c r="C44" s="122">
        <f t="shared" si="17"/>
        <v>31007.943217901495</v>
      </c>
      <c r="D44" s="122">
        <f t="shared" si="17"/>
        <v>29195.025970072533</v>
      </c>
      <c r="E44" s="122">
        <f t="shared" si="17"/>
        <v>32203.612071233027</v>
      </c>
      <c r="F44" s="122">
        <f t="shared" si="17"/>
        <v>28833.588635593685</v>
      </c>
      <c r="G44" s="122">
        <f t="shared" si="17"/>
        <v>28376.5474146823</v>
      </c>
      <c r="H44" s="122">
        <f t="shared" si="17"/>
        <v>28650.454960721509</v>
      </c>
      <c r="I44" s="122">
        <f t="shared" si="17"/>
        <v>30840.195217450542</v>
      </c>
      <c r="J44" s="122">
        <f t="shared" si="17"/>
        <v>26965.039545024625</v>
      </c>
      <c r="K44" s="122">
        <f t="shared" si="17"/>
        <v>28066.05080422603</v>
      </c>
      <c r="L44" s="122">
        <f t="shared" si="17"/>
        <v>34005.59051424115</v>
      </c>
      <c r="M44" s="122">
        <f t="shared" si="17"/>
        <v>27604.418113680746</v>
      </c>
      <c r="N44" s="122">
        <f t="shared" si="17"/>
        <v>29563.995315204935</v>
      </c>
      <c r="O44" s="122">
        <f t="shared" si="17"/>
        <v>26913.774782710898</v>
      </c>
      <c r="P44" s="122">
        <f t="shared" si="17"/>
        <v>27359.495868152499</v>
      </c>
      <c r="Q44" s="122">
        <f t="shared" si="17"/>
        <v>26485.190770221325</v>
      </c>
      <c r="R44" s="122">
        <f t="shared" ref="R44:V44" si="18">SUM(R45:R46)</f>
        <v>28220.004428481865</v>
      </c>
      <c r="S44" s="122">
        <f t="shared" si="18"/>
        <v>27784.839612556203</v>
      </c>
      <c r="T44" s="122">
        <f t="shared" si="18"/>
        <v>26859.169809955591</v>
      </c>
      <c r="U44" s="122">
        <f t="shared" si="18"/>
        <v>25917.84851048889</v>
      </c>
      <c r="V44" s="122">
        <f t="shared" si="18"/>
        <v>27192.338481131472</v>
      </c>
      <c r="W44" s="122">
        <f t="shared" ref="W44:Y44" si="19">SUM(W45:W46)</f>
        <v>25763.230186828096</v>
      </c>
      <c r="X44" s="122">
        <f t="shared" si="19"/>
        <v>27643.015513477676</v>
      </c>
      <c r="Y44" s="122">
        <f t="shared" si="19"/>
        <v>23005.074259911191</v>
      </c>
      <c r="DA44" s="130" t="s">
        <v>2283</v>
      </c>
    </row>
    <row r="45" spans="1:105" ht="12" customHeight="1" x14ac:dyDescent="0.25">
      <c r="A45" s="97" t="s">
        <v>211</v>
      </c>
      <c r="B45" s="98">
        <v>24845.500273443424</v>
      </c>
      <c r="C45" s="98">
        <v>30656.281939578566</v>
      </c>
      <c r="D45" s="98">
        <v>28869.935701337912</v>
      </c>
      <c r="E45" s="98">
        <v>31847.691586802473</v>
      </c>
      <c r="F45" s="98">
        <v>28522.82703387527</v>
      </c>
      <c r="G45" s="98">
        <v>28074.654349622626</v>
      </c>
      <c r="H45" s="98">
        <v>28348.925519944678</v>
      </c>
      <c r="I45" s="98">
        <v>30517.566543068035</v>
      </c>
      <c r="J45" s="98">
        <v>26685.799343739694</v>
      </c>
      <c r="K45" s="98">
        <v>27774.367885817595</v>
      </c>
      <c r="L45" s="98">
        <v>33647.080840786883</v>
      </c>
      <c r="M45" s="98">
        <v>27312.348841591698</v>
      </c>
      <c r="N45" s="98">
        <v>29243.788660169324</v>
      </c>
      <c r="O45" s="98">
        <v>26617.469919687148</v>
      </c>
      <c r="P45" s="98">
        <v>27059.691601848474</v>
      </c>
      <c r="Q45" s="98">
        <v>26196.151823489014</v>
      </c>
      <c r="R45" s="98">
        <v>27910.290744598515</v>
      </c>
      <c r="S45" s="98">
        <v>27479.1086928679</v>
      </c>
      <c r="T45" s="98">
        <v>26563.074561047291</v>
      </c>
      <c r="U45" s="98">
        <v>25630.830548429363</v>
      </c>
      <c r="V45" s="98">
        <v>26889.249057457571</v>
      </c>
      <c r="W45" s="98">
        <v>25473.29303769215</v>
      </c>
      <c r="X45" s="98">
        <v>27332.151725751446</v>
      </c>
      <c r="Y45" s="98">
        <v>22744.233365243945</v>
      </c>
      <c r="DA45" s="63" t="s">
        <v>2284</v>
      </c>
    </row>
    <row r="46" spans="1:105" ht="12" customHeight="1" x14ac:dyDescent="0.25">
      <c r="A46" s="97" t="s">
        <v>53</v>
      </c>
      <c r="B46" s="98">
        <v>283.55189412931111</v>
      </c>
      <c r="C46" s="98">
        <v>351.66127832292761</v>
      </c>
      <c r="D46" s="98">
        <v>325.09026873462017</v>
      </c>
      <c r="E46" s="98">
        <v>355.92048443055182</v>
      </c>
      <c r="F46" s="98">
        <v>310.76160171841622</v>
      </c>
      <c r="G46" s="98">
        <v>301.8930650596738</v>
      </c>
      <c r="H46" s="98">
        <v>301.52944077683117</v>
      </c>
      <c r="I46" s="98">
        <v>322.62867438250942</v>
      </c>
      <c r="J46" s="98">
        <v>279.24020128493237</v>
      </c>
      <c r="K46" s="98">
        <v>291.68291840843528</v>
      </c>
      <c r="L46" s="98">
        <v>358.50967345427085</v>
      </c>
      <c r="M46" s="98">
        <v>292.06927208904699</v>
      </c>
      <c r="N46" s="98">
        <v>320.20665503561116</v>
      </c>
      <c r="O46" s="98">
        <v>296.30486302375175</v>
      </c>
      <c r="P46" s="98">
        <v>299.80426630402513</v>
      </c>
      <c r="Q46" s="98">
        <v>289.03894673231173</v>
      </c>
      <c r="R46" s="98">
        <v>309.71368388335156</v>
      </c>
      <c r="S46" s="98">
        <v>305.73091968830403</v>
      </c>
      <c r="T46" s="98">
        <v>296.09524890830005</v>
      </c>
      <c r="U46" s="98">
        <v>287.01796205952769</v>
      </c>
      <c r="V46" s="98">
        <v>303.0894236738996</v>
      </c>
      <c r="W46" s="98">
        <v>289.93714913594664</v>
      </c>
      <c r="X46" s="98">
        <v>310.86378772623146</v>
      </c>
      <c r="Y46" s="98">
        <v>260.84089466724652</v>
      </c>
      <c r="DA46" s="63" t="s">
        <v>2285</v>
      </c>
    </row>
    <row r="47" spans="1:105" ht="12.95" customHeight="1" x14ac:dyDescent="0.25">
      <c r="A47" s="121" t="s">
        <v>92</v>
      </c>
      <c r="B47" s="122">
        <f t="shared" ref="B47:Y47" si="20">B48</f>
        <v>9.8383400557029432</v>
      </c>
      <c r="C47" s="122">
        <f t="shared" si="20"/>
        <v>10.320490169958747</v>
      </c>
      <c r="D47" s="122">
        <f t="shared" si="20"/>
        <v>10.800385101633442</v>
      </c>
      <c r="E47" s="122">
        <f t="shared" si="20"/>
        <v>13.01897398581116</v>
      </c>
      <c r="F47" s="122">
        <f t="shared" si="20"/>
        <v>11.113918201854425</v>
      </c>
      <c r="G47" s="122">
        <f t="shared" si="20"/>
        <v>10.715677250352236</v>
      </c>
      <c r="H47" s="122">
        <f t="shared" si="20"/>
        <v>9.7034505276248932</v>
      </c>
      <c r="I47" s="122">
        <f t="shared" si="20"/>
        <v>9.0998942832796992</v>
      </c>
      <c r="J47" s="122">
        <f t="shared" si="20"/>
        <v>9.5796988247694621</v>
      </c>
      <c r="K47" s="122">
        <f t="shared" si="20"/>
        <v>9.0511454177442268</v>
      </c>
      <c r="L47" s="122">
        <f t="shared" si="20"/>
        <v>11.935722309385651</v>
      </c>
      <c r="M47" s="122">
        <f t="shared" si="20"/>
        <v>10.501852877044492</v>
      </c>
      <c r="N47" s="122">
        <f t="shared" si="20"/>
        <v>12.09606405656497</v>
      </c>
      <c r="O47" s="122">
        <f t="shared" si="20"/>
        <v>14.400915721217983</v>
      </c>
      <c r="P47" s="122">
        <f t="shared" si="20"/>
        <v>17.537930894268175</v>
      </c>
      <c r="Q47" s="122">
        <f t="shared" si="20"/>
        <v>17.783737295455126</v>
      </c>
      <c r="R47" s="122">
        <f t="shared" si="20"/>
        <v>18.38991521079992</v>
      </c>
      <c r="S47" s="122">
        <f t="shared" si="20"/>
        <v>17.30312978270295</v>
      </c>
      <c r="T47" s="122">
        <f t="shared" si="20"/>
        <v>16.266005460455411</v>
      </c>
      <c r="U47" s="122">
        <f t="shared" si="20"/>
        <v>15.831006999045389</v>
      </c>
      <c r="V47" s="122">
        <f t="shared" si="20"/>
        <v>14.636570800940135</v>
      </c>
      <c r="W47" s="122">
        <f t="shared" si="20"/>
        <v>15.854307089335117</v>
      </c>
      <c r="X47" s="122">
        <f t="shared" si="20"/>
        <v>12.764242576754267</v>
      </c>
      <c r="Y47" s="122">
        <f t="shared" si="20"/>
        <v>12.824806266916113</v>
      </c>
      <c r="DA47" s="130" t="s">
        <v>2286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9.8383400557029432</v>
      </c>
      <c r="C48" s="98">
        <f>IF(RES_hhdet_fec!C48=0,0,RES_hhdet_fec!C48*1000*11630/RES_hhdet_num!C43)</f>
        <v>10.320490169958747</v>
      </c>
      <c r="D48" s="98">
        <f>IF(RES_hhdet_fec!D48=0,0,RES_hhdet_fec!D48*1000*11630/RES_hhdet_num!D43)</f>
        <v>10.800385101633442</v>
      </c>
      <c r="E48" s="98">
        <f>IF(RES_hhdet_fec!E48=0,0,RES_hhdet_fec!E48*1000*11630/RES_hhdet_num!E43)</f>
        <v>13.01897398581116</v>
      </c>
      <c r="F48" s="98">
        <f>IF(RES_hhdet_fec!F48=0,0,RES_hhdet_fec!F48*1000*11630/RES_hhdet_num!F43)</f>
        <v>11.113918201854425</v>
      </c>
      <c r="G48" s="98">
        <f>IF(RES_hhdet_fec!G48=0,0,RES_hhdet_fec!G48*1000*11630/RES_hhdet_num!G43)</f>
        <v>10.715677250352236</v>
      </c>
      <c r="H48" s="98">
        <f>IF(RES_hhdet_fec!H48=0,0,RES_hhdet_fec!H48*1000*11630/RES_hhdet_num!H43)</f>
        <v>9.7034505276248932</v>
      </c>
      <c r="I48" s="98">
        <f>IF(RES_hhdet_fec!I48=0,0,RES_hhdet_fec!I48*1000*11630/RES_hhdet_num!I43)</f>
        <v>9.0998942832796992</v>
      </c>
      <c r="J48" s="98">
        <f>IF(RES_hhdet_fec!J48=0,0,RES_hhdet_fec!J48*1000*11630/RES_hhdet_num!J43)</f>
        <v>9.5796988247694621</v>
      </c>
      <c r="K48" s="98">
        <f>IF(RES_hhdet_fec!K48=0,0,RES_hhdet_fec!K48*1000*11630/RES_hhdet_num!K43)</f>
        <v>9.0511454177442268</v>
      </c>
      <c r="L48" s="98">
        <f>IF(RES_hhdet_fec!L48=0,0,RES_hhdet_fec!L48*1000*11630/RES_hhdet_num!L43)</f>
        <v>11.935722309385651</v>
      </c>
      <c r="M48" s="98">
        <f>IF(RES_hhdet_fec!M48=0,0,RES_hhdet_fec!M48*1000*11630/RES_hhdet_num!M43)</f>
        <v>10.501852877044492</v>
      </c>
      <c r="N48" s="98">
        <f>IF(RES_hhdet_fec!N48=0,0,RES_hhdet_fec!N48*1000*11630/RES_hhdet_num!N43)</f>
        <v>12.09606405656497</v>
      </c>
      <c r="O48" s="98">
        <f>IF(RES_hhdet_fec!O48=0,0,RES_hhdet_fec!O48*1000*11630/RES_hhdet_num!O43)</f>
        <v>14.400915721217983</v>
      </c>
      <c r="P48" s="98">
        <f>IF(RES_hhdet_fec!P48=0,0,RES_hhdet_fec!P48*1000*11630/RES_hhdet_num!P43)</f>
        <v>17.537930894268175</v>
      </c>
      <c r="Q48" s="98">
        <f>IF(RES_hhdet_fec!Q48=0,0,RES_hhdet_fec!Q48*1000*11630/RES_hhdet_num!Q43)</f>
        <v>17.783737295455126</v>
      </c>
      <c r="R48" s="98">
        <f>IF(RES_hhdet_fec!R48=0,0,RES_hhdet_fec!R48*1000*11630/RES_hhdet_num!R43)</f>
        <v>18.38991521079992</v>
      </c>
      <c r="S48" s="98">
        <f>IF(RES_hhdet_fec!S48=0,0,RES_hhdet_fec!S48*1000*11630/RES_hhdet_num!S43)</f>
        <v>17.30312978270295</v>
      </c>
      <c r="T48" s="98">
        <f>IF(RES_hhdet_fec!T48=0,0,RES_hhdet_fec!T48*1000*11630/RES_hhdet_num!T43)</f>
        <v>16.266005460455411</v>
      </c>
      <c r="U48" s="98">
        <f>IF(RES_hhdet_fec!U48=0,0,RES_hhdet_fec!U48*1000*11630/RES_hhdet_num!U43)</f>
        <v>15.831006999045389</v>
      </c>
      <c r="V48" s="98">
        <f>IF(RES_hhdet_fec!V48=0,0,RES_hhdet_fec!V48*1000*11630/RES_hhdet_num!V43)</f>
        <v>14.636570800940135</v>
      </c>
      <c r="W48" s="98">
        <f>IF(RES_hhdet_fec!W48=0,0,RES_hhdet_fec!W48*1000*11630/RES_hhdet_num!W43)</f>
        <v>15.854307089335117</v>
      </c>
      <c r="X48" s="98">
        <f>IF(RES_hhdet_fec!X48=0,0,RES_hhdet_fec!X48*1000*11630/RES_hhdet_num!X43)</f>
        <v>12.764242576754267</v>
      </c>
      <c r="Y48" s="98">
        <f>IF(RES_hhdet_fec!Y48=0,0,RES_hhdet_fec!Y48*1000*11630/RES_hhdet_num!Y43)</f>
        <v>12.824806266916113</v>
      </c>
      <c r="DA48" s="63" t="s">
        <v>2287</v>
      </c>
    </row>
    <row r="49" spans="1:105" ht="12" customHeight="1" x14ac:dyDescent="0.25">
      <c r="A49" s="121" t="s">
        <v>55</v>
      </c>
      <c r="B49" s="122">
        <v>2346.0543702245154</v>
      </c>
      <c r="C49" s="122">
        <v>2643.4919863790628</v>
      </c>
      <c r="D49" s="122">
        <v>2483.9894938560565</v>
      </c>
      <c r="E49" s="122">
        <v>2616.3462092864115</v>
      </c>
      <c r="F49" s="122">
        <v>2468.5082965035235</v>
      </c>
      <c r="G49" s="122">
        <v>2491.0523075735559</v>
      </c>
      <c r="H49" s="122">
        <v>2479.0941800796591</v>
      </c>
      <c r="I49" s="122">
        <v>2615.4025304742777</v>
      </c>
      <c r="J49" s="122">
        <v>2310.3044599230479</v>
      </c>
      <c r="K49" s="122">
        <v>2342.6717799071193</v>
      </c>
      <c r="L49" s="122">
        <v>2562.7194652602784</v>
      </c>
      <c r="M49" s="122">
        <v>2540.0153994321804</v>
      </c>
      <c r="N49" s="122">
        <v>2498.4899353714522</v>
      </c>
      <c r="O49" s="122">
        <v>2430.3020635066518</v>
      </c>
      <c r="P49" s="122">
        <v>2425.9452018471743</v>
      </c>
      <c r="Q49" s="122">
        <v>2421.9584175923956</v>
      </c>
      <c r="R49" s="122">
        <v>2290.9484954941181</v>
      </c>
      <c r="S49" s="122">
        <v>2205.4500081126803</v>
      </c>
      <c r="T49" s="122">
        <v>2085.7821514804868</v>
      </c>
      <c r="U49" s="122">
        <v>1994.9952434829045</v>
      </c>
      <c r="V49" s="122">
        <v>2247.2652907617085</v>
      </c>
      <c r="W49" s="122">
        <v>1826.4516341501164</v>
      </c>
      <c r="X49" s="122">
        <v>1923.1515823854406</v>
      </c>
      <c r="Y49" s="122">
        <v>1365.5794507365624</v>
      </c>
      <c r="DA49" s="130" t="s">
        <v>2288</v>
      </c>
    </row>
    <row r="50" spans="1:105" ht="12" customHeight="1" x14ac:dyDescent="0.25">
      <c r="A50" s="97" t="s">
        <v>138</v>
      </c>
      <c r="B50" s="98">
        <v>2355.6415168119656</v>
      </c>
      <c r="C50" s="98">
        <v>2664.5558360393497</v>
      </c>
      <c r="D50" s="98">
        <v>2499.6351573741199</v>
      </c>
      <c r="E50" s="98">
        <v>2637.7595939127455</v>
      </c>
      <c r="F50" s="98">
        <v>2485.349989782972</v>
      </c>
      <c r="G50" s="98">
        <v>2506.586959088701</v>
      </c>
      <c r="H50" s="98">
        <v>2494.696589670893</v>
      </c>
      <c r="I50" s="98">
        <v>2637.372035521103</v>
      </c>
      <c r="J50" s="98">
        <v>2323.0757275688493</v>
      </c>
      <c r="K50" s="98">
        <v>2354.8466160226635</v>
      </c>
      <c r="L50" s="98">
        <v>2582.0724609338035</v>
      </c>
      <c r="M50" s="98">
        <v>2555.4232366657002</v>
      </c>
      <c r="N50" s="98">
        <v>2512.6335412110943</v>
      </c>
      <c r="O50" s="98">
        <v>2442.7130900106185</v>
      </c>
      <c r="P50" s="98">
        <v>2439.9061361328741</v>
      </c>
      <c r="Q50" s="98">
        <v>2436.9073120338821</v>
      </c>
      <c r="R50" s="98">
        <v>2302.192024597382</v>
      </c>
      <c r="S50" s="98">
        <v>2216.1785988375968</v>
      </c>
      <c r="T50" s="98">
        <v>2094.2561801252182</v>
      </c>
      <c r="U50" s="98">
        <v>2001.8424964535941</v>
      </c>
      <c r="V50" s="98">
        <v>2259.3108692758037</v>
      </c>
      <c r="W50" s="98">
        <v>1835.249175777285</v>
      </c>
      <c r="X50" s="98">
        <v>1960.5673138502182</v>
      </c>
      <c r="Y50" s="98">
        <v>1351.1830517078042</v>
      </c>
      <c r="DA50" s="63" t="s">
        <v>2289</v>
      </c>
    </row>
    <row r="51" spans="1:105" ht="12" customHeight="1" x14ac:dyDescent="0.25">
      <c r="A51" s="97" t="s">
        <v>137</v>
      </c>
      <c r="B51" s="98">
        <v>2157.9323488209529</v>
      </c>
      <c r="C51" s="98">
        <v>2424.7256090961596</v>
      </c>
      <c r="D51" s="98">
        <v>2281.8555152483273</v>
      </c>
      <c r="E51" s="98">
        <v>2403.9155155600297</v>
      </c>
      <c r="F51" s="98">
        <v>2267.5405625453423</v>
      </c>
      <c r="G51" s="98">
        <v>2291.7368014342096</v>
      </c>
      <c r="H51" s="98">
        <v>2261.6702796432514</v>
      </c>
      <c r="I51" s="98">
        <v>2396.1071484100662</v>
      </c>
      <c r="J51" s="98">
        <v>2103.9001526368579</v>
      </c>
      <c r="K51" s="98">
        <v>2135.5499293620937</v>
      </c>
      <c r="L51" s="98">
        <v>2340.1996174676678</v>
      </c>
      <c r="M51" s="98">
        <v>2339.0932018391286</v>
      </c>
      <c r="N51" s="98">
        <v>2317.8133556595571</v>
      </c>
      <c r="O51" s="98">
        <v>2262.417074487114</v>
      </c>
      <c r="P51" s="98">
        <v>2223.4792737125508</v>
      </c>
      <c r="Q51" s="98">
        <v>2218.7719828649178</v>
      </c>
      <c r="R51" s="98">
        <v>2095.0142646107597</v>
      </c>
      <c r="S51" s="98">
        <v>2012.4666096237111</v>
      </c>
      <c r="T51" s="98">
        <v>1883.6797206014853</v>
      </c>
      <c r="U51" s="98">
        <v>1790.4882382814228</v>
      </c>
      <c r="V51" s="98">
        <v>1979.3354805939266</v>
      </c>
      <c r="W51" s="98">
        <v>1622.9587764228277</v>
      </c>
      <c r="X51" s="98">
        <v>1754.7766779100539</v>
      </c>
      <c r="Y51" s="98">
        <v>1241.4582878877566</v>
      </c>
      <c r="DA51" s="63" t="s">
        <v>2290</v>
      </c>
    </row>
    <row r="52" spans="1:105" ht="12" customHeight="1" x14ac:dyDescent="0.25">
      <c r="A52" s="100" t="s">
        <v>211</v>
      </c>
      <c r="B52" s="101">
        <v>1894.6822267006928</v>
      </c>
      <c r="C52" s="101">
        <v>2116.6840096579376</v>
      </c>
      <c r="D52" s="101">
        <v>1994.969394340611</v>
      </c>
      <c r="E52" s="101">
        <v>2094.6585139555018</v>
      </c>
      <c r="F52" s="101">
        <v>1977.2589436744124</v>
      </c>
      <c r="G52" s="101">
        <v>2003.3553708371976</v>
      </c>
      <c r="H52" s="101">
        <v>1973.2459329771641</v>
      </c>
      <c r="I52" s="101">
        <v>2107.576691446834</v>
      </c>
      <c r="J52" s="101">
        <v>1838.2720769892842</v>
      </c>
      <c r="K52" s="101">
        <v>1864.8181766958717</v>
      </c>
      <c r="L52" s="101">
        <v>2036.3709010879377</v>
      </c>
      <c r="M52" s="101">
        <v>2038.5767076608149</v>
      </c>
      <c r="N52" s="101">
        <v>2015.4695852381717</v>
      </c>
      <c r="O52" s="101">
        <v>1960.8911731038352</v>
      </c>
      <c r="P52" s="101">
        <v>1922.3470049160337</v>
      </c>
      <c r="Q52" s="101">
        <v>1914.1744519600225</v>
      </c>
      <c r="R52" s="101">
        <v>1808.1472186415572</v>
      </c>
      <c r="S52" s="101">
        <v>1732.6958103107067</v>
      </c>
      <c r="T52" s="101">
        <v>1616.5699270451441</v>
      </c>
      <c r="U52" s="101">
        <v>1530.6979522943607</v>
      </c>
      <c r="V52" s="101">
        <v>1681.5356908076533</v>
      </c>
      <c r="W52" s="101">
        <v>1365.2789667709887</v>
      </c>
      <c r="X52" s="101">
        <v>1472.6569931294225</v>
      </c>
      <c r="Y52" s="101">
        <v>1053.5800306375149</v>
      </c>
      <c r="DA52" s="131" t="s">
        <v>2291</v>
      </c>
    </row>
    <row r="53" spans="1:105" ht="12" customHeight="1" x14ac:dyDescent="0.25">
      <c r="A53" s="103" t="s">
        <v>52</v>
      </c>
      <c r="B53" s="104">
        <v>263.25012212026002</v>
      </c>
      <c r="C53" s="104">
        <v>308.04159943822191</v>
      </c>
      <c r="D53" s="104">
        <v>286.88612090771636</v>
      </c>
      <c r="E53" s="104">
        <v>309.25700160452726</v>
      </c>
      <c r="F53" s="104">
        <v>290.28161887093012</v>
      </c>
      <c r="G53" s="104">
        <v>288.38143059701224</v>
      </c>
      <c r="H53" s="104">
        <v>288.42434666608722</v>
      </c>
      <c r="I53" s="104">
        <v>288.53045696323238</v>
      </c>
      <c r="J53" s="104">
        <v>265.62807564757333</v>
      </c>
      <c r="K53" s="104">
        <v>270.73175266622212</v>
      </c>
      <c r="L53" s="104">
        <v>303.82871637973011</v>
      </c>
      <c r="M53" s="104">
        <v>300.51649417831339</v>
      </c>
      <c r="N53" s="104">
        <v>302.34377042138522</v>
      </c>
      <c r="O53" s="104">
        <v>301.52590138327866</v>
      </c>
      <c r="P53" s="104">
        <v>301.13226879651756</v>
      </c>
      <c r="Q53" s="104">
        <v>304.59753090489522</v>
      </c>
      <c r="R53" s="104">
        <v>286.86704596920254</v>
      </c>
      <c r="S53" s="104">
        <v>279.77079931300432</v>
      </c>
      <c r="T53" s="104">
        <v>267.10979355634163</v>
      </c>
      <c r="U53" s="104">
        <v>259.79028598706242</v>
      </c>
      <c r="V53" s="104">
        <v>297.79978978627338</v>
      </c>
      <c r="W53" s="104">
        <v>257.67980965183904</v>
      </c>
      <c r="X53" s="104">
        <v>282.11968478063125</v>
      </c>
      <c r="Y53" s="104">
        <v>187.87825725024143</v>
      </c>
      <c r="DA53" s="132" t="s">
        <v>2292</v>
      </c>
    </row>
    <row r="54" spans="1:105" ht="12" customHeight="1" x14ac:dyDescent="0.25">
      <c r="A54" s="106" t="s">
        <v>122</v>
      </c>
      <c r="B54" s="101">
        <v>2055.677115797972</v>
      </c>
      <c r="C54" s="101">
        <v>2017.0489469497697</v>
      </c>
      <c r="D54" s="101">
        <v>2017.1850132720606</v>
      </c>
      <c r="E54" s="101">
        <v>1973.6853553627236</v>
      </c>
      <c r="F54" s="101">
        <v>1962.6243935332345</v>
      </c>
      <c r="G54" s="101">
        <v>2023.615320192587</v>
      </c>
      <c r="H54" s="101">
        <v>2009.8234946122775</v>
      </c>
      <c r="I54" s="101">
        <v>1952.1326971451588</v>
      </c>
      <c r="J54" s="101">
        <v>1926.5559807325519</v>
      </c>
      <c r="K54" s="101">
        <v>1976.3726402271702</v>
      </c>
      <c r="L54" s="101">
        <v>1975.1995463005073</v>
      </c>
      <c r="M54" s="101">
        <v>2069.5678988205154</v>
      </c>
      <c r="N54" s="101">
        <v>2063.1607179310672</v>
      </c>
      <c r="O54" s="101">
        <v>2046.0148330195113</v>
      </c>
      <c r="P54" s="101">
        <v>1990.9299754659389</v>
      </c>
      <c r="Q54" s="101">
        <v>1953.540151470432</v>
      </c>
      <c r="R54" s="101">
        <v>1935.9304746907992</v>
      </c>
      <c r="S54" s="101">
        <v>1855.7457279113298</v>
      </c>
      <c r="T54" s="101">
        <v>1785.4607920042884</v>
      </c>
      <c r="U54" s="101">
        <v>1718.5854938497548</v>
      </c>
      <c r="V54" s="101">
        <v>1692.638430690683</v>
      </c>
      <c r="W54" s="101">
        <v>1612.2409393194084</v>
      </c>
      <c r="X54" s="101">
        <v>1466.5261559265839</v>
      </c>
      <c r="Y54" s="101">
        <v>1438.034081244482</v>
      </c>
      <c r="DA54" s="131" t="s">
        <v>2293</v>
      </c>
    </row>
    <row r="55" spans="1:105" ht="12" customHeight="1" x14ac:dyDescent="0.25">
      <c r="A55" s="107" t="s">
        <v>121</v>
      </c>
      <c r="B55" s="104">
        <v>1940.9969708397409</v>
      </c>
      <c r="C55" s="104">
        <v>1901.989267417428</v>
      </c>
      <c r="D55" s="104">
        <v>1905.2061113040284</v>
      </c>
      <c r="E55" s="104">
        <v>1864.0813898718654</v>
      </c>
      <c r="F55" s="104">
        <v>1855.1943683396707</v>
      </c>
      <c r="G55" s="104">
        <v>1914.836591306216</v>
      </c>
      <c r="H55" s="104">
        <v>1901.0184466989519</v>
      </c>
      <c r="I55" s="104">
        <v>1853.7766946075396</v>
      </c>
      <c r="J55" s="104">
        <v>1825.4721174078513</v>
      </c>
      <c r="K55" s="104">
        <v>1874.0730022672692</v>
      </c>
      <c r="L55" s="104">
        <v>1873.0420073835553</v>
      </c>
      <c r="M55" s="104">
        <v>1966.1349395148241</v>
      </c>
      <c r="N55" s="104">
        <v>1960.6631060640773</v>
      </c>
      <c r="O55" s="104">
        <v>1943.2800909040925</v>
      </c>
      <c r="P55" s="104">
        <v>1885.6409808444694</v>
      </c>
      <c r="Q55" s="104">
        <v>1850.6342293984017</v>
      </c>
      <c r="R55" s="104">
        <v>1835.088132697945</v>
      </c>
      <c r="S55" s="104">
        <v>1764.3691172484662</v>
      </c>
      <c r="T55" s="104">
        <v>1701.6674616884181</v>
      </c>
      <c r="U55" s="104">
        <v>1643.1991470021783</v>
      </c>
      <c r="V55" s="104">
        <v>1622.8973682700625</v>
      </c>
      <c r="W55" s="104">
        <v>1551.9453931858425</v>
      </c>
      <c r="X55" s="104">
        <v>1417.2130797854679</v>
      </c>
      <c r="Y55" s="104">
        <v>1396.9162105665523</v>
      </c>
      <c r="DA55" s="132" t="s">
        <v>2294</v>
      </c>
    </row>
    <row r="56" spans="1:105" ht="12" customHeight="1" x14ac:dyDescent="0.25">
      <c r="A56" s="108" t="s">
        <v>53</v>
      </c>
      <c r="B56" s="98">
        <v>1653.4236352995454</v>
      </c>
      <c r="C56" s="98">
        <v>1609.3999126109029</v>
      </c>
      <c r="D56" s="98">
        <v>1614.2480059850416</v>
      </c>
      <c r="E56" s="98">
        <v>1572.7286694385184</v>
      </c>
      <c r="F56" s="98">
        <v>1565.7024273503835</v>
      </c>
      <c r="G56" s="98">
        <v>1619.8709157913429</v>
      </c>
      <c r="H56" s="98">
        <v>1605.2301032421387</v>
      </c>
      <c r="I56" s="98">
        <v>1581.8758941382873</v>
      </c>
      <c r="J56" s="98">
        <v>1545.9122945622412</v>
      </c>
      <c r="K56" s="98">
        <v>1587.0848954967612</v>
      </c>
      <c r="L56" s="98">
        <v>1581.7523803280308</v>
      </c>
      <c r="M56" s="98">
        <v>1664.5311455174476</v>
      </c>
      <c r="N56" s="98">
        <v>1657.6694526206481</v>
      </c>
      <c r="O56" s="98">
        <v>1639.6075710663968</v>
      </c>
      <c r="P56" s="98">
        <v>1589.485757096709</v>
      </c>
      <c r="Q56" s="98">
        <v>1556.2272780238275</v>
      </c>
      <c r="R56" s="98">
        <v>1544.5438480698106</v>
      </c>
      <c r="S56" s="98">
        <v>1482.6785342262478</v>
      </c>
      <c r="T56" s="98">
        <v>1428.7534155531885</v>
      </c>
      <c r="U56" s="98">
        <v>1376.6487960090481</v>
      </c>
      <c r="V56" s="98">
        <v>1356.1226637088473</v>
      </c>
      <c r="W56" s="98">
        <v>1278.2644361668201</v>
      </c>
      <c r="X56" s="98">
        <v>1163.2083045023778</v>
      </c>
      <c r="Y56" s="98">
        <v>1159.5798382551613</v>
      </c>
      <c r="DA56" s="63" t="s">
        <v>2295</v>
      </c>
    </row>
    <row r="57" spans="1:105" ht="12" customHeight="1" x14ac:dyDescent="0.25">
      <c r="A57" s="108" t="s">
        <v>52</v>
      </c>
      <c r="B57" s="98">
        <v>287.57333554019607</v>
      </c>
      <c r="C57" s="98">
        <v>292.58935480652525</v>
      </c>
      <c r="D57" s="98">
        <v>290.95810531898627</v>
      </c>
      <c r="E57" s="98">
        <v>291.35272043334697</v>
      </c>
      <c r="F57" s="98">
        <v>289.49194098928729</v>
      </c>
      <c r="G57" s="98">
        <v>294.96567551487311</v>
      </c>
      <c r="H57" s="98">
        <v>295.78834345681315</v>
      </c>
      <c r="I57" s="98">
        <v>271.90080046925254</v>
      </c>
      <c r="J57" s="98">
        <v>279.5598228456106</v>
      </c>
      <c r="K57" s="98">
        <v>286.98810677050761</v>
      </c>
      <c r="L57" s="98">
        <v>291.2896270555247</v>
      </c>
      <c r="M57" s="98">
        <v>301.60379399737644</v>
      </c>
      <c r="N57" s="98">
        <v>302.99365344342925</v>
      </c>
      <c r="O57" s="98">
        <v>303.67251983769552</v>
      </c>
      <c r="P57" s="98">
        <v>296.15522374776037</v>
      </c>
      <c r="Q57" s="98">
        <v>294.40695137457453</v>
      </c>
      <c r="R57" s="98">
        <v>290.54428462813411</v>
      </c>
      <c r="S57" s="98">
        <v>281.69058302221845</v>
      </c>
      <c r="T57" s="98">
        <v>272.9140461352298</v>
      </c>
      <c r="U57" s="98">
        <v>266.55035099313039</v>
      </c>
      <c r="V57" s="98">
        <v>266.77470456121523</v>
      </c>
      <c r="W57" s="98">
        <v>273.68095701902229</v>
      </c>
      <c r="X57" s="98">
        <v>254.00477528308994</v>
      </c>
      <c r="Y57" s="98">
        <v>237.33637231139065</v>
      </c>
      <c r="DA57" s="63" t="s">
        <v>2296</v>
      </c>
    </row>
    <row r="58" spans="1:105" ht="12" customHeight="1" x14ac:dyDescent="0.25">
      <c r="A58" s="121" t="s">
        <v>54</v>
      </c>
      <c r="B58" s="122">
        <v>191.04043375212137</v>
      </c>
      <c r="C58" s="122">
        <v>198.39884605158929</v>
      </c>
      <c r="D58" s="122">
        <v>198.28142555629827</v>
      </c>
      <c r="E58" s="122">
        <v>201.58332947312906</v>
      </c>
      <c r="F58" s="122">
        <v>198.29987433145695</v>
      </c>
      <c r="G58" s="122">
        <v>206.52081115590781</v>
      </c>
      <c r="H58" s="122">
        <v>196.18663703878377</v>
      </c>
      <c r="I58" s="122">
        <v>200.36885759002644</v>
      </c>
      <c r="J58" s="122">
        <v>212.28592824456538</v>
      </c>
      <c r="K58" s="122">
        <v>228.84716646345623</v>
      </c>
      <c r="L58" s="122">
        <v>229.21199116000417</v>
      </c>
      <c r="M58" s="122">
        <v>229.37227381877469</v>
      </c>
      <c r="N58" s="122">
        <v>236.07802681874148</v>
      </c>
      <c r="O58" s="122">
        <v>238.78552469590898</v>
      </c>
      <c r="P58" s="122">
        <v>237.22921089697144</v>
      </c>
      <c r="Q58" s="122">
        <v>238.65395892304437</v>
      </c>
      <c r="R58" s="122">
        <v>236.26664266842229</v>
      </c>
      <c r="S58" s="122">
        <v>233.62180711670871</v>
      </c>
      <c r="T58" s="122">
        <v>235.65704269074294</v>
      </c>
      <c r="U58" s="122">
        <v>233.2159220120345</v>
      </c>
      <c r="V58" s="122">
        <v>305.86132440758877</v>
      </c>
      <c r="W58" s="122">
        <v>299.05904709666049</v>
      </c>
      <c r="X58" s="122">
        <v>272.10064234747676</v>
      </c>
      <c r="Y58" s="122">
        <v>247.53482543959962</v>
      </c>
      <c r="DA58" s="130" t="s">
        <v>2297</v>
      </c>
    </row>
    <row r="59" spans="1:105" ht="12" customHeight="1" x14ac:dyDescent="0.25">
      <c r="A59" s="97" t="s">
        <v>50</v>
      </c>
      <c r="B59" s="98">
        <v>171.1232798776802</v>
      </c>
      <c r="C59" s="98">
        <v>264.374971492143</v>
      </c>
      <c r="D59" s="98">
        <v>248.92763309641401</v>
      </c>
      <c r="E59" s="98">
        <v>283.21829849200526</v>
      </c>
      <c r="F59" s="98">
        <v>242.13874408722407</v>
      </c>
      <c r="G59" s="98">
        <v>300.06403266857956</v>
      </c>
      <c r="H59" s="98">
        <v>157.82943192198084</v>
      </c>
      <c r="I59" s="98">
        <v>211.00634179402243</v>
      </c>
      <c r="J59" s="98">
        <v>297.05136393282646</v>
      </c>
      <c r="K59" s="98">
        <v>348.14928942859007</v>
      </c>
      <c r="L59" s="98">
        <v>273.75156975741339</v>
      </c>
      <c r="M59" s="98">
        <v>265.57812687991668</v>
      </c>
      <c r="N59" s="98">
        <v>222.70950861051375</v>
      </c>
      <c r="O59" s="98">
        <v>303.92229151049497</v>
      </c>
      <c r="P59" s="98">
        <v>290.60788237418382</v>
      </c>
      <c r="Q59" s="98">
        <v>358.13544913928416</v>
      </c>
      <c r="R59" s="98">
        <v>284.85614868707574</v>
      </c>
      <c r="S59" s="98">
        <v>293.15382703606622</v>
      </c>
      <c r="T59" s="98">
        <v>305.24739053878972</v>
      </c>
      <c r="U59" s="98">
        <v>310.62735888605596</v>
      </c>
      <c r="V59" s="98">
        <v>403.5329935463339</v>
      </c>
      <c r="W59" s="98">
        <v>424.8332585423185</v>
      </c>
      <c r="X59" s="98">
        <v>372.99616523031023</v>
      </c>
      <c r="Y59" s="98">
        <v>315.98462205225979</v>
      </c>
      <c r="DA59" s="63" t="s">
        <v>2298</v>
      </c>
    </row>
    <row r="60" spans="1:105" ht="12" customHeight="1" x14ac:dyDescent="0.25">
      <c r="A60" s="109" t="s">
        <v>120</v>
      </c>
      <c r="B60" s="33">
        <v>193.23638089924762</v>
      </c>
      <c r="C60" s="33">
        <v>190.67822315917647</v>
      </c>
      <c r="D60" s="33">
        <v>192.10392673533039</v>
      </c>
      <c r="E60" s="33">
        <v>191.24559758848022</v>
      </c>
      <c r="F60" s="33">
        <v>192.86871015832048</v>
      </c>
      <c r="G60" s="33">
        <v>195.25001991226563</v>
      </c>
      <c r="H60" s="33">
        <v>200.57549311255875</v>
      </c>
      <c r="I60" s="33">
        <v>199.17175437214399</v>
      </c>
      <c r="J60" s="33">
        <v>202.58375726699927</v>
      </c>
      <c r="K60" s="33">
        <v>215.60716643821303</v>
      </c>
      <c r="L60" s="33">
        <v>224.90991976383913</v>
      </c>
      <c r="M60" s="33">
        <v>226.61582019867714</v>
      </c>
      <c r="N60" s="33">
        <v>236.96849355945184</v>
      </c>
      <c r="O60" s="33">
        <v>234.59683072273222</v>
      </c>
      <c r="P60" s="33">
        <v>233.73319103154481</v>
      </c>
      <c r="Q60" s="33">
        <v>230.89133624134107</v>
      </c>
      <c r="R60" s="33">
        <v>233.11061298347983</v>
      </c>
      <c r="S60" s="33">
        <v>229.91614359978112</v>
      </c>
      <c r="T60" s="33">
        <v>231.48491571106817</v>
      </c>
      <c r="U60" s="33">
        <v>228.59193977836728</v>
      </c>
      <c r="V60" s="33">
        <v>300.22817160274678</v>
      </c>
      <c r="W60" s="33">
        <v>292.33858623937851</v>
      </c>
      <c r="X60" s="33">
        <v>267.23106130959712</v>
      </c>
      <c r="Y60" s="33">
        <v>244.63362756954166</v>
      </c>
      <c r="DA60" s="60" t="s">
        <v>2299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26429.29677703603</v>
      </c>
      <c r="C62" s="117">
        <f t="shared" si="21"/>
        <v>29105.603758568061</v>
      </c>
      <c r="D62" s="117">
        <f t="shared" si="21"/>
        <v>30396.699817121196</v>
      </c>
      <c r="E62" s="117">
        <f t="shared" si="21"/>
        <v>29110.319771782164</v>
      </c>
      <c r="F62" s="117">
        <f t="shared" si="21"/>
        <v>28212.259258107657</v>
      </c>
      <c r="G62" s="117">
        <f t="shared" si="21"/>
        <v>26803.696457870159</v>
      </c>
      <c r="H62" s="117">
        <f t="shared" si="21"/>
        <v>28669.659477233425</v>
      </c>
      <c r="I62" s="117">
        <f t="shared" si="21"/>
        <v>28877.147358550366</v>
      </c>
      <c r="J62" s="117">
        <f t="shared" si="21"/>
        <v>27338.196270907709</v>
      </c>
      <c r="K62" s="117">
        <f t="shared" si="21"/>
        <v>29308.957669830477</v>
      </c>
      <c r="L62" s="117">
        <f t="shared" si="21"/>
        <v>34197.107419968321</v>
      </c>
      <c r="M62" s="117">
        <f t="shared" si="21"/>
        <v>25592.745716247467</v>
      </c>
      <c r="N62" s="117">
        <f t="shared" si="21"/>
        <v>29663.720785933659</v>
      </c>
      <c r="O62" s="117">
        <f t="shared" si="21"/>
        <v>28106.603697874551</v>
      </c>
      <c r="P62" s="117">
        <f t="shared" si="21"/>
        <v>28527.070573394885</v>
      </c>
      <c r="Q62" s="117">
        <f t="shared" si="21"/>
        <v>26512.612380748618</v>
      </c>
      <c r="R62" s="117">
        <f t="shared" ref="R62:V62" si="22">R63+R66+R68+R77</f>
        <v>28301.254249331207</v>
      </c>
      <c r="S62" s="117">
        <f t="shared" si="22"/>
        <v>27752.43690887855</v>
      </c>
      <c r="T62" s="117">
        <f t="shared" si="22"/>
        <v>25586.404290820094</v>
      </c>
      <c r="U62" s="117">
        <f t="shared" si="22"/>
        <v>26150.497977104693</v>
      </c>
      <c r="V62" s="117">
        <f t="shared" si="22"/>
        <v>23324.838952271777</v>
      </c>
      <c r="W62" s="117">
        <f t="shared" ref="W62:Y62" si="23">W63+W66+W68+W77</f>
        <v>29037.281453431762</v>
      </c>
      <c r="X62" s="117">
        <f t="shared" si="23"/>
        <v>24090.523537766047</v>
      </c>
      <c r="Y62" s="117">
        <f t="shared" si="23"/>
        <v>16359.588689691094</v>
      </c>
      <c r="DA62" s="129" t="s">
        <v>2300</v>
      </c>
    </row>
    <row r="63" spans="1:105" ht="12.95" customHeight="1" x14ac:dyDescent="0.25">
      <c r="A63" s="121" t="s">
        <v>57</v>
      </c>
      <c r="B63" s="122">
        <f t="shared" ref="B63:Q63" si="24">SUM(B64:B65)</f>
        <v>23827.655267328839</v>
      </c>
      <c r="C63" s="122">
        <f t="shared" si="24"/>
        <v>26467.749379729215</v>
      </c>
      <c r="D63" s="122">
        <f t="shared" si="24"/>
        <v>27660.062646622573</v>
      </c>
      <c r="E63" s="122">
        <f t="shared" si="24"/>
        <v>26590.876956663258</v>
      </c>
      <c r="F63" s="122">
        <f t="shared" si="24"/>
        <v>25662.880263366616</v>
      </c>
      <c r="G63" s="122">
        <f t="shared" si="24"/>
        <v>24323.876076538978</v>
      </c>
      <c r="H63" s="122">
        <f t="shared" si="24"/>
        <v>26068.622935064544</v>
      </c>
      <c r="I63" s="122">
        <f t="shared" si="24"/>
        <v>26303.778130546285</v>
      </c>
      <c r="J63" s="122">
        <f t="shared" si="24"/>
        <v>24875.927290316005</v>
      </c>
      <c r="K63" s="122">
        <f t="shared" si="24"/>
        <v>26735.959479739697</v>
      </c>
      <c r="L63" s="122">
        <f t="shared" si="24"/>
        <v>31477.72386477283</v>
      </c>
      <c r="M63" s="122">
        <f t="shared" si="24"/>
        <v>23181.548758438348</v>
      </c>
      <c r="N63" s="122">
        <f t="shared" si="24"/>
        <v>27105.870056078511</v>
      </c>
      <c r="O63" s="122">
        <f t="shared" si="24"/>
        <v>25559.386403421468</v>
      </c>
      <c r="P63" s="122">
        <f t="shared" si="24"/>
        <v>25983.56126937893</v>
      </c>
      <c r="Q63" s="122">
        <f t="shared" si="24"/>
        <v>24077.503772801014</v>
      </c>
      <c r="R63" s="122">
        <f t="shared" ref="R63:V63" si="25">SUM(R64:R65)</f>
        <v>25958.999705086739</v>
      </c>
      <c r="S63" s="122">
        <f t="shared" si="25"/>
        <v>25477.441133574903</v>
      </c>
      <c r="T63" s="122">
        <f t="shared" si="25"/>
        <v>23494.816421044779</v>
      </c>
      <c r="U63" s="122">
        <f t="shared" si="25"/>
        <v>23993.846274537977</v>
      </c>
      <c r="V63" s="122">
        <f t="shared" si="25"/>
        <v>21152.121743708121</v>
      </c>
      <c r="W63" s="122">
        <f t="shared" ref="W63:Y63" si="26">SUM(W64:W65)</f>
        <v>26680.09092908986</v>
      </c>
      <c r="X63" s="122">
        <f t="shared" si="26"/>
        <v>22148.30057117419</v>
      </c>
      <c r="Y63" s="122">
        <f t="shared" si="26"/>
        <v>15014.407161248684</v>
      </c>
      <c r="DA63" s="130" t="s">
        <v>2301</v>
      </c>
    </row>
    <row r="64" spans="1:105" ht="12" customHeight="1" x14ac:dyDescent="0.25">
      <c r="A64" s="97" t="s">
        <v>212</v>
      </c>
      <c r="B64" s="98">
        <v>23531.509036163709</v>
      </c>
      <c r="C64" s="98">
        <v>26135.875747933747</v>
      </c>
      <c r="D64" s="98">
        <v>27317.895494091896</v>
      </c>
      <c r="E64" s="98">
        <v>26263.534401217177</v>
      </c>
      <c r="F64" s="98">
        <v>25351.951483860004</v>
      </c>
      <c r="G64" s="98">
        <v>24030.644508018497</v>
      </c>
      <c r="H64" s="98">
        <v>25754.977264711033</v>
      </c>
      <c r="I64" s="98">
        <v>25988.199515356846</v>
      </c>
      <c r="J64" s="98">
        <v>24579.973073638761</v>
      </c>
      <c r="K64" s="98">
        <v>26418.752597013139</v>
      </c>
      <c r="L64" s="98">
        <v>31104.085832479424</v>
      </c>
      <c r="M64" s="98">
        <v>22910.439224792935</v>
      </c>
      <c r="N64" s="98">
        <v>26788.833718857273</v>
      </c>
      <c r="O64" s="98">
        <v>25261.970887433814</v>
      </c>
      <c r="P64" s="98">
        <v>25682.961195497239</v>
      </c>
      <c r="Q64" s="98">
        <v>23799.758160135203</v>
      </c>
      <c r="R64" s="98">
        <v>25654.913222035091</v>
      </c>
      <c r="S64" s="98">
        <v>25172.421289036436</v>
      </c>
      <c r="T64" s="98">
        <v>23206.297222438985</v>
      </c>
      <c r="U64" s="98">
        <v>23689.252749130381</v>
      </c>
      <c r="V64" s="98">
        <v>20875.15710735197</v>
      </c>
      <c r="W64" s="98">
        <v>26319.714309401275</v>
      </c>
      <c r="X64" s="98">
        <v>21843.898661618052</v>
      </c>
      <c r="Y64" s="98">
        <v>14804.20853340402</v>
      </c>
      <c r="DA64" s="63" t="s">
        <v>2302</v>
      </c>
    </row>
    <row r="65" spans="1:105" ht="12" customHeight="1" x14ac:dyDescent="0.25">
      <c r="A65" s="97" t="s">
        <v>53</v>
      </c>
      <c r="B65" s="98">
        <v>296.14623116512894</v>
      </c>
      <c r="C65" s="98">
        <v>331.87363179546952</v>
      </c>
      <c r="D65" s="98">
        <v>342.16715253067599</v>
      </c>
      <c r="E65" s="98">
        <v>327.3425554460801</v>
      </c>
      <c r="F65" s="98">
        <v>310.92877950661216</v>
      </c>
      <c r="G65" s="98">
        <v>293.23156852048186</v>
      </c>
      <c r="H65" s="98">
        <v>313.64567035351058</v>
      </c>
      <c r="I65" s="98">
        <v>315.57861518943878</v>
      </c>
      <c r="J65" s="98">
        <v>295.95421667724537</v>
      </c>
      <c r="K65" s="98">
        <v>317.20688272655792</v>
      </c>
      <c r="L65" s="98">
        <v>373.6380322934063</v>
      </c>
      <c r="M65" s="98">
        <v>271.10953364541115</v>
      </c>
      <c r="N65" s="98">
        <v>317.03633722123658</v>
      </c>
      <c r="O65" s="98">
        <v>297.41551598765204</v>
      </c>
      <c r="P65" s="98">
        <v>300.60007388169271</v>
      </c>
      <c r="Q65" s="98">
        <v>277.74561266581043</v>
      </c>
      <c r="R65" s="98">
        <v>304.0864830516465</v>
      </c>
      <c r="S65" s="98">
        <v>305.01984453846688</v>
      </c>
      <c r="T65" s="98">
        <v>288.51919860579568</v>
      </c>
      <c r="U65" s="98">
        <v>304.59352540759704</v>
      </c>
      <c r="V65" s="98">
        <v>276.96463635615032</v>
      </c>
      <c r="W65" s="98">
        <v>360.37661968858589</v>
      </c>
      <c r="X65" s="98">
        <v>304.40190955613633</v>
      </c>
      <c r="Y65" s="98">
        <v>210.19862784466355</v>
      </c>
      <c r="DA65" s="63" t="s">
        <v>2303</v>
      </c>
    </row>
    <row r="66" spans="1:105" ht="12.95" customHeight="1" x14ac:dyDescent="0.25">
      <c r="A66" s="121" t="s">
        <v>92</v>
      </c>
      <c r="B66" s="122">
        <f t="shared" ref="B66:Y66" si="27">B67</f>
        <v>9.8172836254632667</v>
      </c>
      <c r="C66" s="122">
        <f t="shared" si="27"/>
        <v>10.006617246073143</v>
      </c>
      <c r="D66" s="122">
        <f t="shared" si="27"/>
        <v>10.161207739537176</v>
      </c>
      <c r="E66" s="122">
        <f t="shared" si="27"/>
        <v>12.748202072077474</v>
      </c>
      <c r="F66" s="122">
        <f t="shared" si="27"/>
        <v>10.711728232926262</v>
      </c>
      <c r="G66" s="122">
        <f t="shared" si="27"/>
        <v>10.996583601697138</v>
      </c>
      <c r="H66" s="122">
        <f t="shared" si="27"/>
        <v>11.627929237619032</v>
      </c>
      <c r="I66" s="122">
        <f t="shared" si="27"/>
        <v>12.371642218746569</v>
      </c>
      <c r="J66" s="122">
        <f t="shared" si="27"/>
        <v>14.006053013152837</v>
      </c>
      <c r="K66" s="122">
        <f t="shared" si="27"/>
        <v>15.575501844170919</v>
      </c>
      <c r="L66" s="122">
        <f t="shared" si="27"/>
        <v>22.225199275697815</v>
      </c>
      <c r="M66" s="122">
        <f t="shared" si="27"/>
        <v>18.791871417374463</v>
      </c>
      <c r="N66" s="122">
        <f t="shared" si="27"/>
        <v>17.387952767058302</v>
      </c>
      <c r="O66" s="122">
        <f t="shared" si="27"/>
        <v>15.354503770675985</v>
      </c>
      <c r="P66" s="122">
        <f t="shared" si="27"/>
        <v>13.458272837979159</v>
      </c>
      <c r="Q66" s="122">
        <f t="shared" si="27"/>
        <v>10.552520525719883</v>
      </c>
      <c r="R66" s="122">
        <f t="shared" si="27"/>
        <v>8.4400252261690536</v>
      </c>
      <c r="S66" s="122">
        <f t="shared" si="27"/>
        <v>6.8123131075120185</v>
      </c>
      <c r="T66" s="122">
        <f t="shared" si="27"/>
        <v>7.5734335150306746</v>
      </c>
      <c r="U66" s="122">
        <f t="shared" si="27"/>
        <v>10.256152278751857</v>
      </c>
      <c r="V66" s="122">
        <f t="shared" si="27"/>
        <v>14.996584781245016</v>
      </c>
      <c r="W66" s="122">
        <f t="shared" si="27"/>
        <v>24.089353231554448</v>
      </c>
      <c r="X66" s="122">
        <f t="shared" si="27"/>
        <v>27.182367170465266</v>
      </c>
      <c r="Y66" s="122">
        <f t="shared" si="27"/>
        <v>38.511270000671963</v>
      </c>
      <c r="DA66" s="130" t="s">
        <v>2304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9.8172836254632667</v>
      </c>
      <c r="C67" s="98">
        <f>IF(RES_hhdet_fec!C67=0,0,RES_hhdet_fec!C67*1000*11630/RES_hhdet_num!C62)</f>
        <v>10.006617246073143</v>
      </c>
      <c r="D67" s="98">
        <f>IF(RES_hhdet_fec!D67=0,0,RES_hhdet_fec!D67*1000*11630/RES_hhdet_num!D62)</f>
        <v>10.161207739537176</v>
      </c>
      <c r="E67" s="98">
        <f>IF(RES_hhdet_fec!E67=0,0,RES_hhdet_fec!E67*1000*11630/RES_hhdet_num!E62)</f>
        <v>12.748202072077474</v>
      </c>
      <c r="F67" s="98">
        <f>IF(RES_hhdet_fec!F67=0,0,RES_hhdet_fec!F67*1000*11630/RES_hhdet_num!F62)</f>
        <v>10.711728232926262</v>
      </c>
      <c r="G67" s="98">
        <f>IF(RES_hhdet_fec!G67=0,0,RES_hhdet_fec!G67*1000*11630/RES_hhdet_num!G62)</f>
        <v>10.996583601697138</v>
      </c>
      <c r="H67" s="98">
        <f>IF(RES_hhdet_fec!H67=0,0,RES_hhdet_fec!H67*1000*11630/RES_hhdet_num!H62)</f>
        <v>11.627929237619032</v>
      </c>
      <c r="I67" s="98">
        <f>IF(RES_hhdet_fec!I67=0,0,RES_hhdet_fec!I67*1000*11630/RES_hhdet_num!I62)</f>
        <v>12.371642218746569</v>
      </c>
      <c r="J67" s="98">
        <f>IF(RES_hhdet_fec!J67=0,0,RES_hhdet_fec!J67*1000*11630/RES_hhdet_num!J62)</f>
        <v>14.006053013152837</v>
      </c>
      <c r="K67" s="98">
        <f>IF(RES_hhdet_fec!K67=0,0,RES_hhdet_fec!K67*1000*11630/RES_hhdet_num!K62)</f>
        <v>15.575501844170919</v>
      </c>
      <c r="L67" s="98">
        <f>IF(RES_hhdet_fec!L67=0,0,RES_hhdet_fec!L67*1000*11630/RES_hhdet_num!L62)</f>
        <v>22.225199275697815</v>
      </c>
      <c r="M67" s="98">
        <f>IF(RES_hhdet_fec!M67=0,0,RES_hhdet_fec!M67*1000*11630/RES_hhdet_num!M62)</f>
        <v>18.791871417374463</v>
      </c>
      <c r="N67" s="98">
        <f>IF(RES_hhdet_fec!N67=0,0,RES_hhdet_fec!N67*1000*11630/RES_hhdet_num!N62)</f>
        <v>17.387952767058302</v>
      </c>
      <c r="O67" s="98">
        <f>IF(RES_hhdet_fec!O67=0,0,RES_hhdet_fec!O67*1000*11630/RES_hhdet_num!O62)</f>
        <v>15.354503770675985</v>
      </c>
      <c r="P67" s="98">
        <f>IF(RES_hhdet_fec!P67=0,0,RES_hhdet_fec!P67*1000*11630/RES_hhdet_num!P62)</f>
        <v>13.458272837979159</v>
      </c>
      <c r="Q67" s="98">
        <f>IF(RES_hhdet_fec!Q67=0,0,RES_hhdet_fec!Q67*1000*11630/RES_hhdet_num!Q62)</f>
        <v>10.552520525719883</v>
      </c>
      <c r="R67" s="98">
        <f>IF(RES_hhdet_fec!R67=0,0,RES_hhdet_fec!R67*1000*11630/RES_hhdet_num!R62)</f>
        <v>8.4400252261690536</v>
      </c>
      <c r="S67" s="98">
        <f>IF(RES_hhdet_fec!S67=0,0,RES_hhdet_fec!S67*1000*11630/RES_hhdet_num!S62)</f>
        <v>6.8123131075120185</v>
      </c>
      <c r="T67" s="98">
        <f>IF(RES_hhdet_fec!T67=0,0,RES_hhdet_fec!T67*1000*11630/RES_hhdet_num!T62)</f>
        <v>7.5734335150306746</v>
      </c>
      <c r="U67" s="98">
        <f>IF(RES_hhdet_fec!U67=0,0,RES_hhdet_fec!U67*1000*11630/RES_hhdet_num!U62)</f>
        <v>10.256152278751857</v>
      </c>
      <c r="V67" s="98">
        <f>IF(RES_hhdet_fec!V67=0,0,RES_hhdet_fec!V67*1000*11630/RES_hhdet_num!V62)</f>
        <v>14.996584781245016</v>
      </c>
      <c r="W67" s="98">
        <f>IF(RES_hhdet_fec!W67=0,0,RES_hhdet_fec!W67*1000*11630/RES_hhdet_num!W62)</f>
        <v>24.089353231554448</v>
      </c>
      <c r="X67" s="98">
        <f>IF(RES_hhdet_fec!X67=0,0,RES_hhdet_fec!X67*1000*11630/RES_hhdet_num!X62)</f>
        <v>27.182367170465266</v>
      </c>
      <c r="Y67" s="98">
        <f>IF(RES_hhdet_fec!Y67=0,0,RES_hhdet_fec!Y67*1000*11630/RES_hhdet_num!Y62)</f>
        <v>38.511270000671963</v>
      </c>
      <c r="DA67" s="63" t="s">
        <v>2305</v>
      </c>
    </row>
    <row r="68" spans="1:105" ht="12" customHeight="1" x14ac:dyDescent="0.25">
      <c r="A68" s="121" t="s">
        <v>55</v>
      </c>
      <c r="B68" s="122">
        <v>2366.9602267857636</v>
      </c>
      <c r="C68" s="122">
        <v>2394.5020908242154</v>
      </c>
      <c r="D68" s="122">
        <v>2479.2858083489436</v>
      </c>
      <c r="E68" s="122">
        <v>2274.7055845750374</v>
      </c>
      <c r="F68" s="122">
        <v>2302.0103242506466</v>
      </c>
      <c r="G68" s="122">
        <v>2232.2341962406085</v>
      </c>
      <c r="H68" s="122">
        <v>2345.1358844756651</v>
      </c>
      <c r="I68" s="122">
        <v>2310.3775272023809</v>
      </c>
      <c r="J68" s="122">
        <v>2190.5223003304113</v>
      </c>
      <c r="K68" s="122">
        <v>2274.1363408163934</v>
      </c>
      <c r="L68" s="122">
        <v>2396.660259274503</v>
      </c>
      <c r="M68" s="122">
        <v>2130.567810614983</v>
      </c>
      <c r="N68" s="122">
        <v>2252.0645204543898</v>
      </c>
      <c r="O68" s="122">
        <v>2239.6022383530794</v>
      </c>
      <c r="P68" s="122">
        <v>2231.8723907187532</v>
      </c>
      <c r="Q68" s="122">
        <v>2133.8304531953854</v>
      </c>
      <c r="R68" s="122">
        <v>2047.4260236752077</v>
      </c>
      <c r="S68" s="122">
        <v>1975.5998272960694</v>
      </c>
      <c r="T68" s="122">
        <v>1797.3874298539265</v>
      </c>
      <c r="U68" s="122">
        <v>1833.794810041501</v>
      </c>
      <c r="V68" s="122">
        <v>1752.6605690376232</v>
      </c>
      <c r="W68" s="122">
        <v>1879.9816626722593</v>
      </c>
      <c r="X68" s="122">
        <v>1555.6170164373057</v>
      </c>
      <c r="Y68" s="122">
        <v>1051.5192324359068</v>
      </c>
      <c r="DA68" s="130" t="s">
        <v>2306</v>
      </c>
    </row>
    <row r="69" spans="1:105" ht="12" customHeight="1" x14ac:dyDescent="0.25">
      <c r="A69" s="97" t="s">
        <v>134</v>
      </c>
      <c r="B69" s="98">
        <v>2377.8817719631829</v>
      </c>
      <c r="C69" s="98">
        <v>2407.7800835571165</v>
      </c>
      <c r="D69" s="98">
        <v>2495.6443296073994</v>
      </c>
      <c r="E69" s="98">
        <v>2285.5459114817795</v>
      </c>
      <c r="F69" s="98">
        <v>2314.5483181083305</v>
      </c>
      <c r="G69" s="98">
        <v>2240.2310607625773</v>
      </c>
      <c r="H69" s="98">
        <v>2357.8787643945329</v>
      </c>
      <c r="I69" s="98">
        <v>2324.0277890765092</v>
      </c>
      <c r="J69" s="98">
        <v>2200.7753483737911</v>
      </c>
      <c r="K69" s="98">
        <v>2285.5743465892497</v>
      </c>
      <c r="L69" s="98">
        <v>2412.5100812641463</v>
      </c>
      <c r="M69" s="98">
        <v>2132.8144969775881</v>
      </c>
      <c r="N69" s="98">
        <v>2259.0142398017128</v>
      </c>
      <c r="O69" s="98">
        <v>2246.7875971429035</v>
      </c>
      <c r="P69" s="98">
        <v>2240.9900853597378</v>
      </c>
      <c r="Q69" s="98">
        <v>2140.8406661666049</v>
      </c>
      <c r="R69" s="98">
        <v>2051.9507027092227</v>
      </c>
      <c r="S69" s="98">
        <v>1979.9788018334516</v>
      </c>
      <c r="T69" s="98">
        <v>1798.0355426383053</v>
      </c>
      <c r="U69" s="98">
        <v>1837.6088844223475</v>
      </c>
      <c r="V69" s="98">
        <v>1755.0920690749956</v>
      </c>
      <c r="W69" s="98">
        <v>1888.5412614917143</v>
      </c>
      <c r="X69" s="98">
        <v>1558.3689499879317</v>
      </c>
      <c r="Y69" s="98">
        <v>1034.4499768050193</v>
      </c>
      <c r="DA69" s="63" t="s">
        <v>2307</v>
      </c>
    </row>
    <row r="70" spans="1:105" ht="12" customHeight="1" x14ac:dyDescent="0.25">
      <c r="A70" s="97" t="s">
        <v>133</v>
      </c>
      <c r="B70" s="98">
        <v>2187.7413081127324</v>
      </c>
      <c r="C70" s="98">
        <v>2146.4350682768581</v>
      </c>
      <c r="D70" s="98">
        <v>2253.3653497911223</v>
      </c>
      <c r="E70" s="98">
        <v>2082.1085413689652</v>
      </c>
      <c r="F70" s="98">
        <v>2137.8936382178522</v>
      </c>
      <c r="G70" s="98">
        <v>2100.8794826929206</v>
      </c>
      <c r="H70" s="98">
        <v>2187.5655397783994</v>
      </c>
      <c r="I70" s="98">
        <v>2082.3028244021134</v>
      </c>
      <c r="J70" s="98">
        <v>1989.4980238851081</v>
      </c>
      <c r="K70" s="98">
        <v>2074.2491312086122</v>
      </c>
      <c r="L70" s="98">
        <v>2204.6130873137745</v>
      </c>
      <c r="M70" s="98">
        <v>1968.9771787874113</v>
      </c>
      <c r="N70" s="98">
        <v>2106.0535648553864</v>
      </c>
      <c r="O70" s="98">
        <v>2116.6113337947309</v>
      </c>
      <c r="P70" s="98">
        <v>2101.9733925460951</v>
      </c>
      <c r="Q70" s="98">
        <v>2025.2968638047491</v>
      </c>
      <c r="R70" s="98">
        <v>1975.6731506732954</v>
      </c>
      <c r="S70" s="98">
        <v>1850.021603947506</v>
      </c>
      <c r="T70" s="98">
        <v>1739.0705748595167</v>
      </c>
      <c r="U70" s="98">
        <v>1748.4578229571835</v>
      </c>
      <c r="V70" s="98">
        <v>1607.9705039719604</v>
      </c>
      <c r="W70" s="98">
        <v>1747.76039511879</v>
      </c>
      <c r="X70" s="98">
        <v>1438.7669575861285</v>
      </c>
      <c r="Y70" s="98">
        <v>980.94454619777105</v>
      </c>
      <c r="DA70" s="63" t="s">
        <v>2308</v>
      </c>
    </row>
    <row r="71" spans="1:105" ht="12" customHeight="1" x14ac:dyDescent="0.25">
      <c r="A71" s="100" t="s">
        <v>212</v>
      </c>
      <c r="B71" s="101">
        <v>1912.5526914916279</v>
      </c>
      <c r="C71" s="101">
        <v>1855.6126093619368</v>
      </c>
      <c r="D71" s="101">
        <v>1951.3215088558079</v>
      </c>
      <c r="E71" s="101">
        <v>1797.3772974832168</v>
      </c>
      <c r="F71" s="101">
        <v>1847.173956203141</v>
      </c>
      <c r="G71" s="101">
        <v>1820.5164536507434</v>
      </c>
      <c r="H71" s="101">
        <v>1886.8842169519301</v>
      </c>
      <c r="I71" s="101">
        <v>1800.2600449810961</v>
      </c>
      <c r="J71" s="101">
        <v>1708.0919042963312</v>
      </c>
      <c r="K71" s="101">
        <v>1779.5654953731566</v>
      </c>
      <c r="L71" s="101">
        <v>1887.034877886618</v>
      </c>
      <c r="M71" s="101">
        <v>1689.8085520857535</v>
      </c>
      <c r="N71" s="101">
        <v>1806.1739154507784</v>
      </c>
      <c r="O71" s="101">
        <v>1813.424840041195</v>
      </c>
      <c r="P71" s="101">
        <v>1799.0360293586753</v>
      </c>
      <c r="Q71" s="101">
        <v>1731.4592109717878</v>
      </c>
      <c r="R71" s="101">
        <v>1692.5337734856221</v>
      </c>
      <c r="S71" s="101">
        <v>1570.4579727323919</v>
      </c>
      <c r="T71" s="101">
        <v>1477.3643264092668</v>
      </c>
      <c r="U71" s="101">
        <v>1471.3888142670316</v>
      </c>
      <c r="V71" s="101">
        <v>1335.9309783435278</v>
      </c>
      <c r="W71" s="101">
        <v>1436.0514728268893</v>
      </c>
      <c r="X71" s="101">
        <v>1176.5932450048842</v>
      </c>
      <c r="Y71" s="101">
        <v>814.30519752278735</v>
      </c>
      <c r="DA71" s="131" t="s">
        <v>2309</v>
      </c>
    </row>
    <row r="72" spans="1:105" ht="12" customHeight="1" x14ac:dyDescent="0.25">
      <c r="A72" s="103" t="s">
        <v>52</v>
      </c>
      <c r="B72" s="104">
        <v>275.18861662110459</v>
      </c>
      <c r="C72" s="104">
        <v>290.8224589149213</v>
      </c>
      <c r="D72" s="104">
        <v>302.04384093531445</v>
      </c>
      <c r="E72" s="104">
        <v>284.73124388574848</v>
      </c>
      <c r="F72" s="104">
        <v>290.71968201471094</v>
      </c>
      <c r="G72" s="104">
        <v>280.36302904217706</v>
      </c>
      <c r="H72" s="104">
        <v>300.6813228264698</v>
      </c>
      <c r="I72" s="104">
        <v>282.04277942101754</v>
      </c>
      <c r="J72" s="104">
        <v>281.4061195887769</v>
      </c>
      <c r="K72" s="104">
        <v>294.68363583545556</v>
      </c>
      <c r="L72" s="104">
        <v>317.57820942715591</v>
      </c>
      <c r="M72" s="104">
        <v>279.16862670165779</v>
      </c>
      <c r="N72" s="104">
        <v>299.87964940460853</v>
      </c>
      <c r="O72" s="104">
        <v>303.18649375353579</v>
      </c>
      <c r="P72" s="104">
        <v>302.93736318741981</v>
      </c>
      <c r="Q72" s="104">
        <v>293.83765283296106</v>
      </c>
      <c r="R72" s="104">
        <v>283.13937718767318</v>
      </c>
      <c r="S72" s="104">
        <v>279.5636312151135</v>
      </c>
      <c r="T72" s="104">
        <v>261.70624845024975</v>
      </c>
      <c r="U72" s="104">
        <v>277.0690086901518</v>
      </c>
      <c r="V72" s="104">
        <v>272.03952562843222</v>
      </c>
      <c r="W72" s="104">
        <v>311.70892229190059</v>
      </c>
      <c r="X72" s="104">
        <v>262.1737125812445</v>
      </c>
      <c r="Y72" s="104">
        <v>166.63934867498367</v>
      </c>
      <c r="DA72" s="132" t="s">
        <v>2310</v>
      </c>
    </row>
    <row r="73" spans="1:105" ht="12" customHeight="1" x14ac:dyDescent="0.25">
      <c r="A73" s="106" t="s">
        <v>122</v>
      </c>
      <c r="B73" s="101">
        <v>2055.6771157979715</v>
      </c>
      <c r="C73" s="101">
        <v>2015.4726061031479</v>
      </c>
      <c r="D73" s="101">
        <v>2012.4401999037946</v>
      </c>
      <c r="E73" s="101">
        <v>1967.9306163623614</v>
      </c>
      <c r="F73" s="101">
        <v>1953.991047615586</v>
      </c>
      <c r="G73" s="101">
        <v>2014.8807011101831</v>
      </c>
      <c r="H73" s="101">
        <v>2004.4049404341126</v>
      </c>
      <c r="I73" s="101">
        <v>1948.9979537993029</v>
      </c>
      <c r="J73" s="101">
        <v>1922.3567419709884</v>
      </c>
      <c r="K73" s="101">
        <v>1974.5368863705253</v>
      </c>
      <c r="L73" s="101">
        <v>1976.2195994730805</v>
      </c>
      <c r="M73" s="101">
        <v>2075.2787928169587</v>
      </c>
      <c r="N73" s="101">
        <v>2070.7251693210519</v>
      </c>
      <c r="O73" s="101">
        <v>2053.2734969828753</v>
      </c>
      <c r="P73" s="101">
        <v>1993.0319383624089</v>
      </c>
      <c r="Q73" s="101">
        <v>1949.543203810337</v>
      </c>
      <c r="R73" s="101">
        <v>1925.8115129147582</v>
      </c>
      <c r="S73" s="101">
        <v>1851.3175341828903</v>
      </c>
      <c r="T73" s="101">
        <v>1781.6457163635653</v>
      </c>
      <c r="U73" s="101">
        <v>1711.8282140138108</v>
      </c>
      <c r="V73" s="101">
        <v>1678.6848153797891</v>
      </c>
      <c r="W73" s="101">
        <v>1611.9753483072627</v>
      </c>
      <c r="X73" s="101">
        <v>1480.636285108945</v>
      </c>
      <c r="Y73" s="101">
        <v>1468.7430538480828</v>
      </c>
      <c r="DA73" s="131" t="s">
        <v>2311</v>
      </c>
    </row>
    <row r="74" spans="1:105" ht="12" customHeight="1" x14ac:dyDescent="0.25">
      <c r="A74" s="107" t="s">
        <v>121</v>
      </c>
      <c r="B74" s="104">
        <v>1940.9969708397414</v>
      </c>
      <c r="C74" s="104">
        <v>1901.5092755478386</v>
      </c>
      <c r="D74" s="104">
        <v>1901.3658541505424</v>
      </c>
      <c r="E74" s="104">
        <v>1862.4304005688084</v>
      </c>
      <c r="F74" s="104">
        <v>1847.4044507878248</v>
      </c>
      <c r="G74" s="104">
        <v>1905.9399094321184</v>
      </c>
      <c r="H74" s="104">
        <v>1894.5092353227992</v>
      </c>
      <c r="I74" s="104">
        <v>1851.6881985820592</v>
      </c>
      <c r="J74" s="104">
        <v>1822.5789815327614</v>
      </c>
      <c r="K74" s="104">
        <v>1872.3465115557015</v>
      </c>
      <c r="L74" s="104">
        <v>1872.5294097429501</v>
      </c>
      <c r="M74" s="104">
        <v>1968.1551592417716</v>
      </c>
      <c r="N74" s="104">
        <v>1969.4326856635819</v>
      </c>
      <c r="O74" s="104">
        <v>1948.5708931403103</v>
      </c>
      <c r="P74" s="104">
        <v>1884.7153012269071</v>
      </c>
      <c r="Q74" s="104">
        <v>1845.7060535880275</v>
      </c>
      <c r="R74" s="104">
        <v>1815.0361242123172</v>
      </c>
      <c r="S74" s="104">
        <v>1738.8060527104501</v>
      </c>
      <c r="T74" s="104">
        <v>1686.5645516837862</v>
      </c>
      <c r="U74" s="104">
        <v>1619.3309689892942</v>
      </c>
      <c r="V74" s="104">
        <v>1600.5169499542922</v>
      </c>
      <c r="W74" s="104">
        <v>1531.3292033206119</v>
      </c>
      <c r="X74" s="104">
        <v>1410.1615023476859</v>
      </c>
      <c r="Y74" s="104">
        <v>1404.0070785373989</v>
      </c>
      <c r="DA74" s="132" t="s">
        <v>2312</v>
      </c>
    </row>
    <row r="75" spans="1:105" ht="12" customHeight="1" x14ac:dyDescent="0.25">
      <c r="A75" s="108" t="s">
        <v>53</v>
      </c>
      <c r="B75" s="98">
        <v>1653.4236352995449</v>
      </c>
      <c r="C75" s="98">
        <v>1608.876795954847</v>
      </c>
      <c r="D75" s="98">
        <v>1610.3033491402207</v>
      </c>
      <c r="E75" s="98">
        <v>1570.8688624763583</v>
      </c>
      <c r="F75" s="98">
        <v>1557.9484757176212</v>
      </c>
      <c r="G75" s="98">
        <v>1611.186943014942</v>
      </c>
      <c r="H75" s="98">
        <v>1599.0083203123161</v>
      </c>
      <c r="I75" s="98">
        <v>1579.9451399155146</v>
      </c>
      <c r="J75" s="98">
        <v>1543.2260118676022</v>
      </c>
      <c r="K75" s="98">
        <v>1585.581526927441</v>
      </c>
      <c r="L75" s="98">
        <v>1581.5109556826762</v>
      </c>
      <c r="M75" s="98">
        <v>1666.8422806282047</v>
      </c>
      <c r="N75" s="98">
        <v>1666.4352758784939</v>
      </c>
      <c r="O75" s="98">
        <v>1645.2242945960802</v>
      </c>
      <c r="P75" s="98">
        <v>1589.3021389391115</v>
      </c>
      <c r="Q75" s="98">
        <v>1552.0444632679853</v>
      </c>
      <c r="R75" s="98">
        <v>1526.0904983542007</v>
      </c>
      <c r="S75" s="98">
        <v>1459.0448610955739</v>
      </c>
      <c r="T75" s="98">
        <v>1415.2190112695337</v>
      </c>
      <c r="U75" s="98">
        <v>1355.5138719252477</v>
      </c>
      <c r="V75" s="98">
        <v>1335.581097138305</v>
      </c>
      <c r="W75" s="98">
        <v>1263.3524490524703</v>
      </c>
      <c r="X75" s="98">
        <v>1161.8318940686906</v>
      </c>
      <c r="Y75" s="98">
        <v>1172.0810517642747</v>
      </c>
      <c r="DA75" s="63" t="s">
        <v>2313</v>
      </c>
    </row>
    <row r="76" spans="1:105" ht="12" customHeight="1" x14ac:dyDescent="0.25">
      <c r="A76" s="108" t="s">
        <v>52</v>
      </c>
      <c r="B76" s="98">
        <v>287.57333554019613</v>
      </c>
      <c r="C76" s="98">
        <v>292.63247959299161</v>
      </c>
      <c r="D76" s="98">
        <v>291.06250501032144</v>
      </c>
      <c r="E76" s="98">
        <v>291.56153809245018</v>
      </c>
      <c r="F76" s="98">
        <v>289.45597507020375</v>
      </c>
      <c r="G76" s="98">
        <v>294.75296641717637</v>
      </c>
      <c r="H76" s="98">
        <v>295.50091501048303</v>
      </c>
      <c r="I76" s="98">
        <v>271.7430586665447</v>
      </c>
      <c r="J76" s="98">
        <v>279.35296966515943</v>
      </c>
      <c r="K76" s="98">
        <v>286.76498462826066</v>
      </c>
      <c r="L76" s="98">
        <v>291.01845406027428</v>
      </c>
      <c r="M76" s="98">
        <v>301.31287861356702</v>
      </c>
      <c r="N76" s="98">
        <v>302.99740978508771</v>
      </c>
      <c r="O76" s="98">
        <v>303.34659854423023</v>
      </c>
      <c r="P76" s="98">
        <v>295.41316228779567</v>
      </c>
      <c r="Q76" s="98">
        <v>293.66159032004219</v>
      </c>
      <c r="R76" s="98">
        <v>288.94562585811667</v>
      </c>
      <c r="S76" s="98">
        <v>279.76119161487605</v>
      </c>
      <c r="T76" s="98">
        <v>271.3455404142523</v>
      </c>
      <c r="U76" s="98">
        <v>263.81709706404655</v>
      </c>
      <c r="V76" s="98">
        <v>264.93585281598718</v>
      </c>
      <c r="W76" s="98">
        <v>267.97675426814152</v>
      </c>
      <c r="X76" s="98">
        <v>248.32960827899501</v>
      </c>
      <c r="Y76" s="98">
        <v>231.92602677312451</v>
      </c>
      <c r="DA76" s="63" t="s">
        <v>2314</v>
      </c>
    </row>
    <row r="77" spans="1:105" ht="12" customHeight="1" x14ac:dyDescent="0.25">
      <c r="A77" s="121" t="s">
        <v>54</v>
      </c>
      <c r="B77" s="122">
        <v>224.86399929596607</v>
      </c>
      <c r="C77" s="122">
        <v>233.34567076855916</v>
      </c>
      <c r="D77" s="122">
        <v>247.19015441014241</v>
      </c>
      <c r="E77" s="122">
        <v>231.98902847179042</v>
      </c>
      <c r="F77" s="122">
        <v>236.65694225746338</v>
      </c>
      <c r="G77" s="122">
        <v>236.58960148887533</v>
      </c>
      <c r="H77" s="122">
        <v>244.27272845559338</v>
      </c>
      <c r="I77" s="122">
        <v>250.62005858295504</v>
      </c>
      <c r="J77" s="122">
        <v>257.74062724813865</v>
      </c>
      <c r="K77" s="122">
        <v>283.28634743021826</v>
      </c>
      <c r="L77" s="122">
        <v>300.49809664528965</v>
      </c>
      <c r="M77" s="122">
        <v>261.83727577676081</v>
      </c>
      <c r="N77" s="122">
        <v>288.3982566336997</v>
      </c>
      <c r="O77" s="122">
        <v>292.2605523293293</v>
      </c>
      <c r="P77" s="122">
        <v>298.17864045922312</v>
      </c>
      <c r="Q77" s="122">
        <v>290.72563422649949</v>
      </c>
      <c r="R77" s="122">
        <v>286.38849534308878</v>
      </c>
      <c r="S77" s="122">
        <v>292.58363490006695</v>
      </c>
      <c r="T77" s="122">
        <v>286.62700640635683</v>
      </c>
      <c r="U77" s="122">
        <v>312.60074024646468</v>
      </c>
      <c r="V77" s="122">
        <v>405.0600547447865</v>
      </c>
      <c r="W77" s="122">
        <v>453.11950843808995</v>
      </c>
      <c r="X77" s="122">
        <v>359.42358298408374</v>
      </c>
      <c r="Y77" s="122">
        <v>255.15102600583091</v>
      </c>
      <c r="DA77" s="130" t="s">
        <v>2315</v>
      </c>
    </row>
    <row r="78" spans="1:105" ht="12" customHeight="1" x14ac:dyDescent="0.25">
      <c r="A78" s="97" t="s">
        <v>189</v>
      </c>
      <c r="B78" s="98">
        <v>226.66709409476539</v>
      </c>
      <c r="C78" s="98">
        <v>235.46334987795908</v>
      </c>
      <c r="D78" s="98">
        <v>249.5527720258502</v>
      </c>
      <c r="E78" s="98">
        <v>233.58972429075837</v>
      </c>
      <c r="F78" s="98">
        <v>238.35731454125744</v>
      </c>
      <c r="G78" s="98">
        <v>238.22532605721375</v>
      </c>
      <c r="H78" s="98">
        <v>246.03920177706604</v>
      </c>
      <c r="I78" s="98">
        <v>252.71426625000498</v>
      </c>
      <c r="J78" s="98">
        <v>260.00862009653201</v>
      </c>
      <c r="K78" s="98">
        <v>286.06751269933818</v>
      </c>
      <c r="L78" s="98">
        <v>303.58669368008566</v>
      </c>
      <c r="M78" s="98">
        <v>263.27453099850925</v>
      </c>
      <c r="N78" s="98">
        <v>290.50440588031847</v>
      </c>
      <c r="O78" s="98">
        <v>294.63830689621261</v>
      </c>
      <c r="P78" s="98">
        <v>300.84921291045373</v>
      </c>
      <c r="Q78" s="98">
        <v>293.18950357763748</v>
      </c>
      <c r="R78" s="98">
        <v>288.59284555834887</v>
      </c>
      <c r="S78" s="98">
        <v>295.1869948919263</v>
      </c>
      <c r="T78" s="98">
        <v>289.15647528510243</v>
      </c>
      <c r="U78" s="98">
        <v>316.61091117187999</v>
      </c>
      <c r="V78" s="98">
        <v>411.29579978088077</v>
      </c>
      <c r="W78" s="98">
        <v>463.94433315556159</v>
      </c>
      <c r="X78" s="98">
        <v>368.4300531538583</v>
      </c>
      <c r="Y78" s="98">
        <v>256.61805787413977</v>
      </c>
      <c r="DA78" s="63" t="s">
        <v>2316</v>
      </c>
    </row>
    <row r="79" spans="1:105" ht="12" customHeight="1" x14ac:dyDescent="0.25">
      <c r="A79" s="109" t="s">
        <v>120</v>
      </c>
      <c r="B79" s="33">
        <v>193.23638089924759</v>
      </c>
      <c r="C79" s="33">
        <v>190.86975253639238</v>
      </c>
      <c r="D79" s="33">
        <v>192.43061019153004</v>
      </c>
      <c r="E79" s="33">
        <v>191.56418315276417</v>
      </c>
      <c r="F79" s="33">
        <v>192.8410720441112</v>
      </c>
      <c r="G79" s="33">
        <v>194.95651664235746</v>
      </c>
      <c r="H79" s="33">
        <v>200.21024013984305</v>
      </c>
      <c r="I79" s="33">
        <v>198.85788687714862</v>
      </c>
      <c r="J79" s="33">
        <v>202.28263647829792</v>
      </c>
      <c r="K79" s="33">
        <v>215.50610797267925</v>
      </c>
      <c r="L79" s="33">
        <v>225.11162021998683</v>
      </c>
      <c r="M79" s="33">
        <v>227.11501470531556</v>
      </c>
      <c r="N79" s="33">
        <v>237.55093810480037</v>
      </c>
      <c r="O79" s="33">
        <v>235.02563661897565</v>
      </c>
      <c r="P79" s="33">
        <v>233.3446576666617</v>
      </c>
      <c r="Q79" s="33">
        <v>230.15132242369225</v>
      </c>
      <c r="R79" s="33">
        <v>232.18316218095578</v>
      </c>
      <c r="S79" s="33">
        <v>229.32497946569211</v>
      </c>
      <c r="T79" s="33">
        <v>230.82898781378469</v>
      </c>
      <c r="U79" s="33">
        <v>227.94485254891021</v>
      </c>
      <c r="V79" s="33">
        <v>297.92116701818969</v>
      </c>
      <c r="W79" s="33">
        <v>289.10886858864848</v>
      </c>
      <c r="X79" s="33">
        <v>262.54470122062344</v>
      </c>
      <c r="Y79" s="33">
        <v>237.74696119063304</v>
      </c>
      <c r="DA79" s="60" t="s">
        <v>2317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29143.652901831105</v>
      </c>
      <c r="C81" s="117">
        <f t="shared" si="28"/>
        <v>31721.074070062034</v>
      </c>
      <c r="D81" s="117">
        <f t="shared" si="28"/>
        <v>31594.760215881324</v>
      </c>
      <c r="E81" s="117">
        <f t="shared" si="28"/>
        <v>30979.538997546661</v>
      </c>
      <c r="F81" s="117">
        <f t="shared" si="28"/>
        <v>29739.656512836227</v>
      </c>
      <c r="G81" s="117">
        <f t="shared" si="28"/>
        <v>28769.233169368017</v>
      </c>
      <c r="H81" s="117">
        <f t="shared" si="28"/>
        <v>28245.908346007833</v>
      </c>
      <c r="I81" s="117">
        <f t="shared" si="28"/>
        <v>27209.068259792759</v>
      </c>
      <c r="J81" s="117">
        <f t="shared" si="28"/>
        <v>27091.207238586736</v>
      </c>
      <c r="K81" s="117">
        <f t="shared" si="28"/>
        <v>27566.946897704875</v>
      </c>
      <c r="L81" s="117">
        <f t="shared" si="28"/>
        <v>29750.070252239086</v>
      </c>
      <c r="M81" s="117">
        <f t="shared" si="28"/>
        <v>25307.647139799607</v>
      </c>
      <c r="N81" s="117">
        <f t="shared" si="28"/>
        <v>27013.942344533159</v>
      </c>
      <c r="O81" s="117">
        <f t="shared" si="28"/>
        <v>25128.233255259951</v>
      </c>
      <c r="P81" s="117">
        <f t="shared" si="28"/>
        <v>25122.855833546761</v>
      </c>
      <c r="Q81" s="117">
        <f t="shared" si="28"/>
        <v>23771.480865744998</v>
      </c>
      <c r="R81" s="117">
        <f t="shared" ref="R81:V81" si="29">R82+R85+R87+R100</f>
        <v>25770.973081749831</v>
      </c>
      <c r="S81" s="117">
        <f t="shared" si="29"/>
        <v>25165.821782363219</v>
      </c>
      <c r="T81" s="117">
        <f t="shared" si="29"/>
        <v>24531.912892414803</v>
      </c>
      <c r="U81" s="117">
        <f t="shared" si="29"/>
        <v>23860.203249587004</v>
      </c>
      <c r="V81" s="117">
        <f t="shared" si="29"/>
        <v>21990.249850200045</v>
      </c>
      <c r="W81" s="117">
        <f t="shared" ref="W81:Y81" si="30">W82+W85+W87+W100</f>
        <v>24421.349979813611</v>
      </c>
      <c r="X81" s="117">
        <f t="shared" si="30"/>
        <v>22499.298974126228</v>
      </c>
      <c r="Y81" s="117">
        <f t="shared" si="30"/>
        <v>21797.202534722834</v>
      </c>
      <c r="DA81" s="129" t="s">
        <v>2318</v>
      </c>
    </row>
    <row r="82" spans="1:105" ht="12.95" customHeight="1" x14ac:dyDescent="0.25">
      <c r="A82" s="121" t="s">
        <v>57</v>
      </c>
      <c r="B82" s="122">
        <f t="shared" ref="B82:Q82" si="31">SUM(B83:B84)</f>
        <v>26734.63350841697</v>
      </c>
      <c r="C82" s="122">
        <f t="shared" si="31"/>
        <v>29320.975358589094</v>
      </c>
      <c r="D82" s="122">
        <f t="shared" si="31"/>
        <v>29201.829612012963</v>
      </c>
      <c r="E82" s="122">
        <f t="shared" si="31"/>
        <v>28656.536350241084</v>
      </c>
      <c r="F82" s="122">
        <f t="shared" si="31"/>
        <v>27424.648016786734</v>
      </c>
      <c r="G82" s="122">
        <f t="shared" si="31"/>
        <v>26409.907259184136</v>
      </c>
      <c r="H82" s="122">
        <f t="shared" si="31"/>
        <v>25925.90487142924</v>
      </c>
      <c r="I82" s="122">
        <f t="shared" si="31"/>
        <v>24963.427640039656</v>
      </c>
      <c r="J82" s="122">
        <f t="shared" si="31"/>
        <v>24852.561216775899</v>
      </c>
      <c r="K82" s="122">
        <f t="shared" si="31"/>
        <v>25280.967096311691</v>
      </c>
      <c r="L82" s="122">
        <f t="shared" si="31"/>
        <v>27457.903235006768</v>
      </c>
      <c r="M82" s="122">
        <f t="shared" si="31"/>
        <v>22977.314682870208</v>
      </c>
      <c r="N82" s="122">
        <f t="shared" si="31"/>
        <v>24697.970902130404</v>
      </c>
      <c r="O82" s="122">
        <f t="shared" si="31"/>
        <v>22833.49693791342</v>
      </c>
      <c r="P82" s="122">
        <f t="shared" si="31"/>
        <v>22874.822509261638</v>
      </c>
      <c r="Q82" s="122">
        <f t="shared" si="31"/>
        <v>21565.050235499348</v>
      </c>
      <c r="R82" s="122">
        <f t="shared" ref="R82:V82" si="32">SUM(R83:R84)</f>
        <v>23598.174635742074</v>
      </c>
      <c r="S82" s="122">
        <f t="shared" si="32"/>
        <v>23083.134908546355</v>
      </c>
      <c r="T82" s="122">
        <f t="shared" si="32"/>
        <v>22508.921043114067</v>
      </c>
      <c r="U82" s="122">
        <f t="shared" si="32"/>
        <v>21911.24582108777</v>
      </c>
      <c r="V82" s="122">
        <f t="shared" si="32"/>
        <v>20002.173680188735</v>
      </c>
      <c r="W82" s="122">
        <f t="shared" ref="W82:Y82" si="33">SUM(W83:W84)</f>
        <v>22502.206186175561</v>
      </c>
      <c r="X82" s="122">
        <f t="shared" si="33"/>
        <v>20741.247787188517</v>
      </c>
      <c r="Y82" s="122">
        <f t="shared" si="33"/>
        <v>20097.05618221415</v>
      </c>
      <c r="DA82" s="130" t="s">
        <v>2319</v>
      </c>
    </row>
    <row r="83" spans="1:105" ht="12" customHeight="1" x14ac:dyDescent="0.25">
      <c r="A83" s="97" t="s">
        <v>199</v>
      </c>
      <c r="B83" s="98">
        <v>26613.227518575823</v>
      </c>
      <c r="C83" s="98">
        <v>29185.291157878528</v>
      </c>
      <c r="D83" s="98">
        <v>29066.867094382673</v>
      </c>
      <c r="E83" s="98">
        <v>28522.852880743798</v>
      </c>
      <c r="F83" s="98">
        <v>27296.711049835158</v>
      </c>
      <c r="G83" s="98">
        <v>26285.475605446707</v>
      </c>
      <c r="H83" s="98">
        <v>25802.114458362335</v>
      </c>
      <c r="I83" s="98">
        <v>24842.469809420905</v>
      </c>
      <c r="J83" s="98">
        <v>24730.663517715147</v>
      </c>
      <c r="K83" s="98">
        <v>25154.826031989996</v>
      </c>
      <c r="L83" s="98">
        <v>27317.952082938922</v>
      </c>
      <c r="M83" s="98">
        <v>22859.297089469088</v>
      </c>
      <c r="N83" s="98">
        <v>24568.104098412987</v>
      </c>
      <c r="O83" s="98">
        <v>22711.934479096442</v>
      </c>
      <c r="P83" s="98">
        <v>22753.382093450691</v>
      </c>
      <c r="Q83" s="98">
        <v>21450.871367336425</v>
      </c>
      <c r="R83" s="98">
        <v>23472.124462454653</v>
      </c>
      <c r="S83" s="98">
        <v>22959.239185898292</v>
      </c>
      <c r="T83" s="98">
        <v>22387.474465594285</v>
      </c>
      <c r="U83" s="98">
        <v>21791.826826308268</v>
      </c>
      <c r="V83" s="98">
        <v>19891.742278453701</v>
      </c>
      <c r="W83" s="98">
        <v>22375.561739718822</v>
      </c>
      <c r="X83" s="98">
        <v>20623.680240146587</v>
      </c>
      <c r="Y83" s="98">
        <v>19981.665269066769</v>
      </c>
      <c r="DA83" s="63" t="s">
        <v>2320</v>
      </c>
    </row>
    <row r="84" spans="1:105" ht="12" customHeight="1" x14ac:dyDescent="0.25">
      <c r="A84" s="97" t="s">
        <v>53</v>
      </c>
      <c r="B84" s="98">
        <v>121.40598984114804</v>
      </c>
      <c r="C84" s="98">
        <v>135.68420071056502</v>
      </c>
      <c r="D84" s="98">
        <v>134.96251763028911</v>
      </c>
      <c r="E84" s="98">
        <v>133.6834694972865</v>
      </c>
      <c r="F84" s="98">
        <v>127.93696695157472</v>
      </c>
      <c r="G84" s="98">
        <v>124.43165373742734</v>
      </c>
      <c r="H84" s="98">
        <v>123.79041306690398</v>
      </c>
      <c r="I84" s="98">
        <v>120.95783061875153</v>
      </c>
      <c r="J84" s="98">
        <v>121.89769906075037</v>
      </c>
      <c r="K84" s="98">
        <v>126.14106432169619</v>
      </c>
      <c r="L84" s="98">
        <v>139.9511520678453</v>
      </c>
      <c r="M84" s="98">
        <v>118.01759340112145</v>
      </c>
      <c r="N84" s="98">
        <v>129.86680371741807</v>
      </c>
      <c r="O84" s="98">
        <v>121.56245881697939</v>
      </c>
      <c r="P84" s="98">
        <v>121.44041581094618</v>
      </c>
      <c r="Q84" s="98">
        <v>114.17886816292358</v>
      </c>
      <c r="R84" s="98">
        <v>126.05017328742227</v>
      </c>
      <c r="S84" s="98">
        <v>123.8957226480622</v>
      </c>
      <c r="T84" s="98">
        <v>121.44657751978205</v>
      </c>
      <c r="U84" s="98">
        <v>119.41899477950157</v>
      </c>
      <c r="V84" s="98">
        <v>110.43140173503359</v>
      </c>
      <c r="W84" s="98">
        <v>126.64444645673946</v>
      </c>
      <c r="X84" s="98">
        <v>117.56754704192939</v>
      </c>
      <c r="Y84" s="98">
        <v>115.39091314738103</v>
      </c>
      <c r="DA84" s="63" t="s">
        <v>2321</v>
      </c>
    </row>
    <row r="85" spans="1:105" ht="12.95" customHeight="1" x14ac:dyDescent="0.25">
      <c r="A85" s="121" t="s">
        <v>92</v>
      </c>
      <c r="B85" s="122">
        <f t="shared" ref="B85:Y85" si="34">B86</f>
        <v>9.8380999970005067</v>
      </c>
      <c r="C85" s="122">
        <f t="shared" si="34"/>
        <v>10.181420920689849</v>
      </c>
      <c r="D85" s="122">
        <f t="shared" si="34"/>
        <v>10.387391477546068</v>
      </c>
      <c r="E85" s="122">
        <f t="shared" si="34"/>
        <v>12.694921751690407</v>
      </c>
      <c r="F85" s="122">
        <f t="shared" si="34"/>
        <v>10.693297460431994</v>
      </c>
      <c r="G85" s="122">
        <f t="shared" si="34"/>
        <v>11.028206390317278</v>
      </c>
      <c r="H85" s="122">
        <f t="shared" si="34"/>
        <v>11.689552592120762</v>
      </c>
      <c r="I85" s="122">
        <f t="shared" si="34"/>
        <v>12.17151502116171</v>
      </c>
      <c r="J85" s="122">
        <f t="shared" si="34"/>
        <v>13.321964205396279</v>
      </c>
      <c r="K85" s="122">
        <f t="shared" si="34"/>
        <v>14.394653153860332</v>
      </c>
      <c r="L85" s="122">
        <f t="shared" si="34"/>
        <v>20.493296737642243</v>
      </c>
      <c r="M85" s="122">
        <f t="shared" si="34"/>
        <v>16.669639996965483</v>
      </c>
      <c r="N85" s="122">
        <f t="shared" si="34"/>
        <v>16.167354734414374</v>
      </c>
      <c r="O85" s="122">
        <f t="shared" si="34"/>
        <v>16.162040852835421</v>
      </c>
      <c r="P85" s="122">
        <f t="shared" si="34"/>
        <v>16.895840333233927</v>
      </c>
      <c r="Q85" s="122">
        <f t="shared" si="34"/>
        <v>15.942098040003708</v>
      </c>
      <c r="R85" s="122">
        <f t="shared" si="34"/>
        <v>15.573703667836906</v>
      </c>
      <c r="S85" s="122">
        <f t="shared" si="34"/>
        <v>14.342349676368508</v>
      </c>
      <c r="T85" s="122">
        <f t="shared" si="34"/>
        <v>14.070396573714016</v>
      </c>
      <c r="U85" s="122">
        <f t="shared" si="34"/>
        <v>15.250922963858095</v>
      </c>
      <c r="V85" s="122">
        <f t="shared" si="34"/>
        <v>16.775630901568146</v>
      </c>
      <c r="W85" s="122">
        <f t="shared" si="34"/>
        <v>20.669098352854757</v>
      </c>
      <c r="X85" s="122">
        <f t="shared" si="34"/>
        <v>18.7448324222328</v>
      </c>
      <c r="Y85" s="122">
        <f t="shared" si="34"/>
        <v>20.49642254546929</v>
      </c>
      <c r="DA85" s="130" t="s">
        <v>2322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9.8380999970005067</v>
      </c>
      <c r="C86" s="98">
        <f>IF(RES_hhdet_fec!C86=0,0,RES_hhdet_fec!C86*1000*11630/RES_hhdet_num!C81)</f>
        <v>10.181420920689849</v>
      </c>
      <c r="D86" s="98">
        <f>IF(RES_hhdet_fec!D86=0,0,RES_hhdet_fec!D86*1000*11630/RES_hhdet_num!D81)</f>
        <v>10.387391477546068</v>
      </c>
      <c r="E86" s="98">
        <f>IF(RES_hhdet_fec!E86=0,0,RES_hhdet_fec!E86*1000*11630/RES_hhdet_num!E81)</f>
        <v>12.694921751690407</v>
      </c>
      <c r="F86" s="98">
        <f>IF(RES_hhdet_fec!F86=0,0,RES_hhdet_fec!F86*1000*11630/RES_hhdet_num!F81)</f>
        <v>10.693297460431994</v>
      </c>
      <c r="G86" s="98">
        <f>IF(RES_hhdet_fec!G86=0,0,RES_hhdet_fec!G86*1000*11630/RES_hhdet_num!G81)</f>
        <v>11.028206390317278</v>
      </c>
      <c r="H86" s="98">
        <f>IF(RES_hhdet_fec!H86=0,0,RES_hhdet_fec!H86*1000*11630/RES_hhdet_num!H81)</f>
        <v>11.689552592120762</v>
      </c>
      <c r="I86" s="98">
        <f>IF(RES_hhdet_fec!I86=0,0,RES_hhdet_fec!I86*1000*11630/RES_hhdet_num!I81)</f>
        <v>12.17151502116171</v>
      </c>
      <c r="J86" s="98">
        <f>IF(RES_hhdet_fec!J86=0,0,RES_hhdet_fec!J86*1000*11630/RES_hhdet_num!J81)</f>
        <v>13.321964205396279</v>
      </c>
      <c r="K86" s="98">
        <f>IF(RES_hhdet_fec!K86=0,0,RES_hhdet_fec!K86*1000*11630/RES_hhdet_num!K81)</f>
        <v>14.394653153860332</v>
      </c>
      <c r="L86" s="98">
        <f>IF(RES_hhdet_fec!L86=0,0,RES_hhdet_fec!L86*1000*11630/RES_hhdet_num!L81)</f>
        <v>20.493296737642243</v>
      </c>
      <c r="M86" s="98">
        <f>IF(RES_hhdet_fec!M86=0,0,RES_hhdet_fec!M86*1000*11630/RES_hhdet_num!M81)</f>
        <v>16.669639996965483</v>
      </c>
      <c r="N86" s="98">
        <f>IF(RES_hhdet_fec!N86=0,0,RES_hhdet_fec!N86*1000*11630/RES_hhdet_num!N81)</f>
        <v>16.167354734414374</v>
      </c>
      <c r="O86" s="98">
        <f>IF(RES_hhdet_fec!O86=0,0,RES_hhdet_fec!O86*1000*11630/RES_hhdet_num!O81)</f>
        <v>16.162040852835421</v>
      </c>
      <c r="P86" s="98">
        <f>IF(RES_hhdet_fec!P86=0,0,RES_hhdet_fec!P86*1000*11630/RES_hhdet_num!P81)</f>
        <v>16.895840333233927</v>
      </c>
      <c r="Q86" s="98">
        <f>IF(RES_hhdet_fec!Q86=0,0,RES_hhdet_fec!Q86*1000*11630/RES_hhdet_num!Q81)</f>
        <v>15.942098040003708</v>
      </c>
      <c r="R86" s="98">
        <f>IF(RES_hhdet_fec!R86=0,0,RES_hhdet_fec!R86*1000*11630/RES_hhdet_num!R81)</f>
        <v>15.573703667836906</v>
      </c>
      <c r="S86" s="98">
        <f>IF(RES_hhdet_fec!S86=0,0,RES_hhdet_fec!S86*1000*11630/RES_hhdet_num!S81)</f>
        <v>14.342349676368508</v>
      </c>
      <c r="T86" s="98">
        <f>IF(RES_hhdet_fec!T86=0,0,RES_hhdet_fec!T86*1000*11630/RES_hhdet_num!T81)</f>
        <v>14.070396573714016</v>
      </c>
      <c r="U86" s="98">
        <f>IF(RES_hhdet_fec!U86=0,0,RES_hhdet_fec!U86*1000*11630/RES_hhdet_num!U81)</f>
        <v>15.250922963858095</v>
      </c>
      <c r="V86" s="98">
        <f>IF(RES_hhdet_fec!V86=0,0,RES_hhdet_fec!V86*1000*11630/RES_hhdet_num!V81)</f>
        <v>16.775630901568146</v>
      </c>
      <c r="W86" s="98">
        <f>IF(RES_hhdet_fec!W86=0,0,RES_hhdet_fec!W86*1000*11630/RES_hhdet_num!W81)</f>
        <v>20.669098352854757</v>
      </c>
      <c r="X86" s="98">
        <f>IF(RES_hhdet_fec!X86=0,0,RES_hhdet_fec!X86*1000*11630/RES_hhdet_num!X81)</f>
        <v>18.7448324222328</v>
      </c>
      <c r="Y86" s="98">
        <f>IF(RES_hhdet_fec!Y86=0,0,RES_hhdet_fec!Y86*1000*11630/RES_hhdet_num!Y81)</f>
        <v>20.49642254546929</v>
      </c>
      <c r="DA86" s="63" t="s">
        <v>2323</v>
      </c>
    </row>
    <row r="87" spans="1:105" ht="12" customHeight="1" x14ac:dyDescent="0.25">
      <c r="A87" s="121" t="s">
        <v>55</v>
      </c>
      <c r="B87" s="122">
        <v>2208.1408805311685</v>
      </c>
      <c r="C87" s="122">
        <v>2191.5305832865865</v>
      </c>
      <c r="D87" s="122">
        <v>2184.3476911814018</v>
      </c>
      <c r="E87" s="122">
        <v>2108.7962559988105</v>
      </c>
      <c r="F87" s="122">
        <v>2106.4844766098295</v>
      </c>
      <c r="G87" s="122">
        <v>2142.5645997699353</v>
      </c>
      <c r="H87" s="122">
        <v>2112.1117645260724</v>
      </c>
      <c r="I87" s="122">
        <v>2033.2975744962366</v>
      </c>
      <c r="J87" s="122">
        <v>2013.1842768871652</v>
      </c>
      <c r="K87" s="122">
        <v>2042.5677802302887</v>
      </c>
      <c r="L87" s="122">
        <v>2042.306572556266</v>
      </c>
      <c r="M87" s="122">
        <v>2084.0503100746587</v>
      </c>
      <c r="N87" s="122">
        <v>2063.76773076565</v>
      </c>
      <c r="O87" s="122">
        <v>2039.3330204707704</v>
      </c>
      <c r="P87" s="122">
        <v>1993.7257366572621</v>
      </c>
      <c r="Q87" s="122">
        <v>1951.3897094663605</v>
      </c>
      <c r="R87" s="122">
        <v>1921.3747925199559</v>
      </c>
      <c r="S87" s="122">
        <v>1834.9485961812863</v>
      </c>
      <c r="T87" s="122">
        <v>1773.0648026028896</v>
      </c>
      <c r="U87" s="122">
        <v>1700.1321232854907</v>
      </c>
      <c r="V87" s="122">
        <v>1664.8960436518992</v>
      </c>
      <c r="W87" s="122">
        <v>1599.9819925693453</v>
      </c>
      <c r="X87" s="122">
        <v>1469.2977317150785</v>
      </c>
      <c r="Y87" s="122">
        <v>1434.6285584706718</v>
      </c>
      <c r="DA87" s="130" t="s">
        <v>2324</v>
      </c>
    </row>
    <row r="88" spans="1:105" ht="12" customHeight="1" x14ac:dyDescent="0.25">
      <c r="A88" s="97" t="s">
        <v>132</v>
      </c>
      <c r="B88" s="98">
        <v>2700.5524620177521</v>
      </c>
      <c r="C88" s="98">
        <v>2726.1424976487951</v>
      </c>
      <c r="D88" s="98">
        <v>2664.2622190893335</v>
      </c>
      <c r="E88" s="98">
        <v>2472.4755999419835</v>
      </c>
      <c r="F88" s="98">
        <v>2471.531537728888</v>
      </c>
      <c r="G88" s="98">
        <v>2425.4987818872223</v>
      </c>
      <c r="H88" s="98">
        <v>2335.6217433649622</v>
      </c>
      <c r="I88" s="98">
        <v>2196.1429888022199</v>
      </c>
      <c r="J88" s="98">
        <v>2176.9782405098922</v>
      </c>
      <c r="K88" s="98">
        <v>2159.5284072779368</v>
      </c>
      <c r="L88" s="98">
        <v>2153.5991709651794</v>
      </c>
      <c r="M88" s="98">
        <v>2109.4843557160912</v>
      </c>
      <c r="N88" s="98">
        <v>2068.3828811999729</v>
      </c>
      <c r="O88" s="98">
        <v>2032.7281501063426</v>
      </c>
      <c r="P88" s="98">
        <v>1999.2136857461624</v>
      </c>
      <c r="Q88" s="98">
        <v>1952.0879630117179</v>
      </c>
      <c r="R88" s="98">
        <v>1910.7179223195867</v>
      </c>
      <c r="S88" s="98">
        <v>1812.6483022755856</v>
      </c>
      <c r="T88" s="98">
        <v>1765.7146784230436</v>
      </c>
      <c r="U88" s="98">
        <v>1691.1611134717114</v>
      </c>
      <c r="V88" s="98">
        <v>1641.161479761146</v>
      </c>
      <c r="W88" s="98">
        <v>1575.4654159254501</v>
      </c>
      <c r="X88" s="98">
        <v>1455.5198138506512</v>
      </c>
      <c r="Y88" s="98">
        <v>1406.3234326476279</v>
      </c>
      <c r="DA88" s="63" t="s">
        <v>2325</v>
      </c>
    </row>
    <row r="89" spans="1:105" ht="12" customHeight="1" x14ac:dyDescent="0.25">
      <c r="A89" s="97" t="s">
        <v>131</v>
      </c>
      <c r="B89" s="98">
        <v>2445.2048296721414</v>
      </c>
      <c r="C89" s="98">
        <v>2443.1340494121255</v>
      </c>
      <c r="D89" s="98">
        <v>2415.9746434533313</v>
      </c>
      <c r="E89" s="98">
        <v>2279.3194427898529</v>
      </c>
      <c r="F89" s="98">
        <v>2254.9461499237632</v>
      </c>
      <c r="G89" s="98">
        <v>2231.2821690402898</v>
      </c>
      <c r="H89" s="98">
        <v>2090.110726542845</v>
      </c>
      <c r="I89" s="98">
        <v>1987.2973246940173</v>
      </c>
      <c r="J89" s="98">
        <v>1969.6072713106498</v>
      </c>
      <c r="K89" s="98">
        <v>1971.8833718289011</v>
      </c>
      <c r="L89" s="98">
        <v>1979.3331493951191</v>
      </c>
      <c r="M89" s="98">
        <v>1960.2069058914383</v>
      </c>
      <c r="N89" s="98">
        <v>1962.9699855384526</v>
      </c>
      <c r="O89" s="98">
        <v>1929.7481889312899</v>
      </c>
      <c r="P89" s="98">
        <v>1896.1023327204109</v>
      </c>
      <c r="Q89" s="98">
        <v>1855.1825155082122</v>
      </c>
      <c r="R89" s="98">
        <v>1822.7672734912214</v>
      </c>
      <c r="S89" s="98">
        <v>1723.7543720197839</v>
      </c>
      <c r="T89" s="98">
        <v>1677.7417273982162</v>
      </c>
      <c r="U89" s="98">
        <v>1609.4769095228878</v>
      </c>
      <c r="V89" s="98">
        <v>1564.9264211500299</v>
      </c>
      <c r="W89" s="98">
        <v>1510.1246713777784</v>
      </c>
      <c r="X89" s="98">
        <v>1395.6762730853354</v>
      </c>
      <c r="Y89" s="98">
        <v>1360.5730102514906</v>
      </c>
      <c r="DA89" s="63" t="s">
        <v>2326</v>
      </c>
    </row>
    <row r="90" spans="1:105" ht="12" customHeight="1" x14ac:dyDescent="0.25">
      <c r="A90" s="100" t="s">
        <v>199</v>
      </c>
      <c r="B90" s="101">
        <v>2172.1023326556233</v>
      </c>
      <c r="C90" s="101">
        <v>2150.5064802844836</v>
      </c>
      <c r="D90" s="101">
        <v>2123.2548816814106</v>
      </c>
      <c r="E90" s="101">
        <v>1993.7202239206938</v>
      </c>
      <c r="F90" s="101">
        <v>1961.2365276054722</v>
      </c>
      <c r="G90" s="101">
        <v>1938.9745924272161</v>
      </c>
      <c r="H90" s="101">
        <v>1798.8265957718334</v>
      </c>
      <c r="I90" s="101">
        <v>1721.2865069754689</v>
      </c>
      <c r="J90" s="101">
        <v>1684.363456076125</v>
      </c>
      <c r="K90" s="101">
        <v>1680.704192495389</v>
      </c>
      <c r="L90" s="101">
        <v>1677.0367131770154</v>
      </c>
      <c r="M90" s="101">
        <v>1660.8616046048517</v>
      </c>
      <c r="N90" s="101">
        <v>1660.0526959758968</v>
      </c>
      <c r="O90" s="101">
        <v>1624.035948178753</v>
      </c>
      <c r="P90" s="101">
        <v>1595.0649800111421</v>
      </c>
      <c r="Q90" s="101">
        <v>1557.5204734758809</v>
      </c>
      <c r="R90" s="101">
        <v>1531.928667213368</v>
      </c>
      <c r="S90" s="101">
        <v>1444.3591307999336</v>
      </c>
      <c r="T90" s="101">
        <v>1402.6847326020725</v>
      </c>
      <c r="U90" s="101">
        <v>1340.8808069104314</v>
      </c>
      <c r="V90" s="101">
        <v>1299.031944158309</v>
      </c>
      <c r="W90" s="101">
        <v>1238.6091477241214</v>
      </c>
      <c r="X90" s="101">
        <v>1141.1017731604618</v>
      </c>
      <c r="Y90" s="101">
        <v>1126.6748930873471</v>
      </c>
      <c r="DA90" s="131" t="s">
        <v>2327</v>
      </c>
    </row>
    <row r="91" spans="1:105" ht="12" customHeight="1" x14ac:dyDescent="0.25">
      <c r="A91" s="103" t="s">
        <v>52</v>
      </c>
      <c r="B91" s="104">
        <v>273.10249701651816</v>
      </c>
      <c r="C91" s="104">
        <v>292.62756912764212</v>
      </c>
      <c r="D91" s="104">
        <v>292.71976177192073</v>
      </c>
      <c r="E91" s="104">
        <v>285.59921886915942</v>
      </c>
      <c r="F91" s="104">
        <v>293.70962231829105</v>
      </c>
      <c r="G91" s="104">
        <v>292.3075766130741</v>
      </c>
      <c r="H91" s="104">
        <v>291.28413077101163</v>
      </c>
      <c r="I91" s="104">
        <v>266.01081771854842</v>
      </c>
      <c r="J91" s="104">
        <v>285.24381523452485</v>
      </c>
      <c r="K91" s="104">
        <v>291.17917933351225</v>
      </c>
      <c r="L91" s="104">
        <v>302.29643621810357</v>
      </c>
      <c r="M91" s="104">
        <v>299.34530128658713</v>
      </c>
      <c r="N91" s="104">
        <v>302.91728956255582</v>
      </c>
      <c r="O91" s="104">
        <v>305.71224075253718</v>
      </c>
      <c r="P91" s="104">
        <v>301.03735270926893</v>
      </c>
      <c r="Q91" s="104">
        <v>297.66204203233139</v>
      </c>
      <c r="R91" s="104">
        <v>290.83860627785339</v>
      </c>
      <c r="S91" s="104">
        <v>279.39524121984994</v>
      </c>
      <c r="T91" s="104">
        <v>275.05699479614373</v>
      </c>
      <c r="U91" s="104">
        <v>268.59610261245638</v>
      </c>
      <c r="V91" s="104">
        <v>265.89447699172086</v>
      </c>
      <c r="W91" s="104">
        <v>271.51552365365694</v>
      </c>
      <c r="X91" s="104">
        <v>254.57449992487341</v>
      </c>
      <c r="Y91" s="104">
        <v>233.89811716414323</v>
      </c>
      <c r="DA91" s="132" t="s">
        <v>2328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2329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2330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2331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2332</v>
      </c>
    </row>
    <row r="96" spans="1:105" ht="12" customHeight="1" x14ac:dyDescent="0.25">
      <c r="A96" s="106" t="s">
        <v>122</v>
      </c>
      <c r="B96" s="101">
        <v>2055.6771157979715</v>
      </c>
      <c r="C96" s="101">
        <v>2017.5301644558006</v>
      </c>
      <c r="D96" s="101">
        <v>2016.1120018684421</v>
      </c>
      <c r="E96" s="101">
        <v>1971.842366658409</v>
      </c>
      <c r="F96" s="101">
        <v>1958.4006158517764</v>
      </c>
      <c r="G96" s="101">
        <v>2019.3999520224565</v>
      </c>
      <c r="H96" s="101">
        <v>2007.9674298549289</v>
      </c>
      <c r="I96" s="101">
        <v>1951.7135458765333</v>
      </c>
      <c r="J96" s="101">
        <v>1924.7451155962071</v>
      </c>
      <c r="K96" s="101">
        <v>1976.0071182007916</v>
      </c>
      <c r="L96" s="101">
        <v>1976.3437059448063</v>
      </c>
      <c r="M96" s="101">
        <v>2071.5310181463433</v>
      </c>
      <c r="N96" s="101">
        <v>2064.4076610828215</v>
      </c>
      <c r="O96" s="101">
        <v>2047.1969394135963</v>
      </c>
      <c r="P96" s="101">
        <v>1994.6711141901962</v>
      </c>
      <c r="Q96" s="101">
        <v>1955.3777171092361</v>
      </c>
      <c r="R96" s="101">
        <v>1932.7272982543311</v>
      </c>
      <c r="S96" s="101">
        <v>1853.6200646261498</v>
      </c>
      <c r="T96" s="101">
        <v>1782.5206040553696</v>
      </c>
      <c r="U96" s="101">
        <v>1710.5511838880554</v>
      </c>
      <c r="V96" s="101">
        <v>1685.1784291335716</v>
      </c>
      <c r="W96" s="101">
        <v>1621.3177681253821</v>
      </c>
      <c r="X96" s="101">
        <v>1483.4394850099757</v>
      </c>
      <c r="Y96" s="101">
        <v>1459.5357656153199</v>
      </c>
      <c r="DA96" s="131" t="s">
        <v>2333</v>
      </c>
    </row>
    <row r="97" spans="1:105" ht="12" customHeight="1" x14ac:dyDescent="0.25">
      <c r="A97" s="107" t="s">
        <v>121</v>
      </c>
      <c r="B97" s="104">
        <v>1940.9969708397412</v>
      </c>
      <c r="C97" s="104">
        <v>1902.4914525300062</v>
      </c>
      <c r="D97" s="104">
        <v>1904.4451178123438</v>
      </c>
      <c r="E97" s="104">
        <v>1862.8378881431177</v>
      </c>
      <c r="F97" s="104">
        <v>1851.4519116068454</v>
      </c>
      <c r="G97" s="104">
        <v>1911.2844240342456</v>
      </c>
      <c r="H97" s="104">
        <v>1900.0056402209059</v>
      </c>
      <c r="I97" s="104">
        <v>1854.1089855636778</v>
      </c>
      <c r="J97" s="104">
        <v>1824.0195881461655</v>
      </c>
      <c r="K97" s="104">
        <v>1874.3408061042958</v>
      </c>
      <c r="L97" s="104">
        <v>1874.6601079590478</v>
      </c>
      <c r="M97" s="104">
        <v>1968.2368899689955</v>
      </c>
      <c r="N97" s="104">
        <v>1961.8678917353675</v>
      </c>
      <c r="O97" s="104">
        <v>1944.2101838436138</v>
      </c>
      <c r="P97" s="104">
        <v>1891.1186464598916</v>
      </c>
      <c r="Q97" s="104">
        <v>1855.0467215095014</v>
      </c>
      <c r="R97" s="104">
        <v>1834.9670207357776</v>
      </c>
      <c r="S97" s="104">
        <v>1764.8423013558699</v>
      </c>
      <c r="T97" s="104">
        <v>1701.0333340197603</v>
      </c>
      <c r="U97" s="104">
        <v>1637.3308357564415</v>
      </c>
      <c r="V97" s="104">
        <v>1616.699681182396</v>
      </c>
      <c r="W97" s="104">
        <v>1556.4594414844455</v>
      </c>
      <c r="X97" s="104">
        <v>1426.3820592045615</v>
      </c>
      <c r="Y97" s="104">
        <v>1409.5590590911852</v>
      </c>
      <c r="DA97" s="132" t="s">
        <v>2334</v>
      </c>
    </row>
    <row r="98" spans="1:105" ht="12" customHeight="1" x14ac:dyDescent="0.25">
      <c r="A98" s="108" t="s">
        <v>53</v>
      </c>
      <c r="B98" s="98">
        <v>1653.4236352995451</v>
      </c>
      <c r="C98" s="98">
        <v>1609.8907144658817</v>
      </c>
      <c r="D98" s="98">
        <v>1613.4753603351633</v>
      </c>
      <c r="E98" s="98">
        <v>1571.4592225455558</v>
      </c>
      <c r="F98" s="98">
        <v>1561.9704438168517</v>
      </c>
      <c r="G98" s="98">
        <v>1616.2806998052488</v>
      </c>
      <c r="H98" s="98">
        <v>1604.0458500148418</v>
      </c>
      <c r="I98" s="98">
        <v>1582.0296127610404</v>
      </c>
      <c r="J98" s="98">
        <v>1544.4005972509881</v>
      </c>
      <c r="K98" s="98">
        <v>1587.13992337231</v>
      </c>
      <c r="L98" s="98">
        <v>1583.0326053371984</v>
      </c>
      <c r="M98" s="98">
        <v>1666.224574548844</v>
      </c>
      <c r="N98" s="98">
        <v>1658.4855112471689</v>
      </c>
      <c r="O98" s="98">
        <v>1640.0554347895688</v>
      </c>
      <c r="P98" s="98">
        <v>1593.8585771674443</v>
      </c>
      <c r="Q98" s="98">
        <v>1559.3123252805747</v>
      </c>
      <c r="R98" s="98">
        <v>1543.0456310411485</v>
      </c>
      <c r="S98" s="98">
        <v>1481.7794864054929</v>
      </c>
      <c r="T98" s="98">
        <v>1426.716296990139</v>
      </c>
      <c r="U98" s="98">
        <v>1369.5766143694414</v>
      </c>
      <c r="V98" s="98">
        <v>1348.7199908880655</v>
      </c>
      <c r="W98" s="98">
        <v>1283.8872941076618</v>
      </c>
      <c r="X98" s="98">
        <v>1174.5183034968297</v>
      </c>
      <c r="Y98" s="98">
        <v>1174.9220549506238</v>
      </c>
      <c r="DA98" s="63" t="s">
        <v>2335</v>
      </c>
    </row>
    <row r="99" spans="1:105" ht="12" customHeight="1" x14ac:dyDescent="0.25">
      <c r="A99" s="108" t="s">
        <v>52</v>
      </c>
      <c r="B99" s="98">
        <v>287.57333554019596</v>
      </c>
      <c r="C99" s="98">
        <v>292.60073806412458</v>
      </c>
      <c r="D99" s="98">
        <v>290.96975747718068</v>
      </c>
      <c r="E99" s="98">
        <v>291.37866559756139</v>
      </c>
      <c r="F99" s="98">
        <v>289.48146778999336</v>
      </c>
      <c r="G99" s="98">
        <v>295.00372422899733</v>
      </c>
      <c r="H99" s="98">
        <v>295.9597902060641</v>
      </c>
      <c r="I99" s="98">
        <v>272.07937280263741</v>
      </c>
      <c r="J99" s="98">
        <v>279.61899089517743</v>
      </c>
      <c r="K99" s="98">
        <v>287.20088273198553</v>
      </c>
      <c r="L99" s="98">
        <v>291.62750262184943</v>
      </c>
      <c r="M99" s="98">
        <v>302.01231542015154</v>
      </c>
      <c r="N99" s="98">
        <v>303.38238048819812</v>
      </c>
      <c r="O99" s="98">
        <v>304.15474905404494</v>
      </c>
      <c r="P99" s="98">
        <v>297.26006929244738</v>
      </c>
      <c r="Q99" s="98">
        <v>295.73439622892687</v>
      </c>
      <c r="R99" s="98">
        <v>291.92138969462911</v>
      </c>
      <c r="S99" s="98">
        <v>283.06281495037689</v>
      </c>
      <c r="T99" s="98">
        <v>274.31703702962142</v>
      </c>
      <c r="U99" s="98">
        <v>267.75422138700009</v>
      </c>
      <c r="V99" s="98">
        <v>267.9796902943304</v>
      </c>
      <c r="W99" s="98">
        <v>272.57214737678413</v>
      </c>
      <c r="X99" s="98">
        <v>251.8637557077316</v>
      </c>
      <c r="Y99" s="98">
        <v>234.63700414056149</v>
      </c>
      <c r="DA99" s="63" t="s">
        <v>2336</v>
      </c>
    </row>
    <row r="100" spans="1:105" ht="12" customHeight="1" x14ac:dyDescent="0.25">
      <c r="A100" s="121" t="s">
        <v>54</v>
      </c>
      <c r="B100" s="122">
        <v>191.04041288596491</v>
      </c>
      <c r="C100" s="122">
        <v>198.38670726566536</v>
      </c>
      <c r="D100" s="122">
        <v>198.1955212094106</v>
      </c>
      <c r="E100" s="122">
        <v>201.51146955507281</v>
      </c>
      <c r="F100" s="122">
        <v>197.83072197923451</v>
      </c>
      <c r="G100" s="122">
        <v>205.7331040236281</v>
      </c>
      <c r="H100" s="122">
        <v>196.20215746040219</v>
      </c>
      <c r="I100" s="122">
        <v>200.17153023570813</v>
      </c>
      <c r="J100" s="122">
        <v>212.1397807182766</v>
      </c>
      <c r="K100" s="122">
        <v>229.01736800903484</v>
      </c>
      <c r="L100" s="122">
        <v>229.36714793841014</v>
      </c>
      <c r="M100" s="122">
        <v>229.61250685777472</v>
      </c>
      <c r="N100" s="122">
        <v>236.03635690269343</v>
      </c>
      <c r="O100" s="122">
        <v>239.24125602292369</v>
      </c>
      <c r="P100" s="122">
        <v>237.41174729462765</v>
      </c>
      <c r="Q100" s="122">
        <v>239.09882273928864</v>
      </c>
      <c r="R100" s="122">
        <v>235.84994981996513</v>
      </c>
      <c r="S100" s="122">
        <v>233.39592795920825</v>
      </c>
      <c r="T100" s="122">
        <v>235.85665012412784</v>
      </c>
      <c r="U100" s="122">
        <v>233.57438224988968</v>
      </c>
      <c r="V100" s="122">
        <v>306.40449545784213</v>
      </c>
      <c r="W100" s="122">
        <v>298.49270271585186</v>
      </c>
      <c r="X100" s="122">
        <v>270.00862280039911</v>
      </c>
      <c r="Y100" s="122">
        <v>245.02137149254517</v>
      </c>
      <c r="DA100" s="130" t="s">
        <v>2337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2338</v>
      </c>
    </row>
    <row r="102" spans="1:105" ht="12" customHeight="1" x14ac:dyDescent="0.25">
      <c r="A102" s="97" t="s">
        <v>50</v>
      </c>
      <c r="B102" s="98">
        <v>171.12327987768018</v>
      </c>
      <c r="C102" s="98">
        <v>264.30660311434355</v>
      </c>
      <c r="D102" s="98">
        <v>248.7896760103433</v>
      </c>
      <c r="E102" s="98">
        <v>283.03448317472106</v>
      </c>
      <c r="F102" s="98">
        <v>241.9462326873626</v>
      </c>
      <c r="G102" s="98">
        <v>299.85499386517546</v>
      </c>
      <c r="H102" s="98">
        <v>157.77795371696854</v>
      </c>
      <c r="I102" s="98">
        <v>210.99018611154222</v>
      </c>
      <c r="J102" s="98">
        <v>297.01324851460748</v>
      </c>
      <c r="K102" s="98">
        <v>348.1177027304937</v>
      </c>
      <c r="L102" s="98">
        <v>273.73865812896469</v>
      </c>
      <c r="M102" s="98">
        <v>265.57534033692468</v>
      </c>
      <c r="N102" s="98">
        <v>222.7114667074616</v>
      </c>
      <c r="O102" s="98">
        <v>303.93230700741839</v>
      </c>
      <c r="P102" s="98">
        <v>290.60512323313026</v>
      </c>
      <c r="Q102" s="98">
        <v>358.12194049489017</v>
      </c>
      <c r="R102" s="98">
        <v>284.82948107810415</v>
      </c>
      <c r="S102" s="98">
        <v>293.14771165881194</v>
      </c>
      <c r="T102" s="98">
        <v>305.26876521857537</v>
      </c>
      <c r="U102" s="98">
        <v>310.66110795648484</v>
      </c>
      <c r="V102" s="98">
        <v>403.59072905435664</v>
      </c>
      <c r="W102" s="98">
        <v>424.72937885345829</v>
      </c>
      <c r="X102" s="98">
        <v>372.73332106735251</v>
      </c>
      <c r="Y102" s="98">
        <v>315.72887539064277</v>
      </c>
      <c r="DA102" s="63" t="s">
        <v>2339</v>
      </c>
    </row>
    <row r="103" spans="1:105" ht="12" customHeight="1" x14ac:dyDescent="0.25">
      <c r="A103" s="109" t="s">
        <v>120</v>
      </c>
      <c r="B103" s="33">
        <v>193.23638089924765</v>
      </c>
      <c r="C103" s="33">
        <v>190.61207440583456</v>
      </c>
      <c r="D103" s="33">
        <v>191.93081855663783</v>
      </c>
      <c r="E103" s="33">
        <v>191.01271301192457</v>
      </c>
      <c r="F103" s="33">
        <v>192.47866661229389</v>
      </c>
      <c r="G103" s="33">
        <v>194.86416539208579</v>
      </c>
      <c r="H103" s="33">
        <v>200.33290579035133</v>
      </c>
      <c r="I103" s="33">
        <v>199.01831424813057</v>
      </c>
      <c r="J103" s="33">
        <v>202.35314916268544</v>
      </c>
      <c r="K103" s="33">
        <v>215.42074411824964</v>
      </c>
      <c r="L103" s="33">
        <v>224.83116717217447</v>
      </c>
      <c r="M103" s="33">
        <v>226.62696448008541</v>
      </c>
      <c r="N103" s="33">
        <v>237.01058761908402</v>
      </c>
      <c r="O103" s="33">
        <v>234.66752512511781</v>
      </c>
      <c r="P103" s="33">
        <v>233.49221620242022</v>
      </c>
      <c r="Q103" s="33">
        <v>230.40109011299668</v>
      </c>
      <c r="R103" s="33">
        <v>232.29171883836995</v>
      </c>
      <c r="S103" s="33">
        <v>229.2277996062144</v>
      </c>
      <c r="T103" s="33">
        <v>231.26257147765489</v>
      </c>
      <c r="U103" s="33">
        <v>228.65686711853067</v>
      </c>
      <c r="V103" s="33">
        <v>300.51467921158934</v>
      </c>
      <c r="W103" s="33">
        <v>291.4166012938062</v>
      </c>
      <c r="X103" s="33">
        <v>264.92418925658944</v>
      </c>
      <c r="Y103" s="33">
        <v>241.97971034166665</v>
      </c>
      <c r="DA103" s="60" t="s">
        <v>2340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2341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2342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2343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2344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2345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X110" s="98">
        <f>IF(RES_hhdet_fec!X110=0,0,RES_hhdet_fec!X110*1000*11630/RES_hhdet_num!X105)</f>
        <v>0</v>
      </c>
      <c r="Y110" s="98">
        <f>IF(RES_hhdet_fec!Y110=0,0,RES_hhdet_fec!Y110*1000*11630/RES_hhdet_num!Y105)</f>
        <v>0</v>
      </c>
      <c r="DA110" s="63" t="s">
        <v>2346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2347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2348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2349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2350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2351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2352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2353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2354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2355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2356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2357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2358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18348.965281739755</v>
      </c>
      <c r="C124" s="117">
        <f t="shared" si="42"/>
        <v>19478.070090469551</v>
      </c>
      <c r="D124" s="117">
        <f t="shared" si="42"/>
        <v>19588.026915589166</v>
      </c>
      <c r="E124" s="117">
        <f t="shared" si="42"/>
        <v>20458.798002121068</v>
      </c>
      <c r="F124" s="117">
        <f t="shared" si="42"/>
        <v>19340.46429063836</v>
      </c>
      <c r="G124" s="117">
        <f t="shared" si="42"/>
        <v>19102.678104658775</v>
      </c>
      <c r="H124" s="117">
        <f t="shared" si="42"/>
        <v>19542.716027138391</v>
      </c>
      <c r="I124" s="117">
        <f t="shared" si="42"/>
        <v>19644.823570283359</v>
      </c>
      <c r="J124" s="117">
        <f t="shared" si="42"/>
        <v>19210.98476238982</v>
      </c>
      <c r="K124" s="117">
        <f t="shared" si="42"/>
        <v>20295.129673810345</v>
      </c>
      <c r="L124" s="117">
        <f t="shared" si="42"/>
        <v>22481.388815723058</v>
      </c>
      <c r="M124" s="117">
        <f t="shared" si="42"/>
        <v>19556.363604300852</v>
      </c>
      <c r="N124" s="117">
        <f t="shared" si="42"/>
        <v>21361.192029829854</v>
      </c>
      <c r="O124" s="117">
        <f t="shared" si="42"/>
        <v>20425.296843145879</v>
      </c>
      <c r="P124" s="117">
        <f t="shared" si="42"/>
        <v>20096.409735032637</v>
      </c>
      <c r="Q124" s="117">
        <f t="shared" si="42"/>
        <v>19482.357878293878</v>
      </c>
      <c r="R124" s="117">
        <f t="shared" ref="R124:V124" si="43">R125+R128+R130+R139</f>
        <v>21501.804755741734</v>
      </c>
      <c r="S124" s="117">
        <f t="shared" si="43"/>
        <v>21150.079173153616</v>
      </c>
      <c r="T124" s="117">
        <f t="shared" si="43"/>
        <v>20703.48222851432</v>
      </c>
      <c r="U124" s="117">
        <f t="shared" si="43"/>
        <v>20140.548930972829</v>
      </c>
      <c r="V124" s="117">
        <f t="shared" si="43"/>
        <v>18838.946153364403</v>
      </c>
      <c r="W124" s="117">
        <f t="shared" ref="W124:Y124" si="44">W125+W128+W130+W139</f>
        <v>21349.981540489996</v>
      </c>
      <c r="X124" s="117">
        <f t="shared" si="44"/>
        <v>19491.611403664843</v>
      </c>
      <c r="Y124" s="117">
        <f t="shared" si="44"/>
        <v>19288.779975634476</v>
      </c>
      <c r="DA124" s="129" t="s">
        <v>2359</v>
      </c>
    </row>
    <row r="125" spans="1:105" ht="12.95" customHeight="1" x14ac:dyDescent="0.25">
      <c r="A125" s="121" t="s">
        <v>57</v>
      </c>
      <c r="B125" s="122">
        <f t="shared" ref="B125:Q125" si="45">SUM(B126:B127)</f>
        <v>16434.694901378989</v>
      </c>
      <c r="C125" s="122">
        <f t="shared" si="45"/>
        <v>17547.651477009396</v>
      </c>
      <c r="D125" s="122">
        <f t="shared" si="45"/>
        <v>17660.025619584925</v>
      </c>
      <c r="E125" s="122">
        <f t="shared" si="45"/>
        <v>18521.483120905465</v>
      </c>
      <c r="F125" s="122">
        <f t="shared" si="45"/>
        <v>17409.672061521051</v>
      </c>
      <c r="G125" s="122">
        <f t="shared" si="45"/>
        <v>17172.750868764215</v>
      </c>
      <c r="H125" s="122">
        <f t="shared" si="45"/>
        <v>17616.409564743506</v>
      </c>
      <c r="I125" s="122">
        <f t="shared" si="45"/>
        <v>17742.4892093493</v>
      </c>
      <c r="J125" s="122">
        <f t="shared" si="45"/>
        <v>17322.003362438125</v>
      </c>
      <c r="K125" s="122">
        <f t="shared" si="45"/>
        <v>18353.63770493379</v>
      </c>
      <c r="L125" s="122">
        <f t="shared" si="45"/>
        <v>20533.284692314199</v>
      </c>
      <c r="M125" s="122">
        <f t="shared" si="45"/>
        <v>17561.009314521889</v>
      </c>
      <c r="N125" s="122">
        <f t="shared" si="45"/>
        <v>19355.222442955983</v>
      </c>
      <c r="O125" s="122">
        <f t="shared" si="45"/>
        <v>18405.311715121639</v>
      </c>
      <c r="P125" s="122">
        <f t="shared" si="45"/>
        <v>18144.059446787775</v>
      </c>
      <c r="Q125" s="122">
        <f t="shared" si="45"/>
        <v>17520.477843643646</v>
      </c>
      <c r="R125" s="122">
        <f t="shared" ref="R125:V125" si="46">SUM(R126:R127)</f>
        <v>19584.928987112413</v>
      </c>
      <c r="S125" s="122">
        <f t="shared" si="46"/>
        <v>19291.306520194761</v>
      </c>
      <c r="T125" s="122">
        <f t="shared" si="46"/>
        <v>18912.537607502418</v>
      </c>
      <c r="U125" s="122">
        <f t="shared" si="46"/>
        <v>18379.228103674333</v>
      </c>
      <c r="V125" s="122">
        <f t="shared" si="46"/>
        <v>17035.201924184392</v>
      </c>
      <c r="W125" s="122">
        <f t="shared" ref="W125:Y125" si="47">SUM(W126:W127)</f>
        <v>19580.283978851832</v>
      </c>
      <c r="X125" s="122">
        <f t="shared" si="47"/>
        <v>17868.8101459707</v>
      </c>
      <c r="Y125" s="122">
        <f t="shared" si="47"/>
        <v>17719.612130955829</v>
      </c>
      <c r="DA125" s="130" t="s">
        <v>2360</v>
      </c>
    </row>
    <row r="126" spans="1:105" ht="12" customHeight="1" x14ac:dyDescent="0.25">
      <c r="A126" s="97" t="s">
        <v>198</v>
      </c>
      <c r="B126" s="98">
        <v>16371.079191854889</v>
      </c>
      <c r="C126" s="98">
        <v>17479.692815487771</v>
      </c>
      <c r="D126" s="98">
        <v>17593.138161191731</v>
      </c>
      <c r="E126" s="98">
        <v>18452.160038249305</v>
      </c>
      <c r="F126" s="98">
        <v>17346.143194039891</v>
      </c>
      <c r="G126" s="98">
        <v>17111.055768879291</v>
      </c>
      <c r="H126" s="98">
        <v>17553.945679825418</v>
      </c>
      <c r="I126" s="98">
        <v>17680.290229218535</v>
      </c>
      <c r="J126" s="98">
        <v>17262.165096021003</v>
      </c>
      <c r="K126" s="98">
        <v>18290.680380555659</v>
      </c>
      <c r="L126" s="98">
        <v>20463.015069453675</v>
      </c>
      <c r="M126" s="98">
        <v>17501.905758093089</v>
      </c>
      <c r="N126" s="98">
        <v>19290.195362681887</v>
      </c>
      <c r="O126" s="98">
        <v>18344.05183257287</v>
      </c>
      <c r="P126" s="98">
        <v>18084.189455675143</v>
      </c>
      <c r="Q126" s="98">
        <v>17463.139739506336</v>
      </c>
      <c r="R126" s="98">
        <v>19520.79962847631</v>
      </c>
      <c r="S126" s="98">
        <v>19228.495761538281</v>
      </c>
      <c r="T126" s="98">
        <v>18851.371064087001</v>
      </c>
      <c r="U126" s="98">
        <v>18319.842459454678</v>
      </c>
      <c r="V126" s="98">
        <v>16980.135760315199</v>
      </c>
      <c r="W126" s="98">
        <v>19516.418419585927</v>
      </c>
      <c r="X126" s="98">
        <v>17810.630114121828</v>
      </c>
      <c r="Y126" s="98">
        <v>17661.659539752796</v>
      </c>
      <c r="DA126" s="63" t="s">
        <v>2361</v>
      </c>
    </row>
    <row r="127" spans="1:105" ht="12" customHeight="1" x14ac:dyDescent="0.25">
      <c r="A127" s="97" t="s">
        <v>53</v>
      </c>
      <c r="B127" s="98">
        <v>63.615709524097937</v>
      </c>
      <c r="C127" s="98">
        <v>67.958661521623569</v>
      </c>
      <c r="D127" s="98">
        <v>66.887458393195487</v>
      </c>
      <c r="E127" s="98">
        <v>69.323082656159201</v>
      </c>
      <c r="F127" s="98">
        <v>63.528867481159644</v>
      </c>
      <c r="G127" s="98">
        <v>61.69509988492586</v>
      </c>
      <c r="H127" s="98">
        <v>62.463884918088716</v>
      </c>
      <c r="I127" s="98">
        <v>62.198980130764433</v>
      </c>
      <c r="J127" s="98">
        <v>59.838266417120956</v>
      </c>
      <c r="K127" s="98">
        <v>62.957324378129009</v>
      </c>
      <c r="L127" s="98">
        <v>70.269622860524009</v>
      </c>
      <c r="M127" s="98">
        <v>59.103556428799635</v>
      </c>
      <c r="N127" s="98">
        <v>65.027080274097401</v>
      </c>
      <c r="O127" s="98">
        <v>61.259882548768573</v>
      </c>
      <c r="P127" s="98">
        <v>59.86999111263151</v>
      </c>
      <c r="Q127" s="98">
        <v>57.338104137309038</v>
      </c>
      <c r="R127" s="98">
        <v>64.129358636101983</v>
      </c>
      <c r="S127" s="98">
        <v>62.81075865648171</v>
      </c>
      <c r="T127" s="98">
        <v>61.166543415415475</v>
      </c>
      <c r="U127" s="98">
        <v>59.385644219657223</v>
      </c>
      <c r="V127" s="98">
        <v>55.066163869192103</v>
      </c>
      <c r="W127" s="98">
        <v>63.865559265905297</v>
      </c>
      <c r="X127" s="98">
        <v>58.18003184887143</v>
      </c>
      <c r="Y127" s="98">
        <v>57.952591203033577</v>
      </c>
      <c r="DA127" s="63" t="s">
        <v>2362</v>
      </c>
    </row>
    <row r="128" spans="1:105" ht="12.95" customHeight="1" x14ac:dyDescent="0.25">
      <c r="A128" s="121" t="s">
        <v>92</v>
      </c>
      <c r="B128" s="122">
        <f t="shared" ref="B128:Y128" si="48">B129</f>
        <v>9.8382888726358395</v>
      </c>
      <c r="C128" s="122">
        <f t="shared" si="48"/>
        <v>10.162520029148016</v>
      </c>
      <c r="D128" s="122">
        <f t="shared" si="48"/>
        <v>10.461075325883977</v>
      </c>
      <c r="E128" s="122">
        <f t="shared" si="48"/>
        <v>12.808509646901239</v>
      </c>
      <c r="F128" s="122">
        <f t="shared" si="48"/>
        <v>10.790540831319818</v>
      </c>
      <c r="G128" s="122">
        <f t="shared" si="48"/>
        <v>11.192148451575846</v>
      </c>
      <c r="H128" s="122">
        <f t="shared" si="48"/>
        <v>11.430137744614225</v>
      </c>
      <c r="I128" s="122">
        <f t="shared" si="48"/>
        <v>11.488220071938041</v>
      </c>
      <c r="J128" s="122">
        <f t="shared" si="48"/>
        <v>12.411764169245583</v>
      </c>
      <c r="K128" s="122">
        <f t="shared" si="48"/>
        <v>13.088449910869898</v>
      </c>
      <c r="L128" s="122">
        <f t="shared" si="48"/>
        <v>18.387318779899591</v>
      </c>
      <c r="M128" s="122">
        <f t="shared" si="48"/>
        <v>15.01442494977686</v>
      </c>
      <c r="N128" s="122">
        <f t="shared" si="48"/>
        <v>14.812329408829561</v>
      </c>
      <c r="O128" s="122">
        <f t="shared" si="48"/>
        <v>15.184981097564306</v>
      </c>
      <c r="P128" s="122">
        <f t="shared" si="48"/>
        <v>16.521874571857342</v>
      </c>
      <c r="Q128" s="122">
        <f t="shared" si="48"/>
        <v>15.668257009173495</v>
      </c>
      <c r="R128" s="122">
        <f t="shared" si="48"/>
        <v>15.886135293105498</v>
      </c>
      <c r="S128" s="122">
        <f t="shared" si="48"/>
        <v>15.011655271080825</v>
      </c>
      <c r="T128" s="122">
        <f t="shared" si="48"/>
        <v>15.016439813501936</v>
      </c>
      <c r="U128" s="122">
        <f t="shared" si="48"/>
        <v>15.995177993999519</v>
      </c>
      <c r="V128" s="122">
        <f t="shared" si="48"/>
        <v>17.55827117409568</v>
      </c>
      <c r="W128" s="122">
        <f t="shared" si="48"/>
        <v>20.617904656737966</v>
      </c>
      <c r="X128" s="122">
        <f t="shared" si="48"/>
        <v>17.916065317816511</v>
      </c>
      <c r="Y128" s="122">
        <f t="shared" si="48"/>
        <v>19.649562773261589</v>
      </c>
      <c r="DA128" s="130" t="s">
        <v>2363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9.8382888726358395</v>
      </c>
      <c r="C129" s="98">
        <f>IF(RES_hhdet_fec!C129=0,0,RES_hhdet_fec!C129*1000*11630/RES_hhdet_num!C124)</f>
        <v>10.162520029148016</v>
      </c>
      <c r="D129" s="98">
        <f>IF(RES_hhdet_fec!D129=0,0,RES_hhdet_fec!D129*1000*11630/RES_hhdet_num!D124)</f>
        <v>10.461075325883977</v>
      </c>
      <c r="E129" s="98">
        <f>IF(RES_hhdet_fec!E129=0,0,RES_hhdet_fec!E129*1000*11630/RES_hhdet_num!E124)</f>
        <v>12.808509646901239</v>
      </c>
      <c r="F129" s="98">
        <f>IF(RES_hhdet_fec!F129=0,0,RES_hhdet_fec!F129*1000*11630/RES_hhdet_num!F124)</f>
        <v>10.790540831319818</v>
      </c>
      <c r="G129" s="98">
        <f>IF(RES_hhdet_fec!G129=0,0,RES_hhdet_fec!G129*1000*11630/RES_hhdet_num!G124)</f>
        <v>11.192148451575846</v>
      </c>
      <c r="H129" s="98">
        <f>IF(RES_hhdet_fec!H129=0,0,RES_hhdet_fec!H129*1000*11630/RES_hhdet_num!H124)</f>
        <v>11.430137744614225</v>
      </c>
      <c r="I129" s="98">
        <f>IF(RES_hhdet_fec!I129=0,0,RES_hhdet_fec!I129*1000*11630/RES_hhdet_num!I124)</f>
        <v>11.488220071938041</v>
      </c>
      <c r="J129" s="98">
        <f>IF(RES_hhdet_fec!J129=0,0,RES_hhdet_fec!J129*1000*11630/RES_hhdet_num!J124)</f>
        <v>12.411764169245583</v>
      </c>
      <c r="K129" s="98">
        <f>IF(RES_hhdet_fec!K129=0,0,RES_hhdet_fec!K129*1000*11630/RES_hhdet_num!K124)</f>
        <v>13.088449910869898</v>
      </c>
      <c r="L129" s="98">
        <f>IF(RES_hhdet_fec!L129=0,0,RES_hhdet_fec!L129*1000*11630/RES_hhdet_num!L124)</f>
        <v>18.387318779899591</v>
      </c>
      <c r="M129" s="98">
        <f>IF(RES_hhdet_fec!M129=0,0,RES_hhdet_fec!M129*1000*11630/RES_hhdet_num!M124)</f>
        <v>15.01442494977686</v>
      </c>
      <c r="N129" s="98">
        <f>IF(RES_hhdet_fec!N129=0,0,RES_hhdet_fec!N129*1000*11630/RES_hhdet_num!N124)</f>
        <v>14.812329408829561</v>
      </c>
      <c r="O129" s="98">
        <f>IF(RES_hhdet_fec!O129=0,0,RES_hhdet_fec!O129*1000*11630/RES_hhdet_num!O124)</f>
        <v>15.184981097564306</v>
      </c>
      <c r="P129" s="98">
        <f>IF(RES_hhdet_fec!P129=0,0,RES_hhdet_fec!P129*1000*11630/RES_hhdet_num!P124)</f>
        <v>16.521874571857342</v>
      </c>
      <c r="Q129" s="98">
        <f>IF(RES_hhdet_fec!Q129=0,0,RES_hhdet_fec!Q129*1000*11630/RES_hhdet_num!Q124)</f>
        <v>15.668257009173495</v>
      </c>
      <c r="R129" s="98">
        <f>IF(RES_hhdet_fec!R129=0,0,RES_hhdet_fec!R129*1000*11630/RES_hhdet_num!R124)</f>
        <v>15.886135293105498</v>
      </c>
      <c r="S129" s="98">
        <f>IF(RES_hhdet_fec!S129=0,0,RES_hhdet_fec!S129*1000*11630/RES_hhdet_num!S124)</f>
        <v>15.011655271080825</v>
      </c>
      <c r="T129" s="98">
        <f>IF(RES_hhdet_fec!T129=0,0,RES_hhdet_fec!T129*1000*11630/RES_hhdet_num!T124)</f>
        <v>15.016439813501936</v>
      </c>
      <c r="U129" s="98">
        <f>IF(RES_hhdet_fec!U129=0,0,RES_hhdet_fec!U129*1000*11630/RES_hhdet_num!U124)</f>
        <v>15.995177993999519</v>
      </c>
      <c r="V129" s="98">
        <f>IF(RES_hhdet_fec!V129=0,0,RES_hhdet_fec!V129*1000*11630/RES_hhdet_num!V124)</f>
        <v>17.55827117409568</v>
      </c>
      <c r="W129" s="98">
        <f>IF(RES_hhdet_fec!W129=0,0,RES_hhdet_fec!W129*1000*11630/RES_hhdet_num!W124)</f>
        <v>20.617904656737966</v>
      </c>
      <c r="X129" s="98">
        <f>IF(RES_hhdet_fec!X129=0,0,RES_hhdet_fec!X129*1000*11630/RES_hhdet_num!X124)</f>
        <v>17.916065317816511</v>
      </c>
      <c r="Y129" s="98">
        <f>IF(RES_hhdet_fec!Y129=0,0,RES_hhdet_fec!Y129*1000*11630/RES_hhdet_num!Y124)</f>
        <v>19.649562773261589</v>
      </c>
      <c r="DA129" s="63" t="s">
        <v>2364</v>
      </c>
    </row>
    <row r="130" spans="1:105" ht="12" customHeight="1" x14ac:dyDescent="0.25">
      <c r="A130" s="121" t="s">
        <v>55</v>
      </c>
      <c r="B130" s="122">
        <v>1713.3916749064722</v>
      </c>
      <c r="C130" s="122">
        <v>1721.8709743469365</v>
      </c>
      <c r="D130" s="122">
        <v>1719.3274235249221</v>
      </c>
      <c r="E130" s="122">
        <v>1722.9730744404078</v>
      </c>
      <c r="F130" s="122">
        <v>1722.0701082086073</v>
      </c>
      <c r="G130" s="122">
        <v>1712.7117166767314</v>
      </c>
      <c r="H130" s="122">
        <v>1718.6876548555147</v>
      </c>
      <c r="I130" s="122">
        <v>1690.5918844510086</v>
      </c>
      <c r="J130" s="122">
        <v>1664.3388467201464</v>
      </c>
      <c r="K130" s="122">
        <v>1699.3805012944435</v>
      </c>
      <c r="L130" s="122">
        <v>1700.3427992780896</v>
      </c>
      <c r="M130" s="122">
        <v>1750.7375809022119</v>
      </c>
      <c r="N130" s="122">
        <v>1755.1213396830108</v>
      </c>
      <c r="O130" s="122">
        <v>1765.5934034668314</v>
      </c>
      <c r="P130" s="122">
        <v>1698.4071048648314</v>
      </c>
      <c r="Q130" s="122">
        <v>1707.1982607548071</v>
      </c>
      <c r="R130" s="122">
        <v>1665.1091397086682</v>
      </c>
      <c r="S130" s="122">
        <v>1610.4402499864138</v>
      </c>
      <c r="T130" s="122">
        <v>1540.0141561853334</v>
      </c>
      <c r="U130" s="122">
        <v>1511.8633511783978</v>
      </c>
      <c r="V130" s="122">
        <v>1479.6084028743787</v>
      </c>
      <c r="W130" s="122">
        <v>1450.6340272342713</v>
      </c>
      <c r="X130" s="122">
        <v>1335.0930423967579</v>
      </c>
      <c r="Y130" s="122">
        <v>1304.9049779178365</v>
      </c>
      <c r="DA130" s="130" t="s">
        <v>2365</v>
      </c>
    </row>
    <row r="131" spans="1:105" ht="12" customHeight="1" x14ac:dyDescent="0.25">
      <c r="A131" s="97" t="s">
        <v>128</v>
      </c>
      <c r="B131" s="98">
        <v>1708.7097290147151</v>
      </c>
      <c r="C131" s="98">
        <v>1711.2913436336589</v>
      </c>
      <c r="D131" s="98">
        <v>1708.7815586333074</v>
      </c>
      <c r="E131" s="98">
        <v>1713.5822298980679</v>
      </c>
      <c r="F131" s="98">
        <v>1710.6478683455791</v>
      </c>
      <c r="G131" s="98">
        <v>1701.5868534615004</v>
      </c>
      <c r="H131" s="98">
        <v>1708.7798007970994</v>
      </c>
      <c r="I131" s="98">
        <v>1681.3733804089411</v>
      </c>
      <c r="J131" s="98">
        <v>1653.8549388199076</v>
      </c>
      <c r="K131" s="98">
        <v>1688.9302251917518</v>
      </c>
      <c r="L131" s="98">
        <v>1690.0355667359352</v>
      </c>
      <c r="M131" s="98">
        <v>1741.456380976171</v>
      </c>
      <c r="N131" s="98">
        <v>1747.4211589502286</v>
      </c>
      <c r="O131" s="98">
        <v>1759.936431819335</v>
      </c>
      <c r="P131" s="98">
        <v>1693.772004193313</v>
      </c>
      <c r="Q131" s="98">
        <v>1701.8908345804946</v>
      </c>
      <c r="R131" s="98">
        <v>1662.7265208542074</v>
      </c>
      <c r="S131" s="98">
        <v>1607.1884731269886</v>
      </c>
      <c r="T131" s="98">
        <v>1536.8553850950029</v>
      </c>
      <c r="U131" s="98">
        <v>1507.1469384127311</v>
      </c>
      <c r="V131" s="98">
        <v>1477.7607956532947</v>
      </c>
      <c r="W131" s="98">
        <v>1448.2735590767727</v>
      </c>
      <c r="X131" s="98">
        <v>1332.0501466049666</v>
      </c>
      <c r="Y131" s="98">
        <v>1299.9316302813907</v>
      </c>
      <c r="DA131" s="63" t="s">
        <v>2366</v>
      </c>
    </row>
    <row r="132" spans="1:105" ht="12" customHeight="1" x14ac:dyDescent="0.25">
      <c r="A132" s="97" t="s">
        <v>127</v>
      </c>
      <c r="B132" s="98">
        <v>1656.2979575625982</v>
      </c>
      <c r="C132" s="98">
        <v>1656.5519770396993</v>
      </c>
      <c r="D132" s="98">
        <v>1656.7224296725408</v>
      </c>
      <c r="E132" s="98">
        <v>1661.5166750607755</v>
      </c>
      <c r="F132" s="98">
        <v>1659.1542900249542</v>
      </c>
      <c r="G132" s="98">
        <v>1650.7871769859394</v>
      </c>
      <c r="H132" s="98">
        <v>1650.735181188978</v>
      </c>
      <c r="I132" s="98">
        <v>1627.2069683025811</v>
      </c>
      <c r="J132" s="98">
        <v>1597.3156344981528</v>
      </c>
      <c r="K132" s="98">
        <v>1634.6115677713599</v>
      </c>
      <c r="L132" s="98">
        <v>1636.965800012254</v>
      </c>
      <c r="M132" s="98">
        <v>1691.2867771082742</v>
      </c>
      <c r="N132" s="98">
        <v>1701.3370234372794</v>
      </c>
      <c r="O132" s="98">
        <v>1716.2976187258685</v>
      </c>
      <c r="P132" s="98">
        <v>1648.9031016637205</v>
      </c>
      <c r="Q132" s="98">
        <v>1654.6389500652062</v>
      </c>
      <c r="R132" s="98">
        <v>1616.6138306948451</v>
      </c>
      <c r="S132" s="98">
        <v>1562.9485415955533</v>
      </c>
      <c r="T132" s="98">
        <v>1494.9244297143564</v>
      </c>
      <c r="U132" s="98">
        <v>1465.7046880768928</v>
      </c>
      <c r="V132" s="98">
        <v>1439.0618767081132</v>
      </c>
      <c r="W132" s="98">
        <v>1410.9593492945341</v>
      </c>
      <c r="X132" s="98">
        <v>1300.7719507633403</v>
      </c>
      <c r="Y132" s="98">
        <v>1274.5280390504681</v>
      </c>
      <c r="DA132" s="63" t="s">
        <v>2367</v>
      </c>
    </row>
    <row r="133" spans="1:105" ht="12" customHeight="1" x14ac:dyDescent="0.25">
      <c r="A133" s="100" t="s">
        <v>198</v>
      </c>
      <c r="B133" s="101">
        <v>1374.3470385336516</v>
      </c>
      <c r="C133" s="101">
        <v>1364.5082259717942</v>
      </c>
      <c r="D133" s="101">
        <v>1367.0540570652408</v>
      </c>
      <c r="E133" s="101">
        <v>1364.6685723071296</v>
      </c>
      <c r="F133" s="101">
        <v>1363.3863413921074</v>
      </c>
      <c r="G133" s="101">
        <v>1360.6983165805748</v>
      </c>
      <c r="H133" s="101">
        <v>1357.5646547528511</v>
      </c>
      <c r="I133" s="101">
        <v>1354.1452622012102</v>
      </c>
      <c r="J133" s="101">
        <v>1316.6637915862568</v>
      </c>
      <c r="K133" s="101">
        <v>1347.1899078668428</v>
      </c>
      <c r="L133" s="101">
        <v>1344.2972743392272</v>
      </c>
      <c r="M133" s="101">
        <v>1392.6079884340909</v>
      </c>
      <c r="N133" s="101">
        <v>1398.6334801465225</v>
      </c>
      <c r="O133" s="101">
        <v>1408.0053199552174</v>
      </c>
      <c r="P133" s="101">
        <v>1352.7848845944761</v>
      </c>
      <c r="Q133" s="101">
        <v>1354.5326540584713</v>
      </c>
      <c r="R133" s="101">
        <v>1325.5342547123826</v>
      </c>
      <c r="S133" s="101">
        <v>1280.3881940889132</v>
      </c>
      <c r="T133" s="101">
        <v>1224.5449367865826</v>
      </c>
      <c r="U133" s="101">
        <v>1198.0495135795552</v>
      </c>
      <c r="V133" s="101">
        <v>1174.0420343540188</v>
      </c>
      <c r="W133" s="101">
        <v>1137.5666082113391</v>
      </c>
      <c r="X133" s="101">
        <v>1047.5370212663049</v>
      </c>
      <c r="Y133" s="101">
        <v>1041.3911057489292</v>
      </c>
      <c r="DA133" s="131" t="s">
        <v>2368</v>
      </c>
    </row>
    <row r="134" spans="1:105" ht="12" customHeight="1" x14ac:dyDescent="0.25">
      <c r="A134" s="103" t="s">
        <v>52</v>
      </c>
      <c r="B134" s="104">
        <v>281.95091902894632</v>
      </c>
      <c r="C134" s="104">
        <v>292.04375106790525</v>
      </c>
      <c r="D134" s="104">
        <v>289.66837260730011</v>
      </c>
      <c r="E134" s="104">
        <v>296.84810275364566</v>
      </c>
      <c r="F134" s="104">
        <v>295.76794863284658</v>
      </c>
      <c r="G134" s="104">
        <v>290.08886040536447</v>
      </c>
      <c r="H134" s="104">
        <v>293.17052643612681</v>
      </c>
      <c r="I134" s="104">
        <v>273.0617061013707</v>
      </c>
      <c r="J134" s="104">
        <v>280.65184291189593</v>
      </c>
      <c r="K134" s="104">
        <v>287.42165990451679</v>
      </c>
      <c r="L134" s="104">
        <v>292.66852567302675</v>
      </c>
      <c r="M134" s="104">
        <v>298.67878867418335</v>
      </c>
      <c r="N134" s="104">
        <v>302.70354329075707</v>
      </c>
      <c r="O134" s="104">
        <v>308.29229877065114</v>
      </c>
      <c r="P134" s="104">
        <v>296.11821706924434</v>
      </c>
      <c r="Q134" s="104">
        <v>300.10629600673479</v>
      </c>
      <c r="R134" s="104">
        <v>291.0795759824623</v>
      </c>
      <c r="S134" s="104">
        <v>282.56034750663991</v>
      </c>
      <c r="T134" s="104">
        <v>270.37949292777364</v>
      </c>
      <c r="U134" s="104">
        <v>267.65517449733784</v>
      </c>
      <c r="V134" s="104">
        <v>265.01984235409435</v>
      </c>
      <c r="W134" s="104">
        <v>273.39274108319495</v>
      </c>
      <c r="X134" s="104">
        <v>253.23492949703555</v>
      </c>
      <c r="Y134" s="104">
        <v>233.13693330153882</v>
      </c>
      <c r="DA134" s="132" t="s">
        <v>2369</v>
      </c>
    </row>
    <row r="135" spans="1:105" ht="12" customHeight="1" x14ac:dyDescent="0.25">
      <c r="A135" s="106" t="s">
        <v>122</v>
      </c>
      <c r="B135" s="101">
        <v>2055.6771157979711</v>
      </c>
      <c r="C135" s="101">
        <v>1983.8289459858149</v>
      </c>
      <c r="D135" s="101">
        <v>1989.7823233622776</v>
      </c>
      <c r="E135" s="101">
        <v>1951.6550645310745</v>
      </c>
      <c r="F135" s="101">
        <v>1941.8934601335388</v>
      </c>
      <c r="G135" s="101">
        <v>2006.7101652491331</v>
      </c>
      <c r="H135" s="101">
        <v>2007.8386888183211</v>
      </c>
      <c r="I135" s="101">
        <v>1957.5144136707816</v>
      </c>
      <c r="J135" s="101">
        <v>1924.7219483402819</v>
      </c>
      <c r="K135" s="101">
        <v>1969.8843845179006</v>
      </c>
      <c r="L135" s="101">
        <v>1971.7993172920119</v>
      </c>
      <c r="M135" s="101">
        <v>2068.4742731077959</v>
      </c>
      <c r="N135" s="101">
        <v>2069.192030493261</v>
      </c>
      <c r="O135" s="101">
        <v>2064.5072019865233</v>
      </c>
      <c r="P135" s="101">
        <v>2028.0826087368914</v>
      </c>
      <c r="Q135" s="101">
        <v>1926.5306421597165</v>
      </c>
      <c r="R135" s="101">
        <v>1851.529324216353</v>
      </c>
      <c r="S135" s="101">
        <v>1789.3520171621435</v>
      </c>
      <c r="T135" s="101">
        <v>1741.6806447410684</v>
      </c>
      <c r="U135" s="101">
        <v>1662.5132996126235</v>
      </c>
      <c r="V135" s="101">
        <v>1626.507545365575</v>
      </c>
      <c r="W135" s="101">
        <v>1569.4933810930931</v>
      </c>
      <c r="X135" s="101">
        <v>1432.995210836368</v>
      </c>
      <c r="Y135" s="101">
        <v>1410.2495610168326</v>
      </c>
      <c r="DA135" s="131" t="s">
        <v>2370</v>
      </c>
    </row>
    <row r="136" spans="1:105" ht="12" customHeight="1" x14ac:dyDescent="0.25">
      <c r="A136" s="107" t="s">
        <v>121</v>
      </c>
      <c r="B136" s="104">
        <v>1940.9969708397409</v>
      </c>
      <c r="C136" s="104">
        <v>1875.2464664117949</v>
      </c>
      <c r="D136" s="104">
        <v>1882.5274479094146</v>
      </c>
      <c r="E136" s="104">
        <v>1845.6630333136231</v>
      </c>
      <c r="F136" s="104">
        <v>1837.7152257635196</v>
      </c>
      <c r="G136" s="104">
        <v>1902.0366613903079</v>
      </c>
      <c r="H136" s="104">
        <v>1902.8652738454721</v>
      </c>
      <c r="I136" s="104">
        <v>1860.5374427665652</v>
      </c>
      <c r="J136" s="104">
        <v>1821.0805652063548</v>
      </c>
      <c r="K136" s="104">
        <v>1867.7443308927193</v>
      </c>
      <c r="L136" s="104">
        <v>1869.6365822293155</v>
      </c>
      <c r="M136" s="104">
        <v>1965.6097708693956</v>
      </c>
      <c r="N136" s="104">
        <v>1967.0689777022153</v>
      </c>
      <c r="O136" s="104">
        <v>1962.2597262864431</v>
      </c>
      <c r="P136" s="104">
        <v>1928.0352620283168</v>
      </c>
      <c r="Q136" s="104">
        <v>1823.9742749013728</v>
      </c>
      <c r="R136" s="104">
        <v>1775.6269449772624</v>
      </c>
      <c r="S136" s="104">
        <v>1717.1242613998347</v>
      </c>
      <c r="T136" s="104">
        <v>1673.0141929998772</v>
      </c>
      <c r="U136" s="104">
        <v>1596.6982115952076</v>
      </c>
      <c r="V136" s="104">
        <v>1570.9805921031473</v>
      </c>
      <c r="W136" s="104">
        <v>1514.4912271347025</v>
      </c>
      <c r="X136" s="104">
        <v>1384.1269822282713</v>
      </c>
      <c r="Y136" s="104">
        <v>1367.0665865836527</v>
      </c>
      <c r="DA136" s="132" t="s">
        <v>2371</v>
      </c>
    </row>
    <row r="137" spans="1:105" ht="12" customHeight="1" x14ac:dyDescent="0.25">
      <c r="A137" s="108" t="s">
        <v>53</v>
      </c>
      <c r="B137" s="98">
        <v>1653.4236352995449</v>
      </c>
      <c r="C137" s="98">
        <v>1582.7837246789065</v>
      </c>
      <c r="D137" s="98">
        <v>1591.6535212346328</v>
      </c>
      <c r="E137" s="98">
        <v>1554.3625206575596</v>
      </c>
      <c r="F137" s="98">
        <v>1548.4080372731926</v>
      </c>
      <c r="G137" s="98">
        <v>1607.177295291852</v>
      </c>
      <c r="H137" s="98">
        <v>1606.7944697994731</v>
      </c>
      <c r="I137" s="98">
        <v>1588.2462871222322</v>
      </c>
      <c r="J137" s="98">
        <v>1541.8459073443405</v>
      </c>
      <c r="K137" s="98">
        <v>1581.1897961212628</v>
      </c>
      <c r="L137" s="98">
        <v>1578.6004616334392</v>
      </c>
      <c r="M137" s="98">
        <v>1664.1590492211324</v>
      </c>
      <c r="N137" s="98">
        <v>1664.027992161281</v>
      </c>
      <c r="O137" s="98">
        <v>1658.0893106711917</v>
      </c>
      <c r="P137" s="98">
        <v>1630.034425134505</v>
      </c>
      <c r="Q137" s="98">
        <v>1531.0659404044673</v>
      </c>
      <c r="R137" s="98">
        <v>1488.3384547399344</v>
      </c>
      <c r="S137" s="98">
        <v>1437.7727474439105</v>
      </c>
      <c r="T137" s="98">
        <v>1401.6577344791021</v>
      </c>
      <c r="U137" s="98">
        <v>1332.547400102748</v>
      </c>
      <c r="V137" s="98">
        <v>1307.0257350100137</v>
      </c>
      <c r="W137" s="98">
        <v>1246.2038758547505</v>
      </c>
      <c r="X137" s="98">
        <v>1136.719894890789</v>
      </c>
      <c r="Y137" s="98">
        <v>1136.5197759620714</v>
      </c>
      <c r="DA137" s="63" t="s">
        <v>2372</v>
      </c>
    </row>
    <row r="138" spans="1:105" ht="12" customHeight="1" x14ac:dyDescent="0.25">
      <c r="A138" s="108" t="s">
        <v>52</v>
      </c>
      <c r="B138" s="98">
        <v>287.57333554019596</v>
      </c>
      <c r="C138" s="98">
        <v>292.46274173288867</v>
      </c>
      <c r="D138" s="98">
        <v>290.87392667478161</v>
      </c>
      <c r="E138" s="98">
        <v>291.30051265606374</v>
      </c>
      <c r="F138" s="98">
        <v>289.30718849032712</v>
      </c>
      <c r="G138" s="98">
        <v>294.85936609845578</v>
      </c>
      <c r="H138" s="98">
        <v>296.07080404599947</v>
      </c>
      <c r="I138" s="98">
        <v>272.29115564433289</v>
      </c>
      <c r="J138" s="98">
        <v>279.23465786201416</v>
      </c>
      <c r="K138" s="98">
        <v>286.55453477145619</v>
      </c>
      <c r="L138" s="98">
        <v>291.03612059587647</v>
      </c>
      <c r="M138" s="98">
        <v>301.45072164826314</v>
      </c>
      <c r="N138" s="98">
        <v>303.04098554093423</v>
      </c>
      <c r="O138" s="98">
        <v>304.17041561525133</v>
      </c>
      <c r="P138" s="98">
        <v>298.00083689381131</v>
      </c>
      <c r="Q138" s="98">
        <v>292.90833449690587</v>
      </c>
      <c r="R138" s="98">
        <v>287.28849023732789</v>
      </c>
      <c r="S138" s="98">
        <v>279.35151395592408</v>
      </c>
      <c r="T138" s="98">
        <v>271.35645852077482</v>
      </c>
      <c r="U138" s="98">
        <v>264.1508114924597</v>
      </c>
      <c r="V138" s="98">
        <v>263.95485709313368</v>
      </c>
      <c r="W138" s="98">
        <v>268.28735127995219</v>
      </c>
      <c r="X138" s="98">
        <v>247.40708733748241</v>
      </c>
      <c r="Y138" s="98">
        <v>230.54681062158116</v>
      </c>
      <c r="DA138" s="63" t="s">
        <v>2373</v>
      </c>
    </row>
    <row r="139" spans="1:105" ht="12" customHeight="1" x14ac:dyDescent="0.25">
      <c r="A139" s="121" t="s">
        <v>54</v>
      </c>
      <c r="B139" s="122">
        <v>191.04041658165579</v>
      </c>
      <c r="C139" s="122">
        <v>198.38511908407042</v>
      </c>
      <c r="D139" s="122">
        <v>198.21279715343275</v>
      </c>
      <c r="E139" s="122">
        <v>201.53329712829648</v>
      </c>
      <c r="F139" s="122">
        <v>197.93158007738177</v>
      </c>
      <c r="G139" s="122">
        <v>206.02337076625102</v>
      </c>
      <c r="H139" s="122">
        <v>196.18866979475624</v>
      </c>
      <c r="I139" s="122">
        <v>200.25425641111511</v>
      </c>
      <c r="J139" s="122">
        <v>212.23078906230327</v>
      </c>
      <c r="K139" s="122">
        <v>229.02301767124311</v>
      </c>
      <c r="L139" s="122">
        <v>229.37400535087022</v>
      </c>
      <c r="M139" s="122">
        <v>229.6022839269751</v>
      </c>
      <c r="N139" s="122">
        <v>236.03591778203054</v>
      </c>
      <c r="O139" s="122">
        <v>239.20674345984415</v>
      </c>
      <c r="P139" s="122">
        <v>237.42130880817271</v>
      </c>
      <c r="Q139" s="122">
        <v>239.01351688625383</v>
      </c>
      <c r="R139" s="122">
        <v>235.8804936275493</v>
      </c>
      <c r="S139" s="122">
        <v>233.32074770135651</v>
      </c>
      <c r="T139" s="122">
        <v>235.91402501306581</v>
      </c>
      <c r="U139" s="122">
        <v>233.4622981260986</v>
      </c>
      <c r="V139" s="122">
        <v>306.57755513153631</v>
      </c>
      <c r="W139" s="122">
        <v>298.44562974715598</v>
      </c>
      <c r="X139" s="122">
        <v>269.79214997956979</v>
      </c>
      <c r="Y139" s="122">
        <v>244.61330398755098</v>
      </c>
      <c r="DA139" s="130" t="s">
        <v>2374</v>
      </c>
    </row>
    <row r="140" spans="1:105" ht="12" customHeight="1" x14ac:dyDescent="0.25">
      <c r="A140" s="97" t="s">
        <v>50</v>
      </c>
      <c r="B140" s="98">
        <v>171.12327987768018</v>
      </c>
      <c r="C140" s="98">
        <v>264.29739481598438</v>
      </c>
      <c r="D140" s="98">
        <v>248.80878061724303</v>
      </c>
      <c r="E140" s="98">
        <v>283.0668956784246</v>
      </c>
      <c r="F140" s="98">
        <v>241.98137394650814</v>
      </c>
      <c r="G140" s="98">
        <v>299.90902024420461</v>
      </c>
      <c r="H140" s="98">
        <v>157.79295959757818</v>
      </c>
      <c r="I140" s="98">
        <v>210.99719861786886</v>
      </c>
      <c r="J140" s="98">
        <v>297.02507184293091</v>
      </c>
      <c r="K140" s="98">
        <v>348.12673489295815</v>
      </c>
      <c r="L140" s="98">
        <v>273.74258578040161</v>
      </c>
      <c r="M140" s="98">
        <v>265.5762384303307</v>
      </c>
      <c r="N140" s="98">
        <v>222.71087417910476</v>
      </c>
      <c r="O140" s="98">
        <v>303.93138353495107</v>
      </c>
      <c r="P140" s="98">
        <v>290.6073550046911</v>
      </c>
      <c r="Q140" s="98">
        <v>358.1192763652067</v>
      </c>
      <c r="R140" s="98">
        <v>284.83262616131424</v>
      </c>
      <c r="S140" s="98">
        <v>293.14377092269171</v>
      </c>
      <c r="T140" s="98">
        <v>305.26860465674292</v>
      </c>
      <c r="U140" s="98">
        <v>310.65037282476561</v>
      </c>
      <c r="V140" s="98">
        <v>403.60907527131809</v>
      </c>
      <c r="W140" s="98">
        <v>424.71776111734755</v>
      </c>
      <c r="X140" s="98">
        <v>372.70994551901509</v>
      </c>
      <c r="Y140" s="98">
        <v>315.68941305145881</v>
      </c>
      <c r="DA140" s="63" t="s">
        <v>2375</v>
      </c>
    </row>
    <row r="141" spans="1:105" ht="12" customHeight="1" x14ac:dyDescent="0.25">
      <c r="A141" s="109" t="s">
        <v>120</v>
      </c>
      <c r="B141" s="33">
        <v>193.23638089924762</v>
      </c>
      <c r="C141" s="33">
        <v>190.60310657648631</v>
      </c>
      <c r="D141" s="33">
        <v>191.95793747950015</v>
      </c>
      <c r="E141" s="33">
        <v>191.05811817778644</v>
      </c>
      <c r="F141" s="33">
        <v>192.55551209172526</v>
      </c>
      <c r="G141" s="33">
        <v>194.98338325152852</v>
      </c>
      <c r="H141" s="33">
        <v>200.42211311026963</v>
      </c>
      <c r="I141" s="33">
        <v>199.08541783735586</v>
      </c>
      <c r="J141" s="33">
        <v>202.42957402661204</v>
      </c>
      <c r="K141" s="33">
        <v>215.47884576502801</v>
      </c>
      <c r="L141" s="33">
        <v>224.86680394883714</v>
      </c>
      <c r="M141" s="33">
        <v>226.63917367812704</v>
      </c>
      <c r="N141" s="33">
        <v>237.002555837655</v>
      </c>
      <c r="O141" s="33">
        <v>234.66640592507247</v>
      </c>
      <c r="P141" s="33">
        <v>233.56779663854132</v>
      </c>
      <c r="Q141" s="33">
        <v>230.39138667138045</v>
      </c>
      <c r="R141" s="33">
        <v>232.36522950318982</v>
      </c>
      <c r="S141" s="33">
        <v>229.20837210316486</v>
      </c>
      <c r="T141" s="33">
        <v>231.34833833528603</v>
      </c>
      <c r="U141" s="33">
        <v>228.57645979247337</v>
      </c>
      <c r="V141" s="33">
        <v>300.6982418140621</v>
      </c>
      <c r="W141" s="33">
        <v>291.35953839900145</v>
      </c>
      <c r="X141" s="33">
        <v>264.69329436555472</v>
      </c>
      <c r="Y141" s="33">
        <v>241.58095020243775</v>
      </c>
      <c r="DA141" s="60" t="s">
        <v>2376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10276.380555307243</v>
      </c>
      <c r="C143" s="117">
        <f t="shared" si="49"/>
        <v>11286.408921395883</v>
      </c>
      <c r="D143" s="117">
        <f t="shared" si="49"/>
        <v>11185.541482390912</v>
      </c>
      <c r="E143" s="117">
        <f t="shared" si="49"/>
        <v>11467.511018444382</v>
      </c>
      <c r="F143" s="117">
        <f t="shared" si="49"/>
        <v>10738.857091937745</v>
      </c>
      <c r="G143" s="117">
        <f t="shared" si="49"/>
        <v>10724.721349039361</v>
      </c>
      <c r="H143" s="117">
        <f t="shared" si="49"/>
        <v>10605.748269545553</v>
      </c>
      <c r="I143" s="117">
        <f t="shared" si="49"/>
        <v>10413.546832807611</v>
      </c>
      <c r="J143" s="117">
        <f t="shared" si="49"/>
        <v>10020.262484007686</v>
      </c>
      <c r="K143" s="117">
        <f t="shared" si="49"/>
        <v>10367.434580994917</v>
      </c>
      <c r="L143" s="117">
        <f t="shared" si="49"/>
        <v>11172.392909900927</v>
      </c>
      <c r="M143" s="117">
        <f t="shared" si="49"/>
        <v>9669.2536111684003</v>
      </c>
      <c r="N143" s="117">
        <f t="shared" si="49"/>
        <v>10222.445709064103</v>
      </c>
      <c r="O143" s="117">
        <f t="shared" si="49"/>
        <v>9475.2556424033282</v>
      </c>
      <c r="P143" s="117">
        <f t="shared" si="49"/>
        <v>9158.9937827997328</v>
      </c>
      <c r="Q143" s="117">
        <f t="shared" si="49"/>
        <v>8739.1444789147317</v>
      </c>
      <c r="R143" s="117">
        <f t="shared" ref="R143:V143" si="50">R144+R146+R148+R157</f>
        <v>9123.0593674438369</v>
      </c>
      <c r="S143" s="117">
        <f t="shared" si="50"/>
        <v>8684.0044244130695</v>
      </c>
      <c r="T143" s="117">
        <f t="shared" si="50"/>
        <v>8262.4947998936841</v>
      </c>
      <c r="U143" s="117">
        <f t="shared" si="50"/>
        <v>7962.2717860220173</v>
      </c>
      <c r="V143" s="117">
        <f t="shared" si="50"/>
        <v>7164.3074952652605</v>
      </c>
      <c r="W143" s="117">
        <f t="shared" ref="W143:Y143" si="51">W144+W146+W148+W157</f>
        <v>7734.2727932241933</v>
      </c>
      <c r="X143" s="117">
        <f t="shared" si="51"/>
        <v>7280.4130991015181</v>
      </c>
      <c r="Y143" s="117">
        <f t="shared" si="51"/>
        <v>7060.6454691772869</v>
      </c>
      <c r="DA143" s="129" t="s">
        <v>2377</v>
      </c>
    </row>
    <row r="144" spans="1:105" ht="12.95" customHeight="1" x14ac:dyDescent="0.25">
      <c r="A144" s="121" t="s">
        <v>57</v>
      </c>
      <c r="B144" s="122">
        <f t="shared" ref="B144:Y144" si="52">B145</f>
        <v>7933.0503051412252</v>
      </c>
      <c r="C144" s="122">
        <f t="shared" si="52"/>
        <v>8978.2313833699136</v>
      </c>
      <c r="D144" s="122">
        <f t="shared" si="52"/>
        <v>8886.5724710933755</v>
      </c>
      <c r="E144" s="122">
        <f t="shared" si="52"/>
        <v>9194.2577434721097</v>
      </c>
      <c r="F144" s="122">
        <f t="shared" si="52"/>
        <v>8501.1255894084825</v>
      </c>
      <c r="G144" s="122">
        <f t="shared" si="52"/>
        <v>8415.1991625207611</v>
      </c>
      <c r="H144" s="122">
        <f t="shared" si="52"/>
        <v>8314.097876432319</v>
      </c>
      <c r="I144" s="122">
        <f t="shared" si="52"/>
        <v>8174.4377190051364</v>
      </c>
      <c r="J144" s="122">
        <f t="shared" si="52"/>
        <v>7792.8426319793443</v>
      </c>
      <c r="K144" s="122">
        <f t="shared" si="52"/>
        <v>8075.2368710073515</v>
      </c>
      <c r="L144" s="122">
        <f t="shared" si="52"/>
        <v>8859.2637228149142</v>
      </c>
      <c r="M144" s="122">
        <f t="shared" si="52"/>
        <v>7289.2996898923893</v>
      </c>
      <c r="N144" s="122">
        <f t="shared" si="52"/>
        <v>7851.2886010740449</v>
      </c>
      <c r="O144" s="122">
        <f t="shared" si="52"/>
        <v>7122.8640486048735</v>
      </c>
      <c r="P144" s="122">
        <f t="shared" si="52"/>
        <v>6861.1219060885114</v>
      </c>
      <c r="Q144" s="122">
        <f t="shared" si="52"/>
        <v>6481.5790181212697</v>
      </c>
      <c r="R144" s="122">
        <f t="shared" si="52"/>
        <v>6887.7695706315099</v>
      </c>
      <c r="S144" s="122">
        <f t="shared" si="52"/>
        <v>6532.1193681306831</v>
      </c>
      <c r="T144" s="122">
        <f t="shared" si="52"/>
        <v>6174.8044988281026</v>
      </c>
      <c r="U144" s="122">
        <f t="shared" si="52"/>
        <v>5938.9833574858767</v>
      </c>
      <c r="V144" s="122">
        <f t="shared" si="52"/>
        <v>5086.3301623334955</v>
      </c>
      <c r="W144" s="122">
        <f t="shared" si="52"/>
        <v>5719.3239239742115</v>
      </c>
      <c r="X144" s="122">
        <f t="shared" si="52"/>
        <v>5458.8511168084924</v>
      </c>
      <c r="Y144" s="122">
        <f t="shared" si="52"/>
        <v>5284.7394681700844</v>
      </c>
      <c r="DA144" s="130" t="s">
        <v>2378</v>
      </c>
    </row>
    <row r="145" spans="1:105" ht="12" customHeight="1" x14ac:dyDescent="0.25">
      <c r="A145" s="97" t="s">
        <v>53</v>
      </c>
      <c r="B145" s="98">
        <v>7933.0503051412252</v>
      </c>
      <c r="C145" s="98">
        <v>8978.2313833699136</v>
      </c>
      <c r="D145" s="98">
        <v>8886.5724710933755</v>
      </c>
      <c r="E145" s="98">
        <v>9194.2577434721097</v>
      </c>
      <c r="F145" s="98">
        <v>8501.1255894084825</v>
      </c>
      <c r="G145" s="98">
        <v>8415.1991625207611</v>
      </c>
      <c r="H145" s="98">
        <v>8314.097876432319</v>
      </c>
      <c r="I145" s="98">
        <v>8174.4377190051364</v>
      </c>
      <c r="J145" s="98">
        <v>7792.8426319793443</v>
      </c>
      <c r="K145" s="98">
        <v>8075.2368710073515</v>
      </c>
      <c r="L145" s="98">
        <v>8859.2637228149142</v>
      </c>
      <c r="M145" s="98">
        <v>7289.2996898923893</v>
      </c>
      <c r="N145" s="98">
        <v>7851.2886010740449</v>
      </c>
      <c r="O145" s="98">
        <v>7122.8640486048735</v>
      </c>
      <c r="P145" s="98">
        <v>6861.1219060885114</v>
      </c>
      <c r="Q145" s="98">
        <v>6481.5790181212697</v>
      </c>
      <c r="R145" s="98">
        <v>6887.7695706315099</v>
      </c>
      <c r="S145" s="98">
        <v>6532.1193681306831</v>
      </c>
      <c r="T145" s="98">
        <v>6174.8044988281026</v>
      </c>
      <c r="U145" s="98">
        <v>5938.9833574858767</v>
      </c>
      <c r="V145" s="98">
        <v>5086.3301623334955</v>
      </c>
      <c r="W145" s="98">
        <v>5719.3239239742115</v>
      </c>
      <c r="X145" s="98">
        <v>5458.8511168084924</v>
      </c>
      <c r="Y145" s="98">
        <v>5284.7394681700844</v>
      </c>
      <c r="DA145" s="63" t="s">
        <v>2379</v>
      </c>
    </row>
    <row r="146" spans="1:105" ht="12.95" customHeight="1" x14ac:dyDescent="0.25">
      <c r="A146" s="121" t="s">
        <v>92</v>
      </c>
      <c r="B146" s="122">
        <f t="shared" ref="B146:Y146" si="53">B147</f>
        <v>98.380268323119139</v>
      </c>
      <c r="C146" s="122">
        <f t="shared" si="53"/>
        <v>96.834401796264487</v>
      </c>
      <c r="D146" s="122">
        <f t="shared" si="53"/>
        <v>92.675072555553697</v>
      </c>
      <c r="E146" s="122">
        <f t="shared" si="53"/>
        <v>109.06017488358513</v>
      </c>
      <c r="F146" s="122">
        <f t="shared" si="53"/>
        <v>89.631392926133685</v>
      </c>
      <c r="G146" s="122">
        <f t="shared" si="53"/>
        <v>90.580314406491027</v>
      </c>
      <c r="H146" s="122">
        <f t="shared" si="53"/>
        <v>90.458172804335817</v>
      </c>
      <c r="I146" s="122">
        <f t="shared" si="53"/>
        <v>88.354922663466652</v>
      </c>
      <c r="J146" s="122">
        <f t="shared" si="53"/>
        <v>91.823220091321943</v>
      </c>
      <c r="K146" s="122">
        <f t="shared" si="53"/>
        <v>88.288024211995619</v>
      </c>
      <c r="L146" s="122">
        <f t="shared" si="53"/>
        <v>108.98291725273685</v>
      </c>
      <c r="M146" s="122">
        <f t="shared" si="53"/>
        <v>80.811440628874038</v>
      </c>
      <c r="N146" s="122">
        <f t="shared" si="53"/>
        <v>73.166671946685085</v>
      </c>
      <c r="O146" s="122">
        <f t="shared" si="53"/>
        <v>69.928154879195148</v>
      </c>
      <c r="P146" s="122">
        <f t="shared" si="53"/>
        <v>70.705760869425248</v>
      </c>
      <c r="Q146" s="122">
        <f t="shared" si="53"/>
        <v>70.322609602313463</v>
      </c>
      <c r="R146" s="122">
        <f t="shared" si="53"/>
        <v>74.995814838447998</v>
      </c>
      <c r="S146" s="122">
        <f t="shared" si="53"/>
        <v>73.27010865297872</v>
      </c>
      <c r="T146" s="122">
        <f t="shared" si="53"/>
        <v>76.96501474424592</v>
      </c>
      <c r="U146" s="122">
        <f t="shared" si="53"/>
        <v>85.419366369195586</v>
      </c>
      <c r="V146" s="122">
        <f t="shared" si="53"/>
        <v>92.958539412925006</v>
      </c>
      <c r="W146" s="122">
        <f t="shared" si="53"/>
        <v>105.27708247483928</v>
      </c>
      <c r="X146" s="122">
        <f t="shared" si="53"/>
        <v>83.189303923158789</v>
      </c>
      <c r="Y146" s="122">
        <f t="shared" si="53"/>
        <v>85.893296625885355</v>
      </c>
      <c r="DA146" s="130" t="s">
        <v>2380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98.380268323119139</v>
      </c>
      <c r="C147" s="98">
        <f>IF(RES_hhdet_fec!C147=0,0,RES_hhdet_fec!C147*1000*11630/RES_hhdet_num!C143)</f>
        <v>96.834401796264487</v>
      </c>
      <c r="D147" s="98">
        <f>IF(RES_hhdet_fec!D147=0,0,RES_hhdet_fec!D147*1000*11630/RES_hhdet_num!D143)</f>
        <v>92.675072555553697</v>
      </c>
      <c r="E147" s="98">
        <f>IF(RES_hhdet_fec!E147=0,0,RES_hhdet_fec!E147*1000*11630/RES_hhdet_num!E143)</f>
        <v>109.06017488358513</v>
      </c>
      <c r="F147" s="98">
        <f>IF(RES_hhdet_fec!F147=0,0,RES_hhdet_fec!F147*1000*11630/RES_hhdet_num!F143)</f>
        <v>89.631392926133685</v>
      </c>
      <c r="G147" s="98">
        <f>IF(RES_hhdet_fec!G147=0,0,RES_hhdet_fec!G147*1000*11630/RES_hhdet_num!G143)</f>
        <v>90.580314406491027</v>
      </c>
      <c r="H147" s="98">
        <f>IF(RES_hhdet_fec!H147=0,0,RES_hhdet_fec!H147*1000*11630/RES_hhdet_num!H143)</f>
        <v>90.458172804335817</v>
      </c>
      <c r="I147" s="98">
        <f>IF(RES_hhdet_fec!I147=0,0,RES_hhdet_fec!I147*1000*11630/RES_hhdet_num!I143)</f>
        <v>88.354922663466652</v>
      </c>
      <c r="J147" s="98">
        <f>IF(RES_hhdet_fec!J147=0,0,RES_hhdet_fec!J147*1000*11630/RES_hhdet_num!J143)</f>
        <v>91.823220091321943</v>
      </c>
      <c r="K147" s="98">
        <f>IF(RES_hhdet_fec!K147=0,0,RES_hhdet_fec!K147*1000*11630/RES_hhdet_num!K143)</f>
        <v>88.288024211995619</v>
      </c>
      <c r="L147" s="98">
        <f>IF(RES_hhdet_fec!L147=0,0,RES_hhdet_fec!L147*1000*11630/RES_hhdet_num!L143)</f>
        <v>108.98291725273685</v>
      </c>
      <c r="M147" s="98">
        <f>IF(RES_hhdet_fec!M147=0,0,RES_hhdet_fec!M147*1000*11630/RES_hhdet_num!M143)</f>
        <v>80.811440628874038</v>
      </c>
      <c r="N147" s="98">
        <f>IF(RES_hhdet_fec!N147=0,0,RES_hhdet_fec!N147*1000*11630/RES_hhdet_num!N143)</f>
        <v>73.166671946685085</v>
      </c>
      <c r="O147" s="98">
        <f>IF(RES_hhdet_fec!O147=0,0,RES_hhdet_fec!O147*1000*11630/RES_hhdet_num!O143)</f>
        <v>69.928154879195148</v>
      </c>
      <c r="P147" s="98">
        <f>IF(RES_hhdet_fec!P147=0,0,RES_hhdet_fec!P147*1000*11630/RES_hhdet_num!P143)</f>
        <v>70.705760869425248</v>
      </c>
      <c r="Q147" s="98">
        <f>IF(RES_hhdet_fec!Q147=0,0,RES_hhdet_fec!Q147*1000*11630/RES_hhdet_num!Q143)</f>
        <v>70.322609602313463</v>
      </c>
      <c r="R147" s="98">
        <f>IF(RES_hhdet_fec!R147=0,0,RES_hhdet_fec!R147*1000*11630/RES_hhdet_num!R143)</f>
        <v>74.995814838447998</v>
      </c>
      <c r="S147" s="98">
        <f>IF(RES_hhdet_fec!S147=0,0,RES_hhdet_fec!S147*1000*11630/RES_hhdet_num!S143)</f>
        <v>73.27010865297872</v>
      </c>
      <c r="T147" s="98">
        <f>IF(RES_hhdet_fec!T147=0,0,RES_hhdet_fec!T147*1000*11630/RES_hhdet_num!T143)</f>
        <v>76.96501474424592</v>
      </c>
      <c r="U147" s="98">
        <f>IF(RES_hhdet_fec!U147=0,0,RES_hhdet_fec!U147*1000*11630/RES_hhdet_num!U143)</f>
        <v>85.419366369195586</v>
      </c>
      <c r="V147" s="98">
        <f>IF(RES_hhdet_fec!V147=0,0,RES_hhdet_fec!V147*1000*11630/RES_hhdet_num!V143)</f>
        <v>92.958539412925006</v>
      </c>
      <c r="W147" s="98">
        <f>IF(RES_hhdet_fec!W147=0,0,RES_hhdet_fec!W147*1000*11630/RES_hhdet_num!W143)</f>
        <v>105.27708247483928</v>
      </c>
      <c r="X147" s="98">
        <f>IF(RES_hhdet_fec!X147=0,0,RES_hhdet_fec!X147*1000*11630/RES_hhdet_num!X143)</f>
        <v>83.189303923158789</v>
      </c>
      <c r="Y147" s="98">
        <f>IF(RES_hhdet_fec!Y147=0,0,RES_hhdet_fec!Y147*1000*11630/RES_hhdet_num!Y143)</f>
        <v>85.893296625885355</v>
      </c>
      <c r="DA147" s="63" t="s">
        <v>2381</v>
      </c>
    </row>
    <row r="148" spans="1:105" ht="12" customHeight="1" x14ac:dyDescent="0.25">
      <c r="A148" s="121" t="s">
        <v>55</v>
      </c>
      <c r="B148" s="122">
        <v>2053.9095995889579</v>
      </c>
      <c r="C148" s="122">
        <v>2012.9770958354316</v>
      </c>
      <c r="D148" s="122">
        <v>2008.2315579946533</v>
      </c>
      <c r="E148" s="122">
        <v>1962.7896425156894</v>
      </c>
      <c r="F148" s="122">
        <v>1950.4816277758796</v>
      </c>
      <c r="G148" s="122">
        <v>2013.324428349129</v>
      </c>
      <c r="H148" s="122">
        <v>2005.0683416698284</v>
      </c>
      <c r="I148" s="122">
        <v>1950.5369225765728</v>
      </c>
      <c r="J148" s="122">
        <v>1923.4276627577992</v>
      </c>
      <c r="K148" s="122">
        <v>1974.902074862877</v>
      </c>
      <c r="L148" s="122">
        <v>1974.870943355618</v>
      </c>
      <c r="M148" s="122">
        <v>2069.724699253175</v>
      </c>
      <c r="N148" s="122">
        <v>2061.9892484035454</v>
      </c>
      <c r="O148" s="122">
        <v>2043.5759821219206</v>
      </c>
      <c r="P148" s="122">
        <v>1990.011220115158</v>
      </c>
      <c r="Q148" s="122">
        <v>1948.3676030967283</v>
      </c>
      <c r="R148" s="122">
        <v>1924.6182325432944</v>
      </c>
      <c r="S148" s="122">
        <v>1845.384852594663</v>
      </c>
      <c r="T148" s="122">
        <v>1774.9900881274853</v>
      </c>
      <c r="U148" s="122">
        <v>1704.4713658817614</v>
      </c>
      <c r="V148" s="122">
        <v>1679.0517084142405</v>
      </c>
      <c r="W148" s="122">
        <v>1612.1299032144796</v>
      </c>
      <c r="X148" s="122">
        <v>1469.7865397932587</v>
      </c>
      <c r="Y148" s="122">
        <v>1446.230475870055</v>
      </c>
      <c r="DA148" s="130" t="s">
        <v>2382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2383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2384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2385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2386</v>
      </c>
    </row>
    <row r="153" spans="1:105" ht="12" customHeight="1" x14ac:dyDescent="0.25">
      <c r="A153" s="106" t="s">
        <v>122</v>
      </c>
      <c r="B153" s="101">
        <v>2055.6771157979715</v>
      </c>
      <c r="C153" s="101">
        <v>2014.7638122147921</v>
      </c>
      <c r="D153" s="101">
        <v>2009.9085637472549</v>
      </c>
      <c r="E153" s="101">
        <v>1964.3660139821234</v>
      </c>
      <c r="F153" s="101">
        <v>1952.0759345324868</v>
      </c>
      <c r="G153" s="101">
        <v>2015.0719863754266</v>
      </c>
      <c r="H153" s="101">
        <v>2007.28792066097</v>
      </c>
      <c r="I153" s="101">
        <v>1952.7045749847539</v>
      </c>
      <c r="J153" s="101">
        <v>1926.0710775326684</v>
      </c>
      <c r="K153" s="101">
        <v>1977.7028033286924</v>
      </c>
      <c r="L153" s="101">
        <v>1977.91176199236</v>
      </c>
      <c r="M153" s="101">
        <v>2072.966954348502</v>
      </c>
      <c r="N153" s="101">
        <v>2065.4552848671524</v>
      </c>
      <c r="O153" s="101">
        <v>2047.3995907587012</v>
      </c>
      <c r="P153" s="101">
        <v>1994.3335826146022</v>
      </c>
      <c r="Q153" s="101">
        <v>1952.8012603424406</v>
      </c>
      <c r="R153" s="101">
        <v>1929.3669415060799</v>
      </c>
      <c r="S153" s="101">
        <v>1850.0246448711241</v>
      </c>
      <c r="T153" s="101">
        <v>1779.6964740701058</v>
      </c>
      <c r="U153" s="101">
        <v>1709.0425539350106</v>
      </c>
      <c r="V153" s="101">
        <v>1683.717994207587</v>
      </c>
      <c r="W153" s="101">
        <v>1616.7300079611987</v>
      </c>
      <c r="X153" s="101">
        <v>1473.9624963653844</v>
      </c>
      <c r="Y153" s="101">
        <v>1449.9963048901423</v>
      </c>
      <c r="DA153" s="131" t="s">
        <v>2387</v>
      </c>
    </row>
    <row r="154" spans="1:105" ht="12" customHeight="1" x14ac:dyDescent="0.25">
      <c r="A154" s="107" t="s">
        <v>121</v>
      </c>
      <c r="B154" s="104">
        <v>1940.9969708397414</v>
      </c>
      <c r="C154" s="104">
        <v>1900.2056692574631</v>
      </c>
      <c r="D154" s="104">
        <v>1899.6138018538788</v>
      </c>
      <c r="E154" s="104">
        <v>1856.979125889455</v>
      </c>
      <c r="F154" s="104">
        <v>1846.4266503843355</v>
      </c>
      <c r="G154" s="104">
        <v>1908.0392371615192</v>
      </c>
      <c r="H154" s="104">
        <v>1900.1092435512464</v>
      </c>
      <c r="I154" s="104">
        <v>1855.2294674335017</v>
      </c>
      <c r="J154" s="104">
        <v>1825.5013223075516</v>
      </c>
      <c r="K154" s="104">
        <v>1876.0906750695051</v>
      </c>
      <c r="L154" s="104">
        <v>1876.2959542728802</v>
      </c>
      <c r="M154" s="104">
        <v>1969.7889234453014</v>
      </c>
      <c r="N154" s="104">
        <v>1962.9191561797365</v>
      </c>
      <c r="O154" s="104">
        <v>1944.3472019762135</v>
      </c>
      <c r="P154" s="104">
        <v>1890.3411495332386</v>
      </c>
      <c r="Q154" s="104">
        <v>1852.3978395526863</v>
      </c>
      <c r="R154" s="104">
        <v>1831.9355101627552</v>
      </c>
      <c r="S154" s="104">
        <v>1761.9893100194849</v>
      </c>
      <c r="T154" s="104">
        <v>1699.1464013568959</v>
      </c>
      <c r="U154" s="104">
        <v>1636.6367758369224</v>
      </c>
      <c r="V154" s="104">
        <v>1615.8507097232105</v>
      </c>
      <c r="W154" s="104">
        <v>1552.9136207883691</v>
      </c>
      <c r="X154" s="104">
        <v>1418.5742391505742</v>
      </c>
      <c r="Y154" s="104">
        <v>1401.8965208748905</v>
      </c>
      <c r="DA154" s="132" t="s">
        <v>2388</v>
      </c>
    </row>
    <row r="155" spans="1:105" ht="12" customHeight="1" x14ac:dyDescent="0.25">
      <c r="A155" s="108" t="s">
        <v>53</v>
      </c>
      <c r="B155" s="98">
        <v>1653.4236352995451</v>
      </c>
      <c r="C155" s="98">
        <v>1607.6074655611742</v>
      </c>
      <c r="D155" s="98">
        <v>1608.6625314749051</v>
      </c>
      <c r="E155" s="98">
        <v>1565.6341126771069</v>
      </c>
      <c r="F155" s="98">
        <v>1556.9625353084355</v>
      </c>
      <c r="G155" s="98">
        <v>1613.0194006584431</v>
      </c>
      <c r="H155" s="98">
        <v>1604.0341601978253</v>
      </c>
      <c r="I155" s="98">
        <v>1582.9977038339578</v>
      </c>
      <c r="J155" s="98">
        <v>1545.656268779926</v>
      </c>
      <c r="K155" s="98">
        <v>1588.6144975359487</v>
      </c>
      <c r="L155" s="98">
        <v>1584.3643593956394</v>
      </c>
      <c r="M155" s="98">
        <v>1667.4590414691675</v>
      </c>
      <c r="N155" s="98">
        <v>1659.2484205721723</v>
      </c>
      <c r="O155" s="98">
        <v>1639.9551280396013</v>
      </c>
      <c r="P155" s="98">
        <v>1593.0315717602452</v>
      </c>
      <c r="Q155" s="98">
        <v>1556.7724765328699</v>
      </c>
      <c r="R155" s="98">
        <v>1540.1352303197309</v>
      </c>
      <c r="S155" s="98">
        <v>1479.016273762637</v>
      </c>
      <c r="T155" s="98">
        <v>1424.8255912805828</v>
      </c>
      <c r="U155" s="98">
        <v>1368.7590514637398</v>
      </c>
      <c r="V155" s="98">
        <v>1347.7008447697617</v>
      </c>
      <c r="W155" s="98">
        <v>1280.3618302523121</v>
      </c>
      <c r="X155" s="98">
        <v>1167.0780909583364</v>
      </c>
      <c r="Y155" s="98">
        <v>1167.5065746617902</v>
      </c>
      <c r="DA155" s="63" t="s">
        <v>2389</v>
      </c>
    </row>
    <row r="156" spans="1:105" ht="12" customHeight="1" x14ac:dyDescent="0.25">
      <c r="A156" s="108" t="s">
        <v>52</v>
      </c>
      <c r="B156" s="98">
        <v>287.57333554019607</v>
      </c>
      <c r="C156" s="98">
        <v>292.59820369628903</v>
      </c>
      <c r="D156" s="98">
        <v>290.95127037897373</v>
      </c>
      <c r="E156" s="98">
        <v>291.34501321234848</v>
      </c>
      <c r="F156" s="98">
        <v>289.46411507590005</v>
      </c>
      <c r="G156" s="98">
        <v>295.01983650307579</v>
      </c>
      <c r="H156" s="98">
        <v>296.07508335342095</v>
      </c>
      <c r="I156" s="98">
        <v>272.23176359954385</v>
      </c>
      <c r="J156" s="98">
        <v>279.84505352762574</v>
      </c>
      <c r="K156" s="98">
        <v>287.47617753355661</v>
      </c>
      <c r="L156" s="98">
        <v>291.93159487724091</v>
      </c>
      <c r="M156" s="98">
        <v>302.32988197613429</v>
      </c>
      <c r="N156" s="98">
        <v>303.67073560756421</v>
      </c>
      <c r="O156" s="98">
        <v>304.39207393661212</v>
      </c>
      <c r="P156" s="98">
        <v>297.30957777299363</v>
      </c>
      <c r="Q156" s="98">
        <v>295.62536301981635</v>
      </c>
      <c r="R156" s="98">
        <v>291.80027984302438</v>
      </c>
      <c r="S156" s="98">
        <v>282.97303625684799</v>
      </c>
      <c r="T156" s="98">
        <v>274.32081007631325</v>
      </c>
      <c r="U156" s="98">
        <v>267.8777243731829</v>
      </c>
      <c r="V156" s="98">
        <v>268.14986495344851</v>
      </c>
      <c r="W156" s="98">
        <v>272.5517905360569</v>
      </c>
      <c r="X156" s="98">
        <v>251.49614819223765</v>
      </c>
      <c r="Y156" s="98">
        <v>234.3899462131003</v>
      </c>
      <c r="DA156" s="63" t="s">
        <v>2390</v>
      </c>
    </row>
    <row r="157" spans="1:105" ht="12" customHeight="1" x14ac:dyDescent="0.25">
      <c r="A157" s="121" t="s">
        <v>54</v>
      </c>
      <c r="B157" s="122">
        <v>191.0403822539414</v>
      </c>
      <c r="C157" s="122">
        <v>198.36604039427391</v>
      </c>
      <c r="D157" s="122">
        <v>198.06238074732937</v>
      </c>
      <c r="E157" s="122">
        <v>201.40345757299866</v>
      </c>
      <c r="F157" s="122">
        <v>197.61848182724935</v>
      </c>
      <c r="G157" s="122">
        <v>205.61744376297926</v>
      </c>
      <c r="H157" s="122">
        <v>196.12387863907034</v>
      </c>
      <c r="I157" s="122">
        <v>200.21726856243512</v>
      </c>
      <c r="J157" s="122">
        <v>212.16896917921943</v>
      </c>
      <c r="K157" s="122">
        <v>229.00761091269305</v>
      </c>
      <c r="L157" s="122">
        <v>229.27532647765824</v>
      </c>
      <c r="M157" s="122">
        <v>229.41778139396317</v>
      </c>
      <c r="N157" s="122">
        <v>236.00118763982695</v>
      </c>
      <c r="O157" s="122">
        <v>238.88745679734018</v>
      </c>
      <c r="P157" s="122">
        <v>237.15489572663893</v>
      </c>
      <c r="Q157" s="122">
        <v>238.87524809442064</v>
      </c>
      <c r="R157" s="122">
        <v>235.67574943058634</v>
      </c>
      <c r="S157" s="122">
        <v>233.23009503474614</v>
      </c>
      <c r="T157" s="122">
        <v>235.73519819384941</v>
      </c>
      <c r="U157" s="122">
        <v>233.39769628518428</v>
      </c>
      <c r="V157" s="122">
        <v>305.96708510459899</v>
      </c>
      <c r="W157" s="122">
        <v>297.54188356066214</v>
      </c>
      <c r="X157" s="122">
        <v>268.58613857660879</v>
      </c>
      <c r="Y157" s="122">
        <v>243.7822285112625</v>
      </c>
      <c r="DA157" s="130" t="s">
        <v>2391</v>
      </c>
    </row>
    <row r="158" spans="1:105" ht="12" customHeight="1" x14ac:dyDescent="0.25">
      <c r="A158" s="97" t="s">
        <v>50</v>
      </c>
      <c r="B158" s="98">
        <v>171.12327987768015</v>
      </c>
      <c r="C158" s="98">
        <v>264.19148386126028</v>
      </c>
      <c r="D158" s="98">
        <v>248.58414184946574</v>
      </c>
      <c r="E158" s="98">
        <v>282.78310505437855</v>
      </c>
      <c r="F158" s="98">
        <v>241.77146976837074</v>
      </c>
      <c r="G158" s="98">
        <v>299.71236025119771</v>
      </c>
      <c r="H158" s="98">
        <v>157.75633337931174</v>
      </c>
      <c r="I158" s="98">
        <v>210.99355495466912</v>
      </c>
      <c r="J158" s="98">
        <v>297.02218483716928</v>
      </c>
      <c r="K158" s="98">
        <v>348.125476551676</v>
      </c>
      <c r="L158" s="98">
        <v>273.74055869361797</v>
      </c>
      <c r="M158" s="98">
        <v>265.57418940763313</v>
      </c>
      <c r="N158" s="98">
        <v>222.70887804497241</v>
      </c>
      <c r="O158" s="98">
        <v>303.92523636954354</v>
      </c>
      <c r="P158" s="98">
        <v>290.59545654171768</v>
      </c>
      <c r="Q158" s="98">
        <v>358.10670417534163</v>
      </c>
      <c r="R158" s="98">
        <v>284.81972824013411</v>
      </c>
      <c r="S158" s="98">
        <v>293.14011205593545</v>
      </c>
      <c r="T158" s="98">
        <v>305.26392471496274</v>
      </c>
      <c r="U158" s="98">
        <v>310.65101060737425</v>
      </c>
      <c r="V158" s="98">
        <v>403.54616708840911</v>
      </c>
      <c r="W158" s="98">
        <v>424.5880615711302</v>
      </c>
      <c r="X158" s="98">
        <v>372.54894030917177</v>
      </c>
      <c r="Y158" s="98">
        <v>315.59309266049934</v>
      </c>
      <c r="DA158" s="63" t="s">
        <v>2392</v>
      </c>
    </row>
    <row r="159" spans="1:105" ht="12" customHeight="1" x14ac:dyDescent="0.25">
      <c r="A159" s="109" t="s">
        <v>120</v>
      </c>
      <c r="B159" s="33">
        <v>193.23638089924762</v>
      </c>
      <c r="C159" s="33">
        <v>190.49843736515143</v>
      </c>
      <c r="D159" s="33">
        <v>191.66248459158382</v>
      </c>
      <c r="E159" s="33">
        <v>190.67878678937882</v>
      </c>
      <c r="F159" s="33">
        <v>192.1968685277165</v>
      </c>
      <c r="G159" s="33">
        <v>194.67611088499757</v>
      </c>
      <c r="H159" s="33">
        <v>200.30101101390073</v>
      </c>
      <c r="I159" s="33">
        <v>199.05561617648164</v>
      </c>
      <c r="J159" s="33">
        <v>202.41316667697978</v>
      </c>
      <c r="K159" s="33">
        <v>215.46755299105391</v>
      </c>
      <c r="L159" s="33">
        <v>224.82361296939547</v>
      </c>
      <c r="M159" s="33">
        <v>226.56249059051959</v>
      </c>
      <c r="N159" s="33">
        <v>236.90893970189913</v>
      </c>
      <c r="O159" s="33">
        <v>234.54390487324076</v>
      </c>
      <c r="P159" s="33">
        <v>233.31139578605519</v>
      </c>
      <c r="Q159" s="33">
        <v>230.13359539823119</v>
      </c>
      <c r="R159" s="33">
        <v>232.01217536697524</v>
      </c>
      <c r="S159" s="33">
        <v>228.94515326339521</v>
      </c>
      <c r="T159" s="33">
        <v>231.05321854652726</v>
      </c>
      <c r="U159" s="33">
        <v>228.4506060620202</v>
      </c>
      <c r="V159" s="33">
        <v>300.08890747292475</v>
      </c>
      <c r="W159" s="33">
        <v>290.4312322193457</v>
      </c>
      <c r="X159" s="33">
        <v>263.47122114948644</v>
      </c>
      <c r="Y159" s="33">
        <v>240.71079623496101</v>
      </c>
      <c r="DA159" s="60" t="s">
        <v>2393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20437.541908163461</v>
      </c>
      <c r="C161" s="117">
        <f t="shared" si="54"/>
        <v>21916.131375751454</v>
      </c>
      <c r="D161" s="117">
        <f t="shared" si="54"/>
        <v>22046.238783661247</v>
      </c>
      <c r="E161" s="117">
        <f t="shared" si="54"/>
        <v>22745.044042984169</v>
      </c>
      <c r="F161" s="117">
        <f t="shared" si="54"/>
        <v>21597.780768509932</v>
      </c>
      <c r="G161" s="117">
        <f t="shared" si="54"/>
        <v>21769.465980227076</v>
      </c>
      <c r="H161" s="117">
        <f t="shared" si="54"/>
        <v>22035.468196679925</v>
      </c>
      <c r="I161" s="117">
        <f t="shared" si="54"/>
        <v>21706.145659099529</v>
      </c>
      <c r="J161" s="117">
        <f t="shared" si="54"/>
        <v>20946.34241542418</v>
      </c>
      <c r="K161" s="117">
        <f t="shared" si="54"/>
        <v>22354.460037741876</v>
      </c>
      <c r="L161" s="117">
        <f t="shared" si="54"/>
        <v>24595.81013167735</v>
      </c>
      <c r="M161" s="117">
        <f t="shared" si="54"/>
        <v>21991.795140103248</v>
      </c>
      <c r="N161" s="117">
        <f t="shared" si="54"/>
        <v>23514.311348944342</v>
      </c>
      <c r="O161" s="117">
        <f t="shared" si="54"/>
        <v>22060.43801004015</v>
      </c>
      <c r="P161" s="117">
        <f t="shared" si="54"/>
        <v>21574.670180815679</v>
      </c>
      <c r="Q161" s="117">
        <f t="shared" si="54"/>
        <v>20626.501596596234</v>
      </c>
      <c r="R161" s="117">
        <f t="shared" ref="R161:V161" si="55">R162+R164+R166+R175</f>
        <v>23101.620223149421</v>
      </c>
      <c r="S161" s="117">
        <f t="shared" si="55"/>
        <v>22590.140406372859</v>
      </c>
      <c r="T161" s="117">
        <f t="shared" si="55"/>
        <v>22549.006319453965</v>
      </c>
      <c r="U161" s="117">
        <f t="shared" si="55"/>
        <v>21565.293576797176</v>
      </c>
      <c r="V161" s="117">
        <f t="shared" si="55"/>
        <v>20274.504944533826</v>
      </c>
      <c r="W161" s="117">
        <f t="shared" ref="W161:Y161" si="56">W162+W164+W166+W175</f>
        <v>23011.270436829138</v>
      </c>
      <c r="X161" s="117">
        <f t="shared" si="56"/>
        <v>20657.682324037021</v>
      </c>
      <c r="Y161" s="117">
        <f t="shared" si="56"/>
        <v>20008.19422017561</v>
      </c>
      <c r="DA161" s="129" t="s">
        <v>2394</v>
      </c>
    </row>
    <row r="162" spans="1:105" ht="12.95" customHeight="1" x14ac:dyDescent="0.25">
      <c r="A162" s="121" t="s">
        <v>57</v>
      </c>
      <c r="B162" s="122">
        <f t="shared" ref="B162:Y162" si="57">B163</f>
        <v>18143.401564414966</v>
      </c>
      <c r="C162" s="122">
        <f t="shared" si="57"/>
        <v>19648.43997799046</v>
      </c>
      <c r="D162" s="122">
        <f t="shared" si="57"/>
        <v>19777.216548851084</v>
      </c>
      <c r="E162" s="122">
        <f t="shared" si="57"/>
        <v>20507.643560034699</v>
      </c>
      <c r="F162" s="122">
        <f t="shared" si="57"/>
        <v>19389.46156043166</v>
      </c>
      <c r="G162" s="122">
        <f t="shared" si="57"/>
        <v>19494.746105947004</v>
      </c>
      <c r="H162" s="122">
        <f t="shared" si="57"/>
        <v>19784.218227131958</v>
      </c>
      <c r="I162" s="122">
        <f t="shared" si="57"/>
        <v>19507.238173553345</v>
      </c>
      <c r="J162" s="122">
        <f t="shared" si="57"/>
        <v>18758.672844243771</v>
      </c>
      <c r="K162" s="122">
        <f t="shared" si="57"/>
        <v>20098.738778836905</v>
      </c>
      <c r="L162" s="122">
        <f t="shared" si="57"/>
        <v>22321.845263021056</v>
      </c>
      <c r="M162" s="122">
        <f t="shared" si="57"/>
        <v>19635.481893222197</v>
      </c>
      <c r="N162" s="122">
        <f t="shared" si="57"/>
        <v>21158.318042337978</v>
      </c>
      <c r="O162" s="122">
        <f t="shared" si="57"/>
        <v>19718.252333888453</v>
      </c>
      <c r="P162" s="122">
        <f t="shared" si="57"/>
        <v>19277.699976785741</v>
      </c>
      <c r="Q162" s="122">
        <f t="shared" si="57"/>
        <v>18372.40671450839</v>
      </c>
      <c r="R162" s="122">
        <f t="shared" si="57"/>
        <v>20881.829114146403</v>
      </c>
      <c r="S162" s="122">
        <f t="shared" si="57"/>
        <v>20461.33853474912</v>
      </c>
      <c r="T162" s="122">
        <f t="shared" si="57"/>
        <v>20492.557519375063</v>
      </c>
      <c r="U162" s="122">
        <f t="shared" si="57"/>
        <v>19576.160616241126</v>
      </c>
      <c r="V162" s="122">
        <f t="shared" si="57"/>
        <v>18227.582994317116</v>
      </c>
      <c r="W162" s="122">
        <f t="shared" si="57"/>
        <v>21015.183905610604</v>
      </c>
      <c r="X162" s="122">
        <f t="shared" si="57"/>
        <v>18829.912490488674</v>
      </c>
      <c r="Y162" s="122">
        <f t="shared" si="57"/>
        <v>18220.263573242017</v>
      </c>
      <c r="DA162" s="130" t="s">
        <v>2395</v>
      </c>
    </row>
    <row r="163" spans="1:105" ht="12" customHeight="1" x14ac:dyDescent="0.25">
      <c r="A163" s="97" t="s">
        <v>53</v>
      </c>
      <c r="B163" s="33">
        <v>18143.401564414966</v>
      </c>
      <c r="C163" s="33">
        <v>19648.43997799046</v>
      </c>
      <c r="D163" s="33">
        <v>19777.216548851084</v>
      </c>
      <c r="E163" s="33">
        <v>20507.643560034699</v>
      </c>
      <c r="F163" s="33">
        <v>19389.46156043166</v>
      </c>
      <c r="G163" s="33">
        <v>19494.746105947004</v>
      </c>
      <c r="H163" s="33">
        <v>19784.218227131958</v>
      </c>
      <c r="I163" s="33">
        <v>19507.238173553345</v>
      </c>
      <c r="J163" s="33">
        <v>18758.672844243771</v>
      </c>
      <c r="K163" s="33">
        <v>20098.738778836905</v>
      </c>
      <c r="L163" s="33">
        <v>22321.845263021056</v>
      </c>
      <c r="M163" s="33">
        <v>19635.481893222197</v>
      </c>
      <c r="N163" s="33">
        <v>21158.318042337978</v>
      </c>
      <c r="O163" s="33">
        <v>19718.252333888453</v>
      </c>
      <c r="P163" s="33">
        <v>19277.699976785741</v>
      </c>
      <c r="Q163" s="33">
        <v>18372.40671450839</v>
      </c>
      <c r="R163" s="33">
        <v>20881.829114146403</v>
      </c>
      <c r="S163" s="33">
        <v>20461.33853474912</v>
      </c>
      <c r="T163" s="33">
        <v>20492.557519375063</v>
      </c>
      <c r="U163" s="33">
        <v>19576.160616241126</v>
      </c>
      <c r="V163" s="33">
        <v>18227.582994317116</v>
      </c>
      <c r="W163" s="33">
        <v>21015.183905610604</v>
      </c>
      <c r="X163" s="33">
        <v>18829.912490488674</v>
      </c>
      <c r="Y163" s="33">
        <v>18220.263573242017</v>
      </c>
      <c r="DA163" s="60" t="s">
        <v>2396</v>
      </c>
    </row>
    <row r="164" spans="1:105" ht="12.95" customHeight="1" x14ac:dyDescent="0.25">
      <c r="A164" s="121" t="s">
        <v>92</v>
      </c>
      <c r="B164" s="122">
        <f t="shared" ref="B164:Y164" si="58">B165</f>
        <v>49.190513406225072</v>
      </c>
      <c r="C164" s="122">
        <f t="shared" si="58"/>
        <v>51.603387988415889</v>
      </c>
      <c r="D164" s="122">
        <f t="shared" si="58"/>
        <v>53.181474016586442</v>
      </c>
      <c r="E164" s="122">
        <f t="shared" si="58"/>
        <v>62.10548945678007</v>
      </c>
      <c r="F164" s="122">
        <f t="shared" si="58"/>
        <v>49.676065991728954</v>
      </c>
      <c r="G164" s="122">
        <f t="shared" si="58"/>
        <v>47.792315466075536</v>
      </c>
      <c r="H164" s="122">
        <f t="shared" si="58"/>
        <v>46.497140871954585</v>
      </c>
      <c r="I164" s="122">
        <f t="shared" si="58"/>
        <v>46.500697241215136</v>
      </c>
      <c r="J164" s="122">
        <f t="shared" si="58"/>
        <v>50.385973793128109</v>
      </c>
      <c r="K164" s="122">
        <f t="shared" si="58"/>
        <v>50.441082677643664</v>
      </c>
      <c r="L164" s="122">
        <f t="shared" si="58"/>
        <v>68.448421307040022</v>
      </c>
      <c r="M164" s="122">
        <f t="shared" si="58"/>
        <v>56.326318460300129</v>
      </c>
      <c r="N164" s="122">
        <f t="shared" si="58"/>
        <v>57.099261767374408</v>
      </c>
      <c r="O164" s="122">
        <f t="shared" si="58"/>
        <v>58.02173007363124</v>
      </c>
      <c r="P164" s="122">
        <f t="shared" si="58"/>
        <v>60.988116695240187</v>
      </c>
      <c r="Q164" s="122">
        <f t="shared" si="58"/>
        <v>55.59078053359648</v>
      </c>
      <c r="R164" s="122">
        <f t="shared" si="58"/>
        <v>52.116952616486934</v>
      </c>
      <c r="S164" s="122">
        <f t="shared" si="58"/>
        <v>48.690355987775099</v>
      </c>
      <c r="T164" s="122">
        <f t="shared" si="58"/>
        <v>49.292459383330112</v>
      </c>
      <c r="U164" s="122">
        <f t="shared" si="58"/>
        <v>55.391657489955975</v>
      </c>
      <c r="V164" s="122">
        <f t="shared" si="58"/>
        <v>62.86618697185871</v>
      </c>
      <c r="W164" s="122">
        <f t="shared" si="58"/>
        <v>78.579304261372044</v>
      </c>
      <c r="X164" s="122">
        <f t="shared" si="58"/>
        <v>70.271351276394569</v>
      </c>
      <c r="Y164" s="122">
        <f t="shared" si="58"/>
        <v>74.859698266506072</v>
      </c>
      <c r="DA164" s="130" t="s">
        <v>2397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49.190513406225072</v>
      </c>
      <c r="C165" s="98">
        <f>IF(RES_hhdet_fec!C165=0,0,RES_hhdet_fec!C165*1000*11630/RES_hhdet_num!C161)</f>
        <v>51.603387988415889</v>
      </c>
      <c r="D165" s="98">
        <f>IF(RES_hhdet_fec!D165=0,0,RES_hhdet_fec!D165*1000*11630/RES_hhdet_num!D161)</f>
        <v>53.181474016586442</v>
      </c>
      <c r="E165" s="98">
        <f>IF(RES_hhdet_fec!E165=0,0,RES_hhdet_fec!E165*1000*11630/RES_hhdet_num!E161)</f>
        <v>62.10548945678007</v>
      </c>
      <c r="F165" s="98">
        <f>IF(RES_hhdet_fec!F165=0,0,RES_hhdet_fec!F165*1000*11630/RES_hhdet_num!F161)</f>
        <v>49.676065991728954</v>
      </c>
      <c r="G165" s="98">
        <f>IF(RES_hhdet_fec!G165=0,0,RES_hhdet_fec!G165*1000*11630/RES_hhdet_num!G161)</f>
        <v>47.792315466075536</v>
      </c>
      <c r="H165" s="98">
        <f>IF(RES_hhdet_fec!H165=0,0,RES_hhdet_fec!H165*1000*11630/RES_hhdet_num!H161)</f>
        <v>46.497140871954585</v>
      </c>
      <c r="I165" s="98">
        <f>IF(RES_hhdet_fec!I165=0,0,RES_hhdet_fec!I165*1000*11630/RES_hhdet_num!I161)</f>
        <v>46.500697241215136</v>
      </c>
      <c r="J165" s="98">
        <f>IF(RES_hhdet_fec!J165=0,0,RES_hhdet_fec!J165*1000*11630/RES_hhdet_num!J161)</f>
        <v>50.385973793128109</v>
      </c>
      <c r="K165" s="98">
        <f>IF(RES_hhdet_fec!K165=0,0,RES_hhdet_fec!K165*1000*11630/RES_hhdet_num!K161)</f>
        <v>50.441082677643664</v>
      </c>
      <c r="L165" s="98">
        <f>IF(RES_hhdet_fec!L165=0,0,RES_hhdet_fec!L165*1000*11630/RES_hhdet_num!L161)</f>
        <v>68.448421307040022</v>
      </c>
      <c r="M165" s="98">
        <f>IF(RES_hhdet_fec!M165=0,0,RES_hhdet_fec!M165*1000*11630/RES_hhdet_num!M161)</f>
        <v>56.326318460300129</v>
      </c>
      <c r="N165" s="98">
        <f>IF(RES_hhdet_fec!N165=0,0,RES_hhdet_fec!N165*1000*11630/RES_hhdet_num!N161)</f>
        <v>57.099261767374408</v>
      </c>
      <c r="O165" s="98">
        <f>IF(RES_hhdet_fec!O165=0,0,RES_hhdet_fec!O165*1000*11630/RES_hhdet_num!O161)</f>
        <v>58.02173007363124</v>
      </c>
      <c r="P165" s="98">
        <f>IF(RES_hhdet_fec!P165=0,0,RES_hhdet_fec!P165*1000*11630/RES_hhdet_num!P161)</f>
        <v>60.988116695240187</v>
      </c>
      <c r="Q165" s="98">
        <f>IF(RES_hhdet_fec!Q165=0,0,RES_hhdet_fec!Q165*1000*11630/RES_hhdet_num!Q161)</f>
        <v>55.59078053359648</v>
      </c>
      <c r="R165" s="98">
        <f>IF(RES_hhdet_fec!R165=0,0,RES_hhdet_fec!R165*1000*11630/RES_hhdet_num!R161)</f>
        <v>52.116952616486934</v>
      </c>
      <c r="S165" s="98">
        <f>IF(RES_hhdet_fec!S165=0,0,RES_hhdet_fec!S165*1000*11630/RES_hhdet_num!S161)</f>
        <v>48.690355987775099</v>
      </c>
      <c r="T165" s="98">
        <f>IF(RES_hhdet_fec!T165=0,0,RES_hhdet_fec!T165*1000*11630/RES_hhdet_num!T161)</f>
        <v>49.292459383330112</v>
      </c>
      <c r="U165" s="98">
        <f>IF(RES_hhdet_fec!U165=0,0,RES_hhdet_fec!U165*1000*11630/RES_hhdet_num!U161)</f>
        <v>55.391657489955975</v>
      </c>
      <c r="V165" s="98">
        <f>IF(RES_hhdet_fec!V165=0,0,RES_hhdet_fec!V165*1000*11630/RES_hhdet_num!V161)</f>
        <v>62.86618697185871</v>
      </c>
      <c r="W165" s="98">
        <f>IF(RES_hhdet_fec!W165=0,0,RES_hhdet_fec!W165*1000*11630/RES_hhdet_num!W161)</f>
        <v>78.579304261372044</v>
      </c>
      <c r="X165" s="98">
        <f>IF(RES_hhdet_fec!X165=0,0,RES_hhdet_fec!X165*1000*11630/RES_hhdet_num!X161)</f>
        <v>70.271351276394569</v>
      </c>
      <c r="Y165" s="98">
        <f>IF(RES_hhdet_fec!Y165=0,0,RES_hhdet_fec!Y165*1000*11630/RES_hhdet_num!Y161)</f>
        <v>74.859698266506072</v>
      </c>
      <c r="DA165" s="63" t="s">
        <v>2398</v>
      </c>
    </row>
    <row r="166" spans="1:105" ht="12" customHeight="1" x14ac:dyDescent="0.25">
      <c r="A166" s="121" t="s">
        <v>55</v>
      </c>
      <c r="B166" s="122">
        <v>2053.9094034335753</v>
      </c>
      <c r="C166" s="122">
        <v>2017.6781870662351</v>
      </c>
      <c r="D166" s="122">
        <v>2017.5437459159712</v>
      </c>
      <c r="E166" s="122">
        <v>1973.727749112343</v>
      </c>
      <c r="F166" s="122">
        <v>1960.6025303993408</v>
      </c>
      <c r="G166" s="122">
        <v>2021.0336460623441</v>
      </c>
      <c r="H166" s="122">
        <v>2008.4896714498213</v>
      </c>
      <c r="I166" s="122">
        <v>1952.1878404345973</v>
      </c>
      <c r="J166" s="122">
        <v>1925.3151871841778</v>
      </c>
      <c r="K166" s="122">
        <v>1976.5704434470647</v>
      </c>
      <c r="L166" s="122">
        <v>1976.2341530761005</v>
      </c>
      <c r="M166" s="122">
        <v>2070.5182305870139</v>
      </c>
      <c r="N166" s="122">
        <v>2062.813898258386</v>
      </c>
      <c r="O166" s="122">
        <v>2045.1874839230825</v>
      </c>
      <c r="P166" s="122">
        <v>1998.6819082783813</v>
      </c>
      <c r="Q166" s="122">
        <v>1959.7463285704073</v>
      </c>
      <c r="R166" s="122">
        <v>1932.0453121531214</v>
      </c>
      <c r="S166" s="122">
        <v>1847.4519539275559</v>
      </c>
      <c r="T166" s="122">
        <v>1772.5574697155305</v>
      </c>
      <c r="U166" s="122">
        <v>1701.4448958802257</v>
      </c>
      <c r="V166" s="122">
        <v>1678.7544534685021</v>
      </c>
      <c r="W166" s="122">
        <v>1619.2559815817708</v>
      </c>
      <c r="X166" s="122">
        <v>1486.7827375866702</v>
      </c>
      <c r="Y166" s="122">
        <v>1467.1483162675722</v>
      </c>
      <c r="DA166" s="130" t="s">
        <v>2399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2400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2401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2402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2403</v>
      </c>
    </row>
    <row r="171" spans="1:105" ht="12" customHeight="1" x14ac:dyDescent="0.25">
      <c r="A171" s="106" t="s">
        <v>122</v>
      </c>
      <c r="B171" s="101">
        <v>2055.6771157979715</v>
      </c>
      <c r="C171" s="101">
        <v>2019.4703741734425</v>
      </c>
      <c r="D171" s="101">
        <v>2019.2634145748095</v>
      </c>
      <c r="E171" s="101">
        <v>1975.3642043691461</v>
      </c>
      <c r="F171" s="101">
        <v>1962.2380255707342</v>
      </c>
      <c r="G171" s="101">
        <v>2022.807771139989</v>
      </c>
      <c r="H171" s="101">
        <v>2010.7497722051216</v>
      </c>
      <c r="I171" s="101">
        <v>1954.3753370367544</v>
      </c>
      <c r="J171" s="101">
        <v>1927.9188365407258</v>
      </c>
      <c r="K171" s="101">
        <v>1979.3431976787037</v>
      </c>
      <c r="L171" s="101">
        <v>1979.2504159659811</v>
      </c>
      <c r="M171" s="101">
        <v>2073.7486779009055</v>
      </c>
      <c r="N171" s="101">
        <v>2066.2559217516982</v>
      </c>
      <c r="O171" s="101">
        <v>2048.9321652964545</v>
      </c>
      <c r="P171" s="101">
        <v>2002.7167039828907</v>
      </c>
      <c r="Q171" s="101">
        <v>1963.9581737030867</v>
      </c>
      <c r="R171" s="101">
        <v>1936.7440193536795</v>
      </c>
      <c r="S171" s="101">
        <v>1852.0994458526782</v>
      </c>
      <c r="T171" s="101">
        <v>1777.3160168638565</v>
      </c>
      <c r="U171" s="101">
        <v>1706.0212471518857</v>
      </c>
      <c r="V171" s="101">
        <v>1683.3774713028101</v>
      </c>
      <c r="W171" s="101">
        <v>1623.8478362479025</v>
      </c>
      <c r="X171" s="101">
        <v>1490.9988129078538</v>
      </c>
      <c r="Y171" s="101">
        <v>1471.0186011963604</v>
      </c>
      <c r="DA171" s="131" t="s">
        <v>2404</v>
      </c>
    </row>
    <row r="172" spans="1:105" ht="12" customHeight="1" x14ac:dyDescent="0.25">
      <c r="A172" s="107" t="s">
        <v>121</v>
      </c>
      <c r="B172" s="104">
        <v>1940.9969708397414</v>
      </c>
      <c r="C172" s="104">
        <v>1904.1059735153001</v>
      </c>
      <c r="D172" s="104">
        <v>1906.9783273736498</v>
      </c>
      <c r="E172" s="104">
        <v>1865.714382555145</v>
      </c>
      <c r="F172" s="104">
        <v>1854.7261025223884</v>
      </c>
      <c r="G172" s="104">
        <v>1914.2234233100494</v>
      </c>
      <c r="H172" s="104">
        <v>1902.7811205317553</v>
      </c>
      <c r="I172" s="104">
        <v>1856.9177237023127</v>
      </c>
      <c r="J172" s="104">
        <v>1827.2400360597719</v>
      </c>
      <c r="K172" s="104">
        <v>1877.5002856034303</v>
      </c>
      <c r="L172" s="104">
        <v>1877.3023568537685</v>
      </c>
      <c r="M172" s="104">
        <v>1970.307351716099</v>
      </c>
      <c r="N172" s="104">
        <v>1963.6633973321509</v>
      </c>
      <c r="O172" s="104">
        <v>1946.05257496437</v>
      </c>
      <c r="P172" s="104">
        <v>1900.2597899224509</v>
      </c>
      <c r="Q172" s="104">
        <v>1863.467784153429</v>
      </c>
      <c r="R172" s="104">
        <v>1837.6815642993915</v>
      </c>
      <c r="S172" s="104">
        <v>1763.1758576868024</v>
      </c>
      <c r="T172" s="104">
        <v>1696.797416944295</v>
      </c>
      <c r="U172" s="104">
        <v>1634.4673646998403</v>
      </c>
      <c r="V172" s="104">
        <v>1616.2364124699498</v>
      </c>
      <c r="W172" s="104">
        <v>1559.5194858252873</v>
      </c>
      <c r="X172" s="104">
        <v>1433.7570973022373</v>
      </c>
      <c r="Y172" s="104">
        <v>1420.4058891666664</v>
      </c>
      <c r="DA172" s="132" t="s">
        <v>2405</v>
      </c>
    </row>
    <row r="173" spans="1:105" ht="12" customHeight="1" x14ac:dyDescent="0.25">
      <c r="A173" s="108" t="s">
        <v>53</v>
      </c>
      <c r="B173" s="98">
        <v>1653.4236352995451</v>
      </c>
      <c r="C173" s="98">
        <v>1611.4875346999022</v>
      </c>
      <c r="D173" s="98">
        <v>1615.959875547946</v>
      </c>
      <c r="E173" s="98">
        <v>1574.2471031214625</v>
      </c>
      <c r="F173" s="98">
        <v>1565.0799237137007</v>
      </c>
      <c r="G173" s="98">
        <v>1618.989032633848</v>
      </c>
      <c r="H173" s="98">
        <v>1606.4614310063182</v>
      </c>
      <c r="I173" s="98">
        <v>1584.4552148638845</v>
      </c>
      <c r="J173" s="98">
        <v>1547.1982005520174</v>
      </c>
      <c r="K173" s="98">
        <v>1589.8847595330485</v>
      </c>
      <c r="L173" s="98">
        <v>1585.3050413217059</v>
      </c>
      <c r="M173" s="98">
        <v>1667.9828969781138</v>
      </c>
      <c r="N173" s="98">
        <v>1660.0212989551544</v>
      </c>
      <c r="O173" s="98">
        <v>1641.6588150694579</v>
      </c>
      <c r="P173" s="98">
        <v>1602.2502197258707</v>
      </c>
      <c r="Q173" s="98">
        <v>1566.9465235998659</v>
      </c>
      <c r="R173" s="98">
        <v>1545.1611994025354</v>
      </c>
      <c r="S173" s="98">
        <v>1479.6718150859297</v>
      </c>
      <c r="T173" s="98">
        <v>1422.1615029075153</v>
      </c>
      <c r="U173" s="98">
        <v>1366.355329281469</v>
      </c>
      <c r="V173" s="98">
        <v>1347.8412862227244</v>
      </c>
      <c r="W173" s="98">
        <v>1286.3094368384541</v>
      </c>
      <c r="X173" s="98">
        <v>1180.881301541963</v>
      </c>
      <c r="Y173" s="98">
        <v>1184.3578051354064</v>
      </c>
      <c r="DA173" s="63" t="s">
        <v>2406</v>
      </c>
    </row>
    <row r="174" spans="1:105" ht="12" customHeight="1" x14ac:dyDescent="0.25">
      <c r="A174" s="115" t="s">
        <v>52</v>
      </c>
      <c r="B174" s="33">
        <v>287.57333554019607</v>
      </c>
      <c r="C174" s="33">
        <v>292.61843881539818</v>
      </c>
      <c r="D174" s="33">
        <v>291.01845182570344</v>
      </c>
      <c r="E174" s="33">
        <v>291.46727943368239</v>
      </c>
      <c r="F174" s="33">
        <v>289.64617880868741</v>
      </c>
      <c r="G174" s="33">
        <v>295.23439067620166</v>
      </c>
      <c r="H174" s="33">
        <v>296.3196895254369</v>
      </c>
      <c r="I174" s="33">
        <v>272.46250883842833</v>
      </c>
      <c r="J174" s="33">
        <v>280.04183550775417</v>
      </c>
      <c r="K174" s="33">
        <v>287.6155260703818</v>
      </c>
      <c r="L174" s="33">
        <v>291.9973155320626</v>
      </c>
      <c r="M174" s="33">
        <v>302.32445473798549</v>
      </c>
      <c r="N174" s="33">
        <v>303.64209837699644</v>
      </c>
      <c r="O174" s="33">
        <v>304.39375989491185</v>
      </c>
      <c r="P174" s="33">
        <v>298.00957019658023</v>
      </c>
      <c r="Q174" s="33">
        <v>296.5212605535632</v>
      </c>
      <c r="R174" s="33">
        <v>292.52036489685628</v>
      </c>
      <c r="S174" s="33">
        <v>283.50404260087248</v>
      </c>
      <c r="T174" s="33">
        <v>274.63591403677998</v>
      </c>
      <c r="U174" s="33">
        <v>268.11203541837102</v>
      </c>
      <c r="V174" s="33">
        <v>268.39512624722528</v>
      </c>
      <c r="W174" s="33">
        <v>273.21004898683316</v>
      </c>
      <c r="X174" s="33">
        <v>252.87579576027434</v>
      </c>
      <c r="Y174" s="33">
        <v>236.04808403126034</v>
      </c>
      <c r="DA174" s="60" t="s">
        <v>2407</v>
      </c>
    </row>
    <row r="175" spans="1:105" ht="12" customHeight="1" x14ac:dyDescent="0.25">
      <c r="A175" s="121" t="s">
        <v>54</v>
      </c>
      <c r="B175" s="122">
        <v>191.04042690869261</v>
      </c>
      <c r="C175" s="122">
        <v>198.40982270634365</v>
      </c>
      <c r="D175" s="122">
        <v>198.29701487760713</v>
      </c>
      <c r="E175" s="122">
        <v>201.56724438034931</v>
      </c>
      <c r="F175" s="122">
        <v>198.0406116872031</v>
      </c>
      <c r="G175" s="122">
        <v>205.89391275165372</v>
      </c>
      <c r="H175" s="122">
        <v>196.26315722619358</v>
      </c>
      <c r="I175" s="122">
        <v>200.21894787036976</v>
      </c>
      <c r="J175" s="122">
        <v>211.9684102031043</v>
      </c>
      <c r="K175" s="122">
        <v>228.70973278026034</v>
      </c>
      <c r="L175" s="122">
        <v>229.28229427315574</v>
      </c>
      <c r="M175" s="122">
        <v>229.46869783373927</v>
      </c>
      <c r="N175" s="122">
        <v>236.08014658060765</v>
      </c>
      <c r="O175" s="122">
        <v>238.97646215498395</v>
      </c>
      <c r="P175" s="122">
        <v>237.30017905631752</v>
      </c>
      <c r="Q175" s="122">
        <v>238.7577729838427</v>
      </c>
      <c r="R175" s="122">
        <v>235.62884423340964</v>
      </c>
      <c r="S175" s="122">
        <v>232.65956170840491</v>
      </c>
      <c r="T175" s="122">
        <v>234.59887098004205</v>
      </c>
      <c r="U175" s="122">
        <v>232.29640718587044</v>
      </c>
      <c r="V175" s="122">
        <v>305.30130977635162</v>
      </c>
      <c r="W175" s="122">
        <v>298.25124537539097</v>
      </c>
      <c r="X175" s="122">
        <v>270.71574468528229</v>
      </c>
      <c r="Y175" s="122">
        <v>245.92263239951458</v>
      </c>
      <c r="DA175" s="130" t="s">
        <v>2408</v>
      </c>
    </row>
    <row r="176" spans="1:105" ht="12" customHeight="1" x14ac:dyDescent="0.25">
      <c r="A176" s="97" t="s">
        <v>50</v>
      </c>
      <c r="B176" s="98">
        <v>171.12327987768015</v>
      </c>
      <c r="C176" s="98">
        <v>264.43804478437454</v>
      </c>
      <c r="D176" s="98">
        <v>248.97268118159269</v>
      </c>
      <c r="E176" s="98">
        <v>283.24624173019657</v>
      </c>
      <c r="F176" s="98">
        <v>242.11084112010428</v>
      </c>
      <c r="G176" s="98">
        <v>300.00029524949241</v>
      </c>
      <c r="H176" s="98">
        <v>157.8066100176836</v>
      </c>
      <c r="I176" s="98">
        <v>210.99541886180697</v>
      </c>
      <c r="J176" s="98">
        <v>297.03009212903942</v>
      </c>
      <c r="K176" s="98">
        <v>348.13445599610196</v>
      </c>
      <c r="L176" s="98">
        <v>273.74775590302835</v>
      </c>
      <c r="M176" s="98">
        <v>265.57973006469484</v>
      </c>
      <c r="N176" s="98">
        <v>222.7117383284268</v>
      </c>
      <c r="O176" s="98">
        <v>303.92862146422317</v>
      </c>
      <c r="P176" s="98">
        <v>290.60807975254778</v>
      </c>
      <c r="Q176" s="98">
        <v>358.12274319389559</v>
      </c>
      <c r="R176" s="98">
        <v>284.8052676107821</v>
      </c>
      <c r="S176" s="98">
        <v>293.09004384043646</v>
      </c>
      <c r="T176" s="98">
        <v>305.18221745520765</v>
      </c>
      <c r="U176" s="98">
        <v>310.55835725795481</v>
      </c>
      <c r="V176" s="98">
        <v>403.47351474029188</v>
      </c>
      <c r="W176" s="98">
        <v>424.69420056800629</v>
      </c>
      <c r="X176" s="98">
        <v>372.8151334338159</v>
      </c>
      <c r="Y176" s="98">
        <v>315.82533405731959</v>
      </c>
      <c r="DA176" s="63" t="s">
        <v>2409</v>
      </c>
    </row>
    <row r="177" spans="1:105" ht="12" customHeight="1" x14ac:dyDescent="0.25">
      <c r="A177" s="109" t="s">
        <v>120</v>
      </c>
      <c r="B177" s="33">
        <v>193.23638089924759</v>
      </c>
      <c r="C177" s="33">
        <v>190.73824835796094</v>
      </c>
      <c r="D177" s="33">
        <v>192.15287669603748</v>
      </c>
      <c r="E177" s="33">
        <v>191.26888946701553</v>
      </c>
      <c r="F177" s="33">
        <v>192.73875444972521</v>
      </c>
      <c r="G177" s="33">
        <v>195.05566517895966</v>
      </c>
      <c r="H177" s="33">
        <v>200.41577548128987</v>
      </c>
      <c r="I177" s="33">
        <v>199.06971113938559</v>
      </c>
      <c r="J177" s="33">
        <v>202.45968782584129</v>
      </c>
      <c r="K177" s="33">
        <v>215.53322716421422</v>
      </c>
      <c r="L177" s="33">
        <v>224.91295718186797</v>
      </c>
      <c r="M177" s="33">
        <v>226.6431019538297</v>
      </c>
      <c r="N177" s="33">
        <v>237.00224899288835</v>
      </c>
      <c r="O177" s="33">
        <v>234.66032727566096</v>
      </c>
      <c r="P177" s="33">
        <v>233.669325977119</v>
      </c>
      <c r="Q177" s="33">
        <v>230.5833096972336</v>
      </c>
      <c r="R177" s="33">
        <v>232.17711345252727</v>
      </c>
      <c r="S177" s="33">
        <v>228.62574735953214</v>
      </c>
      <c r="T177" s="33">
        <v>230.22789327081065</v>
      </c>
      <c r="U177" s="33">
        <v>227.63370360285006</v>
      </c>
      <c r="V177" s="33">
        <v>299.70420104868015</v>
      </c>
      <c r="W177" s="33">
        <v>291.45189970469704</v>
      </c>
      <c r="X177" s="33">
        <v>265.7188077472249</v>
      </c>
      <c r="Y177" s="33">
        <v>242.9118979092772</v>
      </c>
      <c r="DA177" s="60" t="s">
        <v>2410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14930.898843109317</v>
      </c>
      <c r="C3" s="117">
        <f t="shared" si="0"/>
        <v>16620.395749433374</v>
      </c>
      <c r="D3" s="117">
        <f t="shared" si="0"/>
        <v>16540.051486409793</v>
      </c>
      <c r="E3" s="117">
        <f t="shared" si="0"/>
        <v>16623.035639782443</v>
      </c>
      <c r="F3" s="117">
        <f t="shared" si="0"/>
        <v>16536.33904375213</v>
      </c>
      <c r="G3" s="117">
        <f t="shared" si="0"/>
        <v>16662.839145201855</v>
      </c>
      <c r="H3" s="117">
        <f t="shared" si="0"/>
        <v>17636.415335063171</v>
      </c>
      <c r="I3" s="117">
        <f t="shared" si="0"/>
        <v>18362.28644789277</v>
      </c>
      <c r="J3" s="117">
        <f t="shared" si="0"/>
        <v>14512.614378622431</v>
      </c>
      <c r="K3" s="117">
        <f t="shared" si="0"/>
        <v>16515.877446978084</v>
      </c>
      <c r="L3" s="117">
        <f t="shared" si="0"/>
        <v>20698.330310326208</v>
      </c>
      <c r="M3" s="117">
        <f t="shared" si="0"/>
        <v>16386.572739463489</v>
      </c>
      <c r="N3" s="117">
        <f t="shared" si="0"/>
        <v>18476.855796574189</v>
      </c>
      <c r="O3" s="117">
        <f t="shared" si="0"/>
        <v>17689.694582272867</v>
      </c>
      <c r="P3" s="117">
        <f t="shared" si="0"/>
        <v>18051.480081022062</v>
      </c>
      <c r="Q3" s="117">
        <f t="shared" si="0"/>
        <v>16387.046910583751</v>
      </c>
      <c r="R3" s="117">
        <f t="shared" ref="R3:V3" si="1">R4+R7+R9+R19</f>
        <v>18455.312905114941</v>
      </c>
      <c r="S3" s="117">
        <f t="shared" si="1"/>
        <v>17953.747986579379</v>
      </c>
      <c r="T3" s="117">
        <f t="shared" si="1"/>
        <v>18305.683613917179</v>
      </c>
      <c r="U3" s="117">
        <f t="shared" si="1"/>
        <v>18465.54748650343</v>
      </c>
      <c r="V3" s="117">
        <f t="shared" si="1"/>
        <v>17238.052664473482</v>
      </c>
      <c r="W3" s="117">
        <f t="shared" ref="W3:Y3" si="2">W4+W7+W9+W19</f>
        <v>19863.738977577868</v>
      </c>
      <c r="X3" s="117">
        <f t="shared" si="2"/>
        <v>17654.07337225528</v>
      </c>
      <c r="Y3" s="117">
        <f t="shared" si="2"/>
        <v>17818.012154157197</v>
      </c>
      <c r="DA3" s="129" t="s">
        <v>2412</v>
      </c>
    </row>
    <row r="4" spans="1:105" ht="12.95" customHeight="1" x14ac:dyDescent="0.25">
      <c r="A4" s="121" t="s">
        <v>57</v>
      </c>
      <c r="B4" s="122">
        <f t="shared" ref="B4:Q4" si="3">SUM(B5:B6)</f>
        <v>13328.307749902695</v>
      </c>
      <c r="C4" s="122">
        <f t="shared" si="3"/>
        <v>14993.891602924517</v>
      </c>
      <c r="D4" s="122">
        <f t="shared" si="3"/>
        <v>14915.543493684045</v>
      </c>
      <c r="E4" s="122">
        <f t="shared" si="3"/>
        <v>15031.665945115063</v>
      </c>
      <c r="F4" s="122">
        <f t="shared" si="3"/>
        <v>14924.79890554267</v>
      </c>
      <c r="G4" s="122">
        <f t="shared" si="3"/>
        <v>14949.957065342309</v>
      </c>
      <c r="H4" s="122">
        <f t="shared" si="3"/>
        <v>15834.626755961403</v>
      </c>
      <c r="I4" s="122">
        <f t="shared" si="3"/>
        <v>16533.999501133523</v>
      </c>
      <c r="J4" s="122">
        <f t="shared" si="3"/>
        <v>13006.368732455032</v>
      </c>
      <c r="K4" s="122">
        <f t="shared" si="3"/>
        <v>14885.97098120899</v>
      </c>
      <c r="L4" s="122">
        <f t="shared" si="3"/>
        <v>18848.681881936944</v>
      </c>
      <c r="M4" s="122">
        <f t="shared" si="3"/>
        <v>14679.638300945364</v>
      </c>
      <c r="N4" s="122">
        <f t="shared" si="3"/>
        <v>16738.026184126142</v>
      </c>
      <c r="O4" s="122">
        <f t="shared" si="3"/>
        <v>15942.639488688877</v>
      </c>
      <c r="P4" s="122">
        <f t="shared" si="3"/>
        <v>16295.002712044057</v>
      </c>
      <c r="Q4" s="122">
        <f t="shared" si="3"/>
        <v>14729.794676143671</v>
      </c>
      <c r="R4" s="122">
        <f t="shared" ref="R4:V4" si="4">SUM(R5:R6)</f>
        <v>16782.33597387452</v>
      </c>
      <c r="S4" s="122">
        <f t="shared" si="4"/>
        <v>16344.654418635304</v>
      </c>
      <c r="T4" s="122">
        <f t="shared" si="4"/>
        <v>16688.002426256506</v>
      </c>
      <c r="U4" s="122">
        <f t="shared" si="4"/>
        <v>16832.486904527326</v>
      </c>
      <c r="V4" s="122">
        <f t="shared" si="4"/>
        <v>15531.863298969589</v>
      </c>
      <c r="W4" s="122">
        <f t="shared" ref="W4:Y4" si="5">SUM(W5:W6)</f>
        <v>18135.956874514588</v>
      </c>
      <c r="X4" s="122">
        <f t="shared" si="5"/>
        <v>16106.217848048005</v>
      </c>
      <c r="Y4" s="122">
        <f t="shared" si="5"/>
        <v>16288.589894112261</v>
      </c>
      <c r="DA4" s="130" t="s">
        <v>2413</v>
      </c>
    </row>
    <row r="5" spans="1:105" ht="12" customHeight="1" x14ac:dyDescent="0.25">
      <c r="A5" s="97" t="s">
        <v>51</v>
      </c>
      <c r="B5" s="98">
        <v>13205.601980742238</v>
      </c>
      <c r="C5" s="98">
        <v>14856.23976544417</v>
      </c>
      <c r="D5" s="98">
        <v>14782.02208422621</v>
      </c>
      <c r="E5" s="98">
        <v>14899.101526522303</v>
      </c>
      <c r="F5" s="98">
        <v>14796.89336072886</v>
      </c>
      <c r="G5" s="98">
        <v>14824.142661988795</v>
      </c>
      <c r="H5" s="98">
        <v>15703.519834832887</v>
      </c>
      <c r="I5" s="98">
        <v>16399.117768860717</v>
      </c>
      <c r="J5" s="98">
        <v>12902.199751858121</v>
      </c>
      <c r="K5" s="98">
        <v>14768.015502113507</v>
      </c>
      <c r="L5" s="98">
        <v>18700.258880522819</v>
      </c>
      <c r="M5" s="98">
        <v>14566.441700598474</v>
      </c>
      <c r="N5" s="98">
        <v>16609.832989390186</v>
      </c>
      <c r="O5" s="98">
        <v>15822.267382696316</v>
      </c>
      <c r="P5" s="98">
        <v>16173.224543733191</v>
      </c>
      <c r="Q5" s="98">
        <v>14620.913824470368</v>
      </c>
      <c r="R5" s="98">
        <v>16658.556539680987</v>
      </c>
      <c r="S5" s="98">
        <v>16225.295353456924</v>
      </c>
      <c r="T5" s="98">
        <v>16567.435569225876</v>
      </c>
      <c r="U5" s="98">
        <v>16711.571288243867</v>
      </c>
      <c r="V5" s="98">
        <v>15420.700008756197</v>
      </c>
      <c r="W5" s="98">
        <v>18005.638915874049</v>
      </c>
      <c r="X5" s="98">
        <v>15991.265178604635</v>
      </c>
      <c r="Y5" s="98">
        <v>16172.412534590811</v>
      </c>
      <c r="DA5" s="63" t="s">
        <v>2414</v>
      </c>
    </row>
    <row r="6" spans="1:105" ht="12" customHeight="1" x14ac:dyDescent="0.25">
      <c r="A6" s="97" t="s">
        <v>53</v>
      </c>
      <c r="B6" s="98">
        <v>122.70576916045768</v>
      </c>
      <c r="C6" s="98">
        <v>137.65183748034653</v>
      </c>
      <c r="D6" s="98">
        <v>133.52140945783501</v>
      </c>
      <c r="E6" s="98">
        <v>132.56441859275989</v>
      </c>
      <c r="F6" s="98">
        <v>127.90554481381052</v>
      </c>
      <c r="G6" s="98">
        <v>125.81440335351429</v>
      </c>
      <c r="H6" s="98">
        <v>131.10692112851558</v>
      </c>
      <c r="I6" s="98">
        <v>134.88173227280768</v>
      </c>
      <c r="J6" s="98">
        <v>104.16898059691037</v>
      </c>
      <c r="K6" s="98">
        <v>117.95547909548264</v>
      </c>
      <c r="L6" s="98">
        <v>148.4230014141246</v>
      </c>
      <c r="M6" s="98">
        <v>113.19660034688947</v>
      </c>
      <c r="N6" s="98">
        <v>128.19319473595627</v>
      </c>
      <c r="O6" s="98">
        <v>120.37210599256055</v>
      </c>
      <c r="P6" s="98">
        <v>121.77816831086629</v>
      </c>
      <c r="Q6" s="98">
        <v>108.88085167330192</v>
      </c>
      <c r="R6" s="98">
        <v>123.77943419353244</v>
      </c>
      <c r="S6" s="98">
        <v>119.35906517837907</v>
      </c>
      <c r="T6" s="98">
        <v>120.56685703062813</v>
      </c>
      <c r="U6" s="98">
        <v>120.91561628345835</v>
      </c>
      <c r="V6" s="98">
        <v>111.16329021339226</v>
      </c>
      <c r="W6" s="98">
        <v>130.31795864053728</v>
      </c>
      <c r="X6" s="98">
        <v>114.95266944336959</v>
      </c>
      <c r="Y6" s="98">
        <v>116.17735952145043</v>
      </c>
      <c r="DA6" s="63" t="s">
        <v>2415</v>
      </c>
    </row>
    <row r="7" spans="1:105" ht="12.95" customHeight="1" x14ac:dyDescent="0.25">
      <c r="A7" s="121" t="s">
        <v>92</v>
      </c>
      <c r="B7" s="122">
        <f t="shared" ref="B7:Y7" si="6">B8</f>
        <v>19.44929556701047</v>
      </c>
      <c r="C7" s="122">
        <f t="shared" si="6"/>
        <v>21.59670799466635</v>
      </c>
      <c r="D7" s="122">
        <f t="shared" si="6"/>
        <v>23.81101468281263</v>
      </c>
      <c r="E7" s="122">
        <f t="shared" si="6"/>
        <v>29.664337539437948</v>
      </c>
      <c r="F7" s="122">
        <f t="shared" si="6"/>
        <v>25.135132157130883</v>
      </c>
      <c r="G7" s="122">
        <f t="shared" si="6"/>
        <v>26.284083124162482</v>
      </c>
      <c r="H7" s="122">
        <f t="shared" si="6"/>
        <v>29.565786166907767</v>
      </c>
      <c r="I7" s="122">
        <f t="shared" si="6"/>
        <v>33.478567278860062</v>
      </c>
      <c r="J7" s="122">
        <f t="shared" si="6"/>
        <v>39.189262136677179</v>
      </c>
      <c r="K7" s="122">
        <f t="shared" si="6"/>
        <v>37.491230174614472</v>
      </c>
      <c r="L7" s="122">
        <f t="shared" si="6"/>
        <v>46.600194478963779</v>
      </c>
      <c r="M7" s="122">
        <f t="shared" si="6"/>
        <v>35.298120108544197</v>
      </c>
      <c r="N7" s="122">
        <f t="shared" si="6"/>
        <v>28.203789629824815</v>
      </c>
      <c r="O7" s="122">
        <f t="shared" si="6"/>
        <v>25.970677063284015</v>
      </c>
      <c r="P7" s="122">
        <f t="shared" si="6"/>
        <v>29.455123433904134</v>
      </c>
      <c r="Q7" s="122">
        <f t="shared" si="6"/>
        <v>29.748881052123657</v>
      </c>
      <c r="R7" s="122">
        <f t="shared" si="6"/>
        <v>31.645445976710803</v>
      </c>
      <c r="S7" s="122">
        <f t="shared" si="6"/>
        <v>34.899354911840319</v>
      </c>
      <c r="T7" s="122">
        <f t="shared" si="6"/>
        <v>41.236840995767778</v>
      </c>
      <c r="U7" s="122">
        <f t="shared" si="6"/>
        <v>54.970371912871101</v>
      </c>
      <c r="V7" s="122">
        <f t="shared" si="6"/>
        <v>73.812539380572005</v>
      </c>
      <c r="W7" s="122">
        <f t="shared" si="6"/>
        <v>105.27658536588716</v>
      </c>
      <c r="X7" s="122">
        <f t="shared" si="6"/>
        <v>104.40176850732058</v>
      </c>
      <c r="Y7" s="122">
        <f t="shared" si="6"/>
        <v>107.93934812510604</v>
      </c>
      <c r="DA7" s="130" t="s">
        <v>2416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19.44929556701047</v>
      </c>
      <c r="C8" s="98">
        <f>IF(RES_hhdet_tes!C8=0,0,RES_hhdet_tes!C8*1000*11630/RES_hhdet_num!C3)</f>
        <v>21.59670799466635</v>
      </c>
      <c r="D8" s="98">
        <f>IF(RES_hhdet_tes!D8=0,0,RES_hhdet_tes!D8*1000*11630/RES_hhdet_num!D3)</f>
        <v>23.81101468281263</v>
      </c>
      <c r="E8" s="98">
        <f>IF(RES_hhdet_tes!E8=0,0,RES_hhdet_tes!E8*1000*11630/RES_hhdet_num!E3)</f>
        <v>29.664337539437948</v>
      </c>
      <c r="F8" s="98">
        <f>IF(RES_hhdet_tes!F8=0,0,RES_hhdet_tes!F8*1000*11630/RES_hhdet_num!F3)</f>
        <v>25.135132157130883</v>
      </c>
      <c r="G8" s="98">
        <f>IF(RES_hhdet_tes!G8=0,0,RES_hhdet_tes!G8*1000*11630/RES_hhdet_num!G3)</f>
        <v>26.284083124162482</v>
      </c>
      <c r="H8" s="98">
        <f>IF(RES_hhdet_tes!H8=0,0,RES_hhdet_tes!H8*1000*11630/RES_hhdet_num!H3)</f>
        <v>29.565786166907767</v>
      </c>
      <c r="I8" s="98">
        <f>IF(RES_hhdet_tes!I8=0,0,RES_hhdet_tes!I8*1000*11630/RES_hhdet_num!I3)</f>
        <v>33.478567278860062</v>
      </c>
      <c r="J8" s="98">
        <f>IF(RES_hhdet_tes!J8=0,0,RES_hhdet_tes!J8*1000*11630/RES_hhdet_num!J3)</f>
        <v>39.189262136677179</v>
      </c>
      <c r="K8" s="98">
        <f>IF(RES_hhdet_tes!K8=0,0,RES_hhdet_tes!K8*1000*11630/RES_hhdet_num!K3)</f>
        <v>37.491230174614472</v>
      </c>
      <c r="L8" s="98">
        <f>IF(RES_hhdet_tes!L8=0,0,RES_hhdet_tes!L8*1000*11630/RES_hhdet_num!L3)</f>
        <v>46.600194478963779</v>
      </c>
      <c r="M8" s="98">
        <f>IF(RES_hhdet_tes!M8=0,0,RES_hhdet_tes!M8*1000*11630/RES_hhdet_num!M3)</f>
        <v>35.298120108544197</v>
      </c>
      <c r="N8" s="98">
        <f>IF(RES_hhdet_tes!N8=0,0,RES_hhdet_tes!N8*1000*11630/RES_hhdet_num!N3)</f>
        <v>28.203789629824815</v>
      </c>
      <c r="O8" s="98">
        <f>IF(RES_hhdet_tes!O8=0,0,RES_hhdet_tes!O8*1000*11630/RES_hhdet_num!O3)</f>
        <v>25.970677063284015</v>
      </c>
      <c r="P8" s="98">
        <f>IF(RES_hhdet_tes!P8=0,0,RES_hhdet_tes!P8*1000*11630/RES_hhdet_num!P3)</f>
        <v>29.455123433904134</v>
      </c>
      <c r="Q8" s="98">
        <f>IF(RES_hhdet_tes!Q8=0,0,RES_hhdet_tes!Q8*1000*11630/RES_hhdet_num!Q3)</f>
        <v>29.748881052123657</v>
      </c>
      <c r="R8" s="98">
        <f>IF(RES_hhdet_tes!R8=0,0,RES_hhdet_tes!R8*1000*11630/RES_hhdet_num!R3)</f>
        <v>31.645445976710803</v>
      </c>
      <c r="S8" s="98">
        <f>IF(RES_hhdet_tes!S8=0,0,RES_hhdet_tes!S8*1000*11630/RES_hhdet_num!S3)</f>
        <v>34.899354911840319</v>
      </c>
      <c r="T8" s="98">
        <f>IF(RES_hhdet_tes!T8=0,0,RES_hhdet_tes!T8*1000*11630/RES_hhdet_num!T3)</f>
        <v>41.236840995767778</v>
      </c>
      <c r="U8" s="98">
        <f>IF(RES_hhdet_tes!U8=0,0,RES_hhdet_tes!U8*1000*11630/RES_hhdet_num!U3)</f>
        <v>54.970371912871101</v>
      </c>
      <c r="V8" s="98">
        <f>IF(RES_hhdet_tes!V8=0,0,RES_hhdet_tes!V8*1000*11630/RES_hhdet_num!V3)</f>
        <v>73.812539380572005</v>
      </c>
      <c r="W8" s="98">
        <f>IF(RES_hhdet_tes!W8=0,0,RES_hhdet_tes!W8*1000*11630/RES_hhdet_num!W3)</f>
        <v>105.27658536588716</v>
      </c>
      <c r="X8" s="98">
        <f>IF(RES_hhdet_tes!X8=0,0,RES_hhdet_tes!X8*1000*11630/RES_hhdet_num!X3)</f>
        <v>104.40176850732058</v>
      </c>
      <c r="Y8" s="98">
        <f>IF(RES_hhdet_tes!Y8=0,0,RES_hhdet_tes!Y8*1000*11630/RES_hhdet_num!Y3)</f>
        <v>107.93934812510604</v>
      </c>
      <c r="DA8" s="63" t="s">
        <v>2417</v>
      </c>
    </row>
    <row r="9" spans="1:105" ht="12" customHeight="1" x14ac:dyDescent="0.25">
      <c r="A9" s="121" t="s">
        <v>55</v>
      </c>
      <c r="B9" s="122">
        <v>1440.2094789306229</v>
      </c>
      <c r="C9" s="122">
        <v>1457.5729925315538</v>
      </c>
      <c r="D9" s="122">
        <v>1452.9853938195577</v>
      </c>
      <c r="E9" s="122">
        <v>1411.7645652801152</v>
      </c>
      <c r="F9" s="122">
        <v>1437.7983172197244</v>
      </c>
      <c r="G9" s="122">
        <v>1532.1235574972022</v>
      </c>
      <c r="H9" s="122">
        <v>1622.1581763708214</v>
      </c>
      <c r="I9" s="122">
        <v>1642.0916988079427</v>
      </c>
      <c r="J9" s="122">
        <v>1306.6801645073429</v>
      </c>
      <c r="K9" s="122">
        <v>1419.7003894330621</v>
      </c>
      <c r="L9" s="122">
        <v>1627.4927701423451</v>
      </c>
      <c r="M9" s="122">
        <v>1494.6354241415288</v>
      </c>
      <c r="N9" s="122">
        <v>1526.7257016092058</v>
      </c>
      <c r="O9" s="122">
        <v>1535.4785399658904</v>
      </c>
      <c r="P9" s="122">
        <v>1542.0820237056848</v>
      </c>
      <c r="Q9" s="122">
        <v>1441.9541816158192</v>
      </c>
      <c r="R9" s="122">
        <v>1455.2959613024489</v>
      </c>
      <c r="S9" s="122">
        <v>1388.3998499542247</v>
      </c>
      <c r="T9" s="122">
        <v>1386.3032536586149</v>
      </c>
      <c r="U9" s="122">
        <v>1387.0738731758097</v>
      </c>
      <c r="V9" s="122">
        <v>1377.6228481727192</v>
      </c>
      <c r="W9" s="122">
        <v>1371.1943265782006</v>
      </c>
      <c r="X9" s="122">
        <v>1212.4942668752146</v>
      </c>
      <c r="Y9" s="122">
        <v>1208.5228879911172</v>
      </c>
      <c r="DA9" s="130" t="s">
        <v>2418</v>
      </c>
    </row>
    <row r="10" spans="1:105" ht="12" customHeight="1" x14ac:dyDescent="0.25">
      <c r="A10" s="97" t="s">
        <v>143</v>
      </c>
      <c r="B10" s="98">
        <v>1384.9969349337987</v>
      </c>
      <c r="C10" s="98">
        <v>1471.0549536064623</v>
      </c>
      <c r="D10" s="98">
        <v>1448.7204456223419</v>
      </c>
      <c r="E10" s="98">
        <v>1388.9819487815867</v>
      </c>
      <c r="F10" s="98">
        <v>1445.3630116670752</v>
      </c>
      <c r="G10" s="98">
        <v>1574.5844821337892</v>
      </c>
      <c r="H10" s="98">
        <v>1727.6865049553162</v>
      </c>
      <c r="I10" s="98">
        <v>1754.9339964705512</v>
      </c>
      <c r="J10" s="98">
        <v>1270.2267625956845</v>
      </c>
      <c r="K10" s="98">
        <v>1410.8248608444146</v>
      </c>
      <c r="L10" s="98">
        <v>1640.661103201506</v>
      </c>
      <c r="M10" s="98">
        <v>1491.6470010868004</v>
      </c>
      <c r="N10" s="98">
        <v>1525.6300854879676</v>
      </c>
      <c r="O10" s="98">
        <v>1535.029696258367</v>
      </c>
      <c r="P10" s="98">
        <v>1543.2853434692424</v>
      </c>
      <c r="Q10" s="98">
        <v>1439.0050383762862</v>
      </c>
      <c r="R10" s="98">
        <v>1452.9106285271355</v>
      </c>
      <c r="S10" s="98">
        <v>1384.8295643224708</v>
      </c>
      <c r="T10" s="98">
        <v>1384.7348033628239</v>
      </c>
      <c r="U10" s="98">
        <v>1387.5865720175771</v>
      </c>
      <c r="V10" s="98">
        <v>1378.0378616572239</v>
      </c>
      <c r="W10" s="98">
        <v>1373.0202351580469</v>
      </c>
      <c r="X10" s="98">
        <v>1212.393158883177</v>
      </c>
      <c r="Y10" s="98">
        <v>1208.4645421853738</v>
      </c>
      <c r="DA10" s="63" t="s">
        <v>2419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2420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2421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2422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2423</v>
      </c>
    </row>
    <row r="15" spans="1:105" ht="12" customHeight="1" x14ac:dyDescent="0.25">
      <c r="A15" s="106" t="s">
        <v>122</v>
      </c>
      <c r="B15" s="101">
        <v>1469.6154381341278</v>
      </c>
      <c r="C15" s="101">
        <v>1449.5393758925934</v>
      </c>
      <c r="D15" s="101">
        <v>1456.0271731140947</v>
      </c>
      <c r="E15" s="101">
        <v>1431.4938132591265</v>
      </c>
      <c r="F15" s="101">
        <v>1429.6995080965876</v>
      </c>
      <c r="G15" s="101">
        <v>1482.2227655834829</v>
      </c>
      <c r="H15" s="101">
        <v>1482.519500005094</v>
      </c>
      <c r="I15" s="101">
        <v>1445.3441932702074</v>
      </c>
      <c r="J15" s="101">
        <v>1427.8023723263291</v>
      </c>
      <c r="K15" s="101">
        <v>1470.0118117963309</v>
      </c>
      <c r="L15" s="101">
        <v>1474.5060207112354</v>
      </c>
      <c r="M15" s="101">
        <v>1550.6595585669272</v>
      </c>
      <c r="N15" s="101">
        <v>1552.1284968253944</v>
      </c>
      <c r="O15" s="101">
        <v>1545.5154982576737</v>
      </c>
      <c r="P15" s="101">
        <v>1516.3627747923042</v>
      </c>
      <c r="Q15" s="101">
        <v>1502.3681414497748</v>
      </c>
      <c r="R15" s="101">
        <v>1502.3825083421409</v>
      </c>
      <c r="S15" s="101">
        <v>1456.5583191602277</v>
      </c>
      <c r="T15" s="101">
        <v>1416.0737909240725</v>
      </c>
      <c r="U15" s="101">
        <v>1375.576859435472</v>
      </c>
      <c r="V15" s="101">
        <v>1367.0232839387352</v>
      </c>
      <c r="W15" s="101">
        <v>1321.0902240661237</v>
      </c>
      <c r="X15" s="101">
        <v>1215.755871239053</v>
      </c>
      <c r="Y15" s="101">
        <v>1210.1754207353204</v>
      </c>
      <c r="DA15" s="131" t="s">
        <v>2424</v>
      </c>
    </row>
    <row r="16" spans="1:105" ht="12" customHeight="1" x14ac:dyDescent="0.25">
      <c r="A16" s="107" t="s">
        <v>121</v>
      </c>
      <c r="B16" s="104">
        <v>1469.6154381341278</v>
      </c>
      <c r="C16" s="104">
        <v>1449.5205795339295</v>
      </c>
      <c r="D16" s="104">
        <v>1456.0716787123979</v>
      </c>
      <c r="E16" s="104">
        <v>1431.4956531184596</v>
      </c>
      <c r="F16" s="104">
        <v>1429.5668402849569</v>
      </c>
      <c r="G16" s="104">
        <v>1481.9959484840267</v>
      </c>
      <c r="H16" s="104">
        <v>1482.369793062516</v>
      </c>
      <c r="I16" s="104">
        <v>1445.4048232778002</v>
      </c>
      <c r="J16" s="104">
        <v>1427.8692748269625</v>
      </c>
      <c r="K16" s="104">
        <v>1469.6724314776684</v>
      </c>
      <c r="L16" s="104">
        <v>1474.3943705029312</v>
      </c>
      <c r="M16" s="104">
        <v>1550.9129366688928</v>
      </c>
      <c r="N16" s="104">
        <v>1553.2897395641489</v>
      </c>
      <c r="O16" s="104">
        <v>1547.3920378533376</v>
      </c>
      <c r="P16" s="104">
        <v>1523.1284151791374</v>
      </c>
      <c r="Q16" s="104">
        <v>1508.4856268012225</v>
      </c>
      <c r="R16" s="104">
        <v>1507.9625088537796</v>
      </c>
      <c r="S16" s="104">
        <v>1465.5984365948082</v>
      </c>
      <c r="T16" s="104">
        <v>1429.6814142535859</v>
      </c>
      <c r="U16" s="104">
        <v>1393.8970318090703</v>
      </c>
      <c r="V16" s="104">
        <v>1391.5399428164058</v>
      </c>
      <c r="W16" s="104">
        <v>1364.6288239428518</v>
      </c>
      <c r="X16" s="104">
        <v>0</v>
      </c>
      <c r="Y16" s="104">
        <v>0</v>
      </c>
      <c r="DA16" s="132" t="s">
        <v>2425</v>
      </c>
    </row>
    <row r="17" spans="1:105" ht="12" customHeight="1" x14ac:dyDescent="0.25">
      <c r="A17" s="108" t="s">
        <v>53</v>
      </c>
      <c r="B17" s="98">
        <v>1182.0421025939318</v>
      </c>
      <c r="C17" s="98">
        <v>1156.9164192131566</v>
      </c>
      <c r="D17" s="98">
        <v>1165.0632689916438</v>
      </c>
      <c r="E17" s="98">
        <v>1140.074346177038</v>
      </c>
      <c r="F17" s="98">
        <v>1140.0487433608878</v>
      </c>
      <c r="G17" s="98">
        <v>1186.9881772604494</v>
      </c>
      <c r="H17" s="98">
        <v>1186.2985994669443</v>
      </c>
      <c r="I17" s="98">
        <v>1173.1370887180037</v>
      </c>
      <c r="J17" s="98">
        <v>1147.8578075962157</v>
      </c>
      <c r="K17" s="98">
        <v>1181.9113781802398</v>
      </c>
      <c r="L17" s="98">
        <v>1181.9404288077876</v>
      </c>
      <c r="M17" s="98">
        <v>1247.8349074821861</v>
      </c>
      <c r="N17" s="98">
        <v>1248.5424346237569</v>
      </c>
      <c r="O17" s="98">
        <v>1242.1110763588219</v>
      </c>
      <c r="P17" s="98">
        <v>1223.5812738612963</v>
      </c>
      <c r="Q17" s="98">
        <v>1209.8995216654823</v>
      </c>
      <c r="R17" s="98">
        <v>1212.7252404015533</v>
      </c>
      <c r="S17" s="98">
        <v>1178.7686283740154</v>
      </c>
      <c r="T17" s="98">
        <v>1151.0439312300364</v>
      </c>
      <c r="U17" s="98">
        <v>1121.0224097285734</v>
      </c>
      <c r="V17" s="98">
        <v>1118.0174036127762</v>
      </c>
      <c r="W17" s="98">
        <v>1083.8982187032211</v>
      </c>
      <c r="X17" s="98">
        <v>0</v>
      </c>
      <c r="Y17" s="98">
        <v>0</v>
      </c>
      <c r="DA17" s="63" t="s">
        <v>2426</v>
      </c>
    </row>
    <row r="18" spans="1:105" ht="12" customHeight="1" x14ac:dyDescent="0.25">
      <c r="A18" s="108" t="s">
        <v>52</v>
      </c>
      <c r="B18" s="98">
        <v>287.57333554019601</v>
      </c>
      <c r="C18" s="98">
        <v>292.60416032077291</v>
      </c>
      <c r="D18" s="98">
        <v>291.00840972075395</v>
      </c>
      <c r="E18" s="98">
        <v>291.42130694142151</v>
      </c>
      <c r="F18" s="98">
        <v>289.51809692406908</v>
      </c>
      <c r="G18" s="98">
        <v>295.00777122357755</v>
      </c>
      <c r="H18" s="98">
        <v>296.07119359557169</v>
      </c>
      <c r="I18" s="98">
        <v>272.26773455979634</v>
      </c>
      <c r="J18" s="98">
        <v>280.01146723074697</v>
      </c>
      <c r="K18" s="98">
        <v>287.76105329742836</v>
      </c>
      <c r="L18" s="98">
        <v>292.45394169514356</v>
      </c>
      <c r="M18" s="98">
        <v>303.07802918670683</v>
      </c>
      <c r="N18" s="98">
        <v>304.74730494039204</v>
      </c>
      <c r="O18" s="98">
        <v>305.28096149451545</v>
      </c>
      <c r="P18" s="98">
        <v>299.54714131784084</v>
      </c>
      <c r="Q18" s="98">
        <v>298.58610513574024</v>
      </c>
      <c r="R18" s="98">
        <v>295.2372684522262</v>
      </c>
      <c r="S18" s="98">
        <v>286.82980822079298</v>
      </c>
      <c r="T18" s="98">
        <v>278.63748302354946</v>
      </c>
      <c r="U18" s="98">
        <v>272.87462208049681</v>
      </c>
      <c r="V18" s="98">
        <v>273.52253920362932</v>
      </c>
      <c r="W18" s="98">
        <v>280.73060523963062</v>
      </c>
      <c r="X18" s="98">
        <v>0</v>
      </c>
      <c r="Y18" s="98">
        <v>0</v>
      </c>
      <c r="DA18" s="63" t="s">
        <v>2427</v>
      </c>
    </row>
    <row r="19" spans="1:105" ht="12" customHeight="1" x14ac:dyDescent="0.25">
      <c r="A19" s="121" t="s">
        <v>54</v>
      </c>
      <c r="B19" s="122">
        <v>142.9323187089887</v>
      </c>
      <c r="C19" s="122">
        <v>147.33444598263566</v>
      </c>
      <c r="D19" s="122">
        <v>147.71158422337652</v>
      </c>
      <c r="E19" s="122">
        <v>149.94079184782851</v>
      </c>
      <c r="F19" s="122">
        <v>148.60668883260581</v>
      </c>
      <c r="G19" s="122">
        <v>154.47443923818022</v>
      </c>
      <c r="H19" s="122">
        <v>150.06461656403746</v>
      </c>
      <c r="I19" s="122">
        <v>152.71668067244008</v>
      </c>
      <c r="J19" s="122">
        <v>160.37621952337983</v>
      </c>
      <c r="K19" s="122">
        <v>172.7148461614147</v>
      </c>
      <c r="L19" s="122">
        <v>175.5554637679563</v>
      </c>
      <c r="M19" s="122">
        <v>177.0008942680507</v>
      </c>
      <c r="N19" s="122">
        <v>183.90012120901844</v>
      </c>
      <c r="O19" s="122">
        <v>185.6058765548155</v>
      </c>
      <c r="P19" s="122">
        <v>184.94022183841565</v>
      </c>
      <c r="Q19" s="122">
        <v>185.54917177213704</v>
      </c>
      <c r="R19" s="122">
        <v>186.03552396125937</v>
      </c>
      <c r="S19" s="122">
        <v>185.79436307800958</v>
      </c>
      <c r="T19" s="122">
        <v>190.14109300629369</v>
      </c>
      <c r="U19" s="122">
        <v>191.01633688742305</v>
      </c>
      <c r="V19" s="122">
        <v>254.75397795060528</v>
      </c>
      <c r="W19" s="122">
        <v>251.31119111919492</v>
      </c>
      <c r="X19" s="122">
        <v>230.95948882473837</v>
      </c>
      <c r="Y19" s="122">
        <v>212.96002392871284</v>
      </c>
      <c r="DA19" s="130" t="s">
        <v>2428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2429</v>
      </c>
    </row>
    <row r="21" spans="1:105" ht="12" customHeight="1" x14ac:dyDescent="0.25">
      <c r="A21" s="97" t="s">
        <v>50</v>
      </c>
      <c r="B21" s="98">
        <v>105.27373716512075</v>
      </c>
      <c r="C21" s="98">
        <v>162.97266499979466</v>
      </c>
      <c r="D21" s="98">
        <v>153.70583106130996</v>
      </c>
      <c r="E21" s="98">
        <v>175.15966150967125</v>
      </c>
      <c r="F21" s="98">
        <v>149.92945650174502</v>
      </c>
      <c r="G21" s="98">
        <v>186.06739999210868</v>
      </c>
      <c r="H21" s="98">
        <v>98.041969980423332</v>
      </c>
      <c r="I21" s="98">
        <v>131.19275158951876</v>
      </c>
      <c r="J21" s="98">
        <v>184.71360376388239</v>
      </c>
      <c r="K21" s="98">
        <v>216.53128710983071</v>
      </c>
      <c r="L21" s="98">
        <v>170.28627824926707</v>
      </c>
      <c r="M21" s="98">
        <v>165.22114432762572</v>
      </c>
      <c r="N21" s="98">
        <v>138.56612423730343</v>
      </c>
      <c r="O21" s="98">
        <v>189.126469545151</v>
      </c>
      <c r="P21" s="98">
        <v>180.85900684570777</v>
      </c>
      <c r="Q21" s="98">
        <v>222.92347488759873</v>
      </c>
      <c r="R21" s="98">
        <v>177.3743803788922</v>
      </c>
      <c r="S21" s="98">
        <v>182.63515646071949</v>
      </c>
      <c r="T21" s="98">
        <v>190.26063437712378</v>
      </c>
      <c r="U21" s="98">
        <v>193.74258240104359</v>
      </c>
      <c r="V21" s="98">
        <v>251.94795758406065</v>
      </c>
      <c r="W21" s="98">
        <v>265.50293949731184</v>
      </c>
      <c r="X21" s="98">
        <v>233.31266220095836</v>
      </c>
      <c r="Y21" s="98">
        <v>197.86231404133883</v>
      </c>
      <c r="DA21" s="63" t="s">
        <v>2430</v>
      </c>
    </row>
    <row r="22" spans="1:105" ht="12" customHeight="1" x14ac:dyDescent="0.25">
      <c r="A22" s="109" t="s">
        <v>120</v>
      </c>
      <c r="B22" s="33">
        <v>147.08670736658169</v>
      </c>
      <c r="C22" s="33">
        <v>145.50980251020155</v>
      </c>
      <c r="D22" s="33">
        <v>146.98387628156249</v>
      </c>
      <c r="E22" s="33">
        <v>146.76525840124773</v>
      </c>
      <c r="F22" s="33">
        <v>148.44814468976398</v>
      </c>
      <c r="G22" s="33">
        <v>150.84979298286336</v>
      </c>
      <c r="H22" s="33">
        <v>155.69635166927293</v>
      </c>
      <c r="I22" s="33">
        <v>155.00814840438159</v>
      </c>
      <c r="J22" s="33">
        <v>157.8254928850923</v>
      </c>
      <c r="K22" s="33">
        <v>168.33186579207023</v>
      </c>
      <c r="L22" s="33">
        <v>176.04411649931788</v>
      </c>
      <c r="M22" s="33">
        <v>177.87758891794252</v>
      </c>
      <c r="N22" s="33">
        <v>186.59211937970994</v>
      </c>
      <c r="O22" s="33">
        <v>185.41396149945589</v>
      </c>
      <c r="P22" s="33">
        <v>185.15900440566003</v>
      </c>
      <c r="Q22" s="33">
        <v>183.62458141237076</v>
      </c>
      <c r="R22" s="33">
        <v>186.48255072680092</v>
      </c>
      <c r="S22" s="33">
        <v>185.95884600781463</v>
      </c>
      <c r="T22" s="33">
        <v>190.13600613944982</v>
      </c>
      <c r="U22" s="33">
        <v>190.9008688431168</v>
      </c>
      <c r="V22" s="33">
        <v>254.8711458245831</v>
      </c>
      <c r="W22" s="33">
        <v>250.76420187336461</v>
      </c>
      <c r="X22" s="33">
        <v>230.87088089771558</v>
      </c>
      <c r="Y22" s="33">
        <v>213.44230053042105</v>
      </c>
      <c r="DA22" s="60" t="s">
        <v>2431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0</v>
      </c>
      <c r="Y24" s="117">
        <f t="shared" si="9"/>
        <v>0</v>
      </c>
      <c r="DA24" s="129" t="s">
        <v>2432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0</v>
      </c>
      <c r="Y25" s="122">
        <f t="shared" si="12"/>
        <v>0</v>
      </c>
      <c r="DA25" s="130" t="s">
        <v>2433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X26" s="98">
        <v>0</v>
      </c>
      <c r="Y26" s="98">
        <v>0</v>
      </c>
      <c r="DA26" s="63" t="s">
        <v>2434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2435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2436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0</v>
      </c>
      <c r="C29" s="98">
        <f>IF(RES_hhdet_tes!C29=0,0,RES_hhdet_tes!C29*1000*11630/RES_hhdet_num!C24)</f>
        <v>0</v>
      </c>
      <c r="D29" s="98">
        <f>IF(RES_hhdet_tes!D29=0,0,RES_hhdet_tes!D29*1000*11630/RES_hhdet_num!D24)</f>
        <v>0</v>
      </c>
      <c r="E29" s="98">
        <f>IF(RES_hhdet_tes!E29=0,0,RES_hhdet_tes!E29*1000*11630/RES_hhdet_num!E24)</f>
        <v>0</v>
      </c>
      <c r="F29" s="98">
        <f>IF(RES_hhdet_tes!F29=0,0,RES_hhdet_tes!F29*1000*11630/RES_hhdet_num!F24)</f>
        <v>0</v>
      </c>
      <c r="G29" s="98">
        <f>IF(RES_hhdet_tes!G29=0,0,RES_hhdet_tes!G29*1000*11630/RES_hhdet_num!G24)</f>
        <v>0</v>
      </c>
      <c r="H29" s="98">
        <f>IF(RES_hhdet_tes!H29=0,0,RES_hhdet_tes!H29*1000*11630/RES_hhdet_num!H24)</f>
        <v>0</v>
      </c>
      <c r="I29" s="98">
        <f>IF(RES_hhdet_tes!I29=0,0,RES_hhdet_tes!I29*1000*11630/RES_hhdet_num!I24)</f>
        <v>0</v>
      </c>
      <c r="J29" s="98">
        <f>IF(RES_hhdet_tes!J29=0,0,RES_hhdet_tes!J29*1000*11630/RES_hhdet_num!J24)</f>
        <v>0</v>
      </c>
      <c r="K29" s="98">
        <f>IF(RES_hhdet_tes!K29=0,0,RES_hhdet_tes!K29*1000*11630/RES_hhdet_num!K24)</f>
        <v>0</v>
      </c>
      <c r="L29" s="98">
        <f>IF(RES_hhdet_tes!L29=0,0,RES_hhdet_tes!L29*1000*11630/RES_hhdet_num!L24)</f>
        <v>0</v>
      </c>
      <c r="M29" s="98">
        <f>IF(RES_hhdet_tes!M29=0,0,RES_hhdet_tes!M29*1000*11630/RES_hhdet_num!M24)</f>
        <v>0</v>
      </c>
      <c r="N29" s="98">
        <f>IF(RES_hhdet_tes!N29=0,0,RES_hhdet_tes!N29*1000*11630/RES_hhdet_num!N24)</f>
        <v>0</v>
      </c>
      <c r="O29" s="98">
        <f>IF(RES_hhdet_tes!O29=0,0,RES_hhdet_tes!O29*1000*11630/RES_hhdet_num!O24)</f>
        <v>0</v>
      </c>
      <c r="P29" s="98">
        <f>IF(RES_hhdet_tes!P29=0,0,RES_hhdet_tes!P29*1000*11630/RES_hhdet_num!P24)</f>
        <v>0</v>
      </c>
      <c r="Q29" s="98">
        <f>IF(RES_hhdet_tes!Q29=0,0,RES_hhdet_tes!Q29*1000*11630/RES_hhdet_num!Q24)</f>
        <v>0</v>
      </c>
      <c r="R29" s="98">
        <f>IF(RES_hhdet_tes!R29=0,0,RES_hhdet_tes!R29*1000*11630/RES_hhdet_num!R24)</f>
        <v>0</v>
      </c>
      <c r="S29" s="98">
        <f>IF(RES_hhdet_tes!S29=0,0,RES_hhdet_tes!S29*1000*11630/RES_hhdet_num!S24)</f>
        <v>0</v>
      </c>
      <c r="T29" s="98">
        <f>IF(RES_hhdet_tes!T29=0,0,RES_hhdet_tes!T29*1000*11630/RES_hhdet_num!T24)</f>
        <v>0</v>
      </c>
      <c r="U29" s="98">
        <f>IF(RES_hhdet_tes!U29=0,0,RES_hhdet_tes!U29*1000*11630/RES_hhdet_num!U24)</f>
        <v>0</v>
      </c>
      <c r="V29" s="98">
        <f>IF(RES_hhdet_tes!V29=0,0,RES_hhdet_tes!V29*1000*11630/RES_hhdet_num!V24)</f>
        <v>0</v>
      </c>
      <c r="W29" s="98">
        <f>IF(RES_hhdet_tes!W29=0,0,RES_hhdet_tes!W29*1000*11630/RES_hhdet_num!W24)</f>
        <v>0</v>
      </c>
      <c r="X29" s="98">
        <f>IF(RES_hhdet_tes!X29=0,0,RES_hhdet_tes!X29*1000*11630/RES_hhdet_num!X24)</f>
        <v>0</v>
      </c>
      <c r="Y29" s="98">
        <f>IF(RES_hhdet_tes!Y29=0,0,RES_hhdet_tes!Y29*1000*11630/RES_hhdet_num!Y24)</f>
        <v>0</v>
      </c>
      <c r="DA29" s="63" t="s">
        <v>2437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2438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2439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2440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2441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2442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2443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2444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2445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2446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2447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2448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2449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14001.492941748182</v>
      </c>
      <c r="C43" s="117">
        <f t="shared" si="14"/>
        <v>17225.455029154447</v>
      </c>
      <c r="D43" s="117">
        <f t="shared" si="14"/>
        <v>16328.627139797061</v>
      </c>
      <c r="E43" s="117">
        <f t="shared" si="14"/>
        <v>18052.919233814944</v>
      </c>
      <c r="F43" s="117">
        <f t="shared" si="14"/>
        <v>16299.592907410473</v>
      </c>
      <c r="G43" s="117">
        <f t="shared" si="14"/>
        <v>16161.572490848119</v>
      </c>
      <c r="H43" s="117">
        <f t="shared" si="14"/>
        <v>16370.069493812605</v>
      </c>
      <c r="I43" s="117">
        <f t="shared" si="14"/>
        <v>17721.78804988262</v>
      </c>
      <c r="J43" s="117">
        <f t="shared" si="14"/>
        <v>15660.373028010796</v>
      </c>
      <c r="K43" s="117">
        <f t="shared" si="14"/>
        <v>16486.974564587006</v>
      </c>
      <c r="L43" s="117">
        <f t="shared" si="14"/>
        <v>20173.101812468965</v>
      </c>
      <c r="M43" s="117">
        <f t="shared" si="14"/>
        <v>17078.348394315915</v>
      </c>
      <c r="N43" s="117">
        <f t="shared" si="14"/>
        <v>18685.371516002033</v>
      </c>
      <c r="O43" s="117">
        <f t="shared" si="14"/>
        <v>17645.767720998669</v>
      </c>
      <c r="P43" s="117">
        <f t="shared" si="14"/>
        <v>18015.308749782358</v>
      </c>
      <c r="Q43" s="117">
        <f t="shared" si="14"/>
        <v>17614.542434173763</v>
      </c>
      <c r="R43" s="117">
        <f t="shared" ref="R43:V43" si="15">R44+R47+R49+R58</f>
        <v>18714.727650685338</v>
      </c>
      <c r="S43" s="117">
        <f t="shared" si="15"/>
        <v>18622.825580844594</v>
      </c>
      <c r="T43" s="117">
        <f t="shared" si="15"/>
        <v>18207.962909649221</v>
      </c>
      <c r="U43" s="117">
        <f t="shared" si="15"/>
        <v>17749.74576632943</v>
      </c>
      <c r="V43" s="117">
        <f t="shared" si="15"/>
        <v>18966.222054723483</v>
      </c>
      <c r="W43" s="117">
        <f t="shared" ref="W43:Y43" si="16">W44+W47+W49+W58</f>
        <v>17903.275030885878</v>
      </c>
      <c r="X43" s="117">
        <f t="shared" si="16"/>
        <v>19268.295300776885</v>
      </c>
      <c r="Y43" s="117">
        <f t="shared" si="16"/>
        <v>16080.222085755026</v>
      </c>
      <c r="DA43" s="129" t="s">
        <v>2450</v>
      </c>
    </row>
    <row r="44" spans="1:105" ht="12.95" customHeight="1" x14ac:dyDescent="0.25">
      <c r="A44" s="121" t="s">
        <v>57</v>
      </c>
      <c r="B44" s="122">
        <f t="shared" ref="B44:Q44" si="17">SUM(B45:B46)</f>
        <v>12489.900398772932</v>
      </c>
      <c r="C44" s="122">
        <f t="shared" si="17"/>
        <v>15533.047484617266</v>
      </c>
      <c r="D44" s="122">
        <f t="shared" si="17"/>
        <v>14721.258048313741</v>
      </c>
      <c r="E44" s="122">
        <f t="shared" si="17"/>
        <v>16356.882097487143</v>
      </c>
      <c r="F44" s="122">
        <f t="shared" si="17"/>
        <v>14691.080415669319</v>
      </c>
      <c r="G44" s="122">
        <f t="shared" si="17"/>
        <v>14530.17137286174</v>
      </c>
      <c r="H44" s="122">
        <f t="shared" si="17"/>
        <v>14747.97822705732</v>
      </c>
      <c r="I44" s="122">
        <f t="shared" si="17"/>
        <v>16012.894621172483</v>
      </c>
      <c r="J44" s="122">
        <f t="shared" si="17"/>
        <v>14113.73425155742</v>
      </c>
      <c r="K44" s="122">
        <f t="shared" si="17"/>
        <v>14899.153105598569</v>
      </c>
      <c r="L44" s="122">
        <f t="shared" si="17"/>
        <v>18426.393063201034</v>
      </c>
      <c r="M44" s="122">
        <f t="shared" si="17"/>
        <v>15325.771738006773</v>
      </c>
      <c r="N44" s="122">
        <f t="shared" si="17"/>
        <v>16915.7180569868</v>
      </c>
      <c r="O44" s="122">
        <f t="shared" si="17"/>
        <v>15875.378539261526</v>
      </c>
      <c r="P44" s="122">
        <f t="shared" si="17"/>
        <v>16226.474162427005</v>
      </c>
      <c r="Q44" s="122">
        <f t="shared" si="17"/>
        <v>15814.316227879988</v>
      </c>
      <c r="R44" s="122">
        <f t="shared" ref="R44:V44" si="18">SUM(R45:R46)</f>
        <v>16982.541274989839</v>
      </c>
      <c r="S44" s="122">
        <f t="shared" si="18"/>
        <v>16929.770202212167</v>
      </c>
      <c r="T44" s="122">
        <f t="shared" si="18"/>
        <v>16571.012185313073</v>
      </c>
      <c r="U44" s="122">
        <f t="shared" si="18"/>
        <v>16154.351831391843</v>
      </c>
      <c r="V44" s="122">
        <f t="shared" si="18"/>
        <v>17121.055388265107</v>
      </c>
      <c r="W44" s="122">
        <f t="shared" ref="W44:Y44" si="19">SUM(W45:W46)</f>
        <v>16313.833379861149</v>
      </c>
      <c r="X44" s="122">
        <f t="shared" si="19"/>
        <v>17608.784011856744</v>
      </c>
      <c r="Y44" s="122">
        <f t="shared" si="19"/>
        <v>14784.932582847108</v>
      </c>
      <c r="DA44" s="130" t="s">
        <v>2451</v>
      </c>
    </row>
    <row r="45" spans="1:105" ht="12" customHeight="1" x14ac:dyDescent="0.25">
      <c r="A45" s="97" t="s">
        <v>211</v>
      </c>
      <c r="B45" s="98">
        <v>12206.348504643622</v>
      </c>
      <c r="C45" s="98">
        <v>15181.386206294337</v>
      </c>
      <c r="D45" s="98">
        <v>14396.16777957912</v>
      </c>
      <c r="E45" s="98">
        <v>16000.961613056592</v>
      </c>
      <c r="F45" s="98">
        <v>14380.318813950904</v>
      </c>
      <c r="G45" s="98">
        <v>14228.278307802066</v>
      </c>
      <c r="H45" s="98">
        <v>14446.448786280489</v>
      </c>
      <c r="I45" s="98">
        <v>15690.265946789974</v>
      </c>
      <c r="J45" s="98">
        <v>13834.494050272488</v>
      </c>
      <c r="K45" s="98">
        <v>14607.470187190134</v>
      </c>
      <c r="L45" s="98">
        <v>18067.883389746763</v>
      </c>
      <c r="M45" s="98">
        <v>15033.702465917726</v>
      </c>
      <c r="N45" s="98">
        <v>16595.511401951189</v>
      </c>
      <c r="O45" s="98">
        <v>15579.073676237775</v>
      </c>
      <c r="P45" s="98">
        <v>15926.669896122979</v>
      </c>
      <c r="Q45" s="98">
        <v>15525.277281147677</v>
      </c>
      <c r="R45" s="98">
        <v>16672.827591106488</v>
      </c>
      <c r="S45" s="98">
        <v>16624.039282523863</v>
      </c>
      <c r="T45" s="98">
        <v>16274.916936404772</v>
      </c>
      <c r="U45" s="98">
        <v>15867.333869332315</v>
      </c>
      <c r="V45" s="98">
        <v>16817.965964591207</v>
      </c>
      <c r="W45" s="98">
        <v>16023.896230725202</v>
      </c>
      <c r="X45" s="98">
        <v>17297.920224130514</v>
      </c>
      <c r="Y45" s="98">
        <v>14524.091688179862</v>
      </c>
      <c r="DA45" s="63" t="s">
        <v>2452</v>
      </c>
    </row>
    <row r="46" spans="1:105" ht="12" customHeight="1" x14ac:dyDescent="0.25">
      <c r="A46" s="97" t="s">
        <v>53</v>
      </c>
      <c r="B46" s="98">
        <v>283.55189412931111</v>
      </c>
      <c r="C46" s="98">
        <v>351.66127832292761</v>
      </c>
      <c r="D46" s="98">
        <v>325.09026873462017</v>
      </c>
      <c r="E46" s="98">
        <v>355.92048443055182</v>
      </c>
      <c r="F46" s="98">
        <v>310.76160171841622</v>
      </c>
      <c r="G46" s="98">
        <v>301.8930650596738</v>
      </c>
      <c r="H46" s="98">
        <v>301.52944077683117</v>
      </c>
      <c r="I46" s="98">
        <v>322.62867438250942</v>
      </c>
      <c r="J46" s="98">
        <v>279.24020128493237</v>
      </c>
      <c r="K46" s="98">
        <v>291.68291840843528</v>
      </c>
      <c r="L46" s="98">
        <v>358.50967345427085</v>
      </c>
      <c r="M46" s="98">
        <v>292.06927208904699</v>
      </c>
      <c r="N46" s="98">
        <v>320.20665503561116</v>
      </c>
      <c r="O46" s="98">
        <v>296.30486302375175</v>
      </c>
      <c r="P46" s="98">
        <v>299.80426630402513</v>
      </c>
      <c r="Q46" s="98">
        <v>289.03894673231173</v>
      </c>
      <c r="R46" s="98">
        <v>309.71368388335156</v>
      </c>
      <c r="S46" s="98">
        <v>305.73091968830403</v>
      </c>
      <c r="T46" s="98">
        <v>296.09524890830005</v>
      </c>
      <c r="U46" s="98">
        <v>287.01796205952769</v>
      </c>
      <c r="V46" s="98">
        <v>303.0894236738996</v>
      </c>
      <c r="W46" s="98">
        <v>289.93714913594664</v>
      </c>
      <c r="X46" s="98">
        <v>310.86378772623146</v>
      </c>
      <c r="Y46" s="98">
        <v>260.84089466724652</v>
      </c>
      <c r="DA46" s="63" t="s">
        <v>2453</v>
      </c>
    </row>
    <row r="47" spans="1:105" ht="12.95" customHeight="1" x14ac:dyDescent="0.25">
      <c r="A47" s="121" t="s">
        <v>92</v>
      </c>
      <c r="B47" s="122">
        <f t="shared" ref="B47:Y47" si="20">B48</f>
        <v>19.431115581300975</v>
      </c>
      <c r="C47" s="122">
        <f t="shared" si="20"/>
        <v>21.400496795154108</v>
      </c>
      <c r="D47" s="122">
        <f t="shared" si="20"/>
        <v>23.532854742070974</v>
      </c>
      <c r="E47" s="122">
        <f t="shared" si="20"/>
        <v>29.673741283106427</v>
      </c>
      <c r="F47" s="122">
        <f t="shared" si="20"/>
        <v>26.627722047353114</v>
      </c>
      <c r="G47" s="122">
        <f t="shared" si="20"/>
        <v>27.060102793596773</v>
      </c>
      <c r="H47" s="122">
        <f t="shared" si="20"/>
        <v>26.173443471856434</v>
      </c>
      <c r="I47" s="122">
        <f t="shared" si="20"/>
        <v>25.741747114678329</v>
      </c>
      <c r="J47" s="122">
        <f t="shared" si="20"/>
        <v>27.94171512001784</v>
      </c>
      <c r="K47" s="122">
        <f t="shared" si="20"/>
        <v>27.8640127143358</v>
      </c>
      <c r="L47" s="122">
        <f t="shared" si="20"/>
        <v>39.022295564109051</v>
      </c>
      <c r="M47" s="122">
        <f t="shared" si="20"/>
        <v>36.292042110442566</v>
      </c>
      <c r="N47" s="122">
        <f t="shared" si="20"/>
        <v>44.089464626257801</v>
      </c>
      <c r="O47" s="122">
        <f t="shared" si="20"/>
        <v>55.005313458984894</v>
      </c>
      <c r="P47" s="122">
        <f t="shared" si="20"/>
        <v>69.160553998284712</v>
      </c>
      <c r="Q47" s="122">
        <f t="shared" si="20"/>
        <v>71.771191294823311</v>
      </c>
      <c r="R47" s="122">
        <f t="shared" si="20"/>
        <v>75.487670855441806</v>
      </c>
      <c r="S47" s="122">
        <f t="shared" si="20"/>
        <v>72.361625350868835</v>
      </c>
      <c r="T47" s="122">
        <f t="shared" si="20"/>
        <v>69.396623088045104</v>
      </c>
      <c r="U47" s="122">
        <f t="shared" si="20"/>
        <v>69.017355318631004</v>
      </c>
      <c r="V47" s="122">
        <f t="shared" si="20"/>
        <v>65.260878646492571</v>
      </c>
      <c r="W47" s="122">
        <f t="shared" si="20"/>
        <v>72.040866812220827</v>
      </c>
      <c r="X47" s="122">
        <f t="shared" si="20"/>
        <v>58.528875831213639</v>
      </c>
      <c r="Y47" s="122">
        <f t="shared" si="20"/>
        <v>59.107649342608262</v>
      </c>
      <c r="DA47" s="130" t="s">
        <v>2454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19.431115581300975</v>
      </c>
      <c r="C48" s="98">
        <f>IF(RES_hhdet_tes!C48=0,0,RES_hhdet_tes!C48*1000*11630/RES_hhdet_num!C43)</f>
        <v>21.400496795154108</v>
      </c>
      <c r="D48" s="98">
        <f>IF(RES_hhdet_tes!D48=0,0,RES_hhdet_tes!D48*1000*11630/RES_hhdet_num!D43)</f>
        <v>23.532854742070974</v>
      </c>
      <c r="E48" s="98">
        <f>IF(RES_hhdet_tes!E48=0,0,RES_hhdet_tes!E48*1000*11630/RES_hhdet_num!E43)</f>
        <v>29.673741283106427</v>
      </c>
      <c r="F48" s="98">
        <f>IF(RES_hhdet_tes!F48=0,0,RES_hhdet_tes!F48*1000*11630/RES_hhdet_num!F43)</f>
        <v>26.627722047353114</v>
      </c>
      <c r="G48" s="98">
        <f>IF(RES_hhdet_tes!G48=0,0,RES_hhdet_tes!G48*1000*11630/RES_hhdet_num!G43)</f>
        <v>27.060102793596773</v>
      </c>
      <c r="H48" s="98">
        <f>IF(RES_hhdet_tes!H48=0,0,RES_hhdet_tes!H48*1000*11630/RES_hhdet_num!H43)</f>
        <v>26.173443471856434</v>
      </c>
      <c r="I48" s="98">
        <f>IF(RES_hhdet_tes!I48=0,0,RES_hhdet_tes!I48*1000*11630/RES_hhdet_num!I43)</f>
        <v>25.741747114678329</v>
      </c>
      <c r="J48" s="98">
        <f>IF(RES_hhdet_tes!J48=0,0,RES_hhdet_tes!J48*1000*11630/RES_hhdet_num!J43)</f>
        <v>27.94171512001784</v>
      </c>
      <c r="K48" s="98">
        <f>IF(RES_hhdet_tes!K48=0,0,RES_hhdet_tes!K48*1000*11630/RES_hhdet_num!K43)</f>
        <v>27.8640127143358</v>
      </c>
      <c r="L48" s="98">
        <f>IF(RES_hhdet_tes!L48=0,0,RES_hhdet_tes!L48*1000*11630/RES_hhdet_num!L43)</f>
        <v>39.022295564109051</v>
      </c>
      <c r="M48" s="98">
        <f>IF(RES_hhdet_tes!M48=0,0,RES_hhdet_tes!M48*1000*11630/RES_hhdet_num!M43)</f>
        <v>36.292042110442566</v>
      </c>
      <c r="N48" s="98">
        <f>IF(RES_hhdet_tes!N48=0,0,RES_hhdet_tes!N48*1000*11630/RES_hhdet_num!N43)</f>
        <v>44.089464626257801</v>
      </c>
      <c r="O48" s="98">
        <f>IF(RES_hhdet_tes!O48=0,0,RES_hhdet_tes!O48*1000*11630/RES_hhdet_num!O43)</f>
        <v>55.005313458984894</v>
      </c>
      <c r="P48" s="98">
        <f>IF(RES_hhdet_tes!P48=0,0,RES_hhdet_tes!P48*1000*11630/RES_hhdet_num!P43)</f>
        <v>69.160553998284712</v>
      </c>
      <c r="Q48" s="98">
        <f>IF(RES_hhdet_tes!Q48=0,0,RES_hhdet_tes!Q48*1000*11630/RES_hhdet_num!Q43)</f>
        <v>71.771191294823311</v>
      </c>
      <c r="R48" s="98">
        <f>IF(RES_hhdet_tes!R48=0,0,RES_hhdet_tes!R48*1000*11630/RES_hhdet_num!R43)</f>
        <v>75.487670855441806</v>
      </c>
      <c r="S48" s="98">
        <f>IF(RES_hhdet_tes!S48=0,0,RES_hhdet_tes!S48*1000*11630/RES_hhdet_num!S43)</f>
        <v>72.361625350868835</v>
      </c>
      <c r="T48" s="98">
        <f>IF(RES_hhdet_tes!T48=0,0,RES_hhdet_tes!T48*1000*11630/RES_hhdet_num!T43)</f>
        <v>69.396623088045104</v>
      </c>
      <c r="U48" s="98">
        <f>IF(RES_hhdet_tes!U48=0,0,RES_hhdet_tes!U48*1000*11630/RES_hhdet_num!U43)</f>
        <v>69.017355318631004</v>
      </c>
      <c r="V48" s="98">
        <f>IF(RES_hhdet_tes!V48=0,0,RES_hhdet_tes!V48*1000*11630/RES_hhdet_num!V43)</f>
        <v>65.260878646492571</v>
      </c>
      <c r="W48" s="98">
        <f>IF(RES_hhdet_tes!W48=0,0,RES_hhdet_tes!W48*1000*11630/RES_hhdet_num!W43)</f>
        <v>72.040866812220827</v>
      </c>
      <c r="X48" s="98">
        <f>IF(RES_hhdet_tes!X48=0,0,RES_hhdet_tes!X48*1000*11630/RES_hhdet_num!X43)</f>
        <v>58.528875831213639</v>
      </c>
      <c r="Y48" s="98">
        <f>IF(RES_hhdet_tes!Y48=0,0,RES_hhdet_tes!Y48*1000*11630/RES_hhdet_num!Y43)</f>
        <v>59.107649342608262</v>
      </c>
      <c r="DA48" s="63" t="s">
        <v>2455</v>
      </c>
    </row>
    <row r="49" spans="1:105" ht="12" customHeight="1" x14ac:dyDescent="0.25">
      <c r="A49" s="121" t="s">
        <v>55</v>
      </c>
      <c r="B49" s="122">
        <v>1349.2269677169695</v>
      </c>
      <c r="C49" s="122">
        <v>1523.6677998498531</v>
      </c>
      <c r="D49" s="122">
        <v>1436.1215938415687</v>
      </c>
      <c r="E49" s="122">
        <v>1516.4066056404845</v>
      </c>
      <c r="F49" s="122">
        <v>1433.2733361446444</v>
      </c>
      <c r="G49" s="122">
        <v>1449.7042257362243</v>
      </c>
      <c r="H49" s="122">
        <v>1446.1410060977369</v>
      </c>
      <c r="I49" s="122">
        <v>1530.5525304079561</v>
      </c>
      <c r="J49" s="122">
        <v>1358.1100604751387</v>
      </c>
      <c r="K49" s="122">
        <v>1386.810806694908</v>
      </c>
      <c r="L49" s="122">
        <v>1532.1494992525222</v>
      </c>
      <c r="M49" s="122">
        <v>1539.3024266437728</v>
      </c>
      <c r="N49" s="122">
        <v>1541.9710752690974</v>
      </c>
      <c r="O49" s="122">
        <v>1529.7455943846721</v>
      </c>
      <c r="P49" s="122">
        <v>1534.7793447047975</v>
      </c>
      <c r="Q49" s="122">
        <v>1542.4329750723236</v>
      </c>
      <c r="R49" s="122">
        <v>1470.7716736494403</v>
      </c>
      <c r="S49" s="122">
        <v>1434.9296720789507</v>
      </c>
      <c r="T49" s="122">
        <v>1377.4110459304061</v>
      </c>
      <c r="U49" s="122">
        <v>1335.3155356569976</v>
      </c>
      <c r="V49" s="122">
        <v>1525.1940417687106</v>
      </c>
      <c r="W49" s="122">
        <v>1265.888996737657</v>
      </c>
      <c r="X49" s="122">
        <v>1369.9991089864716</v>
      </c>
      <c r="Y49" s="122">
        <v>1023.3730497919465</v>
      </c>
      <c r="DA49" s="130" t="s">
        <v>2456</v>
      </c>
    </row>
    <row r="50" spans="1:105" ht="12" customHeight="1" x14ac:dyDescent="0.25">
      <c r="A50" s="97" t="s">
        <v>138</v>
      </c>
      <c r="B50" s="98">
        <v>1345.2878166803202</v>
      </c>
      <c r="C50" s="98">
        <v>1526.1513456735013</v>
      </c>
      <c r="D50" s="98">
        <v>1435.4659796422927</v>
      </c>
      <c r="E50" s="98">
        <v>1519.2369870714469</v>
      </c>
      <c r="F50" s="98">
        <v>1433.4019154956256</v>
      </c>
      <c r="G50" s="98">
        <v>1448.6387379749144</v>
      </c>
      <c r="H50" s="98">
        <v>1444.9660176856498</v>
      </c>
      <c r="I50" s="98">
        <v>1533.3935210482398</v>
      </c>
      <c r="J50" s="98">
        <v>1355.8585291555387</v>
      </c>
      <c r="K50" s="98">
        <v>1384.1921621037302</v>
      </c>
      <c r="L50" s="98">
        <v>1534.2086405584041</v>
      </c>
      <c r="M50" s="98">
        <v>1539.1632830700489</v>
      </c>
      <c r="N50" s="98">
        <v>1541.8988866500031</v>
      </c>
      <c r="O50" s="98">
        <v>1529.4420500445503</v>
      </c>
      <c r="P50" s="98">
        <v>1535.6256689140864</v>
      </c>
      <c r="Q50" s="98">
        <v>1544.0931599623873</v>
      </c>
      <c r="R50" s="98">
        <v>1470.2874700121833</v>
      </c>
      <c r="S50" s="98">
        <v>1434.7574928764852</v>
      </c>
      <c r="T50" s="98">
        <v>1376.7550402546087</v>
      </c>
      <c r="U50" s="98">
        <v>1334.6733722362828</v>
      </c>
      <c r="V50" s="98">
        <v>1528.751056521709</v>
      </c>
      <c r="W50" s="98">
        <v>1263.3665310485821</v>
      </c>
      <c r="X50" s="98">
        <v>1381.04501692841</v>
      </c>
      <c r="Y50" s="98">
        <v>980.08464467963768</v>
      </c>
      <c r="DA50" s="63" t="s">
        <v>2457</v>
      </c>
    </row>
    <row r="51" spans="1:105" ht="12" customHeight="1" x14ac:dyDescent="0.25">
      <c r="A51" s="97" t="s">
        <v>137</v>
      </c>
      <c r="B51" s="98">
        <v>1345.2878166803202</v>
      </c>
      <c r="C51" s="98">
        <v>1526.0212494241491</v>
      </c>
      <c r="D51" s="98">
        <v>1435.450582746736</v>
      </c>
      <c r="E51" s="98">
        <v>1519.1369270061348</v>
      </c>
      <c r="F51" s="98">
        <v>1433.3541163196933</v>
      </c>
      <c r="G51" s="98">
        <v>1448.6978005315343</v>
      </c>
      <c r="H51" s="98">
        <v>1444.0365420812741</v>
      </c>
      <c r="I51" s="98">
        <v>1531.836431808747</v>
      </c>
      <c r="J51" s="98">
        <v>1354.3853738332114</v>
      </c>
      <c r="K51" s="98">
        <v>1382.5056775400096</v>
      </c>
      <c r="L51" s="98">
        <v>1531.7985564168737</v>
      </c>
      <c r="M51" s="98">
        <v>1537.7390626807974</v>
      </c>
      <c r="N51" s="98">
        <v>1540.9975604015726</v>
      </c>
      <c r="O51" s="98">
        <v>1528.3015735493479</v>
      </c>
      <c r="P51" s="98">
        <v>1531.1702899770869</v>
      </c>
      <c r="Q51" s="98">
        <v>1538.7860436656463</v>
      </c>
      <c r="R51" s="98">
        <v>1464.7060228371372</v>
      </c>
      <c r="S51" s="98">
        <v>1429.2780125766471</v>
      </c>
      <c r="T51" s="98">
        <v>1369.8677937294296</v>
      </c>
      <c r="U51" s="98">
        <v>1326.4036276688896</v>
      </c>
      <c r="V51" s="98">
        <v>1516.1102030415052</v>
      </c>
      <c r="W51" s="98">
        <v>1253.6633312686249</v>
      </c>
      <c r="X51" s="98">
        <v>1371.4444197195483</v>
      </c>
      <c r="Y51" s="98">
        <v>974.20836849787293</v>
      </c>
      <c r="DA51" s="63" t="s">
        <v>2458</v>
      </c>
    </row>
    <row r="52" spans="1:105" ht="12" customHeight="1" x14ac:dyDescent="0.25">
      <c r="A52" s="100" t="s">
        <v>211</v>
      </c>
      <c r="B52" s="101">
        <v>1082.0376945600601</v>
      </c>
      <c r="C52" s="101">
        <v>1217.9796499859272</v>
      </c>
      <c r="D52" s="101">
        <v>1148.5644618390197</v>
      </c>
      <c r="E52" s="101">
        <v>1209.8799254016078</v>
      </c>
      <c r="F52" s="101">
        <v>1143.0724974487632</v>
      </c>
      <c r="G52" s="101">
        <v>1160.3163699345218</v>
      </c>
      <c r="H52" s="101">
        <v>1155.6121954151868</v>
      </c>
      <c r="I52" s="101">
        <v>1243.3059748455148</v>
      </c>
      <c r="J52" s="101">
        <v>1088.7572981856383</v>
      </c>
      <c r="K52" s="101">
        <v>1111.7739248737876</v>
      </c>
      <c r="L52" s="101">
        <v>1227.9698400371437</v>
      </c>
      <c r="M52" s="101">
        <v>1237.2225685024841</v>
      </c>
      <c r="N52" s="101">
        <v>1238.6537899801876</v>
      </c>
      <c r="O52" s="101">
        <v>1226.7756721660694</v>
      </c>
      <c r="P52" s="101">
        <v>1230.0380211805693</v>
      </c>
      <c r="Q52" s="101">
        <v>1234.1885127607509</v>
      </c>
      <c r="R52" s="101">
        <v>1177.8389768679344</v>
      </c>
      <c r="S52" s="101">
        <v>1149.5072132636428</v>
      </c>
      <c r="T52" s="101">
        <v>1102.7580001730878</v>
      </c>
      <c r="U52" s="101">
        <v>1066.6133416818273</v>
      </c>
      <c r="V52" s="101">
        <v>1218.3104132552319</v>
      </c>
      <c r="W52" s="101">
        <v>995.98352161678599</v>
      </c>
      <c r="X52" s="101">
        <v>1089.3247349389169</v>
      </c>
      <c r="Y52" s="101">
        <v>786.33011124763141</v>
      </c>
      <c r="DA52" s="131" t="s">
        <v>2459</v>
      </c>
    </row>
    <row r="53" spans="1:105" ht="12" customHeight="1" x14ac:dyDescent="0.25">
      <c r="A53" s="103" t="s">
        <v>52</v>
      </c>
      <c r="B53" s="104">
        <v>263.25012212026002</v>
      </c>
      <c r="C53" s="104">
        <v>308.04159943822191</v>
      </c>
      <c r="D53" s="104">
        <v>286.88612090771636</v>
      </c>
      <c r="E53" s="104">
        <v>309.25700160452726</v>
      </c>
      <c r="F53" s="104">
        <v>290.28161887093012</v>
      </c>
      <c r="G53" s="104">
        <v>288.38143059701224</v>
      </c>
      <c r="H53" s="104">
        <v>288.42434666608722</v>
      </c>
      <c r="I53" s="104">
        <v>288.53045696323238</v>
      </c>
      <c r="J53" s="104">
        <v>265.62807564757333</v>
      </c>
      <c r="K53" s="104">
        <v>270.73175266622212</v>
      </c>
      <c r="L53" s="104">
        <v>303.82871637973011</v>
      </c>
      <c r="M53" s="104">
        <v>300.51649417831339</v>
      </c>
      <c r="N53" s="104">
        <v>302.34377042138522</v>
      </c>
      <c r="O53" s="104">
        <v>301.52590138327866</v>
      </c>
      <c r="P53" s="104">
        <v>301.13226879651756</v>
      </c>
      <c r="Q53" s="104">
        <v>304.59753090489522</v>
      </c>
      <c r="R53" s="104">
        <v>286.86704596920254</v>
      </c>
      <c r="S53" s="104">
        <v>279.77079931300432</v>
      </c>
      <c r="T53" s="104">
        <v>267.10979355634163</v>
      </c>
      <c r="U53" s="104">
        <v>259.79028598706242</v>
      </c>
      <c r="V53" s="104">
        <v>297.79978978627338</v>
      </c>
      <c r="W53" s="104">
        <v>257.67980965183904</v>
      </c>
      <c r="X53" s="104">
        <v>282.11968478063125</v>
      </c>
      <c r="Y53" s="104">
        <v>187.87825725024143</v>
      </c>
      <c r="DA53" s="132" t="s">
        <v>2460</v>
      </c>
    </row>
    <row r="54" spans="1:105" ht="12" customHeight="1" x14ac:dyDescent="0.25">
      <c r="A54" s="106" t="s">
        <v>122</v>
      </c>
      <c r="B54" s="101">
        <v>1469.6154381341282</v>
      </c>
      <c r="C54" s="101">
        <v>1449.4575999114757</v>
      </c>
      <c r="D54" s="101">
        <v>1455.7971396793773</v>
      </c>
      <c r="E54" s="101">
        <v>1431.0943084475575</v>
      </c>
      <c r="F54" s="101">
        <v>1429.3903453631174</v>
      </c>
      <c r="G54" s="101">
        <v>1481.9560238817187</v>
      </c>
      <c r="H54" s="101">
        <v>1481.7735553231028</v>
      </c>
      <c r="I54" s="101">
        <v>1444.316927020101</v>
      </c>
      <c r="J54" s="101">
        <v>1426.5032981740985</v>
      </c>
      <c r="K54" s="101">
        <v>1466.5557318322731</v>
      </c>
      <c r="L54" s="101">
        <v>1469.1322253238441</v>
      </c>
      <c r="M54" s="101">
        <v>1543.6186293086857</v>
      </c>
      <c r="N54" s="101">
        <v>1544.2254199638401</v>
      </c>
      <c r="O54" s="101">
        <v>1539.2965665772235</v>
      </c>
      <c r="P54" s="101">
        <v>1508.1362758754542</v>
      </c>
      <c r="Q54" s="101">
        <v>1489.7751510253263</v>
      </c>
      <c r="R54" s="101">
        <v>1486.5908596512256</v>
      </c>
      <c r="S54" s="101">
        <v>1440.839622393285</v>
      </c>
      <c r="T54" s="101">
        <v>1401.5520321083034</v>
      </c>
      <c r="U54" s="101">
        <v>1362.4147065275079</v>
      </c>
      <c r="V54" s="101">
        <v>1357.6346729611917</v>
      </c>
      <c r="W54" s="101">
        <v>1329.9041374515048</v>
      </c>
      <c r="X54" s="101">
        <v>1233.5340198322444</v>
      </c>
      <c r="Y54" s="101">
        <v>1229.8875873116579</v>
      </c>
      <c r="DA54" s="131" t="s">
        <v>2461</v>
      </c>
    </row>
    <row r="55" spans="1:105" ht="12" customHeight="1" x14ac:dyDescent="0.25">
      <c r="A55" s="107" t="s">
        <v>121</v>
      </c>
      <c r="B55" s="104">
        <v>1469.615438134128</v>
      </c>
      <c r="C55" s="104">
        <v>1449.4472350621045</v>
      </c>
      <c r="D55" s="104">
        <v>1455.819978719265</v>
      </c>
      <c r="E55" s="104">
        <v>1431.1587481433169</v>
      </c>
      <c r="F55" s="104">
        <v>1429.4376889212322</v>
      </c>
      <c r="G55" s="104">
        <v>1481.7844772082374</v>
      </c>
      <c r="H55" s="104">
        <v>1480.9536184709684</v>
      </c>
      <c r="I55" s="104">
        <v>1443.456857224626</v>
      </c>
      <c r="J55" s="104">
        <v>1425.5661936458157</v>
      </c>
      <c r="K55" s="104">
        <v>1465.7247874563361</v>
      </c>
      <c r="L55" s="104">
        <v>1468.5245267244616</v>
      </c>
      <c r="M55" s="104">
        <v>1543.3689704072654</v>
      </c>
      <c r="N55" s="104">
        <v>1544.3514197403306</v>
      </c>
      <c r="O55" s="104">
        <v>1539.2392536085215</v>
      </c>
      <c r="P55" s="104">
        <v>1505.8812933731804</v>
      </c>
      <c r="Q55" s="104">
        <v>1487.3721413694579</v>
      </c>
      <c r="R55" s="104">
        <v>1483.9924873910818</v>
      </c>
      <c r="S55" s="104">
        <v>1439.3388213091414</v>
      </c>
      <c r="T55" s="104">
        <v>1400.3146138644499</v>
      </c>
      <c r="U55" s="104">
        <v>1361.5914160291043</v>
      </c>
      <c r="V55" s="104">
        <v>1357.2104814865336</v>
      </c>
      <c r="W55" s="104">
        <v>1330.3605504416844</v>
      </c>
      <c r="X55" s="104">
        <v>1233.7940856233993</v>
      </c>
      <c r="Y55" s="104">
        <v>1230.0519793583978</v>
      </c>
      <c r="DA55" s="132" t="s">
        <v>2462</v>
      </c>
    </row>
    <row r="56" spans="1:105" ht="12" customHeight="1" x14ac:dyDescent="0.25">
      <c r="A56" s="108" t="s">
        <v>53</v>
      </c>
      <c r="B56" s="98">
        <v>1182.042102593932</v>
      </c>
      <c r="C56" s="98">
        <v>1156.8578802555789</v>
      </c>
      <c r="D56" s="98">
        <v>1164.8618734002785</v>
      </c>
      <c r="E56" s="98">
        <v>1139.8060277099698</v>
      </c>
      <c r="F56" s="98">
        <v>1139.9457479319451</v>
      </c>
      <c r="G56" s="98">
        <v>1186.8188016933643</v>
      </c>
      <c r="H56" s="98">
        <v>1185.1652750141552</v>
      </c>
      <c r="I56" s="98">
        <v>1171.5560567553734</v>
      </c>
      <c r="J56" s="98">
        <v>1146.0063708002051</v>
      </c>
      <c r="K56" s="98">
        <v>1178.7366806858283</v>
      </c>
      <c r="L56" s="98">
        <v>1177.2348996689368</v>
      </c>
      <c r="M56" s="98">
        <v>1241.7651764098891</v>
      </c>
      <c r="N56" s="98">
        <v>1241.3577662969014</v>
      </c>
      <c r="O56" s="98">
        <v>1235.5667337708257</v>
      </c>
      <c r="P56" s="98">
        <v>1209.72606962542</v>
      </c>
      <c r="Q56" s="98">
        <v>1192.9651899948835</v>
      </c>
      <c r="R56" s="98">
        <v>1193.4482027629476</v>
      </c>
      <c r="S56" s="98">
        <v>1157.6482382869231</v>
      </c>
      <c r="T56" s="98">
        <v>1127.4005677292203</v>
      </c>
      <c r="U56" s="98">
        <v>1095.041065035974</v>
      </c>
      <c r="V56" s="98">
        <v>1090.4357769253181</v>
      </c>
      <c r="W56" s="98">
        <v>1056.6795934226625</v>
      </c>
      <c r="X56" s="98">
        <v>979.78931034030927</v>
      </c>
      <c r="Y56" s="98">
        <v>992.71560704700732</v>
      </c>
      <c r="DA56" s="63" t="s">
        <v>2463</v>
      </c>
    </row>
    <row r="57" spans="1:105" ht="12" customHeight="1" x14ac:dyDescent="0.25">
      <c r="A57" s="108" t="s">
        <v>52</v>
      </c>
      <c r="B57" s="98">
        <v>287.57333554019607</v>
      </c>
      <c r="C57" s="98">
        <v>292.58935480652525</v>
      </c>
      <c r="D57" s="98">
        <v>290.95810531898627</v>
      </c>
      <c r="E57" s="98">
        <v>291.35272043334697</v>
      </c>
      <c r="F57" s="98">
        <v>289.49194098928729</v>
      </c>
      <c r="G57" s="98">
        <v>294.96567551487311</v>
      </c>
      <c r="H57" s="98">
        <v>295.78834345681315</v>
      </c>
      <c r="I57" s="98">
        <v>271.90080046925254</v>
      </c>
      <c r="J57" s="98">
        <v>279.5598228456106</v>
      </c>
      <c r="K57" s="98">
        <v>286.98810677050761</v>
      </c>
      <c r="L57" s="98">
        <v>291.2896270555247</v>
      </c>
      <c r="M57" s="98">
        <v>301.60379399737644</v>
      </c>
      <c r="N57" s="98">
        <v>302.99365344342925</v>
      </c>
      <c r="O57" s="98">
        <v>303.67251983769552</v>
      </c>
      <c r="P57" s="98">
        <v>296.15522374776037</v>
      </c>
      <c r="Q57" s="98">
        <v>294.40695137457453</v>
      </c>
      <c r="R57" s="98">
        <v>290.54428462813411</v>
      </c>
      <c r="S57" s="98">
        <v>281.69058302221845</v>
      </c>
      <c r="T57" s="98">
        <v>272.9140461352298</v>
      </c>
      <c r="U57" s="98">
        <v>266.55035099313039</v>
      </c>
      <c r="V57" s="98">
        <v>266.77470456121523</v>
      </c>
      <c r="W57" s="98">
        <v>273.68095701902229</v>
      </c>
      <c r="X57" s="98">
        <v>254.00477528308994</v>
      </c>
      <c r="Y57" s="98">
        <v>237.33637231139065</v>
      </c>
      <c r="DA57" s="63" t="s">
        <v>2464</v>
      </c>
    </row>
    <row r="58" spans="1:105" ht="12" customHeight="1" x14ac:dyDescent="0.25">
      <c r="A58" s="121" t="s">
        <v>54</v>
      </c>
      <c r="B58" s="122">
        <v>142.93445967697812</v>
      </c>
      <c r="C58" s="122">
        <v>147.33924789217502</v>
      </c>
      <c r="D58" s="122">
        <v>147.71464289968176</v>
      </c>
      <c r="E58" s="122">
        <v>149.9567894042072</v>
      </c>
      <c r="F58" s="122">
        <v>148.61143354915632</v>
      </c>
      <c r="G58" s="122">
        <v>154.63678945655698</v>
      </c>
      <c r="H58" s="122">
        <v>149.77681718569281</v>
      </c>
      <c r="I58" s="122">
        <v>152.5991511875024</v>
      </c>
      <c r="J58" s="122">
        <v>160.587000858218</v>
      </c>
      <c r="K58" s="122">
        <v>173.14663957919464</v>
      </c>
      <c r="L58" s="122">
        <v>175.53695445130026</v>
      </c>
      <c r="M58" s="122">
        <v>176.98218755492883</v>
      </c>
      <c r="N58" s="122">
        <v>183.592919119876</v>
      </c>
      <c r="O58" s="122">
        <v>185.63827389348438</v>
      </c>
      <c r="P58" s="122">
        <v>184.89468865227315</v>
      </c>
      <c r="Q58" s="122">
        <v>186.02203992663055</v>
      </c>
      <c r="R58" s="122">
        <v>185.92703119061909</v>
      </c>
      <c r="S58" s="122">
        <v>185.76408120260666</v>
      </c>
      <c r="T58" s="122">
        <v>190.14305531769463</v>
      </c>
      <c r="U58" s="122">
        <v>191.0610439619613</v>
      </c>
      <c r="V58" s="122">
        <v>254.71174604317218</v>
      </c>
      <c r="W58" s="122">
        <v>251.51178747485173</v>
      </c>
      <c r="X58" s="122">
        <v>230.9833041024591</v>
      </c>
      <c r="Y58" s="122">
        <v>212.80880377336263</v>
      </c>
      <c r="DA58" s="130" t="s">
        <v>2465</v>
      </c>
    </row>
    <row r="59" spans="1:105" ht="12" customHeight="1" x14ac:dyDescent="0.25">
      <c r="A59" s="97" t="s">
        <v>50</v>
      </c>
      <c r="B59" s="98">
        <v>105.27373716512074</v>
      </c>
      <c r="C59" s="98">
        <v>162.97266499979463</v>
      </c>
      <c r="D59" s="98">
        <v>153.70583106130999</v>
      </c>
      <c r="E59" s="98">
        <v>175.15966150967125</v>
      </c>
      <c r="F59" s="98">
        <v>149.92945650174497</v>
      </c>
      <c r="G59" s="98">
        <v>186.06739999210859</v>
      </c>
      <c r="H59" s="98">
        <v>98.041969980423232</v>
      </c>
      <c r="I59" s="98">
        <v>131.19275158951874</v>
      </c>
      <c r="J59" s="98">
        <v>184.71360376388253</v>
      </c>
      <c r="K59" s="98">
        <v>216.53128710983103</v>
      </c>
      <c r="L59" s="98">
        <v>170.28627824926716</v>
      </c>
      <c r="M59" s="98">
        <v>165.22114432762552</v>
      </c>
      <c r="N59" s="98">
        <v>138.56612423730337</v>
      </c>
      <c r="O59" s="98">
        <v>189.12646954515074</v>
      </c>
      <c r="P59" s="98">
        <v>180.85900684570802</v>
      </c>
      <c r="Q59" s="98">
        <v>222.9234748875995</v>
      </c>
      <c r="R59" s="98">
        <v>177.37438037889234</v>
      </c>
      <c r="S59" s="98">
        <v>182.63515646072045</v>
      </c>
      <c r="T59" s="98">
        <v>190.2606343771233</v>
      </c>
      <c r="U59" s="98">
        <v>193.74258240104274</v>
      </c>
      <c r="V59" s="98">
        <v>251.94795758406158</v>
      </c>
      <c r="W59" s="98">
        <v>265.50293949730997</v>
      </c>
      <c r="X59" s="98">
        <v>233.31266220095944</v>
      </c>
      <c r="Y59" s="98">
        <v>197.86231404133866</v>
      </c>
      <c r="DA59" s="63" t="s">
        <v>2466</v>
      </c>
    </row>
    <row r="60" spans="1:105" ht="12" customHeight="1" x14ac:dyDescent="0.25">
      <c r="A60" s="109" t="s">
        <v>120</v>
      </c>
      <c r="B60" s="33">
        <v>147.08670736658169</v>
      </c>
      <c r="C60" s="33">
        <v>145.50980251020152</v>
      </c>
      <c r="D60" s="33">
        <v>146.98387628156252</v>
      </c>
      <c r="E60" s="33">
        <v>146.76525840124771</v>
      </c>
      <c r="F60" s="33">
        <v>148.44814468976389</v>
      </c>
      <c r="G60" s="33">
        <v>150.84979298286345</v>
      </c>
      <c r="H60" s="33">
        <v>155.69635166927281</v>
      </c>
      <c r="I60" s="33">
        <v>155.00814840438164</v>
      </c>
      <c r="J60" s="33">
        <v>157.82549288509242</v>
      </c>
      <c r="K60" s="33">
        <v>168.33186579207049</v>
      </c>
      <c r="L60" s="33">
        <v>176.04411649931762</v>
      </c>
      <c r="M60" s="33">
        <v>177.8775889179426</v>
      </c>
      <c r="N60" s="33">
        <v>186.59211937971051</v>
      </c>
      <c r="O60" s="33">
        <v>185.4139614994568</v>
      </c>
      <c r="P60" s="33">
        <v>185.15900440566006</v>
      </c>
      <c r="Q60" s="33">
        <v>183.62458141237042</v>
      </c>
      <c r="R60" s="33">
        <v>186.4825507268003</v>
      </c>
      <c r="S60" s="33">
        <v>185.95884600781449</v>
      </c>
      <c r="T60" s="33">
        <v>190.13600613944999</v>
      </c>
      <c r="U60" s="33">
        <v>190.90086884311697</v>
      </c>
      <c r="V60" s="33">
        <v>254.87114582457977</v>
      </c>
      <c r="W60" s="33">
        <v>250.7642018733643</v>
      </c>
      <c r="X60" s="33">
        <v>230.8708808977143</v>
      </c>
      <c r="Y60" s="33">
        <v>213.44230053042048</v>
      </c>
      <c r="DA60" s="60" t="s">
        <v>2467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14612.340424822343</v>
      </c>
      <c r="C62" s="117">
        <f t="shared" si="21"/>
        <v>16266.048888354611</v>
      </c>
      <c r="D62" s="117">
        <f t="shared" si="21"/>
        <v>17179.944143408215</v>
      </c>
      <c r="E62" s="117">
        <f t="shared" si="21"/>
        <v>16617.139957722069</v>
      </c>
      <c r="F62" s="117">
        <f t="shared" si="21"/>
        <v>16307.586847432121</v>
      </c>
      <c r="G62" s="117">
        <f t="shared" si="21"/>
        <v>15700.174772764918</v>
      </c>
      <c r="H62" s="117">
        <f t="shared" si="21"/>
        <v>17029.136106942471</v>
      </c>
      <c r="I62" s="117">
        <f t="shared" si="21"/>
        <v>17355.347984049429</v>
      </c>
      <c r="J62" s="117">
        <f t="shared" si="21"/>
        <v>16599.573127328469</v>
      </c>
      <c r="K62" s="117">
        <f t="shared" si="21"/>
        <v>17934.175066924847</v>
      </c>
      <c r="L62" s="117">
        <f t="shared" si="21"/>
        <v>21061.673039506459</v>
      </c>
      <c r="M62" s="117">
        <f t="shared" si="21"/>
        <v>15885.700948762485</v>
      </c>
      <c r="N62" s="117">
        <f t="shared" si="21"/>
        <v>18517.009419340509</v>
      </c>
      <c r="O62" s="117">
        <f t="shared" si="21"/>
        <v>17707.437417511901</v>
      </c>
      <c r="P62" s="117">
        <f t="shared" si="21"/>
        <v>18043.560850283495</v>
      </c>
      <c r="Q62" s="117">
        <f t="shared" si="21"/>
        <v>16901.585432186552</v>
      </c>
      <c r="R62" s="117">
        <f t="shared" ref="R62:V62" si="22">R63+R66+R68+R77</f>
        <v>18332.236669537779</v>
      </c>
      <c r="S62" s="117">
        <f t="shared" si="22"/>
        <v>18536.729533337748</v>
      </c>
      <c r="T62" s="117">
        <f t="shared" si="22"/>
        <v>17706.413791379364</v>
      </c>
      <c r="U62" s="117">
        <f t="shared" si="22"/>
        <v>18806.838230679532</v>
      </c>
      <c r="V62" s="117">
        <f t="shared" si="22"/>
        <v>17365.723828204973</v>
      </c>
      <c r="W62" s="117">
        <f t="shared" ref="W62:Y62" si="23">W63+W66+W68+W77</f>
        <v>22204.129065824673</v>
      </c>
      <c r="X62" s="117">
        <f t="shared" si="23"/>
        <v>18890.472406894467</v>
      </c>
      <c r="Y62" s="117">
        <f t="shared" si="23"/>
        <v>13150.169583946568</v>
      </c>
      <c r="DA62" s="129" t="s">
        <v>2468</v>
      </c>
    </row>
    <row r="63" spans="1:105" ht="12.95" customHeight="1" x14ac:dyDescent="0.25">
      <c r="A63" s="121" t="s">
        <v>57</v>
      </c>
      <c r="B63" s="122">
        <f t="shared" ref="B63:Q63" si="24">SUM(B64:B65)</f>
        <v>13044.656048171644</v>
      </c>
      <c r="C63" s="122">
        <f t="shared" si="24"/>
        <v>14659.017638096653</v>
      </c>
      <c r="D63" s="122">
        <f t="shared" si="24"/>
        <v>15494.560842031085</v>
      </c>
      <c r="E63" s="122">
        <f t="shared" si="24"/>
        <v>15043.538709181621</v>
      </c>
      <c r="F63" s="122">
        <f t="shared" si="24"/>
        <v>14698.983651836594</v>
      </c>
      <c r="G63" s="122">
        <f t="shared" si="24"/>
        <v>14113.291876027219</v>
      </c>
      <c r="H63" s="122">
        <f t="shared" si="24"/>
        <v>15340.589978435675</v>
      </c>
      <c r="I63" s="122">
        <f t="shared" si="24"/>
        <v>15662.981969583971</v>
      </c>
      <c r="J63" s="122">
        <f t="shared" si="24"/>
        <v>14958.516523014239</v>
      </c>
      <c r="K63" s="122">
        <f t="shared" si="24"/>
        <v>16202.916295820914</v>
      </c>
      <c r="L63" s="122">
        <f t="shared" si="24"/>
        <v>19203.948334402427</v>
      </c>
      <c r="M63" s="122">
        <f t="shared" si="24"/>
        <v>14225.949888286286</v>
      </c>
      <c r="N63" s="122">
        <f t="shared" si="24"/>
        <v>16748.238082864966</v>
      </c>
      <c r="O63" s="122">
        <f t="shared" si="24"/>
        <v>15934.884941038865</v>
      </c>
      <c r="P63" s="122">
        <f t="shared" si="24"/>
        <v>16269.546101517386</v>
      </c>
      <c r="Q63" s="122">
        <f t="shared" si="24"/>
        <v>15196.419026780142</v>
      </c>
      <c r="R63" s="122">
        <f t="shared" ref="R63:V63" si="25">SUM(R64:R65)</f>
        <v>16673.984774712382</v>
      </c>
      <c r="S63" s="122">
        <f t="shared" si="25"/>
        <v>16890.394600635715</v>
      </c>
      <c r="T63" s="122">
        <f t="shared" si="25"/>
        <v>16147.017466241372</v>
      </c>
      <c r="U63" s="122">
        <f t="shared" si="25"/>
        <v>17143.564603729574</v>
      </c>
      <c r="V63" s="122">
        <f t="shared" si="25"/>
        <v>15645.306332913478</v>
      </c>
      <c r="W63" s="122">
        <f t="shared" ref="W63:Y63" si="26">SUM(W64:W65)</f>
        <v>20277.236446304971</v>
      </c>
      <c r="X63" s="122">
        <f t="shared" si="26"/>
        <v>17242.752902732023</v>
      </c>
      <c r="Y63" s="122">
        <f t="shared" si="26"/>
        <v>11914.437518146411</v>
      </c>
      <c r="DA63" s="130" t="s">
        <v>2469</v>
      </c>
    </row>
    <row r="64" spans="1:105" ht="12" customHeight="1" x14ac:dyDescent="0.25">
      <c r="A64" s="97" t="s">
        <v>212</v>
      </c>
      <c r="B64" s="98">
        <v>12748.509817006516</v>
      </c>
      <c r="C64" s="98">
        <v>14327.144006301183</v>
      </c>
      <c r="D64" s="98">
        <v>15152.39368950041</v>
      </c>
      <c r="E64" s="98">
        <v>14716.19615373554</v>
      </c>
      <c r="F64" s="98">
        <v>14388.054872329982</v>
      </c>
      <c r="G64" s="98">
        <v>13820.060307506737</v>
      </c>
      <c r="H64" s="98">
        <v>15026.944308082164</v>
      </c>
      <c r="I64" s="98">
        <v>15347.403354394532</v>
      </c>
      <c r="J64" s="98">
        <v>14662.562306336993</v>
      </c>
      <c r="K64" s="98">
        <v>15885.709413094357</v>
      </c>
      <c r="L64" s="98">
        <v>18830.310302109021</v>
      </c>
      <c r="M64" s="98">
        <v>13954.840354640875</v>
      </c>
      <c r="N64" s="98">
        <v>16431.201745643728</v>
      </c>
      <c r="O64" s="98">
        <v>15637.469425051213</v>
      </c>
      <c r="P64" s="98">
        <v>15968.946027635693</v>
      </c>
      <c r="Q64" s="98">
        <v>14918.673414114332</v>
      </c>
      <c r="R64" s="98">
        <v>16369.898291660737</v>
      </c>
      <c r="S64" s="98">
        <v>16585.374756097248</v>
      </c>
      <c r="T64" s="98">
        <v>15858.498267635576</v>
      </c>
      <c r="U64" s="98">
        <v>16838.971078321978</v>
      </c>
      <c r="V64" s="98">
        <v>15368.341696557329</v>
      </c>
      <c r="W64" s="98">
        <v>19916.859826616386</v>
      </c>
      <c r="X64" s="98">
        <v>16938.350993175885</v>
      </c>
      <c r="Y64" s="98">
        <v>11704.238890301747</v>
      </c>
      <c r="DA64" s="63" t="s">
        <v>2470</v>
      </c>
    </row>
    <row r="65" spans="1:105" ht="12" customHeight="1" x14ac:dyDescent="0.25">
      <c r="A65" s="97" t="s">
        <v>53</v>
      </c>
      <c r="B65" s="98">
        <v>296.14623116512894</v>
      </c>
      <c r="C65" s="98">
        <v>331.87363179546952</v>
      </c>
      <c r="D65" s="98">
        <v>342.16715253067599</v>
      </c>
      <c r="E65" s="98">
        <v>327.3425554460801</v>
      </c>
      <c r="F65" s="98">
        <v>310.92877950661216</v>
      </c>
      <c r="G65" s="98">
        <v>293.23156852048186</v>
      </c>
      <c r="H65" s="98">
        <v>313.64567035351058</v>
      </c>
      <c r="I65" s="98">
        <v>315.57861518943878</v>
      </c>
      <c r="J65" s="98">
        <v>295.95421667724537</v>
      </c>
      <c r="K65" s="98">
        <v>317.20688272655792</v>
      </c>
      <c r="L65" s="98">
        <v>373.6380322934063</v>
      </c>
      <c r="M65" s="98">
        <v>271.10953364541115</v>
      </c>
      <c r="N65" s="98">
        <v>317.03633722123658</v>
      </c>
      <c r="O65" s="98">
        <v>297.41551598765204</v>
      </c>
      <c r="P65" s="98">
        <v>300.60007388169271</v>
      </c>
      <c r="Q65" s="98">
        <v>277.74561266581043</v>
      </c>
      <c r="R65" s="98">
        <v>304.0864830516465</v>
      </c>
      <c r="S65" s="98">
        <v>305.01984453846688</v>
      </c>
      <c r="T65" s="98">
        <v>288.51919860579568</v>
      </c>
      <c r="U65" s="98">
        <v>304.59352540759704</v>
      </c>
      <c r="V65" s="98">
        <v>276.96463635615032</v>
      </c>
      <c r="W65" s="98">
        <v>360.37661968858589</v>
      </c>
      <c r="X65" s="98">
        <v>304.40190955613633</v>
      </c>
      <c r="Y65" s="98">
        <v>210.19862784466355</v>
      </c>
      <c r="DA65" s="63" t="s">
        <v>2471</v>
      </c>
    </row>
    <row r="66" spans="1:105" ht="12.95" customHeight="1" x14ac:dyDescent="0.25">
      <c r="A66" s="121" t="s">
        <v>92</v>
      </c>
      <c r="B66" s="122">
        <f t="shared" ref="B66:Y66" si="27">B67</f>
        <v>19.389528288383655</v>
      </c>
      <c r="C66" s="122">
        <f t="shared" si="27"/>
        <v>20.875728753562825</v>
      </c>
      <c r="D66" s="122">
        <f t="shared" si="27"/>
        <v>22.419406411243443</v>
      </c>
      <c r="E66" s="122">
        <f t="shared" si="27"/>
        <v>29.868460636076975</v>
      </c>
      <c r="F66" s="122">
        <f t="shared" si="27"/>
        <v>26.715780762269794</v>
      </c>
      <c r="G66" s="122">
        <f t="shared" si="27"/>
        <v>29.30458725800802</v>
      </c>
      <c r="H66" s="122">
        <f t="shared" si="27"/>
        <v>33.268974267017377</v>
      </c>
      <c r="I66" s="122">
        <f t="shared" si="27"/>
        <v>37.000847286355786</v>
      </c>
      <c r="J66" s="122">
        <f t="shared" si="27"/>
        <v>43.290791002030858</v>
      </c>
      <c r="K66" s="122">
        <f t="shared" si="27"/>
        <v>49.881166974039097</v>
      </c>
      <c r="L66" s="122">
        <f t="shared" si="27"/>
        <v>73.263847405409138</v>
      </c>
      <c r="M66" s="122">
        <f t="shared" si="27"/>
        <v>63.17029420971356</v>
      </c>
      <c r="N66" s="122">
        <f t="shared" si="27"/>
        <v>59.546563802883497</v>
      </c>
      <c r="O66" s="122">
        <f t="shared" si="27"/>
        <v>53.603764500474547</v>
      </c>
      <c r="P66" s="122">
        <f t="shared" si="27"/>
        <v>48.142497193721304</v>
      </c>
      <c r="Q66" s="122">
        <f t="shared" si="27"/>
        <v>39.244077080034749</v>
      </c>
      <c r="R66" s="122">
        <f t="shared" si="27"/>
        <v>33.013657068546202</v>
      </c>
      <c r="S66" s="122">
        <f t="shared" si="27"/>
        <v>28.714255343952669</v>
      </c>
      <c r="T66" s="122">
        <f t="shared" si="27"/>
        <v>33.660539321690813</v>
      </c>
      <c r="U66" s="122">
        <f t="shared" si="27"/>
        <v>46.515053407179082</v>
      </c>
      <c r="V66" s="122">
        <f t="shared" si="27"/>
        <v>68.454169959694624</v>
      </c>
      <c r="W66" s="122">
        <f t="shared" si="27"/>
        <v>110.43723507554643</v>
      </c>
      <c r="X66" s="122">
        <f t="shared" si="27"/>
        <v>124.9830272842056</v>
      </c>
      <c r="Y66" s="122">
        <f t="shared" si="27"/>
        <v>177.36285033960311</v>
      </c>
      <c r="DA66" s="130" t="s">
        <v>2472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19.389528288383655</v>
      </c>
      <c r="C67" s="98">
        <f>IF(RES_hhdet_tes!C67=0,0,RES_hhdet_tes!C67*1000*11630/RES_hhdet_num!C62)</f>
        <v>20.875728753562825</v>
      </c>
      <c r="D67" s="98">
        <f>IF(RES_hhdet_tes!D67=0,0,RES_hhdet_tes!D67*1000*11630/RES_hhdet_num!D62)</f>
        <v>22.419406411243443</v>
      </c>
      <c r="E67" s="98">
        <f>IF(RES_hhdet_tes!E67=0,0,RES_hhdet_tes!E67*1000*11630/RES_hhdet_num!E62)</f>
        <v>29.868460636076975</v>
      </c>
      <c r="F67" s="98">
        <f>IF(RES_hhdet_tes!F67=0,0,RES_hhdet_tes!F67*1000*11630/RES_hhdet_num!F62)</f>
        <v>26.715780762269794</v>
      </c>
      <c r="G67" s="98">
        <f>IF(RES_hhdet_tes!G67=0,0,RES_hhdet_tes!G67*1000*11630/RES_hhdet_num!G62)</f>
        <v>29.30458725800802</v>
      </c>
      <c r="H67" s="98">
        <f>IF(RES_hhdet_tes!H67=0,0,RES_hhdet_tes!H67*1000*11630/RES_hhdet_num!H62)</f>
        <v>33.268974267017377</v>
      </c>
      <c r="I67" s="98">
        <f>IF(RES_hhdet_tes!I67=0,0,RES_hhdet_tes!I67*1000*11630/RES_hhdet_num!I62)</f>
        <v>37.000847286355786</v>
      </c>
      <c r="J67" s="98">
        <f>IF(RES_hhdet_tes!J67=0,0,RES_hhdet_tes!J67*1000*11630/RES_hhdet_num!J62)</f>
        <v>43.290791002030858</v>
      </c>
      <c r="K67" s="98">
        <f>IF(RES_hhdet_tes!K67=0,0,RES_hhdet_tes!K67*1000*11630/RES_hhdet_num!K62)</f>
        <v>49.881166974039097</v>
      </c>
      <c r="L67" s="98">
        <f>IF(RES_hhdet_tes!L67=0,0,RES_hhdet_tes!L67*1000*11630/RES_hhdet_num!L62)</f>
        <v>73.263847405409138</v>
      </c>
      <c r="M67" s="98">
        <f>IF(RES_hhdet_tes!M67=0,0,RES_hhdet_tes!M67*1000*11630/RES_hhdet_num!M62)</f>
        <v>63.17029420971356</v>
      </c>
      <c r="N67" s="98">
        <f>IF(RES_hhdet_tes!N67=0,0,RES_hhdet_tes!N67*1000*11630/RES_hhdet_num!N62)</f>
        <v>59.546563802883497</v>
      </c>
      <c r="O67" s="98">
        <f>IF(RES_hhdet_tes!O67=0,0,RES_hhdet_tes!O67*1000*11630/RES_hhdet_num!O62)</f>
        <v>53.603764500474547</v>
      </c>
      <c r="P67" s="98">
        <f>IF(RES_hhdet_tes!P67=0,0,RES_hhdet_tes!P67*1000*11630/RES_hhdet_num!P62)</f>
        <v>48.142497193721304</v>
      </c>
      <c r="Q67" s="98">
        <f>IF(RES_hhdet_tes!Q67=0,0,RES_hhdet_tes!Q67*1000*11630/RES_hhdet_num!Q62)</f>
        <v>39.244077080034749</v>
      </c>
      <c r="R67" s="98">
        <f>IF(RES_hhdet_tes!R67=0,0,RES_hhdet_tes!R67*1000*11630/RES_hhdet_num!R62)</f>
        <v>33.013657068546202</v>
      </c>
      <c r="S67" s="98">
        <f>IF(RES_hhdet_tes!S67=0,0,RES_hhdet_tes!S67*1000*11630/RES_hhdet_num!S62)</f>
        <v>28.714255343952669</v>
      </c>
      <c r="T67" s="98">
        <f>IF(RES_hhdet_tes!T67=0,0,RES_hhdet_tes!T67*1000*11630/RES_hhdet_num!T62)</f>
        <v>33.660539321690813</v>
      </c>
      <c r="U67" s="98">
        <f>IF(RES_hhdet_tes!U67=0,0,RES_hhdet_tes!U67*1000*11630/RES_hhdet_num!U62)</f>
        <v>46.515053407179082</v>
      </c>
      <c r="V67" s="98">
        <f>IF(RES_hhdet_tes!V67=0,0,RES_hhdet_tes!V67*1000*11630/RES_hhdet_num!V62)</f>
        <v>68.454169959694624</v>
      </c>
      <c r="W67" s="98">
        <f>IF(RES_hhdet_tes!W67=0,0,RES_hhdet_tes!W67*1000*11630/RES_hhdet_num!W62)</f>
        <v>110.43723507554643</v>
      </c>
      <c r="X67" s="98">
        <f>IF(RES_hhdet_tes!X67=0,0,RES_hhdet_tes!X67*1000*11630/RES_hhdet_num!X62)</f>
        <v>124.9830272842056</v>
      </c>
      <c r="Y67" s="98">
        <f>IF(RES_hhdet_tes!Y67=0,0,RES_hhdet_tes!Y67*1000*11630/RES_hhdet_num!Y62)</f>
        <v>177.36285033960311</v>
      </c>
      <c r="DA67" s="63" t="s">
        <v>2473</v>
      </c>
    </row>
    <row r="68" spans="1:105" ht="12" customHeight="1" x14ac:dyDescent="0.25">
      <c r="A68" s="121" t="s">
        <v>55</v>
      </c>
      <c r="B68" s="122">
        <v>1408.3765757490296</v>
      </c>
      <c r="C68" s="122">
        <v>1440.9078739727274</v>
      </c>
      <c r="D68" s="122">
        <v>1509.0292864557132</v>
      </c>
      <c r="E68" s="122">
        <v>1399.0296421950338</v>
      </c>
      <c r="F68" s="122">
        <v>1434.0211948500437</v>
      </c>
      <c r="G68" s="122">
        <v>1409.4553539940759</v>
      </c>
      <c r="H68" s="122">
        <v>1502.0572960459224</v>
      </c>
      <c r="I68" s="122">
        <v>1498.0688978954258</v>
      </c>
      <c r="J68" s="122">
        <v>1435.9528230547589</v>
      </c>
      <c r="K68" s="122">
        <v>1503.5011230030109</v>
      </c>
      <c r="L68" s="122">
        <v>1595.7380500117602</v>
      </c>
      <c r="M68" s="122">
        <v>1431.879675382464</v>
      </c>
      <c r="N68" s="122">
        <v>1527.8145879353865</v>
      </c>
      <c r="O68" s="122">
        <v>1535.0455722519321</v>
      </c>
      <c r="P68" s="122">
        <v>1538.2002057166721</v>
      </c>
      <c r="Q68" s="122">
        <v>1482.8287881593292</v>
      </c>
      <c r="R68" s="122">
        <v>1444.6480214422363</v>
      </c>
      <c r="S68" s="122">
        <v>1432.8121710396063</v>
      </c>
      <c r="T68" s="122">
        <v>1343.9848482396626</v>
      </c>
      <c r="U68" s="122">
        <v>1417.9632138341938</v>
      </c>
      <c r="V68" s="122">
        <v>1392.777624051198</v>
      </c>
      <c r="W68" s="122">
        <v>1525.7757457284438</v>
      </c>
      <c r="X68" s="122">
        <v>1289.6479609992823</v>
      </c>
      <c r="Y68" s="122">
        <v>891.66573035359897</v>
      </c>
      <c r="DA68" s="130" t="s">
        <v>2474</v>
      </c>
    </row>
    <row r="69" spans="1:105" ht="12" customHeight="1" x14ac:dyDescent="0.25">
      <c r="A69" s="97" t="s">
        <v>134</v>
      </c>
      <c r="B69" s="98">
        <v>1406.2435011625928</v>
      </c>
      <c r="C69" s="98">
        <v>1440.6116877972227</v>
      </c>
      <c r="D69" s="98">
        <v>1510.8890397168143</v>
      </c>
      <c r="E69" s="98">
        <v>1397.9149554933549</v>
      </c>
      <c r="F69" s="98">
        <v>1434.2107108677067</v>
      </c>
      <c r="G69" s="98">
        <v>1406.8486671286926</v>
      </c>
      <c r="H69" s="98">
        <v>1502.8403486867733</v>
      </c>
      <c r="I69" s="98">
        <v>1500.1085096620316</v>
      </c>
      <c r="J69" s="98">
        <v>1436.3538030061129</v>
      </c>
      <c r="K69" s="98">
        <v>1504.90992461053</v>
      </c>
      <c r="L69" s="98">
        <v>1600.4435585296037</v>
      </c>
      <c r="M69" s="98">
        <v>1427.650515761427</v>
      </c>
      <c r="N69" s="98">
        <v>1527.0841263702698</v>
      </c>
      <c r="O69" s="98">
        <v>1534.7545007237836</v>
      </c>
      <c r="P69" s="98">
        <v>1539.2272422854433</v>
      </c>
      <c r="Q69" s="98">
        <v>1482.5181739986767</v>
      </c>
      <c r="R69" s="98">
        <v>1443.1228405441984</v>
      </c>
      <c r="S69" s="98">
        <v>1432.5019047362082</v>
      </c>
      <c r="T69" s="98">
        <v>1342.1485449759007</v>
      </c>
      <c r="U69" s="98">
        <v>1419.6346831459452</v>
      </c>
      <c r="V69" s="98">
        <v>1393.8892083049191</v>
      </c>
      <c r="W69" s="98">
        <v>1532.2572296256783</v>
      </c>
      <c r="X69" s="98">
        <v>1292.0104646759514</v>
      </c>
      <c r="Y69" s="98">
        <v>878.24102783602734</v>
      </c>
      <c r="DA69" s="63" t="s">
        <v>2475</v>
      </c>
    </row>
    <row r="70" spans="1:105" ht="12" customHeight="1" x14ac:dyDescent="0.25">
      <c r="A70" s="97" t="s">
        <v>133</v>
      </c>
      <c r="B70" s="98">
        <v>1406.2435011625926</v>
      </c>
      <c r="C70" s="98">
        <v>1440.7262460040454</v>
      </c>
      <c r="D70" s="98">
        <v>1511.2574351635362</v>
      </c>
      <c r="E70" s="98">
        <v>1398.5472153748894</v>
      </c>
      <c r="F70" s="98">
        <v>1435.3941237241613</v>
      </c>
      <c r="G70" s="98">
        <v>1408.518094355559</v>
      </c>
      <c r="H70" s="98">
        <v>1505.4097877824404</v>
      </c>
      <c r="I70" s="98">
        <v>1497.7357304039144</v>
      </c>
      <c r="J70" s="98">
        <v>1434.8590851606527</v>
      </c>
      <c r="K70" s="98">
        <v>1505.0524997990344</v>
      </c>
      <c r="L70" s="98">
        <v>1601.0422164253043</v>
      </c>
      <c r="M70" s="98">
        <v>1428.4894372150673</v>
      </c>
      <c r="N70" s="98">
        <v>1528.346191292912</v>
      </c>
      <c r="O70" s="98">
        <v>1536.5847413767547</v>
      </c>
      <c r="P70" s="98">
        <v>1540.5483892830509</v>
      </c>
      <c r="Q70" s="98">
        <v>1484.9605518542905</v>
      </c>
      <c r="R70" s="98">
        <v>1447.4842963118192</v>
      </c>
      <c r="S70" s="98">
        <v>1428.7720256210807</v>
      </c>
      <c r="T70" s="98">
        <v>1342.7918393950974</v>
      </c>
      <c r="U70" s="98">
        <v>1414.8325790776976</v>
      </c>
      <c r="V70" s="98">
        <v>1381.0796787581751</v>
      </c>
      <c r="W70" s="98">
        <v>1517.1644183289216</v>
      </c>
      <c r="X70" s="98">
        <v>1276.2196190219677</v>
      </c>
      <c r="Y70" s="98">
        <v>868.44760369174548</v>
      </c>
      <c r="DA70" s="63" t="s">
        <v>2476</v>
      </c>
    </row>
    <row r="71" spans="1:105" ht="12" customHeight="1" x14ac:dyDescent="0.25">
      <c r="A71" s="100" t="s">
        <v>212</v>
      </c>
      <c r="B71" s="101">
        <v>1131.0548845414883</v>
      </c>
      <c r="C71" s="101">
        <v>1149.9037870891241</v>
      </c>
      <c r="D71" s="101">
        <v>1209.2135942282216</v>
      </c>
      <c r="E71" s="101">
        <v>1113.815971489141</v>
      </c>
      <c r="F71" s="101">
        <v>1144.6744417094505</v>
      </c>
      <c r="G71" s="101">
        <v>1128.155065313382</v>
      </c>
      <c r="H71" s="101">
        <v>1204.7284649559706</v>
      </c>
      <c r="I71" s="101">
        <v>1215.6929509828972</v>
      </c>
      <c r="J71" s="101">
        <v>1153.4529655718757</v>
      </c>
      <c r="K71" s="101">
        <v>1210.3688639635789</v>
      </c>
      <c r="L71" s="101">
        <v>1283.4640069981483</v>
      </c>
      <c r="M71" s="101">
        <v>1149.3208105134092</v>
      </c>
      <c r="N71" s="101">
        <v>1228.4665418883035</v>
      </c>
      <c r="O71" s="101">
        <v>1233.3982476232186</v>
      </c>
      <c r="P71" s="101">
        <v>1237.6110260956309</v>
      </c>
      <c r="Q71" s="101">
        <v>1191.1228990213292</v>
      </c>
      <c r="R71" s="101">
        <v>1164.3449191241459</v>
      </c>
      <c r="S71" s="101">
        <v>1149.2083944059673</v>
      </c>
      <c r="T71" s="101">
        <v>1081.085590944848</v>
      </c>
      <c r="U71" s="101">
        <v>1137.7635703875458</v>
      </c>
      <c r="V71" s="101">
        <v>1109.040153129743</v>
      </c>
      <c r="W71" s="101">
        <v>1205.4554960370208</v>
      </c>
      <c r="X71" s="101">
        <v>1014.045906440723</v>
      </c>
      <c r="Y71" s="101">
        <v>701.80825501676179</v>
      </c>
      <c r="DA71" s="131" t="s">
        <v>2477</v>
      </c>
    </row>
    <row r="72" spans="1:105" ht="12" customHeight="1" x14ac:dyDescent="0.25">
      <c r="A72" s="103" t="s">
        <v>52</v>
      </c>
      <c r="B72" s="104">
        <v>275.18861662110459</v>
      </c>
      <c r="C72" s="104">
        <v>290.8224589149213</v>
      </c>
      <c r="D72" s="104">
        <v>302.04384093531445</v>
      </c>
      <c r="E72" s="104">
        <v>284.73124388574848</v>
      </c>
      <c r="F72" s="104">
        <v>290.71968201471094</v>
      </c>
      <c r="G72" s="104">
        <v>280.36302904217706</v>
      </c>
      <c r="H72" s="104">
        <v>300.6813228264698</v>
      </c>
      <c r="I72" s="104">
        <v>282.04277942101754</v>
      </c>
      <c r="J72" s="104">
        <v>281.4061195887769</v>
      </c>
      <c r="K72" s="104">
        <v>294.68363583545556</v>
      </c>
      <c r="L72" s="104">
        <v>317.57820942715591</v>
      </c>
      <c r="M72" s="104">
        <v>279.16862670165779</v>
      </c>
      <c r="N72" s="104">
        <v>299.87964940460853</v>
      </c>
      <c r="O72" s="104">
        <v>303.18649375353579</v>
      </c>
      <c r="P72" s="104">
        <v>302.93736318741981</v>
      </c>
      <c r="Q72" s="104">
        <v>293.83765283296106</v>
      </c>
      <c r="R72" s="104">
        <v>283.13937718767318</v>
      </c>
      <c r="S72" s="104">
        <v>279.5636312151135</v>
      </c>
      <c r="T72" s="104">
        <v>261.70624845024975</v>
      </c>
      <c r="U72" s="104">
        <v>277.0690086901518</v>
      </c>
      <c r="V72" s="104">
        <v>272.03952562843222</v>
      </c>
      <c r="W72" s="104">
        <v>311.70892229190059</v>
      </c>
      <c r="X72" s="104">
        <v>262.1737125812445</v>
      </c>
      <c r="Y72" s="104">
        <v>166.63934867498367</v>
      </c>
      <c r="DA72" s="132" t="s">
        <v>2478</v>
      </c>
    </row>
    <row r="73" spans="1:105" ht="12" customHeight="1" x14ac:dyDescent="0.25">
      <c r="A73" s="106" t="s">
        <v>122</v>
      </c>
      <c r="B73" s="101">
        <v>1469.615438134128</v>
      </c>
      <c r="C73" s="101">
        <v>1449.4274279039635</v>
      </c>
      <c r="D73" s="101">
        <v>1455.6290740790876</v>
      </c>
      <c r="E73" s="101">
        <v>1430.8239920675758</v>
      </c>
      <c r="F73" s="101">
        <v>1428.7072415141324</v>
      </c>
      <c r="G73" s="101">
        <v>1481.1053463639535</v>
      </c>
      <c r="H73" s="101">
        <v>1480.9234137902822</v>
      </c>
      <c r="I73" s="101">
        <v>1443.4770506030882</v>
      </c>
      <c r="J73" s="101">
        <v>1425.333354685401</v>
      </c>
      <c r="K73" s="101">
        <v>1466.0471624732249</v>
      </c>
      <c r="L73" s="101">
        <v>1469.419907152833</v>
      </c>
      <c r="M73" s="101">
        <v>1545.3508998643345</v>
      </c>
      <c r="N73" s="101">
        <v>1547.4015063736751</v>
      </c>
      <c r="O73" s="101">
        <v>1542.9315387918907</v>
      </c>
      <c r="P73" s="101">
        <v>1511.0386783873003</v>
      </c>
      <c r="Q73" s="101">
        <v>1491.4203268091862</v>
      </c>
      <c r="R73" s="101">
        <v>1487.416449163313</v>
      </c>
      <c r="S73" s="101">
        <v>1442.5398209265331</v>
      </c>
      <c r="T73" s="101">
        <v>1402.8845367768297</v>
      </c>
      <c r="U73" s="101">
        <v>1362.6505447899249</v>
      </c>
      <c r="V73" s="101">
        <v>1356.416536194334</v>
      </c>
      <c r="W73" s="101">
        <v>1317.7565044805256</v>
      </c>
      <c r="X73" s="101">
        <v>1220.4006176585413</v>
      </c>
      <c r="Y73" s="101">
        <v>1216.6595003839079</v>
      </c>
      <c r="DA73" s="131" t="s">
        <v>2479</v>
      </c>
    </row>
    <row r="74" spans="1:105" ht="12" customHeight="1" x14ac:dyDescent="0.25">
      <c r="A74" s="107" t="s">
        <v>121</v>
      </c>
      <c r="B74" s="104">
        <v>1469.615438134128</v>
      </c>
      <c r="C74" s="104">
        <v>1449.6608692954742</v>
      </c>
      <c r="D74" s="104">
        <v>1456.3423465572434</v>
      </c>
      <c r="E74" s="104">
        <v>1432.1844849860956</v>
      </c>
      <c r="F74" s="104">
        <v>1429.2600983462446</v>
      </c>
      <c r="G74" s="104">
        <v>1480.7159154558308</v>
      </c>
      <c r="H74" s="104">
        <v>1479.5145212007064</v>
      </c>
      <c r="I74" s="104">
        <v>1442.6194434090119</v>
      </c>
      <c r="J74" s="104">
        <v>1424.5113821993859</v>
      </c>
      <c r="K74" s="104">
        <v>1464.5852431797393</v>
      </c>
      <c r="L74" s="104">
        <v>1467.1574193594106</v>
      </c>
      <c r="M74" s="104">
        <v>1541.8802962416166</v>
      </c>
      <c r="N74" s="104">
        <v>1544.3705657241082</v>
      </c>
      <c r="O74" s="104">
        <v>1537.5872409444946</v>
      </c>
      <c r="P74" s="104">
        <v>1502.1080812820583</v>
      </c>
      <c r="Q74" s="104">
        <v>1483.6065058686761</v>
      </c>
      <c r="R74" s="104">
        <v>1475.827131092148</v>
      </c>
      <c r="S74" s="104">
        <v>1429.4803165473086</v>
      </c>
      <c r="T74" s="104">
        <v>1392.2666532918136</v>
      </c>
      <c r="U74" s="104">
        <v>1347.6294194539641</v>
      </c>
      <c r="V74" s="104">
        <v>1347.8553634042994</v>
      </c>
      <c r="W74" s="104">
        <v>1302.6324746773009</v>
      </c>
      <c r="X74" s="104">
        <v>1206.2277240194749</v>
      </c>
      <c r="Y74" s="104">
        <v>1202.0115817845024</v>
      </c>
      <c r="DA74" s="132" t="s">
        <v>2480</v>
      </c>
    </row>
    <row r="75" spans="1:105" ht="12" customHeight="1" x14ac:dyDescent="0.25">
      <c r="A75" s="108" t="s">
        <v>53</v>
      </c>
      <c r="B75" s="98">
        <v>1182.0421025939318</v>
      </c>
      <c r="C75" s="98">
        <v>1157.0283897024826</v>
      </c>
      <c r="D75" s="98">
        <v>1165.2798415469219</v>
      </c>
      <c r="E75" s="98">
        <v>1140.6229468936456</v>
      </c>
      <c r="F75" s="98">
        <v>1139.8041232760409</v>
      </c>
      <c r="G75" s="98">
        <v>1185.9629490386544</v>
      </c>
      <c r="H75" s="98">
        <v>1184.0136061902233</v>
      </c>
      <c r="I75" s="98">
        <v>1170.8763847424671</v>
      </c>
      <c r="J75" s="98">
        <v>1145.1584125342265</v>
      </c>
      <c r="K75" s="98">
        <v>1177.8202585514787</v>
      </c>
      <c r="L75" s="98">
        <v>1176.1389652991365</v>
      </c>
      <c r="M75" s="98">
        <v>1240.5674176280497</v>
      </c>
      <c r="N75" s="98">
        <v>1241.3731559390203</v>
      </c>
      <c r="O75" s="98">
        <v>1234.2406424002645</v>
      </c>
      <c r="P75" s="98">
        <v>1206.6949189942627</v>
      </c>
      <c r="Q75" s="98">
        <v>1189.9449155486336</v>
      </c>
      <c r="R75" s="98">
        <v>1186.8815052340312</v>
      </c>
      <c r="S75" s="98">
        <v>1149.7191249324326</v>
      </c>
      <c r="T75" s="98">
        <v>1120.9211128775612</v>
      </c>
      <c r="U75" s="98">
        <v>1083.8123223899177</v>
      </c>
      <c r="V75" s="98">
        <v>1082.9195105883125</v>
      </c>
      <c r="W75" s="98">
        <v>1034.6557204091594</v>
      </c>
      <c r="X75" s="98">
        <v>957.89811574048008</v>
      </c>
      <c r="Y75" s="98">
        <v>970.08555501137766</v>
      </c>
      <c r="DA75" s="63" t="s">
        <v>2481</v>
      </c>
    </row>
    <row r="76" spans="1:105" ht="12" customHeight="1" x14ac:dyDescent="0.25">
      <c r="A76" s="108" t="s">
        <v>52</v>
      </c>
      <c r="B76" s="98">
        <v>287.57333554019613</v>
      </c>
      <c r="C76" s="98">
        <v>292.63247959299161</v>
      </c>
      <c r="D76" s="98">
        <v>291.06250501032144</v>
      </c>
      <c r="E76" s="98">
        <v>291.56153809245018</v>
      </c>
      <c r="F76" s="98">
        <v>289.45597507020375</v>
      </c>
      <c r="G76" s="98">
        <v>294.75296641717637</v>
      </c>
      <c r="H76" s="98">
        <v>295.50091501048303</v>
      </c>
      <c r="I76" s="98">
        <v>271.7430586665447</v>
      </c>
      <c r="J76" s="98">
        <v>279.35296966515943</v>
      </c>
      <c r="K76" s="98">
        <v>286.76498462826066</v>
      </c>
      <c r="L76" s="98">
        <v>291.01845406027428</v>
      </c>
      <c r="M76" s="98">
        <v>301.31287861356702</v>
      </c>
      <c r="N76" s="98">
        <v>302.99740978508771</v>
      </c>
      <c r="O76" s="98">
        <v>303.34659854423023</v>
      </c>
      <c r="P76" s="98">
        <v>295.41316228779567</v>
      </c>
      <c r="Q76" s="98">
        <v>293.66159032004219</v>
      </c>
      <c r="R76" s="98">
        <v>288.94562585811667</v>
      </c>
      <c r="S76" s="98">
        <v>279.76119161487605</v>
      </c>
      <c r="T76" s="98">
        <v>271.3455404142523</v>
      </c>
      <c r="U76" s="98">
        <v>263.81709706404655</v>
      </c>
      <c r="V76" s="98">
        <v>264.93585281598718</v>
      </c>
      <c r="W76" s="98">
        <v>267.97675426814152</v>
      </c>
      <c r="X76" s="98">
        <v>248.32960827899501</v>
      </c>
      <c r="Y76" s="98">
        <v>231.92602677312451</v>
      </c>
      <c r="DA76" s="63" t="s">
        <v>2482</v>
      </c>
    </row>
    <row r="77" spans="1:105" ht="12" customHeight="1" x14ac:dyDescent="0.25">
      <c r="A77" s="121" t="s">
        <v>54</v>
      </c>
      <c r="B77" s="122">
        <v>139.91827261328666</v>
      </c>
      <c r="C77" s="122">
        <v>145.24764753166642</v>
      </c>
      <c r="D77" s="122">
        <v>153.93460851017082</v>
      </c>
      <c r="E77" s="122">
        <v>144.70314570933505</v>
      </c>
      <c r="F77" s="122">
        <v>147.86621998321479</v>
      </c>
      <c r="G77" s="122">
        <v>148.12295548561568</v>
      </c>
      <c r="H77" s="122">
        <v>153.21985819385588</v>
      </c>
      <c r="I77" s="122">
        <v>157.29626928367674</v>
      </c>
      <c r="J77" s="122">
        <v>161.8129902574417</v>
      </c>
      <c r="K77" s="122">
        <v>177.87648112688007</v>
      </c>
      <c r="L77" s="122">
        <v>188.72280768686178</v>
      </c>
      <c r="M77" s="122">
        <v>164.70109088402268</v>
      </c>
      <c r="N77" s="122">
        <v>181.41018473727468</v>
      </c>
      <c r="O77" s="122">
        <v>183.90313972062935</v>
      </c>
      <c r="P77" s="122">
        <v>187.67204585571486</v>
      </c>
      <c r="Q77" s="122">
        <v>183.09354016704751</v>
      </c>
      <c r="R77" s="122">
        <v>180.59021631461374</v>
      </c>
      <c r="S77" s="122">
        <v>184.80850631847775</v>
      </c>
      <c r="T77" s="122">
        <v>181.75093757663845</v>
      </c>
      <c r="U77" s="122">
        <v>198.79535970858385</v>
      </c>
      <c r="V77" s="122">
        <v>259.18570128060287</v>
      </c>
      <c r="W77" s="122">
        <v>290.67963871571283</v>
      </c>
      <c r="X77" s="122">
        <v>233.08851587895637</v>
      </c>
      <c r="Y77" s="122">
        <v>166.70348510695408</v>
      </c>
      <c r="DA77" s="130" t="s">
        <v>2483</v>
      </c>
    </row>
    <row r="78" spans="1:105" ht="12" customHeight="1" x14ac:dyDescent="0.25">
      <c r="A78" s="97" t="s">
        <v>189</v>
      </c>
      <c r="B78" s="98">
        <v>139.5095991792939</v>
      </c>
      <c r="C78" s="98">
        <v>145.23457753472286</v>
      </c>
      <c r="D78" s="98">
        <v>154.23450002022099</v>
      </c>
      <c r="E78" s="98">
        <v>144.62149257898571</v>
      </c>
      <c r="F78" s="98">
        <v>147.84363710086069</v>
      </c>
      <c r="G78" s="98">
        <v>148.01582061668734</v>
      </c>
      <c r="H78" s="98">
        <v>153.12057511152571</v>
      </c>
      <c r="I78" s="98">
        <v>157.38884268488158</v>
      </c>
      <c r="J78" s="98">
        <v>161.97606171744118</v>
      </c>
      <c r="K78" s="98">
        <v>178.26811669631343</v>
      </c>
      <c r="L78" s="98">
        <v>189.24225586727576</v>
      </c>
      <c r="M78" s="98">
        <v>164.15567736487884</v>
      </c>
      <c r="N78" s="98">
        <v>181.19554357115319</v>
      </c>
      <c r="O78" s="98">
        <v>183.84037447777428</v>
      </c>
      <c r="P78" s="98">
        <v>187.77556038584621</v>
      </c>
      <c r="Q78" s="98">
        <v>183.07193998357698</v>
      </c>
      <c r="R78" s="98">
        <v>180.35059471518477</v>
      </c>
      <c r="S78" s="98">
        <v>184.76116499729883</v>
      </c>
      <c r="T78" s="98">
        <v>181.37082067444791</v>
      </c>
      <c r="U78" s="98">
        <v>199.16932374818794</v>
      </c>
      <c r="V78" s="98">
        <v>259.43681894981461</v>
      </c>
      <c r="W78" s="98">
        <v>293.31408735719344</v>
      </c>
      <c r="X78" s="98">
        <v>233.29468117465794</v>
      </c>
      <c r="Y78" s="98">
        <v>162.76375421987103</v>
      </c>
      <c r="DA78" s="63" t="s">
        <v>2484</v>
      </c>
    </row>
    <row r="79" spans="1:105" ht="12" customHeight="1" x14ac:dyDescent="0.25">
      <c r="A79" s="109" t="s">
        <v>120</v>
      </c>
      <c r="B79" s="33">
        <v>147.08670736658172</v>
      </c>
      <c r="C79" s="33">
        <v>145.50980251020152</v>
      </c>
      <c r="D79" s="33">
        <v>146.98387628156252</v>
      </c>
      <c r="E79" s="33">
        <v>146.76525840124773</v>
      </c>
      <c r="F79" s="33">
        <v>148.44814468976392</v>
      </c>
      <c r="G79" s="33">
        <v>150.84979298286342</v>
      </c>
      <c r="H79" s="33">
        <v>155.69635166927287</v>
      </c>
      <c r="I79" s="33">
        <v>155.00814840438167</v>
      </c>
      <c r="J79" s="33">
        <v>157.82549288509239</v>
      </c>
      <c r="K79" s="33">
        <v>168.33186579207015</v>
      </c>
      <c r="L79" s="33">
        <v>176.04411649931794</v>
      </c>
      <c r="M79" s="33">
        <v>177.8775889179426</v>
      </c>
      <c r="N79" s="33">
        <v>186.59211937970997</v>
      </c>
      <c r="O79" s="33">
        <v>185.41396149945592</v>
      </c>
      <c r="P79" s="33">
        <v>185.15900440565991</v>
      </c>
      <c r="Q79" s="33">
        <v>183.62458141237104</v>
      </c>
      <c r="R79" s="33">
        <v>186.48255072680124</v>
      </c>
      <c r="S79" s="33">
        <v>185.95884600781469</v>
      </c>
      <c r="T79" s="33">
        <v>190.13600613944973</v>
      </c>
      <c r="U79" s="33">
        <v>190.90086884311697</v>
      </c>
      <c r="V79" s="33">
        <v>254.87114582458213</v>
      </c>
      <c r="W79" s="33">
        <v>250.76420187336458</v>
      </c>
      <c r="X79" s="33">
        <v>230.87088089771461</v>
      </c>
      <c r="Y79" s="33">
        <v>213.44230053042128</v>
      </c>
      <c r="DA79" s="60" t="s">
        <v>2485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14801.461842106421</v>
      </c>
      <c r="C81" s="117">
        <f t="shared" si="28"/>
        <v>16397.623813334161</v>
      </c>
      <c r="D81" s="117">
        <f t="shared" si="28"/>
        <v>16705.185638542742</v>
      </c>
      <c r="E81" s="117">
        <f t="shared" si="28"/>
        <v>16761.382360925123</v>
      </c>
      <c r="F81" s="117">
        <f t="shared" si="28"/>
        <v>16539.028828719245</v>
      </c>
      <c r="G81" s="117">
        <f t="shared" si="28"/>
        <v>16447.199351794847</v>
      </c>
      <c r="H81" s="117">
        <f t="shared" si="28"/>
        <v>16608.928531801528</v>
      </c>
      <c r="I81" s="117">
        <f t="shared" si="28"/>
        <v>16449.979822807647</v>
      </c>
      <c r="J81" s="117">
        <f t="shared" si="28"/>
        <v>16858.537376504992</v>
      </c>
      <c r="K81" s="117">
        <f t="shared" si="28"/>
        <v>17613.24915412995</v>
      </c>
      <c r="L81" s="117">
        <f t="shared" si="28"/>
        <v>19507.596403065785</v>
      </c>
      <c r="M81" s="117">
        <f t="shared" si="28"/>
        <v>17079.088532605769</v>
      </c>
      <c r="N81" s="117">
        <f t="shared" si="28"/>
        <v>18742.257351709577</v>
      </c>
      <c r="O81" s="117">
        <f t="shared" si="28"/>
        <v>17890.348630891232</v>
      </c>
      <c r="P81" s="117">
        <f t="shared" si="28"/>
        <v>18019.081528144998</v>
      </c>
      <c r="Q81" s="117">
        <f t="shared" si="28"/>
        <v>17194.684173335521</v>
      </c>
      <c r="R81" s="117">
        <f t="shared" ref="R81:V81" si="29">R82+R85+R87+R100</f>
        <v>18829.460766559034</v>
      </c>
      <c r="S81" s="117">
        <f t="shared" si="29"/>
        <v>18652.217255766271</v>
      </c>
      <c r="T81" s="117">
        <f t="shared" si="29"/>
        <v>18471.040859978606</v>
      </c>
      <c r="U81" s="117">
        <f t="shared" si="29"/>
        <v>18253.423283558055</v>
      </c>
      <c r="V81" s="117">
        <f t="shared" si="29"/>
        <v>17120.315897045595</v>
      </c>
      <c r="W81" s="117">
        <f t="shared" ref="W81:Y81" si="30">W82+W85+W87+W100</f>
        <v>19294.561683217162</v>
      </c>
      <c r="X81" s="117">
        <f t="shared" si="30"/>
        <v>18020.393290900014</v>
      </c>
      <c r="Y81" s="117">
        <f t="shared" si="30"/>
        <v>17701.938785421684</v>
      </c>
      <c r="DA81" s="129" t="s">
        <v>2486</v>
      </c>
    </row>
    <row r="82" spans="1:105" ht="12.95" customHeight="1" x14ac:dyDescent="0.25">
      <c r="A82" s="121" t="s">
        <v>57</v>
      </c>
      <c r="B82" s="122">
        <f t="shared" ref="B82:Q82" si="31">SUM(B83:B84)</f>
        <v>13187.125644992338</v>
      </c>
      <c r="C82" s="122">
        <f t="shared" si="31"/>
        <v>14779.564406280697</v>
      </c>
      <c r="D82" s="122">
        <f t="shared" si="31"/>
        <v>15076.528250455427</v>
      </c>
      <c r="E82" s="122">
        <f t="shared" si="31"/>
        <v>15158.556701707126</v>
      </c>
      <c r="F82" s="122">
        <f t="shared" si="31"/>
        <v>14928.465432181494</v>
      </c>
      <c r="G82" s="122">
        <f t="shared" si="31"/>
        <v>14785.651176337415</v>
      </c>
      <c r="H82" s="122">
        <f t="shared" si="31"/>
        <v>14950.96498345255</v>
      </c>
      <c r="I82" s="122">
        <f t="shared" si="31"/>
        <v>14827.187324845889</v>
      </c>
      <c r="J82" s="122">
        <f t="shared" si="31"/>
        <v>15219.94755576</v>
      </c>
      <c r="K82" s="122">
        <f t="shared" si="31"/>
        <v>15918.991109447306</v>
      </c>
      <c r="L82" s="122">
        <f t="shared" si="31"/>
        <v>17772.816337120392</v>
      </c>
      <c r="M82" s="122">
        <f t="shared" si="31"/>
        <v>15304.83759200729</v>
      </c>
      <c r="N82" s="122">
        <f t="shared" si="31"/>
        <v>16956.547229735421</v>
      </c>
      <c r="O82" s="122">
        <f t="shared" si="31"/>
        <v>16100.295332520562</v>
      </c>
      <c r="P82" s="122">
        <f t="shared" si="31"/>
        <v>16249.80842165081</v>
      </c>
      <c r="Q82" s="122">
        <f t="shared" si="31"/>
        <v>15446.529472791888</v>
      </c>
      <c r="R82" s="122">
        <f t="shared" ref="R82:V82" si="32">SUM(R83:R84)</f>
        <v>17090.208655883151</v>
      </c>
      <c r="S82" s="122">
        <f t="shared" si="32"/>
        <v>16965.890002601031</v>
      </c>
      <c r="T82" s="122">
        <f t="shared" si="32"/>
        <v>16809.767047305701</v>
      </c>
      <c r="U82" s="122">
        <f t="shared" si="32"/>
        <v>16624.144403858692</v>
      </c>
      <c r="V82" s="122">
        <f t="shared" si="32"/>
        <v>15429.602995463509</v>
      </c>
      <c r="W82" s="122">
        <f t="shared" ref="W82:Y82" si="33">SUM(W83:W84)</f>
        <v>17624.725274216657</v>
      </c>
      <c r="X82" s="122">
        <f t="shared" si="33"/>
        <v>16472.592882680259</v>
      </c>
      <c r="Y82" s="122">
        <f t="shared" si="33"/>
        <v>16178.32656471922</v>
      </c>
      <c r="DA82" s="130" t="s">
        <v>2487</v>
      </c>
    </row>
    <row r="83" spans="1:105" ht="12" customHeight="1" x14ac:dyDescent="0.25">
      <c r="A83" s="97" t="s">
        <v>199</v>
      </c>
      <c r="B83" s="98">
        <v>13065.71965515119</v>
      </c>
      <c r="C83" s="98">
        <v>14643.880205570133</v>
      </c>
      <c r="D83" s="98">
        <v>14941.565732825138</v>
      </c>
      <c r="E83" s="98">
        <v>15024.87323220984</v>
      </c>
      <c r="F83" s="98">
        <v>14800.52846522992</v>
      </c>
      <c r="G83" s="98">
        <v>14661.219522599988</v>
      </c>
      <c r="H83" s="98">
        <v>14827.174570385645</v>
      </c>
      <c r="I83" s="98">
        <v>14706.229494227136</v>
      </c>
      <c r="J83" s="98">
        <v>15098.04985669925</v>
      </c>
      <c r="K83" s="98">
        <v>15792.85004512561</v>
      </c>
      <c r="L83" s="98">
        <v>17632.865185052546</v>
      </c>
      <c r="M83" s="98">
        <v>15186.819998606168</v>
      </c>
      <c r="N83" s="98">
        <v>16826.680426018003</v>
      </c>
      <c r="O83" s="98">
        <v>15978.732873703582</v>
      </c>
      <c r="P83" s="98">
        <v>16128.368005839864</v>
      </c>
      <c r="Q83" s="98">
        <v>15332.350604628964</v>
      </c>
      <c r="R83" s="98">
        <v>16964.158482595729</v>
      </c>
      <c r="S83" s="98">
        <v>16841.994279952967</v>
      </c>
      <c r="T83" s="98">
        <v>16688.320469785918</v>
      </c>
      <c r="U83" s="98">
        <v>16504.72540907919</v>
      </c>
      <c r="V83" s="98">
        <v>15319.171593728475</v>
      </c>
      <c r="W83" s="98">
        <v>17498.080827759917</v>
      </c>
      <c r="X83" s="98">
        <v>16355.025335638329</v>
      </c>
      <c r="Y83" s="98">
        <v>16062.935651571839</v>
      </c>
      <c r="DA83" s="63" t="s">
        <v>2488</v>
      </c>
    </row>
    <row r="84" spans="1:105" ht="12" customHeight="1" x14ac:dyDescent="0.25">
      <c r="A84" s="97" t="s">
        <v>53</v>
      </c>
      <c r="B84" s="98">
        <v>121.40598984114804</v>
      </c>
      <c r="C84" s="98">
        <v>135.68420071056502</v>
      </c>
      <c r="D84" s="98">
        <v>134.96251763028911</v>
      </c>
      <c r="E84" s="98">
        <v>133.6834694972865</v>
      </c>
      <c r="F84" s="98">
        <v>127.93696695157472</v>
      </c>
      <c r="G84" s="98">
        <v>124.43165373742734</v>
      </c>
      <c r="H84" s="98">
        <v>123.79041306690398</v>
      </c>
      <c r="I84" s="98">
        <v>120.95783061875153</v>
      </c>
      <c r="J84" s="98">
        <v>121.89769906075037</v>
      </c>
      <c r="K84" s="98">
        <v>126.14106432169619</v>
      </c>
      <c r="L84" s="98">
        <v>139.9511520678453</v>
      </c>
      <c r="M84" s="98">
        <v>118.01759340112145</v>
      </c>
      <c r="N84" s="98">
        <v>129.86680371741807</v>
      </c>
      <c r="O84" s="98">
        <v>121.56245881697939</v>
      </c>
      <c r="P84" s="98">
        <v>121.44041581094618</v>
      </c>
      <c r="Q84" s="98">
        <v>114.17886816292358</v>
      </c>
      <c r="R84" s="98">
        <v>126.05017328742227</v>
      </c>
      <c r="S84" s="98">
        <v>123.8957226480622</v>
      </c>
      <c r="T84" s="98">
        <v>121.44657751978205</v>
      </c>
      <c r="U84" s="98">
        <v>119.41899477950157</v>
      </c>
      <c r="V84" s="98">
        <v>110.43140173503359</v>
      </c>
      <c r="W84" s="98">
        <v>126.64444645673946</v>
      </c>
      <c r="X84" s="98">
        <v>117.56754704192939</v>
      </c>
      <c r="Y84" s="98">
        <v>115.39091314738103</v>
      </c>
      <c r="DA84" s="63" t="s">
        <v>2489</v>
      </c>
    </row>
    <row r="85" spans="1:105" ht="12.95" customHeight="1" x14ac:dyDescent="0.25">
      <c r="A85" s="121" t="s">
        <v>92</v>
      </c>
      <c r="B85" s="122">
        <f t="shared" ref="B85:Y85" si="34">B86</f>
        <v>19.430641455750632</v>
      </c>
      <c r="C85" s="122">
        <f t="shared" si="34"/>
        <v>21.168230262838517</v>
      </c>
      <c r="D85" s="122">
        <f t="shared" si="34"/>
        <v>22.795838623572777</v>
      </c>
      <c r="E85" s="122">
        <f t="shared" si="34"/>
        <v>29.456006024386518</v>
      </c>
      <c r="F85" s="122">
        <f t="shared" si="34"/>
        <v>26.438093870756266</v>
      </c>
      <c r="G85" s="122">
        <f t="shared" si="34"/>
        <v>29.161778919207162</v>
      </c>
      <c r="H85" s="122">
        <f t="shared" si="34"/>
        <v>33.254950668563517</v>
      </c>
      <c r="I85" s="122">
        <f t="shared" si="34"/>
        <v>36.165155960552561</v>
      </c>
      <c r="J85" s="122">
        <f t="shared" si="34"/>
        <v>40.914808526964116</v>
      </c>
      <c r="K85" s="122">
        <f t="shared" si="34"/>
        <v>46.061379300392332</v>
      </c>
      <c r="L85" s="122">
        <f t="shared" si="34"/>
        <v>68.021236775202496</v>
      </c>
      <c r="M85" s="122">
        <f t="shared" si="34"/>
        <v>56.996815835193942</v>
      </c>
      <c r="N85" s="122">
        <f t="shared" si="34"/>
        <v>57.204472208274517</v>
      </c>
      <c r="O85" s="122">
        <f t="shared" si="34"/>
        <v>59.511507768657196</v>
      </c>
      <c r="P85" s="122">
        <f t="shared" si="34"/>
        <v>64.657583756352096</v>
      </c>
      <c r="Q85" s="122">
        <f t="shared" si="34"/>
        <v>63.326104740765501</v>
      </c>
      <c r="R85" s="122">
        <f t="shared" si="34"/>
        <v>63.91901065018434</v>
      </c>
      <c r="S85" s="122">
        <f t="shared" si="34"/>
        <v>60.82214122174814</v>
      </c>
      <c r="T85" s="122">
        <f t="shared" si="34"/>
        <v>61.312161130660193</v>
      </c>
      <c r="U85" s="122">
        <f t="shared" si="34"/>
        <v>67.797859133517193</v>
      </c>
      <c r="V85" s="122">
        <f t="shared" si="34"/>
        <v>75.739913017728853</v>
      </c>
      <c r="W85" s="122">
        <f t="shared" si="34"/>
        <v>94.404881308384489</v>
      </c>
      <c r="X85" s="122">
        <f t="shared" si="34"/>
        <v>86.194650013786472</v>
      </c>
      <c r="Y85" s="122">
        <f t="shared" si="34"/>
        <v>94.904848903005046</v>
      </c>
      <c r="DA85" s="130" t="s">
        <v>2490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19.430641455750632</v>
      </c>
      <c r="C86" s="98">
        <f>IF(RES_hhdet_tes!C86=0,0,RES_hhdet_tes!C86*1000*11630/RES_hhdet_num!C81)</f>
        <v>21.168230262838517</v>
      </c>
      <c r="D86" s="98">
        <f>IF(RES_hhdet_tes!D86=0,0,RES_hhdet_tes!D86*1000*11630/RES_hhdet_num!D81)</f>
        <v>22.795838623572777</v>
      </c>
      <c r="E86" s="98">
        <f>IF(RES_hhdet_tes!E86=0,0,RES_hhdet_tes!E86*1000*11630/RES_hhdet_num!E81)</f>
        <v>29.456006024386518</v>
      </c>
      <c r="F86" s="98">
        <f>IF(RES_hhdet_tes!F86=0,0,RES_hhdet_tes!F86*1000*11630/RES_hhdet_num!F81)</f>
        <v>26.438093870756266</v>
      </c>
      <c r="G86" s="98">
        <f>IF(RES_hhdet_tes!G86=0,0,RES_hhdet_tes!G86*1000*11630/RES_hhdet_num!G81)</f>
        <v>29.161778919207162</v>
      </c>
      <c r="H86" s="98">
        <f>IF(RES_hhdet_tes!H86=0,0,RES_hhdet_tes!H86*1000*11630/RES_hhdet_num!H81)</f>
        <v>33.254950668563517</v>
      </c>
      <c r="I86" s="98">
        <f>IF(RES_hhdet_tes!I86=0,0,RES_hhdet_tes!I86*1000*11630/RES_hhdet_num!I81)</f>
        <v>36.165155960552561</v>
      </c>
      <c r="J86" s="98">
        <f>IF(RES_hhdet_tes!J86=0,0,RES_hhdet_tes!J86*1000*11630/RES_hhdet_num!J81)</f>
        <v>40.914808526964116</v>
      </c>
      <c r="K86" s="98">
        <f>IF(RES_hhdet_tes!K86=0,0,RES_hhdet_tes!K86*1000*11630/RES_hhdet_num!K81)</f>
        <v>46.061379300392332</v>
      </c>
      <c r="L86" s="98">
        <f>IF(RES_hhdet_tes!L86=0,0,RES_hhdet_tes!L86*1000*11630/RES_hhdet_num!L81)</f>
        <v>68.021236775202496</v>
      </c>
      <c r="M86" s="98">
        <f>IF(RES_hhdet_tes!M86=0,0,RES_hhdet_tes!M86*1000*11630/RES_hhdet_num!M81)</f>
        <v>56.996815835193942</v>
      </c>
      <c r="N86" s="98">
        <f>IF(RES_hhdet_tes!N86=0,0,RES_hhdet_tes!N86*1000*11630/RES_hhdet_num!N81)</f>
        <v>57.204472208274517</v>
      </c>
      <c r="O86" s="98">
        <f>IF(RES_hhdet_tes!O86=0,0,RES_hhdet_tes!O86*1000*11630/RES_hhdet_num!O81)</f>
        <v>59.511507768657196</v>
      </c>
      <c r="P86" s="98">
        <f>IF(RES_hhdet_tes!P86=0,0,RES_hhdet_tes!P86*1000*11630/RES_hhdet_num!P81)</f>
        <v>64.657583756352096</v>
      </c>
      <c r="Q86" s="98">
        <f>IF(RES_hhdet_tes!Q86=0,0,RES_hhdet_tes!Q86*1000*11630/RES_hhdet_num!Q81)</f>
        <v>63.326104740765501</v>
      </c>
      <c r="R86" s="98">
        <f>IF(RES_hhdet_tes!R86=0,0,RES_hhdet_tes!R86*1000*11630/RES_hhdet_num!R81)</f>
        <v>63.91901065018434</v>
      </c>
      <c r="S86" s="98">
        <f>IF(RES_hhdet_tes!S86=0,0,RES_hhdet_tes!S86*1000*11630/RES_hhdet_num!S81)</f>
        <v>60.82214122174814</v>
      </c>
      <c r="T86" s="98">
        <f>IF(RES_hhdet_tes!T86=0,0,RES_hhdet_tes!T86*1000*11630/RES_hhdet_num!T81)</f>
        <v>61.312161130660193</v>
      </c>
      <c r="U86" s="98">
        <f>IF(RES_hhdet_tes!U86=0,0,RES_hhdet_tes!U86*1000*11630/RES_hhdet_num!U81)</f>
        <v>67.797859133517193</v>
      </c>
      <c r="V86" s="98">
        <f>IF(RES_hhdet_tes!V86=0,0,RES_hhdet_tes!V86*1000*11630/RES_hhdet_num!V81)</f>
        <v>75.739913017728853</v>
      </c>
      <c r="W86" s="98">
        <f>IF(RES_hhdet_tes!W86=0,0,RES_hhdet_tes!W86*1000*11630/RES_hhdet_num!W81)</f>
        <v>94.404881308384489</v>
      </c>
      <c r="X86" s="98">
        <f>IF(RES_hhdet_tes!X86=0,0,RES_hhdet_tes!X86*1000*11630/RES_hhdet_num!X81)</f>
        <v>86.194650013786472</v>
      </c>
      <c r="Y86" s="98">
        <f>IF(RES_hhdet_tes!Y86=0,0,RES_hhdet_tes!Y86*1000*11630/RES_hhdet_num!Y81)</f>
        <v>94.904848903005046</v>
      </c>
      <c r="DA86" s="63" t="s">
        <v>2491</v>
      </c>
    </row>
    <row r="87" spans="1:105" ht="12" customHeight="1" x14ac:dyDescent="0.25">
      <c r="A87" s="121" t="s">
        <v>55</v>
      </c>
      <c r="B87" s="122">
        <v>1451.9711354365154</v>
      </c>
      <c r="C87" s="122">
        <v>1449.5390754433538</v>
      </c>
      <c r="D87" s="122">
        <v>1458.1370489447918</v>
      </c>
      <c r="E87" s="122">
        <v>1423.3648795679105</v>
      </c>
      <c r="F87" s="122">
        <v>1435.5168900792405</v>
      </c>
      <c r="G87" s="122">
        <v>1477.8907802496476</v>
      </c>
      <c r="H87" s="122">
        <v>1474.6086743766311</v>
      </c>
      <c r="I87" s="122">
        <v>1433.9132622830546</v>
      </c>
      <c r="J87" s="122">
        <v>1437.0696359797771</v>
      </c>
      <c r="K87" s="122">
        <v>1474.9261076241792</v>
      </c>
      <c r="L87" s="122">
        <v>1491.2487299153975</v>
      </c>
      <c r="M87" s="122">
        <v>1540.3467008610578</v>
      </c>
      <c r="N87" s="122">
        <v>1545.1856475982834</v>
      </c>
      <c r="O87" s="122">
        <v>1544.8826826905472</v>
      </c>
      <c r="P87" s="122">
        <v>1519.7516175489527</v>
      </c>
      <c r="Q87" s="122">
        <v>1498.5277773709793</v>
      </c>
      <c r="R87" s="122">
        <v>1489.4674193850215</v>
      </c>
      <c r="S87" s="122">
        <v>1439.7629990974249</v>
      </c>
      <c r="T87" s="122">
        <v>1409.8179088621589</v>
      </c>
      <c r="U87" s="122">
        <v>1370.4097438355591</v>
      </c>
      <c r="V87" s="122">
        <v>1360.2688751553178</v>
      </c>
      <c r="W87" s="122">
        <v>1323.8850091933803</v>
      </c>
      <c r="X87" s="122">
        <v>1230.6197193939267</v>
      </c>
      <c r="Y87" s="122">
        <v>1215.9076417931033</v>
      </c>
      <c r="DA87" s="130" t="s">
        <v>2492</v>
      </c>
    </row>
    <row r="88" spans="1:105" ht="12" customHeight="1" x14ac:dyDescent="0.25">
      <c r="A88" s="97" t="s">
        <v>132</v>
      </c>
      <c r="B88" s="98">
        <v>1395.6428047267111</v>
      </c>
      <c r="C88" s="98">
        <v>1449.6310596099258</v>
      </c>
      <c r="D88" s="98">
        <v>1464.567726170136</v>
      </c>
      <c r="E88" s="98">
        <v>1402.7395630739657</v>
      </c>
      <c r="F88" s="98">
        <v>1450.4370975665749</v>
      </c>
      <c r="G88" s="98">
        <v>1468.3447078605186</v>
      </c>
      <c r="H88" s="98">
        <v>1458.4638542345119</v>
      </c>
      <c r="I88" s="98">
        <v>1412.5897135263931</v>
      </c>
      <c r="J88" s="98">
        <v>1455.7828965122594</v>
      </c>
      <c r="K88" s="98">
        <v>1487.664528169352</v>
      </c>
      <c r="L88" s="98">
        <v>1524.5356236945991</v>
      </c>
      <c r="M88" s="98">
        <v>1531.8287612152617</v>
      </c>
      <c r="N88" s="98">
        <v>1543.0897310176754</v>
      </c>
      <c r="O88" s="98">
        <v>1549.5540879364059</v>
      </c>
      <c r="P88" s="98">
        <v>1531.156972534757</v>
      </c>
      <c r="Q88" s="98">
        <v>1503.6183056932873</v>
      </c>
      <c r="R88" s="98">
        <v>1484.6917279287113</v>
      </c>
      <c r="S88" s="98">
        <v>1427.500880633713</v>
      </c>
      <c r="T88" s="98">
        <v>1411.7664640533735</v>
      </c>
      <c r="U88" s="98">
        <v>1373.1315073428268</v>
      </c>
      <c r="V88" s="98">
        <v>1354.3109306748465</v>
      </c>
      <c r="W88" s="98">
        <v>1321.1649100982381</v>
      </c>
      <c r="X88" s="98">
        <v>1239.4912593320123</v>
      </c>
      <c r="Y88" s="98">
        <v>1214.6225832310483</v>
      </c>
      <c r="DA88" s="63" t="s">
        <v>2493</v>
      </c>
    </row>
    <row r="89" spans="1:105" ht="12" customHeight="1" x14ac:dyDescent="0.25">
      <c r="A89" s="97" t="s">
        <v>131</v>
      </c>
      <c r="B89" s="98">
        <v>1395.6428047267107</v>
      </c>
      <c r="C89" s="98">
        <v>1449.6436839788314</v>
      </c>
      <c r="D89" s="98">
        <v>1464.6357554930423</v>
      </c>
      <c r="E89" s="98">
        <v>1402.9042688055904</v>
      </c>
      <c r="F89" s="98">
        <v>1450.2848469861897</v>
      </c>
      <c r="G89" s="98">
        <v>1468.4205001712746</v>
      </c>
      <c r="H89" s="98">
        <v>1458.3752328125677</v>
      </c>
      <c r="I89" s="98">
        <v>1412.1285287959288</v>
      </c>
      <c r="J89" s="98">
        <v>1454.5754117562994</v>
      </c>
      <c r="K89" s="98">
        <v>1487.1173295505914</v>
      </c>
      <c r="L89" s="98">
        <v>1524.0388945518175</v>
      </c>
      <c r="M89" s="98">
        <v>1531.7939135719239</v>
      </c>
      <c r="N89" s="98">
        <v>1543.9635270165927</v>
      </c>
      <c r="O89" s="98">
        <v>1549.5718067330863</v>
      </c>
      <c r="P89" s="98">
        <v>1530.696051267741</v>
      </c>
      <c r="Q89" s="98">
        <v>1503.8164459345812</v>
      </c>
      <c r="R89" s="98">
        <v>1485.4915559889657</v>
      </c>
      <c r="S89" s="98">
        <v>1427.5836327640648</v>
      </c>
      <c r="T89" s="98">
        <v>1411.235144072413</v>
      </c>
      <c r="U89" s="98">
        <v>1371.9414217981373</v>
      </c>
      <c r="V89" s="98">
        <v>1352.5657212558449</v>
      </c>
      <c r="W89" s="98">
        <v>1319.7151266914645</v>
      </c>
      <c r="X89" s="98">
        <v>1236.4300286030334</v>
      </c>
      <c r="Y89" s="98">
        <v>1212.0491551077396</v>
      </c>
      <c r="DA89" s="63" t="s">
        <v>2494</v>
      </c>
    </row>
    <row r="90" spans="1:105" ht="12" customHeight="1" x14ac:dyDescent="0.25">
      <c r="A90" s="100" t="s">
        <v>199</v>
      </c>
      <c r="B90" s="101">
        <v>1122.5403077101923</v>
      </c>
      <c r="C90" s="101">
        <v>1157.0161148511891</v>
      </c>
      <c r="D90" s="101">
        <v>1171.9159937211218</v>
      </c>
      <c r="E90" s="101">
        <v>1117.3050499364308</v>
      </c>
      <c r="F90" s="101">
        <v>1156.5752246678985</v>
      </c>
      <c r="G90" s="101">
        <v>1176.1129235582005</v>
      </c>
      <c r="H90" s="101">
        <v>1167.091102041556</v>
      </c>
      <c r="I90" s="101">
        <v>1146.1177110773806</v>
      </c>
      <c r="J90" s="101">
        <v>1169.3315965217746</v>
      </c>
      <c r="K90" s="101">
        <v>1195.9381502170791</v>
      </c>
      <c r="L90" s="101">
        <v>1221.742458333714</v>
      </c>
      <c r="M90" s="101">
        <v>1232.4486122853366</v>
      </c>
      <c r="N90" s="101">
        <v>1241.0462374540366</v>
      </c>
      <c r="O90" s="101">
        <v>1243.8595659805496</v>
      </c>
      <c r="P90" s="101">
        <v>1229.658698558472</v>
      </c>
      <c r="Q90" s="101">
        <v>1206.1544039022499</v>
      </c>
      <c r="R90" s="101">
        <v>1194.6529497111126</v>
      </c>
      <c r="S90" s="101">
        <v>1148.1883915442147</v>
      </c>
      <c r="T90" s="101">
        <v>1136.1781492762689</v>
      </c>
      <c r="U90" s="101">
        <v>1103.3453191856809</v>
      </c>
      <c r="V90" s="101">
        <v>1086.671244264124</v>
      </c>
      <c r="W90" s="101">
        <v>1048.1996030378077</v>
      </c>
      <c r="X90" s="101">
        <v>981.85552867816011</v>
      </c>
      <c r="Y90" s="101">
        <v>978.15103794359641</v>
      </c>
      <c r="DA90" s="131" t="s">
        <v>2495</v>
      </c>
    </row>
    <row r="91" spans="1:105" ht="12" customHeight="1" x14ac:dyDescent="0.25">
      <c r="A91" s="103" t="s">
        <v>52</v>
      </c>
      <c r="B91" s="104">
        <v>273.10249701651816</v>
      </c>
      <c r="C91" s="104">
        <v>292.62756912764212</v>
      </c>
      <c r="D91" s="104">
        <v>292.71976177192073</v>
      </c>
      <c r="E91" s="104">
        <v>285.59921886915942</v>
      </c>
      <c r="F91" s="104">
        <v>293.70962231829105</v>
      </c>
      <c r="G91" s="104">
        <v>292.3075766130741</v>
      </c>
      <c r="H91" s="104">
        <v>291.28413077101163</v>
      </c>
      <c r="I91" s="104">
        <v>266.01081771854842</v>
      </c>
      <c r="J91" s="104">
        <v>285.24381523452485</v>
      </c>
      <c r="K91" s="104">
        <v>291.17917933351225</v>
      </c>
      <c r="L91" s="104">
        <v>302.29643621810357</v>
      </c>
      <c r="M91" s="104">
        <v>299.34530128658713</v>
      </c>
      <c r="N91" s="104">
        <v>302.91728956255582</v>
      </c>
      <c r="O91" s="104">
        <v>305.71224075253718</v>
      </c>
      <c r="P91" s="104">
        <v>301.03735270926893</v>
      </c>
      <c r="Q91" s="104">
        <v>297.66204203233139</v>
      </c>
      <c r="R91" s="104">
        <v>290.83860627785339</v>
      </c>
      <c r="S91" s="104">
        <v>279.39524121984994</v>
      </c>
      <c r="T91" s="104">
        <v>275.05699479614373</v>
      </c>
      <c r="U91" s="104">
        <v>268.59610261245638</v>
      </c>
      <c r="V91" s="104">
        <v>265.89447699172086</v>
      </c>
      <c r="W91" s="104">
        <v>271.51552365365694</v>
      </c>
      <c r="X91" s="104">
        <v>254.57449992487341</v>
      </c>
      <c r="Y91" s="104">
        <v>233.89811716414323</v>
      </c>
      <c r="DA91" s="132" t="s">
        <v>2496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2497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2498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2499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2500</v>
      </c>
    </row>
    <row r="96" spans="1:105" ht="12" customHeight="1" x14ac:dyDescent="0.25">
      <c r="A96" s="106" t="s">
        <v>122</v>
      </c>
      <c r="B96" s="101">
        <v>1469.6154381341278</v>
      </c>
      <c r="C96" s="101">
        <v>1449.5089083827113</v>
      </c>
      <c r="D96" s="101">
        <v>1455.8593863445672</v>
      </c>
      <c r="E96" s="101">
        <v>1431.2236385747069</v>
      </c>
      <c r="F96" s="101">
        <v>1429.3975174196896</v>
      </c>
      <c r="G96" s="101">
        <v>1482.1085451139832</v>
      </c>
      <c r="H96" s="101">
        <v>1482.308112172622</v>
      </c>
      <c r="I96" s="101">
        <v>1444.9007153904838</v>
      </c>
      <c r="J96" s="101">
        <v>1426.6768035974897</v>
      </c>
      <c r="K96" s="101">
        <v>1467.3798526724786</v>
      </c>
      <c r="L96" s="101">
        <v>1470.6051331809304</v>
      </c>
      <c r="M96" s="101">
        <v>1545.6452767711451</v>
      </c>
      <c r="N96" s="101">
        <v>1546.4850376257771</v>
      </c>
      <c r="O96" s="101">
        <v>1542.0395113581369</v>
      </c>
      <c r="P96" s="101">
        <v>1512.8412843892802</v>
      </c>
      <c r="Q96" s="101">
        <v>1495.4664468779083</v>
      </c>
      <c r="R96" s="101">
        <v>1492.5059175698025</v>
      </c>
      <c r="S96" s="101">
        <v>1447.5273301155703</v>
      </c>
      <c r="T96" s="101">
        <v>1408.6379562602738</v>
      </c>
      <c r="U96" s="101">
        <v>1368.7170236665925</v>
      </c>
      <c r="V96" s="101">
        <v>1364.2414828590227</v>
      </c>
      <c r="W96" s="101">
        <v>1325.7952933056226</v>
      </c>
      <c r="X96" s="101">
        <v>1224.3243633132765</v>
      </c>
      <c r="Y96" s="101">
        <v>1216.9307530637091</v>
      </c>
      <c r="DA96" s="131" t="s">
        <v>2501</v>
      </c>
    </row>
    <row r="97" spans="1:105" ht="12" customHeight="1" x14ac:dyDescent="0.25">
      <c r="A97" s="107" t="s">
        <v>121</v>
      </c>
      <c r="B97" s="104">
        <v>1469.615438134128</v>
      </c>
      <c r="C97" s="104">
        <v>1449.5036261473658</v>
      </c>
      <c r="D97" s="104">
        <v>1455.8782807372684</v>
      </c>
      <c r="E97" s="104">
        <v>1431.2861938341696</v>
      </c>
      <c r="F97" s="104">
        <v>1429.385974922759</v>
      </c>
      <c r="G97" s="104">
        <v>1481.9756180718939</v>
      </c>
      <c r="H97" s="104">
        <v>1481.8120183683786</v>
      </c>
      <c r="I97" s="104">
        <v>1444.4048553867876</v>
      </c>
      <c r="J97" s="104">
        <v>1425.8679107178464</v>
      </c>
      <c r="K97" s="104">
        <v>1466.8114910289082</v>
      </c>
      <c r="L97" s="104">
        <v>1470.2279123243684</v>
      </c>
      <c r="M97" s="104">
        <v>1545.4594589893265</v>
      </c>
      <c r="N97" s="104">
        <v>1546.3327522093707</v>
      </c>
      <c r="O97" s="104">
        <v>1541.6835516287667</v>
      </c>
      <c r="P97" s="104">
        <v>1511.499179212763</v>
      </c>
      <c r="Q97" s="104">
        <v>1494.0785200278056</v>
      </c>
      <c r="R97" s="104">
        <v>1491.0262295128457</v>
      </c>
      <c r="S97" s="104">
        <v>1446.3504390382398</v>
      </c>
      <c r="T97" s="104">
        <v>1407.513322323606</v>
      </c>
      <c r="U97" s="104">
        <v>1367.7410218660395</v>
      </c>
      <c r="V97" s="104">
        <v>1363.3408200796002</v>
      </c>
      <c r="W97" s="104">
        <v>1324.9706372301491</v>
      </c>
      <c r="X97" s="104">
        <v>1223.3943705537258</v>
      </c>
      <c r="Y97" s="104">
        <v>1216.0618642773891</v>
      </c>
      <c r="DA97" s="132" t="s">
        <v>2502</v>
      </c>
    </row>
    <row r="98" spans="1:105" ht="12" customHeight="1" x14ac:dyDescent="0.25">
      <c r="A98" s="108" t="s">
        <v>53</v>
      </c>
      <c r="B98" s="98">
        <v>1182.042102593932</v>
      </c>
      <c r="C98" s="98">
        <v>1156.9028880832411</v>
      </c>
      <c r="D98" s="98">
        <v>1164.9085232600876</v>
      </c>
      <c r="E98" s="98">
        <v>1139.9075282366082</v>
      </c>
      <c r="F98" s="98">
        <v>1139.904507132766</v>
      </c>
      <c r="G98" s="98">
        <v>1186.9718938428966</v>
      </c>
      <c r="H98" s="98">
        <v>1185.8522281623143</v>
      </c>
      <c r="I98" s="98">
        <v>1172.3254825841502</v>
      </c>
      <c r="J98" s="98">
        <v>1146.248919822669</v>
      </c>
      <c r="K98" s="98">
        <v>1179.6106082969227</v>
      </c>
      <c r="L98" s="98">
        <v>1178.6004097025188</v>
      </c>
      <c r="M98" s="98">
        <v>1243.4471435691751</v>
      </c>
      <c r="N98" s="98">
        <v>1242.9503717211726</v>
      </c>
      <c r="O98" s="98">
        <v>1237.5288025747216</v>
      </c>
      <c r="P98" s="98">
        <v>1214.2391099203157</v>
      </c>
      <c r="Q98" s="98">
        <v>1198.3441237988786</v>
      </c>
      <c r="R98" s="98">
        <v>1199.1048398182165</v>
      </c>
      <c r="S98" s="98">
        <v>1163.2876240878627</v>
      </c>
      <c r="T98" s="98">
        <v>1133.1962852939848</v>
      </c>
      <c r="U98" s="98">
        <v>1099.9868004790396</v>
      </c>
      <c r="V98" s="98">
        <v>1095.3611297852699</v>
      </c>
      <c r="W98" s="98">
        <v>1052.3984898533652</v>
      </c>
      <c r="X98" s="98">
        <v>971.53061484599436</v>
      </c>
      <c r="Y98" s="98">
        <v>981.42486013682742</v>
      </c>
      <c r="DA98" s="63" t="s">
        <v>2503</v>
      </c>
    </row>
    <row r="99" spans="1:105" ht="12" customHeight="1" x14ac:dyDescent="0.25">
      <c r="A99" s="108" t="s">
        <v>52</v>
      </c>
      <c r="B99" s="98">
        <v>287.57333554019596</v>
      </c>
      <c r="C99" s="98">
        <v>292.60073806412458</v>
      </c>
      <c r="D99" s="98">
        <v>290.96975747718068</v>
      </c>
      <c r="E99" s="98">
        <v>291.37866559756139</v>
      </c>
      <c r="F99" s="98">
        <v>289.48146778999336</v>
      </c>
      <c r="G99" s="98">
        <v>295.00372422899733</v>
      </c>
      <c r="H99" s="98">
        <v>295.9597902060641</v>
      </c>
      <c r="I99" s="98">
        <v>272.07937280263741</v>
      </c>
      <c r="J99" s="98">
        <v>279.61899089517743</v>
      </c>
      <c r="K99" s="98">
        <v>287.20088273198553</v>
      </c>
      <c r="L99" s="98">
        <v>291.62750262184943</v>
      </c>
      <c r="M99" s="98">
        <v>302.01231542015154</v>
      </c>
      <c r="N99" s="98">
        <v>303.38238048819812</v>
      </c>
      <c r="O99" s="98">
        <v>304.15474905404494</v>
      </c>
      <c r="P99" s="98">
        <v>297.26006929244738</v>
      </c>
      <c r="Q99" s="98">
        <v>295.73439622892687</v>
      </c>
      <c r="R99" s="98">
        <v>291.92138969462911</v>
      </c>
      <c r="S99" s="98">
        <v>283.06281495037689</v>
      </c>
      <c r="T99" s="98">
        <v>274.31703702962142</v>
      </c>
      <c r="U99" s="98">
        <v>267.75422138700009</v>
      </c>
      <c r="V99" s="98">
        <v>267.9796902943304</v>
      </c>
      <c r="W99" s="98">
        <v>272.57214737678413</v>
      </c>
      <c r="X99" s="98">
        <v>251.8637557077316</v>
      </c>
      <c r="Y99" s="98">
        <v>234.63700414056149</v>
      </c>
      <c r="DA99" s="63" t="s">
        <v>2504</v>
      </c>
    </row>
    <row r="100" spans="1:105" ht="12" customHeight="1" x14ac:dyDescent="0.25">
      <c r="A100" s="121" t="s">
        <v>54</v>
      </c>
      <c r="B100" s="122">
        <v>142.93442022181642</v>
      </c>
      <c r="C100" s="122">
        <v>147.3521013472741</v>
      </c>
      <c r="D100" s="122">
        <v>147.72450051895225</v>
      </c>
      <c r="E100" s="122">
        <v>150.00477362569913</v>
      </c>
      <c r="F100" s="122">
        <v>148.6084125877517</v>
      </c>
      <c r="G100" s="122">
        <v>154.49561628857595</v>
      </c>
      <c r="H100" s="122">
        <v>150.09992330378478</v>
      </c>
      <c r="I100" s="122">
        <v>152.71407971815219</v>
      </c>
      <c r="J100" s="122">
        <v>160.60537623824951</v>
      </c>
      <c r="K100" s="122">
        <v>173.27055775807142</v>
      </c>
      <c r="L100" s="122">
        <v>175.51009925479366</v>
      </c>
      <c r="M100" s="122">
        <v>176.90742390222675</v>
      </c>
      <c r="N100" s="122">
        <v>183.32000216760005</v>
      </c>
      <c r="O100" s="122">
        <v>185.6591079114643</v>
      </c>
      <c r="P100" s="122">
        <v>184.86390518888231</v>
      </c>
      <c r="Q100" s="122">
        <v>186.30081843189095</v>
      </c>
      <c r="R100" s="122">
        <v>185.86568064067711</v>
      </c>
      <c r="S100" s="122">
        <v>185.74211284606744</v>
      </c>
      <c r="T100" s="122">
        <v>190.14374268008928</v>
      </c>
      <c r="U100" s="122">
        <v>191.07127673028532</v>
      </c>
      <c r="V100" s="122">
        <v>254.70411340903934</v>
      </c>
      <c r="W100" s="122">
        <v>251.54651849873918</v>
      </c>
      <c r="X100" s="122">
        <v>230.9860388120436</v>
      </c>
      <c r="Y100" s="122">
        <v>212.79973000635437</v>
      </c>
      <c r="DA100" s="130" t="s">
        <v>2505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2506</v>
      </c>
    </row>
    <row r="102" spans="1:105" ht="12" customHeight="1" x14ac:dyDescent="0.25">
      <c r="A102" s="97" t="s">
        <v>50</v>
      </c>
      <c r="B102" s="98">
        <v>105.27373716512074</v>
      </c>
      <c r="C102" s="98">
        <v>162.97266499979466</v>
      </c>
      <c r="D102" s="98">
        <v>153.70583106130996</v>
      </c>
      <c r="E102" s="98">
        <v>175.1596615096712</v>
      </c>
      <c r="F102" s="98">
        <v>149.92945650174494</v>
      </c>
      <c r="G102" s="98">
        <v>186.06739999210862</v>
      </c>
      <c r="H102" s="98">
        <v>98.041969980423332</v>
      </c>
      <c r="I102" s="98">
        <v>131.19275158951871</v>
      </c>
      <c r="J102" s="98">
        <v>184.71360376388222</v>
      </c>
      <c r="K102" s="98">
        <v>216.531287109831</v>
      </c>
      <c r="L102" s="98">
        <v>170.2862782492673</v>
      </c>
      <c r="M102" s="98">
        <v>165.22114432762586</v>
      </c>
      <c r="N102" s="98">
        <v>138.5661242373034</v>
      </c>
      <c r="O102" s="98">
        <v>189.12646954515105</v>
      </c>
      <c r="P102" s="98">
        <v>180.85900684570731</v>
      </c>
      <c r="Q102" s="98">
        <v>222.92347488759881</v>
      </c>
      <c r="R102" s="98">
        <v>177.37438037889174</v>
      </c>
      <c r="S102" s="98">
        <v>182.63515646071923</v>
      </c>
      <c r="T102" s="98">
        <v>190.26063437712241</v>
      </c>
      <c r="U102" s="98">
        <v>193.74258240104305</v>
      </c>
      <c r="V102" s="98">
        <v>251.94795758406133</v>
      </c>
      <c r="W102" s="98">
        <v>265.50293949731213</v>
      </c>
      <c r="X102" s="98">
        <v>233.31266220095907</v>
      </c>
      <c r="Y102" s="98">
        <v>197.86231404133949</v>
      </c>
      <c r="DA102" s="63" t="s">
        <v>2507</v>
      </c>
    </row>
    <row r="103" spans="1:105" ht="12" customHeight="1" x14ac:dyDescent="0.25">
      <c r="A103" s="109" t="s">
        <v>120</v>
      </c>
      <c r="B103" s="33">
        <v>147.08670736658169</v>
      </c>
      <c r="C103" s="33">
        <v>145.50980251020152</v>
      </c>
      <c r="D103" s="33">
        <v>146.98387628156252</v>
      </c>
      <c r="E103" s="33">
        <v>146.76525840124771</v>
      </c>
      <c r="F103" s="33">
        <v>148.44814468976386</v>
      </c>
      <c r="G103" s="33">
        <v>150.84979298286339</v>
      </c>
      <c r="H103" s="33">
        <v>155.69635166927284</v>
      </c>
      <c r="I103" s="33">
        <v>155.00814840438173</v>
      </c>
      <c r="J103" s="33">
        <v>157.8254928850925</v>
      </c>
      <c r="K103" s="33">
        <v>168.33186579207023</v>
      </c>
      <c r="L103" s="33">
        <v>176.0441164993176</v>
      </c>
      <c r="M103" s="33">
        <v>177.87758891794286</v>
      </c>
      <c r="N103" s="33">
        <v>186.59211937970997</v>
      </c>
      <c r="O103" s="33">
        <v>185.41396149945655</v>
      </c>
      <c r="P103" s="33">
        <v>185.1590044056598</v>
      </c>
      <c r="Q103" s="33">
        <v>183.62458141237045</v>
      </c>
      <c r="R103" s="33">
        <v>186.48255072680089</v>
      </c>
      <c r="S103" s="33">
        <v>185.95884600781523</v>
      </c>
      <c r="T103" s="33">
        <v>190.13600613944999</v>
      </c>
      <c r="U103" s="33">
        <v>190.90086884311631</v>
      </c>
      <c r="V103" s="33">
        <v>254.87114582458233</v>
      </c>
      <c r="W103" s="33">
        <v>250.76420187336302</v>
      </c>
      <c r="X103" s="33">
        <v>230.87088089771541</v>
      </c>
      <c r="Y103" s="33">
        <v>213.44230053042173</v>
      </c>
      <c r="DA103" s="60" t="s">
        <v>2508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2509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2510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2511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2512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2513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X110" s="98">
        <f>IF(RES_hhdet_tes!X110=0,0,RES_hhdet_tes!X110*1000*11630/RES_hhdet_num!X105)</f>
        <v>0</v>
      </c>
      <c r="Y110" s="98">
        <f>IF(RES_hhdet_tes!Y110=0,0,RES_hhdet_tes!Y110*1000*11630/RES_hhdet_num!Y105)</f>
        <v>0</v>
      </c>
      <c r="DA110" s="63" t="s">
        <v>2514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2515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2516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2517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2518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2519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2520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2521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2522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2523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2524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2525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2526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15359.8917263735</v>
      </c>
      <c r="C124" s="117">
        <f t="shared" si="42"/>
        <v>16352.354145718429</v>
      </c>
      <c r="D124" s="117">
        <f t="shared" si="42"/>
        <v>16497.230594073077</v>
      </c>
      <c r="E124" s="117">
        <f t="shared" si="42"/>
        <v>17288.694209068301</v>
      </c>
      <c r="F124" s="117">
        <f t="shared" si="42"/>
        <v>16396.413879201766</v>
      </c>
      <c r="G124" s="117">
        <f t="shared" si="42"/>
        <v>16242.387987415099</v>
      </c>
      <c r="H124" s="117">
        <f t="shared" si="42"/>
        <v>16677.235662595413</v>
      </c>
      <c r="I124" s="117">
        <f t="shared" si="42"/>
        <v>16823.644176290894</v>
      </c>
      <c r="J124" s="117">
        <f t="shared" si="42"/>
        <v>16513.577795771635</v>
      </c>
      <c r="K124" s="117">
        <f t="shared" si="42"/>
        <v>17511.439285533917</v>
      </c>
      <c r="L124" s="117">
        <f t="shared" si="42"/>
        <v>19490.14520245426</v>
      </c>
      <c r="M124" s="117">
        <f t="shared" si="42"/>
        <v>17028.640229410146</v>
      </c>
      <c r="N124" s="117">
        <f t="shared" si="42"/>
        <v>18695.922782982016</v>
      </c>
      <c r="O124" s="117">
        <f t="shared" si="42"/>
        <v>17971.172981454489</v>
      </c>
      <c r="P124" s="117">
        <f t="shared" si="42"/>
        <v>17719.201587873147</v>
      </c>
      <c r="Q124" s="117">
        <f t="shared" si="42"/>
        <v>17224.307290733403</v>
      </c>
      <c r="R124" s="117">
        <f t="shared" ref="R124:V124" si="43">R125+R128+R130+R139</f>
        <v>19066.885753672872</v>
      </c>
      <c r="S124" s="117">
        <f t="shared" si="43"/>
        <v>18836.261627446518</v>
      </c>
      <c r="T124" s="117">
        <f t="shared" si="43"/>
        <v>18518.137552972785</v>
      </c>
      <c r="U124" s="117">
        <f t="shared" si="43"/>
        <v>18107.787173586537</v>
      </c>
      <c r="V124" s="117">
        <f t="shared" si="43"/>
        <v>17018.983258076623</v>
      </c>
      <c r="W124" s="117">
        <f t="shared" ref="W124:Y124" si="44">W125+W128+W130+W139</f>
        <v>19390.44074420214</v>
      </c>
      <c r="X124" s="117">
        <f t="shared" si="44"/>
        <v>17791.187898584089</v>
      </c>
      <c r="Y124" s="117">
        <f t="shared" si="44"/>
        <v>17706.299056804219</v>
      </c>
      <c r="DA124" s="129" t="s">
        <v>2527</v>
      </c>
    </row>
    <row r="125" spans="1:105" ht="12.95" customHeight="1" x14ac:dyDescent="0.25">
      <c r="A125" s="121" t="s">
        <v>57</v>
      </c>
      <c r="B125" s="122">
        <f t="shared" ref="B125:Q125" si="45">SUM(B126:B127)</f>
        <v>13756.268393184064</v>
      </c>
      <c r="C125" s="122">
        <f t="shared" si="45"/>
        <v>14736.998874632523</v>
      </c>
      <c r="D125" s="122">
        <f t="shared" si="45"/>
        <v>14876.975086148665</v>
      </c>
      <c r="E125" s="122">
        <f t="shared" si="45"/>
        <v>15651.960680133217</v>
      </c>
      <c r="F125" s="122">
        <f t="shared" si="45"/>
        <v>14762.342414852812</v>
      </c>
      <c r="G125" s="122">
        <f t="shared" si="45"/>
        <v>14600.204807235423</v>
      </c>
      <c r="H125" s="122">
        <f t="shared" si="45"/>
        <v>15025.866996343595</v>
      </c>
      <c r="I125" s="122">
        <f t="shared" si="45"/>
        <v>15186.684454626244</v>
      </c>
      <c r="J125" s="122">
        <f t="shared" si="45"/>
        <v>14882.778103105842</v>
      </c>
      <c r="K125" s="122">
        <f t="shared" si="45"/>
        <v>15827.460160828463</v>
      </c>
      <c r="L125" s="122">
        <f t="shared" si="45"/>
        <v>17777.23049022715</v>
      </c>
      <c r="M125" s="122">
        <f t="shared" si="45"/>
        <v>15270.311426273627</v>
      </c>
      <c r="N125" s="122">
        <f t="shared" si="45"/>
        <v>16915.983098105164</v>
      </c>
      <c r="O125" s="122">
        <f t="shared" si="45"/>
        <v>16165.825529661301</v>
      </c>
      <c r="P125" s="122">
        <f t="shared" si="45"/>
        <v>15962.4052833847</v>
      </c>
      <c r="Q125" s="122">
        <f t="shared" si="45"/>
        <v>15456.473334371116</v>
      </c>
      <c r="R125" s="122">
        <f t="shared" ref="R125:V125" si="46">SUM(R126:R127)</f>
        <v>17325.519405429604</v>
      </c>
      <c r="S125" s="122">
        <f t="shared" si="46"/>
        <v>17139.404129307713</v>
      </c>
      <c r="T125" s="122">
        <f t="shared" si="46"/>
        <v>16871.304785133394</v>
      </c>
      <c r="U125" s="122">
        <f t="shared" si="46"/>
        <v>16474.592503002496</v>
      </c>
      <c r="V125" s="122">
        <f t="shared" si="46"/>
        <v>15332.749867360737</v>
      </c>
      <c r="W125" s="122">
        <f t="shared" ref="W125:Y125" si="47">SUM(W126:W127)</f>
        <v>17712.088586978953</v>
      </c>
      <c r="X125" s="122">
        <f t="shared" si="47"/>
        <v>16245.230265654984</v>
      </c>
      <c r="Y125" s="122">
        <f t="shared" si="47"/>
        <v>16192.476843510769</v>
      </c>
      <c r="DA125" s="130" t="s">
        <v>2528</v>
      </c>
    </row>
    <row r="126" spans="1:105" ht="12" customHeight="1" x14ac:dyDescent="0.25">
      <c r="A126" s="97" t="s">
        <v>198</v>
      </c>
      <c r="B126" s="98">
        <v>13692.652683659966</v>
      </c>
      <c r="C126" s="98">
        <v>14669.0402131109</v>
      </c>
      <c r="D126" s="98">
        <v>14810.087627755469</v>
      </c>
      <c r="E126" s="98">
        <v>15582.637597477058</v>
      </c>
      <c r="F126" s="98">
        <v>14698.813547371652</v>
      </c>
      <c r="G126" s="98">
        <v>14538.509707350497</v>
      </c>
      <c r="H126" s="98">
        <v>14963.403111425507</v>
      </c>
      <c r="I126" s="98">
        <v>15124.485474495479</v>
      </c>
      <c r="J126" s="98">
        <v>14822.939836688722</v>
      </c>
      <c r="K126" s="98">
        <v>15764.502836450334</v>
      </c>
      <c r="L126" s="98">
        <v>17706.960867366626</v>
      </c>
      <c r="M126" s="98">
        <v>15211.207869844828</v>
      </c>
      <c r="N126" s="98">
        <v>16850.956017831068</v>
      </c>
      <c r="O126" s="98">
        <v>16104.565647112531</v>
      </c>
      <c r="P126" s="98">
        <v>15902.535292272069</v>
      </c>
      <c r="Q126" s="98">
        <v>15399.135230233807</v>
      </c>
      <c r="R126" s="98">
        <v>17261.390046793502</v>
      </c>
      <c r="S126" s="98">
        <v>17076.593370651233</v>
      </c>
      <c r="T126" s="98">
        <v>16810.138241717978</v>
      </c>
      <c r="U126" s="98">
        <v>16415.20685878284</v>
      </c>
      <c r="V126" s="98">
        <v>15277.683703491544</v>
      </c>
      <c r="W126" s="98">
        <v>17648.223027713047</v>
      </c>
      <c r="X126" s="98">
        <v>16187.050233806112</v>
      </c>
      <c r="Y126" s="98">
        <v>16134.524252307736</v>
      </c>
      <c r="DA126" s="63" t="s">
        <v>2529</v>
      </c>
    </row>
    <row r="127" spans="1:105" ht="12" customHeight="1" x14ac:dyDescent="0.25">
      <c r="A127" s="97" t="s">
        <v>53</v>
      </c>
      <c r="B127" s="98">
        <v>63.615709524097937</v>
      </c>
      <c r="C127" s="98">
        <v>67.958661521623569</v>
      </c>
      <c r="D127" s="98">
        <v>66.887458393195487</v>
      </c>
      <c r="E127" s="98">
        <v>69.323082656159201</v>
      </c>
      <c r="F127" s="98">
        <v>63.528867481159644</v>
      </c>
      <c r="G127" s="98">
        <v>61.69509988492586</v>
      </c>
      <c r="H127" s="98">
        <v>62.463884918088716</v>
      </c>
      <c r="I127" s="98">
        <v>62.198980130764433</v>
      </c>
      <c r="J127" s="98">
        <v>59.838266417120956</v>
      </c>
      <c r="K127" s="98">
        <v>62.957324378129009</v>
      </c>
      <c r="L127" s="98">
        <v>70.269622860524009</v>
      </c>
      <c r="M127" s="98">
        <v>59.103556428799635</v>
      </c>
      <c r="N127" s="98">
        <v>65.027080274097401</v>
      </c>
      <c r="O127" s="98">
        <v>61.259882548768573</v>
      </c>
      <c r="P127" s="98">
        <v>59.86999111263151</v>
      </c>
      <c r="Q127" s="98">
        <v>57.338104137309038</v>
      </c>
      <c r="R127" s="98">
        <v>64.129358636101983</v>
      </c>
      <c r="S127" s="98">
        <v>62.81075865648171</v>
      </c>
      <c r="T127" s="98">
        <v>61.166543415415475</v>
      </c>
      <c r="U127" s="98">
        <v>59.385644219657223</v>
      </c>
      <c r="V127" s="98">
        <v>55.066163869192103</v>
      </c>
      <c r="W127" s="98">
        <v>63.865559265905297</v>
      </c>
      <c r="X127" s="98">
        <v>58.18003184887143</v>
      </c>
      <c r="Y127" s="98">
        <v>57.952591203033577</v>
      </c>
      <c r="DA127" s="63" t="s">
        <v>2530</v>
      </c>
    </row>
    <row r="128" spans="1:105" ht="12.95" customHeight="1" x14ac:dyDescent="0.25">
      <c r="A128" s="121" t="s">
        <v>92</v>
      </c>
      <c r="B128" s="122">
        <f t="shared" ref="B128:Y128" si="48">B129</f>
        <v>19.431014492693844</v>
      </c>
      <c r="C128" s="122">
        <f t="shared" si="48"/>
        <v>21.136867920664141</v>
      </c>
      <c r="D128" s="122">
        <f t="shared" si="48"/>
        <v>22.935682211777326</v>
      </c>
      <c r="E128" s="122">
        <f t="shared" si="48"/>
        <v>29.639086051505689</v>
      </c>
      <c r="F128" s="122">
        <f t="shared" si="48"/>
        <v>26.512941591592057</v>
      </c>
      <c r="G128" s="122">
        <f t="shared" si="48"/>
        <v>29.293734104451886</v>
      </c>
      <c r="H128" s="122">
        <f t="shared" si="48"/>
        <v>32.099347500740762</v>
      </c>
      <c r="I128" s="122">
        <f t="shared" si="48"/>
        <v>33.663971105883334</v>
      </c>
      <c r="J128" s="122">
        <f t="shared" si="48"/>
        <v>37.588238057775754</v>
      </c>
      <c r="K128" s="122">
        <f t="shared" si="48"/>
        <v>41.443846370571336</v>
      </c>
      <c r="L128" s="122">
        <f t="shared" si="48"/>
        <v>60.659234883329638</v>
      </c>
      <c r="M128" s="122">
        <f t="shared" si="48"/>
        <v>51.253739964969576</v>
      </c>
      <c r="N128" s="122">
        <f t="shared" si="48"/>
        <v>52.558440734195962</v>
      </c>
      <c r="O128" s="122">
        <f t="shared" si="48"/>
        <v>56.27705465484523</v>
      </c>
      <c r="P128" s="122">
        <f t="shared" si="48"/>
        <v>63.689223254141702</v>
      </c>
      <c r="Q128" s="122">
        <f t="shared" si="48"/>
        <v>62.579075520422364</v>
      </c>
      <c r="R128" s="122">
        <f t="shared" si="48"/>
        <v>65.485700169474299</v>
      </c>
      <c r="S128" s="122">
        <f t="shared" si="48"/>
        <v>63.84975198126974</v>
      </c>
      <c r="T128" s="122">
        <f t="shared" si="48"/>
        <v>65.477207013187595</v>
      </c>
      <c r="U128" s="122">
        <f t="shared" si="48"/>
        <v>71.077310330065416</v>
      </c>
      <c r="V128" s="122">
        <f t="shared" si="48"/>
        <v>79.217940385790968</v>
      </c>
      <c r="W128" s="122">
        <f t="shared" si="48"/>
        <v>94.118563958208441</v>
      </c>
      <c r="X128" s="122">
        <f t="shared" si="48"/>
        <v>82.356125967084353</v>
      </c>
      <c r="Y128" s="122">
        <f t="shared" si="48"/>
        <v>91.042585416346171</v>
      </c>
      <c r="DA128" s="130" t="s">
        <v>2531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19.431014492693844</v>
      </c>
      <c r="C129" s="98">
        <f>IF(RES_hhdet_tes!C129=0,0,RES_hhdet_tes!C129*1000*11630/RES_hhdet_num!C124)</f>
        <v>21.136867920664141</v>
      </c>
      <c r="D129" s="98">
        <f>IF(RES_hhdet_tes!D129=0,0,RES_hhdet_tes!D129*1000*11630/RES_hhdet_num!D124)</f>
        <v>22.935682211777326</v>
      </c>
      <c r="E129" s="98">
        <f>IF(RES_hhdet_tes!E129=0,0,RES_hhdet_tes!E129*1000*11630/RES_hhdet_num!E124)</f>
        <v>29.639086051505689</v>
      </c>
      <c r="F129" s="98">
        <f>IF(RES_hhdet_tes!F129=0,0,RES_hhdet_tes!F129*1000*11630/RES_hhdet_num!F124)</f>
        <v>26.512941591592057</v>
      </c>
      <c r="G129" s="98">
        <f>IF(RES_hhdet_tes!G129=0,0,RES_hhdet_tes!G129*1000*11630/RES_hhdet_num!G124)</f>
        <v>29.293734104451886</v>
      </c>
      <c r="H129" s="98">
        <f>IF(RES_hhdet_tes!H129=0,0,RES_hhdet_tes!H129*1000*11630/RES_hhdet_num!H124)</f>
        <v>32.099347500740762</v>
      </c>
      <c r="I129" s="98">
        <f>IF(RES_hhdet_tes!I129=0,0,RES_hhdet_tes!I129*1000*11630/RES_hhdet_num!I124)</f>
        <v>33.663971105883334</v>
      </c>
      <c r="J129" s="98">
        <f>IF(RES_hhdet_tes!J129=0,0,RES_hhdet_tes!J129*1000*11630/RES_hhdet_num!J124)</f>
        <v>37.588238057775754</v>
      </c>
      <c r="K129" s="98">
        <f>IF(RES_hhdet_tes!K129=0,0,RES_hhdet_tes!K129*1000*11630/RES_hhdet_num!K124)</f>
        <v>41.443846370571336</v>
      </c>
      <c r="L129" s="98">
        <f>IF(RES_hhdet_tes!L129=0,0,RES_hhdet_tes!L129*1000*11630/RES_hhdet_num!L124)</f>
        <v>60.659234883329638</v>
      </c>
      <c r="M129" s="98">
        <f>IF(RES_hhdet_tes!M129=0,0,RES_hhdet_tes!M129*1000*11630/RES_hhdet_num!M124)</f>
        <v>51.253739964969576</v>
      </c>
      <c r="N129" s="98">
        <f>IF(RES_hhdet_tes!N129=0,0,RES_hhdet_tes!N129*1000*11630/RES_hhdet_num!N124)</f>
        <v>52.558440734195962</v>
      </c>
      <c r="O129" s="98">
        <f>IF(RES_hhdet_tes!O129=0,0,RES_hhdet_tes!O129*1000*11630/RES_hhdet_num!O124)</f>
        <v>56.27705465484523</v>
      </c>
      <c r="P129" s="98">
        <f>IF(RES_hhdet_tes!P129=0,0,RES_hhdet_tes!P129*1000*11630/RES_hhdet_num!P124)</f>
        <v>63.689223254141702</v>
      </c>
      <c r="Q129" s="98">
        <f>IF(RES_hhdet_tes!Q129=0,0,RES_hhdet_tes!Q129*1000*11630/RES_hhdet_num!Q124)</f>
        <v>62.579075520422364</v>
      </c>
      <c r="R129" s="98">
        <f>IF(RES_hhdet_tes!R129=0,0,RES_hhdet_tes!R129*1000*11630/RES_hhdet_num!R124)</f>
        <v>65.485700169474299</v>
      </c>
      <c r="S129" s="98">
        <f>IF(RES_hhdet_tes!S129=0,0,RES_hhdet_tes!S129*1000*11630/RES_hhdet_num!S124)</f>
        <v>63.84975198126974</v>
      </c>
      <c r="T129" s="98">
        <f>IF(RES_hhdet_tes!T129=0,0,RES_hhdet_tes!T129*1000*11630/RES_hhdet_num!T124)</f>
        <v>65.477207013187595</v>
      </c>
      <c r="U129" s="98">
        <f>IF(RES_hhdet_tes!U129=0,0,RES_hhdet_tes!U129*1000*11630/RES_hhdet_num!U124)</f>
        <v>71.077310330065416</v>
      </c>
      <c r="V129" s="98">
        <f>IF(RES_hhdet_tes!V129=0,0,RES_hhdet_tes!V129*1000*11630/RES_hhdet_num!V124)</f>
        <v>79.217940385790968</v>
      </c>
      <c r="W129" s="98">
        <f>IF(RES_hhdet_tes!W129=0,0,RES_hhdet_tes!W129*1000*11630/RES_hhdet_num!W124)</f>
        <v>94.118563958208441</v>
      </c>
      <c r="X129" s="98">
        <f>IF(RES_hhdet_tes!X129=0,0,RES_hhdet_tes!X129*1000*11630/RES_hhdet_num!X124)</f>
        <v>82.356125967084353</v>
      </c>
      <c r="Y129" s="98">
        <f>IF(RES_hhdet_tes!Y129=0,0,RES_hhdet_tes!Y129*1000*11630/RES_hhdet_num!Y124)</f>
        <v>91.042585416346171</v>
      </c>
      <c r="DA129" s="63" t="s">
        <v>2532</v>
      </c>
    </row>
    <row r="130" spans="1:105" ht="12" customHeight="1" x14ac:dyDescent="0.25">
      <c r="A130" s="121" t="s">
        <v>55</v>
      </c>
      <c r="B130" s="122">
        <v>1441.2578914868611</v>
      </c>
      <c r="C130" s="122">
        <v>1446.8645470986689</v>
      </c>
      <c r="D130" s="122">
        <v>1449.5963846056211</v>
      </c>
      <c r="E130" s="122">
        <v>1457.0964879740932</v>
      </c>
      <c r="F130" s="122">
        <v>1458.9492552725594</v>
      </c>
      <c r="G130" s="122">
        <v>1458.3341531514113</v>
      </c>
      <c r="H130" s="122">
        <v>1469.2985453928543</v>
      </c>
      <c r="I130" s="122">
        <v>1450.6244781395555</v>
      </c>
      <c r="J130" s="122">
        <v>1432.6000346681508</v>
      </c>
      <c r="K130" s="122">
        <v>1469.2819527864624</v>
      </c>
      <c r="L130" s="122">
        <v>1476.7423341744163</v>
      </c>
      <c r="M130" s="122">
        <v>1530.1606295638026</v>
      </c>
      <c r="N130" s="122">
        <v>1544.0374307127304</v>
      </c>
      <c r="O130" s="122">
        <v>1563.413079758189</v>
      </c>
      <c r="P130" s="122">
        <v>1508.2385786032244</v>
      </c>
      <c r="Q130" s="122">
        <v>1518.9774710013705</v>
      </c>
      <c r="R130" s="122">
        <v>1490.0083358284498</v>
      </c>
      <c r="S130" s="122">
        <v>1447.2626824994322</v>
      </c>
      <c r="T130" s="122">
        <v>1391.2118570212447</v>
      </c>
      <c r="U130" s="122">
        <v>1371.0473249544068</v>
      </c>
      <c r="V130" s="122">
        <v>1352.3113067440008</v>
      </c>
      <c r="W130" s="122">
        <v>1332.6862372745998</v>
      </c>
      <c r="X130" s="122">
        <v>1232.6153633694032</v>
      </c>
      <c r="Y130" s="122">
        <v>1209.9748258075322</v>
      </c>
      <c r="DA130" s="130" t="s">
        <v>2533</v>
      </c>
    </row>
    <row r="131" spans="1:105" ht="12" customHeight="1" x14ac:dyDescent="0.25">
      <c r="A131" s="97" t="s">
        <v>128</v>
      </c>
      <c r="B131" s="98">
        <v>1440.8673340804035</v>
      </c>
      <c r="C131" s="98">
        <v>1446.7845311176104</v>
      </c>
      <c r="D131" s="98">
        <v>1449.3682998590471</v>
      </c>
      <c r="E131" s="98">
        <v>1458.1832129040563</v>
      </c>
      <c r="F131" s="98">
        <v>1460.5419146007707</v>
      </c>
      <c r="G131" s="98">
        <v>1457.4603493939071</v>
      </c>
      <c r="H131" s="98">
        <v>1468.8486756466766</v>
      </c>
      <c r="I131" s="98">
        <v>1450.7975763855529</v>
      </c>
      <c r="J131" s="98">
        <v>1432.8817182467026</v>
      </c>
      <c r="K131" s="98">
        <v>1469.4699756253517</v>
      </c>
      <c r="L131" s="98">
        <v>1477.0822929157475</v>
      </c>
      <c r="M131" s="98">
        <v>1529.79155841538</v>
      </c>
      <c r="N131" s="98">
        <v>1544.0293368541365</v>
      </c>
      <c r="O131" s="98">
        <v>1563.8353510049508</v>
      </c>
      <c r="P131" s="98">
        <v>1508.145128752986</v>
      </c>
      <c r="Q131" s="98">
        <v>1519.8701011140499</v>
      </c>
      <c r="R131" s="98">
        <v>1490.3107871868192</v>
      </c>
      <c r="S131" s="98">
        <v>1447.6423301388354</v>
      </c>
      <c r="T131" s="98">
        <v>1391.2034797504496</v>
      </c>
      <c r="U131" s="98">
        <v>1371.7313616617776</v>
      </c>
      <c r="V131" s="98">
        <v>1352.4410189118587</v>
      </c>
      <c r="W131" s="98">
        <v>1333.2823573027931</v>
      </c>
      <c r="X131" s="98">
        <v>1233.6121829205831</v>
      </c>
      <c r="Y131" s="98">
        <v>1210.6986191573585</v>
      </c>
      <c r="DA131" s="63" t="s">
        <v>2534</v>
      </c>
    </row>
    <row r="132" spans="1:105" ht="12" customHeight="1" x14ac:dyDescent="0.25">
      <c r="A132" s="97" t="s">
        <v>127</v>
      </c>
      <c r="B132" s="98">
        <v>1440.8673340804037</v>
      </c>
      <c r="C132" s="98">
        <v>1446.7487394587904</v>
      </c>
      <c r="D132" s="98">
        <v>1449.3670326413469</v>
      </c>
      <c r="E132" s="98">
        <v>1458.1643309299191</v>
      </c>
      <c r="F132" s="98">
        <v>1460.4416006271617</v>
      </c>
      <c r="G132" s="98">
        <v>1457.2730540974678</v>
      </c>
      <c r="H132" s="98">
        <v>1467.8168058186975</v>
      </c>
      <c r="I132" s="98">
        <v>1449.6189963856241</v>
      </c>
      <c r="J132" s="98">
        <v>1431.1313816953304</v>
      </c>
      <c r="K132" s="98">
        <v>1467.9095228034198</v>
      </c>
      <c r="L132" s="98">
        <v>1475.4742215227709</v>
      </c>
      <c r="M132" s="98">
        <v>1528.3680608503964</v>
      </c>
      <c r="N132" s="98">
        <v>1542.8465658693306</v>
      </c>
      <c r="O132" s="98">
        <v>1562.6751018898319</v>
      </c>
      <c r="P132" s="98">
        <v>1505.6711761532031</v>
      </c>
      <c r="Q132" s="98">
        <v>1516.2358350152947</v>
      </c>
      <c r="R132" s="98">
        <v>1486.6767520186611</v>
      </c>
      <c r="S132" s="98">
        <v>1443.7593312909705</v>
      </c>
      <c r="T132" s="98">
        <v>1387.1922454409523</v>
      </c>
      <c r="U132" s="98">
        <v>1367.2375095950053</v>
      </c>
      <c r="V132" s="98">
        <v>1348.1512508635258</v>
      </c>
      <c r="W132" s="98">
        <v>1328.9918001198907</v>
      </c>
      <c r="X132" s="98">
        <v>1230.0841755466354</v>
      </c>
      <c r="Y132" s="98">
        <v>1208.234571984558</v>
      </c>
      <c r="DA132" s="63" t="s">
        <v>2535</v>
      </c>
    </row>
    <row r="133" spans="1:105" ht="12" customHeight="1" x14ac:dyDescent="0.25">
      <c r="A133" s="100" t="s">
        <v>198</v>
      </c>
      <c r="B133" s="101">
        <v>1158.9164150514575</v>
      </c>
      <c r="C133" s="101">
        <v>1154.7049883908851</v>
      </c>
      <c r="D133" s="101">
        <v>1159.6986600340467</v>
      </c>
      <c r="E133" s="101">
        <v>1161.3162281762734</v>
      </c>
      <c r="F133" s="101">
        <v>1164.6736519943147</v>
      </c>
      <c r="G133" s="101">
        <v>1167.1841936921032</v>
      </c>
      <c r="H133" s="101">
        <v>1174.6462793825708</v>
      </c>
      <c r="I133" s="101">
        <v>1176.5572902842534</v>
      </c>
      <c r="J133" s="101">
        <v>1150.4795387834342</v>
      </c>
      <c r="K133" s="101">
        <v>1180.4878628989027</v>
      </c>
      <c r="L133" s="101">
        <v>1182.8056958497441</v>
      </c>
      <c r="M133" s="101">
        <v>1229.6892721762129</v>
      </c>
      <c r="N133" s="101">
        <v>1240.1430225785734</v>
      </c>
      <c r="O133" s="101">
        <v>1254.3828031191811</v>
      </c>
      <c r="P133" s="101">
        <v>1209.5529590839587</v>
      </c>
      <c r="Q133" s="101">
        <v>1216.12953900856</v>
      </c>
      <c r="R133" s="101">
        <v>1195.5971760361988</v>
      </c>
      <c r="S133" s="101">
        <v>1161.1989837843305</v>
      </c>
      <c r="T133" s="101">
        <v>1116.8127525131788</v>
      </c>
      <c r="U133" s="101">
        <v>1099.5823350976675</v>
      </c>
      <c r="V133" s="101">
        <v>1083.1314085094314</v>
      </c>
      <c r="W133" s="101">
        <v>1055.599059036696</v>
      </c>
      <c r="X133" s="101">
        <v>976.84924604959997</v>
      </c>
      <c r="Y133" s="101">
        <v>975.097638683019</v>
      </c>
      <c r="DA133" s="131" t="s">
        <v>2536</v>
      </c>
    </row>
    <row r="134" spans="1:105" ht="12" customHeight="1" x14ac:dyDescent="0.25">
      <c r="A134" s="103" t="s">
        <v>52</v>
      </c>
      <c r="B134" s="104">
        <v>281.95091902894632</v>
      </c>
      <c r="C134" s="104">
        <v>292.04375106790525</v>
      </c>
      <c r="D134" s="104">
        <v>289.66837260730011</v>
      </c>
      <c r="E134" s="104">
        <v>296.84810275364566</v>
      </c>
      <c r="F134" s="104">
        <v>295.76794863284658</v>
      </c>
      <c r="G134" s="104">
        <v>290.08886040536447</v>
      </c>
      <c r="H134" s="104">
        <v>293.17052643612681</v>
      </c>
      <c r="I134" s="104">
        <v>273.0617061013707</v>
      </c>
      <c r="J134" s="104">
        <v>280.65184291189593</v>
      </c>
      <c r="K134" s="104">
        <v>287.42165990451679</v>
      </c>
      <c r="L134" s="104">
        <v>292.66852567302675</v>
      </c>
      <c r="M134" s="104">
        <v>298.67878867418335</v>
      </c>
      <c r="N134" s="104">
        <v>302.70354329075707</v>
      </c>
      <c r="O134" s="104">
        <v>308.29229877065114</v>
      </c>
      <c r="P134" s="104">
        <v>296.11821706924434</v>
      </c>
      <c r="Q134" s="104">
        <v>300.10629600673479</v>
      </c>
      <c r="R134" s="104">
        <v>291.0795759824623</v>
      </c>
      <c r="S134" s="104">
        <v>282.56034750663991</v>
      </c>
      <c r="T134" s="104">
        <v>270.37949292777364</v>
      </c>
      <c r="U134" s="104">
        <v>267.65517449733784</v>
      </c>
      <c r="V134" s="104">
        <v>265.01984235409435</v>
      </c>
      <c r="W134" s="104">
        <v>273.39274108319495</v>
      </c>
      <c r="X134" s="104">
        <v>253.23492949703555</v>
      </c>
      <c r="Y134" s="104">
        <v>233.13693330153882</v>
      </c>
      <c r="DA134" s="132" t="s">
        <v>2537</v>
      </c>
    </row>
    <row r="135" spans="1:105" ht="12" customHeight="1" x14ac:dyDescent="0.25">
      <c r="A135" s="106" t="s">
        <v>122</v>
      </c>
      <c r="B135" s="101">
        <v>1469.615438134128</v>
      </c>
      <c r="C135" s="101">
        <v>1448.8313649557163</v>
      </c>
      <c r="D135" s="101">
        <v>1455.4043966365662</v>
      </c>
      <c r="E135" s="101">
        <v>1430.8455281142876</v>
      </c>
      <c r="F135" s="101">
        <v>1428.5532064187621</v>
      </c>
      <c r="G135" s="101">
        <v>1481.2788229441437</v>
      </c>
      <c r="H135" s="101">
        <v>1482.3411262437157</v>
      </c>
      <c r="I135" s="101">
        <v>1445.6588868628237</v>
      </c>
      <c r="J135" s="101">
        <v>1425.7451841194104</v>
      </c>
      <c r="K135" s="101">
        <v>1464.5149158663303</v>
      </c>
      <c r="L135" s="101">
        <v>1467.9399120525602</v>
      </c>
      <c r="M135" s="101">
        <v>1542.6514511621538</v>
      </c>
      <c r="N135" s="101">
        <v>1544.3711812831027</v>
      </c>
      <c r="O135" s="101">
        <v>1541.4354642639996</v>
      </c>
      <c r="P135" s="101">
        <v>1514.8527543216928</v>
      </c>
      <c r="Q135" s="101">
        <v>1483.1733861654136</v>
      </c>
      <c r="R135" s="101">
        <v>1467.1748661045297</v>
      </c>
      <c r="S135" s="101">
        <v>1427.0667625908752</v>
      </c>
      <c r="T135" s="101">
        <v>1391.8522515433788</v>
      </c>
      <c r="U135" s="101">
        <v>1350.0657775035199</v>
      </c>
      <c r="V135" s="101">
        <v>1342.632161199203</v>
      </c>
      <c r="W135" s="101">
        <v>1304.1993930869908</v>
      </c>
      <c r="X135" s="101">
        <v>1202.1419155936323</v>
      </c>
      <c r="Y135" s="101">
        <v>1195.2769510293697</v>
      </c>
      <c r="DA135" s="131" t="s">
        <v>2538</v>
      </c>
    </row>
    <row r="136" spans="1:105" ht="12" customHeight="1" x14ac:dyDescent="0.25">
      <c r="A136" s="107" t="s">
        <v>121</v>
      </c>
      <c r="B136" s="104">
        <v>1469.6154381341278</v>
      </c>
      <c r="C136" s="104">
        <v>1448.82001139012</v>
      </c>
      <c r="D136" s="104">
        <v>1455.3987876619465</v>
      </c>
      <c r="E136" s="104">
        <v>1430.9022974155905</v>
      </c>
      <c r="F136" s="104">
        <v>1428.5254279987573</v>
      </c>
      <c r="G136" s="104">
        <v>1481.2504230585357</v>
      </c>
      <c r="H136" s="104">
        <v>1482.3678426650063</v>
      </c>
      <c r="I136" s="104">
        <v>1445.5291602603306</v>
      </c>
      <c r="J136" s="104">
        <v>1423.9080719484487</v>
      </c>
      <c r="K136" s="104">
        <v>1463.5104196439975</v>
      </c>
      <c r="L136" s="104">
        <v>1467.2464844630879</v>
      </c>
      <c r="M136" s="104">
        <v>1542.5856675491766</v>
      </c>
      <c r="N136" s="104">
        <v>1544.5926703115899</v>
      </c>
      <c r="O136" s="104">
        <v>1541.7629614679925</v>
      </c>
      <c r="P136" s="104">
        <v>1515.2658123300671</v>
      </c>
      <c r="Q136" s="104">
        <v>1479.8009852400826</v>
      </c>
      <c r="R136" s="104">
        <v>1467.3630967196034</v>
      </c>
      <c r="S136" s="104">
        <v>1427.3870092296615</v>
      </c>
      <c r="T136" s="104">
        <v>1392.3226738020651</v>
      </c>
      <c r="U136" s="104">
        <v>1349.3340981363951</v>
      </c>
      <c r="V136" s="104">
        <v>1342.864569095146</v>
      </c>
      <c r="W136" s="104">
        <v>1304.1422838218568</v>
      </c>
      <c r="X136" s="104">
        <v>1201.7467024314617</v>
      </c>
      <c r="Y136" s="104">
        <v>1194.8634673145332</v>
      </c>
      <c r="DA136" s="132" t="s">
        <v>2539</v>
      </c>
    </row>
    <row r="137" spans="1:105" ht="12" customHeight="1" x14ac:dyDescent="0.25">
      <c r="A137" s="108" t="s">
        <v>53</v>
      </c>
      <c r="B137" s="98">
        <v>1182.042102593932</v>
      </c>
      <c r="C137" s="98">
        <v>1156.3572696572317</v>
      </c>
      <c r="D137" s="98">
        <v>1164.5248609871646</v>
      </c>
      <c r="E137" s="98">
        <v>1139.6017847595269</v>
      </c>
      <c r="F137" s="98">
        <v>1139.2182395084303</v>
      </c>
      <c r="G137" s="98">
        <v>1186.3910569600803</v>
      </c>
      <c r="H137" s="98">
        <v>1186.2970386190066</v>
      </c>
      <c r="I137" s="98">
        <v>1173.2380046159976</v>
      </c>
      <c r="J137" s="98">
        <v>1144.6734140864344</v>
      </c>
      <c r="K137" s="98">
        <v>1176.9558848725412</v>
      </c>
      <c r="L137" s="98">
        <v>1176.2103638672115</v>
      </c>
      <c r="M137" s="98">
        <v>1241.1349459009134</v>
      </c>
      <c r="N137" s="98">
        <v>1241.5516847706558</v>
      </c>
      <c r="O137" s="98">
        <v>1237.5925458527413</v>
      </c>
      <c r="P137" s="98">
        <v>1217.2649754362558</v>
      </c>
      <c r="Q137" s="98">
        <v>1186.8926507431768</v>
      </c>
      <c r="R137" s="98">
        <v>1180.0746064822756</v>
      </c>
      <c r="S137" s="98">
        <v>1148.0354952737375</v>
      </c>
      <c r="T137" s="98">
        <v>1120.96621528129</v>
      </c>
      <c r="U137" s="98">
        <v>1085.1832866439356</v>
      </c>
      <c r="V137" s="98">
        <v>1078.9097120020122</v>
      </c>
      <c r="W137" s="98">
        <v>1035.8549325419046</v>
      </c>
      <c r="X137" s="98">
        <v>954.33961509397943</v>
      </c>
      <c r="Y137" s="98">
        <v>964.31665669295205</v>
      </c>
      <c r="DA137" s="63" t="s">
        <v>2540</v>
      </c>
    </row>
    <row r="138" spans="1:105" ht="12" customHeight="1" x14ac:dyDescent="0.25">
      <c r="A138" s="108" t="s">
        <v>52</v>
      </c>
      <c r="B138" s="98">
        <v>287.57333554019596</v>
      </c>
      <c r="C138" s="98">
        <v>292.46274173288867</v>
      </c>
      <c r="D138" s="98">
        <v>290.87392667478161</v>
      </c>
      <c r="E138" s="98">
        <v>291.30051265606374</v>
      </c>
      <c r="F138" s="98">
        <v>289.30718849032712</v>
      </c>
      <c r="G138" s="98">
        <v>294.85936609845578</v>
      </c>
      <c r="H138" s="98">
        <v>296.07080404599947</v>
      </c>
      <c r="I138" s="98">
        <v>272.29115564433289</v>
      </c>
      <c r="J138" s="98">
        <v>279.23465786201416</v>
      </c>
      <c r="K138" s="98">
        <v>286.55453477145619</v>
      </c>
      <c r="L138" s="98">
        <v>291.03612059587647</v>
      </c>
      <c r="M138" s="98">
        <v>301.45072164826314</v>
      </c>
      <c r="N138" s="98">
        <v>303.04098554093423</v>
      </c>
      <c r="O138" s="98">
        <v>304.17041561525133</v>
      </c>
      <c r="P138" s="98">
        <v>298.00083689381131</v>
      </c>
      <c r="Q138" s="98">
        <v>292.90833449690587</v>
      </c>
      <c r="R138" s="98">
        <v>287.28849023732789</v>
      </c>
      <c r="S138" s="98">
        <v>279.35151395592408</v>
      </c>
      <c r="T138" s="98">
        <v>271.35645852077482</v>
      </c>
      <c r="U138" s="98">
        <v>264.1508114924597</v>
      </c>
      <c r="V138" s="98">
        <v>263.95485709313368</v>
      </c>
      <c r="W138" s="98">
        <v>268.28735127995219</v>
      </c>
      <c r="X138" s="98">
        <v>247.40708733748241</v>
      </c>
      <c r="Y138" s="98">
        <v>230.54681062158116</v>
      </c>
      <c r="DA138" s="63" t="s">
        <v>2541</v>
      </c>
    </row>
    <row r="139" spans="1:105" ht="12" customHeight="1" x14ac:dyDescent="0.25">
      <c r="A139" s="121" t="s">
        <v>54</v>
      </c>
      <c r="B139" s="122">
        <v>142.93442720988253</v>
      </c>
      <c r="C139" s="122">
        <v>147.35385606657201</v>
      </c>
      <c r="D139" s="122">
        <v>147.72344110701238</v>
      </c>
      <c r="E139" s="122">
        <v>149.99795490948674</v>
      </c>
      <c r="F139" s="122">
        <v>148.60926748480114</v>
      </c>
      <c r="G139" s="122">
        <v>154.55529292381317</v>
      </c>
      <c r="H139" s="122">
        <v>149.97077335822217</v>
      </c>
      <c r="I139" s="122">
        <v>152.67127241921122</v>
      </c>
      <c r="J139" s="122">
        <v>160.61141993986874</v>
      </c>
      <c r="K139" s="122">
        <v>173.25332554841978</v>
      </c>
      <c r="L139" s="122">
        <v>175.51314316936231</v>
      </c>
      <c r="M139" s="122">
        <v>176.91443360774647</v>
      </c>
      <c r="N139" s="122">
        <v>183.34381342992637</v>
      </c>
      <c r="O139" s="122">
        <v>185.65731738015708</v>
      </c>
      <c r="P139" s="122">
        <v>184.86850263107999</v>
      </c>
      <c r="Q139" s="122">
        <v>186.27740984049436</v>
      </c>
      <c r="R139" s="122">
        <v>185.87231224534617</v>
      </c>
      <c r="S139" s="122">
        <v>185.74506365810308</v>
      </c>
      <c r="T139" s="122">
        <v>190.14370380495791</v>
      </c>
      <c r="U139" s="122">
        <v>191.07003529956563</v>
      </c>
      <c r="V139" s="122">
        <v>254.704143586095</v>
      </c>
      <c r="W139" s="122">
        <v>251.54735599037917</v>
      </c>
      <c r="X139" s="122">
        <v>230.98614359261921</v>
      </c>
      <c r="Y139" s="122">
        <v>212.80480206957134</v>
      </c>
      <c r="DA139" s="130" t="s">
        <v>2542</v>
      </c>
    </row>
    <row r="140" spans="1:105" ht="12" customHeight="1" x14ac:dyDescent="0.25">
      <c r="A140" s="97" t="s">
        <v>50</v>
      </c>
      <c r="B140" s="98">
        <v>105.27373716512074</v>
      </c>
      <c r="C140" s="98">
        <v>162.97266499979463</v>
      </c>
      <c r="D140" s="98">
        <v>153.70583106130994</v>
      </c>
      <c r="E140" s="98">
        <v>175.15966150967122</v>
      </c>
      <c r="F140" s="98">
        <v>149.92945650174497</v>
      </c>
      <c r="G140" s="98">
        <v>186.06739999210873</v>
      </c>
      <c r="H140" s="98">
        <v>98.041969980423232</v>
      </c>
      <c r="I140" s="98">
        <v>131.19275158951874</v>
      </c>
      <c r="J140" s="98">
        <v>184.71360376388233</v>
      </c>
      <c r="K140" s="98">
        <v>216.53128710983134</v>
      </c>
      <c r="L140" s="98">
        <v>170.28627824926721</v>
      </c>
      <c r="M140" s="98">
        <v>165.22114432762581</v>
      </c>
      <c r="N140" s="98">
        <v>138.56612423730343</v>
      </c>
      <c r="O140" s="98">
        <v>189.1264695451506</v>
      </c>
      <c r="P140" s="98">
        <v>180.85900684570825</v>
      </c>
      <c r="Q140" s="98">
        <v>222.92347488759904</v>
      </c>
      <c r="R140" s="98">
        <v>177.3743803788918</v>
      </c>
      <c r="S140" s="98">
        <v>182.63515646071914</v>
      </c>
      <c r="T140" s="98">
        <v>190.26063437712358</v>
      </c>
      <c r="U140" s="98">
        <v>193.74258240104501</v>
      </c>
      <c r="V140" s="98">
        <v>251.94795758406121</v>
      </c>
      <c r="W140" s="98">
        <v>265.50293949731162</v>
      </c>
      <c r="X140" s="98">
        <v>233.31266220095708</v>
      </c>
      <c r="Y140" s="98">
        <v>197.86231404133861</v>
      </c>
      <c r="DA140" s="63" t="s">
        <v>2543</v>
      </c>
    </row>
    <row r="141" spans="1:105" ht="12" customHeight="1" x14ac:dyDescent="0.25">
      <c r="A141" s="109" t="s">
        <v>120</v>
      </c>
      <c r="B141" s="33">
        <v>147.08670736658169</v>
      </c>
      <c r="C141" s="33">
        <v>145.50980251020155</v>
      </c>
      <c r="D141" s="33">
        <v>146.98387628156252</v>
      </c>
      <c r="E141" s="33">
        <v>146.76525840124771</v>
      </c>
      <c r="F141" s="33">
        <v>148.44814468976392</v>
      </c>
      <c r="G141" s="33">
        <v>150.84979298286348</v>
      </c>
      <c r="H141" s="33">
        <v>155.69635166927287</v>
      </c>
      <c r="I141" s="33">
        <v>155.00814840438159</v>
      </c>
      <c r="J141" s="33">
        <v>157.82549288509227</v>
      </c>
      <c r="K141" s="33">
        <v>168.33186579207009</v>
      </c>
      <c r="L141" s="33">
        <v>176.04411649931833</v>
      </c>
      <c r="M141" s="33">
        <v>177.87758891794289</v>
      </c>
      <c r="N141" s="33">
        <v>186.59211937971025</v>
      </c>
      <c r="O141" s="33">
        <v>185.41396149945575</v>
      </c>
      <c r="P141" s="33">
        <v>185.15900440566062</v>
      </c>
      <c r="Q141" s="33">
        <v>183.62458141237215</v>
      </c>
      <c r="R141" s="33">
        <v>186.48255072680135</v>
      </c>
      <c r="S141" s="33">
        <v>185.95884600781559</v>
      </c>
      <c r="T141" s="33">
        <v>190.13600613944965</v>
      </c>
      <c r="U141" s="33">
        <v>190.90086884311748</v>
      </c>
      <c r="V141" s="33">
        <v>254.87114582458258</v>
      </c>
      <c r="W141" s="33">
        <v>250.76420187336336</v>
      </c>
      <c r="X141" s="33">
        <v>230.87088089771734</v>
      </c>
      <c r="Y141" s="33">
        <v>213.44230053042094</v>
      </c>
      <c r="DA141" s="60" t="s">
        <v>2544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14709.130499300649</v>
      </c>
      <c r="C143" s="117">
        <f t="shared" si="49"/>
        <v>16520.419140445552</v>
      </c>
      <c r="D143" s="117">
        <f t="shared" si="49"/>
        <v>16624.387134786368</v>
      </c>
      <c r="E143" s="117">
        <f t="shared" si="49"/>
        <v>17479.459740168651</v>
      </c>
      <c r="F143" s="117">
        <f t="shared" si="49"/>
        <v>16590.17030502448</v>
      </c>
      <c r="G143" s="117">
        <f t="shared" si="49"/>
        <v>16866.742081191267</v>
      </c>
      <c r="H143" s="117">
        <f t="shared" si="49"/>
        <v>17033.402494716345</v>
      </c>
      <c r="I143" s="117">
        <f t="shared" si="49"/>
        <v>17084.654409359209</v>
      </c>
      <c r="J143" s="117">
        <f t="shared" si="49"/>
        <v>16712.544131523307</v>
      </c>
      <c r="K143" s="117">
        <f t="shared" si="49"/>
        <v>17681.938684883331</v>
      </c>
      <c r="L143" s="117">
        <f t="shared" si="49"/>
        <v>19779.576597789321</v>
      </c>
      <c r="M143" s="117">
        <f t="shared" si="49"/>
        <v>17117.496603017633</v>
      </c>
      <c r="N143" s="117">
        <f t="shared" si="49"/>
        <v>18940.41452914512</v>
      </c>
      <c r="O143" s="117">
        <f t="shared" si="49"/>
        <v>18035.232733359157</v>
      </c>
      <c r="P143" s="117">
        <f t="shared" si="49"/>
        <v>17925.659928534318</v>
      </c>
      <c r="Q143" s="117">
        <f t="shared" si="49"/>
        <v>17597.284634399773</v>
      </c>
      <c r="R143" s="117">
        <f t="shared" ref="R143:V143" si="50">R144+R146+R148+R157</f>
        <v>19247.434372026328</v>
      </c>
      <c r="S143" s="117">
        <f t="shared" si="50"/>
        <v>19009.752093744071</v>
      </c>
      <c r="T143" s="117">
        <f t="shared" si="50"/>
        <v>18701.647928147897</v>
      </c>
      <c r="U143" s="117">
        <f t="shared" si="50"/>
        <v>18628.51078013016</v>
      </c>
      <c r="V143" s="117">
        <f t="shared" si="50"/>
        <v>16791.261617752145</v>
      </c>
      <c r="W143" s="117">
        <f t="shared" ref="W143:Y143" si="51">W144+W146+W148+W157</f>
        <v>19144.451703076331</v>
      </c>
      <c r="X143" s="117">
        <f t="shared" si="51"/>
        <v>18574.875219866521</v>
      </c>
      <c r="Y143" s="117">
        <f t="shared" si="51"/>
        <v>18383.006250308368</v>
      </c>
      <c r="DA143" s="129" t="s">
        <v>2545</v>
      </c>
    </row>
    <row r="144" spans="1:105" ht="12.95" customHeight="1" x14ac:dyDescent="0.25">
      <c r="A144" s="121" t="s">
        <v>57</v>
      </c>
      <c r="B144" s="122">
        <f t="shared" ref="B144:Y144" si="52">B145</f>
        <v>12902.27572934023</v>
      </c>
      <c r="C144" s="122">
        <f t="shared" si="52"/>
        <v>14722.453499088271</v>
      </c>
      <c r="D144" s="122">
        <f t="shared" si="52"/>
        <v>14816.887558456147</v>
      </c>
      <c r="E144" s="122">
        <f t="shared" si="52"/>
        <v>15642.8500858893</v>
      </c>
      <c r="F144" s="122">
        <f t="shared" si="52"/>
        <v>14788.547621554289</v>
      </c>
      <c r="G144" s="122">
        <f t="shared" si="52"/>
        <v>14988.8009998824</v>
      </c>
      <c r="H144" s="122">
        <f t="shared" si="52"/>
        <v>15144.294411904202</v>
      </c>
      <c r="I144" s="122">
        <f t="shared" si="52"/>
        <v>15226.781155861656</v>
      </c>
      <c r="J144" s="122">
        <f t="shared" si="52"/>
        <v>14846.991596014728</v>
      </c>
      <c r="K144" s="122">
        <f t="shared" si="52"/>
        <v>15764.196947383021</v>
      </c>
      <c r="L144" s="122">
        <f t="shared" si="52"/>
        <v>17779.790846251599</v>
      </c>
      <c r="M144" s="122">
        <f t="shared" si="52"/>
        <v>15122.375819812953</v>
      </c>
      <c r="N144" s="122">
        <f t="shared" si="52"/>
        <v>16952.197556029867</v>
      </c>
      <c r="O144" s="122">
        <f t="shared" si="52"/>
        <v>16047.394343803007</v>
      </c>
      <c r="P144" s="122">
        <f t="shared" si="52"/>
        <v>15953.589892729693</v>
      </c>
      <c r="Q144" s="122">
        <f t="shared" si="52"/>
        <v>15630.114919342492</v>
      </c>
      <c r="R144" s="122">
        <f t="shared" si="52"/>
        <v>17253.922803980331</v>
      </c>
      <c r="S144" s="122">
        <f t="shared" si="52"/>
        <v>17060.759902617163</v>
      </c>
      <c r="T144" s="122">
        <f t="shared" si="52"/>
        <v>16764.155828484665</v>
      </c>
      <c r="U144" s="122">
        <f t="shared" si="52"/>
        <v>16686.398025169856</v>
      </c>
      <c r="V144" s="122">
        <f t="shared" si="52"/>
        <v>14751.00733225425</v>
      </c>
      <c r="W144" s="122">
        <f t="shared" si="52"/>
        <v>17086.502126104493</v>
      </c>
      <c r="X144" s="122">
        <f t="shared" si="52"/>
        <v>16739.28416220596</v>
      </c>
      <c r="Y144" s="122">
        <f t="shared" si="52"/>
        <v>16556.815281990926</v>
      </c>
      <c r="DA144" s="130" t="s">
        <v>2546</v>
      </c>
    </row>
    <row r="145" spans="1:105" ht="12" customHeight="1" x14ac:dyDescent="0.25">
      <c r="A145" s="97" t="s">
        <v>53</v>
      </c>
      <c r="B145" s="98">
        <v>12902.27572934023</v>
      </c>
      <c r="C145" s="98">
        <v>14722.453499088271</v>
      </c>
      <c r="D145" s="98">
        <v>14816.887558456147</v>
      </c>
      <c r="E145" s="98">
        <v>15642.8500858893</v>
      </c>
      <c r="F145" s="98">
        <v>14788.547621554289</v>
      </c>
      <c r="G145" s="98">
        <v>14988.8009998824</v>
      </c>
      <c r="H145" s="98">
        <v>15144.294411904202</v>
      </c>
      <c r="I145" s="98">
        <v>15226.781155861656</v>
      </c>
      <c r="J145" s="98">
        <v>14846.991596014728</v>
      </c>
      <c r="K145" s="98">
        <v>15764.196947383021</v>
      </c>
      <c r="L145" s="98">
        <v>17779.790846251599</v>
      </c>
      <c r="M145" s="98">
        <v>15122.375819812953</v>
      </c>
      <c r="N145" s="98">
        <v>16952.197556029867</v>
      </c>
      <c r="O145" s="98">
        <v>16047.394343803007</v>
      </c>
      <c r="P145" s="98">
        <v>15953.589892729693</v>
      </c>
      <c r="Q145" s="98">
        <v>15630.114919342492</v>
      </c>
      <c r="R145" s="98">
        <v>17253.922803980331</v>
      </c>
      <c r="S145" s="98">
        <v>17060.759902617163</v>
      </c>
      <c r="T145" s="98">
        <v>16764.155828484665</v>
      </c>
      <c r="U145" s="98">
        <v>16686.398025169856</v>
      </c>
      <c r="V145" s="98">
        <v>14751.00733225425</v>
      </c>
      <c r="W145" s="98">
        <v>17086.502126104493</v>
      </c>
      <c r="X145" s="98">
        <v>16739.28416220596</v>
      </c>
      <c r="Y145" s="98">
        <v>16556.815281990926</v>
      </c>
      <c r="DA145" s="63" t="s">
        <v>2547</v>
      </c>
    </row>
    <row r="146" spans="1:105" ht="12.95" customHeight="1" x14ac:dyDescent="0.25">
      <c r="A146" s="121" t="s">
        <v>92</v>
      </c>
      <c r="B146" s="122">
        <f t="shared" ref="B146:Y146" si="53">B147</f>
        <v>194.30496952560821</v>
      </c>
      <c r="C146" s="122">
        <f t="shared" si="53"/>
        <v>201.09502460077624</v>
      </c>
      <c r="D146" s="122">
        <f t="shared" si="53"/>
        <v>203.99816912644809</v>
      </c>
      <c r="E146" s="122">
        <f t="shared" si="53"/>
        <v>255.48815824887424</v>
      </c>
      <c r="F146" s="122">
        <f t="shared" si="53"/>
        <v>223.70404976445963</v>
      </c>
      <c r="G146" s="122">
        <f t="shared" si="53"/>
        <v>241.26182072730995</v>
      </c>
      <c r="H146" s="122">
        <f t="shared" si="53"/>
        <v>256.36322348765242</v>
      </c>
      <c r="I146" s="122">
        <f t="shared" si="53"/>
        <v>259.62594462097633</v>
      </c>
      <c r="J146" s="122">
        <f t="shared" si="53"/>
        <v>277.37289120237216</v>
      </c>
      <c r="K146" s="122">
        <f t="shared" si="53"/>
        <v>275.88577061131923</v>
      </c>
      <c r="L146" s="122">
        <f t="shared" si="53"/>
        <v>352.25331961859092</v>
      </c>
      <c r="M146" s="122">
        <f t="shared" si="53"/>
        <v>270.98165400095814</v>
      </c>
      <c r="N146" s="122">
        <f t="shared" si="53"/>
        <v>256.73135651684578</v>
      </c>
      <c r="O146" s="122">
        <f t="shared" si="53"/>
        <v>258.86633975006487</v>
      </c>
      <c r="P146" s="122">
        <f t="shared" si="53"/>
        <v>273.72959288442206</v>
      </c>
      <c r="Q146" s="122">
        <f t="shared" si="53"/>
        <v>285.57308761233605</v>
      </c>
      <c r="R146" s="122">
        <f t="shared" si="53"/>
        <v>315.54517385395553</v>
      </c>
      <c r="S146" s="122">
        <f t="shared" si="53"/>
        <v>316.13394478522611</v>
      </c>
      <c r="T146" s="122">
        <f t="shared" si="53"/>
        <v>338.8535678933838</v>
      </c>
      <c r="U146" s="122">
        <f t="shared" si="53"/>
        <v>381.95694645659268</v>
      </c>
      <c r="V146" s="122">
        <f t="shared" si="53"/>
        <v>420.6989443197898</v>
      </c>
      <c r="W146" s="122">
        <f t="shared" si="53"/>
        <v>480.89137245818199</v>
      </c>
      <c r="X146" s="122">
        <f t="shared" si="53"/>
        <v>382.17264006815594</v>
      </c>
      <c r="Y146" s="122">
        <f t="shared" si="53"/>
        <v>397.915602160817</v>
      </c>
      <c r="DA146" s="130" t="s">
        <v>2548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194.30496952560821</v>
      </c>
      <c r="C147" s="98">
        <f>IF(RES_hhdet_tes!C147=0,0,RES_hhdet_tes!C147*1000*11630/RES_hhdet_num!C143)</f>
        <v>201.09502460077624</v>
      </c>
      <c r="D147" s="98">
        <f>IF(RES_hhdet_tes!D147=0,0,RES_hhdet_tes!D147*1000*11630/RES_hhdet_num!D143)</f>
        <v>203.99816912644809</v>
      </c>
      <c r="E147" s="98">
        <f>IF(RES_hhdet_tes!E147=0,0,RES_hhdet_tes!E147*1000*11630/RES_hhdet_num!E143)</f>
        <v>255.48815824887424</v>
      </c>
      <c r="F147" s="98">
        <f>IF(RES_hhdet_tes!F147=0,0,RES_hhdet_tes!F147*1000*11630/RES_hhdet_num!F143)</f>
        <v>223.70404976445963</v>
      </c>
      <c r="G147" s="98">
        <f>IF(RES_hhdet_tes!G147=0,0,RES_hhdet_tes!G147*1000*11630/RES_hhdet_num!G143)</f>
        <v>241.26182072730995</v>
      </c>
      <c r="H147" s="98">
        <f>IF(RES_hhdet_tes!H147=0,0,RES_hhdet_tes!H147*1000*11630/RES_hhdet_num!H143)</f>
        <v>256.36322348765242</v>
      </c>
      <c r="I147" s="98">
        <f>IF(RES_hhdet_tes!I147=0,0,RES_hhdet_tes!I147*1000*11630/RES_hhdet_num!I143)</f>
        <v>259.62594462097633</v>
      </c>
      <c r="J147" s="98">
        <f>IF(RES_hhdet_tes!J147=0,0,RES_hhdet_tes!J147*1000*11630/RES_hhdet_num!J143)</f>
        <v>277.37289120237216</v>
      </c>
      <c r="K147" s="98">
        <f>IF(RES_hhdet_tes!K147=0,0,RES_hhdet_tes!K147*1000*11630/RES_hhdet_num!K143)</f>
        <v>275.88577061131923</v>
      </c>
      <c r="L147" s="98">
        <f>IF(RES_hhdet_tes!L147=0,0,RES_hhdet_tes!L147*1000*11630/RES_hhdet_num!L143)</f>
        <v>352.25331961859092</v>
      </c>
      <c r="M147" s="98">
        <f>IF(RES_hhdet_tes!M147=0,0,RES_hhdet_tes!M147*1000*11630/RES_hhdet_num!M143)</f>
        <v>270.98165400095814</v>
      </c>
      <c r="N147" s="98">
        <f>IF(RES_hhdet_tes!N147=0,0,RES_hhdet_tes!N147*1000*11630/RES_hhdet_num!N143)</f>
        <v>256.73135651684578</v>
      </c>
      <c r="O147" s="98">
        <f>IF(RES_hhdet_tes!O147=0,0,RES_hhdet_tes!O147*1000*11630/RES_hhdet_num!O143)</f>
        <v>258.86633975006487</v>
      </c>
      <c r="P147" s="98">
        <f>IF(RES_hhdet_tes!P147=0,0,RES_hhdet_tes!P147*1000*11630/RES_hhdet_num!P143)</f>
        <v>273.72959288442206</v>
      </c>
      <c r="Q147" s="98">
        <f>IF(RES_hhdet_tes!Q147=0,0,RES_hhdet_tes!Q147*1000*11630/RES_hhdet_num!Q143)</f>
        <v>285.57308761233605</v>
      </c>
      <c r="R147" s="98">
        <f>IF(RES_hhdet_tes!R147=0,0,RES_hhdet_tes!R147*1000*11630/RES_hhdet_num!R143)</f>
        <v>315.54517385395553</v>
      </c>
      <c r="S147" s="98">
        <f>IF(RES_hhdet_tes!S147=0,0,RES_hhdet_tes!S147*1000*11630/RES_hhdet_num!S143)</f>
        <v>316.13394478522611</v>
      </c>
      <c r="T147" s="98">
        <f>IF(RES_hhdet_tes!T147=0,0,RES_hhdet_tes!T147*1000*11630/RES_hhdet_num!T143)</f>
        <v>338.8535678933838</v>
      </c>
      <c r="U147" s="98">
        <f>IF(RES_hhdet_tes!U147=0,0,RES_hhdet_tes!U147*1000*11630/RES_hhdet_num!U143)</f>
        <v>381.95694645659268</v>
      </c>
      <c r="V147" s="98">
        <f>IF(RES_hhdet_tes!V147=0,0,RES_hhdet_tes!V147*1000*11630/RES_hhdet_num!V143)</f>
        <v>420.6989443197898</v>
      </c>
      <c r="W147" s="98">
        <f>IF(RES_hhdet_tes!W147=0,0,RES_hhdet_tes!W147*1000*11630/RES_hhdet_num!W143)</f>
        <v>480.89137245818199</v>
      </c>
      <c r="X147" s="98">
        <f>IF(RES_hhdet_tes!X147=0,0,RES_hhdet_tes!X147*1000*11630/RES_hhdet_num!X143)</f>
        <v>382.17264006815594</v>
      </c>
      <c r="Y147" s="98">
        <f>IF(RES_hhdet_tes!Y147=0,0,RES_hhdet_tes!Y147*1000*11630/RES_hhdet_num!Y143)</f>
        <v>397.915602160817</v>
      </c>
      <c r="DA147" s="63" t="s">
        <v>2549</v>
      </c>
    </row>
    <row r="148" spans="1:105" ht="12" customHeight="1" x14ac:dyDescent="0.25">
      <c r="A148" s="121" t="s">
        <v>55</v>
      </c>
      <c r="B148" s="122">
        <v>1469.615438134128</v>
      </c>
      <c r="C148" s="122">
        <v>1449.4964474389469</v>
      </c>
      <c r="D148" s="122">
        <v>1455.7617586094157</v>
      </c>
      <c r="E148" s="122">
        <v>1431.0499797775731</v>
      </c>
      <c r="F148" s="122">
        <v>1429.3084887250991</v>
      </c>
      <c r="G148" s="122">
        <v>1482.16094778978</v>
      </c>
      <c r="H148" s="122">
        <v>1482.7091448416538</v>
      </c>
      <c r="I148" s="122">
        <v>1445.5565800072102</v>
      </c>
      <c r="J148" s="122">
        <v>1427.5815288477809</v>
      </c>
      <c r="K148" s="122">
        <v>1468.6045083661188</v>
      </c>
      <c r="L148" s="122">
        <v>1472.0123106516621</v>
      </c>
      <c r="M148" s="122">
        <v>1547.1878734355448</v>
      </c>
      <c r="N148" s="122">
        <v>1547.9636033335069</v>
      </c>
      <c r="O148" s="122">
        <v>1543.3256702898896</v>
      </c>
      <c r="P148" s="122">
        <v>1513.4699487938096</v>
      </c>
      <c r="Q148" s="122">
        <v>1495.2875970777295</v>
      </c>
      <c r="R148" s="122">
        <v>1492.115731421376</v>
      </c>
      <c r="S148" s="122">
        <v>1447.1212528974227</v>
      </c>
      <c r="T148" s="122">
        <v>1408.4946627908914</v>
      </c>
      <c r="U148" s="122">
        <v>1369.0839160088565</v>
      </c>
      <c r="V148" s="122">
        <v>1364.8502834539845</v>
      </c>
      <c r="W148" s="122">
        <v>1325.5128122606311</v>
      </c>
      <c r="X148" s="122">
        <v>1222.4330356780081</v>
      </c>
      <c r="Y148" s="122">
        <v>1215.4721068368938</v>
      </c>
      <c r="DA148" s="130" t="s">
        <v>2550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2551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2552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2553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2554</v>
      </c>
    </row>
    <row r="153" spans="1:105" ht="12" customHeight="1" x14ac:dyDescent="0.25">
      <c r="A153" s="106" t="s">
        <v>122</v>
      </c>
      <c r="B153" s="101">
        <v>1469.6154381341278</v>
      </c>
      <c r="C153" s="101">
        <v>1449.4965326178283</v>
      </c>
      <c r="D153" s="101">
        <v>1455.7613877332635</v>
      </c>
      <c r="E153" s="101">
        <v>1431.0489233621909</v>
      </c>
      <c r="F153" s="101">
        <v>1429.3086143191729</v>
      </c>
      <c r="G153" s="101">
        <v>1482.1626804621726</v>
      </c>
      <c r="H153" s="101">
        <v>1482.7159092979409</v>
      </c>
      <c r="I153" s="101">
        <v>1445.564374712797</v>
      </c>
      <c r="J153" s="101">
        <v>1427.5966684213106</v>
      </c>
      <c r="K153" s="101">
        <v>1468.6154779443773</v>
      </c>
      <c r="L153" s="101">
        <v>1472.0200636181994</v>
      </c>
      <c r="M153" s="101">
        <v>1547.1912268075105</v>
      </c>
      <c r="N153" s="101">
        <v>1547.9692399482169</v>
      </c>
      <c r="O153" s="101">
        <v>1543.3425932823652</v>
      </c>
      <c r="P153" s="101">
        <v>1513.5444974741024</v>
      </c>
      <c r="Q153" s="101">
        <v>1495.3689028587453</v>
      </c>
      <c r="R153" s="101">
        <v>1492.2032472355802</v>
      </c>
      <c r="S153" s="101">
        <v>1447.1896601706396</v>
      </c>
      <c r="T153" s="101">
        <v>1408.5543573331909</v>
      </c>
      <c r="U153" s="101">
        <v>1369.1318968722462</v>
      </c>
      <c r="V153" s="101">
        <v>1364.8978096738795</v>
      </c>
      <c r="W153" s="101">
        <v>1325.5626171869965</v>
      </c>
      <c r="X153" s="101">
        <v>1222.500248293145</v>
      </c>
      <c r="Y153" s="101">
        <v>1215.5307746971184</v>
      </c>
      <c r="DA153" s="131" t="s">
        <v>2555</v>
      </c>
    </row>
    <row r="154" spans="1:105" ht="12" customHeight="1" x14ac:dyDescent="0.25">
      <c r="A154" s="107" t="s">
        <v>121</v>
      </c>
      <c r="B154" s="104">
        <v>1469.6154381341278</v>
      </c>
      <c r="C154" s="104">
        <v>1449.4910712392959</v>
      </c>
      <c r="D154" s="104">
        <v>1455.7857798361897</v>
      </c>
      <c r="E154" s="104">
        <v>1431.1208893694582</v>
      </c>
      <c r="F154" s="104">
        <v>1429.300291627241</v>
      </c>
      <c r="G154" s="104">
        <v>1482.0565594139007</v>
      </c>
      <c r="H154" s="104">
        <v>1482.3892683092229</v>
      </c>
      <c r="I154" s="104">
        <v>1445.2138619818136</v>
      </c>
      <c r="J154" s="104">
        <v>1427.020677389339</v>
      </c>
      <c r="K154" s="104">
        <v>1468.2174949886589</v>
      </c>
      <c r="L154" s="104">
        <v>1471.7609807688013</v>
      </c>
      <c r="M154" s="104">
        <v>1547.0845127131115</v>
      </c>
      <c r="N154" s="104">
        <v>1547.80249137031</v>
      </c>
      <c r="O154" s="104">
        <v>1542.8864914775893</v>
      </c>
      <c r="P154" s="104">
        <v>1511.750918465493</v>
      </c>
      <c r="Q154" s="104">
        <v>1493.5276738030202</v>
      </c>
      <c r="R154" s="104">
        <v>1490.4076452919908</v>
      </c>
      <c r="S154" s="104">
        <v>1445.8917018041579</v>
      </c>
      <c r="T154" s="104">
        <v>1407.5326817244734</v>
      </c>
      <c r="U154" s="104">
        <v>1368.3718993164521</v>
      </c>
      <c r="V154" s="104">
        <v>1364.2065799402226</v>
      </c>
      <c r="W154" s="104">
        <v>1324.871682819396</v>
      </c>
      <c r="X154" s="104">
        <v>1221.608766413246</v>
      </c>
      <c r="Y154" s="104">
        <v>1214.7814280352313</v>
      </c>
      <c r="DA154" s="132" t="s">
        <v>2556</v>
      </c>
    </row>
    <row r="155" spans="1:105" ht="12" customHeight="1" x14ac:dyDescent="0.25">
      <c r="A155" s="108" t="s">
        <v>53</v>
      </c>
      <c r="B155" s="98">
        <v>1182.0421025939318</v>
      </c>
      <c r="C155" s="98">
        <v>1156.892867543007</v>
      </c>
      <c r="D155" s="98">
        <v>1164.8345094572162</v>
      </c>
      <c r="E155" s="98">
        <v>1139.7758761571097</v>
      </c>
      <c r="F155" s="98">
        <v>1139.8361765513407</v>
      </c>
      <c r="G155" s="98">
        <v>1187.0367229108247</v>
      </c>
      <c r="H155" s="98">
        <v>1186.3141849558021</v>
      </c>
      <c r="I155" s="98">
        <v>1172.9820983822699</v>
      </c>
      <c r="J155" s="98">
        <v>1147.1756238617131</v>
      </c>
      <c r="K155" s="98">
        <v>1180.7413174551025</v>
      </c>
      <c r="L155" s="98">
        <v>1179.8293858915604</v>
      </c>
      <c r="M155" s="98">
        <v>1244.7546307369771</v>
      </c>
      <c r="N155" s="98">
        <v>1244.1317557627458</v>
      </c>
      <c r="O155" s="98">
        <v>1238.4944175409771</v>
      </c>
      <c r="P155" s="98">
        <v>1214.4413406924996</v>
      </c>
      <c r="Q155" s="98">
        <v>1197.9023107832038</v>
      </c>
      <c r="R155" s="98">
        <v>1198.6073654489664</v>
      </c>
      <c r="S155" s="98">
        <v>1162.91866554731</v>
      </c>
      <c r="T155" s="98">
        <v>1133.2118716481602</v>
      </c>
      <c r="U155" s="98">
        <v>1100.4941749432692</v>
      </c>
      <c r="V155" s="98">
        <v>1096.0567149867741</v>
      </c>
      <c r="W155" s="98">
        <v>1052.319892283339</v>
      </c>
      <c r="X155" s="98">
        <v>970.11261822100857</v>
      </c>
      <c r="Y155" s="98">
        <v>980.39148182213103</v>
      </c>
      <c r="DA155" s="63" t="s">
        <v>2557</v>
      </c>
    </row>
    <row r="156" spans="1:105" ht="12" customHeight="1" x14ac:dyDescent="0.25">
      <c r="A156" s="108" t="s">
        <v>52</v>
      </c>
      <c r="B156" s="98">
        <v>287.57333554019607</v>
      </c>
      <c r="C156" s="98">
        <v>292.59820369628903</v>
      </c>
      <c r="D156" s="98">
        <v>290.95127037897373</v>
      </c>
      <c r="E156" s="98">
        <v>291.34501321234848</v>
      </c>
      <c r="F156" s="98">
        <v>289.46411507590005</v>
      </c>
      <c r="G156" s="98">
        <v>295.01983650307579</v>
      </c>
      <c r="H156" s="98">
        <v>296.07508335342095</v>
      </c>
      <c r="I156" s="98">
        <v>272.23176359954385</v>
      </c>
      <c r="J156" s="98">
        <v>279.84505352762574</v>
      </c>
      <c r="K156" s="98">
        <v>287.47617753355661</v>
      </c>
      <c r="L156" s="98">
        <v>291.93159487724091</v>
      </c>
      <c r="M156" s="98">
        <v>302.32988197613429</v>
      </c>
      <c r="N156" s="98">
        <v>303.67073560756421</v>
      </c>
      <c r="O156" s="98">
        <v>304.39207393661212</v>
      </c>
      <c r="P156" s="98">
        <v>297.30957777299363</v>
      </c>
      <c r="Q156" s="98">
        <v>295.62536301981635</v>
      </c>
      <c r="R156" s="98">
        <v>291.80027984302438</v>
      </c>
      <c r="S156" s="98">
        <v>282.97303625684799</v>
      </c>
      <c r="T156" s="98">
        <v>274.32081007631325</v>
      </c>
      <c r="U156" s="98">
        <v>267.8777243731829</v>
      </c>
      <c r="V156" s="98">
        <v>268.14986495344851</v>
      </c>
      <c r="W156" s="98">
        <v>272.5517905360569</v>
      </c>
      <c r="X156" s="98">
        <v>251.49614819223765</v>
      </c>
      <c r="Y156" s="98">
        <v>234.3899462131003</v>
      </c>
      <c r="DA156" s="63" t="s">
        <v>2558</v>
      </c>
    </row>
    <row r="157" spans="1:105" ht="12" customHeight="1" x14ac:dyDescent="0.25">
      <c r="A157" s="121" t="s">
        <v>54</v>
      </c>
      <c r="B157" s="122">
        <v>142.93436230068241</v>
      </c>
      <c r="C157" s="122">
        <v>147.37416931755735</v>
      </c>
      <c r="D157" s="122">
        <v>147.7396485943591</v>
      </c>
      <c r="E157" s="122">
        <v>150.07151625290541</v>
      </c>
      <c r="F157" s="122">
        <v>148.61014498063065</v>
      </c>
      <c r="G157" s="122">
        <v>154.51831279177884</v>
      </c>
      <c r="H157" s="122">
        <v>150.03571448283594</v>
      </c>
      <c r="I157" s="122">
        <v>152.69072886936419</v>
      </c>
      <c r="J157" s="122">
        <v>160.59811545842535</v>
      </c>
      <c r="K157" s="122">
        <v>173.25145852287122</v>
      </c>
      <c r="L157" s="122">
        <v>175.52012126746794</v>
      </c>
      <c r="M157" s="122">
        <v>176.95125576817571</v>
      </c>
      <c r="N157" s="122">
        <v>183.52201326490135</v>
      </c>
      <c r="O157" s="122">
        <v>185.64637951619605</v>
      </c>
      <c r="P157" s="122">
        <v>184.87049412639226</v>
      </c>
      <c r="Q157" s="122">
        <v>186.30903036721557</v>
      </c>
      <c r="R157" s="122">
        <v>185.85066277066539</v>
      </c>
      <c r="S157" s="122">
        <v>185.73699344426171</v>
      </c>
      <c r="T157" s="122">
        <v>190.14386897895631</v>
      </c>
      <c r="U157" s="122">
        <v>191.07189249485108</v>
      </c>
      <c r="V157" s="122">
        <v>254.70505772412008</v>
      </c>
      <c r="W157" s="122">
        <v>251.54539225302122</v>
      </c>
      <c r="X157" s="122">
        <v>230.9853819143988</v>
      </c>
      <c r="Y157" s="122">
        <v>212.80325931973272</v>
      </c>
      <c r="DA157" s="130" t="s">
        <v>2559</v>
      </c>
    </row>
    <row r="158" spans="1:105" ht="12" customHeight="1" x14ac:dyDescent="0.25">
      <c r="A158" s="97" t="s">
        <v>50</v>
      </c>
      <c r="B158" s="98">
        <v>105.27373716512072</v>
      </c>
      <c r="C158" s="98">
        <v>162.97266499979466</v>
      </c>
      <c r="D158" s="98">
        <v>153.70583106131002</v>
      </c>
      <c r="E158" s="98">
        <v>175.15966150967128</v>
      </c>
      <c r="F158" s="98">
        <v>149.92945650174497</v>
      </c>
      <c r="G158" s="98">
        <v>186.06739999210859</v>
      </c>
      <c r="H158" s="98">
        <v>98.041969980423247</v>
      </c>
      <c r="I158" s="98">
        <v>131.19275158951865</v>
      </c>
      <c r="J158" s="98">
        <v>184.7136037638825</v>
      </c>
      <c r="K158" s="98">
        <v>216.53128710983111</v>
      </c>
      <c r="L158" s="98">
        <v>170.28627824926718</v>
      </c>
      <c r="M158" s="98">
        <v>165.22114432762567</v>
      </c>
      <c r="N158" s="98">
        <v>138.5661242373034</v>
      </c>
      <c r="O158" s="98">
        <v>189.1264695451512</v>
      </c>
      <c r="P158" s="98">
        <v>180.85900684570734</v>
      </c>
      <c r="Q158" s="98">
        <v>222.92347488759842</v>
      </c>
      <c r="R158" s="98">
        <v>177.37438037889183</v>
      </c>
      <c r="S158" s="98">
        <v>182.63515646071917</v>
      </c>
      <c r="T158" s="98">
        <v>190.26063437712236</v>
      </c>
      <c r="U158" s="98">
        <v>193.74258240104305</v>
      </c>
      <c r="V158" s="98">
        <v>251.94795758406121</v>
      </c>
      <c r="W158" s="98">
        <v>265.50293949731213</v>
      </c>
      <c r="X158" s="98">
        <v>233.31266220095887</v>
      </c>
      <c r="Y158" s="98">
        <v>197.86231404133903</v>
      </c>
      <c r="DA158" s="63" t="s">
        <v>2560</v>
      </c>
    </row>
    <row r="159" spans="1:105" ht="12" customHeight="1" x14ac:dyDescent="0.25">
      <c r="A159" s="109" t="s">
        <v>120</v>
      </c>
      <c r="B159" s="33">
        <v>147.08670736658169</v>
      </c>
      <c r="C159" s="33">
        <v>145.50980251020158</v>
      </c>
      <c r="D159" s="33">
        <v>146.98387628156254</v>
      </c>
      <c r="E159" s="33">
        <v>146.76525840124771</v>
      </c>
      <c r="F159" s="33">
        <v>148.44814468976386</v>
      </c>
      <c r="G159" s="33">
        <v>150.84979298286336</v>
      </c>
      <c r="H159" s="33">
        <v>155.69635166927287</v>
      </c>
      <c r="I159" s="33">
        <v>155.00814840438164</v>
      </c>
      <c r="J159" s="33">
        <v>157.82549288509253</v>
      </c>
      <c r="K159" s="33">
        <v>168.3318657920704</v>
      </c>
      <c r="L159" s="33">
        <v>176.0441164993176</v>
      </c>
      <c r="M159" s="33">
        <v>177.87758891794292</v>
      </c>
      <c r="N159" s="33">
        <v>186.59211937970986</v>
      </c>
      <c r="O159" s="33">
        <v>185.4139614994566</v>
      </c>
      <c r="P159" s="33">
        <v>185.15900440565966</v>
      </c>
      <c r="Q159" s="33">
        <v>183.62458141237047</v>
      </c>
      <c r="R159" s="33">
        <v>186.48255072680118</v>
      </c>
      <c r="S159" s="33">
        <v>185.95884600781551</v>
      </c>
      <c r="T159" s="33">
        <v>190.13600613944982</v>
      </c>
      <c r="U159" s="33">
        <v>190.90086884311589</v>
      </c>
      <c r="V159" s="33">
        <v>254.8711458245827</v>
      </c>
      <c r="W159" s="33">
        <v>250.76420187336313</v>
      </c>
      <c r="X159" s="33">
        <v>230.8708808977164</v>
      </c>
      <c r="Y159" s="33">
        <v>213.44230053042122</v>
      </c>
      <c r="DA159" s="60" t="s">
        <v>2561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15245.852974824715</v>
      </c>
      <c r="C161" s="117">
        <f t="shared" si="54"/>
        <v>16409.747765031418</v>
      </c>
      <c r="D161" s="117">
        <f t="shared" si="54"/>
        <v>16580.570206592194</v>
      </c>
      <c r="E161" s="117">
        <f t="shared" si="54"/>
        <v>17203.602566360907</v>
      </c>
      <c r="F161" s="117">
        <f t="shared" si="54"/>
        <v>16417.863474778369</v>
      </c>
      <c r="G161" s="117">
        <f t="shared" si="54"/>
        <v>16652.049848876322</v>
      </c>
      <c r="H161" s="117">
        <f t="shared" si="54"/>
        <v>16969.280700849235</v>
      </c>
      <c r="I161" s="117">
        <f t="shared" si="54"/>
        <v>16822.017400973134</v>
      </c>
      <c r="J161" s="117">
        <f t="shared" si="54"/>
        <v>16347.806354396187</v>
      </c>
      <c r="K161" s="117">
        <f t="shared" si="54"/>
        <v>17577.25372945143</v>
      </c>
      <c r="L161" s="117">
        <f t="shared" si="54"/>
        <v>19544.992594646661</v>
      </c>
      <c r="M161" s="117">
        <f t="shared" si="54"/>
        <v>17607.674214595889</v>
      </c>
      <c r="N161" s="117">
        <f t="shared" si="54"/>
        <v>18998.702475226764</v>
      </c>
      <c r="O161" s="117">
        <f t="shared" si="54"/>
        <v>17974.94220741453</v>
      </c>
      <c r="P161" s="117">
        <f t="shared" si="54"/>
        <v>17624.948571312827</v>
      </c>
      <c r="Q161" s="117">
        <f t="shared" si="54"/>
        <v>16892.727313475778</v>
      </c>
      <c r="R161" s="117">
        <f t="shared" ref="R161:V161" si="55">R162+R164+R166+R175</f>
        <v>19016.295761251993</v>
      </c>
      <c r="S161" s="117">
        <f t="shared" si="55"/>
        <v>18757.595678020683</v>
      </c>
      <c r="T161" s="117">
        <f t="shared" si="55"/>
        <v>18941.313978024278</v>
      </c>
      <c r="U161" s="117">
        <f t="shared" si="55"/>
        <v>18346.205487834246</v>
      </c>
      <c r="V161" s="117">
        <f t="shared" si="55"/>
        <v>17488.33644391043</v>
      </c>
      <c r="W161" s="117">
        <f t="shared" ref="W161:Y161" si="56">W162+W164+W166+W175</f>
        <v>20087.666172198078</v>
      </c>
      <c r="X161" s="117">
        <f t="shared" si="56"/>
        <v>18171.539013320606</v>
      </c>
      <c r="Y161" s="117">
        <f t="shared" si="56"/>
        <v>17766.557694037598</v>
      </c>
      <c r="DA161" s="129" t="s">
        <v>2562</v>
      </c>
    </row>
    <row r="162" spans="1:105" ht="12.95" customHeight="1" x14ac:dyDescent="0.25">
      <c r="A162" s="121" t="s">
        <v>57</v>
      </c>
      <c r="B162" s="122">
        <f t="shared" ref="B162:Y162" si="57">B163</f>
        <v>13536.149856167429</v>
      </c>
      <c r="C162" s="122">
        <f t="shared" si="57"/>
        <v>14706.379415205594</v>
      </c>
      <c r="D162" s="122">
        <f t="shared" si="57"/>
        <v>14861.710532008956</v>
      </c>
      <c r="E162" s="122">
        <f t="shared" si="57"/>
        <v>15481.98087318221</v>
      </c>
      <c r="F162" s="122">
        <f t="shared" si="57"/>
        <v>14720.800053417137</v>
      </c>
      <c r="G162" s="122">
        <f t="shared" si="57"/>
        <v>14892.504754085641</v>
      </c>
      <c r="H162" s="122">
        <f t="shared" si="57"/>
        <v>15206.242812721644</v>
      </c>
      <c r="I162" s="122">
        <f t="shared" si="57"/>
        <v>15086.635690916224</v>
      </c>
      <c r="J162" s="122">
        <f t="shared" si="57"/>
        <v>14606.512349634932</v>
      </c>
      <c r="K162" s="122">
        <f t="shared" si="57"/>
        <v>15775.765395284738</v>
      </c>
      <c r="L162" s="122">
        <f t="shared" si="57"/>
        <v>17672.365365038939</v>
      </c>
      <c r="M162" s="122">
        <f t="shared" si="57"/>
        <v>15691.90546544292</v>
      </c>
      <c r="N162" s="122">
        <f t="shared" si="57"/>
        <v>17065.106577975203</v>
      </c>
      <c r="O162" s="122">
        <f t="shared" si="57"/>
        <v>16031.488874073942</v>
      </c>
      <c r="P162" s="122">
        <f t="shared" si="57"/>
        <v>15690.499853231069</v>
      </c>
      <c r="Q162" s="122">
        <f t="shared" si="57"/>
        <v>14987.851618795541</v>
      </c>
      <c r="R162" s="122">
        <f t="shared" si="57"/>
        <v>17122.405859988612</v>
      </c>
      <c r="S162" s="122">
        <f t="shared" si="57"/>
        <v>16916.188943461744</v>
      </c>
      <c r="T162" s="122">
        <f t="shared" si="57"/>
        <v>17125.916099038033</v>
      </c>
      <c r="U162" s="122">
        <f t="shared" si="57"/>
        <v>16537.586691128276</v>
      </c>
      <c r="V162" s="122">
        <f t="shared" si="57"/>
        <v>15582.607433826155</v>
      </c>
      <c r="W162" s="122">
        <f t="shared" si="57"/>
        <v>18148.11476038245</v>
      </c>
      <c r="X162" s="122">
        <f t="shared" si="57"/>
        <v>16388.969202441895</v>
      </c>
      <c r="Y162" s="122">
        <f t="shared" si="57"/>
        <v>15984.464726123697</v>
      </c>
      <c r="DA162" s="130" t="s">
        <v>2563</v>
      </c>
    </row>
    <row r="163" spans="1:105" ht="12" customHeight="1" x14ac:dyDescent="0.25">
      <c r="A163" s="97" t="s">
        <v>53</v>
      </c>
      <c r="B163" s="33">
        <v>13536.149856167429</v>
      </c>
      <c r="C163" s="33">
        <v>14706.379415205594</v>
      </c>
      <c r="D163" s="33">
        <v>14861.710532008956</v>
      </c>
      <c r="E163" s="33">
        <v>15481.98087318221</v>
      </c>
      <c r="F163" s="33">
        <v>14720.800053417137</v>
      </c>
      <c r="G163" s="33">
        <v>14892.504754085641</v>
      </c>
      <c r="H163" s="33">
        <v>15206.242812721644</v>
      </c>
      <c r="I163" s="33">
        <v>15086.635690916224</v>
      </c>
      <c r="J163" s="33">
        <v>14606.512349634932</v>
      </c>
      <c r="K163" s="33">
        <v>15775.765395284738</v>
      </c>
      <c r="L163" s="33">
        <v>17672.365365038939</v>
      </c>
      <c r="M163" s="33">
        <v>15691.90546544292</v>
      </c>
      <c r="N163" s="33">
        <v>17065.106577975203</v>
      </c>
      <c r="O163" s="33">
        <v>16031.488874073942</v>
      </c>
      <c r="P163" s="33">
        <v>15690.499853231069</v>
      </c>
      <c r="Q163" s="33">
        <v>14987.851618795541</v>
      </c>
      <c r="R163" s="33">
        <v>17122.405859988612</v>
      </c>
      <c r="S163" s="33">
        <v>16916.188943461744</v>
      </c>
      <c r="T163" s="33">
        <v>17125.916099038033</v>
      </c>
      <c r="U163" s="33">
        <v>16537.586691128276</v>
      </c>
      <c r="V163" s="33">
        <v>15582.607433826155</v>
      </c>
      <c r="W163" s="33">
        <v>18148.11476038245</v>
      </c>
      <c r="X163" s="33">
        <v>16388.969202441895</v>
      </c>
      <c r="Y163" s="33">
        <v>15984.464726123697</v>
      </c>
      <c r="DA163" s="60" t="s">
        <v>2564</v>
      </c>
    </row>
    <row r="164" spans="1:105" ht="12.95" customHeight="1" x14ac:dyDescent="0.25">
      <c r="A164" s="121" t="s">
        <v>92</v>
      </c>
      <c r="B164" s="122">
        <f t="shared" ref="B164:Y164" si="58">B165</f>
        <v>97.153233786205135</v>
      </c>
      <c r="C164" s="122">
        <f t="shared" si="58"/>
        <v>106.44763198839343</v>
      </c>
      <c r="D164" s="122">
        <f t="shared" si="58"/>
        <v>115.03373576674991</v>
      </c>
      <c r="E164" s="122">
        <f t="shared" si="58"/>
        <v>139.9849463423929</v>
      </c>
      <c r="F164" s="122">
        <f t="shared" si="58"/>
        <v>118.25334871770121</v>
      </c>
      <c r="G164" s="122">
        <f t="shared" si="58"/>
        <v>121.84634206206387</v>
      </c>
      <c r="H164" s="122">
        <f t="shared" si="58"/>
        <v>129.11961220666745</v>
      </c>
      <c r="I164" s="122">
        <f t="shared" si="58"/>
        <v>135.9712392551545</v>
      </c>
      <c r="J164" s="122">
        <f t="shared" si="58"/>
        <v>152.13396612385117</v>
      </c>
      <c r="K164" s="122">
        <f t="shared" si="58"/>
        <v>158.98337886522458</v>
      </c>
      <c r="L164" s="122">
        <f t="shared" si="58"/>
        <v>224.66516539773036</v>
      </c>
      <c r="M164" s="122">
        <f t="shared" si="58"/>
        <v>191.60361896591175</v>
      </c>
      <c r="N164" s="122">
        <f t="shared" si="58"/>
        <v>202.33256858441067</v>
      </c>
      <c r="O164" s="122">
        <f t="shared" si="58"/>
        <v>214.65990595718043</v>
      </c>
      <c r="P164" s="122">
        <f t="shared" si="58"/>
        <v>233.84892080188237</v>
      </c>
      <c r="Q164" s="122">
        <f t="shared" si="58"/>
        <v>220.00568968582499</v>
      </c>
      <c r="R164" s="122">
        <f t="shared" si="58"/>
        <v>212.72571460603683</v>
      </c>
      <c r="S164" s="122">
        <f t="shared" si="58"/>
        <v>206.01435539941951</v>
      </c>
      <c r="T164" s="122">
        <f t="shared" si="58"/>
        <v>215.04144897223233</v>
      </c>
      <c r="U164" s="122">
        <f t="shared" si="58"/>
        <v>247.14950691369322</v>
      </c>
      <c r="V164" s="122">
        <f t="shared" si="58"/>
        <v>284.78814741964635</v>
      </c>
      <c r="W164" s="122">
        <f t="shared" si="58"/>
        <v>359.29475755079562</v>
      </c>
      <c r="X164" s="122">
        <f t="shared" si="58"/>
        <v>322.64191496087273</v>
      </c>
      <c r="Y164" s="122">
        <f t="shared" si="58"/>
        <v>345.38568262767279</v>
      </c>
      <c r="DA164" s="130" t="s">
        <v>2565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97.153233786205135</v>
      </c>
      <c r="C165" s="98">
        <f>IF(RES_hhdet_tes!C165=0,0,RES_hhdet_tes!C165*1000*11630/RES_hhdet_num!C161)</f>
        <v>106.44763198839343</v>
      </c>
      <c r="D165" s="98">
        <f>IF(RES_hhdet_tes!D165=0,0,RES_hhdet_tes!D165*1000*11630/RES_hhdet_num!D161)</f>
        <v>115.03373576674991</v>
      </c>
      <c r="E165" s="98">
        <f>IF(RES_hhdet_tes!E165=0,0,RES_hhdet_tes!E165*1000*11630/RES_hhdet_num!E161)</f>
        <v>139.9849463423929</v>
      </c>
      <c r="F165" s="98">
        <f>IF(RES_hhdet_tes!F165=0,0,RES_hhdet_tes!F165*1000*11630/RES_hhdet_num!F161)</f>
        <v>118.25334871770121</v>
      </c>
      <c r="G165" s="98">
        <f>IF(RES_hhdet_tes!G165=0,0,RES_hhdet_tes!G165*1000*11630/RES_hhdet_num!G161)</f>
        <v>121.84634206206387</v>
      </c>
      <c r="H165" s="98">
        <f>IF(RES_hhdet_tes!H165=0,0,RES_hhdet_tes!H165*1000*11630/RES_hhdet_num!H161)</f>
        <v>129.11961220666745</v>
      </c>
      <c r="I165" s="98">
        <f>IF(RES_hhdet_tes!I165=0,0,RES_hhdet_tes!I165*1000*11630/RES_hhdet_num!I161)</f>
        <v>135.9712392551545</v>
      </c>
      <c r="J165" s="98">
        <f>IF(RES_hhdet_tes!J165=0,0,RES_hhdet_tes!J165*1000*11630/RES_hhdet_num!J161)</f>
        <v>152.13396612385117</v>
      </c>
      <c r="K165" s="98">
        <f>IF(RES_hhdet_tes!K165=0,0,RES_hhdet_tes!K165*1000*11630/RES_hhdet_num!K161)</f>
        <v>158.98337886522458</v>
      </c>
      <c r="L165" s="98">
        <f>IF(RES_hhdet_tes!L165=0,0,RES_hhdet_tes!L165*1000*11630/RES_hhdet_num!L161)</f>
        <v>224.66516539773036</v>
      </c>
      <c r="M165" s="98">
        <f>IF(RES_hhdet_tes!M165=0,0,RES_hhdet_tes!M165*1000*11630/RES_hhdet_num!M161)</f>
        <v>191.60361896591175</v>
      </c>
      <c r="N165" s="98">
        <f>IF(RES_hhdet_tes!N165=0,0,RES_hhdet_tes!N165*1000*11630/RES_hhdet_num!N161)</f>
        <v>202.33256858441067</v>
      </c>
      <c r="O165" s="98">
        <f>IF(RES_hhdet_tes!O165=0,0,RES_hhdet_tes!O165*1000*11630/RES_hhdet_num!O161)</f>
        <v>214.65990595718043</v>
      </c>
      <c r="P165" s="98">
        <f>IF(RES_hhdet_tes!P165=0,0,RES_hhdet_tes!P165*1000*11630/RES_hhdet_num!P161)</f>
        <v>233.84892080188237</v>
      </c>
      <c r="Q165" s="98">
        <f>IF(RES_hhdet_tes!Q165=0,0,RES_hhdet_tes!Q165*1000*11630/RES_hhdet_num!Q161)</f>
        <v>220.00568968582499</v>
      </c>
      <c r="R165" s="98">
        <f>IF(RES_hhdet_tes!R165=0,0,RES_hhdet_tes!R165*1000*11630/RES_hhdet_num!R161)</f>
        <v>212.72571460603683</v>
      </c>
      <c r="S165" s="98">
        <f>IF(RES_hhdet_tes!S165=0,0,RES_hhdet_tes!S165*1000*11630/RES_hhdet_num!S161)</f>
        <v>206.01435539941951</v>
      </c>
      <c r="T165" s="98">
        <f>IF(RES_hhdet_tes!T165=0,0,RES_hhdet_tes!T165*1000*11630/RES_hhdet_num!T161)</f>
        <v>215.04144897223233</v>
      </c>
      <c r="U165" s="98">
        <f>IF(RES_hhdet_tes!U165=0,0,RES_hhdet_tes!U165*1000*11630/RES_hhdet_num!U161)</f>
        <v>247.14950691369322</v>
      </c>
      <c r="V165" s="98">
        <f>IF(RES_hhdet_tes!V165=0,0,RES_hhdet_tes!V165*1000*11630/RES_hhdet_num!V161)</f>
        <v>284.78814741964635</v>
      </c>
      <c r="W165" s="98">
        <f>IF(RES_hhdet_tes!W165=0,0,RES_hhdet_tes!W165*1000*11630/RES_hhdet_num!W161)</f>
        <v>359.29475755079562</v>
      </c>
      <c r="X165" s="98">
        <f>IF(RES_hhdet_tes!X165=0,0,RES_hhdet_tes!X165*1000*11630/RES_hhdet_num!X161)</f>
        <v>322.64191496087273</v>
      </c>
      <c r="Y165" s="98">
        <f>IF(RES_hhdet_tes!Y165=0,0,RES_hhdet_tes!Y165*1000*11630/RES_hhdet_num!Y161)</f>
        <v>345.38568262767279</v>
      </c>
      <c r="DA165" s="63" t="s">
        <v>2566</v>
      </c>
    </row>
    <row r="166" spans="1:105" ht="12" customHeight="1" x14ac:dyDescent="0.25">
      <c r="A166" s="121" t="s">
        <v>55</v>
      </c>
      <c r="B166" s="122">
        <v>1469.6154381341278</v>
      </c>
      <c r="C166" s="122">
        <v>1449.5931674578908</v>
      </c>
      <c r="D166" s="122">
        <v>1456.1151923988698</v>
      </c>
      <c r="E166" s="122">
        <v>1431.6922749268658</v>
      </c>
      <c r="F166" s="122">
        <v>1430.2028562134205</v>
      </c>
      <c r="G166" s="122">
        <v>1483.2118308766794</v>
      </c>
      <c r="H166" s="122">
        <v>1483.840824206211</v>
      </c>
      <c r="I166" s="122">
        <v>1446.6973248760237</v>
      </c>
      <c r="J166" s="122">
        <v>1428.6310405333252</v>
      </c>
      <c r="K166" s="122">
        <v>1469.3835415445824</v>
      </c>
      <c r="L166" s="122">
        <v>1472.4331118331936</v>
      </c>
      <c r="M166" s="122">
        <v>1547.2060080040067</v>
      </c>
      <c r="N166" s="122">
        <v>1547.7701108601568</v>
      </c>
      <c r="O166" s="122">
        <v>1543.1481380354237</v>
      </c>
      <c r="P166" s="122">
        <v>1515.7149938067221</v>
      </c>
      <c r="Q166" s="122">
        <v>1498.7266154525848</v>
      </c>
      <c r="R166" s="122">
        <v>1495.2790148895858</v>
      </c>
      <c r="S166" s="122">
        <v>1449.6415110141488</v>
      </c>
      <c r="T166" s="122">
        <v>1410.2131561517904</v>
      </c>
      <c r="U166" s="122">
        <v>1370.4086365255337</v>
      </c>
      <c r="V166" s="122">
        <v>1366.2273877528803</v>
      </c>
      <c r="W166" s="122">
        <v>1328.7403355996873</v>
      </c>
      <c r="X166" s="122">
        <v>1228.9430855541896</v>
      </c>
      <c r="Y166" s="122">
        <v>1223.9083120375526</v>
      </c>
      <c r="DA166" s="130" t="s">
        <v>2567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2568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2569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2570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2571</v>
      </c>
    </row>
    <row r="171" spans="1:105" ht="12" customHeight="1" x14ac:dyDescent="0.25">
      <c r="A171" s="106" t="s">
        <v>122</v>
      </c>
      <c r="B171" s="101">
        <v>1469.615438134128</v>
      </c>
      <c r="C171" s="101">
        <v>1449.5931967179986</v>
      </c>
      <c r="D171" s="101">
        <v>1456.1150876876172</v>
      </c>
      <c r="E171" s="101">
        <v>1431.691832525519</v>
      </c>
      <c r="F171" s="101">
        <v>1430.2029115160965</v>
      </c>
      <c r="G171" s="101">
        <v>1483.2131171739977</v>
      </c>
      <c r="H171" s="101">
        <v>1483.8456746115824</v>
      </c>
      <c r="I171" s="101">
        <v>1446.7032600898708</v>
      </c>
      <c r="J171" s="101">
        <v>1428.6471524193823</v>
      </c>
      <c r="K171" s="101">
        <v>1469.3962579741869</v>
      </c>
      <c r="L171" s="101">
        <v>1472.4435023430317</v>
      </c>
      <c r="M171" s="101">
        <v>1547.2108198676735</v>
      </c>
      <c r="N171" s="101">
        <v>1547.774053901906</v>
      </c>
      <c r="O171" s="101">
        <v>1543.1576985635054</v>
      </c>
      <c r="P171" s="101">
        <v>1515.7315874647081</v>
      </c>
      <c r="Q171" s="101">
        <v>1498.7560472557598</v>
      </c>
      <c r="R171" s="101">
        <v>1495.3384406242922</v>
      </c>
      <c r="S171" s="101">
        <v>1449.6986729272462</v>
      </c>
      <c r="T171" s="101">
        <v>1410.2799669928677</v>
      </c>
      <c r="U171" s="101">
        <v>1370.4660193408363</v>
      </c>
      <c r="V171" s="101">
        <v>1366.2845521641891</v>
      </c>
      <c r="W171" s="101">
        <v>1328.7917502210673</v>
      </c>
      <c r="X171" s="101">
        <v>1228.9934048373625</v>
      </c>
      <c r="Y171" s="101">
        <v>1223.9524604644193</v>
      </c>
      <c r="DA171" s="131" t="s">
        <v>2572</v>
      </c>
    </row>
    <row r="172" spans="1:105" ht="12" customHeight="1" x14ac:dyDescent="0.25">
      <c r="A172" s="107" t="s">
        <v>121</v>
      </c>
      <c r="B172" s="104">
        <v>1469.6154381341278</v>
      </c>
      <c r="C172" s="104">
        <v>1449.5913132233666</v>
      </c>
      <c r="D172" s="104">
        <v>1456.1219247675747</v>
      </c>
      <c r="E172" s="104">
        <v>1431.7214753945486</v>
      </c>
      <c r="F172" s="104">
        <v>1430.1992761051592</v>
      </c>
      <c r="G172" s="104">
        <v>1483.134390055392</v>
      </c>
      <c r="H172" s="104">
        <v>1483.6139629382058</v>
      </c>
      <c r="I172" s="104">
        <v>1446.4388337243201</v>
      </c>
      <c r="J172" s="104">
        <v>1428.0241325193879</v>
      </c>
      <c r="K172" s="104">
        <v>1468.9291851238997</v>
      </c>
      <c r="L172" s="104">
        <v>1472.0923087137535</v>
      </c>
      <c r="M172" s="104">
        <v>1547.056740413424</v>
      </c>
      <c r="N172" s="104">
        <v>1547.6565280896218</v>
      </c>
      <c r="O172" s="104">
        <v>1542.895037174108</v>
      </c>
      <c r="P172" s="104">
        <v>1515.3102191688295</v>
      </c>
      <c r="Q172" s="104">
        <v>1498.0538340278231</v>
      </c>
      <c r="R172" s="104">
        <v>1494.0855727774226</v>
      </c>
      <c r="S172" s="104">
        <v>1448.6049556059577</v>
      </c>
      <c r="T172" s="104">
        <v>1409.1494716514733</v>
      </c>
      <c r="U172" s="104">
        <v>1369.5688060420282</v>
      </c>
      <c r="V172" s="104">
        <v>1365.4543414143259</v>
      </c>
      <c r="W172" s="104">
        <v>1328.0714709392839</v>
      </c>
      <c r="X172" s="104">
        <v>1228.3102192020415</v>
      </c>
      <c r="Y172" s="104">
        <v>1223.3751201247042</v>
      </c>
      <c r="DA172" s="132" t="s">
        <v>2573</v>
      </c>
    </row>
    <row r="173" spans="1:105" ht="12" customHeight="1" x14ac:dyDescent="0.25">
      <c r="A173" s="108" t="s">
        <v>53</v>
      </c>
      <c r="B173" s="98">
        <v>1182.0421025939315</v>
      </c>
      <c r="C173" s="98">
        <v>1156.9728744079684</v>
      </c>
      <c r="D173" s="98">
        <v>1165.1034729418714</v>
      </c>
      <c r="E173" s="98">
        <v>1140.2541959608666</v>
      </c>
      <c r="F173" s="98">
        <v>1140.5530972964716</v>
      </c>
      <c r="G173" s="98">
        <v>1187.8999993791904</v>
      </c>
      <c r="H173" s="98">
        <v>1187.2942734127689</v>
      </c>
      <c r="I173" s="98">
        <v>1173.9763248858917</v>
      </c>
      <c r="J173" s="98">
        <v>1147.9822970116336</v>
      </c>
      <c r="K173" s="98">
        <v>1181.3136590535178</v>
      </c>
      <c r="L173" s="98">
        <v>1180.0949931816911</v>
      </c>
      <c r="M173" s="98">
        <v>1244.7322856754386</v>
      </c>
      <c r="N173" s="98">
        <v>1244.0144297126253</v>
      </c>
      <c r="O173" s="98">
        <v>1238.5012772791961</v>
      </c>
      <c r="P173" s="98">
        <v>1217.3006489722491</v>
      </c>
      <c r="Q173" s="98">
        <v>1201.5325734742601</v>
      </c>
      <c r="R173" s="98">
        <v>1201.5652078805663</v>
      </c>
      <c r="S173" s="98">
        <v>1165.1009130050852</v>
      </c>
      <c r="T173" s="98">
        <v>1134.5135576146934</v>
      </c>
      <c r="U173" s="98">
        <v>1101.4567706236573</v>
      </c>
      <c r="V173" s="98">
        <v>1097.0592151671005</v>
      </c>
      <c r="W173" s="98">
        <v>1054.8614219524509</v>
      </c>
      <c r="X173" s="98">
        <v>975.43442344176697</v>
      </c>
      <c r="Y173" s="98">
        <v>987.32703609344412</v>
      </c>
      <c r="DA173" s="63" t="s">
        <v>2574</v>
      </c>
    </row>
    <row r="174" spans="1:105" ht="12" customHeight="1" x14ac:dyDescent="0.25">
      <c r="A174" s="115" t="s">
        <v>52</v>
      </c>
      <c r="B174" s="33">
        <v>287.57333554019607</v>
      </c>
      <c r="C174" s="33">
        <v>292.61843881539818</v>
      </c>
      <c r="D174" s="33">
        <v>291.01845182570344</v>
      </c>
      <c r="E174" s="33">
        <v>291.46727943368239</v>
      </c>
      <c r="F174" s="33">
        <v>289.64617880868741</v>
      </c>
      <c r="G174" s="33">
        <v>295.23439067620166</v>
      </c>
      <c r="H174" s="33">
        <v>296.3196895254369</v>
      </c>
      <c r="I174" s="33">
        <v>272.46250883842833</v>
      </c>
      <c r="J174" s="33">
        <v>280.04183550775417</v>
      </c>
      <c r="K174" s="33">
        <v>287.6155260703818</v>
      </c>
      <c r="L174" s="33">
        <v>291.9973155320626</v>
      </c>
      <c r="M174" s="33">
        <v>302.32445473798549</v>
      </c>
      <c r="N174" s="33">
        <v>303.64209837699644</v>
      </c>
      <c r="O174" s="33">
        <v>304.39375989491185</v>
      </c>
      <c r="P174" s="33">
        <v>298.00957019658023</v>
      </c>
      <c r="Q174" s="33">
        <v>296.5212605535632</v>
      </c>
      <c r="R174" s="33">
        <v>292.52036489685628</v>
      </c>
      <c r="S174" s="33">
        <v>283.50404260087248</v>
      </c>
      <c r="T174" s="33">
        <v>274.63591403677998</v>
      </c>
      <c r="U174" s="33">
        <v>268.11203541837102</v>
      </c>
      <c r="V174" s="33">
        <v>268.39512624722528</v>
      </c>
      <c r="W174" s="33">
        <v>273.21004898683316</v>
      </c>
      <c r="X174" s="33">
        <v>252.87579576027434</v>
      </c>
      <c r="Y174" s="33">
        <v>236.04808403126034</v>
      </c>
      <c r="DA174" s="60" t="s">
        <v>2575</v>
      </c>
    </row>
    <row r="175" spans="1:105" ht="12" customHeight="1" x14ac:dyDescent="0.25">
      <c r="A175" s="121" t="s">
        <v>54</v>
      </c>
      <c r="B175" s="122">
        <v>142.93444673695299</v>
      </c>
      <c r="C175" s="122">
        <v>147.32755037953601</v>
      </c>
      <c r="D175" s="122">
        <v>147.71074641761749</v>
      </c>
      <c r="E175" s="122">
        <v>149.94447190943947</v>
      </c>
      <c r="F175" s="122">
        <v>148.60721643011277</v>
      </c>
      <c r="G175" s="122">
        <v>154.48692185193943</v>
      </c>
      <c r="H175" s="122">
        <v>150.07745171471026</v>
      </c>
      <c r="I175" s="122">
        <v>152.71314592573231</v>
      </c>
      <c r="J175" s="122">
        <v>160.52899810408022</v>
      </c>
      <c r="K175" s="122">
        <v>173.12141375688478</v>
      </c>
      <c r="L175" s="122">
        <v>175.52895237679863</v>
      </c>
      <c r="M175" s="122">
        <v>176.95912218305051</v>
      </c>
      <c r="N175" s="122">
        <v>183.49321780699515</v>
      </c>
      <c r="O175" s="122">
        <v>185.64528934798381</v>
      </c>
      <c r="P175" s="122">
        <v>184.88480347315129</v>
      </c>
      <c r="Q175" s="122">
        <v>186.14338954182648</v>
      </c>
      <c r="R175" s="122">
        <v>185.88517176775812</v>
      </c>
      <c r="S175" s="122">
        <v>185.75086814536792</v>
      </c>
      <c r="T175" s="122">
        <v>190.1432738622232</v>
      </c>
      <c r="U175" s="122">
        <v>191.06065326673965</v>
      </c>
      <c r="V175" s="122">
        <v>254.71347491174933</v>
      </c>
      <c r="W175" s="122">
        <v>251.51631866514458</v>
      </c>
      <c r="X175" s="122">
        <v>230.98481036364674</v>
      </c>
      <c r="Y175" s="122">
        <v>212.79897324867352</v>
      </c>
      <c r="DA175" s="130" t="s">
        <v>2576</v>
      </c>
    </row>
    <row r="176" spans="1:105" ht="12" customHeight="1" x14ac:dyDescent="0.25">
      <c r="A176" s="97" t="s">
        <v>50</v>
      </c>
      <c r="B176" s="98">
        <v>105.27373716512072</v>
      </c>
      <c r="C176" s="98">
        <v>162.97266499979463</v>
      </c>
      <c r="D176" s="98">
        <v>153.70583106130994</v>
      </c>
      <c r="E176" s="98">
        <v>175.15966150967125</v>
      </c>
      <c r="F176" s="98">
        <v>149.92945650174491</v>
      </c>
      <c r="G176" s="98">
        <v>186.06739999210853</v>
      </c>
      <c r="H176" s="98">
        <v>98.041969980423218</v>
      </c>
      <c r="I176" s="98">
        <v>131.19275158951868</v>
      </c>
      <c r="J176" s="98">
        <v>184.71360376388245</v>
      </c>
      <c r="K176" s="98">
        <v>216.53128710983103</v>
      </c>
      <c r="L176" s="98">
        <v>170.2862782492671</v>
      </c>
      <c r="M176" s="98">
        <v>165.22114432762561</v>
      </c>
      <c r="N176" s="98">
        <v>138.56612423730334</v>
      </c>
      <c r="O176" s="98">
        <v>189.12646954515111</v>
      </c>
      <c r="P176" s="98">
        <v>180.85900684570734</v>
      </c>
      <c r="Q176" s="98">
        <v>222.92347488759813</v>
      </c>
      <c r="R176" s="98">
        <v>177.37438037889186</v>
      </c>
      <c r="S176" s="98">
        <v>182.63515646071946</v>
      </c>
      <c r="T176" s="98">
        <v>190.2606343771221</v>
      </c>
      <c r="U176" s="98">
        <v>193.74258240104297</v>
      </c>
      <c r="V176" s="98">
        <v>251.94795758406127</v>
      </c>
      <c r="W176" s="98">
        <v>265.50293949731252</v>
      </c>
      <c r="X176" s="98">
        <v>233.31266220095932</v>
      </c>
      <c r="Y176" s="98">
        <v>197.86231404134028</v>
      </c>
      <c r="DA176" s="63" t="s">
        <v>2577</v>
      </c>
    </row>
    <row r="177" spans="1:105" ht="12" customHeight="1" x14ac:dyDescent="0.25">
      <c r="A177" s="109" t="s">
        <v>120</v>
      </c>
      <c r="B177" s="33">
        <v>147.08670736658169</v>
      </c>
      <c r="C177" s="33">
        <v>145.50980251020155</v>
      </c>
      <c r="D177" s="33">
        <v>146.98387628156257</v>
      </c>
      <c r="E177" s="33">
        <v>146.76525840124776</v>
      </c>
      <c r="F177" s="33">
        <v>148.44814468976389</v>
      </c>
      <c r="G177" s="33">
        <v>150.84979298286333</v>
      </c>
      <c r="H177" s="33">
        <v>155.69635166927281</v>
      </c>
      <c r="I177" s="33">
        <v>155.00814840438167</v>
      </c>
      <c r="J177" s="33">
        <v>157.82549288509247</v>
      </c>
      <c r="K177" s="33">
        <v>168.33186579207046</v>
      </c>
      <c r="L177" s="33">
        <v>176.04411649931774</v>
      </c>
      <c r="M177" s="33">
        <v>177.87758891794289</v>
      </c>
      <c r="N177" s="33">
        <v>186.59211937970997</v>
      </c>
      <c r="O177" s="33">
        <v>185.41396149945663</v>
      </c>
      <c r="P177" s="33">
        <v>185.15900440565989</v>
      </c>
      <c r="Q177" s="33">
        <v>183.62458141237042</v>
      </c>
      <c r="R177" s="33">
        <v>186.48255072680084</v>
      </c>
      <c r="S177" s="33">
        <v>185.95884600781534</v>
      </c>
      <c r="T177" s="33">
        <v>190.1360061394503</v>
      </c>
      <c r="U177" s="33">
        <v>190.90086884311611</v>
      </c>
      <c r="V177" s="33">
        <v>254.87114582458068</v>
      </c>
      <c r="W177" s="33">
        <v>250.76420187336308</v>
      </c>
      <c r="X177" s="33">
        <v>230.8708808977139</v>
      </c>
      <c r="Y177" s="33">
        <v>213.44230053042276</v>
      </c>
      <c r="DA177" s="60" t="s">
        <v>2578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7692.0921410413875</v>
      </c>
      <c r="C3" s="117">
        <f t="shared" si="0"/>
        <v>8636.0662894708221</v>
      </c>
      <c r="D3" s="117">
        <f t="shared" si="0"/>
        <v>8641.656780010524</v>
      </c>
      <c r="E3" s="117">
        <f t="shared" si="0"/>
        <v>8694.558579960054</v>
      </c>
      <c r="F3" s="117">
        <f t="shared" si="0"/>
        <v>8643.1608549218654</v>
      </c>
      <c r="G3" s="117">
        <f t="shared" si="0"/>
        <v>8661.579297539969</v>
      </c>
      <c r="H3" s="117">
        <f t="shared" si="0"/>
        <v>9177.234118528846</v>
      </c>
      <c r="I3" s="117">
        <f t="shared" si="0"/>
        <v>9664.1087777342855</v>
      </c>
      <c r="J3" s="117">
        <f t="shared" si="0"/>
        <v>7569.0937566240973</v>
      </c>
      <c r="K3" s="117">
        <f t="shared" si="0"/>
        <v>8684.1300557693121</v>
      </c>
      <c r="L3" s="117">
        <f t="shared" si="0"/>
        <v>10945.482620907114</v>
      </c>
      <c r="M3" s="117">
        <f t="shared" si="0"/>
        <v>8625.8393905848716</v>
      </c>
      <c r="N3" s="117">
        <f t="shared" si="0"/>
        <v>9636.8855360400012</v>
      </c>
      <c r="O3" s="117">
        <f t="shared" si="0"/>
        <v>8988.1729857493283</v>
      </c>
      <c r="P3" s="117">
        <f t="shared" si="0"/>
        <v>9124.5430120320925</v>
      </c>
      <c r="Q3" s="117">
        <f t="shared" si="0"/>
        <v>8389.5425510910372</v>
      </c>
      <c r="R3" s="117">
        <f t="shared" ref="R3:V3" si="1">R4+R7+R9+R19</f>
        <v>9414.486163984322</v>
      </c>
      <c r="S3" s="117">
        <f t="shared" si="1"/>
        <v>8974.8986626992173</v>
      </c>
      <c r="T3" s="117">
        <f t="shared" si="1"/>
        <v>8891.0338812783157</v>
      </c>
      <c r="U3" s="117">
        <f t="shared" si="1"/>
        <v>8672.225004110589</v>
      </c>
      <c r="V3" s="117">
        <f t="shared" si="1"/>
        <v>7860.3099128101003</v>
      </c>
      <c r="W3" s="117">
        <f t="shared" ref="W3:Y3" si="2">W4+W7+W9+W19</f>
        <v>8943.2311908685278</v>
      </c>
      <c r="X3" s="117">
        <f t="shared" si="2"/>
        <v>7860.426714382259</v>
      </c>
      <c r="Y3" s="117">
        <f t="shared" si="2"/>
        <v>7880.8673892614288</v>
      </c>
      <c r="DA3" s="129" t="s">
        <v>2580</v>
      </c>
    </row>
    <row r="4" spans="1:105" ht="12.95" customHeight="1" x14ac:dyDescent="0.25">
      <c r="A4" s="121" t="s">
        <v>57</v>
      </c>
      <c r="B4" s="122">
        <f t="shared" ref="B4:Q4" si="3">SUM(B5:B6)</f>
        <v>7377.9237858622091</v>
      </c>
      <c r="C4" s="122">
        <f t="shared" si="3"/>
        <v>8277.8244722044128</v>
      </c>
      <c r="D4" s="122">
        <f t="shared" si="3"/>
        <v>8250.2986756460396</v>
      </c>
      <c r="E4" s="122">
        <f t="shared" si="3"/>
        <v>8279.1902524700545</v>
      </c>
      <c r="F4" s="122">
        <f t="shared" si="3"/>
        <v>8168.5036981200774</v>
      </c>
      <c r="G4" s="122">
        <f t="shared" si="3"/>
        <v>8124.538259969735</v>
      </c>
      <c r="H4" s="122">
        <f t="shared" si="3"/>
        <v>8563.8118839958661</v>
      </c>
      <c r="I4" s="122">
        <f t="shared" si="3"/>
        <v>8968.928719184265</v>
      </c>
      <c r="J4" s="122">
        <f t="shared" si="3"/>
        <v>6971.4060046879131</v>
      </c>
      <c r="K4" s="122">
        <f t="shared" si="3"/>
        <v>7956.1140020927733</v>
      </c>
      <c r="L4" s="122">
        <f t="shared" si="3"/>
        <v>10038.533995210801</v>
      </c>
      <c r="M4" s="122">
        <f t="shared" si="3"/>
        <v>7781.0440322275836</v>
      </c>
      <c r="N4" s="122">
        <f t="shared" si="3"/>
        <v>8771.5519386670821</v>
      </c>
      <c r="O4" s="122">
        <f t="shared" si="3"/>
        <v>8135.2811815041941</v>
      </c>
      <c r="P4" s="122">
        <f t="shared" si="3"/>
        <v>8274.5390388083379</v>
      </c>
      <c r="Q4" s="122">
        <f t="shared" si="3"/>
        <v>7587.0733460344791</v>
      </c>
      <c r="R4" s="122">
        <f t="shared" ref="R4:V4" si="4">SUM(R5:R6)</f>
        <v>8608.8985627065085</v>
      </c>
      <c r="S4" s="122">
        <f t="shared" si="4"/>
        <v>8218.4967250212558</v>
      </c>
      <c r="T4" s="122">
        <f t="shared" si="4"/>
        <v>8151.1332556953857</v>
      </c>
      <c r="U4" s="122">
        <f t="shared" si="4"/>
        <v>7948.5711262023524</v>
      </c>
      <c r="V4" s="122">
        <f t="shared" si="4"/>
        <v>7150.1467976632784</v>
      </c>
      <c r="W4" s="122">
        <f t="shared" ref="W4:Y4" si="5">SUM(W5:W6)</f>
        <v>8237.1516088349999</v>
      </c>
      <c r="X4" s="122">
        <f t="shared" si="5"/>
        <v>7238.8205408677495</v>
      </c>
      <c r="Y4" s="122">
        <f t="shared" si="5"/>
        <v>7269.1203069140938</v>
      </c>
      <c r="DA4" s="130" t="s">
        <v>2581</v>
      </c>
    </row>
    <row r="5" spans="1:105" ht="12" customHeight="1" x14ac:dyDescent="0.25">
      <c r="A5" s="97" t="s">
        <v>51</v>
      </c>
      <c r="B5" s="98">
        <v>7377.9237858622091</v>
      </c>
      <c r="C5" s="98">
        <v>8277.8244722044128</v>
      </c>
      <c r="D5" s="98">
        <v>8250.2986756460396</v>
      </c>
      <c r="E5" s="98">
        <v>8279.1902524700545</v>
      </c>
      <c r="F5" s="98">
        <v>8168.5036981200774</v>
      </c>
      <c r="G5" s="98">
        <v>8124.538259969735</v>
      </c>
      <c r="H5" s="98">
        <v>8563.8118839958661</v>
      </c>
      <c r="I5" s="98">
        <v>8968.928719184265</v>
      </c>
      <c r="J5" s="98">
        <v>6971.4060046879131</v>
      </c>
      <c r="K5" s="98">
        <v>7956.1140020927733</v>
      </c>
      <c r="L5" s="98">
        <v>10038.533995210801</v>
      </c>
      <c r="M5" s="98">
        <v>7781.0440322275836</v>
      </c>
      <c r="N5" s="98">
        <v>8771.5519386670821</v>
      </c>
      <c r="O5" s="98">
        <v>8135.2811815041941</v>
      </c>
      <c r="P5" s="98">
        <v>8274.5390388083379</v>
      </c>
      <c r="Q5" s="98">
        <v>7587.0733460344791</v>
      </c>
      <c r="R5" s="98">
        <v>8608.8985627065085</v>
      </c>
      <c r="S5" s="98">
        <v>8218.4967250212558</v>
      </c>
      <c r="T5" s="98">
        <v>8151.1332556953857</v>
      </c>
      <c r="U5" s="98">
        <v>7948.5711262023524</v>
      </c>
      <c r="V5" s="98">
        <v>7150.1467976632784</v>
      </c>
      <c r="W5" s="98">
        <v>8237.1516088349999</v>
      </c>
      <c r="X5" s="98">
        <v>7238.8205408677495</v>
      </c>
      <c r="Y5" s="98">
        <v>7269.1203069140938</v>
      </c>
      <c r="DA5" s="63" t="s">
        <v>2582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2583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2584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2585</v>
      </c>
    </row>
    <row r="9" spans="1:105" ht="12" customHeight="1" x14ac:dyDescent="0.25">
      <c r="A9" s="121" t="s">
        <v>55</v>
      </c>
      <c r="B9" s="122">
        <v>310.30613471540744</v>
      </c>
      <c r="C9" s="122">
        <v>351.9661287151979</v>
      </c>
      <c r="D9" s="122">
        <v>385.23532389607169</v>
      </c>
      <c r="E9" s="122">
        <v>408.17198399403935</v>
      </c>
      <c r="F9" s="122">
        <v>468.77050017679488</v>
      </c>
      <c r="G9" s="122">
        <v>530.02690000339567</v>
      </c>
      <c r="H9" s="122">
        <v>609.9204426379996</v>
      </c>
      <c r="I9" s="122">
        <v>690.5681189109697</v>
      </c>
      <c r="J9" s="122">
        <v>591.28607633919057</v>
      </c>
      <c r="K9" s="122">
        <v>720.82351894964472</v>
      </c>
      <c r="L9" s="122">
        <v>901.67022993740181</v>
      </c>
      <c r="M9" s="122">
        <v>840.61583612684467</v>
      </c>
      <c r="N9" s="122">
        <v>862.49762131734917</v>
      </c>
      <c r="O9" s="122">
        <v>849.32305098928703</v>
      </c>
      <c r="P9" s="122">
        <v>846.64533209037677</v>
      </c>
      <c r="Q9" s="122">
        <v>798.48471083755817</v>
      </c>
      <c r="R9" s="122">
        <v>802.41119925667624</v>
      </c>
      <c r="S9" s="122">
        <v>753.10600808454922</v>
      </c>
      <c r="T9" s="122">
        <v>737.07090867306954</v>
      </c>
      <c r="U9" s="122">
        <v>720.78834609316641</v>
      </c>
      <c r="V9" s="122">
        <v>706.49261220311223</v>
      </c>
      <c r="W9" s="122">
        <v>702.50309375778227</v>
      </c>
      <c r="X9" s="122">
        <v>618.53429148062185</v>
      </c>
      <c r="Y9" s="122">
        <v>609.52615688443882</v>
      </c>
      <c r="DA9" s="130" t="s">
        <v>2586</v>
      </c>
    </row>
    <row r="10" spans="1:105" ht="12" customHeight="1" x14ac:dyDescent="0.25">
      <c r="A10" s="97" t="s">
        <v>143</v>
      </c>
      <c r="B10" s="98">
        <v>892.93603625648632</v>
      </c>
      <c r="C10" s="98">
        <v>942.61162369713509</v>
      </c>
      <c r="D10" s="98">
        <v>925.26080346601657</v>
      </c>
      <c r="E10" s="98">
        <v>879.51344170144205</v>
      </c>
      <c r="F10" s="98">
        <v>906.51163240517428</v>
      </c>
      <c r="G10" s="98">
        <v>980.99447371666395</v>
      </c>
      <c r="H10" s="98">
        <v>1070.8411966364879</v>
      </c>
      <c r="I10" s="98">
        <v>1086.6386403955221</v>
      </c>
      <c r="J10" s="98">
        <v>769.23886083595289</v>
      </c>
      <c r="K10" s="98">
        <v>848.01383980801324</v>
      </c>
      <c r="L10" s="98">
        <v>979.2792568449247</v>
      </c>
      <c r="M10" s="98">
        <v>885.44868072027634</v>
      </c>
      <c r="N10" s="98">
        <v>899.61688557217622</v>
      </c>
      <c r="O10" s="98">
        <v>887.08786904597946</v>
      </c>
      <c r="P10" s="98">
        <v>886.70076363847727</v>
      </c>
      <c r="Q10" s="98">
        <v>837.28463052486086</v>
      </c>
      <c r="R10" s="98">
        <v>842.83730537036934</v>
      </c>
      <c r="S10" s="98">
        <v>792.3161952200104</v>
      </c>
      <c r="T10" s="98">
        <v>775.12155303032193</v>
      </c>
      <c r="U10" s="98">
        <v>755.47229858769379</v>
      </c>
      <c r="V10" s="98">
        <v>736.78168453765079</v>
      </c>
      <c r="W10" s="98">
        <v>728.4257171436783</v>
      </c>
      <c r="X10" s="98">
        <v>637.70852392630661</v>
      </c>
      <c r="Y10" s="98">
        <v>631.04663499279752</v>
      </c>
      <c r="DA10" s="63" t="s">
        <v>2587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2588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2589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2590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2591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2592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2593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2594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2595</v>
      </c>
    </row>
    <row r="19" spans="1:105" ht="12" customHeight="1" x14ac:dyDescent="0.25">
      <c r="A19" s="121" t="s">
        <v>54</v>
      </c>
      <c r="B19" s="122">
        <v>3.8622204637717408</v>
      </c>
      <c r="C19" s="122">
        <v>6.2756885512113856</v>
      </c>
      <c r="D19" s="122">
        <v>6.1227804684125502</v>
      </c>
      <c r="E19" s="122">
        <v>7.1963434959602761</v>
      </c>
      <c r="F19" s="122">
        <v>5.8866566249935035</v>
      </c>
      <c r="G19" s="122">
        <v>7.0141375668397004</v>
      </c>
      <c r="H19" s="122">
        <v>3.5017918949804812</v>
      </c>
      <c r="I19" s="122">
        <v>4.6119396390506058</v>
      </c>
      <c r="J19" s="122">
        <v>6.4016755969933943</v>
      </c>
      <c r="K19" s="122">
        <v>7.1925347268930135</v>
      </c>
      <c r="L19" s="122">
        <v>5.2783957589130548</v>
      </c>
      <c r="M19" s="122">
        <v>4.1795222304417763</v>
      </c>
      <c r="N19" s="122">
        <v>2.8359760555708182</v>
      </c>
      <c r="O19" s="122">
        <v>3.568753255847541</v>
      </c>
      <c r="P19" s="122">
        <v>3.3586411333779744</v>
      </c>
      <c r="Q19" s="122">
        <v>3.9844942190000951</v>
      </c>
      <c r="R19" s="122">
        <v>3.1764020211382071</v>
      </c>
      <c r="S19" s="122">
        <v>3.29592959341289</v>
      </c>
      <c r="T19" s="122">
        <v>2.8297169098606991</v>
      </c>
      <c r="U19" s="122">
        <v>2.8655318150712965</v>
      </c>
      <c r="V19" s="122">
        <v>3.6705029437096059</v>
      </c>
      <c r="W19" s="122">
        <v>3.5764882757447136</v>
      </c>
      <c r="X19" s="122">
        <v>3.0718820338883228</v>
      </c>
      <c r="Y19" s="122">
        <v>2.2209254628960236</v>
      </c>
      <c r="DA19" s="130" t="s">
        <v>2596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2597</v>
      </c>
    </row>
    <row r="21" spans="1:105" ht="12" customHeight="1" x14ac:dyDescent="0.25">
      <c r="A21" s="97" t="s">
        <v>50</v>
      </c>
      <c r="B21" s="98">
        <v>38.872364257013842</v>
      </c>
      <c r="C21" s="98">
        <v>60.061862962807602</v>
      </c>
      <c r="D21" s="98">
        <v>56.557103571514723</v>
      </c>
      <c r="E21" s="98">
        <v>64.346945660734619</v>
      </c>
      <c r="F21" s="98">
        <v>55.000290993894062</v>
      </c>
      <c r="G21" s="98">
        <v>68.150413292165183</v>
      </c>
      <c r="H21" s="98">
        <v>35.849279615519606</v>
      </c>
      <c r="I21" s="98">
        <v>47.932236207892551</v>
      </c>
      <c r="J21" s="98">
        <v>67.482324714170971</v>
      </c>
      <c r="K21" s="98">
        <v>79.09595353628994</v>
      </c>
      <c r="L21" s="98">
        <v>62.195802968074787</v>
      </c>
      <c r="M21" s="98">
        <v>60.337874230337114</v>
      </c>
      <c r="N21" s="98">
        <v>50.594600602509942</v>
      </c>
      <c r="O21" s="98">
        <v>69.035882310596975</v>
      </c>
      <c r="P21" s="98">
        <v>66.011423397139069</v>
      </c>
      <c r="Q21" s="98">
        <v>81.360801310550329</v>
      </c>
      <c r="R21" s="98">
        <v>64.71919118069097</v>
      </c>
      <c r="S21" s="98">
        <v>66.600508335860468</v>
      </c>
      <c r="T21" s="98">
        <v>69.32806429158714</v>
      </c>
      <c r="U21" s="98">
        <v>70.521854409871523</v>
      </c>
      <c r="V21" s="98">
        <v>91.574342672549918</v>
      </c>
      <c r="W21" s="98">
        <v>96.369211484792487</v>
      </c>
      <c r="X21" s="98">
        <v>84.652292048151068</v>
      </c>
      <c r="Y21" s="98">
        <v>71.747185292878328</v>
      </c>
      <c r="DA21" s="63" t="s">
        <v>2598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2599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0</v>
      </c>
      <c r="Y24" s="117">
        <f t="shared" si="9"/>
        <v>0</v>
      </c>
      <c r="DA24" s="129" t="s">
        <v>2600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0</v>
      </c>
      <c r="Y25" s="122">
        <f t="shared" si="12"/>
        <v>0</v>
      </c>
      <c r="DA25" s="130" t="s">
        <v>2601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X26" s="98">
        <v>0</v>
      </c>
      <c r="Y26" s="98">
        <v>0</v>
      </c>
      <c r="DA26" s="63" t="s">
        <v>2602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2603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2604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2605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2606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2607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2608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2609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2610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2611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2612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2613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2614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2615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2616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2617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7241.9077072226501</v>
      </c>
      <c r="C43" s="117">
        <f t="shared" si="14"/>
        <v>8874.0747317910809</v>
      </c>
      <c r="D43" s="117">
        <f t="shared" si="14"/>
        <v>8354.965546801759</v>
      </c>
      <c r="E43" s="117">
        <f t="shared" si="14"/>
        <v>9186.187601285852</v>
      </c>
      <c r="F43" s="117">
        <f t="shared" si="14"/>
        <v>8258.926403991476</v>
      </c>
      <c r="G43" s="117">
        <f t="shared" si="14"/>
        <v>8146.3317855032101</v>
      </c>
      <c r="H43" s="117">
        <f t="shared" si="14"/>
        <v>8213.0005102696996</v>
      </c>
      <c r="I43" s="117">
        <f t="shared" si="14"/>
        <v>8829.7312107218131</v>
      </c>
      <c r="J43" s="117">
        <f t="shared" si="14"/>
        <v>7729.8004782909366</v>
      </c>
      <c r="K43" s="117">
        <f t="shared" si="14"/>
        <v>7926.1736327047274</v>
      </c>
      <c r="L43" s="117">
        <f t="shared" si="14"/>
        <v>9398.6964586633694</v>
      </c>
      <c r="M43" s="117">
        <f t="shared" si="14"/>
        <v>7724.3735848238848</v>
      </c>
      <c r="N43" s="117">
        <f t="shared" si="14"/>
        <v>8308.8229215232896</v>
      </c>
      <c r="O43" s="117">
        <f t="shared" si="14"/>
        <v>7653.9039673996967</v>
      </c>
      <c r="P43" s="117">
        <f t="shared" si="14"/>
        <v>7771.31214250631</v>
      </c>
      <c r="Q43" s="117">
        <f t="shared" si="14"/>
        <v>7538.8021446646699</v>
      </c>
      <c r="R43" s="117">
        <f t="shared" ref="R43:V43" si="15">R44+R47+R49+R58</f>
        <v>7954.9266950325573</v>
      </c>
      <c r="S43" s="117">
        <f t="shared" si="15"/>
        <v>7817.1692477292481</v>
      </c>
      <c r="T43" s="117">
        <f t="shared" si="15"/>
        <v>7542.4881327318371</v>
      </c>
      <c r="U43" s="117">
        <f t="shared" si="15"/>
        <v>7268.6137586063924</v>
      </c>
      <c r="V43" s="117">
        <f t="shared" si="15"/>
        <v>7659.8121246016772</v>
      </c>
      <c r="W43" s="117">
        <f t="shared" ref="W43:Y43" si="16">W44+W47+W49+W58</f>
        <v>6942.3163832178298</v>
      </c>
      <c r="X43" s="117">
        <f t="shared" si="16"/>
        <v>7380.5471215971738</v>
      </c>
      <c r="Y43" s="117">
        <f t="shared" si="16"/>
        <v>5975.990565092311</v>
      </c>
      <c r="DA43" s="129" t="s">
        <v>2618</v>
      </c>
    </row>
    <row r="44" spans="1:105" ht="12.95" customHeight="1" x14ac:dyDescent="0.25">
      <c r="A44" s="121" t="s">
        <v>57</v>
      </c>
      <c r="B44" s="122">
        <f t="shared" ref="B44:Q44" si="17">SUM(B45:B46)</f>
        <v>6629.4320561946433</v>
      </c>
      <c r="C44" s="122">
        <f t="shared" si="17"/>
        <v>8179.8594395497312</v>
      </c>
      <c r="D44" s="122">
        <f t="shared" si="17"/>
        <v>7703.3681809106893</v>
      </c>
      <c r="E44" s="122">
        <f t="shared" si="17"/>
        <v>8497.7591735411461</v>
      </c>
      <c r="F44" s="122">
        <f t="shared" si="17"/>
        <v>7610.9584791678217</v>
      </c>
      <c r="G44" s="122">
        <f t="shared" si="17"/>
        <v>7491.5475931702013</v>
      </c>
      <c r="H44" s="122">
        <f t="shared" si="17"/>
        <v>7564.9016111826568</v>
      </c>
      <c r="I44" s="122">
        <f t="shared" si="17"/>
        <v>8143.5742104181945</v>
      </c>
      <c r="J44" s="122">
        <f t="shared" si="17"/>
        <v>7122.6268822517577</v>
      </c>
      <c r="K44" s="122">
        <f t="shared" si="17"/>
        <v>7317.6162438156452</v>
      </c>
      <c r="L44" s="122">
        <f t="shared" si="17"/>
        <v>8743.5037834318155</v>
      </c>
      <c r="M44" s="122">
        <f t="shared" si="17"/>
        <v>7078.630402232493</v>
      </c>
      <c r="N44" s="122">
        <f t="shared" si="17"/>
        <v>7667.4075572401189</v>
      </c>
      <c r="O44" s="122">
        <f t="shared" si="17"/>
        <v>7024.9757054869215</v>
      </c>
      <c r="P44" s="122">
        <f t="shared" si="17"/>
        <v>7142.9695087186838</v>
      </c>
      <c r="Q44" s="122">
        <f t="shared" si="17"/>
        <v>6910.6200716657304</v>
      </c>
      <c r="R44" s="122">
        <f t="shared" ref="R44:V44" si="18">SUM(R45:R46)</f>
        <v>7362.0373630637487</v>
      </c>
      <c r="S44" s="122">
        <f t="shared" si="18"/>
        <v>7245.9619154150178</v>
      </c>
      <c r="T44" s="122">
        <f t="shared" si="18"/>
        <v>7001.366087774958</v>
      </c>
      <c r="U44" s="122">
        <f t="shared" si="18"/>
        <v>6749.8455962027465</v>
      </c>
      <c r="V44" s="122">
        <f t="shared" si="18"/>
        <v>7072.9549862055455</v>
      </c>
      <c r="W44" s="122">
        <f t="shared" ref="W44:Y44" si="19">SUM(W45:W46)</f>
        <v>6487.8533555057611</v>
      </c>
      <c r="X44" s="122">
        <f t="shared" si="19"/>
        <v>6917.6660909888269</v>
      </c>
      <c r="Y44" s="122">
        <f t="shared" si="19"/>
        <v>5693.5018750389527</v>
      </c>
      <c r="DA44" s="130" t="s">
        <v>2619</v>
      </c>
    </row>
    <row r="45" spans="1:105" ht="12" customHeight="1" x14ac:dyDescent="0.25">
      <c r="A45" s="97" t="s">
        <v>211</v>
      </c>
      <c r="B45" s="98">
        <v>6629.4320561946433</v>
      </c>
      <c r="C45" s="98">
        <v>8179.8594395497312</v>
      </c>
      <c r="D45" s="98">
        <v>7703.3681809106893</v>
      </c>
      <c r="E45" s="98">
        <v>8497.7591735411461</v>
      </c>
      <c r="F45" s="98">
        <v>7610.9584791678217</v>
      </c>
      <c r="G45" s="98">
        <v>7491.5475931702013</v>
      </c>
      <c r="H45" s="98">
        <v>7564.9016111826568</v>
      </c>
      <c r="I45" s="98">
        <v>8143.5742104181945</v>
      </c>
      <c r="J45" s="98">
        <v>7122.6268822517577</v>
      </c>
      <c r="K45" s="98">
        <v>7317.6162438156452</v>
      </c>
      <c r="L45" s="98">
        <v>8743.5037834318155</v>
      </c>
      <c r="M45" s="98">
        <v>7078.630402232493</v>
      </c>
      <c r="N45" s="98">
        <v>7667.4075572401189</v>
      </c>
      <c r="O45" s="98">
        <v>7024.9757054869215</v>
      </c>
      <c r="P45" s="98">
        <v>7142.9695087186838</v>
      </c>
      <c r="Q45" s="98">
        <v>6910.6200716657304</v>
      </c>
      <c r="R45" s="98">
        <v>7362.0373630637487</v>
      </c>
      <c r="S45" s="98">
        <v>7245.9619154150178</v>
      </c>
      <c r="T45" s="98">
        <v>7001.366087774958</v>
      </c>
      <c r="U45" s="98">
        <v>6749.8455962027465</v>
      </c>
      <c r="V45" s="98">
        <v>7072.9549862055455</v>
      </c>
      <c r="W45" s="98">
        <v>6487.8533555057611</v>
      </c>
      <c r="X45" s="98">
        <v>6917.6660909888269</v>
      </c>
      <c r="Y45" s="98">
        <v>5693.5018750389527</v>
      </c>
      <c r="DA45" s="63" t="s">
        <v>2620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2621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2622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2623</v>
      </c>
    </row>
    <row r="49" spans="1:105" ht="12" customHeight="1" x14ac:dyDescent="0.25">
      <c r="A49" s="121" t="s">
        <v>55</v>
      </c>
      <c r="B49" s="122">
        <v>608.61542096307892</v>
      </c>
      <c r="C49" s="122">
        <v>687.92376310934344</v>
      </c>
      <c r="D49" s="122">
        <v>645.45001386660385</v>
      </c>
      <c r="E49" s="122">
        <v>681.19707589244524</v>
      </c>
      <c r="F49" s="122">
        <v>641.90466449839346</v>
      </c>
      <c r="G49" s="122">
        <v>647.45458245950408</v>
      </c>
      <c r="H49" s="122">
        <v>644.41782049991718</v>
      </c>
      <c r="I49" s="122">
        <v>681.3085176708671</v>
      </c>
      <c r="J49" s="122">
        <v>600.24333773478077</v>
      </c>
      <c r="K49" s="122">
        <v>600.65730984840718</v>
      </c>
      <c r="L49" s="122">
        <v>649.71525874443489</v>
      </c>
      <c r="M49" s="122">
        <v>641.47512577103817</v>
      </c>
      <c r="N49" s="122">
        <v>638.25599994163872</v>
      </c>
      <c r="O49" s="122">
        <v>624.75687684626848</v>
      </c>
      <c r="P49" s="122">
        <v>624.28480154323199</v>
      </c>
      <c r="Q49" s="122">
        <v>623.21900815661661</v>
      </c>
      <c r="R49" s="122">
        <v>588.94270889827374</v>
      </c>
      <c r="S49" s="122">
        <v>567.30506103283358</v>
      </c>
      <c r="T49" s="122">
        <v>537.2000605886825</v>
      </c>
      <c r="U49" s="122">
        <v>514.79088099929356</v>
      </c>
      <c r="V49" s="122">
        <v>581.85861363566494</v>
      </c>
      <c r="W49" s="122">
        <v>449.56804672569291</v>
      </c>
      <c r="X49" s="122">
        <v>458.97994551092893</v>
      </c>
      <c r="Y49" s="122">
        <v>279.57008636652557</v>
      </c>
      <c r="DA49" s="130" t="s">
        <v>2624</v>
      </c>
    </row>
    <row r="50" spans="1:105" ht="12" customHeight="1" x14ac:dyDescent="0.25">
      <c r="A50" s="97" t="s">
        <v>138</v>
      </c>
      <c r="B50" s="98">
        <v>628.54702914347342</v>
      </c>
      <c r="C50" s="98">
        <v>710.9698511578024</v>
      </c>
      <c r="D50" s="98">
        <v>666.97792937270458</v>
      </c>
      <c r="E50" s="98">
        <v>703.82010971422767</v>
      </c>
      <c r="F50" s="98">
        <v>663.18445769673588</v>
      </c>
      <c r="G50" s="98">
        <v>668.86720194598536</v>
      </c>
      <c r="H50" s="98">
        <v>665.70897854085752</v>
      </c>
      <c r="I50" s="98">
        <v>703.77940722886285</v>
      </c>
      <c r="J50" s="98">
        <v>620.04519383340573</v>
      </c>
      <c r="K50" s="98">
        <v>620.42325931388109</v>
      </c>
      <c r="L50" s="98">
        <v>670.97530505240195</v>
      </c>
      <c r="M50" s="98">
        <v>662.29736294547877</v>
      </c>
      <c r="N50" s="98">
        <v>658.78555020118927</v>
      </c>
      <c r="O50" s="98">
        <v>644.68937748690337</v>
      </c>
      <c r="P50" s="98">
        <v>644.06407105327844</v>
      </c>
      <c r="Q50" s="98">
        <v>642.86314634312464</v>
      </c>
      <c r="R50" s="98">
        <v>607.2607360893727</v>
      </c>
      <c r="S50" s="98">
        <v>584.38379149840944</v>
      </c>
      <c r="T50" s="98">
        <v>551.9938652035213</v>
      </c>
      <c r="U50" s="98">
        <v>527.18259493962501</v>
      </c>
      <c r="V50" s="98">
        <v>594.28971199925434</v>
      </c>
      <c r="W50" s="98">
        <v>467.42396068060862</v>
      </c>
      <c r="X50" s="98">
        <v>496.21230564677853</v>
      </c>
      <c r="Y50" s="98">
        <v>338.23796629589003</v>
      </c>
      <c r="DA50" s="63" t="s">
        <v>2625</v>
      </c>
    </row>
    <row r="51" spans="1:105" ht="12" customHeight="1" x14ac:dyDescent="0.25">
      <c r="A51" s="97" t="s">
        <v>137</v>
      </c>
      <c r="B51" s="98">
        <v>505.55098314593101</v>
      </c>
      <c r="C51" s="98">
        <v>564.78400450092136</v>
      </c>
      <c r="D51" s="98">
        <v>532.31790722491769</v>
      </c>
      <c r="E51" s="98">
        <v>558.90718339465536</v>
      </c>
      <c r="F51" s="98">
        <v>527.60673775416296</v>
      </c>
      <c r="G51" s="98">
        <v>534.58297009671799</v>
      </c>
      <c r="H51" s="98">
        <v>526.56003936150967</v>
      </c>
      <c r="I51" s="98">
        <v>562.40418667469123</v>
      </c>
      <c r="J51" s="98">
        <v>490.64770156597365</v>
      </c>
      <c r="K51" s="98">
        <v>491.31716832052336</v>
      </c>
      <c r="L51" s="98">
        <v>529.16972983135145</v>
      </c>
      <c r="M51" s="98">
        <v>528.34456471777764</v>
      </c>
      <c r="N51" s="98">
        <v>528.43449625563301</v>
      </c>
      <c r="O51" s="98">
        <v>517.52525291555219</v>
      </c>
      <c r="P51" s="98">
        <v>507.44355269569735</v>
      </c>
      <c r="Q51" s="98">
        <v>504.96471686057191</v>
      </c>
      <c r="R51" s="98">
        <v>476.94405993012259</v>
      </c>
      <c r="S51" s="98">
        <v>456.89428987080493</v>
      </c>
      <c r="T51" s="98">
        <v>426.08764432442524</v>
      </c>
      <c r="U51" s="98">
        <v>403.10729739671996</v>
      </c>
      <c r="V51" s="98">
        <v>442.31158048952682</v>
      </c>
      <c r="W51" s="98">
        <v>347.72613468781014</v>
      </c>
      <c r="X51" s="98">
        <v>372.7240155567697</v>
      </c>
      <c r="Y51" s="98">
        <v>263.7398141150295</v>
      </c>
      <c r="DA51" s="63" t="s">
        <v>2626</v>
      </c>
    </row>
    <row r="52" spans="1:105" ht="12" customHeight="1" x14ac:dyDescent="0.25">
      <c r="A52" s="100" t="s">
        <v>211</v>
      </c>
      <c r="B52" s="101">
        <v>505.55098314593101</v>
      </c>
      <c r="C52" s="101">
        <v>564.78400450092136</v>
      </c>
      <c r="D52" s="101">
        <v>532.31790722491769</v>
      </c>
      <c r="E52" s="101">
        <v>558.90718339465536</v>
      </c>
      <c r="F52" s="101">
        <v>527.60673775416296</v>
      </c>
      <c r="G52" s="101">
        <v>534.58297009671799</v>
      </c>
      <c r="H52" s="101">
        <v>526.56003936150967</v>
      </c>
      <c r="I52" s="101">
        <v>562.40418667469123</v>
      </c>
      <c r="J52" s="101">
        <v>490.64770156597365</v>
      </c>
      <c r="K52" s="101">
        <v>491.31716832052336</v>
      </c>
      <c r="L52" s="101">
        <v>529.16972983135145</v>
      </c>
      <c r="M52" s="101">
        <v>528.34456471777764</v>
      </c>
      <c r="N52" s="101">
        <v>528.43449625563301</v>
      </c>
      <c r="O52" s="101">
        <v>517.52525291555219</v>
      </c>
      <c r="P52" s="101">
        <v>507.44355269569735</v>
      </c>
      <c r="Q52" s="101">
        <v>504.96471686057191</v>
      </c>
      <c r="R52" s="101">
        <v>476.94405993012259</v>
      </c>
      <c r="S52" s="101">
        <v>456.89428987080493</v>
      </c>
      <c r="T52" s="101">
        <v>426.08764432442524</v>
      </c>
      <c r="U52" s="101">
        <v>403.10729739671996</v>
      </c>
      <c r="V52" s="101">
        <v>442.31158048952682</v>
      </c>
      <c r="W52" s="101">
        <v>347.72613468781014</v>
      </c>
      <c r="X52" s="101">
        <v>372.7240155567697</v>
      </c>
      <c r="Y52" s="101">
        <v>263.7398141150295</v>
      </c>
      <c r="DA52" s="131" t="s">
        <v>2627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2628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2629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2630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2631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2632</v>
      </c>
    </row>
    <row r="58" spans="1:105" ht="12" customHeight="1" x14ac:dyDescent="0.25">
      <c r="A58" s="121" t="s">
        <v>54</v>
      </c>
      <c r="B58" s="122">
        <v>3.8602300649279044</v>
      </c>
      <c r="C58" s="122">
        <v>6.2915291320067386</v>
      </c>
      <c r="D58" s="122">
        <v>6.1473520244644737</v>
      </c>
      <c r="E58" s="122">
        <v>7.2313518522603699</v>
      </c>
      <c r="F58" s="122">
        <v>6.0632603252623127</v>
      </c>
      <c r="G58" s="122">
        <v>7.3296098735044186</v>
      </c>
      <c r="H58" s="122">
        <v>3.6810785871255924</v>
      </c>
      <c r="I58" s="122">
        <v>4.8484826327514172</v>
      </c>
      <c r="J58" s="122">
        <v>6.9302583043984862</v>
      </c>
      <c r="K58" s="122">
        <v>7.9000790406756876</v>
      </c>
      <c r="L58" s="122">
        <v>5.4774164871196227</v>
      </c>
      <c r="M58" s="122">
        <v>4.2680568203540821</v>
      </c>
      <c r="N58" s="122">
        <v>3.1593643415321697</v>
      </c>
      <c r="O58" s="122">
        <v>4.1713850665067023</v>
      </c>
      <c r="P58" s="122">
        <v>4.0578322443940049</v>
      </c>
      <c r="Q58" s="122">
        <v>4.9630648423225736</v>
      </c>
      <c r="R58" s="122">
        <v>3.9466230705351619</v>
      </c>
      <c r="S58" s="122">
        <v>3.902271281397057</v>
      </c>
      <c r="T58" s="122">
        <v>3.9219843681969593</v>
      </c>
      <c r="U58" s="122">
        <v>3.9772814043526439</v>
      </c>
      <c r="V58" s="122">
        <v>4.9985247604665215</v>
      </c>
      <c r="W58" s="122">
        <v>4.8949809863764102</v>
      </c>
      <c r="X58" s="122">
        <v>3.901085097418532</v>
      </c>
      <c r="Y58" s="122">
        <v>2.9186036868331917</v>
      </c>
      <c r="DA58" s="130" t="s">
        <v>2633</v>
      </c>
    </row>
    <row r="59" spans="1:105" ht="12" customHeight="1" x14ac:dyDescent="0.25">
      <c r="A59" s="97" t="s">
        <v>50</v>
      </c>
      <c r="B59" s="98">
        <v>38.872364257013835</v>
      </c>
      <c r="C59" s="98">
        <v>60.055418524155201</v>
      </c>
      <c r="D59" s="98">
        <v>56.546401134181401</v>
      </c>
      <c r="E59" s="98">
        <v>64.335868685443927</v>
      </c>
      <c r="F59" s="98">
        <v>55.004237106853829</v>
      </c>
      <c r="G59" s="98">
        <v>68.162545660994553</v>
      </c>
      <c r="H59" s="98">
        <v>35.852533755397168</v>
      </c>
      <c r="I59" s="98">
        <v>47.932200601930155</v>
      </c>
      <c r="J59" s="98">
        <v>67.478187830980872</v>
      </c>
      <c r="K59" s="98">
        <v>79.085592586598537</v>
      </c>
      <c r="L59" s="98">
        <v>62.185406586094039</v>
      </c>
      <c r="M59" s="98">
        <v>60.32872730204187</v>
      </c>
      <c r="N59" s="98">
        <v>50.590691975964312</v>
      </c>
      <c r="O59" s="98">
        <v>69.038987739524046</v>
      </c>
      <c r="P59" s="98">
        <v>66.014486560119607</v>
      </c>
      <c r="Q59" s="98">
        <v>81.354048626479823</v>
      </c>
      <c r="R59" s="98">
        <v>64.707922735756128</v>
      </c>
      <c r="S59" s="98">
        <v>66.592823349512813</v>
      </c>
      <c r="T59" s="98">
        <v>69.339997234791497</v>
      </c>
      <c r="U59" s="98">
        <v>70.562110844556472</v>
      </c>
      <c r="V59" s="98">
        <v>91.666554813985243</v>
      </c>
      <c r="W59" s="98">
        <v>96.505123010473085</v>
      </c>
      <c r="X59" s="98">
        <v>84.729808893717291</v>
      </c>
      <c r="Y59" s="98">
        <v>71.779066745391347</v>
      </c>
      <c r="DA59" s="63" t="s">
        <v>2634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2635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5259.7952457051551</v>
      </c>
      <c r="C62" s="117">
        <f t="shared" si="21"/>
        <v>5793.6212278876174</v>
      </c>
      <c r="D62" s="117">
        <f t="shared" si="21"/>
        <v>6052.4717994628481</v>
      </c>
      <c r="E62" s="117">
        <f t="shared" si="21"/>
        <v>5795.5107340720206</v>
      </c>
      <c r="F62" s="117">
        <f t="shared" si="21"/>
        <v>5617.7116519770361</v>
      </c>
      <c r="G62" s="117">
        <f t="shared" si="21"/>
        <v>5336.0643564356451</v>
      </c>
      <c r="H62" s="117">
        <f t="shared" si="21"/>
        <v>5708.4277198211639</v>
      </c>
      <c r="I62" s="117">
        <f t="shared" si="21"/>
        <v>5750.0717422764756</v>
      </c>
      <c r="J62" s="117">
        <f t="shared" si="21"/>
        <v>5442.9406568243448</v>
      </c>
      <c r="K62" s="117">
        <f t="shared" si="21"/>
        <v>5835.8772796517987</v>
      </c>
      <c r="L62" s="117">
        <f t="shared" si="21"/>
        <v>6810.3887984886678</v>
      </c>
      <c r="M62" s="117">
        <f t="shared" si="21"/>
        <v>5093.1948923089767</v>
      </c>
      <c r="N62" s="117">
        <f t="shared" si="21"/>
        <v>5905.5014042458861</v>
      </c>
      <c r="O62" s="117">
        <f t="shared" si="21"/>
        <v>5590.5747538704336</v>
      </c>
      <c r="P62" s="117">
        <f t="shared" si="21"/>
        <v>5674.5355399501432</v>
      </c>
      <c r="Q62" s="117">
        <f t="shared" si="21"/>
        <v>5263.74764919877</v>
      </c>
      <c r="R62" s="117">
        <f t="shared" ref="R62:V62" si="22">R63+R66+R68+R77</f>
        <v>5615.8610157420062</v>
      </c>
      <c r="S62" s="117">
        <f t="shared" si="22"/>
        <v>5500.9302204435389</v>
      </c>
      <c r="T62" s="117">
        <f t="shared" si="22"/>
        <v>5071.6824163615793</v>
      </c>
      <c r="U62" s="117">
        <f t="shared" si="22"/>
        <v>5182.9718995622925</v>
      </c>
      <c r="V62" s="117">
        <f t="shared" si="22"/>
        <v>4617.6819582951048</v>
      </c>
      <c r="W62" s="117">
        <f t="shared" ref="W62:Y62" si="23">W63+W66+W68+W77</f>
        <v>5737.8667480269378</v>
      </c>
      <c r="X62" s="117">
        <f t="shared" si="23"/>
        <v>4724.6194165415154</v>
      </c>
      <c r="Y62" s="117">
        <f t="shared" si="23"/>
        <v>3205.3729189820988</v>
      </c>
      <c r="DA62" s="129" t="s">
        <v>2636</v>
      </c>
    </row>
    <row r="63" spans="1:105" ht="12.95" customHeight="1" x14ac:dyDescent="0.25">
      <c r="A63" s="121" t="s">
        <v>57</v>
      </c>
      <c r="B63" s="122">
        <f t="shared" ref="B63:Q63" si="24">SUM(B64:B65)</f>
        <v>4752.4235649436232</v>
      </c>
      <c r="C63" s="122">
        <f t="shared" si="24"/>
        <v>5278.4014660527009</v>
      </c>
      <c r="D63" s="122">
        <f t="shared" si="24"/>
        <v>5517.1221739867997</v>
      </c>
      <c r="E63" s="122">
        <f t="shared" si="24"/>
        <v>5304.1834076698215</v>
      </c>
      <c r="F63" s="122">
        <f t="shared" si="24"/>
        <v>5120.0801216803666</v>
      </c>
      <c r="G63" s="122">
        <f t="shared" si="24"/>
        <v>4853.2289648394162</v>
      </c>
      <c r="H63" s="122">
        <f t="shared" si="24"/>
        <v>5201.4752083810408</v>
      </c>
      <c r="I63" s="122">
        <f t="shared" si="24"/>
        <v>5248.5767741214704</v>
      </c>
      <c r="J63" s="122">
        <f t="shared" si="24"/>
        <v>4964.1713619520842</v>
      </c>
      <c r="K63" s="122">
        <f t="shared" si="24"/>
        <v>5335.5312744927742</v>
      </c>
      <c r="L63" s="122">
        <f t="shared" si="24"/>
        <v>6281.7811747275455</v>
      </c>
      <c r="M63" s="122">
        <f t="shared" si="24"/>
        <v>4626.9229679180644</v>
      </c>
      <c r="N63" s="122">
        <f t="shared" si="24"/>
        <v>5409.4983991372374</v>
      </c>
      <c r="O63" s="122">
        <f t="shared" si="24"/>
        <v>5096.6716613304534</v>
      </c>
      <c r="P63" s="122">
        <f t="shared" si="24"/>
        <v>5180.5662194020388</v>
      </c>
      <c r="Q63" s="122">
        <f t="shared" si="24"/>
        <v>4791.4854827049357</v>
      </c>
      <c r="R63" s="122">
        <f t="shared" ref="R63:V63" si="25">SUM(R64:R65)</f>
        <v>5161.5757960934679</v>
      </c>
      <c r="S63" s="122">
        <f t="shared" si="25"/>
        <v>5059.0145493226537</v>
      </c>
      <c r="T63" s="122">
        <f t="shared" si="25"/>
        <v>4665.6145907712798</v>
      </c>
      <c r="U63" s="122">
        <f t="shared" si="25"/>
        <v>4763.4160336270534</v>
      </c>
      <c r="V63" s="122">
        <f t="shared" si="25"/>
        <v>4196.9934097503365</v>
      </c>
      <c r="W63" s="122">
        <f t="shared" ref="W63:Y63" si="26">SUM(W64:W65)</f>
        <v>5282.8988805102999</v>
      </c>
      <c r="X63" s="122">
        <f t="shared" si="26"/>
        <v>4356.7225305985385</v>
      </c>
      <c r="Y63" s="122">
        <f t="shared" si="26"/>
        <v>2959.5472474011672</v>
      </c>
      <c r="DA63" s="130" t="s">
        <v>2637</v>
      </c>
    </row>
    <row r="64" spans="1:105" ht="12" customHeight="1" x14ac:dyDescent="0.25">
      <c r="A64" s="97" t="s">
        <v>212</v>
      </c>
      <c r="B64" s="98">
        <v>4752.4235649436232</v>
      </c>
      <c r="C64" s="98">
        <v>5278.4014660527009</v>
      </c>
      <c r="D64" s="98">
        <v>5517.1221739867997</v>
      </c>
      <c r="E64" s="98">
        <v>5304.1834076698215</v>
      </c>
      <c r="F64" s="98">
        <v>5120.0801216803666</v>
      </c>
      <c r="G64" s="98">
        <v>4853.2289648394162</v>
      </c>
      <c r="H64" s="98">
        <v>5201.4752083810408</v>
      </c>
      <c r="I64" s="98">
        <v>5248.5767741214704</v>
      </c>
      <c r="J64" s="98">
        <v>4964.1713619520842</v>
      </c>
      <c r="K64" s="98">
        <v>5335.5312744927742</v>
      </c>
      <c r="L64" s="98">
        <v>6281.7811747275455</v>
      </c>
      <c r="M64" s="98">
        <v>4626.9229679180644</v>
      </c>
      <c r="N64" s="98">
        <v>5409.4983991372374</v>
      </c>
      <c r="O64" s="98">
        <v>5096.6716613304534</v>
      </c>
      <c r="P64" s="98">
        <v>5180.5662194020388</v>
      </c>
      <c r="Q64" s="98">
        <v>4791.4854827049357</v>
      </c>
      <c r="R64" s="98">
        <v>5161.5757960934679</v>
      </c>
      <c r="S64" s="98">
        <v>5059.0145493226537</v>
      </c>
      <c r="T64" s="98">
        <v>4665.6145907712798</v>
      </c>
      <c r="U64" s="98">
        <v>4763.4160336270534</v>
      </c>
      <c r="V64" s="98">
        <v>4196.9934097503365</v>
      </c>
      <c r="W64" s="98">
        <v>5282.8988805102999</v>
      </c>
      <c r="X64" s="98">
        <v>4356.7225305985385</v>
      </c>
      <c r="Y64" s="98">
        <v>2959.5472474011672</v>
      </c>
      <c r="DA64" s="63" t="s">
        <v>2638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2639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2640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2641</v>
      </c>
    </row>
    <row r="68" spans="1:105" ht="12" customHeight="1" x14ac:dyDescent="0.25">
      <c r="A68" s="121" t="s">
        <v>55</v>
      </c>
      <c r="B68" s="122">
        <v>464.06302666094734</v>
      </c>
      <c r="C68" s="122">
        <v>469.92385608283217</v>
      </c>
      <c r="D68" s="122">
        <v>487.03451801920409</v>
      </c>
      <c r="E68" s="122">
        <v>445.94840713836879</v>
      </c>
      <c r="F68" s="122">
        <v>451.29122562869992</v>
      </c>
      <c r="G68" s="122">
        <v>436.54221973016263</v>
      </c>
      <c r="H68" s="122">
        <v>459.17773393230578</v>
      </c>
      <c r="I68" s="122">
        <v>452.4414165403935</v>
      </c>
      <c r="J68" s="122">
        <v>428.32106900886822</v>
      </c>
      <c r="K68" s="122">
        <v>444.84896995161182</v>
      </c>
      <c r="L68" s="122">
        <v>469.70836785169951</v>
      </c>
      <c r="M68" s="122">
        <v>415.21518367554984</v>
      </c>
      <c r="N68" s="122">
        <v>439.67432663220751</v>
      </c>
      <c r="O68" s="122">
        <v>436.83003914421033</v>
      </c>
      <c r="P68" s="122">
        <v>435.68514809475528</v>
      </c>
      <c r="Q68" s="122">
        <v>415.54286607357585</v>
      </c>
      <c r="R68" s="122">
        <v>398.49145378537435</v>
      </c>
      <c r="S68" s="122">
        <v>384.93558555735359</v>
      </c>
      <c r="T68" s="122">
        <v>350.45417031265578</v>
      </c>
      <c r="U68" s="122">
        <v>358.7713735030519</v>
      </c>
      <c r="V68" s="122">
        <v>342.54483442914477</v>
      </c>
      <c r="W68" s="122">
        <v>367.61050918911002</v>
      </c>
      <c r="X68" s="122">
        <v>300.66457642161362</v>
      </c>
      <c r="Y68" s="122">
        <v>198.51263199828895</v>
      </c>
      <c r="DA68" s="130" t="s">
        <v>2642</v>
      </c>
    </row>
    <row r="69" spans="1:105" ht="12" customHeight="1" x14ac:dyDescent="0.25">
      <c r="A69" s="97" t="s">
        <v>134</v>
      </c>
      <c r="B69" s="98">
        <v>480.23700266568443</v>
      </c>
      <c r="C69" s="98">
        <v>486.27526567519527</v>
      </c>
      <c r="D69" s="98">
        <v>504.02032880751045</v>
      </c>
      <c r="E69" s="98">
        <v>461.58885228286022</v>
      </c>
      <c r="F69" s="98">
        <v>467.44617832515848</v>
      </c>
      <c r="G69" s="98">
        <v>452.43706503161013</v>
      </c>
      <c r="H69" s="98">
        <v>476.19719525711992</v>
      </c>
      <c r="I69" s="98">
        <v>469.36065228189176</v>
      </c>
      <c r="J69" s="98">
        <v>444.46858935757098</v>
      </c>
      <c r="K69" s="98">
        <v>461.59459503716494</v>
      </c>
      <c r="L69" s="98">
        <v>487.230536012107</v>
      </c>
      <c r="M69" s="98">
        <v>430.7367608952249</v>
      </c>
      <c r="N69" s="98">
        <v>456.16520831340085</v>
      </c>
      <c r="O69" s="98">
        <v>453.29553764481523</v>
      </c>
      <c r="P69" s="98">
        <v>452.03500662785547</v>
      </c>
      <c r="Q69" s="98">
        <v>431.00467255602479</v>
      </c>
      <c r="R69" s="98">
        <v>412.83706517408922</v>
      </c>
      <c r="S69" s="98">
        <v>397.92523137965048</v>
      </c>
      <c r="T69" s="98">
        <v>361.49415747149322</v>
      </c>
      <c r="U69" s="98">
        <v>369.50492766869814</v>
      </c>
      <c r="V69" s="98">
        <v>352.86488190398262</v>
      </c>
      <c r="W69" s="98">
        <v>379.0684199246175</v>
      </c>
      <c r="X69" s="98">
        <v>310.8136153061011</v>
      </c>
      <c r="Y69" s="98">
        <v>206.79954450246771</v>
      </c>
      <c r="DA69" s="63" t="s">
        <v>2643</v>
      </c>
    </row>
    <row r="70" spans="1:105" ht="12" customHeight="1" x14ac:dyDescent="0.25">
      <c r="A70" s="97" t="s">
        <v>133</v>
      </c>
      <c r="B70" s="98">
        <v>386.25914157364923</v>
      </c>
      <c r="C70" s="98">
        <v>374.75952258673681</v>
      </c>
      <c r="D70" s="98">
        <v>394.08889192851893</v>
      </c>
      <c r="E70" s="98">
        <v>362.99831899971048</v>
      </c>
      <c r="F70" s="98">
        <v>373.05525219478642</v>
      </c>
      <c r="G70" s="98">
        <v>367.67150297930419</v>
      </c>
      <c r="H70" s="98">
        <v>381.07513645561181</v>
      </c>
      <c r="I70" s="98">
        <v>363.58051868438224</v>
      </c>
      <c r="J70" s="98">
        <v>344.96624099168707</v>
      </c>
      <c r="K70" s="98">
        <v>359.40104744556277</v>
      </c>
      <c r="L70" s="98">
        <v>381.10556393798146</v>
      </c>
      <c r="M70" s="98">
        <v>341.26862101224543</v>
      </c>
      <c r="N70" s="98">
        <v>364.72266791206903</v>
      </c>
      <c r="O70" s="98">
        <v>365.86341712507391</v>
      </c>
      <c r="P70" s="98">
        <v>362.88748833279874</v>
      </c>
      <c r="Q70" s="98">
        <v>348.58596534663002</v>
      </c>
      <c r="R70" s="98">
        <v>340.52507929711606</v>
      </c>
      <c r="S70" s="98">
        <v>315.62199130257181</v>
      </c>
      <c r="T70" s="98">
        <v>297.02336788633204</v>
      </c>
      <c r="U70" s="98">
        <v>295.86568828501203</v>
      </c>
      <c r="V70" s="98">
        <v>268.5916797251038</v>
      </c>
      <c r="W70" s="98">
        <v>288.24456941170041</v>
      </c>
      <c r="X70" s="98">
        <v>234.66920348197209</v>
      </c>
      <c r="Y70" s="98">
        <v>162.7898377974881</v>
      </c>
      <c r="DA70" s="63" t="s">
        <v>2644</v>
      </c>
    </row>
    <row r="71" spans="1:105" ht="12" customHeight="1" x14ac:dyDescent="0.25">
      <c r="A71" s="100" t="s">
        <v>212</v>
      </c>
      <c r="B71" s="101">
        <v>386.25914157364923</v>
      </c>
      <c r="C71" s="101">
        <v>374.75952258673681</v>
      </c>
      <c r="D71" s="101">
        <v>394.08889192851893</v>
      </c>
      <c r="E71" s="101">
        <v>362.99831899971048</v>
      </c>
      <c r="F71" s="101">
        <v>373.05525219478642</v>
      </c>
      <c r="G71" s="101">
        <v>367.67150297930419</v>
      </c>
      <c r="H71" s="101">
        <v>381.07513645561181</v>
      </c>
      <c r="I71" s="101">
        <v>363.58051868438224</v>
      </c>
      <c r="J71" s="101">
        <v>344.96624099168707</v>
      </c>
      <c r="K71" s="101">
        <v>359.40104744556277</v>
      </c>
      <c r="L71" s="101">
        <v>381.10556393798146</v>
      </c>
      <c r="M71" s="101">
        <v>341.26862101224543</v>
      </c>
      <c r="N71" s="101">
        <v>364.72266791206903</v>
      </c>
      <c r="O71" s="101">
        <v>365.86341712507391</v>
      </c>
      <c r="P71" s="101">
        <v>362.88748833279874</v>
      </c>
      <c r="Q71" s="101">
        <v>348.58596534663002</v>
      </c>
      <c r="R71" s="101">
        <v>340.52507929711606</v>
      </c>
      <c r="S71" s="101">
        <v>315.62199130257181</v>
      </c>
      <c r="T71" s="101">
        <v>297.02336788633204</v>
      </c>
      <c r="U71" s="101">
        <v>295.86568828501203</v>
      </c>
      <c r="V71" s="101">
        <v>268.5916797251038</v>
      </c>
      <c r="W71" s="101">
        <v>288.24456941170041</v>
      </c>
      <c r="X71" s="101">
        <v>234.66920348197209</v>
      </c>
      <c r="Y71" s="101">
        <v>162.7898377974881</v>
      </c>
      <c r="DA71" s="131" t="s">
        <v>2645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2646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2647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2648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2649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2650</v>
      </c>
    </row>
    <row r="77" spans="1:105" ht="12" customHeight="1" x14ac:dyDescent="0.25">
      <c r="A77" s="121" t="s">
        <v>54</v>
      </c>
      <c r="B77" s="122">
        <v>43.30865410058373</v>
      </c>
      <c r="C77" s="122">
        <v>45.295905752083954</v>
      </c>
      <c r="D77" s="122">
        <v>48.31510745684443</v>
      </c>
      <c r="E77" s="122">
        <v>45.378919263830198</v>
      </c>
      <c r="F77" s="122">
        <v>46.340304667969342</v>
      </c>
      <c r="G77" s="122">
        <v>46.293171866066984</v>
      </c>
      <c r="H77" s="122">
        <v>47.774777507816744</v>
      </c>
      <c r="I77" s="122">
        <v>49.053551614611727</v>
      </c>
      <c r="J77" s="122">
        <v>50.448225863392125</v>
      </c>
      <c r="K77" s="122">
        <v>55.497035207412047</v>
      </c>
      <c r="L77" s="122">
        <v>58.899255909423012</v>
      </c>
      <c r="M77" s="122">
        <v>51.056740715362153</v>
      </c>
      <c r="N77" s="122">
        <v>56.328678476441297</v>
      </c>
      <c r="O77" s="122">
        <v>57.073053395769726</v>
      </c>
      <c r="P77" s="122">
        <v>58.284172453349342</v>
      </c>
      <c r="Q77" s="122">
        <v>56.719300420258271</v>
      </c>
      <c r="R77" s="122">
        <v>55.793765863163877</v>
      </c>
      <c r="S77" s="122">
        <v>56.980085563530984</v>
      </c>
      <c r="T77" s="122">
        <v>55.613655277643367</v>
      </c>
      <c r="U77" s="122">
        <v>60.784492432187385</v>
      </c>
      <c r="V77" s="122">
        <v>78.143714115624064</v>
      </c>
      <c r="W77" s="122">
        <v>87.357358327527862</v>
      </c>
      <c r="X77" s="122">
        <v>67.232309521363149</v>
      </c>
      <c r="Y77" s="122">
        <v>47.313039582642801</v>
      </c>
      <c r="DA77" s="130" t="s">
        <v>2651</v>
      </c>
    </row>
    <row r="78" spans="1:105" ht="12" customHeight="1" x14ac:dyDescent="0.25">
      <c r="A78" s="97" t="s">
        <v>189</v>
      </c>
      <c r="B78" s="98">
        <v>45.77768632337883</v>
      </c>
      <c r="C78" s="98">
        <v>47.554178141352608</v>
      </c>
      <c r="D78" s="98">
        <v>50.399677838340708</v>
      </c>
      <c r="E78" s="98">
        <v>47.175780717761555</v>
      </c>
      <c r="F78" s="98">
        <v>48.138643244752366</v>
      </c>
      <c r="G78" s="98">
        <v>48.111986850514889</v>
      </c>
      <c r="H78" s="98">
        <v>49.690077190896268</v>
      </c>
      <c r="I78" s="98">
        <v>51.03817321185101</v>
      </c>
      <c r="J78" s="98">
        <v>52.511340914695623</v>
      </c>
      <c r="K78" s="98">
        <v>57.774194864758343</v>
      </c>
      <c r="L78" s="98">
        <v>61.312368655630117</v>
      </c>
      <c r="M78" s="98">
        <v>53.170127486103162</v>
      </c>
      <c r="N78" s="98">
        <v>58.661871399264889</v>
      </c>
      <c r="O78" s="98">
        <v>59.444083590773893</v>
      </c>
      <c r="P78" s="98">
        <v>60.684952084529812</v>
      </c>
      <c r="Q78" s="98">
        <v>59.02636659673253</v>
      </c>
      <c r="R78" s="98">
        <v>58.062712341599209</v>
      </c>
      <c r="S78" s="98">
        <v>59.325055972247725</v>
      </c>
      <c r="T78" s="98">
        <v>58.134766489230493</v>
      </c>
      <c r="U78" s="98">
        <v>63.663869294178845</v>
      </c>
      <c r="V78" s="98">
        <v>82.691869204203584</v>
      </c>
      <c r="W78" s="98">
        <v>93.123009217890285</v>
      </c>
      <c r="X78" s="98">
        <v>73.482647872993439</v>
      </c>
      <c r="Y78" s="98">
        <v>51.301173250915674</v>
      </c>
      <c r="DA78" s="63" t="s">
        <v>2652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2653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3.860266745302654</v>
      </c>
      <c r="C81" s="117">
        <f t="shared" si="28"/>
        <v>6.3340941863888176</v>
      </c>
      <c r="D81" s="117">
        <f t="shared" si="28"/>
        <v>6.2268233959637831</v>
      </c>
      <c r="E81" s="117">
        <f t="shared" si="28"/>
        <v>7.3353103339452703</v>
      </c>
      <c r="F81" s="117">
        <f t="shared" si="28"/>
        <v>5.9463542601526305</v>
      </c>
      <c r="G81" s="117">
        <f t="shared" si="28"/>
        <v>7.0514579435941673</v>
      </c>
      <c r="H81" s="117">
        <f t="shared" si="28"/>
        <v>3.4790190711450006</v>
      </c>
      <c r="I81" s="117">
        <f t="shared" si="28"/>
        <v>4.616817525992297</v>
      </c>
      <c r="J81" s="117">
        <f t="shared" si="28"/>
        <v>6.9754778548202827</v>
      </c>
      <c r="K81" s="117">
        <f t="shared" si="28"/>
        <v>8.102668741331609</v>
      </c>
      <c r="L81" s="117">
        <f t="shared" si="28"/>
        <v>5.7671840988049956</v>
      </c>
      <c r="M81" s="117">
        <f t="shared" si="28"/>
        <v>4.6243797890974108</v>
      </c>
      <c r="N81" s="117">
        <f t="shared" si="28"/>
        <v>3.4468859820237201</v>
      </c>
      <c r="O81" s="117">
        <f t="shared" si="28"/>
        <v>4.5589713644376557</v>
      </c>
      <c r="P81" s="117">
        <f t="shared" si="28"/>
        <v>4.5303835757941195</v>
      </c>
      <c r="Q81" s="117">
        <f t="shared" si="28"/>
        <v>5.5399652510586037</v>
      </c>
      <c r="R81" s="117">
        <f t="shared" ref="R81:V81" si="29">R82+R85+R87+R100</f>
        <v>4.3820705434855052</v>
      </c>
      <c r="S81" s="117">
        <f t="shared" si="29"/>
        <v>4.3423345865294083</v>
      </c>
      <c r="T81" s="117">
        <f t="shared" si="29"/>
        <v>4.3047168211290536</v>
      </c>
      <c r="U81" s="117">
        <f t="shared" si="29"/>
        <v>4.2318292817743624</v>
      </c>
      <c r="V81" s="117">
        <f t="shared" si="29"/>
        <v>5.2386214907477431</v>
      </c>
      <c r="W81" s="117">
        <f t="shared" ref="W81:Y81" si="30">W82+W85+W87+W100</f>
        <v>5.1211374761425752</v>
      </c>
      <c r="X81" s="117">
        <f t="shared" si="30"/>
        <v>3.9931636173839187</v>
      </c>
      <c r="Y81" s="117">
        <f t="shared" si="30"/>
        <v>2.9580116881896616</v>
      </c>
      <c r="DA81" s="129" t="s">
        <v>2654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2655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2656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2657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2658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2659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X87" s="122">
        <v>0</v>
      </c>
      <c r="Y87" s="122">
        <v>0</v>
      </c>
      <c r="DA87" s="130" t="s">
        <v>2660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2661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2662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2663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2664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2665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2666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2667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2668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2669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2670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2671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2672</v>
      </c>
    </row>
    <row r="100" spans="1:105" ht="12" customHeight="1" x14ac:dyDescent="0.25">
      <c r="A100" s="121" t="s">
        <v>54</v>
      </c>
      <c r="B100" s="122">
        <v>3.860266745302654</v>
      </c>
      <c r="C100" s="122">
        <v>6.3340941863888176</v>
      </c>
      <c r="D100" s="122">
        <v>6.2268233959637831</v>
      </c>
      <c r="E100" s="122">
        <v>7.3353103339452703</v>
      </c>
      <c r="F100" s="122">
        <v>5.9463542601526305</v>
      </c>
      <c r="G100" s="122">
        <v>7.0514579435941673</v>
      </c>
      <c r="H100" s="122">
        <v>3.4790190711450006</v>
      </c>
      <c r="I100" s="122">
        <v>4.616817525992297</v>
      </c>
      <c r="J100" s="122">
        <v>6.9754778548202827</v>
      </c>
      <c r="K100" s="122">
        <v>8.102668741331609</v>
      </c>
      <c r="L100" s="122">
        <v>5.7671840988049956</v>
      </c>
      <c r="M100" s="122">
        <v>4.6243797890974108</v>
      </c>
      <c r="N100" s="122">
        <v>3.4468859820237201</v>
      </c>
      <c r="O100" s="122">
        <v>4.5589713644376557</v>
      </c>
      <c r="P100" s="122">
        <v>4.5303835757941195</v>
      </c>
      <c r="Q100" s="122">
        <v>5.5399652510586037</v>
      </c>
      <c r="R100" s="122">
        <v>4.3820705434855052</v>
      </c>
      <c r="S100" s="122">
        <v>4.3423345865294083</v>
      </c>
      <c r="T100" s="122">
        <v>4.3047168211290536</v>
      </c>
      <c r="U100" s="122">
        <v>4.2318292817743624</v>
      </c>
      <c r="V100" s="122">
        <v>5.2386214907477431</v>
      </c>
      <c r="W100" s="122">
        <v>5.1211374761425752</v>
      </c>
      <c r="X100" s="122">
        <v>3.9931636173839187</v>
      </c>
      <c r="Y100" s="122">
        <v>2.9580116881896616</v>
      </c>
      <c r="DA100" s="130" t="s">
        <v>2673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2674</v>
      </c>
    </row>
    <row r="102" spans="1:105" ht="12" customHeight="1" x14ac:dyDescent="0.25">
      <c r="A102" s="97" t="s">
        <v>50</v>
      </c>
      <c r="B102" s="98">
        <v>38.872364257013835</v>
      </c>
      <c r="C102" s="98">
        <v>60.039887963454298</v>
      </c>
      <c r="D102" s="98">
        <v>56.51506280250959</v>
      </c>
      <c r="E102" s="98">
        <v>64.294113197969651</v>
      </c>
      <c r="F102" s="98">
        <v>54.960506217261297</v>
      </c>
      <c r="G102" s="98">
        <v>68.115060406413264</v>
      </c>
      <c r="H102" s="98">
        <v>35.840839966346579</v>
      </c>
      <c r="I102" s="98">
        <v>47.928530677097932</v>
      </c>
      <c r="J102" s="98">
        <v>67.469529532578264</v>
      </c>
      <c r="K102" s="98">
        <v>79.078417352258967</v>
      </c>
      <c r="L102" s="98">
        <v>62.182473580575625</v>
      </c>
      <c r="M102" s="98">
        <v>60.328094310935825</v>
      </c>
      <c r="N102" s="98">
        <v>50.591136777266982</v>
      </c>
      <c r="O102" s="98">
        <v>69.041262859805158</v>
      </c>
      <c r="P102" s="98">
        <v>66.013859793637877</v>
      </c>
      <c r="Q102" s="98">
        <v>81.35098000281927</v>
      </c>
      <c r="R102" s="98">
        <v>64.701864921702139</v>
      </c>
      <c r="S102" s="98">
        <v>66.591434180415717</v>
      </c>
      <c r="T102" s="98">
        <v>69.344852707051601</v>
      </c>
      <c r="U102" s="98">
        <v>70.569777283395112</v>
      </c>
      <c r="V102" s="98">
        <v>91.679670011987682</v>
      </c>
      <c r="W102" s="98">
        <v>96.481525700351611</v>
      </c>
      <c r="X102" s="98">
        <v>84.670101213659791</v>
      </c>
      <c r="Y102" s="98">
        <v>71.720971333738404</v>
      </c>
      <c r="DA102" s="63" t="s">
        <v>2675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2676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2677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2678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2679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2680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2681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2682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2683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2684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2685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2686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2687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2688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2689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2690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2691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2692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2693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2694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3.8602602486905053</v>
      </c>
      <c r="C124" s="117">
        <f t="shared" si="42"/>
        <v>6.3399062826631631</v>
      </c>
      <c r="D124" s="117">
        <f t="shared" si="42"/>
        <v>6.2183938291349161</v>
      </c>
      <c r="E124" s="117">
        <f t="shared" si="42"/>
        <v>7.3207088107541232</v>
      </c>
      <c r="F124" s="117">
        <f t="shared" si="42"/>
        <v>5.9789414354378421</v>
      </c>
      <c r="G124" s="117">
        <f t="shared" si="42"/>
        <v>7.1681709800894238</v>
      </c>
      <c r="H124" s="117">
        <f t="shared" si="42"/>
        <v>3.5596436373687275</v>
      </c>
      <c r="I124" s="117">
        <f t="shared" si="42"/>
        <v>4.7031236038892059</v>
      </c>
      <c r="J124" s="117">
        <f t="shared" si="42"/>
        <v>6.9909214132824289</v>
      </c>
      <c r="K124" s="117">
        <f t="shared" si="42"/>
        <v>8.0746061994119405</v>
      </c>
      <c r="L124" s="117">
        <f t="shared" si="42"/>
        <v>5.7343932506105286</v>
      </c>
      <c r="M124" s="117">
        <f t="shared" si="42"/>
        <v>4.5909829153948669</v>
      </c>
      <c r="N124" s="117">
        <f t="shared" si="42"/>
        <v>3.4217938200915197</v>
      </c>
      <c r="O124" s="117">
        <f t="shared" si="42"/>
        <v>4.5256592230793977</v>
      </c>
      <c r="P124" s="117">
        <f t="shared" si="42"/>
        <v>4.4598375754987698</v>
      </c>
      <c r="Q124" s="117">
        <f t="shared" si="42"/>
        <v>5.4914672621661209</v>
      </c>
      <c r="R124" s="117">
        <f t="shared" ref="R124:V124" si="43">R125+R128+R130+R139</f>
        <v>4.3350093669704792</v>
      </c>
      <c r="S124" s="117">
        <f t="shared" si="43"/>
        <v>4.28315632218911</v>
      </c>
      <c r="T124" s="117">
        <f t="shared" si="43"/>
        <v>4.2830839147012822</v>
      </c>
      <c r="U124" s="117">
        <f t="shared" si="43"/>
        <v>4.2008550066588457</v>
      </c>
      <c r="V124" s="117">
        <f t="shared" si="43"/>
        <v>5.2379131421758398</v>
      </c>
      <c r="W124" s="117">
        <f t="shared" ref="W124:Y124" si="44">W125+W128+W130+W139</f>
        <v>5.1264795660105769</v>
      </c>
      <c r="X124" s="117">
        <f t="shared" si="44"/>
        <v>3.9965462864526118</v>
      </c>
      <c r="Y124" s="117">
        <f t="shared" si="44"/>
        <v>2.9342961345192982</v>
      </c>
      <c r="DA124" s="129" t="s">
        <v>2695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2696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2697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2698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2699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2700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2701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2702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2703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2704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2705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2706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2707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2708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2709</v>
      </c>
    </row>
    <row r="139" spans="1:105" ht="12" customHeight="1" x14ac:dyDescent="0.25">
      <c r="A139" s="121" t="s">
        <v>54</v>
      </c>
      <c r="B139" s="122">
        <v>3.8602602486905053</v>
      </c>
      <c r="C139" s="122">
        <v>6.3399062826631631</v>
      </c>
      <c r="D139" s="122">
        <v>6.2183938291349161</v>
      </c>
      <c r="E139" s="122">
        <v>7.3207088107541232</v>
      </c>
      <c r="F139" s="122">
        <v>5.9789414354378421</v>
      </c>
      <c r="G139" s="122">
        <v>7.1681709800894238</v>
      </c>
      <c r="H139" s="122">
        <v>3.5596436373687275</v>
      </c>
      <c r="I139" s="122">
        <v>4.7031236038892059</v>
      </c>
      <c r="J139" s="122">
        <v>6.9909214132824289</v>
      </c>
      <c r="K139" s="122">
        <v>8.0746061994119405</v>
      </c>
      <c r="L139" s="122">
        <v>5.7343932506105286</v>
      </c>
      <c r="M139" s="122">
        <v>4.5909829153948669</v>
      </c>
      <c r="N139" s="122">
        <v>3.4217938200915197</v>
      </c>
      <c r="O139" s="122">
        <v>4.5256592230793977</v>
      </c>
      <c r="P139" s="122">
        <v>4.4598375754987698</v>
      </c>
      <c r="Q139" s="122">
        <v>5.4914672621661209</v>
      </c>
      <c r="R139" s="122">
        <v>4.3350093669704792</v>
      </c>
      <c r="S139" s="122">
        <v>4.28315632218911</v>
      </c>
      <c r="T139" s="122">
        <v>4.2830839147012822</v>
      </c>
      <c r="U139" s="122">
        <v>4.2008550066588457</v>
      </c>
      <c r="V139" s="122">
        <v>5.2379131421758398</v>
      </c>
      <c r="W139" s="122">
        <v>5.1264795660105769</v>
      </c>
      <c r="X139" s="122">
        <v>3.9965462864526118</v>
      </c>
      <c r="Y139" s="122">
        <v>2.9342961345192982</v>
      </c>
      <c r="DA139" s="130" t="s">
        <v>2710</v>
      </c>
    </row>
    <row r="140" spans="1:105" ht="12" customHeight="1" x14ac:dyDescent="0.25">
      <c r="A140" s="97" t="s">
        <v>50</v>
      </c>
      <c r="B140" s="98">
        <v>38.872364257013835</v>
      </c>
      <c r="C140" s="98">
        <v>60.037796206399022</v>
      </c>
      <c r="D140" s="98">
        <v>56.519402605012935</v>
      </c>
      <c r="E140" s="98">
        <v>64.301476022310936</v>
      </c>
      <c r="F140" s="98">
        <v>54.968488905688801</v>
      </c>
      <c r="G140" s="98">
        <v>68.127333038673527</v>
      </c>
      <c r="H140" s="98">
        <v>35.844248702185872</v>
      </c>
      <c r="I140" s="98">
        <v>47.930123638035099</v>
      </c>
      <c r="J140" s="98">
        <v>67.472215319840203</v>
      </c>
      <c r="K140" s="98">
        <v>79.080469098284397</v>
      </c>
      <c r="L140" s="98">
        <v>62.183365785876042</v>
      </c>
      <c r="M140" s="98">
        <v>60.328298321833941</v>
      </c>
      <c r="N140" s="98">
        <v>50.59100217852545</v>
      </c>
      <c r="O140" s="98">
        <v>69.041053083799497</v>
      </c>
      <c r="P140" s="98">
        <v>66.01436676286562</v>
      </c>
      <c r="Q140" s="98">
        <v>81.350374819120375</v>
      </c>
      <c r="R140" s="98">
        <v>64.702579358804144</v>
      </c>
      <c r="S140" s="98">
        <v>66.59053900279865</v>
      </c>
      <c r="T140" s="98">
        <v>69.344816233825739</v>
      </c>
      <c r="U140" s="98">
        <v>70.567338690873783</v>
      </c>
      <c r="V140" s="98">
        <v>91.683837538632631</v>
      </c>
      <c r="W140" s="98">
        <v>96.478886615416684</v>
      </c>
      <c r="X140" s="98">
        <v>84.664791224099488</v>
      </c>
      <c r="Y140" s="98">
        <v>71.712007068769395</v>
      </c>
      <c r="DA140" s="63" t="s">
        <v>2711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2712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3.860320592982188</v>
      </c>
      <c r="C143" s="117">
        <f t="shared" si="49"/>
        <v>6.4071752382191907</v>
      </c>
      <c r="D143" s="117">
        <f t="shared" si="49"/>
        <v>6.348931934407994</v>
      </c>
      <c r="E143" s="117">
        <f t="shared" si="49"/>
        <v>7.4797881239177366</v>
      </c>
      <c r="F143" s="117">
        <f t="shared" si="49"/>
        <v>6.0062889179956489</v>
      </c>
      <c r="G143" s="117">
        <f t="shared" si="49"/>
        <v>7.0919806075428466</v>
      </c>
      <c r="H143" s="117">
        <f t="shared" si="49"/>
        <v>3.518452277407103</v>
      </c>
      <c r="I143" s="117">
        <f t="shared" si="49"/>
        <v>4.6638856191465017</v>
      </c>
      <c r="J143" s="117">
        <f t="shared" si="49"/>
        <v>6.9574679229823095</v>
      </c>
      <c r="K143" s="117">
        <f t="shared" si="49"/>
        <v>8.0715138075911916</v>
      </c>
      <c r="L143" s="117">
        <f t="shared" si="49"/>
        <v>5.6589894455967151</v>
      </c>
      <c r="M143" s="117">
        <f t="shared" si="49"/>
        <v>4.4154320779782736</v>
      </c>
      <c r="N143" s="117">
        <f t="shared" si="49"/>
        <v>3.2340475729341343</v>
      </c>
      <c r="O143" s="117">
        <f t="shared" si="49"/>
        <v>4.3221616997518355</v>
      </c>
      <c r="P143" s="117">
        <f t="shared" si="49"/>
        <v>4.4290824177163222</v>
      </c>
      <c r="Q143" s="117">
        <f t="shared" si="49"/>
        <v>5.5567280102415184</v>
      </c>
      <c r="R143" s="117">
        <f t="shared" ref="R143:V143" si="50">R144+R146+R148+R157</f>
        <v>4.4885995433546686</v>
      </c>
      <c r="S143" s="117">
        <f t="shared" si="50"/>
        <v>4.4447885954792605</v>
      </c>
      <c r="T143" s="117">
        <f t="shared" si="50"/>
        <v>4.3749218626936246</v>
      </c>
      <c r="U143" s="117">
        <f t="shared" si="50"/>
        <v>4.2469828460235393</v>
      </c>
      <c r="V143" s="117">
        <f t="shared" si="50"/>
        <v>5.2084298824479234</v>
      </c>
      <c r="W143" s="117">
        <f t="shared" ref="W143:Y143" si="51">W144+W146+W148+W157</f>
        <v>5.1120634702039842</v>
      </c>
      <c r="X143" s="117">
        <f t="shared" si="51"/>
        <v>3.9684212938235697</v>
      </c>
      <c r="Y143" s="117">
        <f t="shared" si="51"/>
        <v>2.9404996942113772</v>
      </c>
      <c r="DA143" s="129" t="s">
        <v>2713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2714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2715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2716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2717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2718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2719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2720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2721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2722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2723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2724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2725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2726</v>
      </c>
    </row>
    <row r="157" spans="1:105" ht="12" customHeight="1" x14ac:dyDescent="0.25">
      <c r="A157" s="121" t="s">
        <v>54</v>
      </c>
      <c r="B157" s="122">
        <v>3.860320592982188</v>
      </c>
      <c r="C157" s="122">
        <v>6.4071752382191907</v>
      </c>
      <c r="D157" s="122">
        <v>6.348931934407994</v>
      </c>
      <c r="E157" s="122">
        <v>7.4797881239177366</v>
      </c>
      <c r="F157" s="122">
        <v>6.0062889179956489</v>
      </c>
      <c r="G157" s="122">
        <v>7.0919806075428466</v>
      </c>
      <c r="H157" s="122">
        <v>3.518452277407103</v>
      </c>
      <c r="I157" s="122">
        <v>4.6638856191465017</v>
      </c>
      <c r="J157" s="122">
        <v>6.9574679229823095</v>
      </c>
      <c r="K157" s="122">
        <v>8.0715138075911916</v>
      </c>
      <c r="L157" s="122">
        <v>5.6589894455967151</v>
      </c>
      <c r="M157" s="122">
        <v>4.4154320779782736</v>
      </c>
      <c r="N157" s="122">
        <v>3.2340475729341343</v>
      </c>
      <c r="O157" s="122">
        <v>4.3221616997518355</v>
      </c>
      <c r="P157" s="122">
        <v>4.4290824177163222</v>
      </c>
      <c r="Q157" s="122">
        <v>5.5567280102415184</v>
      </c>
      <c r="R157" s="122">
        <v>4.4885995433546686</v>
      </c>
      <c r="S157" s="122">
        <v>4.4447885954792605</v>
      </c>
      <c r="T157" s="122">
        <v>4.3749218626936246</v>
      </c>
      <c r="U157" s="122">
        <v>4.2469828460235393</v>
      </c>
      <c r="V157" s="122">
        <v>5.2084298824479234</v>
      </c>
      <c r="W157" s="122">
        <v>5.1120634702039842</v>
      </c>
      <c r="X157" s="122">
        <v>3.9684212938235697</v>
      </c>
      <c r="Y157" s="122">
        <v>2.9404996942113772</v>
      </c>
      <c r="DA157" s="130" t="s">
        <v>2727</v>
      </c>
    </row>
    <row r="158" spans="1:105" ht="12" customHeight="1" x14ac:dyDescent="0.25">
      <c r="A158" s="97" t="s">
        <v>50</v>
      </c>
      <c r="B158" s="98">
        <v>38.872364257013828</v>
      </c>
      <c r="C158" s="98">
        <v>60.013737473923904</v>
      </c>
      <c r="D158" s="98">
        <v>56.468373662524648</v>
      </c>
      <c r="E158" s="98">
        <v>64.237010144152649</v>
      </c>
      <c r="F158" s="98">
        <v>54.920807072583102</v>
      </c>
      <c r="G158" s="98">
        <v>68.082659754662075</v>
      </c>
      <c r="H158" s="98">
        <v>35.835928690444462</v>
      </c>
      <c r="I158" s="98">
        <v>47.929295943502652</v>
      </c>
      <c r="J158" s="98">
        <v>67.471559507611389</v>
      </c>
      <c r="K158" s="98">
        <v>79.080183253478737</v>
      </c>
      <c r="L158" s="98">
        <v>62.182905312842273</v>
      </c>
      <c r="M158" s="98">
        <v>60.327832865837969</v>
      </c>
      <c r="N158" s="98">
        <v>50.590548736695943</v>
      </c>
      <c r="O158" s="98">
        <v>69.03965669370551</v>
      </c>
      <c r="P158" s="98">
        <v>66.011663908016587</v>
      </c>
      <c r="Q158" s="98">
        <v>81.34751892047062</v>
      </c>
      <c r="R158" s="98">
        <v>64.699649467028877</v>
      </c>
      <c r="S158" s="98">
        <v>66.589707854626312</v>
      </c>
      <c r="T158" s="98">
        <v>69.343753138250932</v>
      </c>
      <c r="U158" s="98">
        <v>70.567483569571124</v>
      </c>
      <c r="V158" s="98">
        <v>91.66954731580303</v>
      </c>
      <c r="W158" s="98">
        <v>96.44942406649794</v>
      </c>
      <c r="X158" s="98">
        <v>84.628217280631475</v>
      </c>
      <c r="Y158" s="98">
        <v>71.690126928759057</v>
      </c>
      <c r="DA158" s="63" t="s">
        <v>2728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2729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3.8602420949120813</v>
      </c>
      <c r="C161" s="117">
        <f t="shared" si="54"/>
        <v>6.2527923659893636</v>
      </c>
      <c r="D161" s="117">
        <f t="shared" si="54"/>
        <v>6.1156805995194485</v>
      </c>
      <c r="E161" s="117">
        <f t="shared" si="54"/>
        <v>7.2041536614109667</v>
      </c>
      <c r="F161" s="117">
        <f t="shared" si="54"/>
        <v>5.9059891280313188</v>
      </c>
      <c r="G161" s="117">
        <f t="shared" si="54"/>
        <v>7.0380506558230742</v>
      </c>
      <c r="H161" s="117">
        <f t="shared" si="54"/>
        <v>3.4936229433771802</v>
      </c>
      <c r="I161" s="117">
        <f t="shared" si="54"/>
        <v>4.618811332904861</v>
      </c>
      <c r="J161" s="117">
        <f t="shared" si="54"/>
        <v>6.7842092059077084</v>
      </c>
      <c r="K161" s="117">
        <f t="shared" si="54"/>
        <v>7.8583536893705226</v>
      </c>
      <c r="L161" s="117">
        <f t="shared" si="54"/>
        <v>5.563762424558865</v>
      </c>
      <c r="M161" s="117">
        <f t="shared" si="54"/>
        <v>4.3780275950817265</v>
      </c>
      <c r="N161" s="117">
        <f t="shared" si="54"/>
        <v>3.2644226125091125</v>
      </c>
      <c r="O161" s="117">
        <f t="shared" si="54"/>
        <v>4.3019363004365383</v>
      </c>
      <c r="P161" s="117">
        <f t="shared" si="54"/>
        <v>4.2095944975983395</v>
      </c>
      <c r="Q161" s="117">
        <f t="shared" si="54"/>
        <v>5.2140900400094692</v>
      </c>
      <c r="R161" s="117">
        <f t="shared" ref="R161:V161" si="55">R162+R164+R166+R175</f>
        <v>4.2432503408077764</v>
      </c>
      <c r="S161" s="117">
        <f t="shared" si="55"/>
        <v>4.1660989900061054</v>
      </c>
      <c r="T161" s="117">
        <f t="shared" si="55"/>
        <v>4.0427136723301693</v>
      </c>
      <c r="U161" s="117">
        <f t="shared" si="55"/>
        <v>3.966698773341534</v>
      </c>
      <c r="V161" s="117">
        <f t="shared" si="55"/>
        <v>4.9435814119653907</v>
      </c>
      <c r="W161" s="117">
        <f t="shared" ref="W161:Y161" si="56">W162+W164+W166+W175</f>
        <v>4.9230379960113035</v>
      </c>
      <c r="X161" s="117">
        <f t="shared" si="56"/>
        <v>3.9514336196964708</v>
      </c>
      <c r="Y161" s="117">
        <f t="shared" si="56"/>
        <v>2.9624001191048714</v>
      </c>
      <c r="DA161" s="129" t="s">
        <v>2730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2731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2732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2733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2734</v>
      </c>
    </row>
    <row r="166" spans="1:105" ht="12" customHeight="1" x14ac:dyDescent="0.25">
      <c r="A166" s="121" t="s">
        <v>55</v>
      </c>
      <c r="B166" s="122">
        <v>0</v>
      </c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X166" s="122">
        <v>0</v>
      </c>
      <c r="Y166" s="122">
        <v>0</v>
      </c>
      <c r="DA166" s="130" t="s">
        <v>2735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2736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2737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2738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2739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2740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2741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2742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2743</v>
      </c>
    </row>
    <row r="175" spans="1:105" ht="12" customHeight="1" x14ac:dyDescent="0.25">
      <c r="A175" s="121" t="s">
        <v>54</v>
      </c>
      <c r="B175" s="122">
        <v>3.8602420949120813</v>
      </c>
      <c r="C175" s="122">
        <v>6.2527923659893636</v>
      </c>
      <c r="D175" s="122">
        <v>6.1156805995194485</v>
      </c>
      <c r="E175" s="122">
        <v>7.2041536614109667</v>
      </c>
      <c r="F175" s="122">
        <v>5.9059891280313188</v>
      </c>
      <c r="G175" s="122">
        <v>7.0380506558230742</v>
      </c>
      <c r="H175" s="122">
        <v>3.4936229433771802</v>
      </c>
      <c r="I175" s="122">
        <v>4.618811332904861</v>
      </c>
      <c r="J175" s="122">
        <v>6.7842092059077084</v>
      </c>
      <c r="K175" s="122">
        <v>7.8583536893705226</v>
      </c>
      <c r="L175" s="122">
        <v>5.563762424558865</v>
      </c>
      <c r="M175" s="122">
        <v>4.3780275950817265</v>
      </c>
      <c r="N175" s="122">
        <v>3.2644226125091125</v>
      </c>
      <c r="O175" s="122">
        <v>4.3019363004365383</v>
      </c>
      <c r="P175" s="122">
        <v>4.2095944975983395</v>
      </c>
      <c r="Q175" s="122">
        <v>5.2140900400094692</v>
      </c>
      <c r="R175" s="122">
        <v>4.2432503408077764</v>
      </c>
      <c r="S175" s="122">
        <v>4.1660989900061054</v>
      </c>
      <c r="T175" s="122">
        <v>4.0427136723301693</v>
      </c>
      <c r="U175" s="122">
        <v>3.966698773341534</v>
      </c>
      <c r="V175" s="122">
        <v>4.9435814119653907</v>
      </c>
      <c r="W175" s="122">
        <v>4.9230379960113035</v>
      </c>
      <c r="X175" s="122">
        <v>3.9514336196964708</v>
      </c>
      <c r="Y175" s="122">
        <v>2.9624001191048714</v>
      </c>
      <c r="DA175" s="130" t="s">
        <v>2744</v>
      </c>
    </row>
    <row r="176" spans="1:105" ht="12" customHeight="1" x14ac:dyDescent="0.25">
      <c r="A176" s="97" t="s">
        <v>50</v>
      </c>
      <c r="B176" s="98">
        <v>38.872364257013828</v>
      </c>
      <c r="C176" s="98">
        <v>60.069746253218518</v>
      </c>
      <c r="D176" s="98">
        <v>56.556634257210611</v>
      </c>
      <c r="E176" s="98">
        <v>64.342216271431468</v>
      </c>
      <c r="F176" s="98">
        <v>54.9978986688429</v>
      </c>
      <c r="G176" s="98">
        <v>68.14806706887471</v>
      </c>
      <c r="H176" s="98">
        <v>35.847349531617013</v>
      </c>
      <c r="I176" s="98">
        <v>47.929719348648078</v>
      </c>
      <c r="J176" s="98">
        <v>67.473355728032615</v>
      </c>
      <c r="K176" s="98">
        <v>79.082223024074523</v>
      </c>
      <c r="L176" s="98">
        <v>62.184540230931916</v>
      </c>
      <c r="M176" s="98">
        <v>60.3290914814961</v>
      </c>
      <c r="N176" s="98">
        <v>50.591198478685442</v>
      </c>
      <c r="O176" s="98">
        <v>69.040425651812953</v>
      </c>
      <c r="P176" s="98">
        <v>66.014531396588751</v>
      </c>
      <c r="Q176" s="98">
        <v>81.351162343925324</v>
      </c>
      <c r="R176" s="98">
        <v>64.696364590465279</v>
      </c>
      <c r="S176" s="98">
        <v>66.578334358793555</v>
      </c>
      <c r="T176" s="98">
        <v>69.325192517124989</v>
      </c>
      <c r="U176" s="98">
        <v>70.546436434717037</v>
      </c>
      <c r="V176" s="98">
        <v>91.653043608404715</v>
      </c>
      <c r="W176" s="98">
        <v>96.473534601028319</v>
      </c>
      <c r="X176" s="98">
        <v>84.688685710825638</v>
      </c>
      <c r="Y176" s="98">
        <v>71.742882884460741</v>
      </c>
      <c r="DA176" s="63" t="s">
        <v>2745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2746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216.48648253129303</v>
      </c>
      <c r="C3" s="118">
        <f t="shared" si="0"/>
        <v>239.82254852020299</v>
      </c>
      <c r="D3" s="118">
        <f t="shared" si="0"/>
        <v>237.46265161707927</v>
      </c>
      <c r="E3" s="118">
        <f t="shared" si="0"/>
        <v>236.98552716550671</v>
      </c>
      <c r="F3" s="118">
        <f t="shared" si="0"/>
        <v>233.704632675445</v>
      </c>
      <c r="G3" s="118">
        <f t="shared" si="0"/>
        <v>232.57708242478063</v>
      </c>
      <c r="H3" s="118">
        <f t="shared" si="0"/>
        <v>243.39762707102915</v>
      </c>
      <c r="I3" s="118">
        <f t="shared" si="0"/>
        <v>251.02729548285026</v>
      </c>
      <c r="J3" s="118">
        <f t="shared" si="0"/>
        <v>197.11411080577059</v>
      </c>
      <c r="K3" s="118">
        <f t="shared" si="0"/>
        <v>223.70183094353348</v>
      </c>
      <c r="L3" s="118">
        <f t="shared" si="0"/>
        <v>278.58447671556763</v>
      </c>
      <c r="M3" s="118">
        <f t="shared" si="0"/>
        <v>216.88499571929302</v>
      </c>
      <c r="N3" s="118">
        <f t="shared" si="0"/>
        <v>238.84582440033395</v>
      </c>
      <c r="O3" s="118">
        <f t="shared" si="0"/>
        <v>223.72678010500331</v>
      </c>
      <c r="P3" s="118">
        <f t="shared" si="0"/>
        <v>226.39155226930973</v>
      </c>
      <c r="Q3" s="118">
        <f t="shared" si="0"/>
        <v>203.99548411427756</v>
      </c>
      <c r="R3" s="118">
        <f t="shared" ref="R3:V3" si="1">R4+R7+R9+R19</f>
        <v>226.95299538639554</v>
      </c>
      <c r="S3" s="118">
        <f t="shared" si="1"/>
        <v>216.18519398605648</v>
      </c>
      <c r="T3" s="118">
        <f t="shared" si="1"/>
        <v>214.28133438895762</v>
      </c>
      <c r="U3" s="118">
        <f t="shared" si="1"/>
        <v>211.68572369972574</v>
      </c>
      <c r="V3" s="118">
        <f t="shared" si="1"/>
        <v>191.9120760213263</v>
      </c>
      <c r="W3" s="118">
        <f t="shared" ref="W3:Y3" si="2">W4+W7+W9+W19</f>
        <v>217.07390393994902</v>
      </c>
      <c r="X3" s="118">
        <f t="shared" si="2"/>
        <v>194.28845369075046</v>
      </c>
      <c r="Y3" s="118">
        <f t="shared" si="2"/>
        <v>197.65027968896331</v>
      </c>
      <c r="DA3" s="129" t="s">
        <v>2748</v>
      </c>
    </row>
    <row r="4" spans="1:105" ht="12.95" customHeight="1" x14ac:dyDescent="0.25">
      <c r="A4" s="121" t="s">
        <v>57</v>
      </c>
      <c r="B4" s="123">
        <f t="shared" ref="B4:Q4" si="3">SUM(B5:B6)</f>
        <v>193.45568116477574</v>
      </c>
      <c r="C4" s="123">
        <f t="shared" si="3"/>
        <v>216.40981857643172</v>
      </c>
      <c r="D4" s="123">
        <f t="shared" si="3"/>
        <v>214.10371653296676</v>
      </c>
      <c r="E4" s="123">
        <f t="shared" si="3"/>
        <v>214.19742197171891</v>
      </c>
      <c r="F4" s="123">
        <f t="shared" si="3"/>
        <v>210.56818392275525</v>
      </c>
      <c r="G4" s="123">
        <f t="shared" si="3"/>
        <v>208.13836477005313</v>
      </c>
      <c r="H4" s="123">
        <f t="shared" si="3"/>
        <v>217.82848363528564</v>
      </c>
      <c r="I4" s="123">
        <f t="shared" si="3"/>
        <v>225.12380451690208</v>
      </c>
      <c r="J4" s="123">
        <f t="shared" si="3"/>
        <v>175.99727128939873</v>
      </c>
      <c r="K4" s="123">
        <f t="shared" si="3"/>
        <v>200.6057679004501</v>
      </c>
      <c r="L4" s="123">
        <f t="shared" si="3"/>
        <v>252.30114883115385</v>
      </c>
      <c r="M4" s="123">
        <f t="shared" si="3"/>
        <v>192.94694533813345</v>
      </c>
      <c r="N4" s="123">
        <f t="shared" si="3"/>
        <v>214.7953103002115</v>
      </c>
      <c r="O4" s="123">
        <f t="shared" si="3"/>
        <v>199.91526593228167</v>
      </c>
      <c r="P4" s="123">
        <f t="shared" si="3"/>
        <v>202.73829329853587</v>
      </c>
      <c r="Q4" s="123">
        <f t="shared" si="3"/>
        <v>181.92610921865761</v>
      </c>
      <c r="R4" s="123">
        <f t="shared" ref="R4:V4" si="4">SUM(R5:R6)</f>
        <v>204.92041217783921</v>
      </c>
      <c r="S4" s="123">
        <f t="shared" si="4"/>
        <v>195.37094812113978</v>
      </c>
      <c r="T4" s="123">
        <f t="shared" si="4"/>
        <v>193.86406617777214</v>
      </c>
      <c r="U4" s="123">
        <f t="shared" si="4"/>
        <v>191.50377470913983</v>
      </c>
      <c r="V4" s="123">
        <f t="shared" si="4"/>
        <v>171.56661008909413</v>
      </c>
      <c r="W4" s="123">
        <f t="shared" ref="W4:Y4" si="5">SUM(W5:W6)</f>
        <v>197.00132789519975</v>
      </c>
      <c r="X4" s="123">
        <f t="shared" si="5"/>
        <v>176.25488328137845</v>
      </c>
      <c r="Y4" s="123">
        <f t="shared" si="5"/>
        <v>179.72833487633838</v>
      </c>
      <c r="DA4" s="130" t="s">
        <v>2749</v>
      </c>
    </row>
    <row r="5" spans="1:105" ht="12" customHeight="1" x14ac:dyDescent="0.25">
      <c r="A5" s="97" t="s">
        <v>51</v>
      </c>
      <c r="B5" s="99">
        <v>192.26573233157984</v>
      </c>
      <c r="C5" s="99">
        <v>215.07737672029</v>
      </c>
      <c r="D5" s="99">
        <v>212.81427775773119</v>
      </c>
      <c r="E5" s="99">
        <v>212.92115751089298</v>
      </c>
      <c r="F5" s="99">
        <v>209.34109899510588</v>
      </c>
      <c r="G5" s="99">
        <v>206.93918925865097</v>
      </c>
      <c r="H5" s="99">
        <v>216.58758752008671</v>
      </c>
      <c r="I5" s="99">
        <v>223.85678171172293</v>
      </c>
      <c r="J5" s="99">
        <v>175.02175610550964</v>
      </c>
      <c r="K5" s="99">
        <v>199.50289492990552</v>
      </c>
      <c r="L5" s="99">
        <v>250.91712910418977</v>
      </c>
      <c r="M5" s="99">
        <v>191.89961257963887</v>
      </c>
      <c r="N5" s="99">
        <v>213.61531954738038</v>
      </c>
      <c r="O5" s="99">
        <v>198.81108896209986</v>
      </c>
      <c r="P5" s="99">
        <v>201.62808659165847</v>
      </c>
      <c r="Q5" s="99">
        <v>180.93866917932621</v>
      </c>
      <c r="R5" s="99">
        <v>203.80225753813178</v>
      </c>
      <c r="S5" s="99">
        <v>194.29419824116047</v>
      </c>
      <c r="T5" s="99">
        <v>192.77970645941815</v>
      </c>
      <c r="U5" s="99">
        <v>190.4098442990792</v>
      </c>
      <c r="V5" s="99">
        <v>170.5651269437322</v>
      </c>
      <c r="W5" s="99">
        <v>195.82722165864422</v>
      </c>
      <c r="X5" s="99">
        <v>175.20412566163478</v>
      </c>
      <c r="Y5" s="99">
        <v>178.65371883464383</v>
      </c>
      <c r="DA5" s="63" t="s">
        <v>2750</v>
      </c>
    </row>
    <row r="6" spans="1:105" ht="12" customHeight="1" x14ac:dyDescent="0.25">
      <c r="A6" s="97" t="s">
        <v>53</v>
      </c>
      <c r="B6" s="99">
        <v>1.1899488331958854</v>
      </c>
      <c r="C6" s="99">
        <v>1.3324418561417237</v>
      </c>
      <c r="D6" s="99">
        <v>1.2894387752355543</v>
      </c>
      <c r="E6" s="99">
        <v>1.2762644608259166</v>
      </c>
      <c r="F6" s="99">
        <v>1.2270849276493689</v>
      </c>
      <c r="G6" s="99">
        <v>1.1991755114021478</v>
      </c>
      <c r="H6" s="99">
        <v>1.2408961151989157</v>
      </c>
      <c r="I6" s="99">
        <v>1.2670228051791561</v>
      </c>
      <c r="J6" s="99">
        <v>0.97551518388908809</v>
      </c>
      <c r="K6" s="99">
        <v>1.1028729705445945</v>
      </c>
      <c r="L6" s="99">
        <v>1.3840197269640824</v>
      </c>
      <c r="M6" s="99">
        <v>1.047332758494564</v>
      </c>
      <c r="N6" s="99">
        <v>1.1799907528311044</v>
      </c>
      <c r="O6" s="99">
        <v>1.1041769701818138</v>
      </c>
      <c r="P6" s="99">
        <v>1.110206706877378</v>
      </c>
      <c r="Q6" s="99">
        <v>0.98744003933140401</v>
      </c>
      <c r="R6" s="99">
        <v>1.1181546397074187</v>
      </c>
      <c r="S6" s="99">
        <v>1.0767498799793065</v>
      </c>
      <c r="T6" s="99">
        <v>1.0843597183539897</v>
      </c>
      <c r="U6" s="99">
        <v>1.0939304100606273</v>
      </c>
      <c r="V6" s="99">
        <v>1.0014831453619368</v>
      </c>
      <c r="W6" s="99">
        <v>1.1741062365555213</v>
      </c>
      <c r="X6" s="99">
        <v>1.0507576197436712</v>
      </c>
      <c r="Y6" s="99">
        <v>1.0746160416945678</v>
      </c>
      <c r="DA6" s="63" t="s">
        <v>2751</v>
      </c>
    </row>
    <row r="7" spans="1:105" ht="12.95" customHeight="1" x14ac:dyDescent="0.25">
      <c r="A7" s="121" t="s">
        <v>92</v>
      </c>
      <c r="B7" s="123">
        <f t="shared" ref="B7:Y7" si="6">B8</f>
        <v>9.5497340293521624E-2</v>
      </c>
      <c r="C7" s="123">
        <f t="shared" si="6"/>
        <v>0.10091874843129538</v>
      </c>
      <c r="D7" s="123">
        <f t="shared" si="6"/>
        <v>0.10575277138498847</v>
      </c>
      <c r="E7" s="123">
        <f t="shared" si="6"/>
        <v>0.12602741740172427</v>
      </c>
      <c r="F7" s="123">
        <f t="shared" si="6"/>
        <v>0.10073953045690913</v>
      </c>
      <c r="G7" s="123">
        <f t="shared" si="6"/>
        <v>9.7924027406080263E-2</v>
      </c>
      <c r="H7" s="123">
        <f t="shared" si="6"/>
        <v>0.10046722301898023</v>
      </c>
      <c r="I7" s="123">
        <f t="shared" si="6"/>
        <v>0.10796359167746557</v>
      </c>
      <c r="J7" s="123">
        <f t="shared" si="6"/>
        <v>0.12386661683165216</v>
      </c>
      <c r="K7" s="123">
        <f t="shared" si="6"/>
        <v>0.1153153370936236</v>
      </c>
      <c r="L7" s="123">
        <f t="shared" si="6"/>
        <v>0.14013517540934461</v>
      </c>
      <c r="M7" s="123">
        <f t="shared" si="6"/>
        <v>0.10373008874719383</v>
      </c>
      <c r="N7" s="123">
        <f t="shared" si="6"/>
        <v>7.9551374302078787E-2</v>
      </c>
      <c r="O7" s="123">
        <f t="shared" si="6"/>
        <v>6.6802821238381813E-2</v>
      </c>
      <c r="P7" s="123">
        <f t="shared" si="6"/>
        <v>6.7546699451773121E-2</v>
      </c>
      <c r="Q7" s="123">
        <f t="shared" si="6"/>
        <v>6.4389202455216996E-2</v>
      </c>
      <c r="R7" s="123">
        <f t="shared" si="6"/>
        <v>6.7221521941630225E-2</v>
      </c>
      <c r="S7" s="123">
        <f t="shared" si="6"/>
        <v>7.3433959270275614E-2</v>
      </c>
      <c r="T7" s="123">
        <f t="shared" si="6"/>
        <v>8.4904650571800008E-2</v>
      </c>
      <c r="U7" s="123">
        <f t="shared" si="6"/>
        <v>0.11182409518116672</v>
      </c>
      <c r="V7" s="123">
        <f t="shared" si="6"/>
        <v>0.14718706786496236</v>
      </c>
      <c r="W7" s="123">
        <f t="shared" si="6"/>
        <v>0.20730711934441279</v>
      </c>
      <c r="X7" s="123">
        <f t="shared" si="6"/>
        <v>0.20726102861330498</v>
      </c>
      <c r="Y7" s="123">
        <f t="shared" si="6"/>
        <v>0.21617806178423776</v>
      </c>
      <c r="DA7" s="130" t="s">
        <v>2752</v>
      </c>
    </row>
    <row r="8" spans="1:105" ht="12" customHeight="1" x14ac:dyDescent="0.25">
      <c r="A8" s="97" t="s">
        <v>53</v>
      </c>
      <c r="B8" s="99">
        <f>RES_hhdet_fech!B8/RES_summary!B$19</f>
        <v>9.5497340293521624E-2</v>
      </c>
      <c r="C8" s="99">
        <f>RES_hhdet_fech!C8/RES_summary!C$19</f>
        <v>0.10091874843129538</v>
      </c>
      <c r="D8" s="99">
        <f>RES_hhdet_fech!D8/RES_summary!D$19</f>
        <v>0.10575277138498847</v>
      </c>
      <c r="E8" s="99">
        <f>RES_hhdet_fech!E8/RES_summary!E$19</f>
        <v>0.12602741740172427</v>
      </c>
      <c r="F8" s="99">
        <f>RES_hhdet_fech!F8/RES_summary!F$19</f>
        <v>0.10073953045690913</v>
      </c>
      <c r="G8" s="99">
        <f>RES_hhdet_fech!G8/RES_summary!G$19</f>
        <v>9.7924027406080263E-2</v>
      </c>
      <c r="H8" s="99">
        <f>RES_hhdet_fech!H8/RES_summary!H$19</f>
        <v>0.10046722301898023</v>
      </c>
      <c r="I8" s="99">
        <f>RES_hhdet_fech!I8/RES_summary!I$19</f>
        <v>0.10796359167746557</v>
      </c>
      <c r="J8" s="99">
        <f>RES_hhdet_fech!J8/RES_summary!J$19</f>
        <v>0.12386661683165216</v>
      </c>
      <c r="K8" s="99">
        <f>RES_hhdet_fech!K8/RES_summary!K$19</f>
        <v>0.1153153370936236</v>
      </c>
      <c r="L8" s="99">
        <f>RES_hhdet_fech!L8/RES_summary!L$19</f>
        <v>0.14013517540934461</v>
      </c>
      <c r="M8" s="99">
        <f>RES_hhdet_fech!M8/RES_summary!M$19</f>
        <v>0.10373008874719383</v>
      </c>
      <c r="N8" s="99">
        <f>RES_hhdet_fech!N8/RES_summary!N$19</f>
        <v>7.9551374302078787E-2</v>
      </c>
      <c r="O8" s="99">
        <f>RES_hhdet_fech!O8/RES_summary!O$19</f>
        <v>6.6802821238381813E-2</v>
      </c>
      <c r="P8" s="99">
        <f>RES_hhdet_fech!P8/RES_summary!P$19</f>
        <v>6.7546699451773121E-2</v>
      </c>
      <c r="Q8" s="99">
        <f>RES_hhdet_fech!Q8/RES_summary!Q$19</f>
        <v>6.4389202455216996E-2</v>
      </c>
      <c r="R8" s="99">
        <f>RES_hhdet_fech!R8/RES_summary!R$19</f>
        <v>6.7221521941630225E-2</v>
      </c>
      <c r="S8" s="99">
        <f>RES_hhdet_fech!S8/RES_summary!S$19</f>
        <v>7.3433959270275614E-2</v>
      </c>
      <c r="T8" s="99">
        <f>RES_hhdet_fech!T8/RES_summary!T$19</f>
        <v>8.4904650571800008E-2</v>
      </c>
      <c r="U8" s="99">
        <f>RES_hhdet_fech!U8/RES_summary!U$19</f>
        <v>0.11182409518116672</v>
      </c>
      <c r="V8" s="99">
        <f>RES_hhdet_fech!V8/RES_summary!V$19</f>
        <v>0.14718706786496236</v>
      </c>
      <c r="W8" s="99">
        <f>RES_hhdet_fech!W8/RES_summary!W$19</f>
        <v>0.20730711934441279</v>
      </c>
      <c r="X8" s="99">
        <f>RES_hhdet_fech!X8/RES_summary!X$19</f>
        <v>0.20726102861330498</v>
      </c>
      <c r="Y8" s="99">
        <f>RES_hhdet_fech!Y8/RES_summary!Y$19</f>
        <v>0.21617806178423776</v>
      </c>
      <c r="DA8" s="63" t="s">
        <v>2753</v>
      </c>
    </row>
    <row r="9" spans="1:105" ht="12" customHeight="1" x14ac:dyDescent="0.25">
      <c r="A9" s="121" t="s">
        <v>55</v>
      </c>
      <c r="B9" s="123">
        <v>21.082685396698317</v>
      </c>
      <c r="C9" s="123">
        <v>21.391287810805796</v>
      </c>
      <c r="D9" s="123">
        <v>21.338044205364611</v>
      </c>
      <c r="E9" s="123">
        <v>20.72130725036234</v>
      </c>
      <c r="F9" s="123">
        <v>21.135803746440146</v>
      </c>
      <c r="G9" s="123">
        <v>22.378581529450894</v>
      </c>
      <c r="H9" s="123">
        <v>23.610818098263302</v>
      </c>
      <c r="I9" s="123">
        <v>23.913816237122379</v>
      </c>
      <c r="J9" s="123">
        <v>19.010944609129851</v>
      </c>
      <c r="K9" s="123">
        <v>20.849369437332264</v>
      </c>
      <c r="L9" s="123">
        <v>24.002742755548294</v>
      </c>
      <c r="M9" s="123">
        <v>21.708668687246984</v>
      </c>
      <c r="N9" s="123">
        <v>21.796932497628962</v>
      </c>
      <c r="O9" s="123">
        <v>21.563228002669394</v>
      </c>
      <c r="P9" s="123">
        <v>21.43054648069209</v>
      </c>
      <c r="Q9" s="123">
        <v>19.850423309459558</v>
      </c>
      <c r="R9" s="123">
        <v>19.828505224430334</v>
      </c>
      <c r="S9" s="123">
        <v>18.632177443255276</v>
      </c>
      <c r="T9" s="123">
        <v>18.22415385506223</v>
      </c>
      <c r="U9" s="123">
        <v>17.98634024799372</v>
      </c>
      <c r="V9" s="123">
        <v>17.485648522372333</v>
      </c>
      <c r="W9" s="123">
        <v>17.22001344574133</v>
      </c>
      <c r="X9" s="123">
        <v>15.374253913793646</v>
      </c>
      <c r="Y9" s="123">
        <v>15.437680724934564</v>
      </c>
      <c r="DA9" s="130" t="s">
        <v>2754</v>
      </c>
    </row>
    <row r="10" spans="1:105" ht="12" customHeight="1" x14ac:dyDescent="0.25">
      <c r="A10" s="97" t="s">
        <v>143</v>
      </c>
      <c r="B10" s="99">
        <v>23.269554676763075</v>
      </c>
      <c r="C10" s="99">
        <v>24.491270136444928</v>
      </c>
      <c r="D10" s="99">
        <v>23.86685832458538</v>
      </c>
      <c r="E10" s="99">
        <v>22.619001900287309</v>
      </c>
      <c r="F10" s="99">
        <v>23.231934316589811</v>
      </c>
      <c r="G10" s="99">
        <v>24.98679858009551</v>
      </c>
      <c r="H10" s="99">
        <v>27.082672358795556</v>
      </c>
      <c r="I10" s="99">
        <v>27.12157009367645</v>
      </c>
      <c r="J10" s="99">
        <v>19.312250096691546</v>
      </c>
      <c r="K10" s="99">
        <v>21.264302640437581</v>
      </c>
      <c r="L10" s="99">
        <v>24.477472491106809</v>
      </c>
      <c r="M10" s="99">
        <v>21.837334178499557</v>
      </c>
      <c r="N10" s="99">
        <v>21.908545924989625</v>
      </c>
      <c r="O10" s="99">
        <v>21.678771921376992</v>
      </c>
      <c r="P10" s="99">
        <v>21.6064940310604</v>
      </c>
      <c r="Q10" s="99">
        <v>19.967800476142081</v>
      </c>
      <c r="R10" s="99">
        <v>19.952859743980351</v>
      </c>
      <c r="S10" s="99">
        <v>18.731216310530382</v>
      </c>
      <c r="T10" s="99">
        <v>18.332138707111081</v>
      </c>
      <c r="U10" s="99">
        <v>18.097512177019194</v>
      </c>
      <c r="V10" s="99">
        <v>17.575759646508363</v>
      </c>
      <c r="W10" s="99">
        <v>17.317343560843678</v>
      </c>
      <c r="X10" s="99">
        <v>15.434719472695585</v>
      </c>
      <c r="Y10" s="99">
        <v>15.509280812468981</v>
      </c>
      <c r="DA10" s="63" t="s">
        <v>2755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2756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2757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2758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2759</v>
      </c>
    </row>
    <row r="15" spans="1:105" ht="12" customHeight="1" x14ac:dyDescent="0.25">
      <c r="A15" s="106" t="s">
        <v>122</v>
      </c>
      <c r="B15" s="102">
        <v>19.935090274138133</v>
      </c>
      <c r="C15" s="102">
        <v>19.561644717465956</v>
      </c>
      <c r="D15" s="102">
        <v>19.550975715713406</v>
      </c>
      <c r="E15" s="102">
        <v>19.094457520660381</v>
      </c>
      <c r="F15" s="102">
        <v>18.907977281084602</v>
      </c>
      <c r="G15" s="102">
        <v>19.331737159164476</v>
      </c>
      <c r="H15" s="102">
        <v>19.039365533975243</v>
      </c>
      <c r="I15" s="102">
        <v>18.34339076693626</v>
      </c>
      <c r="J15" s="102">
        <v>18.037158442496999</v>
      </c>
      <c r="K15" s="102">
        <v>18.529251175616789</v>
      </c>
      <c r="L15" s="102">
        <v>18.524622772821971</v>
      </c>
      <c r="M15" s="102">
        <v>19.329895957685224</v>
      </c>
      <c r="N15" s="102">
        <v>19.248773301185317</v>
      </c>
      <c r="O15" s="102">
        <v>18.990354409197362</v>
      </c>
      <c r="P15" s="102">
        <v>17.742546962328138</v>
      </c>
      <c r="Q15" s="102">
        <v>17.467443333847136</v>
      </c>
      <c r="R15" s="102">
        <v>17.393040420249118</v>
      </c>
      <c r="S15" s="102">
        <v>16.755653711402626</v>
      </c>
      <c r="T15" s="102">
        <v>16.150170469122276</v>
      </c>
      <c r="U15" s="102">
        <v>15.686982387800327</v>
      </c>
      <c r="V15" s="102">
        <v>15.384940133553005</v>
      </c>
      <c r="W15" s="102">
        <v>14.57592359847021</v>
      </c>
      <c r="X15" s="102">
        <v>13.423718384387994</v>
      </c>
      <c r="Y15" s="102">
        <v>13.409745937998251</v>
      </c>
      <c r="DA15" s="131" t="s">
        <v>2760</v>
      </c>
    </row>
    <row r="16" spans="1:105" ht="12" customHeight="1" x14ac:dyDescent="0.25">
      <c r="A16" s="107" t="s">
        <v>121</v>
      </c>
      <c r="B16" s="105">
        <v>18.822970561939982</v>
      </c>
      <c r="C16" s="105">
        <v>18.43730807228599</v>
      </c>
      <c r="D16" s="105">
        <v>18.454370116241677</v>
      </c>
      <c r="E16" s="105">
        <v>18.015608850945455</v>
      </c>
      <c r="F16" s="105">
        <v>17.846189499665758</v>
      </c>
      <c r="G16" s="105">
        <v>18.26960001062028</v>
      </c>
      <c r="H16" s="105">
        <v>18.008018679533734</v>
      </c>
      <c r="I16" s="105">
        <v>17.435686804791473</v>
      </c>
      <c r="J16" s="105">
        <v>17.118996333766312</v>
      </c>
      <c r="K16" s="105">
        <v>17.584738890459342</v>
      </c>
      <c r="L16" s="105">
        <v>17.576125370753395</v>
      </c>
      <c r="M16" s="105">
        <v>18.359185292674411</v>
      </c>
      <c r="N16" s="105">
        <v>18.288973947927861</v>
      </c>
      <c r="O16" s="105">
        <v>18.151292852103968</v>
      </c>
      <c r="P16" s="105">
        <v>17.006865238580072</v>
      </c>
      <c r="Q16" s="105">
        <v>16.750490581807643</v>
      </c>
      <c r="R16" s="105">
        <v>16.687242492173642</v>
      </c>
      <c r="S16" s="105">
        <v>16.196558075023507</v>
      </c>
      <c r="T16" s="105">
        <v>15.754829573230053</v>
      </c>
      <c r="U16" s="105">
        <v>15.448303927493008</v>
      </c>
      <c r="V16" s="105">
        <v>15.354711289454839</v>
      </c>
      <c r="W16" s="105">
        <v>15.02698455829222</v>
      </c>
      <c r="X16" s="105">
        <v>0</v>
      </c>
      <c r="Y16" s="105">
        <v>0</v>
      </c>
      <c r="DA16" s="132" t="s">
        <v>2761</v>
      </c>
    </row>
    <row r="17" spans="1:105" ht="12" customHeight="1" x14ac:dyDescent="0.25">
      <c r="A17" s="108" t="s">
        <v>53</v>
      </c>
      <c r="B17" s="99">
        <v>16.034205555815241</v>
      </c>
      <c r="C17" s="99">
        <v>15.60495917212498</v>
      </c>
      <c r="D17" s="99">
        <v>15.644052812543112</v>
      </c>
      <c r="E17" s="99">
        <v>15.209949073419823</v>
      </c>
      <c r="F17" s="99">
        <v>15.068645386668905</v>
      </c>
      <c r="G17" s="99">
        <v>15.457790825859245</v>
      </c>
      <c r="H17" s="99">
        <v>15.205774596668581</v>
      </c>
      <c r="I17" s="99">
        <v>14.878117125125714</v>
      </c>
      <c r="J17" s="99">
        <v>14.496762379076374</v>
      </c>
      <c r="K17" s="99">
        <v>14.894199289494505</v>
      </c>
      <c r="L17" s="99">
        <v>14.849041154169406</v>
      </c>
      <c r="M17" s="99">
        <v>15.555006126741251</v>
      </c>
      <c r="N17" s="99">
        <v>15.483840629263472</v>
      </c>
      <c r="O17" s="99">
        <v>15.350941355902362</v>
      </c>
      <c r="P17" s="99">
        <v>14.276004281071829</v>
      </c>
      <c r="Q17" s="99">
        <v>14.042614303582853</v>
      </c>
      <c r="R17" s="99">
        <v>14.020233035511813</v>
      </c>
      <c r="S17" s="99">
        <v>13.609038131610186</v>
      </c>
      <c r="T17" s="99">
        <v>13.24880702229364</v>
      </c>
      <c r="U17" s="99">
        <v>12.979591809052661</v>
      </c>
      <c r="V17" s="99">
        <v>12.890514589598315</v>
      </c>
      <c r="W17" s="99">
        <v>12.497727978137908</v>
      </c>
      <c r="X17" s="99">
        <v>0</v>
      </c>
      <c r="Y17" s="99">
        <v>0</v>
      </c>
      <c r="DA17" s="63" t="s">
        <v>2762</v>
      </c>
    </row>
    <row r="18" spans="1:105" ht="12" customHeight="1" x14ac:dyDescent="0.25">
      <c r="A18" s="108" t="s">
        <v>52</v>
      </c>
      <c r="B18" s="99">
        <v>2.7887650061247431</v>
      </c>
      <c r="C18" s="99">
        <v>2.8323489001610067</v>
      </c>
      <c r="D18" s="99">
        <v>2.8103173036985676</v>
      </c>
      <c r="E18" s="99">
        <v>2.8056597775256304</v>
      </c>
      <c r="F18" s="99">
        <v>2.7775441129968508</v>
      </c>
      <c r="G18" s="99">
        <v>2.8118091847610382</v>
      </c>
      <c r="H18" s="99">
        <v>2.802244082865152</v>
      </c>
      <c r="I18" s="99">
        <v>2.5575696796657561</v>
      </c>
      <c r="J18" s="99">
        <v>2.622233954689936</v>
      </c>
      <c r="K18" s="99">
        <v>2.6905396009648381</v>
      </c>
      <c r="L18" s="99">
        <v>2.727084216583989</v>
      </c>
      <c r="M18" s="99">
        <v>2.8041791659331592</v>
      </c>
      <c r="N18" s="99">
        <v>2.8051333186643896</v>
      </c>
      <c r="O18" s="99">
        <v>2.8003514962016043</v>
      </c>
      <c r="P18" s="99">
        <v>2.7308609575082459</v>
      </c>
      <c r="Q18" s="99">
        <v>2.7078762782247887</v>
      </c>
      <c r="R18" s="99">
        <v>2.6670094566618281</v>
      </c>
      <c r="S18" s="99">
        <v>2.5875199434133216</v>
      </c>
      <c r="T18" s="99">
        <v>2.5060225509364145</v>
      </c>
      <c r="U18" s="99">
        <v>2.4687121184403473</v>
      </c>
      <c r="V18" s="99">
        <v>2.464196699856525</v>
      </c>
      <c r="W18" s="99">
        <v>2.5292565801543119</v>
      </c>
      <c r="X18" s="99">
        <v>0</v>
      </c>
      <c r="Y18" s="99">
        <v>0</v>
      </c>
      <c r="DA18" s="63" t="s">
        <v>2763</v>
      </c>
    </row>
    <row r="19" spans="1:105" ht="12" customHeight="1" x14ac:dyDescent="0.25">
      <c r="A19" s="121" t="s">
        <v>54</v>
      </c>
      <c r="B19" s="123">
        <v>1.8526186295254761</v>
      </c>
      <c r="C19" s="123">
        <v>1.9205233845341521</v>
      </c>
      <c r="D19" s="123">
        <v>1.9151381073629061</v>
      </c>
      <c r="E19" s="123">
        <v>1.9407705260237218</v>
      </c>
      <c r="F19" s="123">
        <v>1.8999054757927001</v>
      </c>
      <c r="G19" s="123">
        <v>1.9622120978705226</v>
      </c>
      <c r="H19" s="123">
        <v>1.8578581144612241</v>
      </c>
      <c r="I19" s="123">
        <v>1.8817111371483179</v>
      </c>
      <c r="J19" s="123">
        <v>1.9820282904103317</v>
      </c>
      <c r="K19" s="123">
        <v>2.1313782686574876</v>
      </c>
      <c r="L19" s="123">
        <v>2.140449953456141</v>
      </c>
      <c r="M19" s="123">
        <v>2.1256516051653969</v>
      </c>
      <c r="N19" s="123">
        <v>2.1740302281914037</v>
      </c>
      <c r="O19" s="123">
        <v>2.1814833488138627</v>
      </c>
      <c r="P19" s="123">
        <v>2.1551657906299928</v>
      </c>
      <c r="Q19" s="123">
        <v>2.1545623837051799</v>
      </c>
      <c r="R19" s="123">
        <v>2.1368564621843635</v>
      </c>
      <c r="S19" s="123">
        <v>2.1086344623911262</v>
      </c>
      <c r="T19" s="123">
        <v>2.1082097055514573</v>
      </c>
      <c r="U19" s="123">
        <v>2.0837846474110342</v>
      </c>
      <c r="V19" s="123">
        <v>2.7126303419948723</v>
      </c>
      <c r="W19" s="123">
        <v>2.645255479663509</v>
      </c>
      <c r="X19" s="123">
        <v>2.4520554669650547</v>
      </c>
      <c r="Y19" s="123">
        <v>2.2680860259061419</v>
      </c>
      <c r="DA19" s="130" t="s">
        <v>2764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2765</v>
      </c>
    </row>
    <row r="21" spans="1:105" ht="12" customHeight="1" x14ac:dyDescent="0.25">
      <c r="A21" s="97" t="s">
        <v>50</v>
      </c>
      <c r="B21" s="99">
        <v>1.6594814458709102</v>
      </c>
      <c r="C21" s="99">
        <v>2.5593706922150221</v>
      </c>
      <c r="D21" s="99">
        <v>2.4043911338555484</v>
      </c>
      <c r="E21" s="99">
        <v>2.727154746246899</v>
      </c>
      <c r="F21" s="99">
        <v>2.3228350841219192</v>
      </c>
      <c r="G21" s="99">
        <v>2.8594929004789615</v>
      </c>
      <c r="H21" s="99">
        <v>1.4936827973339504</v>
      </c>
      <c r="I21" s="99">
        <v>1.982107148119338</v>
      </c>
      <c r="J21" s="99">
        <v>2.781978662639311</v>
      </c>
      <c r="K21" s="99">
        <v>3.2555905574720767</v>
      </c>
      <c r="L21" s="99">
        <v>2.5531144859558115</v>
      </c>
      <c r="M21" s="99">
        <v>2.4575901020664972</v>
      </c>
      <c r="N21" s="99">
        <v>2.0501514512515571</v>
      </c>
      <c r="O21" s="99">
        <v>2.7877629738804766</v>
      </c>
      <c r="P21" s="99">
        <v>2.6492420920657049</v>
      </c>
      <c r="Q21" s="99">
        <v>3.2481986477766878</v>
      </c>
      <c r="R21" s="99">
        <v>2.5736802990929615</v>
      </c>
      <c r="S21" s="99">
        <v>2.6448747301131439</v>
      </c>
      <c r="T21" s="99">
        <v>2.7448754995956897</v>
      </c>
      <c r="U21" s="99">
        <v>2.8086599755885202</v>
      </c>
      <c r="V21" s="99">
        <v>3.6318190477528502</v>
      </c>
      <c r="W21" s="99">
        <v>3.8221662387196438</v>
      </c>
      <c r="X21" s="99">
        <v>3.406358465342421</v>
      </c>
      <c r="Y21" s="99">
        <v>2.9214928361952111</v>
      </c>
      <c r="DA21" s="63" t="s">
        <v>2766</v>
      </c>
    </row>
    <row r="22" spans="1:105" ht="12" customHeight="1" x14ac:dyDescent="0.25">
      <c r="A22" s="109" t="s">
        <v>120</v>
      </c>
      <c r="B22" s="110">
        <v>1.8739249796916206</v>
      </c>
      <c r="C22" s="110">
        <v>1.8459836579474498</v>
      </c>
      <c r="D22" s="110">
        <v>1.8557422695602055</v>
      </c>
      <c r="E22" s="110">
        <v>1.841749855126628</v>
      </c>
      <c r="F22" s="110">
        <v>1.8492140249813636</v>
      </c>
      <c r="G22" s="110">
        <v>1.8592674727537399</v>
      </c>
      <c r="H22" s="110">
        <v>1.8972820779197066</v>
      </c>
      <c r="I22" s="110">
        <v>1.8710228367609001</v>
      </c>
      <c r="J22" s="110">
        <v>1.8981879440695482</v>
      </c>
      <c r="K22" s="110">
        <v>2.0189227545583157</v>
      </c>
      <c r="L22" s="110">
        <v>2.102180347987368</v>
      </c>
      <c r="M22" s="110">
        <v>2.1009474556038108</v>
      </c>
      <c r="N22" s="110">
        <v>2.1813863287602033</v>
      </c>
      <c r="O22" s="110">
        <v>2.1484337494630026</v>
      </c>
      <c r="P22" s="110">
        <v>2.128679736394711</v>
      </c>
      <c r="Q22" s="110">
        <v>2.0982455661201023</v>
      </c>
      <c r="R22" s="110">
        <v>2.1143107157632746</v>
      </c>
      <c r="S22" s="110">
        <v>2.0807153102117031</v>
      </c>
      <c r="T22" s="110">
        <v>2.0811175441027663</v>
      </c>
      <c r="U22" s="110">
        <v>2.0530831071086872</v>
      </c>
      <c r="V22" s="110">
        <v>2.6742488007480181</v>
      </c>
      <c r="W22" s="110">
        <v>2.5998940829311454</v>
      </c>
      <c r="X22" s="110">
        <v>2.4161215186668223</v>
      </c>
      <c r="Y22" s="110">
        <v>2.2472137996976658</v>
      </c>
      <c r="DA22" s="60" t="s">
        <v>2767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0</v>
      </c>
      <c r="C24" s="118">
        <f t="shared" si="7"/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0</v>
      </c>
      <c r="O24" s="118">
        <f t="shared" si="7"/>
        <v>0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:Y24" si="9">W25+W28+W30+W39</f>
        <v>0</v>
      </c>
      <c r="X24" s="118">
        <f t="shared" si="9"/>
        <v>0</v>
      </c>
      <c r="Y24" s="118">
        <f t="shared" si="9"/>
        <v>0</v>
      </c>
      <c r="DA24" s="129" t="s">
        <v>2768</v>
      </c>
    </row>
    <row r="25" spans="1:105" ht="12.95" customHeight="1" x14ac:dyDescent="0.25">
      <c r="A25" s="121" t="s">
        <v>57</v>
      </c>
      <c r="B25" s="123">
        <f t="shared" ref="B25:Q25" si="10">SUM(B26:B27)</f>
        <v>0</v>
      </c>
      <c r="C25" s="123">
        <f t="shared" si="10"/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0</v>
      </c>
      <c r="O25" s="123">
        <f t="shared" si="10"/>
        <v>0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:Y25" si="12">SUM(W26:W27)</f>
        <v>0</v>
      </c>
      <c r="X25" s="123">
        <f t="shared" si="12"/>
        <v>0</v>
      </c>
      <c r="Y25" s="123">
        <f t="shared" si="12"/>
        <v>0</v>
      </c>
      <c r="DA25" s="130" t="s">
        <v>2769</v>
      </c>
    </row>
    <row r="26" spans="1:105" ht="12" customHeight="1" x14ac:dyDescent="0.25">
      <c r="A26" s="97" t="s">
        <v>74</v>
      </c>
      <c r="B26" s="99">
        <v>0</v>
      </c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X26" s="99">
        <v>0</v>
      </c>
      <c r="Y26" s="99">
        <v>0</v>
      </c>
      <c r="DA26" s="63" t="s">
        <v>2770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2771</v>
      </c>
    </row>
    <row r="28" spans="1:105" ht="12.95" customHeight="1" x14ac:dyDescent="0.25">
      <c r="A28" s="121" t="s">
        <v>92</v>
      </c>
      <c r="B28" s="123">
        <f t="shared" ref="B28:Y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2772</v>
      </c>
    </row>
    <row r="29" spans="1:105" ht="12" customHeight="1" x14ac:dyDescent="0.25">
      <c r="A29" s="97" t="s">
        <v>53</v>
      </c>
      <c r="B29" s="99">
        <f>RES_hhdet_fech!B29/RES_summary!B$19</f>
        <v>0</v>
      </c>
      <c r="C29" s="99">
        <f>RES_hhdet_fech!C29/RES_summary!C$19</f>
        <v>0</v>
      </c>
      <c r="D29" s="99">
        <f>RES_hhdet_fech!D29/RES_summary!D$19</f>
        <v>0</v>
      </c>
      <c r="E29" s="99">
        <f>RES_hhdet_fech!E29/RES_summary!E$19</f>
        <v>0</v>
      </c>
      <c r="F29" s="99">
        <f>RES_hhdet_fech!F29/RES_summary!F$19</f>
        <v>0</v>
      </c>
      <c r="G29" s="99">
        <f>RES_hhdet_fech!G29/RES_summary!G$19</f>
        <v>0</v>
      </c>
      <c r="H29" s="99">
        <f>RES_hhdet_fech!H29/RES_summary!H$19</f>
        <v>0</v>
      </c>
      <c r="I29" s="99">
        <f>RES_hhdet_fech!I29/RES_summary!I$19</f>
        <v>0</v>
      </c>
      <c r="J29" s="99">
        <f>RES_hhdet_fech!J29/RES_summary!J$19</f>
        <v>0</v>
      </c>
      <c r="K29" s="99">
        <f>RES_hhdet_fech!K29/RES_summary!K$19</f>
        <v>0</v>
      </c>
      <c r="L29" s="99">
        <f>RES_hhdet_fech!L29/RES_summary!L$19</f>
        <v>0</v>
      </c>
      <c r="M29" s="99">
        <f>RES_hhdet_fech!M29/RES_summary!M$19</f>
        <v>0</v>
      </c>
      <c r="N29" s="99">
        <f>RES_hhdet_fech!N29/RES_summary!N$19</f>
        <v>0</v>
      </c>
      <c r="O29" s="99">
        <f>RES_hhdet_fech!O29/RES_summary!O$19</f>
        <v>0</v>
      </c>
      <c r="P29" s="99">
        <f>RES_hhdet_fech!P29/RES_summary!P$19</f>
        <v>0</v>
      </c>
      <c r="Q29" s="99">
        <f>RES_hhdet_fech!Q29/RES_summary!Q$19</f>
        <v>0</v>
      </c>
      <c r="R29" s="99">
        <f>RES_hhdet_fech!R29/RES_summary!R$19</f>
        <v>0</v>
      </c>
      <c r="S29" s="99">
        <f>RES_hhdet_fech!S29/RES_summary!S$19</f>
        <v>0</v>
      </c>
      <c r="T29" s="99">
        <f>RES_hhdet_fech!T29/RES_summary!T$19</f>
        <v>0</v>
      </c>
      <c r="U29" s="99">
        <f>RES_hhdet_fech!U29/RES_summary!U$19</f>
        <v>0</v>
      </c>
      <c r="V29" s="99">
        <f>RES_hhdet_fech!V29/RES_summary!V$19</f>
        <v>0</v>
      </c>
      <c r="W29" s="99">
        <f>RES_hhdet_fech!W29/RES_summary!W$19</f>
        <v>0</v>
      </c>
      <c r="X29" s="99">
        <f>RES_hhdet_fech!X29/RES_summary!X$19</f>
        <v>0</v>
      </c>
      <c r="Y29" s="99">
        <f>RES_hhdet_fech!Y29/RES_summary!Y$19</f>
        <v>0</v>
      </c>
      <c r="DA29" s="63" t="s">
        <v>2773</v>
      </c>
    </row>
    <row r="30" spans="1:105" ht="12" customHeight="1" x14ac:dyDescent="0.25">
      <c r="A30" s="121" t="s">
        <v>55</v>
      </c>
      <c r="B30" s="123">
        <v>0</v>
      </c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X30" s="123">
        <v>0</v>
      </c>
      <c r="Y30" s="123">
        <v>0</v>
      </c>
      <c r="DA30" s="130" t="s">
        <v>2774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2775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2776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2777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2778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2779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2780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2781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2782</v>
      </c>
    </row>
    <row r="39" spans="1:105" ht="12" customHeight="1" x14ac:dyDescent="0.25">
      <c r="A39" s="121" t="s">
        <v>54</v>
      </c>
      <c r="B39" s="123">
        <v>0</v>
      </c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X39" s="123">
        <v>0</v>
      </c>
      <c r="Y39" s="123">
        <v>0</v>
      </c>
      <c r="DA39" s="130" t="s">
        <v>2783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2784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2785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268.3900411074045</v>
      </c>
      <c r="C43" s="118">
        <f t="shared" si="14"/>
        <v>327.75942545361119</v>
      </c>
      <c r="D43" s="118">
        <f t="shared" si="14"/>
        <v>307.94873467329387</v>
      </c>
      <c r="E43" s="118">
        <f t="shared" si="14"/>
        <v>337.29536966736356</v>
      </c>
      <c r="F43" s="118">
        <f t="shared" si="14"/>
        <v>302.31136510886023</v>
      </c>
      <c r="G43" s="118">
        <f t="shared" si="14"/>
        <v>296.27906953573404</v>
      </c>
      <c r="H43" s="118">
        <f t="shared" si="14"/>
        <v>296.58254859343049</v>
      </c>
      <c r="I43" s="118">
        <f t="shared" si="14"/>
        <v>316.23561081529965</v>
      </c>
      <c r="J43" s="118">
        <f t="shared" si="14"/>
        <v>276.23363225314614</v>
      </c>
      <c r="K43" s="118">
        <f t="shared" si="14"/>
        <v>286.5431100269746</v>
      </c>
      <c r="L43" s="118">
        <f t="shared" si="14"/>
        <v>343.24205211142748</v>
      </c>
      <c r="M43" s="118">
        <f t="shared" si="14"/>
        <v>281.12576382884981</v>
      </c>
      <c r="N43" s="118">
        <f t="shared" si="14"/>
        <v>297.41266156381306</v>
      </c>
      <c r="O43" s="118">
        <f t="shared" si="14"/>
        <v>271.49659160677561</v>
      </c>
      <c r="P43" s="118">
        <f t="shared" si="14"/>
        <v>273.86551378887225</v>
      </c>
      <c r="Q43" s="118">
        <f t="shared" si="14"/>
        <v>264.48446110818605</v>
      </c>
      <c r="R43" s="118">
        <f t="shared" ref="R43:V43" si="15">R44+R47+R49+R58</f>
        <v>277.91942344619645</v>
      </c>
      <c r="S43" s="118">
        <f t="shared" si="15"/>
        <v>272.80897430477285</v>
      </c>
      <c r="T43" s="118">
        <f t="shared" si="15"/>
        <v>262.59219110414386</v>
      </c>
      <c r="U43" s="118">
        <f t="shared" si="15"/>
        <v>254.78221564614012</v>
      </c>
      <c r="V43" s="118">
        <f t="shared" si="15"/>
        <v>268.11225330454823</v>
      </c>
      <c r="W43" s="118">
        <f t="shared" ref="W43:Y43" si="16">W44+W47+W49+W58</f>
        <v>251.40786093871495</v>
      </c>
      <c r="X43" s="118">
        <f t="shared" si="16"/>
        <v>272.86186099816155</v>
      </c>
      <c r="Y43" s="118">
        <f t="shared" si="16"/>
        <v>227.83167193604311</v>
      </c>
      <c r="DA43" s="129" t="s">
        <v>2786</v>
      </c>
    </row>
    <row r="44" spans="1:105" ht="12.95" customHeight="1" x14ac:dyDescent="0.25">
      <c r="A44" s="121" t="s">
        <v>57</v>
      </c>
      <c r="B44" s="123">
        <f t="shared" ref="B44:Q44" si="17">SUM(B45:B46)</f>
        <v>243.6909569184121</v>
      </c>
      <c r="C44" s="123">
        <f t="shared" si="17"/>
        <v>300.15059858751863</v>
      </c>
      <c r="D44" s="123">
        <f t="shared" si="17"/>
        <v>281.94129078384674</v>
      </c>
      <c r="E44" s="123">
        <f t="shared" si="17"/>
        <v>310.0404017385697</v>
      </c>
      <c r="F44" s="123">
        <f t="shared" si="17"/>
        <v>276.62023625545646</v>
      </c>
      <c r="G44" s="123">
        <f t="shared" si="17"/>
        <v>270.46554170920729</v>
      </c>
      <c r="H44" s="123">
        <f t="shared" si="17"/>
        <v>271.16980517444443</v>
      </c>
      <c r="I44" s="123">
        <f t="shared" si="17"/>
        <v>289.69994674782652</v>
      </c>
      <c r="J44" s="123">
        <f t="shared" si="17"/>
        <v>252.5205234764621</v>
      </c>
      <c r="K44" s="123">
        <f t="shared" si="17"/>
        <v>262.41501504865397</v>
      </c>
      <c r="L44" s="123">
        <f t="shared" si="17"/>
        <v>317.09645843540784</v>
      </c>
      <c r="M44" s="123">
        <f t="shared" si="17"/>
        <v>255.40529734144982</v>
      </c>
      <c r="N44" s="123">
        <f t="shared" si="17"/>
        <v>272.13021066007593</v>
      </c>
      <c r="O44" s="123">
        <f t="shared" si="17"/>
        <v>246.88087037013446</v>
      </c>
      <c r="P44" s="123">
        <f t="shared" si="17"/>
        <v>249.4264467180073</v>
      </c>
      <c r="Q44" s="123">
        <f t="shared" si="17"/>
        <v>240.19409670231121</v>
      </c>
      <c r="R44" s="123">
        <f t="shared" ref="R44:V44" si="18">SUM(R45:R46)</f>
        <v>254.92384166932666</v>
      </c>
      <c r="S44" s="123">
        <f t="shared" si="18"/>
        <v>250.64977405238136</v>
      </c>
      <c r="T44" s="123">
        <f t="shared" si="18"/>
        <v>241.56723105875335</v>
      </c>
      <c r="U44" s="123">
        <f t="shared" si="18"/>
        <v>234.48023936381344</v>
      </c>
      <c r="V44" s="123">
        <f t="shared" si="18"/>
        <v>244.97897300046947</v>
      </c>
      <c r="W44" s="123">
        <f t="shared" ref="W44:Y44" si="19">SUM(W45:W46)</f>
        <v>232.11512482026416</v>
      </c>
      <c r="X44" s="123">
        <f t="shared" si="19"/>
        <v>252.67885751699302</v>
      </c>
      <c r="Y44" s="123">
        <f t="shared" si="19"/>
        <v>212.79207878287912</v>
      </c>
      <c r="DA44" s="130" t="s">
        <v>2787</v>
      </c>
    </row>
    <row r="45" spans="1:105" ht="12" customHeight="1" x14ac:dyDescent="0.25">
      <c r="A45" s="97" t="s">
        <v>211</v>
      </c>
      <c r="B45" s="99">
        <v>240.94119015619543</v>
      </c>
      <c r="C45" s="99">
        <v>296.74658876826231</v>
      </c>
      <c r="D45" s="99">
        <v>278.80183921828683</v>
      </c>
      <c r="E45" s="99">
        <v>306.61377587636065</v>
      </c>
      <c r="F45" s="99">
        <v>273.63888874533922</v>
      </c>
      <c r="G45" s="99">
        <v>267.58810668561557</v>
      </c>
      <c r="H45" s="99">
        <v>268.31590006815873</v>
      </c>
      <c r="I45" s="99">
        <v>286.66930737836338</v>
      </c>
      <c r="J45" s="99">
        <v>249.90551222508219</v>
      </c>
      <c r="K45" s="99">
        <v>259.68780636662382</v>
      </c>
      <c r="L45" s="99">
        <v>313.75341554016461</v>
      </c>
      <c r="M45" s="99">
        <v>252.70297487353901</v>
      </c>
      <c r="N45" s="99">
        <v>269.18277735275217</v>
      </c>
      <c r="O45" s="99">
        <v>244.16285689678105</v>
      </c>
      <c r="P45" s="99">
        <v>246.69324164670488</v>
      </c>
      <c r="Q45" s="99">
        <v>237.5728035681793</v>
      </c>
      <c r="R45" s="99">
        <v>252.12606031839897</v>
      </c>
      <c r="S45" s="99">
        <v>247.89174532127183</v>
      </c>
      <c r="T45" s="99">
        <v>238.90419605378017</v>
      </c>
      <c r="U45" s="99">
        <v>231.88357164974005</v>
      </c>
      <c r="V45" s="99">
        <v>242.24840476374141</v>
      </c>
      <c r="W45" s="99">
        <v>229.50292141744205</v>
      </c>
      <c r="X45" s="99">
        <v>249.83731851457225</v>
      </c>
      <c r="Y45" s="99">
        <v>210.37935559056356</v>
      </c>
      <c r="DA45" s="63" t="s">
        <v>2788</v>
      </c>
    </row>
    <row r="46" spans="1:105" ht="12" customHeight="1" x14ac:dyDescent="0.25">
      <c r="A46" s="97" t="s">
        <v>53</v>
      </c>
      <c r="B46" s="99">
        <v>2.7497667622166633</v>
      </c>
      <c r="C46" s="99">
        <v>3.4040098192563075</v>
      </c>
      <c r="D46" s="99">
        <v>3.1394515655599093</v>
      </c>
      <c r="E46" s="99">
        <v>3.42662586220905</v>
      </c>
      <c r="F46" s="99">
        <v>2.9813475101172533</v>
      </c>
      <c r="G46" s="99">
        <v>2.8774350235917097</v>
      </c>
      <c r="H46" s="99">
        <v>2.8539051062857319</v>
      </c>
      <c r="I46" s="99">
        <v>3.0306393694631528</v>
      </c>
      <c r="J46" s="99">
        <v>2.615011251379916</v>
      </c>
      <c r="K46" s="99">
        <v>2.7272086820301626</v>
      </c>
      <c r="L46" s="99">
        <v>3.3430428952432112</v>
      </c>
      <c r="M46" s="99">
        <v>2.7023224679108186</v>
      </c>
      <c r="N46" s="99">
        <v>2.9474333073237768</v>
      </c>
      <c r="O46" s="99">
        <v>2.7180134733534036</v>
      </c>
      <c r="P46" s="99">
        <v>2.7332050713024265</v>
      </c>
      <c r="Q46" s="99">
        <v>2.6212931341319123</v>
      </c>
      <c r="R46" s="99">
        <v>2.7977813509276901</v>
      </c>
      <c r="S46" s="99">
        <v>2.7580287311095288</v>
      </c>
      <c r="T46" s="99">
        <v>2.6630350049731737</v>
      </c>
      <c r="U46" s="99">
        <v>2.5966677140734045</v>
      </c>
      <c r="V46" s="99">
        <v>2.7305682367280739</v>
      </c>
      <c r="W46" s="99">
        <v>2.6122034028221153</v>
      </c>
      <c r="X46" s="99">
        <v>2.841539002420769</v>
      </c>
      <c r="Y46" s="99">
        <v>2.4127231923155579</v>
      </c>
      <c r="DA46" s="63" t="s">
        <v>2789</v>
      </c>
    </row>
    <row r="47" spans="1:105" ht="12.95" customHeight="1" x14ac:dyDescent="0.25">
      <c r="A47" s="121" t="s">
        <v>92</v>
      </c>
      <c r="B47" s="123">
        <f t="shared" ref="B47:Y47" si="20">B48</f>
        <v>9.54080753494084E-2</v>
      </c>
      <c r="C47" s="123">
        <f t="shared" si="20"/>
        <v>9.9900250734507146E-2</v>
      </c>
      <c r="D47" s="123">
        <f t="shared" si="20"/>
        <v>0.10430114087374436</v>
      </c>
      <c r="E47" s="123">
        <f t="shared" si="20"/>
        <v>0.12534022319783622</v>
      </c>
      <c r="F47" s="123">
        <f t="shared" si="20"/>
        <v>0.10662338002997206</v>
      </c>
      <c r="G47" s="123">
        <f t="shared" si="20"/>
        <v>0.10213439323481539</v>
      </c>
      <c r="H47" s="123">
        <f t="shared" si="20"/>
        <v>9.1840872778574487E-2</v>
      </c>
      <c r="I47" s="123">
        <f t="shared" si="20"/>
        <v>8.5480616146855551E-2</v>
      </c>
      <c r="J47" s="123">
        <f t="shared" si="20"/>
        <v>8.9711367118094243E-2</v>
      </c>
      <c r="K47" s="123">
        <f t="shared" si="20"/>
        <v>8.4627384079532436E-2</v>
      </c>
      <c r="L47" s="123">
        <f t="shared" si="20"/>
        <v>0.11129861931348188</v>
      </c>
      <c r="M47" s="123">
        <f t="shared" si="20"/>
        <v>9.7166650847401725E-2</v>
      </c>
      <c r="N47" s="123">
        <f t="shared" si="20"/>
        <v>0.11134166491285619</v>
      </c>
      <c r="O47" s="123">
        <f t="shared" si="20"/>
        <v>0.13210003561689676</v>
      </c>
      <c r="P47" s="123">
        <f t="shared" si="20"/>
        <v>0.15988685635232305</v>
      </c>
      <c r="Q47" s="123">
        <f t="shared" si="20"/>
        <v>0.16128064746566864</v>
      </c>
      <c r="R47" s="123">
        <f t="shared" si="20"/>
        <v>0.16612427703160709</v>
      </c>
      <c r="S47" s="123">
        <f t="shared" si="20"/>
        <v>0.15609323756807242</v>
      </c>
      <c r="T47" s="123">
        <f t="shared" si="20"/>
        <v>0.14629394457353381</v>
      </c>
      <c r="U47" s="123">
        <f t="shared" si="20"/>
        <v>0.14322401448577446</v>
      </c>
      <c r="V47" s="123">
        <f t="shared" si="20"/>
        <v>0.1318625864248868</v>
      </c>
      <c r="W47" s="123">
        <f t="shared" si="20"/>
        <v>0.14284018123089615</v>
      </c>
      <c r="X47" s="123">
        <f t="shared" si="20"/>
        <v>0.11667519521491845</v>
      </c>
      <c r="Y47" s="123">
        <f t="shared" si="20"/>
        <v>0.11862674967671721</v>
      </c>
      <c r="DA47" s="130" t="s">
        <v>2790</v>
      </c>
    </row>
    <row r="48" spans="1:105" ht="12" customHeight="1" x14ac:dyDescent="0.25">
      <c r="A48" s="97" t="s">
        <v>53</v>
      </c>
      <c r="B48" s="99">
        <f>RES_hhdet_fech!B48/RES_summary!B$19</f>
        <v>9.54080753494084E-2</v>
      </c>
      <c r="C48" s="99">
        <f>RES_hhdet_fech!C48/RES_summary!C$19</f>
        <v>9.9900250734507146E-2</v>
      </c>
      <c r="D48" s="99">
        <f>RES_hhdet_fech!D48/RES_summary!D$19</f>
        <v>0.10430114087374436</v>
      </c>
      <c r="E48" s="99">
        <f>RES_hhdet_fech!E48/RES_summary!E$19</f>
        <v>0.12534022319783622</v>
      </c>
      <c r="F48" s="99">
        <f>RES_hhdet_fech!F48/RES_summary!F$19</f>
        <v>0.10662338002997206</v>
      </c>
      <c r="G48" s="99">
        <f>RES_hhdet_fech!G48/RES_summary!G$19</f>
        <v>0.10213439323481539</v>
      </c>
      <c r="H48" s="99">
        <f>RES_hhdet_fech!H48/RES_summary!H$19</f>
        <v>9.1840872778574487E-2</v>
      </c>
      <c r="I48" s="99">
        <f>RES_hhdet_fech!I48/RES_summary!I$19</f>
        <v>8.5480616146855551E-2</v>
      </c>
      <c r="J48" s="99">
        <f>RES_hhdet_fech!J48/RES_summary!J$19</f>
        <v>8.9711367118094243E-2</v>
      </c>
      <c r="K48" s="99">
        <f>RES_hhdet_fech!K48/RES_summary!K$19</f>
        <v>8.4627384079532436E-2</v>
      </c>
      <c r="L48" s="99">
        <f>RES_hhdet_fech!L48/RES_summary!L$19</f>
        <v>0.11129861931348188</v>
      </c>
      <c r="M48" s="99">
        <f>RES_hhdet_fech!M48/RES_summary!M$19</f>
        <v>9.7166650847401725E-2</v>
      </c>
      <c r="N48" s="99">
        <f>RES_hhdet_fech!N48/RES_summary!N$19</f>
        <v>0.11134166491285619</v>
      </c>
      <c r="O48" s="99">
        <f>RES_hhdet_fech!O48/RES_summary!O$19</f>
        <v>0.13210003561689676</v>
      </c>
      <c r="P48" s="99">
        <f>RES_hhdet_fech!P48/RES_summary!P$19</f>
        <v>0.15988685635232305</v>
      </c>
      <c r="Q48" s="99">
        <f>RES_hhdet_fech!Q48/RES_summary!Q$19</f>
        <v>0.16128064746566864</v>
      </c>
      <c r="R48" s="99">
        <f>RES_hhdet_fech!R48/RES_summary!R$19</f>
        <v>0.16612427703160709</v>
      </c>
      <c r="S48" s="99">
        <f>RES_hhdet_fech!S48/RES_summary!S$19</f>
        <v>0.15609323756807242</v>
      </c>
      <c r="T48" s="99">
        <f>RES_hhdet_fech!T48/RES_summary!T$19</f>
        <v>0.14629394457353381</v>
      </c>
      <c r="U48" s="99">
        <f>RES_hhdet_fech!U48/RES_summary!U$19</f>
        <v>0.14322401448577446</v>
      </c>
      <c r="V48" s="99">
        <f>RES_hhdet_fech!V48/RES_summary!V$19</f>
        <v>0.1318625864248868</v>
      </c>
      <c r="W48" s="99">
        <f>RES_hhdet_fech!W48/RES_summary!W$19</f>
        <v>0.14284018123089615</v>
      </c>
      <c r="X48" s="99">
        <f>RES_hhdet_fech!X48/RES_summary!X$19</f>
        <v>0.11667519521491845</v>
      </c>
      <c r="Y48" s="99">
        <f>RES_hhdet_fech!Y48/RES_summary!Y$19</f>
        <v>0.11862674967671721</v>
      </c>
      <c r="DA48" s="63" t="s">
        <v>2791</v>
      </c>
    </row>
    <row r="49" spans="1:105" ht="12" customHeight="1" x14ac:dyDescent="0.25">
      <c r="A49" s="121" t="s">
        <v>55</v>
      </c>
      <c r="B49" s="123">
        <v>22.751046503870487</v>
      </c>
      <c r="C49" s="123">
        <v>25.588466042304688</v>
      </c>
      <c r="D49" s="123">
        <v>23.988305573326084</v>
      </c>
      <c r="E49" s="123">
        <v>25.188883409105248</v>
      </c>
      <c r="F49" s="123">
        <v>23.682079841231644</v>
      </c>
      <c r="G49" s="123">
        <v>23.742980495409071</v>
      </c>
      <c r="H49" s="123">
        <v>23.464042254928671</v>
      </c>
      <c r="I49" s="123">
        <v>24.568001870941597</v>
      </c>
      <c r="J49" s="123">
        <v>21.635395365753034</v>
      </c>
      <c r="K49" s="123">
        <v>21.90376746149899</v>
      </c>
      <c r="L49" s="123">
        <v>23.896931478287268</v>
      </c>
      <c r="M49" s="123">
        <v>23.501070939884269</v>
      </c>
      <c r="N49" s="123">
        <v>22.998061838246496</v>
      </c>
      <c r="O49" s="123">
        <v>22.293234358425483</v>
      </c>
      <c r="P49" s="123">
        <v>22.116448875569134</v>
      </c>
      <c r="Q49" s="123">
        <v>21.964731891538612</v>
      </c>
      <c r="R49" s="123">
        <v>20.695155913883841</v>
      </c>
      <c r="S49" s="123">
        <v>19.895581688636163</v>
      </c>
      <c r="T49" s="123">
        <v>18.759203001805048</v>
      </c>
      <c r="U49" s="123">
        <v>18.048834648918813</v>
      </c>
      <c r="V49" s="123">
        <v>20.245877101464249</v>
      </c>
      <c r="W49" s="123">
        <v>16.455508333566033</v>
      </c>
      <c r="X49" s="123">
        <v>17.579114855693831</v>
      </c>
      <c r="Y49" s="123">
        <v>12.631321541603977</v>
      </c>
      <c r="DA49" s="130" t="s">
        <v>2792</v>
      </c>
    </row>
    <row r="50" spans="1:105" ht="12" customHeight="1" x14ac:dyDescent="0.25">
      <c r="A50" s="97" t="s">
        <v>138</v>
      </c>
      <c r="B50" s="99">
        <v>22.844018610833903</v>
      </c>
      <c r="C50" s="99">
        <v>25.792359832991281</v>
      </c>
      <c r="D50" s="99">
        <v>24.139398385230905</v>
      </c>
      <c r="E50" s="99">
        <v>25.395040853724996</v>
      </c>
      <c r="F50" s="99">
        <v>23.843653665176401</v>
      </c>
      <c r="G50" s="99">
        <v>23.891046004433385</v>
      </c>
      <c r="H50" s="99">
        <v>23.611715385247443</v>
      </c>
      <c r="I50" s="99">
        <v>24.774374249497104</v>
      </c>
      <c r="J50" s="99">
        <v>21.754994937857902</v>
      </c>
      <c r="K50" s="99">
        <v>22.017601068683739</v>
      </c>
      <c r="L50" s="99">
        <v>24.077394934306966</v>
      </c>
      <c r="M50" s="99">
        <v>23.643629396788146</v>
      </c>
      <c r="N50" s="99">
        <v>23.128250684361465</v>
      </c>
      <c r="O50" s="99">
        <v>22.407081080047544</v>
      </c>
      <c r="P50" s="99">
        <v>22.243725571328689</v>
      </c>
      <c r="Q50" s="99">
        <v>22.100303359693118</v>
      </c>
      <c r="R50" s="99">
        <v>20.796723709175613</v>
      </c>
      <c r="S50" s="99">
        <v>19.992365361984618</v>
      </c>
      <c r="T50" s="99">
        <v>18.83541710857396</v>
      </c>
      <c r="U50" s="99">
        <v>18.110782133290524</v>
      </c>
      <c r="V50" s="99">
        <v>20.35439713388541</v>
      </c>
      <c r="W50" s="99">
        <v>16.53477022961297</v>
      </c>
      <c r="X50" s="99">
        <v>17.921124007158259</v>
      </c>
      <c r="Y50" s="99">
        <v>12.498157890763013</v>
      </c>
      <c r="DA50" s="63" t="s">
        <v>2793</v>
      </c>
    </row>
    <row r="51" spans="1:105" ht="12" customHeight="1" x14ac:dyDescent="0.25">
      <c r="A51" s="97" t="s">
        <v>137</v>
      </c>
      <c r="B51" s="99">
        <v>20.926718427047195</v>
      </c>
      <c r="C51" s="99">
        <v>23.470851899668556</v>
      </c>
      <c r="D51" s="99">
        <v>22.036263643363174</v>
      </c>
      <c r="E51" s="99">
        <v>23.143706070648733</v>
      </c>
      <c r="F51" s="99">
        <v>21.754059616284323</v>
      </c>
      <c r="G51" s="99">
        <v>21.843243520673006</v>
      </c>
      <c r="H51" s="99">
        <v>21.406176269818197</v>
      </c>
      <c r="I51" s="99">
        <v>22.50803240388392</v>
      </c>
      <c r="J51" s="99">
        <v>19.702473159698929</v>
      </c>
      <c r="K51" s="99">
        <v>19.967197050976754</v>
      </c>
      <c r="L51" s="99">
        <v>21.821971020327481</v>
      </c>
      <c r="M51" s="99">
        <v>21.642071651892813</v>
      </c>
      <c r="N51" s="99">
        <v>21.334972828316474</v>
      </c>
      <c r="O51" s="99">
        <v>20.75322027471362</v>
      </c>
      <c r="P51" s="99">
        <v>20.270641581478348</v>
      </c>
      <c r="Q51" s="99">
        <v>20.12203486983535</v>
      </c>
      <c r="R51" s="99">
        <v>18.925194928303739</v>
      </c>
      <c r="S51" s="99">
        <v>18.15465944824787</v>
      </c>
      <c r="T51" s="99">
        <v>16.941524906647118</v>
      </c>
      <c r="U51" s="99">
        <v>16.198648221916059</v>
      </c>
      <c r="V51" s="99">
        <v>17.832065954745147</v>
      </c>
      <c r="W51" s="99">
        <v>14.622129144354309</v>
      </c>
      <c r="X51" s="99">
        <v>16.040036079117144</v>
      </c>
      <c r="Y51" s="99">
        <v>11.483226996672583</v>
      </c>
      <c r="DA51" s="63" t="s">
        <v>2794</v>
      </c>
    </row>
    <row r="52" spans="1:105" ht="12" customHeight="1" x14ac:dyDescent="0.25">
      <c r="A52" s="100" t="s">
        <v>211</v>
      </c>
      <c r="B52" s="102">
        <v>18.373829693298685</v>
      </c>
      <c r="C52" s="102">
        <v>20.489071721231547</v>
      </c>
      <c r="D52" s="102">
        <v>19.265755978132578</v>
      </c>
      <c r="E52" s="102">
        <v>20.166333072680491</v>
      </c>
      <c r="F52" s="102">
        <v>18.969190517695285</v>
      </c>
      <c r="G52" s="102">
        <v>19.094592012599104</v>
      </c>
      <c r="H52" s="102">
        <v>18.676307791281488</v>
      </c>
      <c r="I52" s="102">
        <v>19.797697484535629</v>
      </c>
      <c r="J52" s="102">
        <v>17.21493589499104</v>
      </c>
      <c r="K52" s="102">
        <v>17.435879857630916</v>
      </c>
      <c r="L52" s="102">
        <v>18.988818927449074</v>
      </c>
      <c r="M52" s="102">
        <v>18.861592663510034</v>
      </c>
      <c r="N52" s="102">
        <v>18.551963527330088</v>
      </c>
      <c r="O52" s="102">
        <v>17.987314058523417</v>
      </c>
      <c r="P52" s="102">
        <v>17.525329600584779</v>
      </c>
      <c r="Q52" s="102">
        <v>17.359640993642618</v>
      </c>
      <c r="R52" s="102">
        <v>16.333797411264637</v>
      </c>
      <c r="S52" s="102">
        <v>15.630819519275638</v>
      </c>
      <c r="T52" s="102">
        <v>14.539180616982444</v>
      </c>
      <c r="U52" s="102">
        <v>13.848310831141227</v>
      </c>
      <c r="V52" s="102">
        <v>15.149152651344647</v>
      </c>
      <c r="W52" s="102">
        <v>12.300549872373962</v>
      </c>
      <c r="X52" s="102">
        <v>13.461240737535544</v>
      </c>
      <c r="Y52" s="102">
        <v>9.7453927925008905</v>
      </c>
      <c r="DA52" s="131" t="s">
        <v>2795</v>
      </c>
    </row>
    <row r="53" spans="1:105" ht="12" customHeight="1" x14ac:dyDescent="0.25">
      <c r="A53" s="103" t="s">
        <v>52</v>
      </c>
      <c r="B53" s="105">
        <v>2.5528887337485098</v>
      </c>
      <c r="C53" s="105">
        <v>2.9817801784370084</v>
      </c>
      <c r="D53" s="105">
        <v>2.7705076652305962</v>
      </c>
      <c r="E53" s="105">
        <v>2.9773729979682355</v>
      </c>
      <c r="F53" s="105">
        <v>2.7848690985890427</v>
      </c>
      <c r="G53" s="105">
        <v>2.7486515080739014</v>
      </c>
      <c r="H53" s="105">
        <v>2.7298684785367078</v>
      </c>
      <c r="I53" s="105">
        <v>2.7103349193482948</v>
      </c>
      <c r="J53" s="105">
        <v>2.4875372647078842</v>
      </c>
      <c r="K53" s="105">
        <v>2.531317193345838</v>
      </c>
      <c r="L53" s="105">
        <v>2.833152092878406</v>
      </c>
      <c r="M53" s="105">
        <v>2.7804789883827756</v>
      </c>
      <c r="N53" s="105">
        <v>2.7830093009863832</v>
      </c>
      <c r="O53" s="105">
        <v>2.7659062161902015</v>
      </c>
      <c r="P53" s="105">
        <v>2.7453119808935722</v>
      </c>
      <c r="Q53" s="105">
        <v>2.7623938761927311</v>
      </c>
      <c r="R53" s="105">
        <v>2.5913975170391041</v>
      </c>
      <c r="S53" s="105">
        <v>2.5238399289722304</v>
      </c>
      <c r="T53" s="105">
        <v>2.4023442896646765</v>
      </c>
      <c r="U53" s="105">
        <v>2.3503373907748366</v>
      </c>
      <c r="V53" s="105">
        <v>2.6829133034004995</v>
      </c>
      <c r="W53" s="105">
        <v>2.3215792719803492</v>
      </c>
      <c r="X53" s="105">
        <v>2.578795341581599</v>
      </c>
      <c r="Y53" s="105">
        <v>1.7378342041716905</v>
      </c>
      <c r="DA53" s="132" t="s">
        <v>2796</v>
      </c>
    </row>
    <row r="54" spans="1:105" ht="12" customHeight="1" x14ac:dyDescent="0.25">
      <c r="A54" s="106" t="s">
        <v>122</v>
      </c>
      <c r="B54" s="102">
        <v>19.93509027413814</v>
      </c>
      <c r="C54" s="102">
        <v>19.524624530974293</v>
      </c>
      <c r="D54" s="102">
        <v>19.480295957768686</v>
      </c>
      <c r="E54" s="102">
        <v>19.00166351304458</v>
      </c>
      <c r="F54" s="102">
        <v>18.828791319776936</v>
      </c>
      <c r="G54" s="102">
        <v>19.287695778794824</v>
      </c>
      <c r="H54" s="102">
        <v>19.022505793231126</v>
      </c>
      <c r="I54" s="102">
        <v>18.337521355495305</v>
      </c>
      <c r="J54" s="102">
        <v>18.04169150017275</v>
      </c>
      <c r="K54" s="102">
        <v>18.478903916502155</v>
      </c>
      <c r="L54" s="102">
        <v>18.418406249196462</v>
      </c>
      <c r="M54" s="102">
        <v>19.148333516387719</v>
      </c>
      <c r="N54" s="102">
        <v>18.990950134111902</v>
      </c>
      <c r="O54" s="102">
        <v>18.768155966384427</v>
      </c>
      <c r="P54" s="102">
        <v>18.150575282452081</v>
      </c>
      <c r="Q54" s="102">
        <v>17.716648376258437</v>
      </c>
      <c r="R54" s="102">
        <v>17.488120353191984</v>
      </c>
      <c r="S54" s="102">
        <v>16.740864942385524</v>
      </c>
      <c r="T54" s="102">
        <v>16.058159010133522</v>
      </c>
      <c r="U54" s="102">
        <v>15.548140031838882</v>
      </c>
      <c r="V54" s="102">
        <v>15.249178539736825</v>
      </c>
      <c r="W54" s="102">
        <v>14.525566249134155</v>
      </c>
      <c r="X54" s="102">
        <v>13.405200073691159</v>
      </c>
      <c r="Y54" s="102">
        <v>13.301511573117708</v>
      </c>
      <c r="DA54" s="131" t="s">
        <v>2797</v>
      </c>
    </row>
    <row r="55" spans="1:105" ht="12" customHeight="1" x14ac:dyDescent="0.25">
      <c r="A55" s="107" t="s">
        <v>121</v>
      </c>
      <c r="B55" s="105">
        <v>18.822970561939982</v>
      </c>
      <c r="C55" s="105">
        <v>18.410870179638195</v>
      </c>
      <c r="D55" s="105">
        <v>18.398896811428198</v>
      </c>
      <c r="E55" s="105">
        <v>17.946450904665124</v>
      </c>
      <c r="F55" s="105">
        <v>17.798141984879766</v>
      </c>
      <c r="G55" s="105">
        <v>18.250892484696095</v>
      </c>
      <c r="H55" s="105">
        <v>17.992691652928567</v>
      </c>
      <c r="I55" s="105">
        <v>17.413606039895924</v>
      </c>
      <c r="J55" s="105">
        <v>17.095067630433743</v>
      </c>
      <c r="K55" s="105">
        <v>17.522411632568957</v>
      </c>
      <c r="L55" s="105">
        <v>17.4658042416096</v>
      </c>
      <c r="M55" s="105">
        <v>18.191337226243725</v>
      </c>
      <c r="N55" s="105">
        <v>18.047481688384835</v>
      </c>
      <c r="O55" s="105">
        <v>17.825767068673986</v>
      </c>
      <c r="P55" s="105">
        <v>17.190694298770861</v>
      </c>
      <c r="Q55" s="105">
        <v>16.783394951284027</v>
      </c>
      <c r="R55" s="105">
        <v>16.57716666114349</v>
      </c>
      <c r="S55" s="105">
        <v>15.916547539956868</v>
      </c>
      <c r="T55" s="105">
        <v>15.304534719851345</v>
      </c>
      <c r="U55" s="105">
        <v>14.866115493944484</v>
      </c>
      <c r="V55" s="105">
        <v>14.620873112470228</v>
      </c>
      <c r="W55" s="105">
        <v>13.982330478021334</v>
      </c>
      <c r="X55" s="105">
        <v>12.95443985420966</v>
      </c>
      <c r="Y55" s="105">
        <v>12.921179952457424</v>
      </c>
      <c r="DA55" s="132" t="s">
        <v>2798</v>
      </c>
    </row>
    <row r="56" spans="1:105" ht="12" customHeight="1" x14ac:dyDescent="0.25">
      <c r="A56" s="108" t="s">
        <v>53</v>
      </c>
      <c r="B56" s="99">
        <v>16.034205555815241</v>
      </c>
      <c r="C56" s="99">
        <v>15.578664593850949</v>
      </c>
      <c r="D56" s="99">
        <v>15.589065305823485</v>
      </c>
      <c r="E56" s="99">
        <v>15.141451444015445</v>
      </c>
      <c r="F56" s="99">
        <v>15.02084880356368</v>
      </c>
      <c r="G56" s="99">
        <v>15.439484526993867</v>
      </c>
      <c r="H56" s="99">
        <v>15.193124679977581</v>
      </c>
      <c r="I56" s="99">
        <v>14.859483186222709</v>
      </c>
      <c r="J56" s="99">
        <v>14.477063206962166</v>
      </c>
      <c r="K56" s="99">
        <v>14.839099011128544</v>
      </c>
      <c r="L56" s="99">
        <v>14.749577064798912</v>
      </c>
      <c r="M56" s="99">
        <v>15.400798176734375</v>
      </c>
      <c r="N56" s="99">
        <v>15.258490354124275</v>
      </c>
      <c r="O56" s="99">
        <v>15.040169856454513</v>
      </c>
      <c r="P56" s="99">
        <v>14.49075620443022</v>
      </c>
      <c r="Q56" s="99">
        <v>14.113419402993641</v>
      </c>
      <c r="R56" s="99">
        <v>13.952551013042585</v>
      </c>
      <c r="S56" s="99">
        <v>13.375389053107252</v>
      </c>
      <c r="T56" s="99">
        <v>12.849987877621999</v>
      </c>
      <c r="U56" s="99">
        <v>12.454619413238412</v>
      </c>
      <c r="V56" s="99">
        <v>12.217468447907859</v>
      </c>
      <c r="W56" s="99">
        <v>11.51658805990335</v>
      </c>
      <c r="X56" s="99">
        <v>10.632636851527147</v>
      </c>
      <c r="Y56" s="99">
        <v>10.725868628340741</v>
      </c>
      <c r="DA56" s="63" t="s">
        <v>2799</v>
      </c>
    </row>
    <row r="57" spans="1:105" ht="12" customHeight="1" x14ac:dyDescent="0.25">
      <c r="A57" s="108" t="s">
        <v>52</v>
      </c>
      <c r="B57" s="99">
        <v>2.788765006124744</v>
      </c>
      <c r="C57" s="99">
        <v>2.8322055857872477</v>
      </c>
      <c r="D57" s="99">
        <v>2.8098315056047065</v>
      </c>
      <c r="E57" s="99">
        <v>2.804999460649678</v>
      </c>
      <c r="F57" s="99">
        <v>2.7772931813160855</v>
      </c>
      <c r="G57" s="99">
        <v>2.8114079577022282</v>
      </c>
      <c r="H57" s="99">
        <v>2.799566972950986</v>
      </c>
      <c r="I57" s="99">
        <v>2.554122853673217</v>
      </c>
      <c r="J57" s="99">
        <v>2.6180044234715818</v>
      </c>
      <c r="K57" s="99">
        <v>2.6833126214404097</v>
      </c>
      <c r="L57" s="99">
        <v>2.71622717681069</v>
      </c>
      <c r="M57" s="99">
        <v>2.7905390495093485</v>
      </c>
      <c r="N57" s="99">
        <v>2.788991334260563</v>
      </c>
      <c r="O57" s="99">
        <v>2.7855972122194714</v>
      </c>
      <c r="P57" s="99">
        <v>2.6999380943406401</v>
      </c>
      <c r="Q57" s="99">
        <v>2.6699755482903873</v>
      </c>
      <c r="R57" s="99">
        <v>2.6246156481009013</v>
      </c>
      <c r="S57" s="99">
        <v>2.5411584868496173</v>
      </c>
      <c r="T57" s="99">
        <v>2.4545468422293477</v>
      </c>
      <c r="U57" s="99">
        <v>2.4114960807060735</v>
      </c>
      <c r="V57" s="99">
        <v>2.4034046645623688</v>
      </c>
      <c r="W57" s="99">
        <v>2.4657424181179821</v>
      </c>
      <c r="X57" s="99">
        <v>2.3218030026825112</v>
      </c>
      <c r="Y57" s="99">
        <v>2.1953113241166791</v>
      </c>
      <c r="DA57" s="63" t="s">
        <v>2800</v>
      </c>
    </row>
    <row r="58" spans="1:105" ht="12" customHeight="1" x14ac:dyDescent="0.25">
      <c r="A58" s="121" t="s">
        <v>54</v>
      </c>
      <c r="B58" s="123">
        <v>1.8526296097724959</v>
      </c>
      <c r="C58" s="123">
        <v>1.9204605730533706</v>
      </c>
      <c r="D58" s="123">
        <v>1.9148371752472555</v>
      </c>
      <c r="E58" s="123">
        <v>1.9407442964907884</v>
      </c>
      <c r="F58" s="123">
        <v>1.9024256321421125</v>
      </c>
      <c r="G58" s="123">
        <v>1.9684129378828754</v>
      </c>
      <c r="H58" s="123">
        <v>1.8568602912788335</v>
      </c>
      <c r="I58" s="123">
        <v>1.8821815803846926</v>
      </c>
      <c r="J58" s="123">
        <v>1.9880020438128887</v>
      </c>
      <c r="K58" s="123">
        <v>2.1397001327421261</v>
      </c>
      <c r="L58" s="123">
        <v>2.137363578418872</v>
      </c>
      <c r="M58" s="123">
        <v>2.1222288966683531</v>
      </c>
      <c r="N58" s="123">
        <v>2.1730474005777607</v>
      </c>
      <c r="O58" s="123">
        <v>2.1903868425987225</v>
      </c>
      <c r="P58" s="123">
        <v>2.162731338943491</v>
      </c>
      <c r="Q58" s="123">
        <v>2.1643518668705477</v>
      </c>
      <c r="R58" s="123">
        <v>2.1343015859543724</v>
      </c>
      <c r="S58" s="123">
        <v>2.1075253261872184</v>
      </c>
      <c r="T58" s="123">
        <v>2.1194630990119694</v>
      </c>
      <c r="U58" s="123">
        <v>2.1099176189220956</v>
      </c>
      <c r="V58" s="123">
        <v>2.7555406161896494</v>
      </c>
      <c r="W58" s="123">
        <v>2.6943876036538623</v>
      </c>
      <c r="X58" s="123">
        <v>2.4872134302597524</v>
      </c>
      <c r="Y58" s="123">
        <v>2.2896448618833043</v>
      </c>
      <c r="DA58" s="130" t="s">
        <v>2801</v>
      </c>
    </row>
    <row r="59" spans="1:105" ht="12" customHeight="1" x14ac:dyDescent="0.25">
      <c r="A59" s="97" t="s">
        <v>50</v>
      </c>
      <c r="B59" s="99">
        <v>1.6594814458709106</v>
      </c>
      <c r="C59" s="99">
        <v>2.5590960802299603</v>
      </c>
      <c r="D59" s="99">
        <v>2.4039361451130237</v>
      </c>
      <c r="E59" s="99">
        <v>2.7266852814505849</v>
      </c>
      <c r="F59" s="99">
        <v>2.3230017408697869</v>
      </c>
      <c r="G59" s="99">
        <v>2.8600019571501933</v>
      </c>
      <c r="H59" s="99">
        <v>1.4938183831199789</v>
      </c>
      <c r="I59" s="99">
        <v>1.9821056757316882</v>
      </c>
      <c r="J59" s="99">
        <v>2.7818081184143835</v>
      </c>
      <c r="K59" s="99">
        <v>3.2551641006373875</v>
      </c>
      <c r="L59" s="99">
        <v>2.5526877183578405</v>
      </c>
      <c r="M59" s="99">
        <v>2.4572175433588956</v>
      </c>
      <c r="N59" s="99">
        <v>2.0499930692050641</v>
      </c>
      <c r="O59" s="99">
        <v>2.7878883753310149</v>
      </c>
      <c r="P59" s="99">
        <v>2.6493650262471737</v>
      </c>
      <c r="Q59" s="99">
        <v>3.247929057766346</v>
      </c>
      <c r="R59" s="99">
        <v>2.5732321881972426</v>
      </c>
      <c r="S59" s="99">
        <v>2.6445695398570925</v>
      </c>
      <c r="T59" s="99">
        <v>2.7453479553576439</v>
      </c>
      <c r="U59" s="99">
        <v>2.8102632606666806</v>
      </c>
      <c r="V59" s="99">
        <v>3.635476161764537</v>
      </c>
      <c r="W59" s="99">
        <v>3.8275567201494018</v>
      </c>
      <c r="X59" s="99">
        <v>3.409477697636226</v>
      </c>
      <c r="Y59" s="99">
        <v>2.9227910255909917</v>
      </c>
      <c r="DA59" s="63" t="s">
        <v>2802</v>
      </c>
    </row>
    <row r="60" spans="1:105" ht="12" customHeight="1" x14ac:dyDescent="0.25">
      <c r="A60" s="109" t="s">
        <v>120</v>
      </c>
      <c r="B60" s="110">
        <v>1.8739249796916209</v>
      </c>
      <c r="C60" s="110">
        <v>1.8457265100314686</v>
      </c>
      <c r="D60" s="110">
        <v>1.8551800270335574</v>
      </c>
      <c r="E60" s="110">
        <v>1.841217742156058</v>
      </c>
      <c r="F60" s="110">
        <v>1.850320778469456</v>
      </c>
      <c r="G60" s="110">
        <v>1.8609875836050742</v>
      </c>
      <c r="H60" s="110">
        <v>1.8983997798522556</v>
      </c>
      <c r="I60" s="110">
        <v>1.8709364914341544</v>
      </c>
      <c r="J60" s="110">
        <v>1.8971437571034524</v>
      </c>
      <c r="K60" s="110">
        <v>2.015907340157812</v>
      </c>
      <c r="L60" s="110">
        <v>2.0972474803587926</v>
      </c>
      <c r="M60" s="110">
        <v>2.0967252670120549</v>
      </c>
      <c r="N60" s="110">
        <v>2.1812439551757339</v>
      </c>
      <c r="O60" s="110">
        <v>2.1519638260519569</v>
      </c>
      <c r="P60" s="110">
        <v>2.1308594134924093</v>
      </c>
      <c r="Q60" s="110">
        <v>2.0939526706084242</v>
      </c>
      <c r="R60" s="110">
        <v>2.1057917671927582</v>
      </c>
      <c r="S60" s="110">
        <v>2.0740961707130832</v>
      </c>
      <c r="T60" s="110">
        <v>2.0819396323807711</v>
      </c>
      <c r="U60" s="110">
        <v>2.0680841904827894</v>
      </c>
      <c r="V60" s="110">
        <v>2.7047908805667835</v>
      </c>
      <c r="W60" s="110">
        <v>2.6338392718093857</v>
      </c>
      <c r="X60" s="110">
        <v>2.4427016376646962</v>
      </c>
      <c r="Y60" s="110">
        <v>2.2628093942488485</v>
      </c>
      <c r="DA60" s="60" t="s">
        <v>2803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256.30018113407908</v>
      </c>
      <c r="C62" s="118">
        <f t="shared" si="21"/>
        <v>281.73633862119033</v>
      </c>
      <c r="D62" s="118">
        <f t="shared" si="21"/>
        <v>293.54605783852901</v>
      </c>
      <c r="E62" s="118">
        <f t="shared" si="21"/>
        <v>280.25971797256233</v>
      </c>
      <c r="F62" s="118">
        <f t="shared" si="21"/>
        <v>270.65940073946132</v>
      </c>
      <c r="G62" s="118">
        <f t="shared" si="21"/>
        <v>255.47421877462315</v>
      </c>
      <c r="H62" s="118">
        <f t="shared" si="21"/>
        <v>271.35157139798764</v>
      </c>
      <c r="I62" s="118">
        <f t="shared" si="21"/>
        <v>271.25989290974229</v>
      </c>
      <c r="J62" s="118">
        <f t="shared" si="21"/>
        <v>256.01503835011619</v>
      </c>
      <c r="K62" s="118">
        <f t="shared" si="21"/>
        <v>274.03608087358134</v>
      </c>
      <c r="L62" s="118">
        <f t="shared" si="21"/>
        <v>318.88232163078914</v>
      </c>
      <c r="M62" s="118">
        <f t="shared" si="21"/>
        <v>236.79263234325524</v>
      </c>
      <c r="N62" s="118">
        <f t="shared" si="21"/>
        <v>273.04816214356924</v>
      </c>
      <c r="O62" s="118">
        <f t="shared" si="21"/>
        <v>257.82272609850446</v>
      </c>
      <c r="P62" s="118">
        <f t="shared" si="21"/>
        <v>260.07079526192291</v>
      </c>
      <c r="Q62" s="118">
        <f t="shared" si="21"/>
        <v>240.44278318631157</v>
      </c>
      <c r="R62" s="118">
        <f t="shared" ref="R62:V62" si="22">R63+R66+R68+R77</f>
        <v>255.65780741048556</v>
      </c>
      <c r="S62" s="118">
        <f t="shared" si="22"/>
        <v>250.35746607188759</v>
      </c>
      <c r="T62" s="118">
        <f t="shared" si="22"/>
        <v>230.12017426511198</v>
      </c>
      <c r="U62" s="118">
        <f t="shared" si="22"/>
        <v>236.58503222877133</v>
      </c>
      <c r="V62" s="118">
        <f t="shared" si="22"/>
        <v>210.13621523922438</v>
      </c>
      <c r="W62" s="118">
        <f t="shared" ref="W62:Y62" si="23">W63+W66+W68+W77</f>
        <v>261.61285522536667</v>
      </c>
      <c r="X62" s="118">
        <f t="shared" si="23"/>
        <v>220.20629267241424</v>
      </c>
      <c r="Y62" s="118">
        <f t="shared" si="23"/>
        <v>151.32274062590591</v>
      </c>
      <c r="DA62" s="129" t="s">
        <v>2804</v>
      </c>
    </row>
    <row r="63" spans="1:105" ht="12.95" customHeight="1" x14ac:dyDescent="0.25">
      <c r="A63" s="121" t="s">
        <v>57</v>
      </c>
      <c r="B63" s="123">
        <f t="shared" ref="B63:Q63" si="24">SUM(B64:B65)</f>
        <v>231.07055827240444</v>
      </c>
      <c r="C63" s="123">
        <f t="shared" si="24"/>
        <v>256.20244347595883</v>
      </c>
      <c r="D63" s="123">
        <f t="shared" si="24"/>
        <v>267.11789103202011</v>
      </c>
      <c r="E63" s="123">
        <f t="shared" si="24"/>
        <v>256.00377237152247</v>
      </c>
      <c r="F63" s="123">
        <f t="shared" si="24"/>
        <v>246.20147325972275</v>
      </c>
      <c r="G63" s="123">
        <f t="shared" si="24"/>
        <v>231.83829319929254</v>
      </c>
      <c r="H63" s="123">
        <f t="shared" si="24"/>
        <v>246.73337341968289</v>
      </c>
      <c r="I63" s="123">
        <f t="shared" si="24"/>
        <v>247.08673437235913</v>
      </c>
      <c r="J63" s="123">
        <f t="shared" si="24"/>
        <v>232.95653510258074</v>
      </c>
      <c r="K63" s="123">
        <f t="shared" si="24"/>
        <v>249.97878248548162</v>
      </c>
      <c r="L63" s="123">
        <f t="shared" si="24"/>
        <v>293.52452364992911</v>
      </c>
      <c r="M63" s="123">
        <f t="shared" si="24"/>
        <v>214.48343265565774</v>
      </c>
      <c r="N63" s="123">
        <f t="shared" si="24"/>
        <v>249.50369697466436</v>
      </c>
      <c r="O63" s="123">
        <f t="shared" si="24"/>
        <v>234.45702478928459</v>
      </c>
      <c r="P63" s="123">
        <f t="shared" si="24"/>
        <v>236.88255776835931</v>
      </c>
      <c r="Q63" s="123">
        <f t="shared" si="24"/>
        <v>218.35879226729469</v>
      </c>
      <c r="R63" s="123">
        <f t="shared" ref="R63:V63" si="25">SUM(R64:R65)</f>
        <v>234.49918115656476</v>
      </c>
      <c r="S63" s="123">
        <f t="shared" si="25"/>
        <v>229.83450516941431</v>
      </c>
      <c r="T63" s="123">
        <f t="shared" si="25"/>
        <v>211.30875552831915</v>
      </c>
      <c r="U63" s="123">
        <f t="shared" si="25"/>
        <v>217.07368246385676</v>
      </c>
      <c r="V63" s="123">
        <f t="shared" si="25"/>
        <v>190.5619505711191</v>
      </c>
      <c r="W63" s="123">
        <f t="shared" ref="W63:Y63" si="26">SUM(W64:W65)</f>
        <v>240.37562802927928</v>
      </c>
      <c r="X63" s="123">
        <f t="shared" si="26"/>
        <v>202.45285039682679</v>
      </c>
      <c r="Y63" s="123">
        <f t="shared" si="26"/>
        <v>138.88009555796967</v>
      </c>
      <c r="DA63" s="130" t="s">
        <v>2805</v>
      </c>
    </row>
    <row r="64" spans="1:105" ht="12" customHeight="1" x14ac:dyDescent="0.25">
      <c r="A64" s="97" t="s">
        <v>212</v>
      </c>
      <c r="B64" s="99">
        <v>228.19865693768003</v>
      </c>
      <c r="C64" s="99">
        <v>252.98997406001527</v>
      </c>
      <c r="D64" s="99">
        <v>263.81352511889423</v>
      </c>
      <c r="E64" s="99">
        <v>252.85228063288946</v>
      </c>
      <c r="F64" s="99">
        <v>243.21852189932338</v>
      </c>
      <c r="G64" s="99">
        <v>229.04341354507861</v>
      </c>
      <c r="H64" s="99">
        <v>243.76479105545269</v>
      </c>
      <c r="I64" s="99">
        <v>244.12232032210687</v>
      </c>
      <c r="J64" s="99">
        <v>230.18500148047659</v>
      </c>
      <c r="K64" s="99">
        <v>247.01292706517816</v>
      </c>
      <c r="L64" s="99">
        <v>290.04041133235603</v>
      </c>
      <c r="M64" s="99">
        <v>211.97503668919862</v>
      </c>
      <c r="N64" s="99">
        <v>246.5854457601358</v>
      </c>
      <c r="O64" s="99">
        <v>231.72882326269001</v>
      </c>
      <c r="P64" s="99">
        <v>234.14209761248495</v>
      </c>
      <c r="Q64" s="99">
        <v>215.839918337857</v>
      </c>
      <c r="R64" s="99">
        <v>231.75223281161686</v>
      </c>
      <c r="S64" s="99">
        <v>227.08289111724935</v>
      </c>
      <c r="T64" s="99">
        <v>208.71385835139083</v>
      </c>
      <c r="U64" s="99">
        <v>214.3180076354721</v>
      </c>
      <c r="V64" s="99">
        <v>188.06674361350275</v>
      </c>
      <c r="W64" s="99">
        <v>237.1287966554678</v>
      </c>
      <c r="X64" s="99">
        <v>199.67037803250986</v>
      </c>
      <c r="Y64" s="99">
        <v>136.93580263932785</v>
      </c>
      <c r="DA64" s="63" t="s">
        <v>2806</v>
      </c>
    </row>
    <row r="65" spans="1:105" ht="12" customHeight="1" x14ac:dyDescent="0.25">
      <c r="A65" s="97" t="s">
        <v>53</v>
      </c>
      <c r="B65" s="99">
        <v>2.8719013347244129</v>
      </c>
      <c r="C65" s="99">
        <v>3.2124694159435871</v>
      </c>
      <c r="D65" s="99">
        <v>3.304365913125868</v>
      </c>
      <c r="E65" s="99">
        <v>3.1514917386329961</v>
      </c>
      <c r="F65" s="99">
        <v>2.9829513603993627</v>
      </c>
      <c r="G65" s="99">
        <v>2.7948796542139371</v>
      </c>
      <c r="H65" s="99">
        <v>2.9685823642301989</v>
      </c>
      <c r="I65" s="99">
        <v>2.9644140502522704</v>
      </c>
      <c r="J65" s="99">
        <v>2.7715336221041702</v>
      </c>
      <c r="K65" s="99">
        <v>2.9658554203034693</v>
      </c>
      <c r="L65" s="99">
        <v>3.4841123175730733</v>
      </c>
      <c r="M65" s="99">
        <v>2.5083959664591262</v>
      </c>
      <c r="N65" s="99">
        <v>2.9182512145285777</v>
      </c>
      <c r="O65" s="99">
        <v>2.7282015265945647</v>
      </c>
      <c r="P65" s="99">
        <v>2.7404601558743593</v>
      </c>
      <c r="Q65" s="99">
        <v>2.5188739294376941</v>
      </c>
      <c r="R65" s="99">
        <v>2.7469483449478873</v>
      </c>
      <c r="S65" s="99">
        <v>2.7516140521649577</v>
      </c>
      <c r="T65" s="99">
        <v>2.5948971769283373</v>
      </c>
      <c r="U65" s="99">
        <v>2.7556748283846622</v>
      </c>
      <c r="V65" s="99">
        <v>2.4952069576163551</v>
      </c>
      <c r="W65" s="99">
        <v>3.2468313738115002</v>
      </c>
      <c r="X65" s="99">
        <v>2.7824723643169214</v>
      </c>
      <c r="Y65" s="99">
        <v>1.9442929186418287</v>
      </c>
      <c r="DA65" s="63" t="s">
        <v>2807</v>
      </c>
    </row>
    <row r="66" spans="1:105" ht="12.95" customHeight="1" x14ac:dyDescent="0.25">
      <c r="A66" s="121" t="s">
        <v>92</v>
      </c>
      <c r="B66" s="123">
        <f t="shared" ref="B66:Y66" si="27">B67</f>
        <v>9.5203878963481273E-2</v>
      </c>
      <c r="C66" s="123">
        <f t="shared" si="27"/>
        <v>9.6862024518642231E-2</v>
      </c>
      <c r="D66" s="123">
        <f t="shared" si="27"/>
        <v>9.8128497263357886E-2</v>
      </c>
      <c r="E66" s="123">
        <f t="shared" si="27"/>
        <v>0.12273336553454618</v>
      </c>
      <c r="F66" s="123">
        <f t="shared" si="27"/>
        <v>0.10276489797869019</v>
      </c>
      <c r="G66" s="123">
        <f t="shared" si="27"/>
        <v>0.10481179747909443</v>
      </c>
      <c r="H66" s="123">
        <f t="shared" si="27"/>
        <v>0.11005561029555019</v>
      </c>
      <c r="I66" s="123">
        <f t="shared" si="27"/>
        <v>0.11621405333796478</v>
      </c>
      <c r="J66" s="123">
        <f t="shared" si="27"/>
        <v>0.13116301323478011</v>
      </c>
      <c r="K66" s="123">
        <f t="shared" si="27"/>
        <v>0.14562952156464473</v>
      </c>
      <c r="L66" s="123">
        <f t="shared" si="27"/>
        <v>0.20724627544384333</v>
      </c>
      <c r="M66" s="123">
        <f t="shared" si="27"/>
        <v>0.17386867157247424</v>
      </c>
      <c r="N66" s="123">
        <f t="shared" si="27"/>
        <v>0.16005236095452363</v>
      </c>
      <c r="O66" s="123">
        <f t="shared" si="27"/>
        <v>0.14084732764580915</v>
      </c>
      <c r="P66" s="123">
        <f t="shared" si="27"/>
        <v>0.12269411648209916</v>
      </c>
      <c r="Q66" s="123">
        <f t="shared" si="27"/>
        <v>9.5700769445003483E-2</v>
      </c>
      <c r="R66" s="123">
        <f t="shared" si="27"/>
        <v>7.6242498823618679E-2</v>
      </c>
      <c r="S66" s="123">
        <f t="shared" si="27"/>
        <v>6.1454547335242762E-2</v>
      </c>
      <c r="T66" s="123">
        <f t="shared" si="27"/>
        <v>6.8114293061857914E-2</v>
      </c>
      <c r="U66" s="123">
        <f t="shared" si="27"/>
        <v>9.2787988952872116E-2</v>
      </c>
      <c r="V66" s="123">
        <f t="shared" si="27"/>
        <v>0.1351059946820361</v>
      </c>
      <c r="W66" s="123">
        <f t="shared" si="27"/>
        <v>0.21703424576940078</v>
      </c>
      <c r="X66" s="123">
        <f t="shared" si="27"/>
        <v>0.24846817012028979</v>
      </c>
      <c r="Y66" s="123">
        <f t="shared" si="27"/>
        <v>0.35622111484735342</v>
      </c>
      <c r="DA66" s="130" t="s">
        <v>2808</v>
      </c>
    </row>
    <row r="67" spans="1:105" ht="12" customHeight="1" x14ac:dyDescent="0.25">
      <c r="A67" s="97" t="s">
        <v>53</v>
      </c>
      <c r="B67" s="99">
        <f>RES_hhdet_fech!B67/RES_summary!B$19</f>
        <v>9.5203878963481273E-2</v>
      </c>
      <c r="C67" s="99">
        <f>RES_hhdet_fech!C67/RES_summary!C$19</f>
        <v>9.6862024518642231E-2</v>
      </c>
      <c r="D67" s="99">
        <f>RES_hhdet_fech!D67/RES_summary!D$19</f>
        <v>9.8128497263357886E-2</v>
      </c>
      <c r="E67" s="99">
        <f>RES_hhdet_fech!E67/RES_summary!E$19</f>
        <v>0.12273336553454618</v>
      </c>
      <c r="F67" s="99">
        <f>RES_hhdet_fech!F67/RES_summary!F$19</f>
        <v>0.10276489797869019</v>
      </c>
      <c r="G67" s="99">
        <f>RES_hhdet_fech!G67/RES_summary!G$19</f>
        <v>0.10481179747909443</v>
      </c>
      <c r="H67" s="99">
        <f>RES_hhdet_fech!H67/RES_summary!H$19</f>
        <v>0.11005561029555019</v>
      </c>
      <c r="I67" s="99">
        <f>RES_hhdet_fech!I67/RES_summary!I$19</f>
        <v>0.11621405333796478</v>
      </c>
      <c r="J67" s="99">
        <f>RES_hhdet_fech!J67/RES_summary!J$19</f>
        <v>0.13116301323478011</v>
      </c>
      <c r="K67" s="99">
        <f>RES_hhdet_fech!K67/RES_summary!K$19</f>
        <v>0.14562952156464473</v>
      </c>
      <c r="L67" s="99">
        <f>RES_hhdet_fech!L67/RES_summary!L$19</f>
        <v>0.20724627544384333</v>
      </c>
      <c r="M67" s="99">
        <f>RES_hhdet_fech!M67/RES_summary!M$19</f>
        <v>0.17386867157247424</v>
      </c>
      <c r="N67" s="99">
        <f>RES_hhdet_fech!N67/RES_summary!N$19</f>
        <v>0.16005236095452363</v>
      </c>
      <c r="O67" s="99">
        <f>RES_hhdet_fech!O67/RES_summary!O$19</f>
        <v>0.14084732764580915</v>
      </c>
      <c r="P67" s="99">
        <f>RES_hhdet_fech!P67/RES_summary!P$19</f>
        <v>0.12269411648209916</v>
      </c>
      <c r="Q67" s="99">
        <f>RES_hhdet_fech!Q67/RES_summary!Q$19</f>
        <v>9.5700769445003483E-2</v>
      </c>
      <c r="R67" s="99">
        <f>RES_hhdet_fech!R67/RES_summary!R$19</f>
        <v>7.6242498823618679E-2</v>
      </c>
      <c r="S67" s="99">
        <f>RES_hhdet_fech!S67/RES_summary!S$19</f>
        <v>6.1454547335242762E-2</v>
      </c>
      <c r="T67" s="99">
        <f>RES_hhdet_fech!T67/RES_summary!T$19</f>
        <v>6.8114293061857914E-2</v>
      </c>
      <c r="U67" s="99">
        <f>RES_hhdet_fech!U67/RES_summary!U$19</f>
        <v>9.2787988952872116E-2</v>
      </c>
      <c r="V67" s="99">
        <f>RES_hhdet_fech!V67/RES_summary!V$19</f>
        <v>0.1351059946820361</v>
      </c>
      <c r="W67" s="99">
        <f>RES_hhdet_fech!W67/RES_summary!W$19</f>
        <v>0.21703424576940078</v>
      </c>
      <c r="X67" s="99">
        <f>RES_hhdet_fech!X67/RES_summary!X$19</f>
        <v>0.24846817012028979</v>
      </c>
      <c r="Y67" s="99">
        <f>RES_hhdet_fech!Y67/RES_summary!Y$19</f>
        <v>0.35622111484735342</v>
      </c>
      <c r="DA67" s="63" t="s">
        <v>2809</v>
      </c>
    </row>
    <row r="68" spans="1:105" ht="12" customHeight="1" x14ac:dyDescent="0.25">
      <c r="A68" s="121" t="s">
        <v>55</v>
      </c>
      <c r="B68" s="123">
        <v>22.953782689725671</v>
      </c>
      <c r="C68" s="123">
        <v>23.178294375391754</v>
      </c>
      <c r="D68" s="123">
        <v>23.942881288905987</v>
      </c>
      <c r="E68" s="123">
        <v>21.899736952445835</v>
      </c>
      <c r="F68" s="123">
        <v>22.08475149606026</v>
      </c>
      <c r="G68" s="123">
        <v>21.276106014068887</v>
      </c>
      <c r="H68" s="123">
        <v>22.19615855220087</v>
      </c>
      <c r="I68" s="123">
        <v>21.702724054716121</v>
      </c>
      <c r="J68" s="123">
        <v>20.513666855287909</v>
      </c>
      <c r="K68" s="123">
        <v>21.262967357280164</v>
      </c>
      <c r="L68" s="123">
        <v>22.348457085918369</v>
      </c>
      <c r="M68" s="123">
        <v>19.712725076662881</v>
      </c>
      <c r="N68" s="123">
        <v>20.729768958397216</v>
      </c>
      <c r="O68" s="123">
        <v>20.54393909258302</v>
      </c>
      <c r="P68" s="123">
        <v>20.34715853785189</v>
      </c>
      <c r="Q68" s="123">
        <v>19.351700452821241</v>
      </c>
      <c r="R68" s="123">
        <v>18.495309198543456</v>
      </c>
      <c r="S68" s="123">
        <v>17.822080574685259</v>
      </c>
      <c r="T68" s="123">
        <v>16.165425351631157</v>
      </c>
      <c r="U68" s="123">
        <v>16.5904452226671</v>
      </c>
      <c r="V68" s="123">
        <v>15.789925037862707</v>
      </c>
      <c r="W68" s="123">
        <v>16.937789831730111</v>
      </c>
      <c r="X68" s="123">
        <v>14.219560462053249</v>
      </c>
      <c r="Y68" s="123">
        <v>9.7263308443272916</v>
      </c>
      <c r="DA68" s="130" t="s">
        <v>2810</v>
      </c>
    </row>
    <row r="69" spans="1:105" ht="12" customHeight="1" x14ac:dyDescent="0.25">
      <c r="A69" s="97" t="s">
        <v>134</v>
      </c>
      <c r="B69" s="99">
        <v>23.059695231813009</v>
      </c>
      <c r="C69" s="99">
        <v>23.30682265083442</v>
      </c>
      <c r="D69" s="99">
        <v>24.100858288263751</v>
      </c>
      <c r="E69" s="99">
        <v>22.004102242330383</v>
      </c>
      <c r="F69" s="99">
        <v>22.205037002901424</v>
      </c>
      <c r="G69" s="99">
        <v>21.352326572662648</v>
      </c>
      <c r="H69" s="99">
        <v>22.316766907973861</v>
      </c>
      <c r="I69" s="99">
        <v>21.830948928461122</v>
      </c>
      <c r="J69" s="99">
        <v>20.609683961245437</v>
      </c>
      <c r="K69" s="99">
        <v>21.369911667968815</v>
      </c>
      <c r="L69" s="99">
        <v>22.496254031765925</v>
      </c>
      <c r="M69" s="99">
        <v>19.733512169370687</v>
      </c>
      <c r="N69" s="99">
        <v>20.793739628458944</v>
      </c>
      <c r="O69" s="99">
        <v>20.609850606158329</v>
      </c>
      <c r="P69" s="99">
        <v>20.430281201643655</v>
      </c>
      <c r="Q69" s="99">
        <v>19.415276048214199</v>
      </c>
      <c r="R69" s="99">
        <v>18.536182635136811</v>
      </c>
      <c r="S69" s="99">
        <v>17.861583735174261</v>
      </c>
      <c r="T69" s="99">
        <v>16.171254378062127</v>
      </c>
      <c r="U69" s="99">
        <v>16.624951369016799</v>
      </c>
      <c r="V69" s="99">
        <v>15.811830707447522</v>
      </c>
      <c r="W69" s="99">
        <v>17.014907970021831</v>
      </c>
      <c r="X69" s="99">
        <v>14.24471529457128</v>
      </c>
      <c r="Y69" s="99">
        <v>9.56844383436</v>
      </c>
      <c r="DA69" s="63" t="s">
        <v>2811</v>
      </c>
    </row>
    <row r="70" spans="1:105" ht="12" customHeight="1" x14ac:dyDescent="0.25">
      <c r="A70" s="97" t="s">
        <v>133</v>
      </c>
      <c r="B70" s="99">
        <v>21.215793150841581</v>
      </c>
      <c r="C70" s="99">
        <v>20.777055931932953</v>
      </c>
      <c r="D70" s="99">
        <v>21.76112930945699</v>
      </c>
      <c r="E70" s="99">
        <v>20.045508162296802</v>
      </c>
      <c r="F70" s="99">
        <v>20.510268449998748</v>
      </c>
      <c r="G70" s="99">
        <v>20.024124113784882</v>
      </c>
      <c r="H70" s="99">
        <v>20.704792368612992</v>
      </c>
      <c r="I70" s="99">
        <v>19.560285305872625</v>
      </c>
      <c r="J70" s="99">
        <v>18.631127227089539</v>
      </c>
      <c r="K70" s="99">
        <v>19.394040179632455</v>
      </c>
      <c r="L70" s="99">
        <v>20.557649246372701</v>
      </c>
      <c r="M70" s="99">
        <v>18.217634573412614</v>
      </c>
      <c r="N70" s="99">
        <v>19.385769553641513</v>
      </c>
      <c r="O70" s="99">
        <v>19.415739803924311</v>
      </c>
      <c r="P70" s="99">
        <v>19.162917216207138</v>
      </c>
      <c r="Q70" s="99">
        <v>18.367409733841246</v>
      </c>
      <c r="R70" s="99">
        <v>17.847133607968509</v>
      </c>
      <c r="S70" s="99">
        <v>16.689227056466908</v>
      </c>
      <c r="T70" s="99">
        <v>15.640932551416878</v>
      </c>
      <c r="U70" s="99">
        <v>15.8183966805198</v>
      </c>
      <c r="V70" s="99">
        <v>14.486395237814326</v>
      </c>
      <c r="W70" s="99">
        <v>15.746535637302344</v>
      </c>
      <c r="X70" s="99">
        <v>13.151459213949064</v>
      </c>
      <c r="Y70" s="99">
        <v>9.0735299003098078</v>
      </c>
      <c r="DA70" s="63" t="s">
        <v>2812</v>
      </c>
    </row>
    <row r="71" spans="1:105" ht="12" customHeight="1" x14ac:dyDescent="0.25">
      <c r="A71" s="100" t="s">
        <v>212</v>
      </c>
      <c r="B71" s="102">
        <v>18.547129929075162</v>
      </c>
      <c r="C71" s="102">
        <v>17.961953539859003</v>
      </c>
      <c r="D71" s="102">
        <v>18.844240984921552</v>
      </c>
      <c r="E71" s="102">
        <v>17.304256993123836</v>
      </c>
      <c r="F71" s="102">
        <v>17.721196713581339</v>
      </c>
      <c r="G71" s="102">
        <v>17.351898440343994</v>
      </c>
      <c r="H71" s="102">
        <v>17.858914498881788</v>
      </c>
      <c r="I71" s="102">
        <v>16.910892926778853</v>
      </c>
      <c r="J71" s="102">
        <v>15.995832718828771</v>
      </c>
      <c r="K71" s="102">
        <v>16.638775063362186</v>
      </c>
      <c r="L71" s="102">
        <v>17.596285424637674</v>
      </c>
      <c r="M71" s="102">
        <v>15.634673185945285</v>
      </c>
      <c r="N71" s="102">
        <v>16.62544195599861</v>
      </c>
      <c r="O71" s="102">
        <v>16.63460092367977</v>
      </c>
      <c r="P71" s="102">
        <v>16.401148854608195</v>
      </c>
      <c r="Q71" s="102">
        <v>15.702597151909798</v>
      </c>
      <c r="R71" s="102">
        <v>15.289409779701019</v>
      </c>
      <c r="S71" s="102">
        <v>14.167256011305099</v>
      </c>
      <c r="T71" s="102">
        <v>13.287186913103511</v>
      </c>
      <c r="U71" s="102">
        <v>13.311737709514965</v>
      </c>
      <c r="V71" s="102">
        <v>12.035559181539432</v>
      </c>
      <c r="W71" s="102">
        <v>12.938178343566484</v>
      </c>
      <c r="X71" s="102">
        <v>10.754985712940522</v>
      </c>
      <c r="Y71" s="102">
        <v>7.5321511153098895</v>
      </c>
      <c r="DA71" s="131" t="s">
        <v>2813</v>
      </c>
    </row>
    <row r="72" spans="1:105" ht="12" customHeight="1" x14ac:dyDescent="0.25">
      <c r="A72" s="103" t="s">
        <v>52</v>
      </c>
      <c r="B72" s="105">
        <v>2.6686632217664168</v>
      </c>
      <c r="C72" s="105">
        <v>2.8151023920739484</v>
      </c>
      <c r="D72" s="105">
        <v>2.9168883245354369</v>
      </c>
      <c r="E72" s="105">
        <v>2.7412511691729646</v>
      </c>
      <c r="F72" s="105">
        <v>2.7890717364174078</v>
      </c>
      <c r="G72" s="105">
        <v>2.6722256734408854</v>
      </c>
      <c r="H72" s="105">
        <v>2.8458778697312082</v>
      </c>
      <c r="I72" s="105">
        <v>2.6493923790937757</v>
      </c>
      <c r="J72" s="105">
        <v>2.6352945082607682</v>
      </c>
      <c r="K72" s="105">
        <v>2.7552651162702699</v>
      </c>
      <c r="L72" s="105">
        <v>2.9613638217350213</v>
      </c>
      <c r="M72" s="105">
        <v>2.5829613874673298</v>
      </c>
      <c r="N72" s="105">
        <v>2.7603275976429082</v>
      </c>
      <c r="O72" s="105">
        <v>2.7811388802445371</v>
      </c>
      <c r="P72" s="105">
        <v>2.7617683615989437</v>
      </c>
      <c r="Q72" s="105">
        <v>2.6648125819314461</v>
      </c>
      <c r="R72" s="105">
        <v>2.5577238282674899</v>
      </c>
      <c r="S72" s="105">
        <v>2.5219710451618043</v>
      </c>
      <c r="T72" s="105">
        <v>2.3537456383133653</v>
      </c>
      <c r="U72" s="105">
        <v>2.5066589710048359</v>
      </c>
      <c r="V72" s="105">
        <v>2.4508360562748912</v>
      </c>
      <c r="W72" s="105">
        <v>2.8083572937358583</v>
      </c>
      <c r="X72" s="105">
        <v>2.3964735010085447</v>
      </c>
      <c r="Y72" s="105">
        <v>1.5413787849999174</v>
      </c>
      <c r="DA72" s="132" t="s">
        <v>2814</v>
      </c>
    </row>
    <row r="73" spans="1:105" ht="12" customHeight="1" x14ac:dyDescent="0.25">
      <c r="A73" s="106" t="s">
        <v>122</v>
      </c>
      <c r="B73" s="102">
        <v>19.935090274138137</v>
      </c>
      <c r="C73" s="102">
        <v>19.509365871431264</v>
      </c>
      <c r="D73" s="102">
        <v>19.434474494655461</v>
      </c>
      <c r="E73" s="102">
        <v>18.946259740709156</v>
      </c>
      <c r="F73" s="102">
        <v>18.745965757631442</v>
      </c>
      <c r="G73" s="102">
        <v>19.204443456120654</v>
      </c>
      <c r="H73" s="102">
        <v>18.971220454731807</v>
      </c>
      <c r="I73" s="102">
        <v>18.30807488234689</v>
      </c>
      <c r="J73" s="102">
        <v>18.002366730464843</v>
      </c>
      <c r="K73" s="102">
        <v>18.461739785385976</v>
      </c>
      <c r="L73" s="102">
        <v>18.427918074856517</v>
      </c>
      <c r="M73" s="102">
        <v>19.201172615304433</v>
      </c>
      <c r="N73" s="102">
        <v>19.060579280251893</v>
      </c>
      <c r="O73" s="102">
        <v>18.834739910534495</v>
      </c>
      <c r="P73" s="102">
        <v>18.169738103979427</v>
      </c>
      <c r="Q73" s="102">
        <v>17.680400072777747</v>
      </c>
      <c r="R73" s="102">
        <v>17.396711274352509</v>
      </c>
      <c r="S73" s="102">
        <v>16.7009177707275</v>
      </c>
      <c r="T73" s="102">
        <v>16.023846808180522</v>
      </c>
      <c r="U73" s="102">
        <v>15.487006539499069</v>
      </c>
      <c r="V73" s="102">
        <v>15.1234687795822</v>
      </c>
      <c r="W73" s="102">
        <v>14.523173393483358</v>
      </c>
      <c r="X73" s="102">
        <v>13.534177728805444</v>
      </c>
      <c r="Y73" s="102">
        <v>13.585563084700699</v>
      </c>
      <c r="DA73" s="131" t="s">
        <v>2815</v>
      </c>
    </row>
    <row r="74" spans="1:105" ht="12" customHeight="1" x14ac:dyDescent="0.25">
      <c r="A74" s="107" t="s">
        <v>121</v>
      </c>
      <c r="B74" s="105">
        <v>18.822970561939986</v>
      </c>
      <c r="C74" s="105">
        <v>18.406223955734792</v>
      </c>
      <c r="D74" s="105">
        <v>18.361810800273229</v>
      </c>
      <c r="E74" s="105">
        <v>17.930555998663472</v>
      </c>
      <c r="F74" s="105">
        <v>17.723408004977518</v>
      </c>
      <c r="G74" s="105">
        <v>18.166095492048314</v>
      </c>
      <c r="H74" s="105">
        <v>17.931083501046494</v>
      </c>
      <c r="I74" s="105">
        <v>17.393987578239027</v>
      </c>
      <c r="J74" s="105">
        <v>17.067974171718564</v>
      </c>
      <c r="K74" s="105">
        <v>17.5062691018931</v>
      </c>
      <c r="L74" s="105">
        <v>17.461024354126977</v>
      </c>
      <c r="M74" s="105">
        <v>18.210028973989726</v>
      </c>
      <c r="N74" s="105">
        <v>18.128203780184997</v>
      </c>
      <c r="O74" s="105">
        <v>17.874299757662406</v>
      </c>
      <c r="P74" s="105">
        <v>17.182255218645974</v>
      </c>
      <c r="Q74" s="105">
        <v>16.738701343167978</v>
      </c>
      <c r="R74" s="105">
        <v>16.396027956885067</v>
      </c>
      <c r="S74" s="105">
        <v>15.685940617624857</v>
      </c>
      <c r="T74" s="105">
        <v>15.168701476435304</v>
      </c>
      <c r="U74" s="105">
        <v>14.650178739341792</v>
      </c>
      <c r="V74" s="105">
        <v>14.419245293732875</v>
      </c>
      <c r="W74" s="105">
        <v>13.796587873185514</v>
      </c>
      <c r="X74" s="105">
        <v>12.889982901971484</v>
      </c>
      <c r="Y74" s="105">
        <v>12.986768983766083</v>
      </c>
      <c r="DA74" s="132" t="s">
        <v>2816</v>
      </c>
    </row>
    <row r="75" spans="1:105" ht="12" customHeight="1" x14ac:dyDescent="0.25">
      <c r="A75" s="108" t="s">
        <v>53</v>
      </c>
      <c r="B75" s="99">
        <v>16.034205555815237</v>
      </c>
      <c r="C75" s="99">
        <v>15.573600930764917</v>
      </c>
      <c r="D75" s="99">
        <v>15.550971089237818</v>
      </c>
      <c r="E75" s="99">
        <v>15.123546145180368</v>
      </c>
      <c r="F75" s="99">
        <v>14.946459869197033</v>
      </c>
      <c r="G75" s="99">
        <v>15.356714929733348</v>
      </c>
      <c r="H75" s="99">
        <v>15.134236970612033</v>
      </c>
      <c r="I75" s="99">
        <v>14.84134648534982</v>
      </c>
      <c r="J75" s="99">
        <v>14.45190687403251</v>
      </c>
      <c r="K75" s="99">
        <v>14.825042652131204</v>
      </c>
      <c r="L75" s="99">
        <v>14.747325820257551</v>
      </c>
      <c r="M75" s="99">
        <v>15.422181570788482</v>
      </c>
      <c r="N75" s="99">
        <v>15.339177869608344</v>
      </c>
      <c r="O75" s="99">
        <v>15.091692231328789</v>
      </c>
      <c r="P75" s="99">
        <v>14.489082225318061</v>
      </c>
      <c r="Q75" s="99">
        <v>14.075485471512119</v>
      </c>
      <c r="R75" s="99">
        <v>13.785853703937169</v>
      </c>
      <c r="S75" s="99">
        <v>13.162187360643486</v>
      </c>
      <c r="T75" s="99">
        <v>12.728261532766011</v>
      </c>
      <c r="U75" s="99">
        <v>12.263410561311526</v>
      </c>
      <c r="V75" s="99">
        <v>12.032407060643793</v>
      </c>
      <c r="W75" s="99">
        <v>11.382237758125775</v>
      </c>
      <c r="X75" s="99">
        <v>10.620055379882384</v>
      </c>
      <c r="Y75" s="99">
        <v>10.841502213342832</v>
      </c>
      <c r="DA75" s="63" t="s">
        <v>2817</v>
      </c>
    </row>
    <row r="76" spans="1:105" ht="12" customHeight="1" x14ac:dyDescent="0.25">
      <c r="A76" s="108" t="s">
        <v>52</v>
      </c>
      <c r="B76" s="99">
        <v>2.7887650061247444</v>
      </c>
      <c r="C76" s="99">
        <v>2.8326230249698754</v>
      </c>
      <c r="D76" s="99">
        <v>2.8108397110354071</v>
      </c>
      <c r="E76" s="99">
        <v>2.8070098534831045</v>
      </c>
      <c r="F76" s="99">
        <v>2.7769481357804855</v>
      </c>
      <c r="G76" s="99">
        <v>2.8093805623149635</v>
      </c>
      <c r="H76" s="99">
        <v>2.7968465304344612</v>
      </c>
      <c r="I76" s="99">
        <v>2.5526410928892087</v>
      </c>
      <c r="J76" s="99">
        <v>2.6160672976860591</v>
      </c>
      <c r="K76" s="99">
        <v>2.6812264497618989</v>
      </c>
      <c r="L76" s="99">
        <v>2.7136985338694295</v>
      </c>
      <c r="M76" s="99">
        <v>2.7878474032012446</v>
      </c>
      <c r="N76" s="99">
        <v>2.7890259105766506</v>
      </c>
      <c r="O76" s="99">
        <v>2.7826075263336194</v>
      </c>
      <c r="P76" s="99">
        <v>2.693172993327912</v>
      </c>
      <c r="Q76" s="99">
        <v>2.6632158716558596</v>
      </c>
      <c r="R76" s="99">
        <v>2.610174252947898</v>
      </c>
      <c r="S76" s="99">
        <v>2.5237532569813679</v>
      </c>
      <c r="T76" s="99">
        <v>2.4404399436692921</v>
      </c>
      <c r="U76" s="99">
        <v>2.386768178030267</v>
      </c>
      <c r="V76" s="99">
        <v>2.3868382330890814</v>
      </c>
      <c r="W76" s="99">
        <v>2.414350115059738</v>
      </c>
      <c r="X76" s="99">
        <v>2.2699275220890978</v>
      </c>
      <c r="Y76" s="99">
        <v>2.1452667704232553</v>
      </c>
      <c r="DA76" s="63" t="s">
        <v>2818</v>
      </c>
    </row>
    <row r="77" spans="1:105" ht="12" customHeight="1" x14ac:dyDescent="0.25">
      <c r="A77" s="121" t="s">
        <v>54</v>
      </c>
      <c r="B77" s="123">
        <v>2.1806362929855023</v>
      </c>
      <c r="C77" s="123">
        <v>2.2587387453210468</v>
      </c>
      <c r="D77" s="123">
        <v>2.3871570203395436</v>
      </c>
      <c r="E77" s="123">
        <v>2.2334752830594651</v>
      </c>
      <c r="F77" s="123">
        <v>2.2704110856995836</v>
      </c>
      <c r="G77" s="123">
        <v>2.2550077637826171</v>
      </c>
      <c r="H77" s="123">
        <v>2.3119838158083166</v>
      </c>
      <c r="I77" s="123">
        <v>2.3542204293290863</v>
      </c>
      <c r="J77" s="123">
        <v>2.4136733790127369</v>
      </c>
      <c r="K77" s="123">
        <v>2.6487015092549266</v>
      </c>
      <c r="L77" s="123">
        <v>2.8020946194978493</v>
      </c>
      <c r="M77" s="123">
        <v>2.4226059393621391</v>
      </c>
      <c r="N77" s="123">
        <v>2.6546438495531643</v>
      </c>
      <c r="O77" s="123">
        <v>2.6809148889910324</v>
      </c>
      <c r="P77" s="123">
        <v>2.7183848392295866</v>
      </c>
      <c r="Q77" s="123">
        <v>2.6365896967506357</v>
      </c>
      <c r="R77" s="123">
        <v>2.587074556553703</v>
      </c>
      <c r="S77" s="123">
        <v>2.639425780452771</v>
      </c>
      <c r="T77" s="123">
        <v>2.5778790920998187</v>
      </c>
      <c r="U77" s="123">
        <v>2.8281165532946342</v>
      </c>
      <c r="V77" s="123">
        <v>3.6492336355605244</v>
      </c>
      <c r="W77" s="123">
        <v>4.0824031185878624</v>
      </c>
      <c r="X77" s="123">
        <v>3.2854136434139276</v>
      </c>
      <c r="Y77" s="123">
        <v>2.3600931087615975</v>
      </c>
      <c r="DA77" s="130" t="s">
        <v>2819</v>
      </c>
    </row>
    <row r="78" spans="1:105" ht="12" customHeight="1" x14ac:dyDescent="0.25">
      <c r="A78" s="97" t="s">
        <v>189</v>
      </c>
      <c r="B78" s="99">
        <v>2.1981219464038606</v>
      </c>
      <c r="C78" s="99">
        <v>2.2792374494058669</v>
      </c>
      <c r="D78" s="99">
        <v>2.4099732172110291</v>
      </c>
      <c r="E78" s="99">
        <v>2.2488859883454535</v>
      </c>
      <c r="F78" s="99">
        <v>2.2867239140751923</v>
      </c>
      <c r="G78" s="99">
        <v>2.2705983543149171</v>
      </c>
      <c r="H78" s="99">
        <v>2.3287030695544195</v>
      </c>
      <c r="I78" s="99">
        <v>2.3738925437675826</v>
      </c>
      <c r="J78" s="99">
        <v>2.4349125372331755</v>
      </c>
      <c r="K78" s="99">
        <v>2.6747051508445376</v>
      </c>
      <c r="L78" s="99">
        <v>2.8308952715805642</v>
      </c>
      <c r="M78" s="99">
        <v>2.4359039047731286</v>
      </c>
      <c r="N78" s="99">
        <v>2.6740304998368338</v>
      </c>
      <c r="O78" s="99">
        <v>2.7027261035730841</v>
      </c>
      <c r="P78" s="99">
        <v>2.7427314646361181</v>
      </c>
      <c r="Q78" s="99">
        <v>2.6589345187427993</v>
      </c>
      <c r="R78" s="99">
        <v>2.6069874317158184</v>
      </c>
      <c r="S78" s="99">
        <v>2.6629109472860417</v>
      </c>
      <c r="T78" s="99">
        <v>2.6006287451014307</v>
      </c>
      <c r="U78" s="99">
        <v>2.864396796158954</v>
      </c>
      <c r="V78" s="99">
        <v>3.7054121954109451</v>
      </c>
      <c r="W78" s="99">
        <v>4.1799299241255481</v>
      </c>
      <c r="X78" s="99">
        <v>3.3677398495273647</v>
      </c>
      <c r="Y78" s="99">
        <v>2.373662843741422</v>
      </c>
      <c r="DA78" s="63" t="s">
        <v>2820</v>
      </c>
    </row>
    <row r="79" spans="1:105" ht="12" customHeight="1" x14ac:dyDescent="0.25">
      <c r="A79" s="109" t="s">
        <v>120</v>
      </c>
      <c r="B79" s="110">
        <v>1.8739249796916206</v>
      </c>
      <c r="C79" s="110">
        <v>1.8475804755400633</v>
      </c>
      <c r="D79" s="110">
        <v>1.8583348642792266</v>
      </c>
      <c r="E79" s="110">
        <v>1.8442849259278729</v>
      </c>
      <c r="F79" s="110">
        <v>1.8500556272328601</v>
      </c>
      <c r="G79" s="110">
        <v>1.8581901142819364</v>
      </c>
      <c r="H79" s="110">
        <v>1.894942746531616</v>
      </c>
      <c r="I79" s="110">
        <v>1.8679881509342025</v>
      </c>
      <c r="J79" s="110">
        <v>1.8943238398893298</v>
      </c>
      <c r="K79" s="110">
        <v>2.0149624527228527</v>
      </c>
      <c r="L79" s="110">
        <v>2.0991283034629364</v>
      </c>
      <c r="M79" s="110">
        <v>2.1013439813379335</v>
      </c>
      <c r="N79" s="110">
        <v>2.1866052317939175</v>
      </c>
      <c r="O79" s="110">
        <v>2.1558972755119128</v>
      </c>
      <c r="P79" s="110">
        <v>2.1273172979102655</v>
      </c>
      <c r="Q79" s="110">
        <v>2.0872414880453278</v>
      </c>
      <c r="R79" s="110">
        <v>2.0974136919115187</v>
      </c>
      <c r="S79" s="110">
        <v>2.0687632208489304</v>
      </c>
      <c r="T79" s="110">
        <v>2.0760403180295794</v>
      </c>
      <c r="U79" s="110">
        <v>2.062229955769173</v>
      </c>
      <c r="V79" s="110">
        <v>2.6840068051469981</v>
      </c>
      <c r="W79" s="110">
        <v>2.6047409673577691</v>
      </c>
      <c r="X79" s="110">
        <v>2.399864628344285</v>
      </c>
      <c r="Y79" s="110">
        <v>2.199109184543123</v>
      </c>
      <c r="DA79" s="60" t="s">
        <v>2821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282.62286282767025</v>
      </c>
      <c r="C81" s="118">
        <f t="shared" si="28"/>
        <v>307.05356053643106</v>
      </c>
      <c r="D81" s="118">
        <f t="shared" si="28"/>
        <v>305.1159292135261</v>
      </c>
      <c r="E81" s="118">
        <f t="shared" si="28"/>
        <v>298.25563341246942</v>
      </c>
      <c r="F81" s="118">
        <f t="shared" si="28"/>
        <v>285.31276195643409</v>
      </c>
      <c r="G81" s="118">
        <f t="shared" si="28"/>
        <v>274.20834959243865</v>
      </c>
      <c r="H81" s="118">
        <f t="shared" si="28"/>
        <v>267.34086679122214</v>
      </c>
      <c r="I81" s="118">
        <f t="shared" si="28"/>
        <v>255.59065272906398</v>
      </c>
      <c r="J81" s="118">
        <f t="shared" si="28"/>
        <v>253.70205083787849</v>
      </c>
      <c r="K81" s="118">
        <f t="shared" si="28"/>
        <v>257.74843904712867</v>
      </c>
      <c r="L81" s="118">
        <f t="shared" si="28"/>
        <v>277.4144419353309</v>
      </c>
      <c r="M81" s="118">
        <f t="shared" si="28"/>
        <v>234.15480507990128</v>
      </c>
      <c r="N81" s="118">
        <f t="shared" si="28"/>
        <v>248.65752218530943</v>
      </c>
      <c r="O81" s="118">
        <f t="shared" si="28"/>
        <v>230.50204391646716</v>
      </c>
      <c r="P81" s="118">
        <f t="shared" si="28"/>
        <v>229.03582332686727</v>
      </c>
      <c r="Q81" s="118">
        <f t="shared" si="28"/>
        <v>215.58347166008278</v>
      </c>
      <c r="R81" s="118">
        <f t="shared" ref="R81:V81" si="29">R82+R85+R87+R100</f>
        <v>232.80065310428785</v>
      </c>
      <c r="S81" s="118">
        <f t="shared" si="29"/>
        <v>227.02335631771243</v>
      </c>
      <c r="T81" s="118">
        <f t="shared" si="29"/>
        <v>220.6362412511578</v>
      </c>
      <c r="U81" s="118">
        <f t="shared" si="29"/>
        <v>215.86460646871291</v>
      </c>
      <c r="V81" s="118">
        <f t="shared" si="29"/>
        <v>198.11274517871391</v>
      </c>
      <c r="W81" s="118">
        <f t="shared" ref="W81:Y81" si="30">W82+W85+W87+W100</f>
        <v>220.02538725683343</v>
      </c>
      <c r="X81" s="118">
        <f t="shared" si="30"/>
        <v>205.66125128221384</v>
      </c>
      <c r="Y81" s="118">
        <f t="shared" si="30"/>
        <v>201.61952039849754</v>
      </c>
      <c r="DA81" s="129" t="s">
        <v>2822</v>
      </c>
    </row>
    <row r="82" spans="1:105" ht="12.95" customHeight="1" x14ac:dyDescent="0.25">
      <c r="A82" s="121" t="s">
        <v>57</v>
      </c>
      <c r="B82" s="123">
        <f t="shared" ref="B82:Q82" si="31">SUM(B83:B84)</f>
        <v>259.26120806642712</v>
      </c>
      <c r="C82" s="123">
        <f t="shared" si="31"/>
        <v>283.82109200875914</v>
      </c>
      <c r="D82" s="123">
        <f t="shared" si="31"/>
        <v>282.00699470179092</v>
      </c>
      <c r="E82" s="123">
        <f t="shared" si="31"/>
        <v>275.89091629883404</v>
      </c>
      <c r="F82" s="123">
        <f t="shared" si="31"/>
        <v>263.10331015340444</v>
      </c>
      <c r="G82" s="123">
        <f t="shared" si="31"/>
        <v>251.72089362955131</v>
      </c>
      <c r="H82" s="123">
        <f t="shared" si="31"/>
        <v>245.38258057664021</v>
      </c>
      <c r="I82" s="123">
        <f t="shared" si="31"/>
        <v>234.49604021542078</v>
      </c>
      <c r="J82" s="123">
        <f t="shared" si="31"/>
        <v>232.73771795187398</v>
      </c>
      <c r="K82" s="123">
        <f t="shared" si="31"/>
        <v>236.37473641372557</v>
      </c>
      <c r="L82" s="123">
        <f t="shared" si="31"/>
        <v>256.04036689897981</v>
      </c>
      <c r="M82" s="123">
        <f t="shared" si="31"/>
        <v>212.5937907663442</v>
      </c>
      <c r="N82" s="123">
        <f t="shared" si="31"/>
        <v>227.33950377189009</v>
      </c>
      <c r="O82" s="123">
        <f t="shared" si="31"/>
        <v>209.45235824917091</v>
      </c>
      <c r="P82" s="123">
        <f t="shared" si="31"/>
        <v>208.54133151012269</v>
      </c>
      <c r="Q82" s="123">
        <f t="shared" si="31"/>
        <v>195.57336047130326</v>
      </c>
      <c r="R82" s="123">
        <f t="shared" ref="R82:V82" si="32">SUM(R83:R84)</f>
        <v>213.17279909621396</v>
      </c>
      <c r="S82" s="123">
        <f t="shared" si="32"/>
        <v>208.2352329517546</v>
      </c>
      <c r="T82" s="123">
        <f t="shared" si="32"/>
        <v>202.44176454365851</v>
      </c>
      <c r="U82" s="123">
        <f t="shared" si="32"/>
        <v>198.23227853225475</v>
      </c>
      <c r="V82" s="123">
        <f t="shared" si="32"/>
        <v>180.20193332580803</v>
      </c>
      <c r="W82" s="123">
        <f t="shared" ref="W82:Y82" si="33">SUM(W83:W84)</f>
        <v>202.73476422633772</v>
      </c>
      <c r="X82" s="123">
        <f t="shared" si="33"/>
        <v>189.59128362057331</v>
      </c>
      <c r="Y82" s="123">
        <f t="shared" si="33"/>
        <v>185.89352566802671</v>
      </c>
      <c r="DA82" s="130" t="s">
        <v>2823</v>
      </c>
    </row>
    <row r="83" spans="1:105" ht="12" customHeight="1" x14ac:dyDescent="0.25">
      <c r="A83" s="97" t="s">
        <v>199</v>
      </c>
      <c r="B83" s="99">
        <v>258.08386394525911</v>
      </c>
      <c r="C83" s="99">
        <v>282.50769647729953</v>
      </c>
      <c r="D83" s="99">
        <v>280.70363890182938</v>
      </c>
      <c r="E83" s="99">
        <v>274.60387817102821</v>
      </c>
      <c r="F83" s="99">
        <v>261.87592377180556</v>
      </c>
      <c r="G83" s="99">
        <v>250.53489752713426</v>
      </c>
      <c r="H83" s="99">
        <v>244.21093348622446</v>
      </c>
      <c r="I83" s="99">
        <v>233.35981274208893</v>
      </c>
      <c r="J83" s="99">
        <v>231.59617796911223</v>
      </c>
      <c r="K83" s="99">
        <v>235.19532896794246</v>
      </c>
      <c r="L83" s="99">
        <v>254.73534575382183</v>
      </c>
      <c r="M83" s="99">
        <v>211.50185256971193</v>
      </c>
      <c r="N83" s="99">
        <v>226.14410780877424</v>
      </c>
      <c r="O83" s="99">
        <v>208.33726213651605</v>
      </c>
      <c r="P83" s="99">
        <v>207.4342039683853</v>
      </c>
      <c r="Q83" s="99">
        <v>194.53787274010969</v>
      </c>
      <c r="R83" s="99">
        <v>212.0341318610989</v>
      </c>
      <c r="S83" s="99">
        <v>207.11755743802735</v>
      </c>
      <c r="T83" s="99">
        <v>201.34949275489527</v>
      </c>
      <c r="U83" s="99">
        <v>197.15188814147245</v>
      </c>
      <c r="V83" s="99">
        <v>179.20704384975863</v>
      </c>
      <c r="W83" s="99">
        <v>201.59375468351539</v>
      </c>
      <c r="X83" s="99">
        <v>188.51662396728236</v>
      </c>
      <c r="Y83" s="99">
        <v>184.82618408921363</v>
      </c>
      <c r="DA83" s="63" t="s">
        <v>2824</v>
      </c>
    </row>
    <row r="84" spans="1:105" ht="12" customHeight="1" x14ac:dyDescent="0.25">
      <c r="A84" s="97" t="s">
        <v>53</v>
      </c>
      <c r="B84" s="99">
        <v>1.1773441211680253</v>
      </c>
      <c r="C84" s="99">
        <v>1.3133955314596089</v>
      </c>
      <c r="D84" s="99">
        <v>1.3033557999615251</v>
      </c>
      <c r="E84" s="99">
        <v>1.2870381278058163</v>
      </c>
      <c r="F84" s="99">
        <v>1.2273863815988524</v>
      </c>
      <c r="G84" s="99">
        <v>1.1859961024170487</v>
      </c>
      <c r="H84" s="99">
        <v>1.1716470904157328</v>
      </c>
      <c r="I84" s="99">
        <v>1.1362274733318536</v>
      </c>
      <c r="J84" s="99">
        <v>1.1415399827617354</v>
      </c>
      <c r="K84" s="99">
        <v>1.1794074457831067</v>
      </c>
      <c r="L84" s="99">
        <v>1.3050211451579981</v>
      </c>
      <c r="M84" s="99">
        <v>1.091938196632271</v>
      </c>
      <c r="N84" s="99">
        <v>1.1953959631158442</v>
      </c>
      <c r="O84" s="99">
        <v>1.1150961126548664</v>
      </c>
      <c r="P84" s="99">
        <v>1.1071275417373776</v>
      </c>
      <c r="Q84" s="99">
        <v>1.0354877311935831</v>
      </c>
      <c r="R84" s="99">
        <v>1.1386672351150537</v>
      </c>
      <c r="S84" s="99">
        <v>1.1176755137272607</v>
      </c>
      <c r="T84" s="99">
        <v>1.0922717887632469</v>
      </c>
      <c r="U84" s="99">
        <v>1.0803903907822989</v>
      </c>
      <c r="V84" s="99">
        <v>0.9948894760493987</v>
      </c>
      <c r="W84" s="99">
        <v>1.1410095428223364</v>
      </c>
      <c r="X84" s="99">
        <v>1.074659653290942</v>
      </c>
      <c r="Y84" s="99">
        <v>1.0673415788130847</v>
      </c>
      <c r="DA84" s="63" t="s">
        <v>2825</v>
      </c>
    </row>
    <row r="85" spans="1:105" ht="12.95" customHeight="1" x14ac:dyDescent="0.25">
      <c r="A85" s="121" t="s">
        <v>92</v>
      </c>
      <c r="B85" s="123">
        <f t="shared" ref="B85:Y85" si="34">B86</f>
        <v>9.5405747361288387E-2</v>
      </c>
      <c r="C85" s="123">
        <f t="shared" si="34"/>
        <v>9.8554088619856525E-2</v>
      </c>
      <c r="D85" s="123">
        <f t="shared" si="34"/>
        <v>0.10031279177687923</v>
      </c>
      <c r="E85" s="123">
        <f t="shared" si="34"/>
        <v>0.12222040904068995</v>
      </c>
      <c r="F85" s="123">
        <f t="shared" si="34"/>
        <v>0.1025880790365124</v>
      </c>
      <c r="G85" s="123">
        <f t="shared" si="34"/>
        <v>0.10511320393737542</v>
      </c>
      <c r="H85" s="123">
        <f t="shared" si="34"/>
        <v>0.11063886082533546</v>
      </c>
      <c r="I85" s="123">
        <f t="shared" si="34"/>
        <v>0.11433414181100013</v>
      </c>
      <c r="J85" s="123">
        <f t="shared" si="34"/>
        <v>0.12475670095956043</v>
      </c>
      <c r="K85" s="123">
        <f t="shared" si="34"/>
        <v>0.13458869401824206</v>
      </c>
      <c r="L85" s="123">
        <f t="shared" si="34"/>
        <v>0.19109657320759704</v>
      </c>
      <c r="M85" s="123">
        <f t="shared" si="34"/>
        <v>0.15423307756267721</v>
      </c>
      <c r="N85" s="123">
        <f t="shared" si="34"/>
        <v>0.14881701890372059</v>
      </c>
      <c r="O85" s="123">
        <f t="shared" si="34"/>
        <v>0.14825488973285428</v>
      </c>
      <c r="P85" s="123">
        <f t="shared" si="34"/>
        <v>0.1540331532036342</v>
      </c>
      <c r="Q85" s="123">
        <f t="shared" si="34"/>
        <v>0.1445788278996934</v>
      </c>
      <c r="R85" s="123">
        <f t="shared" si="34"/>
        <v>0.14068418657006726</v>
      </c>
      <c r="S85" s="123">
        <f t="shared" si="34"/>
        <v>0.12938374868780753</v>
      </c>
      <c r="T85" s="123">
        <f t="shared" si="34"/>
        <v>0.12654697685223373</v>
      </c>
      <c r="U85" s="123">
        <f t="shared" si="34"/>
        <v>0.13797596145518448</v>
      </c>
      <c r="V85" s="123">
        <f t="shared" si="34"/>
        <v>0.15113363025224086</v>
      </c>
      <c r="W85" s="123">
        <f t="shared" si="34"/>
        <v>0.18621928652984129</v>
      </c>
      <c r="X85" s="123">
        <f t="shared" si="34"/>
        <v>0.17134248029083421</v>
      </c>
      <c r="Y85" s="123">
        <f t="shared" si="34"/>
        <v>0.18958758019151545</v>
      </c>
      <c r="DA85" s="130" t="s">
        <v>2826</v>
      </c>
    </row>
    <row r="86" spans="1:105" ht="12" customHeight="1" x14ac:dyDescent="0.25">
      <c r="A86" s="97" t="s">
        <v>53</v>
      </c>
      <c r="B86" s="99">
        <f>RES_hhdet_fech!B86/RES_summary!B$19</f>
        <v>9.5405747361288387E-2</v>
      </c>
      <c r="C86" s="99">
        <f>RES_hhdet_fech!C86/RES_summary!C$19</f>
        <v>9.8554088619856525E-2</v>
      </c>
      <c r="D86" s="99">
        <f>RES_hhdet_fech!D86/RES_summary!D$19</f>
        <v>0.10031279177687923</v>
      </c>
      <c r="E86" s="99">
        <f>RES_hhdet_fech!E86/RES_summary!E$19</f>
        <v>0.12222040904068995</v>
      </c>
      <c r="F86" s="99">
        <f>RES_hhdet_fech!F86/RES_summary!F$19</f>
        <v>0.1025880790365124</v>
      </c>
      <c r="G86" s="99">
        <f>RES_hhdet_fech!G86/RES_summary!G$19</f>
        <v>0.10511320393737542</v>
      </c>
      <c r="H86" s="99">
        <f>RES_hhdet_fech!H86/RES_summary!H$19</f>
        <v>0.11063886082533546</v>
      </c>
      <c r="I86" s="99">
        <f>RES_hhdet_fech!I86/RES_summary!I$19</f>
        <v>0.11433414181100013</v>
      </c>
      <c r="J86" s="99">
        <f>RES_hhdet_fech!J86/RES_summary!J$19</f>
        <v>0.12475670095956043</v>
      </c>
      <c r="K86" s="99">
        <f>RES_hhdet_fech!K86/RES_summary!K$19</f>
        <v>0.13458869401824206</v>
      </c>
      <c r="L86" s="99">
        <f>RES_hhdet_fech!L86/RES_summary!L$19</f>
        <v>0.19109657320759704</v>
      </c>
      <c r="M86" s="99">
        <f>RES_hhdet_fech!M86/RES_summary!M$19</f>
        <v>0.15423307756267721</v>
      </c>
      <c r="N86" s="99">
        <f>RES_hhdet_fech!N86/RES_summary!N$19</f>
        <v>0.14881701890372059</v>
      </c>
      <c r="O86" s="99">
        <f>RES_hhdet_fech!O86/RES_summary!O$19</f>
        <v>0.14825488973285428</v>
      </c>
      <c r="P86" s="99">
        <f>RES_hhdet_fech!P86/RES_summary!P$19</f>
        <v>0.1540331532036342</v>
      </c>
      <c r="Q86" s="99">
        <f>RES_hhdet_fech!Q86/RES_summary!Q$19</f>
        <v>0.1445788278996934</v>
      </c>
      <c r="R86" s="99">
        <f>RES_hhdet_fech!R86/RES_summary!R$19</f>
        <v>0.14068418657006726</v>
      </c>
      <c r="S86" s="99">
        <f>RES_hhdet_fech!S86/RES_summary!S$19</f>
        <v>0.12938374868780753</v>
      </c>
      <c r="T86" s="99">
        <f>RES_hhdet_fech!T86/RES_summary!T$19</f>
        <v>0.12654697685223373</v>
      </c>
      <c r="U86" s="99">
        <f>RES_hhdet_fech!U86/RES_summary!U$19</f>
        <v>0.13797596145518448</v>
      </c>
      <c r="V86" s="99">
        <f>RES_hhdet_fech!V86/RES_summary!V$19</f>
        <v>0.15113363025224086</v>
      </c>
      <c r="W86" s="99">
        <f>RES_hhdet_fech!W86/RES_summary!W$19</f>
        <v>0.18621928652984129</v>
      </c>
      <c r="X86" s="99">
        <f>RES_hhdet_fech!X86/RES_summary!X$19</f>
        <v>0.17134248029083421</v>
      </c>
      <c r="Y86" s="99">
        <f>RES_hhdet_fech!Y86/RES_summary!Y$19</f>
        <v>0.18958758019151545</v>
      </c>
      <c r="DA86" s="63" t="s">
        <v>2827</v>
      </c>
    </row>
    <row r="87" spans="1:105" ht="12" customHeight="1" x14ac:dyDescent="0.25">
      <c r="A87" s="121" t="s">
        <v>55</v>
      </c>
      <c r="B87" s="123">
        <v>21.41361960646055</v>
      </c>
      <c r="C87" s="123">
        <v>21.213571366983416</v>
      </c>
      <c r="D87" s="123">
        <v>21.094614137480413</v>
      </c>
      <c r="E87" s="123">
        <v>20.302444239747341</v>
      </c>
      <c r="F87" s="123">
        <v>20.208938989611301</v>
      </c>
      <c r="G87" s="123">
        <v>20.421437698368926</v>
      </c>
      <c r="H87" s="123">
        <v>19.990640165344296</v>
      </c>
      <c r="I87" s="123">
        <v>19.09995040241315</v>
      </c>
      <c r="J87" s="123">
        <v>18.852942774487058</v>
      </c>
      <c r="K87" s="123">
        <v>19.097822437716065</v>
      </c>
      <c r="L87" s="123">
        <v>19.044168073650631</v>
      </c>
      <c r="M87" s="123">
        <v>19.282329623001988</v>
      </c>
      <c r="N87" s="123">
        <v>18.99653755654203</v>
      </c>
      <c r="O87" s="123">
        <v>18.706863497713588</v>
      </c>
      <c r="P87" s="123">
        <v>18.176063207492234</v>
      </c>
      <c r="Q87" s="123">
        <v>17.697146025712435</v>
      </c>
      <c r="R87" s="123">
        <v>17.356632407238155</v>
      </c>
      <c r="S87" s="123">
        <v>16.553251969204378</v>
      </c>
      <c r="T87" s="123">
        <v>15.946671393162591</v>
      </c>
      <c r="U87" s="123">
        <v>15.381191346062488</v>
      </c>
      <c r="V87" s="123">
        <v>14.999244114639156</v>
      </c>
      <c r="W87" s="123">
        <v>14.415118648642245</v>
      </c>
      <c r="X87" s="123">
        <v>13.430534451679591</v>
      </c>
      <c r="Y87" s="123">
        <v>13.270011206624899</v>
      </c>
      <c r="DA87" s="130" t="s">
        <v>2828</v>
      </c>
    </row>
    <row r="88" spans="1:105" ht="12" customHeight="1" x14ac:dyDescent="0.25">
      <c r="A88" s="97" t="s">
        <v>132</v>
      </c>
      <c r="B88" s="99">
        <v>26.188819589730148</v>
      </c>
      <c r="C88" s="99">
        <v>26.388506220940357</v>
      </c>
      <c r="D88" s="99">
        <v>25.729229691615732</v>
      </c>
      <c r="E88" s="99">
        <v>23.803768552397457</v>
      </c>
      <c r="F88" s="99">
        <v>23.711083851540135</v>
      </c>
      <c r="G88" s="99">
        <v>23.118169817189319</v>
      </c>
      <c r="H88" s="99">
        <v>22.106109448445675</v>
      </c>
      <c r="I88" s="99">
        <v>20.629652387758462</v>
      </c>
      <c r="J88" s="99">
        <v>20.386830287139613</v>
      </c>
      <c r="K88" s="99">
        <v>20.191393632356217</v>
      </c>
      <c r="L88" s="99">
        <v>20.081952987009547</v>
      </c>
      <c r="M88" s="99">
        <v>19.517653909241034</v>
      </c>
      <c r="N88" s="99">
        <v>19.039019022478211</v>
      </c>
      <c r="O88" s="99">
        <v>18.646276822027378</v>
      </c>
      <c r="P88" s="99">
        <v>18.226094818001808</v>
      </c>
      <c r="Q88" s="99">
        <v>17.703478484521259</v>
      </c>
      <c r="R88" s="99">
        <v>17.260364162541936</v>
      </c>
      <c r="S88" s="99">
        <v>16.352078822023799</v>
      </c>
      <c r="T88" s="99">
        <v>15.880565509822693</v>
      </c>
      <c r="U88" s="99">
        <v>15.300030113577515</v>
      </c>
      <c r="V88" s="99">
        <v>14.785416639278575</v>
      </c>
      <c r="W88" s="99">
        <v>14.194235311941215</v>
      </c>
      <c r="X88" s="99">
        <v>13.304593468748513</v>
      </c>
      <c r="Y88" s="99">
        <v>13.008194770127131</v>
      </c>
      <c r="DA88" s="63" t="s">
        <v>2829</v>
      </c>
    </row>
    <row r="89" spans="1:105" ht="12" customHeight="1" x14ac:dyDescent="0.25">
      <c r="A89" s="97" t="s">
        <v>131</v>
      </c>
      <c r="B89" s="99">
        <v>23.712565871197508</v>
      </c>
      <c r="C89" s="99">
        <v>23.649041866706096</v>
      </c>
      <c r="D89" s="99">
        <v>23.331474689370992</v>
      </c>
      <c r="E89" s="99">
        <v>21.944156890536075</v>
      </c>
      <c r="F89" s="99">
        <v>21.63323284584968</v>
      </c>
      <c r="G89" s="99">
        <v>21.267031952003013</v>
      </c>
      <c r="H89" s="99">
        <v>19.782405525031376</v>
      </c>
      <c r="I89" s="99">
        <v>18.667843218132127</v>
      </c>
      <c r="J89" s="99">
        <v>18.444855545786933</v>
      </c>
      <c r="K89" s="99">
        <v>18.436929666455125</v>
      </c>
      <c r="L89" s="99">
        <v>18.45695140844991</v>
      </c>
      <c r="M89" s="99">
        <v>18.136489078965422</v>
      </c>
      <c r="N89" s="99">
        <v>18.0687160171904</v>
      </c>
      <c r="O89" s="99">
        <v>17.701638522463703</v>
      </c>
      <c r="P89" s="99">
        <v>17.286066590674828</v>
      </c>
      <c r="Q89" s="99">
        <v>16.824643341116957</v>
      </c>
      <c r="R89" s="99">
        <v>16.465866864235064</v>
      </c>
      <c r="S89" s="99">
        <v>15.55015792401092</v>
      </c>
      <c r="T89" s="99">
        <v>15.089350355463834</v>
      </c>
      <c r="U89" s="99">
        <v>14.561028506773177</v>
      </c>
      <c r="V89" s="99">
        <v>14.098606037162066</v>
      </c>
      <c r="W89" s="99">
        <v>13.605544570658083</v>
      </c>
      <c r="X89" s="99">
        <v>12.757576537727399</v>
      </c>
      <c r="Y89" s="99">
        <v>12.585013024357517</v>
      </c>
      <c r="DA89" s="63" t="s">
        <v>2830</v>
      </c>
    </row>
    <row r="90" spans="1:105" ht="12" customHeight="1" x14ac:dyDescent="0.25">
      <c r="A90" s="100" t="s">
        <v>199</v>
      </c>
      <c r="B90" s="102">
        <v>21.064132958131072</v>
      </c>
      <c r="C90" s="102">
        <v>20.816466374044431</v>
      </c>
      <c r="D90" s="102">
        <v>20.504630570221529</v>
      </c>
      <c r="E90" s="102">
        <v>19.194549288800189</v>
      </c>
      <c r="F90" s="102">
        <v>18.81547657752683</v>
      </c>
      <c r="G90" s="102">
        <v>18.480959146914167</v>
      </c>
      <c r="H90" s="102">
        <v>17.025469863804673</v>
      </c>
      <c r="I90" s="102">
        <v>16.169048408824178</v>
      </c>
      <c r="J90" s="102">
        <v>15.773622024279421</v>
      </c>
      <c r="K90" s="102">
        <v>15.714430898828262</v>
      </c>
      <c r="L90" s="102">
        <v>15.638087572450299</v>
      </c>
      <c r="M90" s="102">
        <v>15.366846358441068</v>
      </c>
      <c r="N90" s="102">
        <v>15.280427596009321</v>
      </c>
      <c r="O90" s="102">
        <v>14.897330888579722</v>
      </c>
      <c r="P90" s="102">
        <v>14.541619924788993</v>
      </c>
      <c r="Q90" s="102">
        <v>14.125147387744075</v>
      </c>
      <c r="R90" s="102">
        <v>13.83859247786844</v>
      </c>
      <c r="S90" s="102">
        <v>13.029705941577351</v>
      </c>
      <c r="T90" s="102">
        <v>12.615530163463037</v>
      </c>
      <c r="U90" s="102">
        <v>12.131024395619114</v>
      </c>
      <c r="V90" s="102">
        <v>11.703131446216979</v>
      </c>
      <c r="W90" s="102">
        <v>11.159311733918164</v>
      </c>
      <c r="X90" s="102">
        <v>10.430565804668475</v>
      </c>
      <c r="Y90" s="102">
        <v>10.421504834275645</v>
      </c>
      <c r="DA90" s="131" t="s">
        <v>2831</v>
      </c>
    </row>
    <row r="91" spans="1:105" ht="12" customHeight="1" x14ac:dyDescent="0.25">
      <c r="A91" s="103" t="s">
        <v>52</v>
      </c>
      <c r="B91" s="105">
        <v>2.6484329130664359</v>
      </c>
      <c r="C91" s="105">
        <v>2.8325754926616651</v>
      </c>
      <c r="D91" s="105">
        <v>2.8268441191494653</v>
      </c>
      <c r="E91" s="105">
        <v>2.7496076017358866</v>
      </c>
      <c r="F91" s="105">
        <v>2.8177562683228485</v>
      </c>
      <c r="G91" s="105">
        <v>2.7860728050888506</v>
      </c>
      <c r="H91" s="105">
        <v>2.7569356612267026</v>
      </c>
      <c r="I91" s="105">
        <v>2.4987948093079497</v>
      </c>
      <c r="J91" s="105">
        <v>2.6712335215075118</v>
      </c>
      <c r="K91" s="105">
        <v>2.7224987676268642</v>
      </c>
      <c r="L91" s="105">
        <v>2.8188638359996103</v>
      </c>
      <c r="M91" s="105">
        <v>2.7696427205243603</v>
      </c>
      <c r="N91" s="105">
        <v>2.7882884211810772</v>
      </c>
      <c r="O91" s="105">
        <v>2.804307633883985</v>
      </c>
      <c r="P91" s="105">
        <v>2.7444466658858362</v>
      </c>
      <c r="Q91" s="105">
        <v>2.6994959533728804</v>
      </c>
      <c r="R91" s="105">
        <v>2.6272743863666248</v>
      </c>
      <c r="S91" s="105">
        <v>2.5204519824335665</v>
      </c>
      <c r="T91" s="105">
        <v>2.4738201920007978</v>
      </c>
      <c r="U91" s="105">
        <v>2.4300041111540613</v>
      </c>
      <c r="V91" s="105">
        <v>2.3954745909450863</v>
      </c>
      <c r="W91" s="105">
        <v>2.4462328367399175</v>
      </c>
      <c r="X91" s="105">
        <v>2.327010733058922</v>
      </c>
      <c r="Y91" s="105">
        <v>2.1635081900818691</v>
      </c>
      <c r="DA91" s="132" t="s">
        <v>2832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X92" s="102">
        <v>0</v>
      </c>
      <c r="Y92" s="102">
        <v>0</v>
      </c>
      <c r="DA92" s="131" t="s">
        <v>2833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2834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2835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2836</v>
      </c>
    </row>
    <row r="96" spans="1:105" ht="12" customHeight="1" x14ac:dyDescent="0.25">
      <c r="A96" s="106" t="s">
        <v>122</v>
      </c>
      <c r="B96" s="102">
        <v>19.935090274138137</v>
      </c>
      <c r="C96" s="102">
        <v>19.529282618789757</v>
      </c>
      <c r="D96" s="102">
        <v>19.469933705634638</v>
      </c>
      <c r="E96" s="102">
        <v>18.983920132052987</v>
      </c>
      <c r="F96" s="102">
        <v>18.788269746312675</v>
      </c>
      <c r="G96" s="102">
        <v>19.247517817079572</v>
      </c>
      <c r="H96" s="102">
        <v>19.00493857765527</v>
      </c>
      <c r="I96" s="102">
        <v>18.333584023084018</v>
      </c>
      <c r="J96" s="102">
        <v>18.024733223089139</v>
      </c>
      <c r="K96" s="102">
        <v>18.475486318895644</v>
      </c>
      <c r="L96" s="102">
        <v>18.429075347000836</v>
      </c>
      <c r="M96" s="102">
        <v>19.166496952148798</v>
      </c>
      <c r="N96" s="102">
        <v>19.002427977311044</v>
      </c>
      <c r="O96" s="102">
        <v>18.778999464102526</v>
      </c>
      <c r="P96" s="102">
        <v>18.184681866256383</v>
      </c>
      <c r="Q96" s="102">
        <v>17.733313252210174</v>
      </c>
      <c r="R96" s="102">
        <v>17.45918463687066</v>
      </c>
      <c r="S96" s="102">
        <v>16.721689124580877</v>
      </c>
      <c r="T96" s="102">
        <v>16.031715413155727</v>
      </c>
      <c r="U96" s="102">
        <v>15.475453175822267</v>
      </c>
      <c r="V96" s="102">
        <v>15.181970509014819</v>
      </c>
      <c r="W96" s="102">
        <v>14.607344397137814</v>
      </c>
      <c r="X96" s="102">
        <v>13.559801176002761</v>
      </c>
      <c r="Y96" s="102">
        <v>13.500397612906637</v>
      </c>
      <c r="DA96" s="131" t="s">
        <v>2837</v>
      </c>
    </row>
    <row r="97" spans="1:105" ht="12" customHeight="1" x14ac:dyDescent="0.25">
      <c r="A97" s="107" t="s">
        <v>121</v>
      </c>
      <c r="B97" s="105">
        <v>18.822970561939982</v>
      </c>
      <c r="C97" s="105">
        <v>18.415731229630541</v>
      </c>
      <c r="D97" s="105">
        <v>18.391547768904871</v>
      </c>
      <c r="E97" s="105">
        <v>17.934479086886085</v>
      </c>
      <c r="F97" s="105">
        <v>17.762238050801578</v>
      </c>
      <c r="G97" s="105">
        <v>18.217035693331898</v>
      </c>
      <c r="H97" s="105">
        <v>17.983105678265769</v>
      </c>
      <c r="I97" s="105">
        <v>17.416727442715175</v>
      </c>
      <c r="J97" s="105">
        <v>17.081465074838995</v>
      </c>
      <c r="K97" s="105">
        <v>17.524915574018134</v>
      </c>
      <c r="L97" s="105">
        <v>17.480892759530384</v>
      </c>
      <c r="M97" s="105">
        <v>18.210785173979257</v>
      </c>
      <c r="N97" s="105">
        <v>18.058571481054361</v>
      </c>
      <c r="O97" s="105">
        <v>17.834298839348595</v>
      </c>
      <c r="P97" s="105">
        <v>17.240632158640366</v>
      </c>
      <c r="Q97" s="105">
        <v>16.823411825847124</v>
      </c>
      <c r="R97" s="105">
        <v>16.576072602964086</v>
      </c>
      <c r="S97" s="105">
        <v>15.920816180383079</v>
      </c>
      <c r="T97" s="105">
        <v>15.29883147339439</v>
      </c>
      <c r="U97" s="105">
        <v>14.813024550650914</v>
      </c>
      <c r="V97" s="105">
        <v>14.565037421149736</v>
      </c>
      <c r="W97" s="105">
        <v>14.023000024373896</v>
      </c>
      <c r="X97" s="105">
        <v>13.038251522407863</v>
      </c>
      <c r="Y97" s="105">
        <v>13.038123631443142</v>
      </c>
      <c r="DA97" s="132" t="s">
        <v>2838</v>
      </c>
    </row>
    <row r="98" spans="1:105" ht="12" customHeight="1" x14ac:dyDescent="0.25">
      <c r="A98" s="108" t="s">
        <v>53</v>
      </c>
      <c r="B98" s="99">
        <v>16.034205555815241</v>
      </c>
      <c r="C98" s="99">
        <v>15.583415456219489</v>
      </c>
      <c r="D98" s="99">
        <v>15.581603736442847</v>
      </c>
      <c r="E98" s="99">
        <v>15.129229839065996</v>
      </c>
      <c r="F98" s="99">
        <v>14.985045346013042</v>
      </c>
      <c r="G98" s="99">
        <v>15.405265081712461</v>
      </c>
      <c r="H98" s="99">
        <v>15.18191600223185</v>
      </c>
      <c r="I98" s="99">
        <v>14.860927154930161</v>
      </c>
      <c r="J98" s="99">
        <v>14.462906558100658</v>
      </c>
      <c r="K98" s="99">
        <v>14.839613516745704</v>
      </c>
      <c r="L98" s="99">
        <v>14.761514949431072</v>
      </c>
      <c r="M98" s="99">
        <v>15.416466347804283</v>
      </c>
      <c r="N98" s="99">
        <v>15.266001998053937</v>
      </c>
      <c r="O98" s="99">
        <v>15.04427812393749</v>
      </c>
      <c r="P98" s="99">
        <v>14.530621594408048</v>
      </c>
      <c r="Q98" s="99">
        <v>14.14139768510409</v>
      </c>
      <c r="R98" s="99">
        <v>13.939016952778035</v>
      </c>
      <c r="S98" s="99">
        <v>13.367278654189107</v>
      </c>
      <c r="T98" s="99">
        <v>12.83166634742966</v>
      </c>
      <c r="U98" s="99">
        <v>12.390636986494608</v>
      </c>
      <c r="V98" s="99">
        <v>12.150776898508678</v>
      </c>
      <c r="W98" s="99">
        <v>11.567247482783186</v>
      </c>
      <c r="X98" s="99">
        <v>10.736019119031322</v>
      </c>
      <c r="Y98" s="99">
        <v>10.867780892864657</v>
      </c>
      <c r="DA98" s="63" t="s">
        <v>2839</v>
      </c>
    </row>
    <row r="99" spans="1:105" ht="12" customHeight="1" x14ac:dyDescent="0.25">
      <c r="A99" s="108" t="s">
        <v>52</v>
      </c>
      <c r="B99" s="99">
        <v>2.7887650061247427</v>
      </c>
      <c r="C99" s="99">
        <v>2.8323157734110547</v>
      </c>
      <c r="D99" s="99">
        <v>2.8099440324620253</v>
      </c>
      <c r="E99" s="99">
        <v>2.8052492478200866</v>
      </c>
      <c r="F99" s="99">
        <v>2.777192704788531</v>
      </c>
      <c r="G99" s="99">
        <v>2.8117706116194423</v>
      </c>
      <c r="H99" s="99">
        <v>2.8011896760339181</v>
      </c>
      <c r="I99" s="99">
        <v>2.5558002877850137</v>
      </c>
      <c r="J99" s="99">
        <v>2.6185585167383372</v>
      </c>
      <c r="K99" s="99">
        <v>2.6853020572724295</v>
      </c>
      <c r="L99" s="99">
        <v>2.7193778100993122</v>
      </c>
      <c r="M99" s="99">
        <v>2.7943188261749725</v>
      </c>
      <c r="N99" s="99">
        <v>2.7925694830004195</v>
      </c>
      <c r="O99" s="99">
        <v>2.7900207154111056</v>
      </c>
      <c r="P99" s="99">
        <v>2.71001056423232</v>
      </c>
      <c r="Q99" s="99">
        <v>2.6820141407430338</v>
      </c>
      <c r="R99" s="99">
        <v>2.6370556501860491</v>
      </c>
      <c r="S99" s="99">
        <v>2.5535375261939706</v>
      </c>
      <c r="T99" s="99">
        <v>2.4671651259647298</v>
      </c>
      <c r="U99" s="99">
        <v>2.422387564156304</v>
      </c>
      <c r="V99" s="99">
        <v>2.414260522641055</v>
      </c>
      <c r="W99" s="99">
        <v>2.4557525415907131</v>
      </c>
      <c r="X99" s="99">
        <v>2.3022324033765384</v>
      </c>
      <c r="Y99" s="99">
        <v>2.1703427385784861</v>
      </c>
      <c r="DA99" s="63" t="s">
        <v>2840</v>
      </c>
    </row>
    <row r="100" spans="1:105" ht="12" customHeight="1" x14ac:dyDescent="0.25">
      <c r="A100" s="121" t="s">
        <v>54</v>
      </c>
      <c r="B100" s="123">
        <v>1.8526294074213048</v>
      </c>
      <c r="C100" s="123">
        <v>1.9203430720686845</v>
      </c>
      <c r="D100" s="123">
        <v>1.9140075824779159</v>
      </c>
      <c r="E100" s="123">
        <v>1.9400524648473758</v>
      </c>
      <c r="F100" s="123">
        <v>1.8979247343818049</v>
      </c>
      <c r="G100" s="123">
        <v>1.9609050605810017</v>
      </c>
      <c r="H100" s="123">
        <v>1.8570071884123087</v>
      </c>
      <c r="I100" s="123">
        <v>1.8803279694190409</v>
      </c>
      <c r="J100" s="123">
        <v>1.9866334105579064</v>
      </c>
      <c r="K100" s="123">
        <v>2.1412915016688006</v>
      </c>
      <c r="L100" s="123">
        <v>2.1388103894928974</v>
      </c>
      <c r="M100" s="123">
        <v>2.1244516129923983</v>
      </c>
      <c r="N100" s="123">
        <v>2.1726638379736047</v>
      </c>
      <c r="O100" s="123">
        <v>2.1945672798497839</v>
      </c>
      <c r="P100" s="123">
        <v>2.1643954560487</v>
      </c>
      <c r="Q100" s="123">
        <v>2.168386335167392</v>
      </c>
      <c r="R100" s="123">
        <v>2.130537414265667</v>
      </c>
      <c r="S100" s="123">
        <v>2.1054876480656195</v>
      </c>
      <c r="T100" s="123">
        <v>2.1212583374844427</v>
      </c>
      <c r="U100" s="123">
        <v>2.1131606289404878</v>
      </c>
      <c r="V100" s="123">
        <v>2.7604341080144508</v>
      </c>
      <c r="W100" s="123">
        <v>2.689285095323604</v>
      </c>
      <c r="X100" s="123">
        <v>2.4680907296701196</v>
      </c>
      <c r="Y100" s="123">
        <v>2.2663959436543912</v>
      </c>
      <c r="DA100" s="130" t="s">
        <v>2841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2842</v>
      </c>
    </row>
    <row r="102" spans="1:105" ht="12" customHeight="1" x14ac:dyDescent="0.25">
      <c r="A102" s="97" t="s">
        <v>50</v>
      </c>
      <c r="B102" s="99">
        <v>1.6594814458709102</v>
      </c>
      <c r="C102" s="99">
        <v>2.5584342882053566</v>
      </c>
      <c r="D102" s="99">
        <v>2.4026038702604708</v>
      </c>
      <c r="E102" s="99">
        <v>2.7249155987612506</v>
      </c>
      <c r="F102" s="99">
        <v>2.3211548480121351</v>
      </c>
      <c r="G102" s="99">
        <v>2.8580095444590117</v>
      </c>
      <c r="H102" s="99">
        <v>1.4933311540395664</v>
      </c>
      <c r="I102" s="99">
        <v>1.9819539159804547</v>
      </c>
      <c r="J102" s="99">
        <v>2.7814511775189281</v>
      </c>
      <c r="K102" s="99">
        <v>3.254868767891284</v>
      </c>
      <c r="L102" s="99">
        <v>2.5525673195765872</v>
      </c>
      <c r="M102" s="99">
        <v>2.4571917613323198</v>
      </c>
      <c r="N102" s="99">
        <v>2.0500110930658186</v>
      </c>
      <c r="O102" s="99">
        <v>2.7879802477873166</v>
      </c>
      <c r="P102" s="99">
        <v>2.6493398721744419</v>
      </c>
      <c r="Q102" s="99">
        <v>3.2478065479205216</v>
      </c>
      <c r="R102" s="99">
        <v>2.5729912878336583</v>
      </c>
      <c r="S102" s="99">
        <v>2.6445143724367153</v>
      </c>
      <c r="T102" s="99">
        <v>2.7455401959312402</v>
      </c>
      <c r="U102" s="99">
        <v>2.8105685904130628</v>
      </c>
      <c r="V102" s="99">
        <v>3.6359963077413489</v>
      </c>
      <c r="W102" s="99">
        <v>3.8266208108410105</v>
      </c>
      <c r="X102" s="99">
        <v>3.4070750956925711</v>
      </c>
      <c r="Y102" s="99">
        <v>2.9204254229786106</v>
      </c>
      <c r="DA102" s="63" t="s">
        <v>2843</v>
      </c>
    </row>
    <row r="103" spans="1:105" ht="12" customHeight="1" x14ac:dyDescent="0.25">
      <c r="A103" s="109" t="s">
        <v>120</v>
      </c>
      <c r="B103" s="110">
        <v>1.8739249796916213</v>
      </c>
      <c r="C103" s="110">
        <v>1.8450862035212345</v>
      </c>
      <c r="D103" s="110">
        <v>1.8535082921498192</v>
      </c>
      <c r="E103" s="110">
        <v>1.838975644980303</v>
      </c>
      <c r="F103" s="110">
        <v>1.8465788253183799</v>
      </c>
      <c r="G103" s="110">
        <v>1.8573098863046835</v>
      </c>
      <c r="H103" s="110">
        <v>1.8961037480094469</v>
      </c>
      <c r="I103" s="110">
        <v>1.869495138827848</v>
      </c>
      <c r="J103" s="110">
        <v>1.8949841726859327</v>
      </c>
      <c r="K103" s="110">
        <v>2.0141643084701748</v>
      </c>
      <c r="L103" s="110">
        <v>2.0965131255797154</v>
      </c>
      <c r="M103" s="110">
        <v>2.0968283776262693</v>
      </c>
      <c r="N103" s="110">
        <v>2.1816314219302475</v>
      </c>
      <c r="O103" s="110">
        <v>2.1526123079439308</v>
      </c>
      <c r="P103" s="110">
        <v>2.1286625347316792</v>
      </c>
      <c r="Q103" s="110">
        <v>2.0895066302917393</v>
      </c>
      <c r="R103" s="110">
        <v>2.0983943324432004</v>
      </c>
      <c r="S103" s="110">
        <v>2.0678865517675109</v>
      </c>
      <c r="T103" s="110">
        <v>2.0799399026353038</v>
      </c>
      <c r="U103" s="110">
        <v>2.0686715917964675</v>
      </c>
      <c r="V103" s="110">
        <v>2.707372061285013</v>
      </c>
      <c r="W103" s="110">
        <v>2.6255326018315919</v>
      </c>
      <c r="X103" s="110">
        <v>2.4216150165430728</v>
      </c>
      <c r="Y103" s="110">
        <v>2.2382612203348295</v>
      </c>
      <c r="DA103" s="60" t="s">
        <v>2844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2845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2846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2847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2848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2849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X110" s="99">
        <f>RES_hhdet_fech!X110/RES_summary!X$19</f>
        <v>0</v>
      </c>
      <c r="Y110" s="99">
        <f>RES_hhdet_fech!Y110/RES_summary!Y$19</f>
        <v>0</v>
      </c>
      <c r="DA110" s="63" t="s">
        <v>2850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2851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2852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2853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2854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2855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2856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2857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2858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2859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2860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2861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2862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177.94053186534452</v>
      </c>
      <c r="C124" s="118">
        <f t="shared" si="42"/>
        <v>188.54376621822706</v>
      </c>
      <c r="D124" s="118">
        <f t="shared" si="42"/>
        <v>189.16488028307177</v>
      </c>
      <c r="E124" s="118">
        <f t="shared" si="42"/>
        <v>196.96715814472296</v>
      </c>
      <c r="F124" s="118">
        <f t="shared" si="42"/>
        <v>185.54623460093094</v>
      </c>
      <c r="G124" s="118">
        <f t="shared" si="42"/>
        <v>182.07346038862681</v>
      </c>
      <c r="H124" s="118">
        <f t="shared" si="42"/>
        <v>184.96720226341407</v>
      </c>
      <c r="I124" s="118">
        <f t="shared" si="42"/>
        <v>184.53528915930133</v>
      </c>
      <c r="J124" s="118">
        <f t="shared" si="42"/>
        <v>179.90583401877905</v>
      </c>
      <c r="K124" s="118">
        <f t="shared" si="42"/>
        <v>189.75761128335887</v>
      </c>
      <c r="L124" s="118">
        <f t="shared" si="42"/>
        <v>209.63520016479998</v>
      </c>
      <c r="M124" s="118">
        <f t="shared" si="42"/>
        <v>180.9420086561631</v>
      </c>
      <c r="N124" s="118">
        <f t="shared" si="42"/>
        <v>196.62517278367514</v>
      </c>
      <c r="O124" s="118">
        <f t="shared" si="42"/>
        <v>187.36186591869426</v>
      </c>
      <c r="P124" s="118">
        <f t="shared" si="42"/>
        <v>183.21156559880879</v>
      </c>
      <c r="Q124" s="118">
        <f t="shared" si="42"/>
        <v>176.68543122103591</v>
      </c>
      <c r="R124" s="118">
        <f t="shared" ref="R124:V124" si="43">R125+R128+R130+R139</f>
        <v>194.23535829162716</v>
      </c>
      <c r="S124" s="118">
        <f t="shared" si="43"/>
        <v>190.79694681934549</v>
      </c>
      <c r="T124" s="118">
        <f t="shared" si="43"/>
        <v>186.20392627930528</v>
      </c>
      <c r="U124" s="118">
        <f t="shared" si="43"/>
        <v>182.21268375505386</v>
      </c>
      <c r="V124" s="118">
        <f t="shared" si="43"/>
        <v>169.72227983498976</v>
      </c>
      <c r="W124" s="118">
        <f t="shared" ref="W124:Y124" si="44">W125+W128+W130+W139</f>
        <v>192.35373803067736</v>
      </c>
      <c r="X124" s="118">
        <f t="shared" si="44"/>
        <v>178.16862629339138</v>
      </c>
      <c r="Y124" s="118">
        <f t="shared" si="44"/>
        <v>178.41714144576198</v>
      </c>
      <c r="DA124" s="129" t="s">
        <v>2863</v>
      </c>
    </row>
    <row r="125" spans="1:105" ht="12.95" customHeight="1" x14ac:dyDescent="0.25">
      <c r="A125" s="121" t="s">
        <v>57</v>
      </c>
      <c r="B125" s="123">
        <f t="shared" ref="B125:Q125" si="45">SUM(B126:B127)</f>
        <v>159.37674451356131</v>
      </c>
      <c r="C125" s="123">
        <f t="shared" si="45"/>
        <v>169.85770573743886</v>
      </c>
      <c r="D125" s="123">
        <f t="shared" si="45"/>
        <v>170.54584652760997</v>
      </c>
      <c r="E125" s="123">
        <f t="shared" si="45"/>
        <v>178.31565151442345</v>
      </c>
      <c r="F125" s="123">
        <f t="shared" si="45"/>
        <v>167.0228308953196</v>
      </c>
      <c r="G125" s="123">
        <f t="shared" si="45"/>
        <v>163.67873436055837</v>
      </c>
      <c r="H125" s="123">
        <f t="shared" si="45"/>
        <v>166.73516550064639</v>
      </c>
      <c r="I125" s="123">
        <f t="shared" si="45"/>
        <v>166.66555262964013</v>
      </c>
      <c r="J125" s="123">
        <f t="shared" si="45"/>
        <v>162.21601861329356</v>
      </c>
      <c r="K125" s="123">
        <f t="shared" si="45"/>
        <v>171.60483846243645</v>
      </c>
      <c r="L125" s="123">
        <f t="shared" si="45"/>
        <v>191.46945421377282</v>
      </c>
      <c r="M125" s="123">
        <f t="shared" si="45"/>
        <v>162.48032424087148</v>
      </c>
      <c r="N125" s="123">
        <f t="shared" si="45"/>
        <v>178.16065469558913</v>
      </c>
      <c r="O125" s="123">
        <f t="shared" si="45"/>
        <v>168.83248122377185</v>
      </c>
      <c r="P125" s="123">
        <f t="shared" si="45"/>
        <v>165.41270711499288</v>
      </c>
      <c r="Q125" s="123">
        <f t="shared" si="45"/>
        <v>158.89314847520259</v>
      </c>
      <c r="R125" s="123">
        <f t="shared" ref="R125:V125" si="46">SUM(R126:R127)</f>
        <v>176.91936756667042</v>
      </c>
      <c r="S125" s="123">
        <f t="shared" si="46"/>
        <v>174.02877568805212</v>
      </c>
      <c r="T125" s="123">
        <f t="shared" si="46"/>
        <v>170.09644655679151</v>
      </c>
      <c r="U125" s="123">
        <f t="shared" si="46"/>
        <v>166.27791474773124</v>
      </c>
      <c r="V125" s="123">
        <f t="shared" si="46"/>
        <v>153.47213609958948</v>
      </c>
      <c r="W125" s="123">
        <f t="shared" ref="W125:Y125" si="47">SUM(W126:W127)</f>
        <v>176.40955838259214</v>
      </c>
      <c r="X125" s="123">
        <f t="shared" si="47"/>
        <v>163.33494913644836</v>
      </c>
      <c r="Y125" s="123">
        <f t="shared" si="47"/>
        <v>163.90267025319179</v>
      </c>
      <c r="DA125" s="130" t="s">
        <v>2864</v>
      </c>
    </row>
    <row r="126" spans="1:105" ht="12" customHeight="1" x14ac:dyDescent="0.25">
      <c r="A126" s="97" t="s">
        <v>198</v>
      </c>
      <c r="B126" s="99">
        <v>158.75982617435804</v>
      </c>
      <c r="C126" s="99">
        <v>169.19987968327007</v>
      </c>
      <c r="D126" s="99">
        <v>169.89990305847383</v>
      </c>
      <c r="E126" s="99">
        <v>177.64824326379212</v>
      </c>
      <c r="F126" s="99">
        <v>166.41335523990338</v>
      </c>
      <c r="G126" s="99">
        <v>163.09069951730092</v>
      </c>
      <c r="H126" s="99">
        <v>166.14395954852804</v>
      </c>
      <c r="I126" s="99">
        <v>166.08128132057087</v>
      </c>
      <c r="J126" s="99">
        <v>161.65564894150631</v>
      </c>
      <c r="K126" s="99">
        <v>171.01619322198738</v>
      </c>
      <c r="L126" s="99">
        <v>190.81420170359124</v>
      </c>
      <c r="M126" s="99">
        <v>161.93347839389622</v>
      </c>
      <c r="N126" s="99">
        <v>177.56209442438998</v>
      </c>
      <c r="O126" s="99">
        <v>168.27054246770678</v>
      </c>
      <c r="P126" s="99">
        <v>164.86689445747075</v>
      </c>
      <c r="Q126" s="99">
        <v>158.37314942179313</v>
      </c>
      <c r="R126" s="99">
        <v>176.34005856943989</v>
      </c>
      <c r="S126" s="99">
        <v>173.46215364938499</v>
      </c>
      <c r="T126" s="99">
        <v>169.54632409839667</v>
      </c>
      <c r="U126" s="99">
        <v>165.74064947026179</v>
      </c>
      <c r="V126" s="99">
        <v>152.97603855795617</v>
      </c>
      <c r="W126" s="99">
        <v>175.83415839768261</v>
      </c>
      <c r="X126" s="99">
        <v>162.80313798253474</v>
      </c>
      <c r="Y126" s="99">
        <v>163.36662102276449</v>
      </c>
      <c r="DA126" s="63" t="s">
        <v>2865</v>
      </c>
    </row>
    <row r="127" spans="1:105" ht="12" customHeight="1" x14ac:dyDescent="0.25">
      <c r="A127" s="97" t="s">
        <v>53</v>
      </c>
      <c r="B127" s="99">
        <v>0.61691833920326455</v>
      </c>
      <c r="C127" s="99">
        <v>0.65782605416878515</v>
      </c>
      <c r="D127" s="99">
        <v>0.64594346913614087</v>
      </c>
      <c r="E127" s="99">
        <v>0.6674082506313318</v>
      </c>
      <c r="F127" s="99">
        <v>0.60947565541621418</v>
      </c>
      <c r="G127" s="99">
        <v>0.5880348432574436</v>
      </c>
      <c r="H127" s="99">
        <v>0.59120595211834204</v>
      </c>
      <c r="I127" s="99">
        <v>0.58427130906926705</v>
      </c>
      <c r="J127" s="99">
        <v>0.56036967178723962</v>
      </c>
      <c r="K127" s="99">
        <v>0.58864524044907951</v>
      </c>
      <c r="L127" s="99">
        <v>0.65525251018159447</v>
      </c>
      <c r="M127" s="99">
        <v>0.54684584697525174</v>
      </c>
      <c r="N127" s="99">
        <v>0.59856027119916111</v>
      </c>
      <c r="O127" s="99">
        <v>0.56193875606507682</v>
      </c>
      <c r="P127" s="99">
        <v>0.54581265752214103</v>
      </c>
      <c r="Q127" s="99">
        <v>0.51999905340945773</v>
      </c>
      <c r="R127" s="99">
        <v>0.57930899723053642</v>
      </c>
      <c r="S127" s="99">
        <v>0.5666220386671289</v>
      </c>
      <c r="T127" s="99">
        <v>0.55012245839482887</v>
      </c>
      <c r="U127" s="99">
        <v>0.5372652774694695</v>
      </c>
      <c r="V127" s="99">
        <v>0.49609754163331232</v>
      </c>
      <c r="W127" s="99">
        <v>0.57539998490952815</v>
      </c>
      <c r="X127" s="99">
        <v>0.53181115391363587</v>
      </c>
      <c r="Y127" s="99">
        <v>0.53604923042728381</v>
      </c>
      <c r="DA127" s="63" t="s">
        <v>2866</v>
      </c>
    </row>
    <row r="128" spans="1:105" ht="12.95" customHeight="1" x14ac:dyDescent="0.25">
      <c r="A128" s="121" t="s">
        <v>92</v>
      </c>
      <c r="B128" s="123">
        <f t="shared" ref="B128:Y128" si="48">B129</f>
        <v>9.5407578997595471E-2</v>
      </c>
      <c r="C128" s="123">
        <f t="shared" si="48"/>
        <v>9.8371131824874919E-2</v>
      </c>
      <c r="D128" s="123">
        <f t="shared" si="48"/>
        <v>0.10102436913021355</v>
      </c>
      <c r="E128" s="123">
        <f t="shared" si="48"/>
        <v>0.12331397694810067</v>
      </c>
      <c r="F128" s="123">
        <f t="shared" si="48"/>
        <v>0.10352100086491293</v>
      </c>
      <c r="G128" s="123">
        <f t="shared" si="48"/>
        <v>0.10667578580328207</v>
      </c>
      <c r="H128" s="123">
        <f t="shared" si="48"/>
        <v>0.10818356042071199</v>
      </c>
      <c r="I128" s="123">
        <f t="shared" si="48"/>
        <v>0.10791555369871905</v>
      </c>
      <c r="J128" s="123">
        <f t="shared" si="48"/>
        <v>0.11623291633045621</v>
      </c>
      <c r="K128" s="123">
        <f t="shared" si="48"/>
        <v>0.12237581283816795</v>
      </c>
      <c r="L128" s="123">
        <f t="shared" si="48"/>
        <v>0.17145868008930046</v>
      </c>
      <c r="M128" s="123">
        <f t="shared" si="48"/>
        <v>0.13891847503962176</v>
      </c>
      <c r="N128" s="123">
        <f t="shared" si="48"/>
        <v>0.13634430256854085</v>
      </c>
      <c r="O128" s="123">
        <f t="shared" si="48"/>
        <v>0.13929229103637122</v>
      </c>
      <c r="P128" s="123">
        <f t="shared" si="48"/>
        <v>0.15062384509708632</v>
      </c>
      <c r="Q128" s="123">
        <f t="shared" si="48"/>
        <v>0.14209536460841715</v>
      </c>
      <c r="R128" s="123">
        <f t="shared" si="48"/>
        <v>0.1435065202934481</v>
      </c>
      <c r="S128" s="123">
        <f t="shared" si="48"/>
        <v>0.13542162036264793</v>
      </c>
      <c r="T128" s="123">
        <f t="shared" si="48"/>
        <v>0.13505554385242122</v>
      </c>
      <c r="U128" s="123">
        <f t="shared" si="48"/>
        <v>0.14470927874981479</v>
      </c>
      <c r="V128" s="123">
        <f t="shared" si="48"/>
        <v>0.15818452844276032</v>
      </c>
      <c r="W128" s="123">
        <f t="shared" si="48"/>
        <v>0.18575805433659578</v>
      </c>
      <c r="X128" s="123">
        <f t="shared" si="48"/>
        <v>0.16376689849551693</v>
      </c>
      <c r="Y128" s="123">
        <f t="shared" si="48"/>
        <v>0.18175430613511745</v>
      </c>
      <c r="DA128" s="130" t="s">
        <v>2867</v>
      </c>
    </row>
    <row r="129" spans="1:105" ht="12" customHeight="1" x14ac:dyDescent="0.25">
      <c r="A129" s="97" t="s">
        <v>53</v>
      </c>
      <c r="B129" s="99">
        <f>RES_hhdet_fech!B129/RES_summary!B$19</f>
        <v>9.5407578997595471E-2</v>
      </c>
      <c r="C129" s="99">
        <f>RES_hhdet_fech!C129/RES_summary!C$19</f>
        <v>9.8371131824874919E-2</v>
      </c>
      <c r="D129" s="99">
        <f>RES_hhdet_fech!D129/RES_summary!D$19</f>
        <v>0.10102436913021355</v>
      </c>
      <c r="E129" s="99">
        <f>RES_hhdet_fech!E129/RES_summary!E$19</f>
        <v>0.12331397694810067</v>
      </c>
      <c r="F129" s="99">
        <f>RES_hhdet_fech!F129/RES_summary!F$19</f>
        <v>0.10352100086491293</v>
      </c>
      <c r="G129" s="99">
        <f>RES_hhdet_fech!G129/RES_summary!G$19</f>
        <v>0.10667578580328207</v>
      </c>
      <c r="H129" s="99">
        <f>RES_hhdet_fech!H129/RES_summary!H$19</f>
        <v>0.10818356042071199</v>
      </c>
      <c r="I129" s="99">
        <f>RES_hhdet_fech!I129/RES_summary!I$19</f>
        <v>0.10791555369871905</v>
      </c>
      <c r="J129" s="99">
        <f>RES_hhdet_fech!J129/RES_summary!J$19</f>
        <v>0.11623291633045621</v>
      </c>
      <c r="K129" s="99">
        <f>RES_hhdet_fech!K129/RES_summary!K$19</f>
        <v>0.12237581283816795</v>
      </c>
      <c r="L129" s="99">
        <f>RES_hhdet_fech!L129/RES_summary!L$19</f>
        <v>0.17145868008930046</v>
      </c>
      <c r="M129" s="99">
        <f>RES_hhdet_fech!M129/RES_summary!M$19</f>
        <v>0.13891847503962176</v>
      </c>
      <c r="N129" s="99">
        <f>RES_hhdet_fech!N129/RES_summary!N$19</f>
        <v>0.13634430256854085</v>
      </c>
      <c r="O129" s="99">
        <f>RES_hhdet_fech!O129/RES_summary!O$19</f>
        <v>0.13929229103637122</v>
      </c>
      <c r="P129" s="99">
        <f>RES_hhdet_fech!P129/RES_summary!P$19</f>
        <v>0.15062384509708632</v>
      </c>
      <c r="Q129" s="99">
        <f>RES_hhdet_fech!Q129/RES_summary!Q$19</f>
        <v>0.14209536460841715</v>
      </c>
      <c r="R129" s="99">
        <f>RES_hhdet_fech!R129/RES_summary!R$19</f>
        <v>0.1435065202934481</v>
      </c>
      <c r="S129" s="99">
        <f>RES_hhdet_fech!S129/RES_summary!S$19</f>
        <v>0.13542162036264793</v>
      </c>
      <c r="T129" s="99">
        <f>RES_hhdet_fech!T129/RES_summary!T$19</f>
        <v>0.13505554385242122</v>
      </c>
      <c r="U129" s="99">
        <f>RES_hhdet_fech!U129/RES_summary!U$19</f>
        <v>0.14470927874981479</v>
      </c>
      <c r="V129" s="99">
        <f>RES_hhdet_fech!V129/RES_summary!V$19</f>
        <v>0.15818452844276032</v>
      </c>
      <c r="W129" s="99">
        <f>RES_hhdet_fech!W129/RES_summary!W$19</f>
        <v>0.18575805433659578</v>
      </c>
      <c r="X129" s="99">
        <f>RES_hhdet_fech!X129/RES_summary!X$19</f>
        <v>0.16376689849551693</v>
      </c>
      <c r="Y129" s="99">
        <f>RES_hhdet_fech!Y129/RES_summary!Y$19</f>
        <v>0.18175430613511745</v>
      </c>
      <c r="DA129" s="63" t="s">
        <v>2868</v>
      </c>
    </row>
    <row r="130" spans="1:105" ht="12" customHeight="1" x14ac:dyDescent="0.25">
      <c r="A130" s="121" t="s">
        <v>55</v>
      </c>
      <c r="B130" s="123">
        <v>16.615750329525056</v>
      </c>
      <c r="C130" s="123">
        <v>16.667361650170211</v>
      </c>
      <c r="D130" s="123">
        <v>16.603834967147925</v>
      </c>
      <c r="E130" s="123">
        <v>16.587930043457057</v>
      </c>
      <c r="F130" s="123">
        <v>16.520990369997907</v>
      </c>
      <c r="G130" s="123">
        <v>16.324378560691251</v>
      </c>
      <c r="H130" s="123">
        <v>16.266973671511845</v>
      </c>
      <c r="I130" s="123">
        <v>15.880715911312969</v>
      </c>
      <c r="J130" s="123">
        <v>15.586096809323212</v>
      </c>
      <c r="K130" s="123">
        <v>15.889052682589133</v>
      </c>
      <c r="L130" s="123">
        <v>15.855412937217789</v>
      </c>
      <c r="M130" s="123">
        <v>16.198408913230221</v>
      </c>
      <c r="N130" s="123">
        <v>16.155513989555018</v>
      </c>
      <c r="O130" s="123">
        <v>16.195841708821568</v>
      </c>
      <c r="P130" s="123">
        <v>15.483752013872875</v>
      </c>
      <c r="Q130" s="123">
        <v>15.482574684521744</v>
      </c>
      <c r="R130" s="123">
        <v>15.041670874609302</v>
      </c>
      <c r="S130" s="123">
        <v>14.52794007137401</v>
      </c>
      <c r="T130" s="123">
        <v>13.850649820274121</v>
      </c>
      <c r="U130" s="123">
        <v>13.677913131030985</v>
      </c>
      <c r="V130" s="123">
        <v>13.329965984004909</v>
      </c>
      <c r="W130" s="123">
        <v>13.069560604716266</v>
      </c>
      <c r="X130" s="123">
        <v>12.203798260259278</v>
      </c>
      <c r="Y130" s="123">
        <v>12.070095481027817</v>
      </c>
      <c r="DA130" s="130" t="s">
        <v>2869</v>
      </c>
    </row>
    <row r="131" spans="1:105" ht="12" customHeight="1" x14ac:dyDescent="0.25">
      <c r="A131" s="97" t="s">
        <v>128</v>
      </c>
      <c r="B131" s="99">
        <v>16.570346791540651</v>
      </c>
      <c r="C131" s="99">
        <v>16.564952971558085</v>
      </c>
      <c r="D131" s="99">
        <v>16.50199177087806</v>
      </c>
      <c r="E131" s="99">
        <v>16.497519650730574</v>
      </c>
      <c r="F131" s="99">
        <v>16.411409050467778</v>
      </c>
      <c r="G131" s="99">
        <v>16.218344091029469</v>
      </c>
      <c r="H131" s="99">
        <v>16.173198167478816</v>
      </c>
      <c r="I131" s="99">
        <v>15.794121124501423</v>
      </c>
      <c r="J131" s="99">
        <v>15.487917761351603</v>
      </c>
      <c r="K131" s="99">
        <v>15.79134355422336</v>
      </c>
      <c r="L131" s="99">
        <v>15.759299713304838</v>
      </c>
      <c r="M131" s="99">
        <v>16.112536151231261</v>
      </c>
      <c r="N131" s="99">
        <v>16.084635484042099</v>
      </c>
      <c r="O131" s="99">
        <v>16.143950136744866</v>
      </c>
      <c r="P131" s="99">
        <v>15.441495508261498</v>
      </c>
      <c r="Q131" s="99">
        <v>15.43444165626406</v>
      </c>
      <c r="R131" s="99">
        <v>15.020147619602302</v>
      </c>
      <c r="S131" s="99">
        <v>14.49860547213035</v>
      </c>
      <c r="T131" s="99">
        <v>13.822240320232286</v>
      </c>
      <c r="U131" s="99">
        <v>13.635243478348027</v>
      </c>
      <c r="V131" s="99">
        <v>13.313320673420698</v>
      </c>
      <c r="W131" s="99">
        <v>13.048293847518552</v>
      </c>
      <c r="X131" s="99">
        <v>12.175983804494196</v>
      </c>
      <c r="Y131" s="99">
        <v>12.024093065642729</v>
      </c>
      <c r="DA131" s="63" t="s">
        <v>2870</v>
      </c>
    </row>
    <row r="132" spans="1:105" ht="12" customHeight="1" x14ac:dyDescent="0.25">
      <c r="A132" s="97" t="s">
        <v>127</v>
      </c>
      <c r="B132" s="99">
        <v>16.062079521697612</v>
      </c>
      <c r="C132" s="99">
        <v>16.035087009987528</v>
      </c>
      <c r="D132" s="99">
        <v>15.999247980503387</v>
      </c>
      <c r="E132" s="99">
        <v>15.996258316977411</v>
      </c>
      <c r="F132" s="99">
        <v>15.917396113656077</v>
      </c>
      <c r="G132" s="99">
        <v>15.734156856556181</v>
      </c>
      <c r="H132" s="99">
        <v>15.623819520188997</v>
      </c>
      <c r="I132" s="99">
        <v>15.285304413320095</v>
      </c>
      <c r="J132" s="99">
        <v>14.958442004400272</v>
      </c>
      <c r="K132" s="99">
        <v>15.283469061875882</v>
      </c>
      <c r="L132" s="99">
        <v>15.264432992168938</v>
      </c>
      <c r="M132" s="99">
        <v>15.648350217638532</v>
      </c>
      <c r="N132" s="99">
        <v>15.660440940256048</v>
      </c>
      <c r="O132" s="99">
        <v>15.743649983926638</v>
      </c>
      <c r="P132" s="99">
        <v>15.03244225011575</v>
      </c>
      <c r="Q132" s="99">
        <v>15.005914491136272</v>
      </c>
      <c r="R132" s="99">
        <v>14.603591195774541</v>
      </c>
      <c r="S132" s="99">
        <v>14.099512693583735</v>
      </c>
      <c r="T132" s="99">
        <v>13.445119774116357</v>
      </c>
      <c r="U132" s="99">
        <v>13.260313098822511</v>
      </c>
      <c r="V132" s="99">
        <v>12.964677564774586</v>
      </c>
      <c r="W132" s="99">
        <v>12.712109588077281</v>
      </c>
      <c r="X132" s="99">
        <v>11.890076545693089</v>
      </c>
      <c r="Y132" s="99">
        <v>11.789115211387395</v>
      </c>
      <c r="DA132" s="63" t="s">
        <v>2871</v>
      </c>
    </row>
    <row r="133" spans="1:105" ht="12" customHeight="1" x14ac:dyDescent="0.25">
      <c r="A133" s="100" t="s">
        <v>198</v>
      </c>
      <c r="B133" s="102">
        <v>13.327838341250159</v>
      </c>
      <c r="C133" s="102">
        <v>13.208162757682725</v>
      </c>
      <c r="D133" s="102">
        <v>13.201871641264066</v>
      </c>
      <c r="E133" s="102">
        <v>13.13835204144859</v>
      </c>
      <c r="F133" s="102">
        <v>13.079892920362523</v>
      </c>
      <c r="G133" s="102">
        <v>12.969231313403315</v>
      </c>
      <c r="H133" s="102">
        <v>12.849029568491426</v>
      </c>
      <c r="I133" s="102">
        <v>12.720276495738149</v>
      </c>
      <c r="J133" s="102">
        <v>12.330211099401572</v>
      </c>
      <c r="K133" s="102">
        <v>12.59610275817789</v>
      </c>
      <c r="L133" s="102">
        <v>12.535347815789963</v>
      </c>
      <c r="M133" s="102">
        <v>12.884874294445375</v>
      </c>
      <c r="N133" s="102">
        <v>12.874120007479441</v>
      </c>
      <c r="O133" s="102">
        <v>12.91567539978168</v>
      </c>
      <c r="P133" s="102">
        <v>12.332841532032758</v>
      </c>
      <c r="Q133" s="102">
        <v>12.28425160754996</v>
      </c>
      <c r="R133" s="102">
        <v>11.974140022973295</v>
      </c>
      <c r="S133" s="102">
        <v>11.550507975676497</v>
      </c>
      <c r="T133" s="102">
        <v>11.01336831255694</v>
      </c>
      <c r="U133" s="102">
        <v>10.838821617471341</v>
      </c>
      <c r="V133" s="102">
        <v>10.577082660066306</v>
      </c>
      <c r="W133" s="102">
        <v>10.248963866003802</v>
      </c>
      <c r="X133" s="102">
        <v>9.5753105377114522</v>
      </c>
      <c r="Y133" s="102">
        <v>9.6326478112907967</v>
      </c>
      <c r="DA133" s="131" t="s">
        <v>2872</v>
      </c>
    </row>
    <row r="134" spans="1:105" ht="12" customHeight="1" x14ac:dyDescent="0.25">
      <c r="A134" s="103" t="s">
        <v>52</v>
      </c>
      <c r="B134" s="105">
        <v>2.7342411804474511</v>
      </c>
      <c r="C134" s="105">
        <v>2.8269242523048055</v>
      </c>
      <c r="D134" s="105">
        <v>2.7973763392393232</v>
      </c>
      <c r="E134" s="105">
        <v>2.85790627552882</v>
      </c>
      <c r="F134" s="105">
        <v>2.8375031932935513</v>
      </c>
      <c r="G134" s="105">
        <v>2.7649255431528657</v>
      </c>
      <c r="H134" s="105">
        <v>2.7747899516975694</v>
      </c>
      <c r="I134" s="105">
        <v>2.5650279175819426</v>
      </c>
      <c r="J134" s="105">
        <v>2.6282309049986985</v>
      </c>
      <c r="K134" s="105">
        <v>2.6873663036979889</v>
      </c>
      <c r="L134" s="105">
        <v>2.7290851763789745</v>
      </c>
      <c r="M134" s="105">
        <v>2.7634759231931589</v>
      </c>
      <c r="N134" s="105">
        <v>2.7863209327766096</v>
      </c>
      <c r="O134" s="105">
        <v>2.8279745841449571</v>
      </c>
      <c r="P134" s="105">
        <v>2.6996007180829937</v>
      </c>
      <c r="Q134" s="105">
        <v>2.7216628835863097</v>
      </c>
      <c r="R134" s="105">
        <v>2.6294511728012444</v>
      </c>
      <c r="S134" s="105">
        <v>2.5490047179072373</v>
      </c>
      <c r="T134" s="105">
        <v>2.4317514615594162</v>
      </c>
      <c r="U134" s="105">
        <v>2.4214914813511728</v>
      </c>
      <c r="V134" s="105">
        <v>2.387594904708279</v>
      </c>
      <c r="W134" s="105">
        <v>2.4631457220734796</v>
      </c>
      <c r="X134" s="105">
        <v>2.3147660079816381</v>
      </c>
      <c r="Y134" s="105">
        <v>2.1564674000965991</v>
      </c>
      <c r="DA134" s="132" t="s">
        <v>2873</v>
      </c>
    </row>
    <row r="135" spans="1:105" ht="12" customHeight="1" x14ac:dyDescent="0.25">
      <c r="A135" s="106" t="s">
        <v>122</v>
      </c>
      <c r="B135" s="102">
        <v>19.935090274138133</v>
      </c>
      <c r="C135" s="102">
        <v>19.203061662249336</v>
      </c>
      <c r="D135" s="102">
        <v>19.215663558673256</v>
      </c>
      <c r="E135" s="102">
        <v>18.789566801509434</v>
      </c>
      <c r="F135" s="102">
        <v>18.629905368836344</v>
      </c>
      <c r="G135" s="102">
        <v>19.126567582942016</v>
      </c>
      <c r="H135" s="102">
        <v>19.003720074079574</v>
      </c>
      <c r="I135" s="102">
        <v>18.388074958671027</v>
      </c>
      <c r="J135" s="102">
        <v>18.024516267813251</v>
      </c>
      <c r="K135" s="102">
        <v>18.418239317429631</v>
      </c>
      <c r="L135" s="102">
        <v>18.386699680948169</v>
      </c>
      <c r="M135" s="102">
        <v>19.138214925979941</v>
      </c>
      <c r="N135" s="102">
        <v>19.046467067483299</v>
      </c>
      <c r="O135" s="102">
        <v>18.937787026413744</v>
      </c>
      <c r="P135" s="102">
        <v>18.489282155840705</v>
      </c>
      <c r="Q135" s="102">
        <v>17.471699236660235</v>
      </c>
      <c r="R135" s="102">
        <v>16.725687251000789</v>
      </c>
      <c r="S135" s="102">
        <v>16.141920740085283</v>
      </c>
      <c r="T135" s="102">
        <v>15.664407117407467</v>
      </c>
      <c r="U135" s="102">
        <v>15.040851723511286</v>
      </c>
      <c r="V135" s="102">
        <v>14.6533976221891</v>
      </c>
      <c r="W135" s="102">
        <v>14.140429962204744</v>
      </c>
      <c r="X135" s="102">
        <v>13.098700918679294</v>
      </c>
      <c r="Y135" s="102">
        <v>13.044510628437893</v>
      </c>
      <c r="DA135" s="131" t="s">
        <v>2874</v>
      </c>
    </row>
    <row r="136" spans="1:105" ht="12" customHeight="1" x14ac:dyDescent="0.25">
      <c r="A136" s="107" t="s">
        <v>121</v>
      </c>
      <c r="B136" s="105">
        <v>18.822970561939982</v>
      </c>
      <c r="C136" s="105">
        <v>18.152005292233682</v>
      </c>
      <c r="D136" s="105">
        <v>18.179885133299045</v>
      </c>
      <c r="E136" s="105">
        <v>17.769128104537906</v>
      </c>
      <c r="F136" s="105">
        <v>17.630452676064799</v>
      </c>
      <c r="G136" s="105">
        <v>18.128892442620693</v>
      </c>
      <c r="H136" s="105">
        <v>18.01017143669463</v>
      </c>
      <c r="I136" s="105">
        <v>17.477113691771518</v>
      </c>
      <c r="J136" s="105">
        <v>17.053941895797067</v>
      </c>
      <c r="K136" s="105">
        <v>17.463239132469997</v>
      </c>
      <c r="L136" s="105">
        <v>17.434049220169111</v>
      </c>
      <c r="M136" s="105">
        <v>18.186478190509384</v>
      </c>
      <c r="N136" s="105">
        <v>18.106446357393946</v>
      </c>
      <c r="O136" s="105">
        <v>17.999867838273669</v>
      </c>
      <c r="P136" s="105">
        <v>17.577187345565626</v>
      </c>
      <c r="Q136" s="105">
        <v>16.541615922992545</v>
      </c>
      <c r="R136" s="105">
        <v>16.04002732644237</v>
      </c>
      <c r="S136" s="105">
        <v>15.49034704325703</v>
      </c>
      <c r="T136" s="105">
        <v>15.046831640163912</v>
      </c>
      <c r="U136" s="105">
        <v>14.44541890485627</v>
      </c>
      <c r="V136" s="105">
        <v>14.153148774760494</v>
      </c>
      <c r="W136" s="105">
        <v>13.644885275499949</v>
      </c>
      <c r="X136" s="105">
        <v>12.652006954789837</v>
      </c>
      <c r="Y136" s="105">
        <v>12.64507723414205</v>
      </c>
      <c r="DA136" s="132" t="s">
        <v>2875</v>
      </c>
    </row>
    <row r="137" spans="1:105" ht="12" customHeight="1" x14ac:dyDescent="0.25">
      <c r="A137" s="108" t="s">
        <v>53</v>
      </c>
      <c r="B137" s="99">
        <v>16.034205555815237</v>
      </c>
      <c r="C137" s="99">
        <v>15.321025295308424</v>
      </c>
      <c r="D137" s="99">
        <v>15.370866555061752</v>
      </c>
      <c r="E137" s="99">
        <v>14.96463127446914</v>
      </c>
      <c r="F137" s="99">
        <v>14.8549319511903</v>
      </c>
      <c r="G137" s="99">
        <v>15.318497752441107</v>
      </c>
      <c r="H137" s="99">
        <v>15.207931040824393</v>
      </c>
      <c r="I137" s="99">
        <v>14.919324004194163</v>
      </c>
      <c r="J137" s="99">
        <v>14.43898255711896</v>
      </c>
      <c r="K137" s="99">
        <v>14.783980369673589</v>
      </c>
      <c r="L137" s="99">
        <v>14.720185948802477</v>
      </c>
      <c r="M137" s="99">
        <v>15.397355417506173</v>
      </c>
      <c r="N137" s="99">
        <v>15.317019341368191</v>
      </c>
      <c r="O137" s="99">
        <v>15.20970341302262</v>
      </c>
      <c r="P137" s="99">
        <v>14.860423475952881</v>
      </c>
      <c r="Q137" s="99">
        <v>13.885231325598358</v>
      </c>
      <c r="R137" s="99">
        <v>13.444822716029048</v>
      </c>
      <c r="S137" s="99">
        <v>12.970289528777057</v>
      </c>
      <c r="T137" s="99">
        <v>12.60629350072834</v>
      </c>
      <c r="U137" s="99">
        <v>12.055631593543325</v>
      </c>
      <c r="V137" s="99">
        <v>11.775148447424508</v>
      </c>
      <c r="W137" s="99">
        <v>11.227736820960171</v>
      </c>
      <c r="X137" s="99">
        <v>10.390511998150165</v>
      </c>
      <c r="Y137" s="99">
        <v>10.512567921863116</v>
      </c>
      <c r="DA137" s="63" t="s">
        <v>2876</v>
      </c>
    </row>
    <row r="138" spans="1:105" ht="12" customHeight="1" x14ac:dyDescent="0.25">
      <c r="A138" s="108" t="s">
        <v>52</v>
      </c>
      <c r="B138" s="99">
        <v>2.7887650061247427</v>
      </c>
      <c r="C138" s="99">
        <v>2.8309799969252598</v>
      </c>
      <c r="D138" s="99">
        <v>2.8090185782372905</v>
      </c>
      <c r="E138" s="99">
        <v>2.8044968300687674</v>
      </c>
      <c r="F138" s="99">
        <v>2.7755207248745011</v>
      </c>
      <c r="G138" s="99">
        <v>2.8103946901795829</v>
      </c>
      <c r="H138" s="99">
        <v>2.8022403958702422</v>
      </c>
      <c r="I138" s="99">
        <v>2.5577896875773525</v>
      </c>
      <c r="J138" s="99">
        <v>2.6149593386781076</v>
      </c>
      <c r="K138" s="99">
        <v>2.679258762796406</v>
      </c>
      <c r="L138" s="99">
        <v>2.713863271366634</v>
      </c>
      <c r="M138" s="99">
        <v>2.7891227730032098</v>
      </c>
      <c r="N138" s="99">
        <v>2.7894270160257535</v>
      </c>
      <c r="O138" s="99">
        <v>2.7901644252510507</v>
      </c>
      <c r="P138" s="99">
        <v>2.7167638696127421</v>
      </c>
      <c r="Q138" s="99">
        <v>2.6563845973941911</v>
      </c>
      <c r="R138" s="99">
        <v>2.5952046104133206</v>
      </c>
      <c r="S138" s="99">
        <v>2.5200575144799711</v>
      </c>
      <c r="T138" s="99">
        <v>2.4405381394355694</v>
      </c>
      <c r="U138" s="99">
        <v>2.3897873113129471</v>
      </c>
      <c r="V138" s="99">
        <v>2.3780003273359864</v>
      </c>
      <c r="W138" s="99">
        <v>2.4171484545397806</v>
      </c>
      <c r="X138" s="99">
        <v>2.2614949566396714</v>
      </c>
      <c r="Y138" s="99">
        <v>2.1325093122789336</v>
      </c>
      <c r="DA138" s="63" t="s">
        <v>2877</v>
      </c>
    </row>
    <row r="139" spans="1:105" ht="12" customHeight="1" x14ac:dyDescent="0.25">
      <c r="A139" s="121" t="s">
        <v>54</v>
      </c>
      <c r="B139" s="123">
        <v>1.8526294432605575</v>
      </c>
      <c r="C139" s="123">
        <v>1.9203276987931004</v>
      </c>
      <c r="D139" s="123">
        <v>1.9141744191836652</v>
      </c>
      <c r="E139" s="123">
        <v>1.9402626098943436</v>
      </c>
      <c r="F139" s="123">
        <v>1.8988923347485289</v>
      </c>
      <c r="G139" s="123">
        <v>1.9636716815739084</v>
      </c>
      <c r="H139" s="123">
        <v>1.8568795308351258</v>
      </c>
      <c r="I139" s="123">
        <v>1.8811050646495047</v>
      </c>
      <c r="J139" s="123">
        <v>1.9874856798318292</v>
      </c>
      <c r="K139" s="123">
        <v>2.1413443254951288</v>
      </c>
      <c r="L139" s="123">
        <v>2.1388743337200742</v>
      </c>
      <c r="M139" s="123">
        <v>2.124357027021782</v>
      </c>
      <c r="N139" s="123">
        <v>2.1726597959624621</v>
      </c>
      <c r="O139" s="123">
        <v>2.1942506950644622</v>
      </c>
      <c r="P139" s="123">
        <v>2.1644826248459719</v>
      </c>
      <c r="Q139" s="123">
        <v>2.1676126967031317</v>
      </c>
      <c r="R139" s="123">
        <v>2.1308133300539973</v>
      </c>
      <c r="S139" s="123">
        <v>2.1048094395567167</v>
      </c>
      <c r="T139" s="123">
        <v>2.1217743583872153</v>
      </c>
      <c r="U139" s="123">
        <v>2.1121465975418254</v>
      </c>
      <c r="V139" s="123">
        <v>2.7619932229526096</v>
      </c>
      <c r="W139" s="123">
        <v>2.6888609890323796</v>
      </c>
      <c r="X139" s="123">
        <v>2.4661119981882389</v>
      </c>
      <c r="Y139" s="123">
        <v>2.2626214054072888</v>
      </c>
      <c r="DA139" s="130" t="s">
        <v>2878</v>
      </c>
    </row>
    <row r="140" spans="1:105" ht="12" customHeight="1" x14ac:dyDescent="0.25">
      <c r="A140" s="97" t="s">
        <v>50</v>
      </c>
      <c r="B140" s="99">
        <v>1.6594814458709102</v>
      </c>
      <c r="C140" s="99">
        <v>2.5583451537456781</v>
      </c>
      <c r="D140" s="99">
        <v>2.402788366672111</v>
      </c>
      <c r="E140" s="99">
        <v>2.7252276502679997</v>
      </c>
      <c r="F140" s="99">
        <v>2.3214919820237911</v>
      </c>
      <c r="G140" s="99">
        <v>2.8585244863811972</v>
      </c>
      <c r="H140" s="99">
        <v>1.493473181163637</v>
      </c>
      <c r="I140" s="99">
        <v>1.9820197885436819</v>
      </c>
      <c r="J140" s="99">
        <v>2.7815618998878859</v>
      </c>
      <c r="K140" s="99">
        <v>3.2549532177864813</v>
      </c>
      <c r="L140" s="99">
        <v>2.5526039442709911</v>
      </c>
      <c r="M140" s="99">
        <v>2.4572000707925103</v>
      </c>
      <c r="N140" s="99">
        <v>2.0500056389698873</v>
      </c>
      <c r="O140" s="99">
        <v>2.7879717767464336</v>
      </c>
      <c r="P140" s="99">
        <v>2.6493602184137508</v>
      </c>
      <c r="Q140" s="99">
        <v>3.2477823869383196</v>
      </c>
      <c r="R140" s="99">
        <v>2.5730196987680474</v>
      </c>
      <c r="S140" s="99">
        <v>2.6444788226681397</v>
      </c>
      <c r="T140" s="99">
        <v>2.7455387518628811</v>
      </c>
      <c r="U140" s="99">
        <v>2.8104714690700581</v>
      </c>
      <c r="V140" s="99">
        <v>3.636161590965989</v>
      </c>
      <c r="W140" s="99">
        <v>3.8265161402601899</v>
      </c>
      <c r="X140" s="99">
        <v>3.4068614248343807</v>
      </c>
      <c r="Y140" s="99">
        <v>2.9200604046746608</v>
      </c>
      <c r="DA140" s="63" t="s">
        <v>2879</v>
      </c>
    </row>
    <row r="141" spans="1:105" ht="12" customHeight="1" x14ac:dyDescent="0.25">
      <c r="A141" s="109" t="s">
        <v>120</v>
      </c>
      <c r="B141" s="110">
        <v>1.8739249796916209</v>
      </c>
      <c r="C141" s="110">
        <v>1.8449993967527885</v>
      </c>
      <c r="D141" s="110">
        <v>1.8537701841626677</v>
      </c>
      <c r="E141" s="110">
        <v>1.8394127833930276</v>
      </c>
      <c r="F141" s="110">
        <v>1.8473160562938273</v>
      </c>
      <c r="G141" s="110">
        <v>1.8584461881409986</v>
      </c>
      <c r="H141" s="110">
        <v>1.8969480742721727</v>
      </c>
      <c r="I141" s="110">
        <v>1.8701254819916344</v>
      </c>
      <c r="J141" s="110">
        <v>1.8956998714933879</v>
      </c>
      <c r="K141" s="110">
        <v>2.0147075535679639</v>
      </c>
      <c r="L141" s="110">
        <v>2.0968454325768562</v>
      </c>
      <c r="M141" s="110">
        <v>2.0969413412048996</v>
      </c>
      <c r="N141" s="110">
        <v>2.1815574911117315</v>
      </c>
      <c r="O141" s="110">
        <v>2.1526020414880533</v>
      </c>
      <c r="P141" s="110">
        <v>2.1293515737298367</v>
      </c>
      <c r="Q141" s="110">
        <v>2.0894186298157704</v>
      </c>
      <c r="R141" s="110">
        <v>2.0990583869484731</v>
      </c>
      <c r="S141" s="110">
        <v>2.0677112943495208</v>
      </c>
      <c r="T141" s="110">
        <v>2.0807112765259026</v>
      </c>
      <c r="U141" s="110">
        <v>2.0679441421760685</v>
      </c>
      <c r="V141" s="110">
        <v>2.7090257983428345</v>
      </c>
      <c r="W141" s="110">
        <v>2.6250184907960517</v>
      </c>
      <c r="X141" s="110">
        <v>2.4195044560202992</v>
      </c>
      <c r="Y141" s="110">
        <v>2.2345727732555636</v>
      </c>
      <c r="DA141" s="60" t="s">
        <v>2880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99.656007496062941</v>
      </c>
      <c r="C143" s="118">
        <f t="shared" si="49"/>
        <v>109.25014825571351</v>
      </c>
      <c r="D143" s="118">
        <f t="shared" si="49"/>
        <v>108.02066101582992</v>
      </c>
      <c r="E143" s="118">
        <f t="shared" si="49"/>
        <v>110.40350738406596</v>
      </c>
      <c r="F143" s="118">
        <f t="shared" si="49"/>
        <v>103.02516358363933</v>
      </c>
      <c r="G143" s="118">
        <f t="shared" si="49"/>
        <v>102.22059530214014</v>
      </c>
      <c r="H143" s="118">
        <f t="shared" si="49"/>
        <v>100.38090829359184</v>
      </c>
      <c r="I143" s="118">
        <f t="shared" si="49"/>
        <v>97.820520967822588</v>
      </c>
      <c r="J143" s="118">
        <f t="shared" si="49"/>
        <v>93.837130244448304</v>
      </c>
      <c r="K143" s="118">
        <f t="shared" si="49"/>
        <v>96.934567694079277</v>
      </c>
      <c r="L143" s="118">
        <f t="shared" si="49"/>
        <v>104.18070000857038</v>
      </c>
      <c r="M143" s="118">
        <f t="shared" si="49"/>
        <v>89.463164318846125</v>
      </c>
      <c r="N143" s="118">
        <f t="shared" si="49"/>
        <v>94.095411483105224</v>
      </c>
      <c r="O143" s="118">
        <f t="shared" si="49"/>
        <v>86.916806685875031</v>
      </c>
      <c r="P143" s="118">
        <f t="shared" si="49"/>
        <v>83.499172856298784</v>
      </c>
      <c r="Q143" s="118">
        <f t="shared" si="49"/>
        <v>79.255268813243021</v>
      </c>
      <c r="R143" s="118">
        <f t="shared" ref="R143:V143" si="50">R144+R146+R148+R157</f>
        <v>82.412649778993455</v>
      </c>
      <c r="S143" s="118">
        <f t="shared" si="50"/>
        <v>78.339259006029053</v>
      </c>
      <c r="T143" s="118">
        <f t="shared" si="50"/>
        <v>74.311603991119995</v>
      </c>
      <c r="U143" s="118">
        <f t="shared" si="50"/>
        <v>72.035122572408454</v>
      </c>
      <c r="V143" s="118">
        <f t="shared" si="50"/>
        <v>64.544088169081206</v>
      </c>
      <c r="W143" s="118">
        <f t="shared" ref="W143:Y143" si="51">W144+W146+W148+W157</f>
        <v>69.682321734293069</v>
      </c>
      <c r="X143" s="118">
        <f t="shared" si="51"/>
        <v>66.548689785157492</v>
      </c>
      <c r="Y143" s="118">
        <f t="shared" si="51"/>
        <v>65.309479550489058</v>
      </c>
      <c r="DA143" s="129" t="s">
        <v>2881</v>
      </c>
    </row>
    <row r="144" spans="1:105" ht="12.95" customHeight="1" x14ac:dyDescent="0.25">
      <c r="A144" s="121" t="s">
        <v>57</v>
      </c>
      <c r="B144" s="123">
        <f t="shared" ref="B144:Y144" si="52">B145</f>
        <v>76.931378360399933</v>
      </c>
      <c r="C144" s="123">
        <f t="shared" si="52"/>
        <v>86.907458035460778</v>
      </c>
      <c r="D144" s="123">
        <f t="shared" si="52"/>
        <v>85.81912945419586</v>
      </c>
      <c r="E144" s="123">
        <f t="shared" si="52"/>
        <v>88.517752548026635</v>
      </c>
      <c r="F144" s="123">
        <f t="shared" si="52"/>
        <v>81.557082564345251</v>
      </c>
      <c r="G144" s="123">
        <f t="shared" si="52"/>
        <v>80.207833843253582</v>
      </c>
      <c r="H144" s="123">
        <f t="shared" si="52"/>
        <v>78.690977314122136</v>
      </c>
      <c r="I144" s="123">
        <f t="shared" si="52"/>
        <v>76.787262700244952</v>
      </c>
      <c r="J144" s="123">
        <f t="shared" si="52"/>
        <v>72.977927494276827</v>
      </c>
      <c r="K144" s="123">
        <f t="shared" si="52"/>
        <v>75.502728182468857</v>
      </c>
      <c r="L144" s="123">
        <f t="shared" si="52"/>
        <v>82.61115623542598</v>
      </c>
      <c r="M144" s="123">
        <f t="shared" si="52"/>
        <v>67.443035641647256</v>
      </c>
      <c r="N144" s="123">
        <f t="shared" si="52"/>
        <v>72.269420901459853</v>
      </c>
      <c r="O144" s="123">
        <f t="shared" si="52"/>
        <v>65.338247423299023</v>
      </c>
      <c r="P144" s="123">
        <f t="shared" si="52"/>
        <v>62.550321313734813</v>
      </c>
      <c r="Q144" s="123">
        <f t="shared" si="52"/>
        <v>58.781416036191978</v>
      </c>
      <c r="R144" s="123">
        <f t="shared" si="52"/>
        <v>62.220283626402384</v>
      </c>
      <c r="S144" s="123">
        <f t="shared" si="52"/>
        <v>58.926892022268206</v>
      </c>
      <c r="T144" s="123">
        <f t="shared" si="52"/>
        <v>55.53523938622078</v>
      </c>
      <c r="U144" s="123">
        <f t="shared" si="52"/>
        <v>53.73031788026006</v>
      </c>
      <c r="V144" s="123">
        <f t="shared" si="52"/>
        <v>45.823346174305314</v>
      </c>
      <c r="W144" s="123">
        <f t="shared" si="52"/>
        <v>51.528538031676092</v>
      </c>
      <c r="X144" s="123">
        <f t="shared" si="52"/>
        <v>49.8981836072848</v>
      </c>
      <c r="Y144" s="123">
        <f t="shared" si="52"/>
        <v>48.882724070032218</v>
      </c>
      <c r="DA144" s="130" t="s">
        <v>2882</v>
      </c>
    </row>
    <row r="145" spans="1:105" ht="12" customHeight="1" x14ac:dyDescent="0.25">
      <c r="A145" s="97" t="s">
        <v>53</v>
      </c>
      <c r="B145" s="99">
        <v>76.931378360399933</v>
      </c>
      <c r="C145" s="99">
        <v>86.907458035460778</v>
      </c>
      <c r="D145" s="99">
        <v>85.81912945419586</v>
      </c>
      <c r="E145" s="99">
        <v>88.517752548026635</v>
      </c>
      <c r="F145" s="99">
        <v>81.557082564345251</v>
      </c>
      <c r="G145" s="99">
        <v>80.207833843253582</v>
      </c>
      <c r="H145" s="99">
        <v>78.690977314122136</v>
      </c>
      <c r="I145" s="99">
        <v>76.787262700244952</v>
      </c>
      <c r="J145" s="99">
        <v>72.977927494276827</v>
      </c>
      <c r="K145" s="99">
        <v>75.502728182468857</v>
      </c>
      <c r="L145" s="99">
        <v>82.61115623542598</v>
      </c>
      <c r="M145" s="99">
        <v>67.443035641647256</v>
      </c>
      <c r="N145" s="99">
        <v>72.269420901459853</v>
      </c>
      <c r="O145" s="99">
        <v>65.338247423299023</v>
      </c>
      <c r="P145" s="99">
        <v>62.550321313734813</v>
      </c>
      <c r="Q145" s="99">
        <v>58.781416036191978</v>
      </c>
      <c r="R145" s="99">
        <v>62.220283626402384</v>
      </c>
      <c r="S145" s="99">
        <v>58.926892022268206</v>
      </c>
      <c r="T145" s="99">
        <v>55.53523938622078</v>
      </c>
      <c r="U145" s="99">
        <v>53.73031788026006</v>
      </c>
      <c r="V145" s="99">
        <v>45.823346174305314</v>
      </c>
      <c r="W145" s="99">
        <v>51.528538031676092</v>
      </c>
      <c r="X145" s="99">
        <v>49.8981836072848</v>
      </c>
      <c r="Y145" s="99">
        <v>48.882724070032218</v>
      </c>
      <c r="DA145" s="63" t="s">
        <v>2883</v>
      </c>
    </row>
    <row r="146" spans="1:105" ht="12.95" customHeight="1" x14ac:dyDescent="0.25">
      <c r="A146" s="121" t="s">
        <v>92</v>
      </c>
      <c r="B146" s="123">
        <f t="shared" ref="B146:Y146" si="53">B147</f>
        <v>0.95405037840974727</v>
      </c>
      <c r="C146" s="123">
        <f t="shared" si="53"/>
        <v>0.93733736090671549</v>
      </c>
      <c r="D146" s="123">
        <f t="shared" si="53"/>
        <v>0.89497880928703089</v>
      </c>
      <c r="E146" s="123">
        <f t="shared" si="53"/>
        <v>1.0499772621714716</v>
      </c>
      <c r="F146" s="123">
        <f t="shared" si="53"/>
        <v>0.85989494406970624</v>
      </c>
      <c r="G146" s="123">
        <f t="shared" si="53"/>
        <v>0.86334864654697074</v>
      </c>
      <c r="H146" s="123">
        <f t="shared" si="53"/>
        <v>0.8561652905483299</v>
      </c>
      <c r="I146" s="123">
        <f t="shared" si="53"/>
        <v>0.82996933741947287</v>
      </c>
      <c r="J146" s="123">
        <f t="shared" si="53"/>
        <v>0.85990037455863233</v>
      </c>
      <c r="K146" s="123">
        <f t="shared" si="53"/>
        <v>0.82548497342270299</v>
      </c>
      <c r="L146" s="123">
        <f t="shared" si="53"/>
        <v>1.0162475218987721</v>
      </c>
      <c r="M146" s="123">
        <f t="shared" si="53"/>
        <v>0.74769444287541331</v>
      </c>
      <c r="N146" s="123">
        <f t="shared" si="53"/>
        <v>0.67348345979164081</v>
      </c>
      <c r="O146" s="123">
        <f t="shared" si="53"/>
        <v>0.64145308041454696</v>
      </c>
      <c r="P146" s="123">
        <f t="shared" si="53"/>
        <v>0.6445983793393909</v>
      </c>
      <c r="Q146" s="123">
        <f t="shared" si="53"/>
        <v>0.63775548523397729</v>
      </c>
      <c r="R146" s="123">
        <f t="shared" si="53"/>
        <v>0.67747052542780717</v>
      </c>
      <c r="S146" s="123">
        <f t="shared" si="53"/>
        <v>0.66097686489301122</v>
      </c>
      <c r="T146" s="123">
        <f t="shared" si="53"/>
        <v>0.69221147309148168</v>
      </c>
      <c r="U146" s="123">
        <f t="shared" si="53"/>
        <v>0.77279383219052722</v>
      </c>
      <c r="V146" s="123">
        <f t="shared" si="53"/>
        <v>0.83747440599137668</v>
      </c>
      <c r="W146" s="123">
        <f t="shared" si="53"/>
        <v>0.94849919680700989</v>
      </c>
      <c r="X146" s="123">
        <f t="shared" si="53"/>
        <v>0.76041552929306988</v>
      </c>
      <c r="Y146" s="123">
        <f t="shared" si="53"/>
        <v>0.79449485518014407</v>
      </c>
      <c r="DA146" s="130" t="s">
        <v>2884</v>
      </c>
    </row>
    <row r="147" spans="1:105" ht="12" customHeight="1" x14ac:dyDescent="0.25">
      <c r="A147" s="97" t="s">
        <v>53</v>
      </c>
      <c r="B147" s="99">
        <f>RES_hhdet_fech!B147/RES_summary!B$19</f>
        <v>0.95405037840974727</v>
      </c>
      <c r="C147" s="99">
        <f>RES_hhdet_fech!C147/RES_summary!C$19</f>
        <v>0.93733736090671549</v>
      </c>
      <c r="D147" s="99">
        <f>RES_hhdet_fech!D147/RES_summary!D$19</f>
        <v>0.89497880928703089</v>
      </c>
      <c r="E147" s="99">
        <f>RES_hhdet_fech!E147/RES_summary!E$19</f>
        <v>1.0499772621714716</v>
      </c>
      <c r="F147" s="99">
        <f>RES_hhdet_fech!F147/RES_summary!F$19</f>
        <v>0.85989494406970624</v>
      </c>
      <c r="G147" s="99">
        <f>RES_hhdet_fech!G147/RES_summary!G$19</f>
        <v>0.86334864654697074</v>
      </c>
      <c r="H147" s="99">
        <f>RES_hhdet_fech!H147/RES_summary!H$19</f>
        <v>0.8561652905483299</v>
      </c>
      <c r="I147" s="99">
        <f>RES_hhdet_fech!I147/RES_summary!I$19</f>
        <v>0.82996933741947287</v>
      </c>
      <c r="J147" s="99">
        <f>RES_hhdet_fech!J147/RES_summary!J$19</f>
        <v>0.85990037455863233</v>
      </c>
      <c r="K147" s="99">
        <f>RES_hhdet_fech!K147/RES_summary!K$19</f>
        <v>0.82548497342270299</v>
      </c>
      <c r="L147" s="99">
        <f>RES_hhdet_fech!L147/RES_summary!L$19</f>
        <v>1.0162475218987721</v>
      </c>
      <c r="M147" s="99">
        <f>RES_hhdet_fech!M147/RES_summary!M$19</f>
        <v>0.74769444287541331</v>
      </c>
      <c r="N147" s="99">
        <f>RES_hhdet_fech!N147/RES_summary!N$19</f>
        <v>0.67348345979164081</v>
      </c>
      <c r="O147" s="99">
        <f>RES_hhdet_fech!O147/RES_summary!O$19</f>
        <v>0.64145308041454696</v>
      </c>
      <c r="P147" s="99">
        <f>RES_hhdet_fech!P147/RES_summary!P$19</f>
        <v>0.6445983793393909</v>
      </c>
      <c r="Q147" s="99">
        <f>RES_hhdet_fech!Q147/RES_summary!Q$19</f>
        <v>0.63775548523397729</v>
      </c>
      <c r="R147" s="99">
        <f>RES_hhdet_fech!R147/RES_summary!R$19</f>
        <v>0.67747052542780717</v>
      </c>
      <c r="S147" s="99">
        <f>RES_hhdet_fech!S147/RES_summary!S$19</f>
        <v>0.66097686489301122</v>
      </c>
      <c r="T147" s="99">
        <f>RES_hhdet_fech!T147/RES_summary!T$19</f>
        <v>0.69221147309148168</v>
      </c>
      <c r="U147" s="99">
        <f>RES_hhdet_fech!U147/RES_summary!U$19</f>
        <v>0.77279383219052722</v>
      </c>
      <c r="V147" s="99">
        <f>RES_hhdet_fech!V147/RES_summary!V$19</f>
        <v>0.83747440599137668</v>
      </c>
      <c r="W147" s="99">
        <f>RES_hhdet_fech!W147/RES_summary!W$19</f>
        <v>0.94849919680700989</v>
      </c>
      <c r="X147" s="99">
        <f>RES_hhdet_fech!X147/RES_summary!X$19</f>
        <v>0.76041552929306988</v>
      </c>
      <c r="Y147" s="99">
        <f>RES_hhdet_fech!Y147/RES_summary!Y$19</f>
        <v>0.79449485518014407</v>
      </c>
      <c r="DA147" s="63" t="s">
        <v>2885</v>
      </c>
    </row>
    <row r="148" spans="1:105" ht="12" customHeight="1" x14ac:dyDescent="0.25">
      <c r="A148" s="121" t="s">
        <v>55</v>
      </c>
      <c r="B148" s="123">
        <v>19.91794964688841</v>
      </c>
      <c r="C148" s="123">
        <v>19.48520983839893</v>
      </c>
      <c r="D148" s="123">
        <v>19.393830929771269</v>
      </c>
      <c r="E148" s="123">
        <v>18.896764994802268</v>
      </c>
      <c r="F148" s="123">
        <v>18.712297505044219</v>
      </c>
      <c r="G148" s="123">
        <v>19.189610145034049</v>
      </c>
      <c r="H148" s="123">
        <v>18.977499391107795</v>
      </c>
      <c r="I148" s="123">
        <v>18.322531313951103</v>
      </c>
      <c r="J148" s="123">
        <v>18.012395622773187</v>
      </c>
      <c r="K148" s="123">
        <v>18.465154264479757</v>
      </c>
      <c r="L148" s="123">
        <v>18.415342081555785</v>
      </c>
      <c r="M148" s="123">
        <v>19.149784286368153</v>
      </c>
      <c r="N148" s="123">
        <v>18.980167009371574</v>
      </c>
      <c r="O148" s="123">
        <v>18.745784313312296</v>
      </c>
      <c r="P148" s="123">
        <v>18.14219932831708</v>
      </c>
      <c r="Q148" s="123">
        <v>17.669738554273405</v>
      </c>
      <c r="R148" s="123">
        <v>17.385931842433813</v>
      </c>
      <c r="S148" s="123">
        <v>16.64739846594296</v>
      </c>
      <c r="T148" s="123">
        <v>15.963987114253928</v>
      </c>
      <c r="U148" s="123">
        <v>15.42044871891963</v>
      </c>
      <c r="V148" s="123">
        <v>15.126774162046576</v>
      </c>
      <c r="W148" s="123">
        <v>14.524565863733402</v>
      </c>
      <c r="X148" s="123">
        <v>13.435002541157003</v>
      </c>
      <c r="Y148" s="123">
        <v>13.377326492521808</v>
      </c>
      <c r="DA148" s="130" t="s">
        <v>2886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2887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2888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2889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2890</v>
      </c>
    </row>
    <row r="153" spans="1:105" ht="12" customHeight="1" x14ac:dyDescent="0.25">
      <c r="A153" s="106" t="s">
        <v>122</v>
      </c>
      <c r="B153" s="102">
        <v>19.935090274138137</v>
      </c>
      <c r="C153" s="102">
        <v>19.502504890411977</v>
      </c>
      <c r="D153" s="102">
        <v>19.41002605722295</v>
      </c>
      <c r="E153" s="102">
        <v>18.911941517288668</v>
      </c>
      <c r="F153" s="102">
        <v>18.727592774642815</v>
      </c>
      <c r="G153" s="102">
        <v>19.206266654416382</v>
      </c>
      <c r="H153" s="102">
        <v>18.998507183250094</v>
      </c>
      <c r="I153" s="102">
        <v>18.34289333769285</v>
      </c>
      <c r="J153" s="102">
        <v>18.03715050887676</v>
      </c>
      <c r="K153" s="102">
        <v>18.491340820174067</v>
      </c>
      <c r="L153" s="102">
        <v>18.443697208047453</v>
      </c>
      <c r="M153" s="102">
        <v>19.17978271354994</v>
      </c>
      <c r="N153" s="102">
        <v>19.012071128653847</v>
      </c>
      <c r="O153" s="102">
        <v>18.78085839102248</v>
      </c>
      <c r="P153" s="102">
        <v>18.181604715202095</v>
      </c>
      <c r="Q153" s="102">
        <v>17.709947375363676</v>
      </c>
      <c r="R153" s="102">
        <v>17.428829040938183</v>
      </c>
      <c r="S153" s="102">
        <v>16.6892544889383</v>
      </c>
      <c r="T153" s="102">
        <v>16.006315623604625</v>
      </c>
      <c r="U153" s="102">
        <v>15.461804515426779</v>
      </c>
      <c r="V153" s="102">
        <v>15.168813279137368</v>
      </c>
      <c r="W153" s="102">
        <v>14.566010740005824</v>
      </c>
      <c r="X153" s="102">
        <v>13.473174061741318</v>
      </c>
      <c r="Y153" s="102">
        <v>13.412159615704622</v>
      </c>
      <c r="DA153" s="131" t="s">
        <v>2891</v>
      </c>
    </row>
    <row r="154" spans="1:105" ht="12" customHeight="1" x14ac:dyDescent="0.25">
      <c r="A154" s="107" t="s">
        <v>121</v>
      </c>
      <c r="B154" s="105">
        <v>18.822970561939986</v>
      </c>
      <c r="C154" s="105">
        <v>18.393605311356186</v>
      </c>
      <c r="D154" s="105">
        <v>18.344890935685729</v>
      </c>
      <c r="E154" s="105">
        <v>17.878073830270822</v>
      </c>
      <c r="F154" s="105">
        <v>17.714027300340216</v>
      </c>
      <c r="G154" s="105">
        <v>18.186104825927451</v>
      </c>
      <c r="H154" s="105">
        <v>17.984086259374948</v>
      </c>
      <c r="I154" s="105">
        <v>17.427252782640267</v>
      </c>
      <c r="J154" s="105">
        <v>17.095341126660145</v>
      </c>
      <c r="K154" s="105">
        <v>17.541276689233158</v>
      </c>
      <c r="L154" s="105">
        <v>17.496146753500689</v>
      </c>
      <c r="M154" s="105">
        <v>18.225145106141831</v>
      </c>
      <c r="N154" s="105">
        <v>18.068248143888848</v>
      </c>
      <c r="O154" s="105">
        <v>17.835555710824476</v>
      </c>
      <c r="P154" s="105">
        <v>17.233544005529513</v>
      </c>
      <c r="Q154" s="105">
        <v>16.799389125221399</v>
      </c>
      <c r="R154" s="105">
        <v>16.548687620679814</v>
      </c>
      <c r="S154" s="105">
        <v>15.895079064610234</v>
      </c>
      <c r="T154" s="105">
        <v>15.281860692026697</v>
      </c>
      <c r="U154" s="105">
        <v>14.806745351357199</v>
      </c>
      <c r="V154" s="105">
        <v>14.55738893750342</v>
      </c>
      <c r="W154" s="105">
        <v>13.991053773554741</v>
      </c>
      <c r="X154" s="105">
        <v>12.966881919117734</v>
      </c>
      <c r="Y154" s="105">
        <v>12.967246771087165</v>
      </c>
      <c r="DA154" s="132" t="s">
        <v>2892</v>
      </c>
    </row>
    <row r="155" spans="1:105" ht="12" customHeight="1" x14ac:dyDescent="0.25">
      <c r="A155" s="108" t="s">
        <v>53</v>
      </c>
      <c r="B155" s="99">
        <v>16.034205555815241</v>
      </c>
      <c r="C155" s="99">
        <v>15.561314070111537</v>
      </c>
      <c r="D155" s="99">
        <v>15.535125436249729</v>
      </c>
      <c r="E155" s="99">
        <v>15.073148570921591</v>
      </c>
      <c r="F155" s="99">
        <v>14.937001071946035</v>
      </c>
      <c r="G155" s="99">
        <v>15.374180643301882</v>
      </c>
      <c r="H155" s="99">
        <v>15.18180536086831</v>
      </c>
      <c r="I155" s="99">
        <v>14.87002099919067</v>
      </c>
      <c r="J155" s="99">
        <v>14.474665592656214</v>
      </c>
      <c r="K155" s="99">
        <v>14.853400650676329</v>
      </c>
      <c r="L155" s="99">
        <v>14.773933333851181</v>
      </c>
      <c r="M155" s="99">
        <v>15.427888048111278</v>
      </c>
      <c r="N155" s="99">
        <v>15.273024414108136</v>
      </c>
      <c r="O155" s="99">
        <v>15.04335800708521</v>
      </c>
      <c r="P155" s="99">
        <v>14.523082090715132</v>
      </c>
      <c r="Q155" s="99">
        <v>14.118363806246727</v>
      </c>
      <c r="R155" s="99">
        <v>13.912726009607518</v>
      </c>
      <c r="S155" s="99">
        <v>13.342351440850884</v>
      </c>
      <c r="T155" s="99">
        <v>12.814661631861901</v>
      </c>
      <c r="U155" s="99">
        <v>12.383240448709216</v>
      </c>
      <c r="V155" s="99">
        <v>12.141595291359565</v>
      </c>
      <c r="W155" s="99">
        <v>11.535484637949692</v>
      </c>
      <c r="X155" s="99">
        <v>10.668009736950939</v>
      </c>
      <c r="Y155" s="99">
        <v>10.799189266164971</v>
      </c>
      <c r="DA155" s="63" t="s">
        <v>2893</v>
      </c>
    </row>
    <row r="156" spans="1:105" ht="12" customHeight="1" x14ac:dyDescent="0.25">
      <c r="A156" s="108" t="s">
        <v>52</v>
      </c>
      <c r="B156" s="99">
        <v>2.788765006124744</v>
      </c>
      <c r="C156" s="99">
        <v>2.8322912412446501</v>
      </c>
      <c r="D156" s="99">
        <v>2.8097654994360002</v>
      </c>
      <c r="E156" s="99">
        <v>2.8049252593492344</v>
      </c>
      <c r="F156" s="99">
        <v>2.7770262283941829</v>
      </c>
      <c r="G156" s="99">
        <v>2.8119241826255661</v>
      </c>
      <c r="H156" s="99">
        <v>2.8022808985066354</v>
      </c>
      <c r="I156" s="99">
        <v>2.5572317834495961</v>
      </c>
      <c r="J156" s="99">
        <v>2.6206755340039338</v>
      </c>
      <c r="K156" s="99">
        <v>2.6878760385568294</v>
      </c>
      <c r="L156" s="99">
        <v>2.7222134196495094</v>
      </c>
      <c r="M156" s="99">
        <v>2.7972570580305565</v>
      </c>
      <c r="N156" s="99">
        <v>2.7952237297807132</v>
      </c>
      <c r="O156" s="99">
        <v>2.7921977037392653</v>
      </c>
      <c r="P156" s="99">
        <v>2.7104619148143838</v>
      </c>
      <c r="Q156" s="99">
        <v>2.6810253189746702</v>
      </c>
      <c r="R156" s="99">
        <v>2.635961611072295</v>
      </c>
      <c r="S156" s="99">
        <v>2.5527276237593504</v>
      </c>
      <c r="T156" s="99">
        <v>2.4671990601647984</v>
      </c>
      <c r="U156" s="99">
        <v>2.4235049026479838</v>
      </c>
      <c r="V156" s="99">
        <v>2.4157936461438529</v>
      </c>
      <c r="W156" s="99">
        <v>2.4555691356050477</v>
      </c>
      <c r="X156" s="99">
        <v>2.2988721821667943</v>
      </c>
      <c r="Y156" s="99">
        <v>2.168057504922194</v>
      </c>
      <c r="DA156" s="63" t="s">
        <v>2894</v>
      </c>
    </row>
    <row r="157" spans="1:105" ht="12" customHeight="1" x14ac:dyDescent="0.25">
      <c r="A157" s="121" t="s">
        <v>54</v>
      </c>
      <c r="B157" s="123">
        <v>1.8526291103648511</v>
      </c>
      <c r="C157" s="123">
        <v>1.9201430209470902</v>
      </c>
      <c r="D157" s="123">
        <v>1.9127218225757592</v>
      </c>
      <c r="E157" s="123">
        <v>1.9390125790655954</v>
      </c>
      <c r="F157" s="123">
        <v>1.8958885701801504</v>
      </c>
      <c r="G157" s="123">
        <v>1.9598026673055453</v>
      </c>
      <c r="H157" s="123">
        <v>1.8562662978135749</v>
      </c>
      <c r="I157" s="123">
        <v>1.8807576162070627</v>
      </c>
      <c r="J157" s="123">
        <v>1.9869067528396578</v>
      </c>
      <c r="K157" s="123">
        <v>2.1412002737079727</v>
      </c>
      <c r="L157" s="123">
        <v>2.137954169689845</v>
      </c>
      <c r="M157" s="123">
        <v>2.1226499479553045</v>
      </c>
      <c r="N157" s="123">
        <v>2.1723401124821557</v>
      </c>
      <c r="O157" s="123">
        <v>2.191321868849152</v>
      </c>
      <c r="P157" s="123">
        <v>2.1620538349075025</v>
      </c>
      <c r="Q157" s="123">
        <v>2.1663587375436668</v>
      </c>
      <c r="R157" s="123">
        <v>2.1289637847294536</v>
      </c>
      <c r="S157" s="123">
        <v>2.1039916529248708</v>
      </c>
      <c r="T157" s="123">
        <v>2.1201660175537937</v>
      </c>
      <c r="U157" s="123">
        <v>2.1115621410382386</v>
      </c>
      <c r="V157" s="123">
        <v>2.7564934267379351</v>
      </c>
      <c r="W157" s="123">
        <v>2.6807186420765579</v>
      </c>
      <c r="X157" s="123">
        <v>2.4550881074226285</v>
      </c>
      <c r="Y157" s="123">
        <v>2.2549341327548782</v>
      </c>
      <c r="DA157" s="130" t="s">
        <v>2895</v>
      </c>
    </row>
    <row r="158" spans="1:105" ht="12" customHeight="1" x14ac:dyDescent="0.25">
      <c r="A158" s="97" t="s">
        <v>50</v>
      </c>
      <c r="B158" s="99">
        <v>1.65948144587091</v>
      </c>
      <c r="C158" s="99">
        <v>2.5573199571941356</v>
      </c>
      <c r="D158" s="99">
        <v>2.4006189921967418</v>
      </c>
      <c r="E158" s="99">
        <v>2.7224954549200291</v>
      </c>
      <c r="F158" s="99">
        <v>2.3194782284088249</v>
      </c>
      <c r="G158" s="99">
        <v>2.8566500599133167</v>
      </c>
      <c r="H158" s="99">
        <v>1.4931265226381372</v>
      </c>
      <c r="I158" s="99">
        <v>1.9819855614894271</v>
      </c>
      <c r="J158" s="99">
        <v>2.7815348638360757</v>
      </c>
      <c r="K158" s="99">
        <v>3.2549414524102698</v>
      </c>
      <c r="L158" s="99">
        <v>2.5525850420249103</v>
      </c>
      <c r="M158" s="99">
        <v>2.4571811125500589</v>
      </c>
      <c r="N158" s="99">
        <v>2.0499872649850399</v>
      </c>
      <c r="O158" s="99">
        <v>2.787915388612165</v>
      </c>
      <c r="P158" s="99">
        <v>2.6492517445092911</v>
      </c>
      <c r="Q158" s="99">
        <v>3.2476683697951394</v>
      </c>
      <c r="R158" s="99">
        <v>2.5729031861138729</v>
      </c>
      <c r="S158" s="99">
        <v>2.6444458156708515</v>
      </c>
      <c r="T158" s="99">
        <v>2.7454966611882488</v>
      </c>
      <c r="U158" s="99">
        <v>2.8104772391253414</v>
      </c>
      <c r="V158" s="99">
        <v>3.6355948437532377</v>
      </c>
      <c r="W158" s="99">
        <v>3.8253476056416247</v>
      </c>
      <c r="X158" s="99">
        <v>3.4053897108508733</v>
      </c>
      <c r="Y158" s="99">
        <v>2.9191694613988477</v>
      </c>
      <c r="DA158" s="63" t="s">
        <v>2896</v>
      </c>
    </row>
    <row r="159" spans="1:105" ht="12" customHeight="1" x14ac:dyDescent="0.25">
      <c r="A159" s="109" t="s">
        <v>120</v>
      </c>
      <c r="B159" s="110">
        <v>1.8739249796916209</v>
      </c>
      <c r="C159" s="110">
        <v>1.8439862200252939</v>
      </c>
      <c r="D159" s="110">
        <v>1.850916945783283</v>
      </c>
      <c r="E159" s="110">
        <v>1.8357607689608015</v>
      </c>
      <c r="F159" s="110">
        <v>1.8438753445370837</v>
      </c>
      <c r="G159" s="110">
        <v>1.8555174813518471</v>
      </c>
      <c r="H159" s="110">
        <v>1.895801871465844</v>
      </c>
      <c r="I159" s="110">
        <v>1.8698455376038836</v>
      </c>
      <c r="J159" s="110">
        <v>1.8955462209670804</v>
      </c>
      <c r="K159" s="110">
        <v>2.0146019671613469</v>
      </c>
      <c r="L159" s="110">
        <v>2.0964426838990593</v>
      </c>
      <c r="M159" s="110">
        <v>2.0962318436632095</v>
      </c>
      <c r="N159" s="110">
        <v>2.1806957747410984</v>
      </c>
      <c r="O159" s="110">
        <v>2.1514783356332767</v>
      </c>
      <c r="P159" s="110">
        <v>2.1270140615958675</v>
      </c>
      <c r="Q159" s="110">
        <v>2.0870807217172778</v>
      </c>
      <c r="R159" s="110">
        <v>2.0958690920300702</v>
      </c>
      <c r="S159" s="110">
        <v>2.0653367712774213</v>
      </c>
      <c r="T159" s="110">
        <v>2.0780570146590791</v>
      </c>
      <c r="U159" s="110">
        <v>2.0668055363682001</v>
      </c>
      <c r="V159" s="110">
        <v>2.7035362336549968</v>
      </c>
      <c r="W159" s="110">
        <v>2.616654869340215</v>
      </c>
      <c r="X159" s="110">
        <v>2.4083337476767142</v>
      </c>
      <c r="Y159" s="110">
        <v>2.2265240328121036</v>
      </c>
      <c r="DA159" s="60" t="s">
        <v>2897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198.19466772755615</v>
      </c>
      <c r="C161" s="118">
        <f t="shared" si="54"/>
        <v>212.14370475745736</v>
      </c>
      <c r="D161" s="118">
        <f t="shared" si="54"/>
        <v>212.90424697570199</v>
      </c>
      <c r="E161" s="118">
        <f t="shared" si="54"/>
        <v>218.97800088542269</v>
      </c>
      <c r="F161" s="118">
        <f t="shared" si="54"/>
        <v>207.20220761572779</v>
      </c>
      <c r="G161" s="118">
        <f t="shared" si="54"/>
        <v>207.49143026525576</v>
      </c>
      <c r="H161" s="118">
        <f t="shared" si="54"/>
        <v>208.56051417030915</v>
      </c>
      <c r="I161" s="118">
        <f t="shared" si="54"/>
        <v>203.89849017504142</v>
      </c>
      <c r="J161" s="118">
        <f t="shared" si="54"/>
        <v>196.15700332381266</v>
      </c>
      <c r="K161" s="118">
        <f t="shared" si="54"/>
        <v>209.01216234972665</v>
      </c>
      <c r="L161" s="118">
        <f t="shared" si="54"/>
        <v>229.35182618982529</v>
      </c>
      <c r="M161" s="118">
        <f t="shared" si="54"/>
        <v>203.47543475464988</v>
      </c>
      <c r="N161" s="118">
        <f t="shared" si="54"/>
        <v>216.44417247028244</v>
      </c>
      <c r="O161" s="118">
        <f t="shared" si="54"/>
        <v>202.36106531454479</v>
      </c>
      <c r="P161" s="118">
        <f t="shared" si="54"/>
        <v>196.68832160675282</v>
      </c>
      <c r="Q161" s="118">
        <f t="shared" si="54"/>
        <v>187.06166635181125</v>
      </c>
      <c r="R161" s="118">
        <f t="shared" ref="R161:V161" si="55">R162+R164+R166+R175</f>
        <v>208.68720240622133</v>
      </c>
      <c r="S161" s="118">
        <f t="shared" si="55"/>
        <v>203.78788100364363</v>
      </c>
      <c r="T161" s="118">
        <f t="shared" si="55"/>
        <v>202.80228533712193</v>
      </c>
      <c r="U161" s="118">
        <f t="shared" si="55"/>
        <v>195.10242903811647</v>
      </c>
      <c r="V161" s="118">
        <f t="shared" si="55"/>
        <v>182.65539769046626</v>
      </c>
      <c r="W161" s="118">
        <f t="shared" ref="W161:Y161" si="56">W162+W164+W166+W175</f>
        <v>207.3212043281849</v>
      </c>
      <c r="X161" s="118">
        <f t="shared" si="56"/>
        <v>188.82742970070328</v>
      </c>
      <c r="Y161" s="118">
        <f t="shared" si="56"/>
        <v>185.07157128469061</v>
      </c>
      <c r="DA161" s="129" t="s">
        <v>2898</v>
      </c>
    </row>
    <row r="162" spans="1:105" ht="12.95" customHeight="1" x14ac:dyDescent="0.25">
      <c r="A162" s="121" t="s">
        <v>57</v>
      </c>
      <c r="B162" s="123">
        <f t="shared" ref="B162:Y162" si="57">B163</f>
        <v>175.94706157253236</v>
      </c>
      <c r="C162" s="123">
        <f t="shared" si="57"/>
        <v>190.19291216000519</v>
      </c>
      <c r="D162" s="123">
        <f t="shared" si="57"/>
        <v>190.99191648641224</v>
      </c>
      <c r="E162" s="123">
        <f t="shared" si="57"/>
        <v>197.43741894544269</v>
      </c>
      <c r="F162" s="123">
        <f t="shared" si="57"/>
        <v>186.01629875136985</v>
      </c>
      <c r="G162" s="123">
        <f t="shared" si="57"/>
        <v>185.81038027551907</v>
      </c>
      <c r="H162" s="123">
        <f t="shared" si="57"/>
        <v>187.25296368016072</v>
      </c>
      <c r="I162" s="123">
        <f t="shared" si="57"/>
        <v>183.24286925647883</v>
      </c>
      <c r="J162" s="123">
        <f t="shared" si="57"/>
        <v>175.67005152885656</v>
      </c>
      <c r="K162" s="123">
        <f t="shared" si="57"/>
        <v>187.92137432863515</v>
      </c>
      <c r="L162" s="123">
        <f t="shared" si="57"/>
        <v>208.14748315230403</v>
      </c>
      <c r="M162" s="123">
        <f t="shared" si="57"/>
        <v>181.67403749386165</v>
      </c>
      <c r="N162" s="123">
        <f t="shared" si="57"/>
        <v>194.75776141504934</v>
      </c>
      <c r="O162" s="123">
        <f t="shared" si="57"/>
        <v>180.87612524332712</v>
      </c>
      <c r="P162" s="123">
        <f t="shared" si="57"/>
        <v>175.74769028191795</v>
      </c>
      <c r="Q162" s="123">
        <f t="shared" si="57"/>
        <v>166.61928824014819</v>
      </c>
      <c r="R162" s="123">
        <f t="shared" si="57"/>
        <v>188.63484278861137</v>
      </c>
      <c r="S162" s="123">
        <f t="shared" si="57"/>
        <v>184.58374970163513</v>
      </c>
      <c r="T162" s="123">
        <f t="shared" si="57"/>
        <v>184.30690197404331</v>
      </c>
      <c r="U162" s="123">
        <f t="shared" si="57"/>
        <v>177.10663079394979</v>
      </c>
      <c r="V162" s="123">
        <f t="shared" si="57"/>
        <v>164.21443728817638</v>
      </c>
      <c r="W162" s="123">
        <f t="shared" si="57"/>
        <v>189.33736181364188</v>
      </c>
      <c r="X162" s="123">
        <f t="shared" si="57"/>
        <v>172.12017889010173</v>
      </c>
      <c r="Y162" s="123">
        <f t="shared" si="57"/>
        <v>168.53359036873221</v>
      </c>
      <c r="DA162" s="130" t="s">
        <v>2899</v>
      </c>
    </row>
    <row r="163" spans="1:105" ht="12" customHeight="1" x14ac:dyDescent="0.25">
      <c r="A163" s="97" t="s">
        <v>53</v>
      </c>
      <c r="B163" s="110">
        <v>175.94706157253236</v>
      </c>
      <c r="C163" s="110">
        <v>190.19291216000519</v>
      </c>
      <c r="D163" s="110">
        <v>190.99191648641224</v>
      </c>
      <c r="E163" s="110">
        <v>197.43741894544269</v>
      </c>
      <c r="F163" s="110">
        <v>186.01629875136985</v>
      </c>
      <c r="G163" s="110">
        <v>185.81038027551907</v>
      </c>
      <c r="H163" s="110">
        <v>187.25296368016072</v>
      </c>
      <c r="I163" s="110">
        <v>183.24286925647883</v>
      </c>
      <c r="J163" s="110">
        <v>175.67005152885656</v>
      </c>
      <c r="K163" s="110">
        <v>187.92137432863515</v>
      </c>
      <c r="L163" s="110">
        <v>208.14748315230403</v>
      </c>
      <c r="M163" s="110">
        <v>181.67403749386165</v>
      </c>
      <c r="N163" s="110">
        <v>194.75776141504934</v>
      </c>
      <c r="O163" s="110">
        <v>180.87612524332712</v>
      </c>
      <c r="P163" s="110">
        <v>175.74769028191795</v>
      </c>
      <c r="Q163" s="110">
        <v>166.61928824014819</v>
      </c>
      <c r="R163" s="110">
        <v>188.63484278861137</v>
      </c>
      <c r="S163" s="110">
        <v>184.58374970163513</v>
      </c>
      <c r="T163" s="110">
        <v>184.30690197404331</v>
      </c>
      <c r="U163" s="110">
        <v>177.10663079394979</v>
      </c>
      <c r="V163" s="110">
        <v>164.21443728817638</v>
      </c>
      <c r="W163" s="110">
        <v>189.33736181364188</v>
      </c>
      <c r="X163" s="110">
        <v>172.12017889010173</v>
      </c>
      <c r="Y163" s="110">
        <v>168.53359036873221</v>
      </c>
      <c r="DA163" s="60" t="s">
        <v>2900</v>
      </c>
    </row>
    <row r="164" spans="1:105" ht="12.95" customHeight="1" x14ac:dyDescent="0.25">
      <c r="A164" s="121" t="s">
        <v>92</v>
      </c>
      <c r="B164" s="123">
        <f t="shared" ref="B164:Y164" si="58">B165</f>
        <v>0.47702886695980151</v>
      </c>
      <c r="C164" s="123">
        <f t="shared" si="58"/>
        <v>0.49951032498424519</v>
      </c>
      <c r="D164" s="123">
        <f t="shared" si="58"/>
        <v>0.51358246591026191</v>
      </c>
      <c r="E164" s="123">
        <f t="shared" si="58"/>
        <v>0.59792084374755505</v>
      </c>
      <c r="F164" s="123">
        <f t="shared" si="58"/>
        <v>0.47657630427280923</v>
      </c>
      <c r="G164" s="123">
        <f t="shared" si="58"/>
        <v>0.45552315802102539</v>
      </c>
      <c r="H164" s="123">
        <f t="shared" si="58"/>
        <v>0.44008448203361783</v>
      </c>
      <c r="I164" s="123">
        <f t="shared" si="58"/>
        <v>0.43680817905115887</v>
      </c>
      <c r="J164" s="123">
        <f t="shared" si="58"/>
        <v>0.47185143032581417</v>
      </c>
      <c r="K164" s="123">
        <f t="shared" si="58"/>
        <v>0.47161952218554321</v>
      </c>
      <c r="L164" s="123">
        <f t="shared" si="58"/>
        <v>0.63827010952412067</v>
      </c>
      <c r="M164" s="123">
        <f t="shared" si="58"/>
        <v>0.52114991358475438</v>
      </c>
      <c r="N164" s="123">
        <f t="shared" si="58"/>
        <v>0.52558640899590825</v>
      </c>
      <c r="O164" s="123">
        <f t="shared" si="58"/>
        <v>0.53223508543888653</v>
      </c>
      <c r="P164" s="123">
        <f t="shared" si="58"/>
        <v>0.55600619662821882</v>
      </c>
      <c r="Q164" s="123">
        <f t="shared" si="58"/>
        <v>0.50415258213871839</v>
      </c>
      <c r="R164" s="123">
        <f t="shared" si="58"/>
        <v>0.47079559504547691</v>
      </c>
      <c r="S164" s="123">
        <f t="shared" si="58"/>
        <v>0.43924049579003688</v>
      </c>
      <c r="T164" s="123">
        <f t="shared" si="58"/>
        <v>0.4433287778274338</v>
      </c>
      <c r="U164" s="123">
        <f t="shared" si="58"/>
        <v>0.50113145393788894</v>
      </c>
      <c r="V164" s="123">
        <f t="shared" si="58"/>
        <v>0.56636886641831075</v>
      </c>
      <c r="W164" s="123">
        <f t="shared" si="58"/>
        <v>0.70796421429495759</v>
      </c>
      <c r="X164" s="123">
        <f t="shared" si="58"/>
        <v>0.64233530339833877</v>
      </c>
      <c r="Y164" s="123">
        <f t="shared" si="58"/>
        <v>0.69243640038788623</v>
      </c>
      <c r="DA164" s="130" t="s">
        <v>2901</v>
      </c>
    </row>
    <row r="165" spans="1:105" ht="12" customHeight="1" x14ac:dyDescent="0.25">
      <c r="A165" s="97" t="s">
        <v>53</v>
      </c>
      <c r="B165" s="99">
        <f>RES_hhdet_fech!B165/RES_summary!B$19</f>
        <v>0.47702886695980151</v>
      </c>
      <c r="C165" s="99">
        <f>RES_hhdet_fech!C165/RES_summary!C$19</f>
        <v>0.49951032498424519</v>
      </c>
      <c r="D165" s="99">
        <f>RES_hhdet_fech!D165/RES_summary!D$19</f>
        <v>0.51358246591026191</v>
      </c>
      <c r="E165" s="99">
        <f>RES_hhdet_fech!E165/RES_summary!E$19</f>
        <v>0.59792084374755505</v>
      </c>
      <c r="F165" s="99">
        <f>RES_hhdet_fech!F165/RES_summary!F$19</f>
        <v>0.47657630427280923</v>
      </c>
      <c r="G165" s="99">
        <f>RES_hhdet_fech!G165/RES_summary!G$19</f>
        <v>0.45552315802102539</v>
      </c>
      <c r="H165" s="99">
        <f>RES_hhdet_fech!H165/RES_summary!H$19</f>
        <v>0.44008448203361783</v>
      </c>
      <c r="I165" s="99">
        <f>RES_hhdet_fech!I165/RES_summary!I$19</f>
        <v>0.43680817905115887</v>
      </c>
      <c r="J165" s="99">
        <f>RES_hhdet_fech!J165/RES_summary!J$19</f>
        <v>0.47185143032581417</v>
      </c>
      <c r="K165" s="99">
        <f>RES_hhdet_fech!K165/RES_summary!K$19</f>
        <v>0.47161952218554321</v>
      </c>
      <c r="L165" s="99">
        <f>RES_hhdet_fech!L165/RES_summary!L$19</f>
        <v>0.63827010952412067</v>
      </c>
      <c r="M165" s="99">
        <f>RES_hhdet_fech!M165/RES_summary!M$19</f>
        <v>0.52114991358475438</v>
      </c>
      <c r="N165" s="99">
        <f>RES_hhdet_fech!N165/RES_summary!N$19</f>
        <v>0.52558640899590825</v>
      </c>
      <c r="O165" s="99">
        <f>RES_hhdet_fech!O165/RES_summary!O$19</f>
        <v>0.53223508543888653</v>
      </c>
      <c r="P165" s="99">
        <f>RES_hhdet_fech!P165/RES_summary!P$19</f>
        <v>0.55600619662821882</v>
      </c>
      <c r="Q165" s="99">
        <f>RES_hhdet_fech!Q165/RES_summary!Q$19</f>
        <v>0.50415258213871839</v>
      </c>
      <c r="R165" s="99">
        <f>RES_hhdet_fech!R165/RES_summary!R$19</f>
        <v>0.47079559504547691</v>
      </c>
      <c r="S165" s="99">
        <f>RES_hhdet_fech!S165/RES_summary!S$19</f>
        <v>0.43924049579003688</v>
      </c>
      <c r="T165" s="99">
        <f>RES_hhdet_fech!T165/RES_summary!T$19</f>
        <v>0.4433287778274338</v>
      </c>
      <c r="U165" s="99">
        <f>RES_hhdet_fech!U165/RES_summary!U$19</f>
        <v>0.50113145393788894</v>
      </c>
      <c r="V165" s="99">
        <f>RES_hhdet_fech!V165/RES_summary!V$19</f>
        <v>0.56636886641831075</v>
      </c>
      <c r="W165" s="99">
        <f>RES_hhdet_fech!W165/RES_summary!W$19</f>
        <v>0.70796421429495759</v>
      </c>
      <c r="X165" s="99">
        <f>RES_hhdet_fech!X165/RES_summary!X$19</f>
        <v>0.64233530339833877</v>
      </c>
      <c r="Y165" s="99">
        <f>RES_hhdet_fech!Y165/RES_summary!Y$19</f>
        <v>0.69243640038788623</v>
      </c>
      <c r="DA165" s="63" t="s">
        <v>2902</v>
      </c>
    </row>
    <row r="166" spans="1:105" ht="12" customHeight="1" x14ac:dyDescent="0.25">
      <c r="A166" s="121" t="s">
        <v>55</v>
      </c>
      <c r="B166" s="123">
        <v>19.917947744656182</v>
      </c>
      <c r="C166" s="123">
        <v>19.530715447623784</v>
      </c>
      <c r="D166" s="123">
        <v>19.483760299426546</v>
      </c>
      <c r="E166" s="123">
        <v>19.0020716590356</v>
      </c>
      <c r="F166" s="123">
        <v>18.809394210910526</v>
      </c>
      <c r="G166" s="123">
        <v>19.263089054024935</v>
      </c>
      <c r="H166" s="123">
        <v>19.009881471292914</v>
      </c>
      <c r="I166" s="123">
        <v>18.338039348585205</v>
      </c>
      <c r="J166" s="123">
        <v>18.030071794003266</v>
      </c>
      <c r="K166" s="123">
        <v>18.480753358566069</v>
      </c>
      <c r="L166" s="123">
        <v>18.428053784776722</v>
      </c>
      <c r="M166" s="123">
        <v>19.157126303339286</v>
      </c>
      <c r="N166" s="123">
        <v>18.987757733707912</v>
      </c>
      <c r="O166" s="123">
        <v>18.760566668091066</v>
      </c>
      <c r="P166" s="123">
        <v>18.221246798693539</v>
      </c>
      <c r="Q166" s="123">
        <v>17.772932173322086</v>
      </c>
      <c r="R166" s="123">
        <v>17.453023953326966</v>
      </c>
      <c r="S166" s="123">
        <v>16.666045990609572</v>
      </c>
      <c r="T166" s="123">
        <v>15.942108519414388</v>
      </c>
      <c r="U166" s="123">
        <v>15.39306807387495</v>
      </c>
      <c r="V166" s="123">
        <v>15.124096157307234</v>
      </c>
      <c r="W166" s="123">
        <v>14.588768627040174</v>
      </c>
      <c r="X166" s="123">
        <v>13.590361128518001</v>
      </c>
      <c r="Y166" s="123">
        <v>13.5708120988514</v>
      </c>
      <c r="DA166" s="130" t="s">
        <v>2903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0</v>
      </c>
      <c r="Y167" s="99">
        <v>0</v>
      </c>
      <c r="DA167" s="63" t="s">
        <v>2904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2905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2906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2907</v>
      </c>
    </row>
    <row r="171" spans="1:105" ht="12" customHeight="1" x14ac:dyDescent="0.25">
      <c r="A171" s="106" t="s">
        <v>122</v>
      </c>
      <c r="B171" s="102">
        <v>19.935090274138137</v>
      </c>
      <c r="C171" s="102">
        <v>19.548063455172333</v>
      </c>
      <c r="D171" s="102">
        <v>19.500367429760679</v>
      </c>
      <c r="E171" s="102">
        <v>19.01782663844984</v>
      </c>
      <c r="F171" s="102">
        <v>18.825084628999761</v>
      </c>
      <c r="G171" s="102">
        <v>19.279998782089201</v>
      </c>
      <c r="H171" s="102">
        <v>19.031272792384659</v>
      </c>
      <c r="I171" s="102">
        <v>18.358587780418652</v>
      </c>
      <c r="J171" s="102">
        <v>18.054454287393156</v>
      </c>
      <c r="K171" s="102">
        <v>18.506678357722425</v>
      </c>
      <c r="L171" s="102">
        <v>18.456179933025513</v>
      </c>
      <c r="M171" s="102">
        <v>19.187015480982971</v>
      </c>
      <c r="N171" s="102">
        <v>19.0194408187695</v>
      </c>
      <c r="O171" s="102">
        <v>18.794916743626022</v>
      </c>
      <c r="P171" s="102">
        <v>18.258030545026394</v>
      </c>
      <c r="Q171" s="102">
        <v>17.811129381183296</v>
      </c>
      <c r="R171" s="102">
        <v>17.495469463691123</v>
      </c>
      <c r="S171" s="102">
        <v>16.70797147289365</v>
      </c>
      <c r="T171" s="102">
        <v>15.984906158604916</v>
      </c>
      <c r="U171" s="102">
        <v>15.43447058231069</v>
      </c>
      <c r="V171" s="102">
        <v>15.165745468270227</v>
      </c>
      <c r="W171" s="102">
        <v>14.630139173794461</v>
      </c>
      <c r="X171" s="102">
        <v>13.628899365956055</v>
      </c>
      <c r="Y171" s="102">
        <v>13.606611417131107</v>
      </c>
      <c r="DA171" s="131" t="s">
        <v>2908</v>
      </c>
    </row>
    <row r="172" spans="1:105" ht="12" customHeight="1" x14ac:dyDescent="0.25">
      <c r="A172" s="107" t="s">
        <v>121</v>
      </c>
      <c r="B172" s="105">
        <v>18.822970561939986</v>
      </c>
      <c r="C172" s="105">
        <v>18.431359465168857</v>
      </c>
      <c r="D172" s="105">
        <v>18.416011400972632</v>
      </c>
      <c r="E172" s="105">
        <v>17.962172548139161</v>
      </c>
      <c r="F172" s="105">
        <v>17.7936495922524</v>
      </c>
      <c r="G172" s="105">
        <v>18.245048193217698</v>
      </c>
      <c r="H172" s="105">
        <v>18.009374945409707</v>
      </c>
      <c r="I172" s="105">
        <v>17.443111558751209</v>
      </c>
      <c r="J172" s="105">
        <v>17.111623724953883</v>
      </c>
      <c r="K172" s="105">
        <v>17.554456419151446</v>
      </c>
      <c r="L172" s="105">
        <v>17.505531289670596</v>
      </c>
      <c r="M172" s="105">
        <v>18.229941777678537</v>
      </c>
      <c r="N172" s="105">
        <v>18.075098723434309</v>
      </c>
      <c r="O172" s="105">
        <v>17.851199148841662</v>
      </c>
      <c r="P172" s="105">
        <v>17.323968596701704</v>
      </c>
      <c r="Q172" s="105">
        <v>16.899782411680548</v>
      </c>
      <c r="R172" s="105">
        <v>16.600594281384403</v>
      </c>
      <c r="S172" s="105">
        <v>15.90578302795365</v>
      </c>
      <c r="T172" s="105">
        <v>15.260734288479338</v>
      </c>
      <c r="U172" s="105">
        <v>14.787118566267546</v>
      </c>
      <c r="V172" s="105">
        <v>14.560863778876302</v>
      </c>
      <c r="W172" s="105">
        <v>14.050569648562295</v>
      </c>
      <c r="X172" s="105">
        <v>13.105665158946772</v>
      </c>
      <c r="Y172" s="105">
        <v>13.138454519050336</v>
      </c>
      <c r="DA172" s="132" t="s">
        <v>2909</v>
      </c>
    </row>
    <row r="173" spans="1:105" ht="12" customHeight="1" x14ac:dyDescent="0.25">
      <c r="A173" s="108" t="s">
        <v>53</v>
      </c>
      <c r="B173" s="99">
        <v>16.034205555815241</v>
      </c>
      <c r="C173" s="99">
        <v>15.598872352077102</v>
      </c>
      <c r="D173" s="99">
        <v>15.605597118972534</v>
      </c>
      <c r="E173" s="99">
        <v>15.156070170263668</v>
      </c>
      <c r="F173" s="99">
        <v>15.01487670258016</v>
      </c>
      <c r="G173" s="99">
        <v>15.431079029227332</v>
      </c>
      <c r="H173" s="99">
        <v>15.204778907122533</v>
      </c>
      <c r="I173" s="99">
        <v>14.883712250649262</v>
      </c>
      <c r="J173" s="99">
        <v>14.48910537931417</v>
      </c>
      <c r="K173" s="99">
        <v>14.865277484485611</v>
      </c>
      <c r="L173" s="99">
        <v>14.782705035878967</v>
      </c>
      <c r="M173" s="99">
        <v>15.432734934268247</v>
      </c>
      <c r="N173" s="99">
        <v>15.280138593194321</v>
      </c>
      <c r="O173" s="99">
        <v>15.058985979755901</v>
      </c>
      <c r="P173" s="99">
        <v>14.607125108784288</v>
      </c>
      <c r="Q173" s="99">
        <v>14.210632201300598</v>
      </c>
      <c r="R173" s="99">
        <v>13.958127821997266</v>
      </c>
      <c r="S173" s="99">
        <v>13.348265143677912</v>
      </c>
      <c r="T173" s="99">
        <v>12.790701231889329</v>
      </c>
      <c r="U173" s="99">
        <v>12.36149383835941</v>
      </c>
      <c r="V173" s="99">
        <v>12.142860544913884</v>
      </c>
      <c r="W173" s="99">
        <v>11.589069900166928</v>
      </c>
      <c r="X173" s="99">
        <v>10.794181915186584</v>
      </c>
      <c r="Y173" s="99">
        <v>10.955059589469201</v>
      </c>
      <c r="DA173" s="63" t="s">
        <v>2910</v>
      </c>
    </row>
    <row r="174" spans="1:105" ht="12" customHeight="1" x14ac:dyDescent="0.25">
      <c r="A174" s="115" t="s">
        <v>52</v>
      </c>
      <c r="B174" s="110">
        <v>2.788765006124744</v>
      </c>
      <c r="C174" s="110">
        <v>2.8324871130917577</v>
      </c>
      <c r="D174" s="110">
        <v>2.8104142820000959</v>
      </c>
      <c r="E174" s="110">
        <v>2.8061023778754905</v>
      </c>
      <c r="F174" s="110">
        <v>2.778772889672239</v>
      </c>
      <c r="G174" s="110">
        <v>2.8139691639903686</v>
      </c>
      <c r="H174" s="110">
        <v>2.8045960382871717</v>
      </c>
      <c r="I174" s="110">
        <v>2.5593993081019475</v>
      </c>
      <c r="J174" s="110">
        <v>2.6225183456397114</v>
      </c>
      <c r="K174" s="110">
        <v>2.6891789346658355</v>
      </c>
      <c r="L174" s="110">
        <v>2.7228262537916277</v>
      </c>
      <c r="M174" s="110">
        <v>2.7972068434102946</v>
      </c>
      <c r="N174" s="110">
        <v>2.7949601302399869</v>
      </c>
      <c r="O174" s="110">
        <v>2.7922131690857581</v>
      </c>
      <c r="P174" s="110">
        <v>2.7168434879174161</v>
      </c>
      <c r="Q174" s="110">
        <v>2.6891502103799496</v>
      </c>
      <c r="R174" s="110">
        <v>2.6424664593871388</v>
      </c>
      <c r="S174" s="110">
        <v>2.5575178842757356</v>
      </c>
      <c r="T174" s="110">
        <v>2.4700330565900108</v>
      </c>
      <c r="U174" s="110">
        <v>2.4256247279081347</v>
      </c>
      <c r="V174" s="110">
        <v>2.418003233962418</v>
      </c>
      <c r="W174" s="110">
        <v>2.461499748395366</v>
      </c>
      <c r="X174" s="110">
        <v>2.3114832437601884</v>
      </c>
      <c r="Y174" s="110">
        <v>2.1833949295811372</v>
      </c>
      <c r="DA174" s="60" t="s">
        <v>2911</v>
      </c>
    </row>
    <row r="175" spans="1:105" ht="12" customHeight="1" x14ac:dyDescent="0.25">
      <c r="A175" s="121" t="s">
        <v>54</v>
      </c>
      <c r="B175" s="123">
        <v>1.8526295434078079</v>
      </c>
      <c r="C175" s="123">
        <v>1.920566824844141</v>
      </c>
      <c r="D175" s="123">
        <v>1.9149877239529414</v>
      </c>
      <c r="E175" s="123">
        <v>1.9405894371968555</v>
      </c>
      <c r="F175" s="123">
        <v>1.8999383491745951</v>
      </c>
      <c r="G175" s="123">
        <v>1.9624377776907129</v>
      </c>
      <c r="H175" s="123">
        <v>1.8575845368218895</v>
      </c>
      <c r="I175" s="123">
        <v>1.8807733909262501</v>
      </c>
      <c r="J175" s="123">
        <v>1.9850285706270216</v>
      </c>
      <c r="K175" s="123">
        <v>2.1384151403398954</v>
      </c>
      <c r="L175" s="123">
        <v>2.1380191432204305</v>
      </c>
      <c r="M175" s="123">
        <v>2.1231210438641921</v>
      </c>
      <c r="N175" s="123">
        <v>2.1730669125292756</v>
      </c>
      <c r="O175" s="123">
        <v>2.1921383176877156</v>
      </c>
      <c r="P175" s="123">
        <v>2.1633783295130948</v>
      </c>
      <c r="Q175" s="123">
        <v>2.1652933562022572</v>
      </c>
      <c r="R175" s="123">
        <v>2.1285400692375283</v>
      </c>
      <c r="S175" s="123">
        <v>2.0988448156088779</v>
      </c>
      <c r="T175" s="123">
        <v>2.1099460658368048</v>
      </c>
      <c r="U175" s="123">
        <v>2.1015987163538417</v>
      </c>
      <c r="V175" s="123">
        <v>2.7504953785643194</v>
      </c>
      <c r="W175" s="123">
        <v>2.6871096732079214</v>
      </c>
      <c r="X175" s="123">
        <v>2.4745543786852005</v>
      </c>
      <c r="Y175" s="123">
        <v>2.2747324167191167</v>
      </c>
      <c r="DA175" s="130" t="s">
        <v>2912</v>
      </c>
    </row>
    <row r="176" spans="1:105" ht="12" customHeight="1" x14ac:dyDescent="0.25">
      <c r="A176" s="97" t="s">
        <v>50</v>
      </c>
      <c r="B176" s="99">
        <v>1.65948144587091</v>
      </c>
      <c r="C176" s="99">
        <v>2.5597066169006819</v>
      </c>
      <c r="D176" s="99">
        <v>2.4043711820708817</v>
      </c>
      <c r="E176" s="99">
        <v>2.7269543050860561</v>
      </c>
      <c r="F176" s="99">
        <v>2.3227340487189951</v>
      </c>
      <c r="G176" s="99">
        <v>2.8593944563387437</v>
      </c>
      <c r="H176" s="99">
        <v>1.4936023791734281</v>
      </c>
      <c r="I176" s="99">
        <v>1.9820030702566307</v>
      </c>
      <c r="J176" s="99">
        <v>2.7816089135506696</v>
      </c>
      <c r="K176" s="99">
        <v>3.255025409396616</v>
      </c>
      <c r="L176" s="99">
        <v>2.5526521548019607</v>
      </c>
      <c r="M176" s="99">
        <v>2.4572323765599897</v>
      </c>
      <c r="N176" s="99">
        <v>2.0500135932783135</v>
      </c>
      <c r="O176" s="99">
        <v>2.7879464401880791</v>
      </c>
      <c r="P176" s="99">
        <v>2.6493668256730194</v>
      </c>
      <c r="Q176" s="99">
        <v>3.2478138275948201</v>
      </c>
      <c r="R176" s="99">
        <v>2.572772556822275</v>
      </c>
      <c r="S176" s="99">
        <v>2.6439941453687363</v>
      </c>
      <c r="T176" s="99">
        <v>2.7447617986948774</v>
      </c>
      <c r="U176" s="99">
        <v>2.8096389990399064</v>
      </c>
      <c r="V176" s="99">
        <v>3.6349403102109981</v>
      </c>
      <c r="W176" s="99">
        <v>3.8263038702998036</v>
      </c>
      <c r="X176" s="99">
        <v>3.4078229249327872</v>
      </c>
      <c r="Y176" s="99">
        <v>2.9213176452756082</v>
      </c>
      <c r="DA176" s="63" t="s">
        <v>2913</v>
      </c>
    </row>
    <row r="177" spans="1:105" ht="12" customHeight="1" x14ac:dyDescent="0.25">
      <c r="A177" s="109" t="s">
        <v>120</v>
      </c>
      <c r="B177" s="110">
        <v>1.8739249796916206</v>
      </c>
      <c r="C177" s="110">
        <v>1.8463075417761055</v>
      </c>
      <c r="D177" s="110">
        <v>1.855652745061612</v>
      </c>
      <c r="E177" s="110">
        <v>1.8414419848081669</v>
      </c>
      <c r="F177" s="110">
        <v>1.8490740249255702</v>
      </c>
      <c r="G177" s="110">
        <v>1.8591351292716005</v>
      </c>
      <c r="H177" s="110">
        <v>1.8968880901072418</v>
      </c>
      <c r="I177" s="110">
        <v>1.8699779398138534</v>
      </c>
      <c r="J177" s="110">
        <v>1.8959818793255121</v>
      </c>
      <c r="K177" s="110">
        <v>2.015216014690099</v>
      </c>
      <c r="L177" s="110">
        <v>2.0972758037751831</v>
      </c>
      <c r="M177" s="110">
        <v>2.0969776869238981</v>
      </c>
      <c r="N177" s="110">
        <v>2.1815546666717296</v>
      </c>
      <c r="O177" s="110">
        <v>2.1525462818530889</v>
      </c>
      <c r="P177" s="110">
        <v>2.130277179314132</v>
      </c>
      <c r="Q177" s="110">
        <v>2.0911591790242361</v>
      </c>
      <c r="R177" s="110">
        <v>2.0973590510594198</v>
      </c>
      <c r="S177" s="110">
        <v>2.062455379167528</v>
      </c>
      <c r="T177" s="110">
        <v>2.0706341664106658</v>
      </c>
      <c r="U177" s="110">
        <v>2.0594149736798819</v>
      </c>
      <c r="V177" s="110">
        <v>2.7000703682685567</v>
      </c>
      <c r="W177" s="110">
        <v>2.6258506246490128</v>
      </c>
      <c r="X177" s="110">
        <v>2.4288784532067664</v>
      </c>
      <c r="Y177" s="110">
        <v>2.2468837584795152</v>
      </c>
      <c r="DA177" s="60" t="s">
        <v>2914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144.79356413707404</v>
      </c>
      <c r="C3" s="118">
        <f t="shared" si="0"/>
        <v>160.8820584421687</v>
      </c>
      <c r="D3" s="118">
        <f t="shared" si="0"/>
        <v>159.73006739195836</v>
      </c>
      <c r="E3" s="118">
        <f t="shared" si="0"/>
        <v>160.03834093121904</v>
      </c>
      <c r="F3" s="118">
        <f t="shared" si="0"/>
        <v>158.64435297645562</v>
      </c>
      <c r="G3" s="118">
        <f t="shared" si="0"/>
        <v>158.81860995846804</v>
      </c>
      <c r="H3" s="118">
        <f t="shared" si="0"/>
        <v>166.92451540267706</v>
      </c>
      <c r="I3" s="118">
        <f t="shared" si="0"/>
        <v>172.48766969908377</v>
      </c>
      <c r="J3" s="118">
        <f t="shared" si="0"/>
        <v>135.90682757140456</v>
      </c>
      <c r="K3" s="118">
        <f t="shared" si="0"/>
        <v>154.42194767700931</v>
      </c>
      <c r="L3" s="118">
        <f t="shared" si="0"/>
        <v>193.00847706738196</v>
      </c>
      <c r="M3" s="118">
        <f t="shared" si="0"/>
        <v>151.61404474075022</v>
      </c>
      <c r="N3" s="118">
        <f t="shared" si="0"/>
        <v>170.07547886031469</v>
      </c>
      <c r="O3" s="118">
        <f t="shared" si="0"/>
        <v>162.26810361283273</v>
      </c>
      <c r="P3" s="118">
        <f t="shared" si="0"/>
        <v>164.56869513635013</v>
      </c>
      <c r="Q3" s="118">
        <f t="shared" si="0"/>
        <v>148.61406755399298</v>
      </c>
      <c r="R3" s="118">
        <f t="shared" ref="R3:V3" si="1">R4+R7+R9+R19</f>
        <v>166.71504346870501</v>
      </c>
      <c r="S3" s="118">
        <f t="shared" si="1"/>
        <v>161.96252845007908</v>
      </c>
      <c r="T3" s="118">
        <f t="shared" si="1"/>
        <v>164.63849532730134</v>
      </c>
      <c r="U3" s="118">
        <f t="shared" si="1"/>
        <v>167.05885107966915</v>
      </c>
      <c r="V3" s="118">
        <f t="shared" si="1"/>
        <v>155.29964225772625</v>
      </c>
      <c r="W3" s="118">
        <f t="shared" ref="W3:Y3" si="2">W4+W7+W9+W19</f>
        <v>178.96336052359311</v>
      </c>
      <c r="X3" s="118">
        <f t="shared" si="2"/>
        <v>161.37208648773182</v>
      </c>
      <c r="Y3" s="118">
        <f t="shared" si="2"/>
        <v>164.81284968807367</v>
      </c>
      <c r="DA3" s="129" t="s">
        <v>2916</v>
      </c>
    </row>
    <row r="4" spans="1:105" ht="12.95" customHeight="1" x14ac:dyDescent="0.25">
      <c r="A4" s="121" t="s">
        <v>57</v>
      </c>
      <c r="B4" s="123">
        <f t="shared" ref="B4:Q4" si="3">SUM(B5:B6)</f>
        <v>129.25231115036544</v>
      </c>
      <c r="C4" s="123">
        <f t="shared" si="3"/>
        <v>145.13782833477256</v>
      </c>
      <c r="D4" s="123">
        <f t="shared" si="3"/>
        <v>144.04191966339391</v>
      </c>
      <c r="E4" s="123">
        <f t="shared" si="3"/>
        <v>144.71742294357514</v>
      </c>
      <c r="F4" s="123">
        <f t="shared" si="3"/>
        <v>143.1837518213031</v>
      </c>
      <c r="G4" s="123">
        <f t="shared" si="3"/>
        <v>142.49260761423989</v>
      </c>
      <c r="H4" s="123">
        <f t="shared" si="3"/>
        <v>149.87101106459934</v>
      </c>
      <c r="I4" s="123">
        <f t="shared" si="3"/>
        <v>155.31350373218999</v>
      </c>
      <c r="J4" s="123">
        <f t="shared" si="3"/>
        <v>121.80123212366807</v>
      </c>
      <c r="K4" s="123">
        <f t="shared" si="3"/>
        <v>139.18247088969116</v>
      </c>
      <c r="L4" s="123">
        <f t="shared" si="3"/>
        <v>175.76081404717277</v>
      </c>
      <c r="M4" s="123">
        <f t="shared" si="3"/>
        <v>135.82091713281775</v>
      </c>
      <c r="N4" s="123">
        <f t="shared" si="3"/>
        <v>154.06992671174896</v>
      </c>
      <c r="O4" s="123">
        <f t="shared" si="3"/>
        <v>146.24231438145137</v>
      </c>
      <c r="P4" s="123">
        <f t="shared" si="3"/>
        <v>148.55553791312963</v>
      </c>
      <c r="Q4" s="123">
        <f t="shared" si="3"/>
        <v>133.58445319656937</v>
      </c>
      <c r="R4" s="123">
        <f t="shared" ref="R4:V4" si="4">SUM(R5:R6)</f>
        <v>151.60229933654853</v>
      </c>
      <c r="S4" s="123">
        <f t="shared" si="4"/>
        <v>147.4467369300136</v>
      </c>
      <c r="T4" s="123">
        <f t="shared" si="4"/>
        <v>150.08932020372103</v>
      </c>
      <c r="U4" s="123">
        <f t="shared" si="4"/>
        <v>152.284459756161</v>
      </c>
      <c r="V4" s="123">
        <f t="shared" si="4"/>
        <v>139.92838175376113</v>
      </c>
      <c r="W4" s="123">
        <f t="shared" ref="W4:Y4" si="5">SUM(W5:W6)</f>
        <v>163.39682031856117</v>
      </c>
      <c r="X4" s="123">
        <f t="shared" si="5"/>
        <v>147.22347215629719</v>
      </c>
      <c r="Y4" s="123">
        <f t="shared" si="5"/>
        <v>150.66601676004871</v>
      </c>
      <c r="DA4" s="130" t="s">
        <v>2917</v>
      </c>
    </row>
    <row r="5" spans="1:105" ht="12" customHeight="1" x14ac:dyDescent="0.25">
      <c r="A5" s="97" t="s">
        <v>51</v>
      </c>
      <c r="B5" s="99">
        <v>128.06236231716954</v>
      </c>
      <c r="C5" s="99">
        <v>143.80538647863085</v>
      </c>
      <c r="D5" s="99">
        <v>142.75248088815835</v>
      </c>
      <c r="E5" s="99">
        <v>143.44115848274922</v>
      </c>
      <c r="F5" s="99">
        <v>141.95666689365373</v>
      </c>
      <c r="G5" s="99">
        <v>141.29343210283773</v>
      </c>
      <c r="H5" s="99">
        <v>148.63011494940042</v>
      </c>
      <c r="I5" s="99">
        <v>154.04648092701083</v>
      </c>
      <c r="J5" s="99">
        <v>120.82571693977899</v>
      </c>
      <c r="K5" s="99">
        <v>138.07959791914658</v>
      </c>
      <c r="L5" s="99">
        <v>174.37679432020869</v>
      </c>
      <c r="M5" s="99">
        <v>134.77358437432318</v>
      </c>
      <c r="N5" s="99">
        <v>152.88993595891785</v>
      </c>
      <c r="O5" s="99">
        <v>145.13813741126955</v>
      </c>
      <c r="P5" s="99">
        <v>147.44533120625223</v>
      </c>
      <c r="Q5" s="99">
        <v>132.59701315723797</v>
      </c>
      <c r="R5" s="99">
        <v>150.4841446968411</v>
      </c>
      <c r="S5" s="99">
        <v>146.3699870500343</v>
      </c>
      <c r="T5" s="99">
        <v>149.00496048536704</v>
      </c>
      <c r="U5" s="99">
        <v>151.19052934610036</v>
      </c>
      <c r="V5" s="99">
        <v>138.9268986083992</v>
      </c>
      <c r="W5" s="99">
        <v>162.22271408200564</v>
      </c>
      <c r="X5" s="99">
        <v>146.17271453655351</v>
      </c>
      <c r="Y5" s="99">
        <v>149.59140071835415</v>
      </c>
      <c r="DA5" s="63" t="s">
        <v>2918</v>
      </c>
    </row>
    <row r="6" spans="1:105" ht="12" customHeight="1" x14ac:dyDescent="0.25">
      <c r="A6" s="97" t="s">
        <v>53</v>
      </c>
      <c r="B6" s="99">
        <v>1.1899488331958854</v>
      </c>
      <c r="C6" s="99">
        <v>1.3324418561417237</v>
      </c>
      <c r="D6" s="99">
        <v>1.2894387752355543</v>
      </c>
      <c r="E6" s="99">
        <v>1.2762644608259166</v>
      </c>
      <c r="F6" s="99">
        <v>1.2270849276493689</v>
      </c>
      <c r="G6" s="99">
        <v>1.1991755114021478</v>
      </c>
      <c r="H6" s="99">
        <v>1.2408961151989157</v>
      </c>
      <c r="I6" s="99">
        <v>1.2670228051791561</v>
      </c>
      <c r="J6" s="99">
        <v>0.97551518388908809</v>
      </c>
      <c r="K6" s="99">
        <v>1.1028729705445945</v>
      </c>
      <c r="L6" s="99">
        <v>1.3840197269640824</v>
      </c>
      <c r="M6" s="99">
        <v>1.047332758494564</v>
      </c>
      <c r="N6" s="99">
        <v>1.1799907528311044</v>
      </c>
      <c r="O6" s="99">
        <v>1.1041769701818138</v>
      </c>
      <c r="P6" s="99">
        <v>1.110206706877378</v>
      </c>
      <c r="Q6" s="99">
        <v>0.98744003933140401</v>
      </c>
      <c r="R6" s="99">
        <v>1.1181546397074187</v>
      </c>
      <c r="S6" s="99">
        <v>1.0767498799793065</v>
      </c>
      <c r="T6" s="99">
        <v>1.0843597183539897</v>
      </c>
      <c r="U6" s="99">
        <v>1.0939304100606273</v>
      </c>
      <c r="V6" s="99">
        <v>1.0014831453619368</v>
      </c>
      <c r="W6" s="99">
        <v>1.1741062365555213</v>
      </c>
      <c r="X6" s="99">
        <v>1.0507576197436712</v>
      </c>
      <c r="Y6" s="99">
        <v>1.0746160416945678</v>
      </c>
      <c r="DA6" s="63" t="s">
        <v>2919</v>
      </c>
    </row>
    <row r="7" spans="1:105" ht="12.95" customHeight="1" x14ac:dyDescent="0.25">
      <c r="A7" s="121" t="s">
        <v>92</v>
      </c>
      <c r="B7" s="123">
        <f t="shared" ref="B7:Y7" si="6">B8</f>
        <v>0.18861107122177703</v>
      </c>
      <c r="C7" s="123">
        <f t="shared" si="6"/>
        <v>0.20905175124213382</v>
      </c>
      <c r="D7" s="123">
        <f t="shared" si="6"/>
        <v>0.22994698553880552</v>
      </c>
      <c r="E7" s="123">
        <f t="shared" si="6"/>
        <v>0.28559352620731443</v>
      </c>
      <c r="F7" s="123">
        <f t="shared" si="6"/>
        <v>0.24113842655834594</v>
      </c>
      <c r="G7" s="123">
        <f t="shared" si="6"/>
        <v>0.25052162536264733</v>
      </c>
      <c r="H7" s="123">
        <f t="shared" si="6"/>
        <v>0.27983319935760492</v>
      </c>
      <c r="I7" s="123">
        <f t="shared" si="6"/>
        <v>0.31448371482393783</v>
      </c>
      <c r="J7" s="123">
        <f t="shared" si="6"/>
        <v>0.36699716211749317</v>
      </c>
      <c r="K7" s="123">
        <f t="shared" si="6"/>
        <v>0.35053958246888856</v>
      </c>
      <c r="L7" s="123">
        <f t="shared" si="6"/>
        <v>0.43453903926450921</v>
      </c>
      <c r="M7" s="123">
        <f t="shared" si="6"/>
        <v>0.32658999819485218</v>
      </c>
      <c r="N7" s="123">
        <f t="shared" si="6"/>
        <v>0.25960981022850255</v>
      </c>
      <c r="O7" s="123">
        <f t="shared" si="6"/>
        <v>0.23822980645598713</v>
      </c>
      <c r="P7" s="123">
        <f t="shared" si="6"/>
        <v>0.26853151136863873</v>
      </c>
      <c r="Q7" s="123">
        <f t="shared" si="6"/>
        <v>0.26979249174423187</v>
      </c>
      <c r="R7" s="123">
        <f t="shared" si="6"/>
        <v>0.28586737752529262</v>
      </c>
      <c r="S7" s="123">
        <f t="shared" si="6"/>
        <v>0.31483051711673604</v>
      </c>
      <c r="T7" s="123">
        <f t="shared" si="6"/>
        <v>0.37087778838441238</v>
      </c>
      <c r="U7" s="123">
        <f t="shared" si="6"/>
        <v>0.49732005952699077</v>
      </c>
      <c r="V7" s="123">
        <f t="shared" si="6"/>
        <v>0.66498584167582886</v>
      </c>
      <c r="W7" s="123">
        <f t="shared" si="6"/>
        <v>0.94849471807877461</v>
      </c>
      <c r="X7" s="123">
        <f t="shared" si="6"/>
        <v>0.95431410427423913</v>
      </c>
      <c r="Y7" s="123">
        <f t="shared" si="6"/>
        <v>0.99841617594929899</v>
      </c>
      <c r="DA7" s="130" t="s">
        <v>2920</v>
      </c>
    </row>
    <row r="8" spans="1:105" ht="12" customHeight="1" x14ac:dyDescent="0.25">
      <c r="A8" s="97" t="s">
        <v>53</v>
      </c>
      <c r="B8" s="99">
        <f>RES_hhdet_tesh!B8/RES_summary!B$19</f>
        <v>0.18861107122177703</v>
      </c>
      <c r="C8" s="99">
        <f>RES_hhdet_tesh!C8/RES_summary!C$19</f>
        <v>0.20905175124213382</v>
      </c>
      <c r="D8" s="99">
        <f>RES_hhdet_tesh!D8/RES_summary!D$19</f>
        <v>0.22994698553880552</v>
      </c>
      <c r="E8" s="99">
        <f>RES_hhdet_tesh!E8/RES_summary!E$19</f>
        <v>0.28559352620731443</v>
      </c>
      <c r="F8" s="99">
        <f>RES_hhdet_tesh!F8/RES_summary!F$19</f>
        <v>0.24113842655834594</v>
      </c>
      <c r="G8" s="99">
        <f>RES_hhdet_tesh!G8/RES_summary!G$19</f>
        <v>0.25052162536264733</v>
      </c>
      <c r="H8" s="99">
        <f>RES_hhdet_tesh!H8/RES_summary!H$19</f>
        <v>0.27983319935760492</v>
      </c>
      <c r="I8" s="99">
        <f>RES_hhdet_tesh!I8/RES_summary!I$19</f>
        <v>0.31448371482393783</v>
      </c>
      <c r="J8" s="99">
        <f>RES_hhdet_tesh!J8/RES_summary!J$19</f>
        <v>0.36699716211749317</v>
      </c>
      <c r="K8" s="99">
        <f>RES_hhdet_tesh!K8/RES_summary!K$19</f>
        <v>0.35053958246888856</v>
      </c>
      <c r="L8" s="99">
        <f>RES_hhdet_tesh!L8/RES_summary!L$19</f>
        <v>0.43453903926450921</v>
      </c>
      <c r="M8" s="99">
        <f>RES_hhdet_tesh!M8/RES_summary!M$19</f>
        <v>0.32658999819485218</v>
      </c>
      <c r="N8" s="99">
        <f>RES_hhdet_tesh!N8/RES_summary!N$19</f>
        <v>0.25960981022850255</v>
      </c>
      <c r="O8" s="99">
        <f>RES_hhdet_tesh!O8/RES_summary!O$19</f>
        <v>0.23822980645598713</v>
      </c>
      <c r="P8" s="99">
        <f>RES_hhdet_tesh!P8/RES_summary!P$19</f>
        <v>0.26853151136863873</v>
      </c>
      <c r="Q8" s="99">
        <f>RES_hhdet_tesh!Q8/RES_summary!Q$19</f>
        <v>0.26979249174423187</v>
      </c>
      <c r="R8" s="99">
        <f>RES_hhdet_tesh!R8/RES_summary!R$19</f>
        <v>0.28586737752529262</v>
      </c>
      <c r="S8" s="99">
        <f>RES_hhdet_tesh!S8/RES_summary!S$19</f>
        <v>0.31483051711673604</v>
      </c>
      <c r="T8" s="99">
        <f>RES_hhdet_tesh!T8/RES_summary!T$19</f>
        <v>0.37087778838441238</v>
      </c>
      <c r="U8" s="99">
        <f>RES_hhdet_tesh!U8/RES_summary!U$19</f>
        <v>0.49732005952699077</v>
      </c>
      <c r="V8" s="99">
        <f>RES_hhdet_tesh!V8/RES_summary!V$19</f>
        <v>0.66498584167582886</v>
      </c>
      <c r="W8" s="99">
        <f>RES_hhdet_tesh!W8/RES_summary!W$19</f>
        <v>0.94849471807877461</v>
      </c>
      <c r="X8" s="99">
        <f>RES_hhdet_tesh!X8/RES_summary!X$19</f>
        <v>0.95431410427423913</v>
      </c>
      <c r="Y8" s="99">
        <f>RES_hhdet_tesh!Y8/RES_summary!Y$19</f>
        <v>0.99841617594929899</v>
      </c>
      <c r="DA8" s="63" t="s">
        <v>2921</v>
      </c>
    </row>
    <row r="9" spans="1:105" ht="12" customHeight="1" x14ac:dyDescent="0.25">
      <c r="A9" s="121" t="s">
        <v>55</v>
      </c>
      <c r="B9" s="123">
        <v>13.966544529541309</v>
      </c>
      <c r="C9" s="123">
        <v>14.109010814389466</v>
      </c>
      <c r="D9" s="123">
        <v>14.031725056298836</v>
      </c>
      <c r="E9" s="123">
        <v>13.591768898828533</v>
      </c>
      <c r="F9" s="123">
        <v>13.793777639806047</v>
      </c>
      <c r="G9" s="123">
        <v>14.603137650548385</v>
      </c>
      <c r="H9" s="123">
        <v>15.35334490330656</v>
      </c>
      <c r="I9" s="123">
        <v>15.425125371143313</v>
      </c>
      <c r="J9" s="123">
        <v>12.236717050117809</v>
      </c>
      <c r="K9" s="123">
        <v>13.274069146969557</v>
      </c>
      <c r="L9" s="123">
        <v>15.176098569005696</v>
      </c>
      <c r="M9" s="123">
        <v>13.828866210758557</v>
      </c>
      <c r="N9" s="123">
        <v>14.053181323073328</v>
      </c>
      <c r="O9" s="123">
        <v>14.084991103699029</v>
      </c>
      <c r="P9" s="123">
        <v>14.058593826955486</v>
      </c>
      <c r="Q9" s="123">
        <v>13.077077116195444</v>
      </c>
      <c r="R9" s="123">
        <v>13.146335187908186</v>
      </c>
      <c r="S9" s="123">
        <v>12.524891758890035</v>
      </c>
      <c r="T9" s="123">
        <v>12.468197668191662</v>
      </c>
      <c r="U9" s="123">
        <v>12.548935675194308</v>
      </c>
      <c r="V9" s="123">
        <v>12.411166136429012</v>
      </c>
      <c r="W9" s="123">
        <v>12.3538446056062</v>
      </c>
      <c r="X9" s="123">
        <v>11.083149229886232</v>
      </c>
      <c r="Y9" s="123">
        <v>11.178581502797165</v>
      </c>
      <c r="DA9" s="130" t="s">
        <v>2922</v>
      </c>
    </row>
    <row r="10" spans="1:105" ht="12" customHeight="1" x14ac:dyDescent="0.25">
      <c r="A10" s="97" t="s">
        <v>143</v>
      </c>
      <c r="B10" s="99">
        <v>13.431116547985821</v>
      </c>
      <c r="C10" s="99">
        <v>14.239513461995941</v>
      </c>
      <c r="D10" s="99">
        <v>13.990537732092244</v>
      </c>
      <c r="E10" s="99">
        <v>13.372429168979741</v>
      </c>
      <c r="F10" s="99">
        <v>13.866350901208664</v>
      </c>
      <c r="G10" s="99">
        <v>15.007845693971818</v>
      </c>
      <c r="H10" s="99">
        <v>16.352145667269074</v>
      </c>
      <c r="I10" s="99">
        <v>16.485118908579242</v>
      </c>
      <c r="J10" s="99">
        <v>11.895340501499756</v>
      </c>
      <c r="K10" s="99">
        <v>13.191083764223654</v>
      </c>
      <c r="L10" s="99">
        <v>15.29889107792593</v>
      </c>
      <c r="M10" s="99">
        <v>13.801216322406203</v>
      </c>
      <c r="N10" s="99">
        <v>14.043096412603809</v>
      </c>
      <c r="O10" s="99">
        <v>14.080873846789951</v>
      </c>
      <c r="P10" s="99">
        <v>14.06956405003036</v>
      </c>
      <c r="Q10" s="99">
        <v>13.050331347112225</v>
      </c>
      <c r="R10" s="99">
        <v>13.12478741684799</v>
      </c>
      <c r="S10" s="99">
        <v>12.492683860648393</v>
      </c>
      <c r="T10" s="99">
        <v>12.454091268117185</v>
      </c>
      <c r="U10" s="99">
        <v>12.553574090573983</v>
      </c>
      <c r="V10" s="99">
        <v>12.414905041682999</v>
      </c>
      <c r="W10" s="99">
        <v>12.370295221264563</v>
      </c>
      <c r="X10" s="99">
        <v>11.082225023484023</v>
      </c>
      <c r="Y10" s="99">
        <v>11.178041816415277</v>
      </c>
      <c r="DA10" s="63" t="s">
        <v>2923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2924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2925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2926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2927</v>
      </c>
    </row>
    <row r="15" spans="1:105" ht="12" customHeight="1" x14ac:dyDescent="0.25">
      <c r="A15" s="106" t="s">
        <v>122</v>
      </c>
      <c r="B15" s="102">
        <v>14.251711128329823</v>
      </c>
      <c r="C15" s="102">
        <v>14.031247035409939</v>
      </c>
      <c r="D15" s="102">
        <v>14.061100032072465</v>
      </c>
      <c r="E15" s="102">
        <v>13.781712311259483</v>
      </c>
      <c r="F15" s="102">
        <v>13.716080252868077</v>
      </c>
      <c r="G15" s="102">
        <v>14.127517959419952</v>
      </c>
      <c r="H15" s="102">
        <v>14.031697735161275</v>
      </c>
      <c r="I15" s="102">
        <v>13.576961263388309</v>
      </c>
      <c r="J15" s="102">
        <v>13.370994760781086</v>
      </c>
      <c r="K15" s="102">
        <v>13.74447635704232</v>
      </c>
      <c r="L15" s="102">
        <v>13.749522653147569</v>
      </c>
      <c r="M15" s="102">
        <v>14.347220216711133</v>
      </c>
      <c r="N15" s="102">
        <v>14.287008582881507</v>
      </c>
      <c r="O15" s="102">
        <v>14.177060425782232</v>
      </c>
      <c r="P15" s="102">
        <v>13.824120907584634</v>
      </c>
      <c r="Q15" s="102">
        <v>13.624971093490947</v>
      </c>
      <c r="R15" s="102">
        <v>13.571688893742012</v>
      </c>
      <c r="S15" s="102">
        <v>13.139756021000819</v>
      </c>
      <c r="T15" s="102">
        <v>12.735949289155105</v>
      </c>
      <c r="U15" s="102">
        <v>12.444921542512251</v>
      </c>
      <c r="V15" s="102">
        <v>12.315673416591926</v>
      </c>
      <c r="W15" s="102">
        <v>11.902429161026426</v>
      </c>
      <c r="X15" s="102">
        <v>11.112962853654063</v>
      </c>
      <c r="Y15" s="102">
        <v>11.193867081705665</v>
      </c>
      <c r="DA15" s="131" t="s">
        <v>2928</v>
      </c>
    </row>
    <row r="16" spans="1:105" ht="12" customHeight="1" x14ac:dyDescent="0.25">
      <c r="A16" s="107" t="s">
        <v>121</v>
      </c>
      <c r="B16" s="105">
        <v>14.251711128329823</v>
      </c>
      <c r="C16" s="105">
        <v>14.031065090472005</v>
      </c>
      <c r="D16" s="105">
        <v>14.061529830143053</v>
      </c>
      <c r="E16" s="105">
        <v>13.781730024512441</v>
      </c>
      <c r="F16" s="105">
        <v>13.71480748027426</v>
      </c>
      <c r="G16" s="105">
        <v>14.12535609635829</v>
      </c>
      <c r="H16" s="105">
        <v>14.03028079422586</v>
      </c>
      <c r="I16" s="105">
        <v>13.577530796422945</v>
      </c>
      <c r="J16" s="105">
        <v>13.37162128515364</v>
      </c>
      <c r="K16" s="105">
        <v>13.741303182018507</v>
      </c>
      <c r="L16" s="105">
        <v>13.748481533581597</v>
      </c>
      <c r="M16" s="105">
        <v>14.349564555548699</v>
      </c>
      <c r="N16" s="105">
        <v>14.297697572233437</v>
      </c>
      <c r="O16" s="105">
        <v>14.194273980268804</v>
      </c>
      <c r="P16" s="105">
        <v>13.885800759055289</v>
      </c>
      <c r="Q16" s="105">
        <v>13.680450545416688</v>
      </c>
      <c r="R16" s="105">
        <v>13.622095518253667</v>
      </c>
      <c r="S16" s="105">
        <v>13.221307810537175</v>
      </c>
      <c r="T16" s="105">
        <v>12.858334154817731</v>
      </c>
      <c r="U16" s="105">
        <v>12.610665176734404</v>
      </c>
      <c r="V16" s="105">
        <v>12.536546877600884</v>
      </c>
      <c r="W16" s="105">
        <v>12.294692377696094</v>
      </c>
      <c r="X16" s="105">
        <v>0</v>
      </c>
      <c r="Y16" s="105">
        <v>0</v>
      </c>
      <c r="DA16" s="132" t="s">
        <v>2929</v>
      </c>
    </row>
    <row r="17" spans="1:105" ht="12" customHeight="1" x14ac:dyDescent="0.25">
      <c r="A17" s="108" t="s">
        <v>53</v>
      </c>
      <c r="B17" s="99">
        <v>11.46294612220508</v>
      </c>
      <c r="C17" s="99">
        <v>11.198716190310998</v>
      </c>
      <c r="D17" s="99">
        <v>11.251212526444483</v>
      </c>
      <c r="E17" s="99">
        <v>10.97607024698681</v>
      </c>
      <c r="F17" s="99">
        <v>10.93726336727741</v>
      </c>
      <c r="G17" s="99">
        <v>11.313546911597255</v>
      </c>
      <c r="H17" s="99">
        <v>11.228036711360707</v>
      </c>
      <c r="I17" s="99">
        <v>11.019961116757187</v>
      </c>
      <c r="J17" s="99">
        <v>10.749387330463705</v>
      </c>
      <c r="K17" s="99">
        <v>11.050763581053666</v>
      </c>
      <c r="L17" s="99">
        <v>11.021397316997605</v>
      </c>
      <c r="M17" s="99">
        <v>11.545385389615541</v>
      </c>
      <c r="N17" s="99">
        <v>11.492564253569048</v>
      </c>
      <c r="O17" s="99">
        <v>11.393922484067199</v>
      </c>
      <c r="P17" s="99">
        <v>11.154939801547041</v>
      </c>
      <c r="Q17" s="99">
        <v>10.9725742671919</v>
      </c>
      <c r="R17" s="99">
        <v>10.955086061591839</v>
      </c>
      <c r="S17" s="99">
        <v>10.633787867123855</v>
      </c>
      <c r="T17" s="99">
        <v>10.352311603881317</v>
      </c>
      <c r="U17" s="99">
        <v>10.141953058294057</v>
      </c>
      <c r="V17" s="99">
        <v>10.072350177744358</v>
      </c>
      <c r="W17" s="99">
        <v>9.765435797541782</v>
      </c>
      <c r="X17" s="99">
        <v>0</v>
      </c>
      <c r="Y17" s="99">
        <v>0</v>
      </c>
      <c r="DA17" s="63" t="s">
        <v>2930</v>
      </c>
    </row>
    <row r="18" spans="1:105" ht="12" customHeight="1" x14ac:dyDescent="0.25">
      <c r="A18" s="108" t="s">
        <v>52</v>
      </c>
      <c r="B18" s="99">
        <v>2.7887650061247431</v>
      </c>
      <c r="C18" s="99">
        <v>2.8323489001610067</v>
      </c>
      <c r="D18" s="99">
        <v>2.8103173036985676</v>
      </c>
      <c r="E18" s="99">
        <v>2.8056597775256304</v>
      </c>
      <c r="F18" s="99">
        <v>2.7775441129968508</v>
      </c>
      <c r="G18" s="99">
        <v>2.8118091847610382</v>
      </c>
      <c r="H18" s="99">
        <v>2.802244082865152</v>
      </c>
      <c r="I18" s="99">
        <v>2.5575696796657561</v>
      </c>
      <c r="J18" s="99">
        <v>2.622233954689936</v>
      </c>
      <c r="K18" s="99">
        <v>2.6905396009648381</v>
      </c>
      <c r="L18" s="99">
        <v>2.727084216583989</v>
      </c>
      <c r="M18" s="99">
        <v>2.8041791659331592</v>
      </c>
      <c r="N18" s="99">
        <v>2.8051333186643896</v>
      </c>
      <c r="O18" s="99">
        <v>2.8003514962016043</v>
      </c>
      <c r="P18" s="99">
        <v>2.7308609575082459</v>
      </c>
      <c r="Q18" s="99">
        <v>2.7078762782247887</v>
      </c>
      <c r="R18" s="99">
        <v>2.6670094566618281</v>
      </c>
      <c r="S18" s="99">
        <v>2.5875199434133216</v>
      </c>
      <c r="T18" s="99">
        <v>2.5060225509364145</v>
      </c>
      <c r="U18" s="99">
        <v>2.4687121184403473</v>
      </c>
      <c r="V18" s="99">
        <v>2.464196699856525</v>
      </c>
      <c r="W18" s="99">
        <v>2.5292565801543119</v>
      </c>
      <c r="X18" s="99">
        <v>0</v>
      </c>
      <c r="Y18" s="99">
        <v>0</v>
      </c>
      <c r="DA18" s="63" t="s">
        <v>2931</v>
      </c>
    </row>
    <row r="19" spans="1:105" ht="12" customHeight="1" x14ac:dyDescent="0.25">
      <c r="A19" s="121" t="s">
        <v>54</v>
      </c>
      <c r="B19" s="123">
        <v>1.3860973859455097</v>
      </c>
      <c r="C19" s="123">
        <v>1.4261675417645241</v>
      </c>
      <c r="D19" s="123">
        <v>1.4264756867267894</v>
      </c>
      <c r="E19" s="123">
        <v>1.4435555626080447</v>
      </c>
      <c r="F19" s="123">
        <v>1.4256850887881205</v>
      </c>
      <c r="G19" s="123">
        <v>1.4723430683171503</v>
      </c>
      <c r="H19" s="123">
        <v>1.4203262354135744</v>
      </c>
      <c r="I19" s="123">
        <v>1.4345568809265166</v>
      </c>
      <c r="J19" s="123">
        <v>1.5018812355011841</v>
      </c>
      <c r="K19" s="123">
        <v>1.6148680578797039</v>
      </c>
      <c r="L19" s="123">
        <v>1.6370254119389975</v>
      </c>
      <c r="M19" s="123">
        <v>1.6376713989790441</v>
      </c>
      <c r="N19" s="123">
        <v>1.6927610152639065</v>
      </c>
      <c r="O19" s="123">
        <v>1.7025683212263654</v>
      </c>
      <c r="P19" s="123">
        <v>1.6860318848963856</v>
      </c>
      <c r="Q19" s="123">
        <v>1.6827447494839398</v>
      </c>
      <c r="R19" s="123">
        <v>1.6805415667229786</v>
      </c>
      <c r="S19" s="123">
        <v>1.6760692440586966</v>
      </c>
      <c r="T19" s="123">
        <v>1.710099667004235</v>
      </c>
      <c r="U19" s="123">
        <v>1.7281355887868377</v>
      </c>
      <c r="V19" s="123">
        <v>2.2951085258602841</v>
      </c>
      <c r="W19" s="123">
        <v>2.2642008813469756</v>
      </c>
      <c r="X19" s="123">
        <v>2.1111509972741649</v>
      </c>
      <c r="Y19" s="123">
        <v>1.9698352492784967</v>
      </c>
      <c r="DA19" s="130" t="s">
        <v>2932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2933</v>
      </c>
    </row>
    <row r="21" spans="1:105" ht="12" customHeight="1" x14ac:dyDescent="0.25">
      <c r="A21" s="97" t="s">
        <v>50</v>
      </c>
      <c r="B21" s="99">
        <v>1.020900333887272</v>
      </c>
      <c r="C21" s="99">
        <v>1.5775423287298573</v>
      </c>
      <c r="D21" s="99">
        <v>1.4843631396270325</v>
      </c>
      <c r="E21" s="99">
        <v>1.6863503293582884</v>
      </c>
      <c r="F21" s="99">
        <v>1.4383752991456573</v>
      </c>
      <c r="G21" s="99">
        <v>1.7734652280936358</v>
      </c>
      <c r="H21" s="99">
        <v>0.92794414381755441</v>
      </c>
      <c r="I21" s="99">
        <v>1.2323700573619876</v>
      </c>
      <c r="J21" s="99">
        <v>1.7297944561807905</v>
      </c>
      <c r="K21" s="99">
        <v>2.0245477841462054</v>
      </c>
      <c r="L21" s="99">
        <v>1.5878911360288128</v>
      </c>
      <c r="M21" s="99">
        <v>1.5286812176337217</v>
      </c>
      <c r="N21" s="99">
        <v>1.2754713352174758</v>
      </c>
      <c r="O21" s="99">
        <v>1.7348628272438329</v>
      </c>
      <c r="P21" s="99">
        <v>1.6488249510102853</v>
      </c>
      <c r="Q21" s="99">
        <v>2.0216921655920426</v>
      </c>
      <c r="R21" s="99">
        <v>1.6023016075173644</v>
      </c>
      <c r="S21" s="99">
        <v>1.6475697300845111</v>
      </c>
      <c r="T21" s="99">
        <v>1.7111748036578514</v>
      </c>
      <c r="U21" s="99">
        <v>1.7528000859320991</v>
      </c>
      <c r="V21" s="99">
        <v>2.2698287586165993</v>
      </c>
      <c r="W21" s="99">
        <v>2.3920621558190165</v>
      </c>
      <c r="X21" s="99">
        <v>2.132660848829715</v>
      </c>
      <c r="Y21" s="99">
        <v>1.8301846210954105</v>
      </c>
      <c r="DA21" s="63" t="s">
        <v>2934</v>
      </c>
    </row>
    <row r="22" spans="1:105" ht="12" customHeight="1" x14ac:dyDescent="0.25">
      <c r="A22" s="109" t="s">
        <v>120</v>
      </c>
      <c r="B22" s="110">
        <v>1.4263848962196237</v>
      </c>
      <c r="C22" s="110">
        <v>1.4085053631862388</v>
      </c>
      <c r="D22" s="110">
        <v>1.4194480883735965</v>
      </c>
      <c r="E22" s="110">
        <v>1.4129831018749319</v>
      </c>
      <c r="F22" s="110">
        <v>1.4241640669408542</v>
      </c>
      <c r="G22" s="110">
        <v>1.4377954576222254</v>
      </c>
      <c r="H22" s="110">
        <v>1.4736292811548879</v>
      </c>
      <c r="I22" s="110">
        <v>1.4560819742418207</v>
      </c>
      <c r="J22" s="110">
        <v>1.4779943494882701</v>
      </c>
      <c r="K22" s="110">
        <v>1.5738875912083368</v>
      </c>
      <c r="L22" s="110">
        <v>1.6415820171376239</v>
      </c>
      <c r="M22" s="110">
        <v>1.6457828707300934</v>
      </c>
      <c r="N22" s="110">
        <v>1.7175402787388285</v>
      </c>
      <c r="O22" s="110">
        <v>1.7008078786170757</v>
      </c>
      <c r="P22" s="110">
        <v>1.6880264449794582</v>
      </c>
      <c r="Q22" s="110">
        <v>1.6652906466610973</v>
      </c>
      <c r="R22" s="110">
        <v>1.684579758165849</v>
      </c>
      <c r="S22" s="110">
        <v>1.6775530607647136</v>
      </c>
      <c r="T22" s="110">
        <v>1.7100539165083362</v>
      </c>
      <c r="U22" s="110">
        <v>1.7270909428681442</v>
      </c>
      <c r="V22" s="110">
        <v>2.2961641050064343</v>
      </c>
      <c r="W22" s="110">
        <v>2.2592727540837978</v>
      </c>
      <c r="X22" s="110">
        <v>2.1103410512769147</v>
      </c>
      <c r="Y22" s="110">
        <v>1.9742962059990175</v>
      </c>
      <c r="DA22" s="60" t="s">
        <v>2935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0</v>
      </c>
      <c r="C24" s="118">
        <f t="shared" si="7"/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0</v>
      </c>
      <c r="O24" s="118">
        <f t="shared" si="7"/>
        <v>0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:Y24" si="9">W25+W28+W30+W39</f>
        <v>0</v>
      </c>
      <c r="X24" s="118">
        <f t="shared" si="9"/>
        <v>0</v>
      </c>
      <c r="Y24" s="118">
        <f t="shared" si="9"/>
        <v>0</v>
      </c>
      <c r="DA24" s="129" t="s">
        <v>2936</v>
      </c>
    </row>
    <row r="25" spans="1:105" ht="12.95" customHeight="1" x14ac:dyDescent="0.25">
      <c r="A25" s="121" t="s">
        <v>57</v>
      </c>
      <c r="B25" s="123">
        <f t="shared" ref="B25:Q25" si="10">SUM(B26:B27)</f>
        <v>0</v>
      </c>
      <c r="C25" s="123">
        <f t="shared" si="10"/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0</v>
      </c>
      <c r="O25" s="123">
        <f t="shared" si="10"/>
        <v>0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:Y25" si="12">SUM(W26:W27)</f>
        <v>0</v>
      </c>
      <c r="X25" s="123">
        <f t="shared" si="12"/>
        <v>0</v>
      </c>
      <c r="Y25" s="123">
        <f t="shared" si="12"/>
        <v>0</v>
      </c>
      <c r="DA25" s="130" t="s">
        <v>2937</v>
      </c>
    </row>
    <row r="26" spans="1:105" ht="12" customHeight="1" x14ac:dyDescent="0.25">
      <c r="A26" s="97" t="s">
        <v>74</v>
      </c>
      <c r="B26" s="99">
        <v>0</v>
      </c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X26" s="99">
        <v>0</v>
      </c>
      <c r="Y26" s="99">
        <v>0</v>
      </c>
      <c r="DA26" s="63" t="s">
        <v>2938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2939</v>
      </c>
    </row>
    <row r="28" spans="1:105" ht="12.95" customHeight="1" x14ac:dyDescent="0.25">
      <c r="A28" s="121" t="s">
        <v>92</v>
      </c>
      <c r="B28" s="123">
        <f t="shared" ref="B28:Y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2940</v>
      </c>
    </row>
    <row r="29" spans="1:105" ht="12" customHeight="1" x14ac:dyDescent="0.25">
      <c r="A29" s="97" t="s">
        <v>53</v>
      </c>
      <c r="B29" s="99">
        <f>RES_hhdet_tesh!B29/RES_summary!B$19</f>
        <v>0</v>
      </c>
      <c r="C29" s="99">
        <f>RES_hhdet_tesh!C29/RES_summary!C$19</f>
        <v>0</v>
      </c>
      <c r="D29" s="99">
        <f>RES_hhdet_tesh!D29/RES_summary!D$19</f>
        <v>0</v>
      </c>
      <c r="E29" s="99">
        <f>RES_hhdet_tesh!E29/RES_summary!E$19</f>
        <v>0</v>
      </c>
      <c r="F29" s="99">
        <f>RES_hhdet_tesh!F29/RES_summary!F$19</f>
        <v>0</v>
      </c>
      <c r="G29" s="99">
        <f>RES_hhdet_tesh!G29/RES_summary!G$19</f>
        <v>0</v>
      </c>
      <c r="H29" s="99">
        <f>RES_hhdet_tesh!H29/RES_summary!H$19</f>
        <v>0</v>
      </c>
      <c r="I29" s="99">
        <f>RES_hhdet_tesh!I29/RES_summary!I$19</f>
        <v>0</v>
      </c>
      <c r="J29" s="99">
        <f>RES_hhdet_tesh!J29/RES_summary!J$19</f>
        <v>0</v>
      </c>
      <c r="K29" s="99">
        <f>RES_hhdet_tesh!K29/RES_summary!K$19</f>
        <v>0</v>
      </c>
      <c r="L29" s="99">
        <f>RES_hhdet_tesh!L29/RES_summary!L$19</f>
        <v>0</v>
      </c>
      <c r="M29" s="99">
        <f>RES_hhdet_tesh!M29/RES_summary!M$19</f>
        <v>0</v>
      </c>
      <c r="N29" s="99">
        <f>RES_hhdet_tesh!N29/RES_summary!N$19</f>
        <v>0</v>
      </c>
      <c r="O29" s="99">
        <f>RES_hhdet_tesh!O29/RES_summary!O$19</f>
        <v>0</v>
      </c>
      <c r="P29" s="99">
        <f>RES_hhdet_tesh!P29/RES_summary!P$19</f>
        <v>0</v>
      </c>
      <c r="Q29" s="99">
        <f>RES_hhdet_tesh!Q29/RES_summary!Q$19</f>
        <v>0</v>
      </c>
      <c r="R29" s="99">
        <f>RES_hhdet_tesh!R29/RES_summary!R$19</f>
        <v>0</v>
      </c>
      <c r="S29" s="99">
        <f>RES_hhdet_tesh!S29/RES_summary!S$19</f>
        <v>0</v>
      </c>
      <c r="T29" s="99">
        <f>RES_hhdet_tesh!T29/RES_summary!T$19</f>
        <v>0</v>
      </c>
      <c r="U29" s="99">
        <f>RES_hhdet_tesh!U29/RES_summary!U$19</f>
        <v>0</v>
      </c>
      <c r="V29" s="99">
        <f>RES_hhdet_tesh!V29/RES_summary!V$19</f>
        <v>0</v>
      </c>
      <c r="W29" s="99">
        <f>RES_hhdet_tesh!W29/RES_summary!W$19</f>
        <v>0</v>
      </c>
      <c r="X29" s="99">
        <f>RES_hhdet_tesh!X29/RES_summary!X$19</f>
        <v>0</v>
      </c>
      <c r="Y29" s="99">
        <f>RES_hhdet_tesh!Y29/RES_summary!Y$19</f>
        <v>0</v>
      </c>
      <c r="DA29" s="63" t="s">
        <v>2941</v>
      </c>
    </row>
    <row r="30" spans="1:105" ht="12" customHeight="1" x14ac:dyDescent="0.25">
      <c r="A30" s="121" t="s">
        <v>55</v>
      </c>
      <c r="B30" s="123">
        <v>0</v>
      </c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X30" s="123">
        <v>0</v>
      </c>
      <c r="Y30" s="123">
        <v>0</v>
      </c>
      <c r="DA30" s="130" t="s">
        <v>2942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2943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2944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2945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2946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2947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2948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2949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2950</v>
      </c>
    </row>
    <row r="39" spans="1:105" ht="12" customHeight="1" x14ac:dyDescent="0.25">
      <c r="A39" s="121" t="s">
        <v>54</v>
      </c>
      <c r="B39" s="123">
        <v>0</v>
      </c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X39" s="123">
        <v>0</v>
      </c>
      <c r="Y39" s="123">
        <v>0</v>
      </c>
      <c r="DA39" s="130" t="s">
        <v>2951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2952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2953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135.78057741724137</v>
      </c>
      <c r="C43" s="118">
        <f t="shared" si="14"/>
        <v>166.73890949846088</v>
      </c>
      <c r="D43" s="118">
        <f t="shared" si="14"/>
        <v>157.68830681095289</v>
      </c>
      <c r="E43" s="118">
        <f t="shared" si="14"/>
        <v>173.80455085054783</v>
      </c>
      <c r="F43" s="118">
        <f t="shared" si="14"/>
        <v>156.37308619121217</v>
      </c>
      <c r="G43" s="118">
        <f t="shared" si="14"/>
        <v>154.04088435184977</v>
      </c>
      <c r="H43" s="118">
        <f t="shared" si="14"/>
        <v>154.9388504097071</v>
      </c>
      <c r="I43" s="118">
        <f t="shared" si="14"/>
        <v>166.4710945611088</v>
      </c>
      <c r="J43" s="118">
        <f t="shared" si="14"/>
        <v>146.65528631125699</v>
      </c>
      <c r="K43" s="118">
        <f t="shared" si="14"/>
        <v>154.15170836295303</v>
      </c>
      <c r="L43" s="118">
        <f t="shared" si="14"/>
        <v>188.11080894807282</v>
      </c>
      <c r="M43" s="118">
        <f t="shared" si="14"/>
        <v>158.01458417952929</v>
      </c>
      <c r="N43" s="118">
        <f t="shared" si="14"/>
        <v>171.99482115653851</v>
      </c>
      <c r="O43" s="118">
        <f t="shared" si="14"/>
        <v>161.86516118533763</v>
      </c>
      <c r="P43" s="118">
        <f t="shared" si="14"/>
        <v>164.23893443214502</v>
      </c>
      <c r="Q43" s="118">
        <f t="shared" si="14"/>
        <v>159.7462198972691</v>
      </c>
      <c r="R43" s="118">
        <f t="shared" ref="R43:V43" si="15">R44+R47+R49+R58</f>
        <v>169.05845215576153</v>
      </c>
      <c r="S43" s="118">
        <f t="shared" si="15"/>
        <v>167.9983433104355</v>
      </c>
      <c r="T43" s="118">
        <f t="shared" si="15"/>
        <v>163.75961038356886</v>
      </c>
      <c r="U43" s="118">
        <f t="shared" si="15"/>
        <v>160.58295248741123</v>
      </c>
      <c r="V43" s="118">
        <f t="shared" si="15"/>
        <v>170.86892338770562</v>
      </c>
      <c r="W43" s="118">
        <f t="shared" ref="W43:Y43" si="16">W44+W47+W49+W58</f>
        <v>161.30046148523053</v>
      </c>
      <c r="X43" s="118">
        <f t="shared" si="16"/>
        <v>176.1273418425194</v>
      </c>
      <c r="Y43" s="118">
        <f t="shared" si="16"/>
        <v>148.73865853504032</v>
      </c>
      <c r="DA43" s="129" t="s">
        <v>2954</v>
      </c>
    </row>
    <row r="44" spans="1:105" ht="12.95" customHeight="1" x14ac:dyDescent="0.25">
      <c r="A44" s="121" t="s">
        <v>57</v>
      </c>
      <c r="B44" s="123">
        <f t="shared" ref="B44:Q44" si="17">SUM(B45:B46)</f>
        <v>121.1217900180207</v>
      </c>
      <c r="C44" s="123">
        <f t="shared" si="17"/>
        <v>150.35674787048154</v>
      </c>
      <c r="D44" s="123">
        <f t="shared" si="17"/>
        <v>142.1656723428959</v>
      </c>
      <c r="E44" s="123">
        <f t="shared" si="17"/>
        <v>157.47594665709687</v>
      </c>
      <c r="F44" s="123">
        <f t="shared" si="17"/>
        <v>140.94153130886136</v>
      </c>
      <c r="G44" s="123">
        <f t="shared" si="17"/>
        <v>138.49150194555708</v>
      </c>
      <c r="H44" s="123">
        <f t="shared" si="17"/>
        <v>139.58613879014538</v>
      </c>
      <c r="I44" s="123">
        <f t="shared" si="17"/>
        <v>150.41846156691457</v>
      </c>
      <c r="J44" s="123">
        <f t="shared" si="17"/>
        <v>132.1714197919118</v>
      </c>
      <c r="K44" s="123">
        <f t="shared" si="17"/>
        <v>139.305722550361</v>
      </c>
      <c r="L44" s="123">
        <f t="shared" si="17"/>
        <v>171.82304126237287</v>
      </c>
      <c r="M44" s="123">
        <f t="shared" si="17"/>
        <v>141.79915952631112</v>
      </c>
      <c r="N44" s="123">
        <f t="shared" si="17"/>
        <v>155.70554213783058</v>
      </c>
      <c r="O44" s="123">
        <f t="shared" si="17"/>
        <v>145.62532765734409</v>
      </c>
      <c r="P44" s="123">
        <f t="shared" si="17"/>
        <v>147.93078836686269</v>
      </c>
      <c r="Q44" s="123">
        <f t="shared" si="17"/>
        <v>143.41997512025446</v>
      </c>
      <c r="R44" s="123">
        <f t="shared" ref="R44:V44" si="18">SUM(R45:R46)</f>
        <v>153.41084279770303</v>
      </c>
      <c r="S44" s="123">
        <f t="shared" si="18"/>
        <v>152.7251240286293</v>
      </c>
      <c r="T44" s="123">
        <f t="shared" si="18"/>
        <v>149.03712801887076</v>
      </c>
      <c r="U44" s="123">
        <f t="shared" si="18"/>
        <v>146.14933344714444</v>
      </c>
      <c r="V44" s="123">
        <f t="shared" si="18"/>
        <v>154.24560004692967</v>
      </c>
      <c r="W44" s="123">
        <f t="shared" ref="W44:Y44" si="19">SUM(W45:W46)</f>
        <v>146.98030657659817</v>
      </c>
      <c r="X44" s="123">
        <f t="shared" si="19"/>
        <v>160.95810618816583</v>
      </c>
      <c r="Y44" s="123">
        <f t="shared" si="19"/>
        <v>136.75750416729599</v>
      </c>
      <c r="DA44" s="130" t="s">
        <v>2955</v>
      </c>
    </row>
    <row r="45" spans="1:105" ht="12" customHeight="1" x14ac:dyDescent="0.25">
      <c r="A45" s="97" t="s">
        <v>211</v>
      </c>
      <c r="B45" s="99">
        <v>118.37202325580404</v>
      </c>
      <c r="C45" s="99">
        <v>146.95273805122523</v>
      </c>
      <c r="D45" s="99">
        <v>139.02622077733599</v>
      </c>
      <c r="E45" s="99">
        <v>154.04932079488782</v>
      </c>
      <c r="F45" s="99">
        <v>137.96018379874411</v>
      </c>
      <c r="G45" s="99">
        <v>135.61406692196536</v>
      </c>
      <c r="H45" s="99">
        <v>136.73223368385965</v>
      </c>
      <c r="I45" s="99">
        <v>147.38782219745141</v>
      </c>
      <c r="J45" s="99">
        <v>129.55640854053189</v>
      </c>
      <c r="K45" s="99">
        <v>136.57851386833084</v>
      </c>
      <c r="L45" s="99">
        <v>168.47999836712967</v>
      </c>
      <c r="M45" s="99">
        <v>139.0968370584003</v>
      </c>
      <c r="N45" s="99">
        <v>152.75810883050681</v>
      </c>
      <c r="O45" s="99">
        <v>142.90731418399068</v>
      </c>
      <c r="P45" s="99">
        <v>145.19758329556026</v>
      </c>
      <c r="Q45" s="99">
        <v>140.79868198612255</v>
      </c>
      <c r="R45" s="99">
        <v>150.61306144677533</v>
      </c>
      <c r="S45" s="99">
        <v>149.96709529751976</v>
      </c>
      <c r="T45" s="99">
        <v>146.37409301389758</v>
      </c>
      <c r="U45" s="99">
        <v>143.55266573307105</v>
      </c>
      <c r="V45" s="99">
        <v>151.51503181020161</v>
      </c>
      <c r="W45" s="99">
        <v>144.36810317377606</v>
      </c>
      <c r="X45" s="99">
        <v>158.11656718574505</v>
      </c>
      <c r="Y45" s="99">
        <v>134.34478097498044</v>
      </c>
      <c r="DA45" s="63" t="s">
        <v>2956</v>
      </c>
    </row>
    <row r="46" spans="1:105" ht="12" customHeight="1" x14ac:dyDescent="0.25">
      <c r="A46" s="97" t="s">
        <v>53</v>
      </c>
      <c r="B46" s="99">
        <v>2.7497667622166633</v>
      </c>
      <c r="C46" s="99">
        <v>3.4040098192563075</v>
      </c>
      <c r="D46" s="99">
        <v>3.1394515655599093</v>
      </c>
      <c r="E46" s="99">
        <v>3.42662586220905</v>
      </c>
      <c r="F46" s="99">
        <v>2.9813475101172533</v>
      </c>
      <c r="G46" s="99">
        <v>2.8774350235917097</v>
      </c>
      <c r="H46" s="99">
        <v>2.8539051062857319</v>
      </c>
      <c r="I46" s="99">
        <v>3.0306393694631528</v>
      </c>
      <c r="J46" s="99">
        <v>2.615011251379916</v>
      </c>
      <c r="K46" s="99">
        <v>2.7272086820301626</v>
      </c>
      <c r="L46" s="99">
        <v>3.3430428952432112</v>
      </c>
      <c r="M46" s="99">
        <v>2.7023224679108186</v>
      </c>
      <c r="N46" s="99">
        <v>2.9474333073237768</v>
      </c>
      <c r="O46" s="99">
        <v>2.7180134733534036</v>
      </c>
      <c r="P46" s="99">
        <v>2.7332050713024265</v>
      </c>
      <c r="Q46" s="99">
        <v>2.6212931341319123</v>
      </c>
      <c r="R46" s="99">
        <v>2.7977813509276901</v>
      </c>
      <c r="S46" s="99">
        <v>2.7580287311095288</v>
      </c>
      <c r="T46" s="99">
        <v>2.6630350049731737</v>
      </c>
      <c r="U46" s="99">
        <v>2.5966677140734045</v>
      </c>
      <c r="V46" s="99">
        <v>2.7305682367280739</v>
      </c>
      <c r="W46" s="99">
        <v>2.6122034028221153</v>
      </c>
      <c r="X46" s="99">
        <v>2.841539002420769</v>
      </c>
      <c r="Y46" s="99">
        <v>2.4127231923155579</v>
      </c>
      <c r="DA46" s="63" t="s">
        <v>2957</v>
      </c>
    </row>
    <row r="47" spans="1:105" ht="12.95" customHeight="1" x14ac:dyDescent="0.25">
      <c r="A47" s="121" t="s">
        <v>92</v>
      </c>
      <c r="B47" s="123">
        <f t="shared" ref="B47:Y47" si="20">B48</f>
        <v>0.18843476938258444</v>
      </c>
      <c r="C47" s="123">
        <f t="shared" si="20"/>
        <v>0.20715246664369022</v>
      </c>
      <c r="D47" s="123">
        <f t="shared" si="20"/>
        <v>0.22726074806748237</v>
      </c>
      <c r="E47" s="123">
        <f t="shared" si="20"/>
        <v>0.2856840607864285</v>
      </c>
      <c r="F47" s="123">
        <f t="shared" si="20"/>
        <v>0.2554578570421428</v>
      </c>
      <c r="G47" s="123">
        <f t="shared" si="20"/>
        <v>0.2579181058859244</v>
      </c>
      <c r="H47" s="123">
        <f t="shared" si="20"/>
        <v>0.2477254751011084</v>
      </c>
      <c r="I47" s="123">
        <f t="shared" si="20"/>
        <v>0.24180724913500748</v>
      </c>
      <c r="J47" s="123">
        <f t="shared" si="20"/>
        <v>0.26166683409292352</v>
      </c>
      <c r="K47" s="123">
        <f t="shared" si="20"/>
        <v>0.26052597733655225</v>
      </c>
      <c r="L47" s="123">
        <f t="shared" si="20"/>
        <v>0.3638763960948328</v>
      </c>
      <c r="M47" s="123">
        <f t="shared" si="20"/>
        <v>0.33578609656517983</v>
      </c>
      <c r="N47" s="123">
        <f t="shared" si="20"/>
        <v>0.40583402780012012</v>
      </c>
      <c r="O47" s="123">
        <f t="shared" si="20"/>
        <v>0.50456540456969801</v>
      </c>
      <c r="P47" s="123">
        <f t="shared" si="20"/>
        <v>0.63051129742932277</v>
      </c>
      <c r="Q47" s="123">
        <f t="shared" si="20"/>
        <v>0.65089266722184935</v>
      </c>
      <c r="R47" s="123">
        <f t="shared" si="20"/>
        <v>0.68191367942227243</v>
      </c>
      <c r="S47" s="123">
        <f t="shared" si="20"/>
        <v>0.65278134756847361</v>
      </c>
      <c r="T47" s="123">
        <f t="shared" si="20"/>
        <v>0.62414252573038576</v>
      </c>
      <c r="U47" s="123">
        <f t="shared" si="20"/>
        <v>0.6244039117992628</v>
      </c>
      <c r="V47" s="123">
        <f t="shared" si="20"/>
        <v>0.58794292513752122</v>
      </c>
      <c r="W47" s="123">
        <f t="shared" si="20"/>
        <v>0.64905583154817148</v>
      </c>
      <c r="X47" s="123">
        <f t="shared" si="20"/>
        <v>0.53499986170374403</v>
      </c>
      <c r="Y47" s="123">
        <f t="shared" si="20"/>
        <v>0.54673327429770469</v>
      </c>
      <c r="DA47" s="130" t="s">
        <v>2958</v>
      </c>
    </row>
    <row r="48" spans="1:105" ht="12" customHeight="1" x14ac:dyDescent="0.25">
      <c r="A48" s="97" t="s">
        <v>53</v>
      </c>
      <c r="B48" s="99">
        <f>RES_hhdet_tesh!B48/RES_summary!B$19</f>
        <v>0.18843476938258444</v>
      </c>
      <c r="C48" s="99">
        <f>RES_hhdet_tesh!C48/RES_summary!C$19</f>
        <v>0.20715246664369022</v>
      </c>
      <c r="D48" s="99">
        <f>RES_hhdet_tesh!D48/RES_summary!D$19</f>
        <v>0.22726074806748237</v>
      </c>
      <c r="E48" s="99">
        <f>RES_hhdet_tesh!E48/RES_summary!E$19</f>
        <v>0.2856840607864285</v>
      </c>
      <c r="F48" s="99">
        <f>RES_hhdet_tesh!F48/RES_summary!F$19</f>
        <v>0.2554578570421428</v>
      </c>
      <c r="G48" s="99">
        <f>RES_hhdet_tesh!G48/RES_summary!G$19</f>
        <v>0.2579181058859244</v>
      </c>
      <c r="H48" s="99">
        <f>RES_hhdet_tesh!H48/RES_summary!H$19</f>
        <v>0.2477254751011084</v>
      </c>
      <c r="I48" s="99">
        <f>RES_hhdet_tesh!I48/RES_summary!I$19</f>
        <v>0.24180724913500748</v>
      </c>
      <c r="J48" s="99">
        <f>RES_hhdet_tesh!J48/RES_summary!J$19</f>
        <v>0.26166683409292352</v>
      </c>
      <c r="K48" s="99">
        <f>RES_hhdet_tesh!K48/RES_summary!K$19</f>
        <v>0.26052597733655225</v>
      </c>
      <c r="L48" s="99">
        <f>RES_hhdet_tesh!L48/RES_summary!L$19</f>
        <v>0.3638763960948328</v>
      </c>
      <c r="M48" s="99">
        <f>RES_hhdet_tesh!M48/RES_summary!M$19</f>
        <v>0.33578609656517983</v>
      </c>
      <c r="N48" s="99">
        <f>RES_hhdet_tesh!N48/RES_summary!N$19</f>
        <v>0.40583402780012012</v>
      </c>
      <c r="O48" s="99">
        <f>RES_hhdet_tesh!O48/RES_summary!O$19</f>
        <v>0.50456540456969801</v>
      </c>
      <c r="P48" s="99">
        <f>RES_hhdet_tesh!P48/RES_summary!P$19</f>
        <v>0.63051129742932277</v>
      </c>
      <c r="Q48" s="99">
        <f>RES_hhdet_tesh!Q48/RES_summary!Q$19</f>
        <v>0.65089266722184935</v>
      </c>
      <c r="R48" s="99">
        <f>RES_hhdet_tesh!R48/RES_summary!R$19</f>
        <v>0.68191367942227243</v>
      </c>
      <c r="S48" s="99">
        <f>RES_hhdet_tesh!S48/RES_summary!S$19</f>
        <v>0.65278134756847361</v>
      </c>
      <c r="T48" s="99">
        <f>RES_hhdet_tesh!T48/RES_summary!T$19</f>
        <v>0.62414252573038576</v>
      </c>
      <c r="U48" s="99">
        <f>RES_hhdet_tesh!U48/RES_summary!U$19</f>
        <v>0.6244039117992628</v>
      </c>
      <c r="V48" s="99">
        <f>RES_hhdet_tesh!V48/RES_summary!V$19</f>
        <v>0.58794292513752122</v>
      </c>
      <c r="W48" s="99">
        <f>RES_hhdet_tesh!W48/RES_summary!W$19</f>
        <v>0.64905583154817148</v>
      </c>
      <c r="X48" s="99">
        <f>RES_hhdet_tesh!X48/RES_summary!X$19</f>
        <v>0.53499986170374403</v>
      </c>
      <c r="Y48" s="99">
        <f>RES_hhdet_tesh!Y48/RES_summary!Y$19</f>
        <v>0.54673327429770469</v>
      </c>
      <c r="DA48" s="63" t="s">
        <v>2959</v>
      </c>
    </row>
    <row r="49" spans="1:105" ht="12" customHeight="1" x14ac:dyDescent="0.25">
      <c r="A49" s="121" t="s">
        <v>55</v>
      </c>
      <c r="B49" s="123">
        <v>13.084234481687364</v>
      </c>
      <c r="C49" s="123">
        <v>14.748795138061123</v>
      </c>
      <c r="D49" s="123">
        <v>13.868868495109655</v>
      </c>
      <c r="E49" s="123">
        <v>14.59921055351961</v>
      </c>
      <c r="F49" s="123">
        <v>13.75036641722604</v>
      </c>
      <c r="G49" s="123">
        <v>13.81757382256451</v>
      </c>
      <c r="H49" s="123">
        <v>13.687383862347671</v>
      </c>
      <c r="I49" s="123">
        <v>14.377372887154849</v>
      </c>
      <c r="J49" s="123">
        <v>12.718344537829916</v>
      </c>
      <c r="K49" s="123">
        <v>12.96655454830443</v>
      </c>
      <c r="L49" s="123">
        <v>14.28703847395605</v>
      </c>
      <c r="M49" s="123">
        <v>14.242140238432519</v>
      </c>
      <c r="N49" s="123">
        <v>14.193511704722528</v>
      </c>
      <c r="O49" s="123">
        <v>14.032402620429675</v>
      </c>
      <c r="P49" s="123">
        <v>13.992017992243788</v>
      </c>
      <c r="Q49" s="123">
        <v>13.988318920772468</v>
      </c>
      <c r="R49" s="123">
        <v>13.286134175327295</v>
      </c>
      <c r="S49" s="123">
        <v>12.944641865958841</v>
      </c>
      <c r="T49" s="123">
        <v>12.388222523237388</v>
      </c>
      <c r="U49" s="123">
        <v>12.080675072252184</v>
      </c>
      <c r="V49" s="123">
        <v>13.740652361995265</v>
      </c>
      <c r="W49" s="123">
        <v>11.40509091272984</v>
      </c>
      <c r="X49" s="123">
        <v>12.52286710504579</v>
      </c>
      <c r="Y49" s="123">
        <v>9.4659845986710511</v>
      </c>
      <c r="DA49" s="130" t="s">
        <v>2960</v>
      </c>
    </row>
    <row r="50" spans="1:105" ht="12" customHeight="1" x14ac:dyDescent="0.25">
      <c r="A50" s="97" t="s">
        <v>138</v>
      </c>
      <c r="B50" s="99">
        <v>13.046034255146152</v>
      </c>
      <c r="C50" s="99">
        <v>14.772835357702558</v>
      </c>
      <c r="D50" s="99">
        <v>13.862537118189849</v>
      </c>
      <c r="E50" s="99">
        <v>14.626460061866311</v>
      </c>
      <c r="F50" s="99">
        <v>13.75159996643476</v>
      </c>
      <c r="G50" s="99">
        <v>13.807418333232567</v>
      </c>
      <c r="H50" s="99">
        <v>13.676262873894794</v>
      </c>
      <c r="I50" s="99">
        <v>14.40405996975592</v>
      </c>
      <c r="J50" s="99">
        <v>12.697259537509419</v>
      </c>
      <c r="K50" s="99">
        <v>12.942070460229683</v>
      </c>
      <c r="L50" s="99">
        <v>14.306239623109446</v>
      </c>
      <c r="M50" s="99">
        <v>14.240852835609038</v>
      </c>
      <c r="N50" s="99">
        <v>14.192847224028633</v>
      </c>
      <c r="O50" s="99">
        <v>14.029618199013868</v>
      </c>
      <c r="P50" s="99">
        <v>13.99973361833981</v>
      </c>
      <c r="Q50" s="99">
        <v>14.003375131372845</v>
      </c>
      <c r="R50" s="99">
        <v>13.281760148679897</v>
      </c>
      <c r="S50" s="99">
        <v>12.943088620419321</v>
      </c>
      <c r="T50" s="99">
        <v>12.382322509358238</v>
      </c>
      <c r="U50" s="99">
        <v>12.074865383514366</v>
      </c>
      <c r="V50" s="99">
        <v>13.772697925922829</v>
      </c>
      <c r="W50" s="99">
        <v>11.382364630581657</v>
      </c>
      <c r="X50" s="99">
        <v>12.623835373057146</v>
      </c>
      <c r="Y50" s="99">
        <v>9.0655759928577027</v>
      </c>
      <c r="DA50" s="63" t="s">
        <v>2961</v>
      </c>
    </row>
    <row r="51" spans="1:105" ht="12" customHeight="1" x14ac:dyDescent="0.25">
      <c r="A51" s="97" t="s">
        <v>137</v>
      </c>
      <c r="B51" s="99">
        <v>13.046034255146152</v>
      </c>
      <c r="C51" s="99">
        <v>14.771576052406408</v>
      </c>
      <c r="D51" s="99">
        <v>13.862388427772112</v>
      </c>
      <c r="E51" s="99">
        <v>14.625496733194398</v>
      </c>
      <c r="F51" s="99">
        <v>13.751141396413999</v>
      </c>
      <c r="G51" s="99">
        <v>13.807981276501792</v>
      </c>
      <c r="H51" s="99">
        <v>13.667465606315675</v>
      </c>
      <c r="I51" s="99">
        <v>14.389433322078039</v>
      </c>
      <c r="J51" s="99">
        <v>12.683463824266163</v>
      </c>
      <c r="K51" s="99">
        <v>12.926301983387139</v>
      </c>
      <c r="L51" s="99">
        <v>14.28376599056098</v>
      </c>
      <c r="M51" s="99">
        <v>14.227675472822453</v>
      </c>
      <c r="N51" s="99">
        <v>14.184550710000549</v>
      </c>
      <c r="O51" s="99">
        <v>14.019156573617748</v>
      </c>
      <c r="P51" s="99">
        <v>13.959115569586521</v>
      </c>
      <c r="Q51" s="99">
        <v>13.955244913393708</v>
      </c>
      <c r="R51" s="99">
        <v>13.231340455814749</v>
      </c>
      <c r="S51" s="99">
        <v>12.893657689083003</v>
      </c>
      <c r="T51" s="99">
        <v>12.320379676259583</v>
      </c>
      <c r="U51" s="99">
        <v>12.000048537322245</v>
      </c>
      <c r="V51" s="99">
        <v>13.658814991375714</v>
      </c>
      <c r="W51" s="99">
        <v>11.294943161621905</v>
      </c>
      <c r="X51" s="99">
        <v>12.536078379503628</v>
      </c>
      <c r="Y51" s="99">
        <v>9.0112216791053203</v>
      </c>
      <c r="DA51" s="63" t="s">
        <v>2962</v>
      </c>
    </row>
    <row r="52" spans="1:105" ht="12" customHeight="1" x14ac:dyDescent="0.25">
      <c r="A52" s="100" t="s">
        <v>211</v>
      </c>
      <c r="B52" s="102">
        <v>10.493145521397642</v>
      </c>
      <c r="C52" s="102">
        <v>11.7897958739694</v>
      </c>
      <c r="D52" s="102">
        <v>11.091880762541516</v>
      </c>
      <c r="E52" s="102">
        <v>11.648123735226166</v>
      </c>
      <c r="F52" s="102">
        <v>10.966272297824958</v>
      </c>
      <c r="G52" s="102">
        <v>11.059329768427888</v>
      </c>
      <c r="H52" s="102">
        <v>10.937597127778966</v>
      </c>
      <c r="I52" s="102">
        <v>11.679098402729746</v>
      </c>
      <c r="J52" s="102">
        <v>10.195926559558281</v>
      </c>
      <c r="K52" s="102">
        <v>10.394984790041303</v>
      </c>
      <c r="L52" s="102">
        <v>11.450613897682576</v>
      </c>
      <c r="M52" s="102">
        <v>11.447196484439679</v>
      </c>
      <c r="N52" s="102">
        <v>11.401541409014166</v>
      </c>
      <c r="O52" s="102">
        <v>11.253250357427547</v>
      </c>
      <c r="P52" s="102">
        <v>11.213803588692949</v>
      </c>
      <c r="Q52" s="102">
        <v>11.192851037200974</v>
      </c>
      <c r="R52" s="102">
        <v>10.639942938775643</v>
      </c>
      <c r="S52" s="102">
        <v>10.369817760110772</v>
      </c>
      <c r="T52" s="102">
        <v>9.9180353865949034</v>
      </c>
      <c r="U52" s="102">
        <v>9.6497111465474088</v>
      </c>
      <c r="V52" s="102">
        <v>10.975901687975213</v>
      </c>
      <c r="W52" s="102">
        <v>8.9733638896415577</v>
      </c>
      <c r="X52" s="102">
        <v>9.9572830379220285</v>
      </c>
      <c r="Y52" s="102">
        <v>7.2733874749336298</v>
      </c>
      <c r="DA52" s="131" t="s">
        <v>2963</v>
      </c>
    </row>
    <row r="53" spans="1:105" ht="12" customHeight="1" x14ac:dyDescent="0.25">
      <c r="A53" s="103" t="s">
        <v>52</v>
      </c>
      <c r="B53" s="105">
        <v>2.5528887337485098</v>
      </c>
      <c r="C53" s="105">
        <v>2.9817801784370084</v>
      </c>
      <c r="D53" s="105">
        <v>2.7705076652305962</v>
      </c>
      <c r="E53" s="105">
        <v>2.9773729979682355</v>
      </c>
      <c r="F53" s="105">
        <v>2.7848690985890427</v>
      </c>
      <c r="G53" s="105">
        <v>2.7486515080739014</v>
      </c>
      <c r="H53" s="105">
        <v>2.7298684785367078</v>
      </c>
      <c r="I53" s="105">
        <v>2.7103349193482948</v>
      </c>
      <c r="J53" s="105">
        <v>2.4875372647078842</v>
      </c>
      <c r="K53" s="105">
        <v>2.531317193345838</v>
      </c>
      <c r="L53" s="105">
        <v>2.833152092878406</v>
      </c>
      <c r="M53" s="105">
        <v>2.7804789883827756</v>
      </c>
      <c r="N53" s="105">
        <v>2.7830093009863832</v>
      </c>
      <c r="O53" s="105">
        <v>2.7659062161902015</v>
      </c>
      <c r="P53" s="105">
        <v>2.7453119808935722</v>
      </c>
      <c r="Q53" s="105">
        <v>2.7623938761927311</v>
      </c>
      <c r="R53" s="105">
        <v>2.5913975170391041</v>
      </c>
      <c r="S53" s="105">
        <v>2.5238399289722304</v>
      </c>
      <c r="T53" s="105">
        <v>2.4023442896646765</v>
      </c>
      <c r="U53" s="105">
        <v>2.3503373907748366</v>
      </c>
      <c r="V53" s="105">
        <v>2.6829133034004995</v>
      </c>
      <c r="W53" s="105">
        <v>2.3215792719803492</v>
      </c>
      <c r="X53" s="105">
        <v>2.578795341581599</v>
      </c>
      <c r="Y53" s="105">
        <v>1.7378342041716905</v>
      </c>
      <c r="DA53" s="132" t="s">
        <v>2964</v>
      </c>
    </row>
    <row r="54" spans="1:105" ht="12" customHeight="1" x14ac:dyDescent="0.25">
      <c r="A54" s="106" t="s">
        <v>122</v>
      </c>
      <c r="B54" s="102">
        <v>14.251711128329829</v>
      </c>
      <c r="C54" s="102">
        <v>14.030455460505726</v>
      </c>
      <c r="D54" s="102">
        <v>14.058878560388413</v>
      </c>
      <c r="E54" s="102">
        <v>13.777866077116514</v>
      </c>
      <c r="F54" s="102">
        <v>13.713114244389052</v>
      </c>
      <c r="G54" s="102">
        <v>14.124975562777761</v>
      </c>
      <c r="H54" s="102">
        <v>14.024637544516352</v>
      </c>
      <c r="I54" s="102">
        <v>13.567311552163938</v>
      </c>
      <c r="J54" s="102">
        <v>13.358829272041184</v>
      </c>
      <c r="K54" s="102">
        <v>13.712162324615605</v>
      </c>
      <c r="L54" s="102">
        <v>13.699412907663669</v>
      </c>
      <c r="M54" s="102">
        <v>14.282075187268543</v>
      </c>
      <c r="N54" s="102">
        <v>14.214262462194245</v>
      </c>
      <c r="O54" s="102">
        <v>14.120013977320896</v>
      </c>
      <c r="P54" s="102">
        <v>13.749122946962562</v>
      </c>
      <c r="Q54" s="102">
        <v>13.510765310114746</v>
      </c>
      <c r="R54" s="102">
        <v>13.429035912918328</v>
      </c>
      <c r="S54" s="102">
        <v>12.997956109683296</v>
      </c>
      <c r="T54" s="102">
        <v>12.605342829906759</v>
      </c>
      <c r="U54" s="102">
        <v>12.325842801730447</v>
      </c>
      <c r="V54" s="102">
        <v>12.231090316952464</v>
      </c>
      <c r="W54" s="102">
        <v>11.98183855925665</v>
      </c>
      <c r="X54" s="102">
        <v>11.275469085042051</v>
      </c>
      <c r="Y54" s="102">
        <v>11.376200459798808</v>
      </c>
      <c r="DA54" s="131" t="s">
        <v>2965</v>
      </c>
    </row>
    <row r="55" spans="1:105" ht="12" customHeight="1" x14ac:dyDescent="0.25">
      <c r="A55" s="107" t="s">
        <v>121</v>
      </c>
      <c r="B55" s="105">
        <v>14.251711128329827</v>
      </c>
      <c r="C55" s="105">
        <v>14.030355130866925</v>
      </c>
      <c r="D55" s="105">
        <v>14.059099120849391</v>
      </c>
      <c r="E55" s="105">
        <v>13.77848647054061</v>
      </c>
      <c r="F55" s="105">
        <v>13.713568443358053</v>
      </c>
      <c r="G55" s="105">
        <v>14.123340499029748</v>
      </c>
      <c r="H55" s="105">
        <v>14.016877035416115</v>
      </c>
      <c r="I55" s="105">
        <v>13.55923241478521</v>
      </c>
      <c r="J55" s="105">
        <v>13.350053533899246</v>
      </c>
      <c r="K55" s="105">
        <v>13.704393070492996</v>
      </c>
      <c r="L55" s="105">
        <v>13.69374621960602</v>
      </c>
      <c r="M55" s="105">
        <v>14.279765259716779</v>
      </c>
      <c r="N55" s="105">
        <v>14.21542226300445</v>
      </c>
      <c r="O55" s="105">
        <v>14.119488243724962</v>
      </c>
      <c r="P55" s="105">
        <v>13.728565102049631</v>
      </c>
      <c r="Q55" s="105">
        <v>13.488972424472887</v>
      </c>
      <c r="R55" s="105">
        <v>13.40556366151165</v>
      </c>
      <c r="S55" s="105">
        <v>12.984417235322899</v>
      </c>
      <c r="T55" s="105">
        <v>12.594213681055761</v>
      </c>
      <c r="U55" s="105">
        <v>12.318394446090377</v>
      </c>
      <c r="V55" s="105">
        <v>12.227268726106594</v>
      </c>
      <c r="W55" s="105">
        <v>11.985950635165487</v>
      </c>
      <c r="X55" s="105">
        <v>11.277846290486812</v>
      </c>
      <c r="Y55" s="105">
        <v>11.377721051515486</v>
      </c>
      <c r="DA55" s="132" t="s">
        <v>2966</v>
      </c>
    </row>
    <row r="56" spans="1:105" ht="12" customHeight="1" x14ac:dyDescent="0.25">
      <c r="A56" s="108" t="s">
        <v>53</v>
      </c>
      <c r="B56" s="99">
        <v>11.462946122205084</v>
      </c>
      <c r="C56" s="99">
        <v>11.198149545079673</v>
      </c>
      <c r="D56" s="99">
        <v>11.249267615244682</v>
      </c>
      <c r="E56" s="99">
        <v>10.973487009890931</v>
      </c>
      <c r="F56" s="99">
        <v>10.936275262041969</v>
      </c>
      <c r="G56" s="99">
        <v>11.31193254132752</v>
      </c>
      <c r="H56" s="99">
        <v>11.217310062465128</v>
      </c>
      <c r="I56" s="99">
        <v>11.005109561111993</v>
      </c>
      <c r="J56" s="99">
        <v>10.732049110427663</v>
      </c>
      <c r="K56" s="99">
        <v>11.021080449052585</v>
      </c>
      <c r="L56" s="99">
        <v>10.977519042795329</v>
      </c>
      <c r="M56" s="99">
        <v>11.489226210207432</v>
      </c>
      <c r="N56" s="99">
        <v>11.426430928743889</v>
      </c>
      <c r="O56" s="99">
        <v>11.333891031505489</v>
      </c>
      <c r="P56" s="99">
        <v>11.028627007708991</v>
      </c>
      <c r="Q56" s="99">
        <v>10.818996876182501</v>
      </c>
      <c r="R56" s="99">
        <v>10.780948013410748</v>
      </c>
      <c r="S56" s="99">
        <v>10.443258748473284</v>
      </c>
      <c r="T56" s="99">
        <v>10.139666838826413</v>
      </c>
      <c r="U56" s="99">
        <v>9.9068983653843041</v>
      </c>
      <c r="V56" s="99">
        <v>9.8238640615442225</v>
      </c>
      <c r="W56" s="99">
        <v>9.5202082170475091</v>
      </c>
      <c r="X56" s="99">
        <v>8.9560432878042988</v>
      </c>
      <c r="Y56" s="99">
        <v>9.1824097273988077</v>
      </c>
      <c r="DA56" s="63" t="s">
        <v>2967</v>
      </c>
    </row>
    <row r="57" spans="1:105" ht="12" customHeight="1" x14ac:dyDescent="0.25">
      <c r="A57" s="108" t="s">
        <v>52</v>
      </c>
      <c r="B57" s="99">
        <v>2.788765006124744</v>
      </c>
      <c r="C57" s="99">
        <v>2.8322055857872477</v>
      </c>
      <c r="D57" s="99">
        <v>2.8098315056047065</v>
      </c>
      <c r="E57" s="99">
        <v>2.804999460649678</v>
      </c>
      <c r="F57" s="99">
        <v>2.7772931813160855</v>
      </c>
      <c r="G57" s="99">
        <v>2.8114079577022282</v>
      </c>
      <c r="H57" s="99">
        <v>2.799566972950986</v>
      </c>
      <c r="I57" s="99">
        <v>2.554122853673217</v>
      </c>
      <c r="J57" s="99">
        <v>2.6180044234715818</v>
      </c>
      <c r="K57" s="99">
        <v>2.6833126214404097</v>
      </c>
      <c r="L57" s="99">
        <v>2.71622717681069</v>
      </c>
      <c r="M57" s="99">
        <v>2.7905390495093485</v>
      </c>
      <c r="N57" s="99">
        <v>2.788991334260563</v>
      </c>
      <c r="O57" s="99">
        <v>2.7855972122194714</v>
      </c>
      <c r="P57" s="99">
        <v>2.6999380943406401</v>
      </c>
      <c r="Q57" s="99">
        <v>2.6699755482903873</v>
      </c>
      <c r="R57" s="99">
        <v>2.6246156481009013</v>
      </c>
      <c r="S57" s="99">
        <v>2.5411584868496173</v>
      </c>
      <c r="T57" s="99">
        <v>2.4545468422293477</v>
      </c>
      <c r="U57" s="99">
        <v>2.4114960807060735</v>
      </c>
      <c r="V57" s="99">
        <v>2.4034046645623688</v>
      </c>
      <c r="W57" s="99">
        <v>2.4657424181179821</v>
      </c>
      <c r="X57" s="99">
        <v>2.3218030026825112</v>
      </c>
      <c r="Y57" s="99">
        <v>2.1953113241166791</v>
      </c>
      <c r="DA57" s="63" t="s">
        <v>2968</v>
      </c>
    </row>
    <row r="58" spans="1:105" ht="12" customHeight="1" x14ac:dyDescent="0.25">
      <c r="A58" s="121" t="s">
        <v>54</v>
      </c>
      <c r="B58" s="123">
        <v>1.3861181481507292</v>
      </c>
      <c r="C58" s="123">
        <v>1.4262140232745188</v>
      </c>
      <c r="D58" s="123">
        <v>1.4265052248798458</v>
      </c>
      <c r="E58" s="123">
        <v>1.4437095791449324</v>
      </c>
      <c r="F58" s="123">
        <v>1.4257306080826402</v>
      </c>
      <c r="G58" s="123">
        <v>1.4738904778422837</v>
      </c>
      <c r="H58" s="123">
        <v>1.4176022821129359</v>
      </c>
      <c r="I58" s="123">
        <v>1.4334528579043639</v>
      </c>
      <c r="J58" s="123">
        <v>1.5038551474223416</v>
      </c>
      <c r="K58" s="123">
        <v>1.6189052869510479</v>
      </c>
      <c r="L58" s="123">
        <v>1.636852815649066</v>
      </c>
      <c r="M58" s="123">
        <v>1.6374983182204677</v>
      </c>
      <c r="N58" s="123">
        <v>1.6899332861852678</v>
      </c>
      <c r="O58" s="123">
        <v>1.7028655029941711</v>
      </c>
      <c r="P58" s="123">
        <v>1.6856167756092113</v>
      </c>
      <c r="Q58" s="123">
        <v>1.6870331890203301</v>
      </c>
      <c r="R58" s="123">
        <v>1.6795615033089184</v>
      </c>
      <c r="S58" s="123">
        <v>1.6757960682789022</v>
      </c>
      <c r="T58" s="123">
        <v>1.710117315730348</v>
      </c>
      <c r="U58" s="123">
        <v>1.7285400562153261</v>
      </c>
      <c r="V58" s="123">
        <v>2.2947280536431562</v>
      </c>
      <c r="W58" s="123">
        <v>2.2660081643543517</v>
      </c>
      <c r="X58" s="123">
        <v>2.1113686876040418</v>
      </c>
      <c r="Y58" s="123">
        <v>1.9684364947755861</v>
      </c>
      <c r="DA58" s="130" t="s">
        <v>2969</v>
      </c>
    </row>
    <row r="59" spans="1:105" ht="12" customHeight="1" x14ac:dyDescent="0.25">
      <c r="A59" s="97" t="s">
        <v>50</v>
      </c>
      <c r="B59" s="99">
        <v>1.0209003338872717</v>
      </c>
      <c r="C59" s="99">
        <v>1.5775423287298571</v>
      </c>
      <c r="D59" s="99">
        <v>1.4843631396270327</v>
      </c>
      <c r="E59" s="99">
        <v>1.6863503293582884</v>
      </c>
      <c r="F59" s="99">
        <v>1.4383752991456566</v>
      </c>
      <c r="G59" s="99">
        <v>1.7734652280936352</v>
      </c>
      <c r="H59" s="99">
        <v>0.92794414381755341</v>
      </c>
      <c r="I59" s="99">
        <v>1.2323700573619873</v>
      </c>
      <c r="J59" s="99">
        <v>1.7297944561807919</v>
      </c>
      <c r="K59" s="99">
        <v>2.0245477841462085</v>
      </c>
      <c r="L59" s="99">
        <v>1.5878911360288135</v>
      </c>
      <c r="M59" s="99">
        <v>1.5286812176337197</v>
      </c>
      <c r="N59" s="99">
        <v>1.2754713352174751</v>
      </c>
      <c r="O59" s="99">
        <v>1.7348628272438305</v>
      </c>
      <c r="P59" s="99">
        <v>1.6488249510102875</v>
      </c>
      <c r="Q59" s="99">
        <v>2.0216921655920497</v>
      </c>
      <c r="R59" s="99">
        <v>1.6023016075173655</v>
      </c>
      <c r="S59" s="99">
        <v>1.6475697300845198</v>
      </c>
      <c r="T59" s="99">
        <v>1.7111748036578471</v>
      </c>
      <c r="U59" s="99">
        <v>1.7528000859320914</v>
      </c>
      <c r="V59" s="99">
        <v>2.2698287586166077</v>
      </c>
      <c r="W59" s="99">
        <v>2.3920621558189996</v>
      </c>
      <c r="X59" s="99">
        <v>2.1326608488297247</v>
      </c>
      <c r="Y59" s="99">
        <v>1.8301846210954089</v>
      </c>
      <c r="DA59" s="63" t="s">
        <v>2970</v>
      </c>
    </row>
    <row r="60" spans="1:105" ht="12" customHeight="1" x14ac:dyDescent="0.25">
      <c r="A60" s="109" t="s">
        <v>120</v>
      </c>
      <c r="B60" s="110">
        <v>1.4263848962196237</v>
      </c>
      <c r="C60" s="110">
        <v>1.4085053631862385</v>
      </c>
      <c r="D60" s="110">
        <v>1.4194480883735969</v>
      </c>
      <c r="E60" s="110">
        <v>1.4129831018749317</v>
      </c>
      <c r="F60" s="110">
        <v>1.4241640669408533</v>
      </c>
      <c r="G60" s="110">
        <v>1.437795457622226</v>
      </c>
      <c r="H60" s="110">
        <v>1.4736292811548868</v>
      </c>
      <c r="I60" s="110">
        <v>1.4560819742418212</v>
      </c>
      <c r="J60" s="110">
        <v>1.4779943494882712</v>
      </c>
      <c r="K60" s="110">
        <v>1.5738875912083392</v>
      </c>
      <c r="L60" s="110">
        <v>1.6415820171376214</v>
      </c>
      <c r="M60" s="110">
        <v>1.6457828707300943</v>
      </c>
      <c r="N60" s="110">
        <v>1.7175402787388336</v>
      </c>
      <c r="O60" s="110">
        <v>1.7008078786170839</v>
      </c>
      <c r="P60" s="110">
        <v>1.6880264449794584</v>
      </c>
      <c r="Q60" s="110">
        <v>1.6652906466610942</v>
      </c>
      <c r="R60" s="110">
        <v>1.6845797581658435</v>
      </c>
      <c r="S60" s="110">
        <v>1.6775530607647122</v>
      </c>
      <c r="T60" s="110">
        <v>1.7100539165083375</v>
      </c>
      <c r="U60" s="110">
        <v>1.7270909428681458</v>
      </c>
      <c r="V60" s="110">
        <v>2.2961641050064041</v>
      </c>
      <c r="W60" s="110">
        <v>2.2592727540837947</v>
      </c>
      <c r="X60" s="110">
        <v>2.1103410512769027</v>
      </c>
      <c r="Y60" s="110">
        <v>1.9742962059990121</v>
      </c>
      <c r="DA60" s="60" t="s">
        <v>2971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141.70431885758259</v>
      </c>
      <c r="C62" s="118">
        <f t="shared" si="21"/>
        <v>157.45205272676233</v>
      </c>
      <c r="D62" s="118">
        <f t="shared" si="21"/>
        <v>165.90961872588005</v>
      </c>
      <c r="E62" s="118">
        <f t="shared" si="21"/>
        <v>159.98158022901953</v>
      </c>
      <c r="F62" s="118">
        <f t="shared" si="21"/>
        <v>156.44977749749901</v>
      </c>
      <c r="G62" s="118">
        <f t="shared" si="21"/>
        <v>149.64316175575283</v>
      </c>
      <c r="H62" s="118">
        <f t="shared" si="21"/>
        <v>161.17676060430685</v>
      </c>
      <c r="I62" s="118">
        <f t="shared" si="21"/>
        <v>163.02890923090442</v>
      </c>
      <c r="J62" s="118">
        <f t="shared" si="21"/>
        <v>155.45064892635114</v>
      </c>
      <c r="K62" s="118">
        <f t="shared" si="21"/>
        <v>167.6829010572319</v>
      </c>
      <c r="L62" s="118">
        <f t="shared" si="21"/>
        <v>196.39658740097735</v>
      </c>
      <c r="M62" s="118">
        <f t="shared" si="21"/>
        <v>146.97981162244608</v>
      </c>
      <c r="N62" s="118">
        <f t="shared" si="21"/>
        <v>170.4450843113257</v>
      </c>
      <c r="O62" s="118">
        <f t="shared" si="21"/>
        <v>162.43085917729786</v>
      </c>
      <c r="P62" s="118">
        <f t="shared" si="21"/>
        <v>164.49649842653574</v>
      </c>
      <c r="Q62" s="118">
        <f t="shared" si="21"/>
        <v>153.28041549489151</v>
      </c>
      <c r="R62" s="118">
        <f t="shared" ref="R62:V62" si="22">R63+R66+R68+R77</f>
        <v>165.60324113461809</v>
      </c>
      <c r="S62" s="118">
        <f t="shared" si="22"/>
        <v>167.22166238820191</v>
      </c>
      <c r="T62" s="118">
        <f t="shared" si="22"/>
        <v>159.24875496258335</v>
      </c>
      <c r="U62" s="118">
        <f t="shared" si="22"/>
        <v>170.14652771898125</v>
      </c>
      <c r="V62" s="118">
        <f t="shared" si="22"/>
        <v>156.44984677560609</v>
      </c>
      <c r="W62" s="118">
        <f t="shared" ref="W62:Y62" si="23">W63+W66+W68+W77</f>
        <v>200.04922334134088</v>
      </c>
      <c r="X62" s="118">
        <f t="shared" si="23"/>
        <v>172.67374405672689</v>
      </c>
      <c r="Y62" s="118">
        <f t="shared" si="23"/>
        <v>121.63629165030051</v>
      </c>
      <c r="DA62" s="129" t="s">
        <v>2972</v>
      </c>
    </row>
    <row r="63" spans="1:105" ht="12.95" customHeight="1" x14ac:dyDescent="0.25">
      <c r="A63" s="121" t="s">
        <v>57</v>
      </c>
      <c r="B63" s="123">
        <f t="shared" ref="B63:Q63" si="24">SUM(B64:B65)</f>
        <v>126.50157649609244</v>
      </c>
      <c r="C63" s="123">
        <f t="shared" si="24"/>
        <v>141.8963163038672</v>
      </c>
      <c r="D63" s="123">
        <f t="shared" si="24"/>
        <v>149.6335878724426</v>
      </c>
      <c r="E63" s="123">
        <f t="shared" si="24"/>
        <v>144.83172802627206</v>
      </c>
      <c r="F63" s="123">
        <f t="shared" si="24"/>
        <v>141.01735243135167</v>
      </c>
      <c r="G63" s="123">
        <f t="shared" si="24"/>
        <v>134.51809611534421</v>
      </c>
      <c r="H63" s="123">
        <f t="shared" si="24"/>
        <v>145.19506937730935</v>
      </c>
      <c r="I63" s="123">
        <f t="shared" si="24"/>
        <v>147.1315278812865</v>
      </c>
      <c r="J63" s="123">
        <f t="shared" si="24"/>
        <v>140.08258421114854</v>
      </c>
      <c r="K63" s="123">
        <f t="shared" si="24"/>
        <v>151.49578945961645</v>
      </c>
      <c r="L63" s="123">
        <f t="shared" si="24"/>
        <v>179.07361444775805</v>
      </c>
      <c r="M63" s="123">
        <f t="shared" si="24"/>
        <v>131.62324038924839</v>
      </c>
      <c r="N63" s="123">
        <f t="shared" si="24"/>
        <v>154.16392504064214</v>
      </c>
      <c r="O63" s="123">
        <f t="shared" si="24"/>
        <v>146.17118168124048</v>
      </c>
      <c r="P63" s="123">
        <f t="shared" si="24"/>
        <v>148.32345937119482</v>
      </c>
      <c r="Q63" s="123">
        <f t="shared" si="24"/>
        <v>137.81626769897602</v>
      </c>
      <c r="R63" s="123">
        <f t="shared" ref="R63:V63" si="25">SUM(R64:R65)</f>
        <v>150.62351480056836</v>
      </c>
      <c r="S63" s="123">
        <f t="shared" si="25"/>
        <v>152.36991284958566</v>
      </c>
      <c r="T63" s="123">
        <f t="shared" si="25"/>
        <v>145.22378490386052</v>
      </c>
      <c r="U63" s="123">
        <f t="shared" si="25"/>
        <v>155.09879727110436</v>
      </c>
      <c r="V63" s="123">
        <f t="shared" si="25"/>
        <v>140.95040337830497</v>
      </c>
      <c r="W63" s="123">
        <f t="shared" ref="W63:Y63" si="26">SUM(W64:W65)</f>
        <v>182.68878687232501</v>
      </c>
      <c r="X63" s="123">
        <f t="shared" si="26"/>
        <v>157.61229456988494</v>
      </c>
      <c r="Y63" s="123">
        <f t="shared" si="26"/>
        <v>110.20603099869713</v>
      </c>
      <c r="DA63" s="130" t="s">
        <v>2973</v>
      </c>
    </row>
    <row r="64" spans="1:105" ht="12" customHeight="1" x14ac:dyDescent="0.25">
      <c r="A64" s="97" t="s">
        <v>212</v>
      </c>
      <c r="B64" s="99">
        <v>123.62967516136803</v>
      </c>
      <c r="C64" s="99">
        <v>138.68384688792361</v>
      </c>
      <c r="D64" s="99">
        <v>146.32922195931673</v>
      </c>
      <c r="E64" s="99">
        <v>141.68023628763908</v>
      </c>
      <c r="F64" s="99">
        <v>138.0344010709523</v>
      </c>
      <c r="G64" s="99">
        <v>131.72321646113028</v>
      </c>
      <c r="H64" s="99">
        <v>142.22648701307915</v>
      </c>
      <c r="I64" s="99">
        <v>144.16711383103424</v>
      </c>
      <c r="J64" s="99">
        <v>137.31105058904438</v>
      </c>
      <c r="K64" s="99">
        <v>148.52993403931299</v>
      </c>
      <c r="L64" s="99">
        <v>175.58950213018497</v>
      </c>
      <c r="M64" s="99">
        <v>129.11484442278928</v>
      </c>
      <c r="N64" s="99">
        <v>151.24567382611357</v>
      </c>
      <c r="O64" s="99">
        <v>143.44298015464591</v>
      </c>
      <c r="P64" s="99">
        <v>145.58299921532046</v>
      </c>
      <c r="Q64" s="99">
        <v>135.29739376953833</v>
      </c>
      <c r="R64" s="99">
        <v>147.87656645562046</v>
      </c>
      <c r="S64" s="99">
        <v>149.61829879742069</v>
      </c>
      <c r="T64" s="99">
        <v>142.62888772693219</v>
      </c>
      <c r="U64" s="99">
        <v>152.3431224427197</v>
      </c>
      <c r="V64" s="99">
        <v>138.45519642068862</v>
      </c>
      <c r="W64" s="99">
        <v>179.44195549851352</v>
      </c>
      <c r="X64" s="99">
        <v>154.82982220556801</v>
      </c>
      <c r="Y64" s="99">
        <v>108.2617380800553</v>
      </c>
      <c r="DA64" s="63" t="s">
        <v>2974</v>
      </c>
    </row>
    <row r="65" spans="1:105" ht="12" customHeight="1" x14ac:dyDescent="0.25">
      <c r="A65" s="97" t="s">
        <v>53</v>
      </c>
      <c r="B65" s="99">
        <v>2.8719013347244129</v>
      </c>
      <c r="C65" s="99">
        <v>3.2124694159435871</v>
      </c>
      <c r="D65" s="99">
        <v>3.304365913125868</v>
      </c>
      <c r="E65" s="99">
        <v>3.1514917386329961</v>
      </c>
      <c r="F65" s="99">
        <v>2.9829513603993627</v>
      </c>
      <c r="G65" s="99">
        <v>2.7948796542139371</v>
      </c>
      <c r="H65" s="99">
        <v>2.9685823642301989</v>
      </c>
      <c r="I65" s="99">
        <v>2.9644140502522704</v>
      </c>
      <c r="J65" s="99">
        <v>2.7715336221041702</v>
      </c>
      <c r="K65" s="99">
        <v>2.9658554203034693</v>
      </c>
      <c r="L65" s="99">
        <v>3.4841123175730733</v>
      </c>
      <c r="M65" s="99">
        <v>2.5083959664591262</v>
      </c>
      <c r="N65" s="99">
        <v>2.9182512145285777</v>
      </c>
      <c r="O65" s="99">
        <v>2.7282015265945647</v>
      </c>
      <c r="P65" s="99">
        <v>2.7404601558743593</v>
      </c>
      <c r="Q65" s="99">
        <v>2.5188739294376941</v>
      </c>
      <c r="R65" s="99">
        <v>2.7469483449478873</v>
      </c>
      <c r="S65" s="99">
        <v>2.7516140521649577</v>
      </c>
      <c r="T65" s="99">
        <v>2.5948971769283373</v>
      </c>
      <c r="U65" s="99">
        <v>2.7556748283846622</v>
      </c>
      <c r="V65" s="99">
        <v>2.4952069576163551</v>
      </c>
      <c r="W65" s="99">
        <v>3.2468313738115002</v>
      </c>
      <c r="X65" s="99">
        <v>2.7824723643169214</v>
      </c>
      <c r="Y65" s="99">
        <v>1.9442929186418287</v>
      </c>
      <c r="DA65" s="63" t="s">
        <v>2975</v>
      </c>
    </row>
    <row r="66" spans="1:105" ht="12.95" customHeight="1" x14ac:dyDescent="0.25">
      <c r="A66" s="121" t="s">
        <v>92</v>
      </c>
      <c r="B66" s="123">
        <f t="shared" ref="B66:Y66" si="27">B67</f>
        <v>0.18803147334343873</v>
      </c>
      <c r="C66" s="123">
        <f t="shared" si="27"/>
        <v>0.20207281848075465</v>
      </c>
      <c r="D66" s="123">
        <f t="shared" si="27"/>
        <v>0.2165079897059575</v>
      </c>
      <c r="E66" s="123">
        <f t="shared" si="27"/>
        <v>0.28755872212217326</v>
      </c>
      <c r="F66" s="123">
        <f t="shared" si="27"/>
        <v>0.25630266421590314</v>
      </c>
      <c r="G66" s="123">
        <f t="shared" si="27"/>
        <v>0.27931097294806712</v>
      </c>
      <c r="H66" s="123">
        <f t="shared" si="27"/>
        <v>0.31488300212715076</v>
      </c>
      <c r="I66" s="123">
        <f t="shared" si="27"/>
        <v>0.34757054593533959</v>
      </c>
      <c r="J66" s="123">
        <f t="shared" si="27"/>
        <v>0.40540690427283271</v>
      </c>
      <c r="K66" s="123">
        <f t="shared" si="27"/>
        <v>0.46638436142807582</v>
      </c>
      <c r="L66" s="123">
        <f t="shared" si="27"/>
        <v>0.68317315453993377</v>
      </c>
      <c r="M66" s="123">
        <f t="shared" si="27"/>
        <v>0.58447266337350312</v>
      </c>
      <c r="N66" s="123">
        <f t="shared" si="27"/>
        <v>0.54811329723856073</v>
      </c>
      <c r="O66" s="123">
        <f t="shared" si="27"/>
        <v>0.49170895356879024</v>
      </c>
      <c r="P66" s="123">
        <f t="shared" si="27"/>
        <v>0.4388974149607533</v>
      </c>
      <c r="Q66" s="123">
        <f t="shared" si="27"/>
        <v>0.35590438924658163</v>
      </c>
      <c r="R66" s="123">
        <f t="shared" si="27"/>
        <v>0.29822703638463843</v>
      </c>
      <c r="S66" s="123">
        <f t="shared" si="27"/>
        <v>0.25903412488268007</v>
      </c>
      <c r="T66" s="123">
        <f t="shared" si="27"/>
        <v>0.30273769954241864</v>
      </c>
      <c r="U66" s="123">
        <f t="shared" si="27"/>
        <v>0.42082431543351051</v>
      </c>
      <c r="V66" s="123">
        <f t="shared" si="27"/>
        <v>0.61671166185144466</v>
      </c>
      <c r="W66" s="123">
        <f t="shared" si="27"/>
        <v>0.99498985253298022</v>
      </c>
      <c r="X66" s="123">
        <f t="shared" si="27"/>
        <v>1.1424429627726671</v>
      </c>
      <c r="Y66" s="123">
        <f t="shared" si="27"/>
        <v>1.64056891085065</v>
      </c>
      <c r="DA66" s="130" t="s">
        <v>2976</v>
      </c>
    </row>
    <row r="67" spans="1:105" ht="12" customHeight="1" x14ac:dyDescent="0.25">
      <c r="A67" s="97" t="s">
        <v>53</v>
      </c>
      <c r="B67" s="99">
        <f>RES_hhdet_tesh!B67/RES_summary!B$19</f>
        <v>0.18803147334343873</v>
      </c>
      <c r="C67" s="99">
        <f>RES_hhdet_tesh!C67/RES_summary!C$19</f>
        <v>0.20207281848075465</v>
      </c>
      <c r="D67" s="99">
        <f>RES_hhdet_tesh!D67/RES_summary!D$19</f>
        <v>0.2165079897059575</v>
      </c>
      <c r="E67" s="99">
        <f>RES_hhdet_tesh!E67/RES_summary!E$19</f>
        <v>0.28755872212217326</v>
      </c>
      <c r="F67" s="99">
        <f>RES_hhdet_tesh!F67/RES_summary!F$19</f>
        <v>0.25630266421590314</v>
      </c>
      <c r="G67" s="99">
        <f>RES_hhdet_tesh!G67/RES_summary!G$19</f>
        <v>0.27931097294806712</v>
      </c>
      <c r="H67" s="99">
        <f>RES_hhdet_tesh!H67/RES_summary!H$19</f>
        <v>0.31488300212715076</v>
      </c>
      <c r="I67" s="99">
        <f>RES_hhdet_tesh!I67/RES_summary!I$19</f>
        <v>0.34757054593533959</v>
      </c>
      <c r="J67" s="99">
        <f>RES_hhdet_tesh!J67/RES_summary!J$19</f>
        <v>0.40540690427283271</v>
      </c>
      <c r="K67" s="99">
        <f>RES_hhdet_tesh!K67/RES_summary!K$19</f>
        <v>0.46638436142807582</v>
      </c>
      <c r="L67" s="99">
        <f>RES_hhdet_tesh!L67/RES_summary!L$19</f>
        <v>0.68317315453993377</v>
      </c>
      <c r="M67" s="99">
        <f>RES_hhdet_tesh!M67/RES_summary!M$19</f>
        <v>0.58447266337350312</v>
      </c>
      <c r="N67" s="99">
        <f>RES_hhdet_tesh!N67/RES_summary!N$19</f>
        <v>0.54811329723856073</v>
      </c>
      <c r="O67" s="99">
        <f>RES_hhdet_tesh!O67/RES_summary!O$19</f>
        <v>0.49170895356879024</v>
      </c>
      <c r="P67" s="99">
        <f>RES_hhdet_tesh!P67/RES_summary!P$19</f>
        <v>0.4388974149607533</v>
      </c>
      <c r="Q67" s="99">
        <f>RES_hhdet_tesh!Q67/RES_summary!Q$19</f>
        <v>0.35590438924658163</v>
      </c>
      <c r="R67" s="99">
        <f>RES_hhdet_tesh!R67/RES_summary!R$19</f>
        <v>0.29822703638463843</v>
      </c>
      <c r="S67" s="99">
        <f>RES_hhdet_tesh!S67/RES_summary!S$19</f>
        <v>0.25903412488268007</v>
      </c>
      <c r="T67" s="99">
        <f>RES_hhdet_tesh!T67/RES_summary!T$19</f>
        <v>0.30273769954241864</v>
      </c>
      <c r="U67" s="99">
        <f>RES_hhdet_tesh!U67/RES_summary!U$19</f>
        <v>0.42082431543351051</v>
      </c>
      <c r="V67" s="99">
        <f>RES_hhdet_tesh!V67/RES_summary!V$19</f>
        <v>0.61671166185144466</v>
      </c>
      <c r="W67" s="99">
        <f>RES_hhdet_tesh!W67/RES_summary!W$19</f>
        <v>0.99498985253298022</v>
      </c>
      <c r="X67" s="99">
        <f>RES_hhdet_tesh!X67/RES_summary!X$19</f>
        <v>1.1424429627726671</v>
      </c>
      <c r="Y67" s="99">
        <f>RES_hhdet_tesh!Y67/RES_summary!Y$19</f>
        <v>1.64056891085065</v>
      </c>
      <c r="DA67" s="63" t="s">
        <v>2977</v>
      </c>
    </row>
    <row r="68" spans="1:105" ht="12" customHeight="1" x14ac:dyDescent="0.25">
      <c r="A68" s="121" t="s">
        <v>55</v>
      </c>
      <c r="B68" s="123">
        <v>13.657842450923955</v>
      </c>
      <c r="C68" s="123">
        <v>13.947695848226992</v>
      </c>
      <c r="D68" s="123">
        <v>14.572950381687706</v>
      </c>
      <c r="E68" s="123">
        <v>13.469163376793464</v>
      </c>
      <c r="F68" s="123">
        <v>13.757541134684478</v>
      </c>
      <c r="G68" s="123">
        <v>13.433949531002808</v>
      </c>
      <c r="H68" s="123">
        <v>14.216618370913583</v>
      </c>
      <c r="I68" s="123">
        <v>14.072235175065037</v>
      </c>
      <c r="J68" s="123">
        <v>13.447321594312172</v>
      </c>
      <c r="K68" s="123">
        <v>14.057598362185512</v>
      </c>
      <c r="L68" s="123">
        <v>14.879991101388008</v>
      </c>
      <c r="M68" s="123">
        <v>13.248229060368827</v>
      </c>
      <c r="N68" s="123">
        <v>14.063204287228517</v>
      </c>
      <c r="O68" s="123">
        <v>14.081019477759257</v>
      </c>
      <c r="P68" s="123">
        <v>14.023204722109716</v>
      </c>
      <c r="Q68" s="123">
        <v>13.447768771088844</v>
      </c>
      <c r="R68" s="123">
        <v>13.050147614943466</v>
      </c>
      <c r="S68" s="123">
        <v>12.925539680577591</v>
      </c>
      <c r="T68" s="123">
        <v>12.087592456183623</v>
      </c>
      <c r="U68" s="123">
        <v>12.828393284819469</v>
      </c>
      <c r="V68" s="123">
        <v>12.547697293296531</v>
      </c>
      <c r="W68" s="123">
        <v>13.746553716255566</v>
      </c>
      <c r="X68" s="123">
        <v>11.788394548544751</v>
      </c>
      <c r="Y68" s="123">
        <v>8.2477197073011741</v>
      </c>
      <c r="DA68" s="130" t="s">
        <v>2978</v>
      </c>
    </row>
    <row r="69" spans="1:105" ht="12" customHeight="1" x14ac:dyDescent="0.25">
      <c r="A69" s="97" t="s">
        <v>134</v>
      </c>
      <c r="B69" s="99">
        <v>13.637156792599844</v>
      </c>
      <c r="C69" s="99">
        <v>13.944828826146669</v>
      </c>
      <c r="D69" s="99">
        <v>14.590910332657156</v>
      </c>
      <c r="E69" s="99">
        <v>13.458431726193625</v>
      </c>
      <c r="F69" s="99">
        <v>13.759359290802424</v>
      </c>
      <c r="G69" s="99">
        <v>13.409104402213552</v>
      </c>
      <c r="H69" s="99">
        <v>14.224029779645205</v>
      </c>
      <c r="I69" s="99">
        <v>14.091394438357819</v>
      </c>
      <c r="J69" s="99">
        <v>13.451076666395428</v>
      </c>
      <c r="K69" s="99">
        <v>14.070770528715691</v>
      </c>
      <c r="L69" s="99">
        <v>14.923869183302832</v>
      </c>
      <c r="M69" s="99">
        <v>13.209099462850517</v>
      </c>
      <c r="N69" s="99">
        <v>14.05648054581688</v>
      </c>
      <c r="O69" s="99">
        <v>14.078349469825051</v>
      </c>
      <c r="P69" s="99">
        <v>14.03256783622675</v>
      </c>
      <c r="Q69" s="99">
        <v>13.444951812419824</v>
      </c>
      <c r="R69" s="99">
        <v>13.036369978063435</v>
      </c>
      <c r="S69" s="99">
        <v>12.922740737703446</v>
      </c>
      <c r="T69" s="99">
        <v>12.07107702782341</v>
      </c>
      <c r="U69" s="99">
        <v>12.843515162090652</v>
      </c>
      <c r="V69" s="99">
        <v>12.557711686470883</v>
      </c>
      <c r="W69" s="99">
        <v>13.80494897309709</v>
      </c>
      <c r="X69" s="99">
        <v>11.809989686369327</v>
      </c>
      <c r="Y69" s="99">
        <v>8.1235440439896287</v>
      </c>
      <c r="DA69" s="63" t="s">
        <v>2979</v>
      </c>
    </row>
    <row r="70" spans="1:105" ht="12" customHeight="1" x14ac:dyDescent="0.25">
      <c r="A70" s="97" t="s">
        <v>133</v>
      </c>
      <c r="B70" s="99">
        <v>13.637156792599843</v>
      </c>
      <c r="C70" s="99">
        <v>13.94593772634393</v>
      </c>
      <c r="D70" s="99">
        <v>14.594467989631811</v>
      </c>
      <c r="E70" s="99">
        <v>13.464518810687146</v>
      </c>
      <c r="F70" s="99">
        <v>13.770712575614713</v>
      </c>
      <c r="G70" s="99">
        <v>13.425016223079572</v>
      </c>
      <c r="H70" s="99">
        <v>14.248348915237813</v>
      </c>
      <c r="I70" s="99">
        <v>14.069105538437629</v>
      </c>
      <c r="J70" s="99">
        <v>13.437079025778029</v>
      </c>
      <c r="K70" s="99">
        <v>14.072103593723586</v>
      </c>
      <c r="L70" s="99">
        <v>14.929451568306897</v>
      </c>
      <c r="M70" s="99">
        <v>13.216861444372126</v>
      </c>
      <c r="N70" s="99">
        <v>14.068097581660769</v>
      </c>
      <c r="O70" s="99">
        <v>14.095138322709508</v>
      </c>
      <c r="P70" s="99">
        <v>14.044612246796063</v>
      </c>
      <c r="Q70" s="99">
        <v>13.467101728118919</v>
      </c>
      <c r="R70" s="99">
        <v>13.075768946351001</v>
      </c>
      <c r="S70" s="99">
        <v>12.889093130933498</v>
      </c>
      <c r="T70" s="99">
        <v>12.076862718621021</v>
      </c>
      <c r="U70" s="99">
        <v>12.800070255353237</v>
      </c>
      <c r="V70" s="99">
        <v>12.442309129417616</v>
      </c>
      <c r="W70" s="99">
        <v>13.66896952670661</v>
      </c>
      <c r="X70" s="99">
        <v>11.66564896358782</v>
      </c>
      <c r="Y70" s="99">
        <v>8.032956938791898</v>
      </c>
      <c r="DA70" s="63" t="s">
        <v>2980</v>
      </c>
    </row>
    <row r="71" spans="1:105" ht="12" customHeight="1" x14ac:dyDescent="0.25">
      <c r="A71" s="100" t="s">
        <v>212</v>
      </c>
      <c r="B71" s="102">
        <v>10.968493570833429</v>
      </c>
      <c r="C71" s="102">
        <v>11.13083533426998</v>
      </c>
      <c r="D71" s="102">
        <v>11.677579665096372</v>
      </c>
      <c r="E71" s="102">
        <v>10.723267641514182</v>
      </c>
      <c r="F71" s="102">
        <v>10.981640839197306</v>
      </c>
      <c r="G71" s="102">
        <v>10.752790549638688</v>
      </c>
      <c r="H71" s="102">
        <v>11.402471045506605</v>
      </c>
      <c r="I71" s="102">
        <v>11.419713159343857</v>
      </c>
      <c r="J71" s="102">
        <v>10.801784517517261</v>
      </c>
      <c r="K71" s="102">
        <v>11.316838477453317</v>
      </c>
      <c r="L71" s="102">
        <v>11.968087746571873</v>
      </c>
      <c r="M71" s="102">
        <v>10.633900056904794</v>
      </c>
      <c r="N71" s="102">
        <v>11.307769984017861</v>
      </c>
      <c r="O71" s="102">
        <v>11.313999442464967</v>
      </c>
      <c r="P71" s="102">
        <v>11.282843885197117</v>
      </c>
      <c r="Q71" s="102">
        <v>10.802289146187471</v>
      </c>
      <c r="R71" s="102">
        <v>10.51804511808351</v>
      </c>
      <c r="S71" s="102">
        <v>10.367122085771694</v>
      </c>
      <c r="T71" s="102">
        <v>9.7231170803076576</v>
      </c>
      <c r="U71" s="102">
        <v>10.293411284348402</v>
      </c>
      <c r="V71" s="102">
        <v>9.9914730731427248</v>
      </c>
      <c r="W71" s="102">
        <v>10.86061223297075</v>
      </c>
      <c r="X71" s="102">
        <v>9.2691754625792733</v>
      </c>
      <c r="Y71" s="102">
        <v>6.4915781537919806</v>
      </c>
      <c r="DA71" s="131" t="s">
        <v>2981</v>
      </c>
    </row>
    <row r="72" spans="1:105" ht="12" customHeight="1" x14ac:dyDescent="0.25">
      <c r="A72" s="103" t="s">
        <v>52</v>
      </c>
      <c r="B72" s="105">
        <v>2.6686632217664168</v>
      </c>
      <c r="C72" s="105">
        <v>2.8151023920739484</v>
      </c>
      <c r="D72" s="105">
        <v>2.9168883245354369</v>
      </c>
      <c r="E72" s="105">
        <v>2.7412511691729646</v>
      </c>
      <c r="F72" s="105">
        <v>2.7890717364174078</v>
      </c>
      <c r="G72" s="105">
        <v>2.6722256734408854</v>
      </c>
      <c r="H72" s="105">
        <v>2.8458778697312082</v>
      </c>
      <c r="I72" s="105">
        <v>2.6493923790937757</v>
      </c>
      <c r="J72" s="105">
        <v>2.6352945082607682</v>
      </c>
      <c r="K72" s="105">
        <v>2.7552651162702699</v>
      </c>
      <c r="L72" s="105">
        <v>2.9613638217350213</v>
      </c>
      <c r="M72" s="105">
        <v>2.5829613874673298</v>
      </c>
      <c r="N72" s="105">
        <v>2.7603275976429082</v>
      </c>
      <c r="O72" s="105">
        <v>2.7811388802445371</v>
      </c>
      <c r="P72" s="105">
        <v>2.7617683615989437</v>
      </c>
      <c r="Q72" s="105">
        <v>2.6648125819314461</v>
      </c>
      <c r="R72" s="105">
        <v>2.5577238282674899</v>
      </c>
      <c r="S72" s="105">
        <v>2.5219710451618043</v>
      </c>
      <c r="T72" s="105">
        <v>2.3537456383133653</v>
      </c>
      <c r="U72" s="105">
        <v>2.5066589710048359</v>
      </c>
      <c r="V72" s="105">
        <v>2.4508360562748912</v>
      </c>
      <c r="W72" s="105">
        <v>2.8083572937358583</v>
      </c>
      <c r="X72" s="105">
        <v>2.3964735010085447</v>
      </c>
      <c r="Y72" s="105">
        <v>1.5413787849999174</v>
      </c>
      <c r="DA72" s="132" t="s">
        <v>2982</v>
      </c>
    </row>
    <row r="73" spans="1:105" ht="12" customHeight="1" x14ac:dyDescent="0.25">
      <c r="A73" s="106" t="s">
        <v>122</v>
      </c>
      <c r="B73" s="102">
        <v>14.251711128329827</v>
      </c>
      <c r="C73" s="102">
        <v>14.03016340159515</v>
      </c>
      <c r="D73" s="102">
        <v>14.057255522534957</v>
      </c>
      <c r="E73" s="102">
        <v>13.775263605106209</v>
      </c>
      <c r="F73" s="102">
        <v>13.706560764332117</v>
      </c>
      <c r="G73" s="102">
        <v>14.116867495496004</v>
      </c>
      <c r="H73" s="102">
        <v>14.016591155230678</v>
      </c>
      <c r="I73" s="102">
        <v>13.559422102970512</v>
      </c>
      <c r="J73" s="102">
        <v>13.347873058099406</v>
      </c>
      <c r="K73" s="102">
        <v>13.707407247496318</v>
      </c>
      <c r="L73" s="102">
        <v>13.702095492725395</v>
      </c>
      <c r="M73" s="102">
        <v>14.298102733095419</v>
      </c>
      <c r="N73" s="102">
        <v>14.243497653668467</v>
      </c>
      <c r="O73" s="102">
        <v>14.153357687423753</v>
      </c>
      <c r="P73" s="102">
        <v>13.775583081643548</v>
      </c>
      <c r="Q73" s="102">
        <v>13.525685403186721</v>
      </c>
      <c r="R73" s="102">
        <v>13.436493829893379</v>
      </c>
      <c r="S73" s="102">
        <v>13.01329376806626</v>
      </c>
      <c r="T73" s="102">
        <v>12.61732717139707</v>
      </c>
      <c r="U73" s="102">
        <v>12.327976443811128</v>
      </c>
      <c r="V73" s="102">
        <v>12.220115979665291</v>
      </c>
      <c r="W73" s="102">
        <v>11.872393845884829</v>
      </c>
      <c r="X73" s="102">
        <v>11.155419481374732</v>
      </c>
      <c r="Y73" s="102">
        <v>11.253843449172606</v>
      </c>
      <c r="DA73" s="131" t="s">
        <v>2983</v>
      </c>
    </row>
    <row r="74" spans="1:105" ht="12" customHeight="1" x14ac:dyDescent="0.25">
      <c r="A74" s="107" t="s">
        <v>121</v>
      </c>
      <c r="B74" s="105">
        <v>14.251711128329827</v>
      </c>
      <c r="C74" s="105">
        <v>14.032423066897833</v>
      </c>
      <c r="D74" s="105">
        <v>14.064143715180444</v>
      </c>
      <c r="E74" s="105">
        <v>13.788361756024416</v>
      </c>
      <c r="F74" s="105">
        <v>13.711864696126632</v>
      </c>
      <c r="G74" s="105">
        <v>14.113155710549636</v>
      </c>
      <c r="H74" s="105">
        <v>14.003256318853706</v>
      </c>
      <c r="I74" s="105">
        <v>13.551366098243477</v>
      </c>
      <c r="J74" s="105">
        <v>13.340175501338727</v>
      </c>
      <c r="K74" s="105">
        <v>13.693738435447344</v>
      </c>
      <c r="L74" s="105">
        <v>13.680998171499722</v>
      </c>
      <c r="M74" s="105">
        <v>14.265991549060889</v>
      </c>
      <c r="N74" s="105">
        <v>14.215598497662288</v>
      </c>
      <c r="O74" s="105">
        <v>14.10433428157546</v>
      </c>
      <c r="P74" s="105">
        <v>13.694166117172957</v>
      </c>
      <c r="Q74" s="105">
        <v>13.454821890105681</v>
      </c>
      <c r="R74" s="105">
        <v>13.331802369177401</v>
      </c>
      <c r="S74" s="105">
        <v>12.895482693122734</v>
      </c>
      <c r="T74" s="105">
        <v>12.521831564819196</v>
      </c>
      <c r="U74" s="105">
        <v>12.192079474474939</v>
      </c>
      <c r="V74" s="105">
        <v>12.142987367897033</v>
      </c>
      <c r="W74" s="105">
        <v>11.736133134782087</v>
      </c>
      <c r="X74" s="105">
        <v>11.025868109865241</v>
      </c>
      <c r="Y74" s="105">
        <v>11.118353295418069</v>
      </c>
      <c r="DA74" s="132" t="s">
        <v>2984</v>
      </c>
    </row>
    <row r="75" spans="1:105" ht="12" customHeight="1" x14ac:dyDescent="0.25">
      <c r="A75" s="108" t="s">
        <v>53</v>
      </c>
      <c r="B75" s="99">
        <v>11.46294612220508</v>
      </c>
      <c r="C75" s="99">
        <v>11.19980004192796</v>
      </c>
      <c r="D75" s="99">
        <v>11.253304004145036</v>
      </c>
      <c r="E75" s="99">
        <v>10.981351902541313</v>
      </c>
      <c r="F75" s="99">
        <v>10.934916560346148</v>
      </c>
      <c r="G75" s="99">
        <v>11.303775148234672</v>
      </c>
      <c r="H75" s="99">
        <v>11.206409788419245</v>
      </c>
      <c r="I75" s="99">
        <v>10.998725005354268</v>
      </c>
      <c r="J75" s="99">
        <v>10.724108203652669</v>
      </c>
      <c r="K75" s="99">
        <v>11.012511985685444</v>
      </c>
      <c r="L75" s="99">
        <v>10.967299637630294</v>
      </c>
      <c r="M75" s="99">
        <v>11.478144145859645</v>
      </c>
      <c r="N75" s="99">
        <v>11.426572587085635</v>
      </c>
      <c r="O75" s="99">
        <v>11.321726755241842</v>
      </c>
      <c r="P75" s="99">
        <v>11.000993123845046</v>
      </c>
      <c r="Q75" s="99">
        <v>10.791606018449819</v>
      </c>
      <c r="R75" s="99">
        <v>10.721628116229503</v>
      </c>
      <c r="S75" s="99">
        <v>10.371729436141365</v>
      </c>
      <c r="T75" s="99">
        <v>10.081391621149905</v>
      </c>
      <c r="U75" s="99">
        <v>9.8053112964446729</v>
      </c>
      <c r="V75" s="99">
        <v>9.7561491348079539</v>
      </c>
      <c r="W75" s="99">
        <v>9.3217830197223481</v>
      </c>
      <c r="X75" s="99">
        <v>8.7559405877761467</v>
      </c>
      <c r="Y75" s="99">
        <v>8.9730865249948124</v>
      </c>
      <c r="DA75" s="63" t="s">
        <v>2985</v>
      </c>
    </row>
    <row r="76" spans="1:105" ht="12" customHeight="1" x14ac:dyDescent="0.25">
      <c r="A76" s="108" t="s">
        <v>52</v>
      </c>
      <c r="B76" s="99">
        <v>2.7887650061247444</v>
      </c>
      <c r="C76" s="99">
        <v>2.8326230249698754</v>
      </c>
      <c r="D76" s="99">
        <v>2.8108397110354071</v>
      </c>
      <c r="E76" s="99">
        <v>2.8070098534831045</v>
      </c>
      <c r="F76" s="99">
        <v>2.7769481357804855</v>
      </c>
      <c r="G76" s="99">
        <v>2.8093805623149635</v>
      </c>
      <c r="H76" s="99">
        <v>2.7968465304344612</v>
      </c>
      <c r="I76" s="99">
        <v>2.5526410928892087</v>
      </c>
      <c r="J76" s="99">
        <v>2.6160672976860591</v>
      </c>
      <c r="K76" s="99">
        <v>2.6812264497618989</v>
      </c>
      <c r="L76" s="99">
        <v>2.7136985338694295</v>
      </c>
      <c r="M76" s="99">
        <v>2.7878474032012446</v>
      </c>
      <c r="N76" s="99">
        <v>2.7890259105766506</v>
      </c>
      <c r="O76" s="99">
        <v>2.7826075263336194</v>
      </c>
      <c r="P76" s="99">
        <v>2.693172993327912</v>
      </c>
      <c r="Q76" s="99">
        <v>2.6632158716558596</v>
      </c>
      <c r="R76" s="99">
        <v>2.610174252947898</v>
      </c>
      <c r="S76" s="99">
        <v>2.5237532569813679</v>
      </c>
      <c r="T76" s="99">
        <v>2.4404399436692921</v>
      </c>
      <c r="U76" s="99">
        <v>2.386768178030267</v>
      </c>
      <c r="V76" s="99">
        <v>2.3868382330890814</v>
      </c>
      <c r="W76" s="99">
        <v>2.414350115059738</v>
      </c>
      <c r="X76" s="99">
        <v>2.2699275220890978</v>
      </c>
      <c r="Y76" s="99">
        <v>2.1452667704232553</v>
      </c>
      <c r="DA76" s="63" t="s">
        <v>2986</v>
      </c>
    </row>
    <row r="77" spans="1:105" ht="12" customHeight="1" x14ac:dyDescent="0.25">
      <c r="A77" s="121" t="s">
        <v>54</v>
      </c>
      <c r="B77" s="123">
        <v>1.3568684372227382</v>
      </c>
      <c r="C77" s="123">
        <v>1.4059677561873782</v>
      </c>
      <c r="D77" s="123">
        <v>1.4865724820437916</v>
      </c>
      <c r="E77" s="123">
        <v>1.393130103831836</v>
      </c>
      <c r="F77" s="123">
        <v>1.4185812672469649</v>
      </c>
      <c r="G77" s="123">
        <v>1.4118051364577668</v>
      </c>
      <c r="H77" s="123">
        <v>1.4501898539567757</v>
      </c>
      <c r="I77" s="123">
        <v>1.4775756286175659</v>
      </c>
      <c r="J77" s="123">
        <v>1.5153362166175723</v>
      </c>
      <c r="K77" s="123">
        <v>1.6631288740018746</v>
      </c>
      <c r="L77" s="123">
        <v>1.759808697291368</v>
      </c>
      <c r="M77" s="123">
        <v>1.5238695094553465</v>
      </c>
      <c r="N77" s="123">
        <v>1.6698416862164775</v>
      </c>
      <c r="O77" s="123">
        <v>1.6869490647293093</v>
      </c>
      <c r="P77" s="123">
        <v>1.7109369182704477</v>
      </c>
      <c r="Q77" s="123">
        <v>1.6604746355800859</v>
      </c>
      <c r="R77" s="123">
        <v>1.6313516827216406</v>
      </c>
      <c r="S77" s="123">
        <v>1.6671757331559742</v>
      </c>
      <c r="T77" s="123">
        <v>1.6346399029968182</v>
      </c>
      <c r="U77" s="123">
        <v>1.7985128476238963</v>
      </c>
      <c r="V77" s="123">
        <v>2.3350344421531539</v>
      </c>
      <c r="W77" s="123">
        <v>2.6188929002273471</v>
      </c>
      <c r="X77" s="123">
        <v>2.1306119755245403</v>
      </c>
      <c r="Y77" s="123">
        <v>1.5419720334515639</v>
      </c>
      <c r="DA77" s="130" t="s">
        <v>2987</v>
      </c>
    </row>
    <row r="78" spans="1:105" ht="12" customHeight="1" x14ac:dyDescent="0.25">
      <c r="A78" s="97" t="s">
        <v>189</v>
      </c>
      <c r="B78" s="99">
        <v>1.3529052945012094</v>
      </c>
      <c r="C78" s="99">
        <v>1.4058412412689725</v>
      </c>
      <c r="D78" s="99">
        <v>1.4894685849458864</v>
      </c>
      <c r="E78" s="99">
        <v>1.3923439879985957</v>
      </c>
      <c r="F78" s="99">
        <v>1.4183646142895037</v>
      </c>
      <c r="G78" s="99">
        <v>1.4107840012950847</v>
      </c>
      <c r="H78" s="99">
        <v>1.4492501629770163</v>
      </c>
      <c r="I78" s="99">
        <v>1.4784452245851081</v>
      </c>
      <c r="J78" s="99">
        <v>1.5168633380732772</v>
      </c>
      <c r="K78" s="99">
        <v>1.6667906308540703</v>
      </c>
      <c r="L78" s="99">
        <v>1.7646524649148418</v>
      </c>
      <c r="M78" s="99">
        <v>1.5188231613868126</v>
      </c>
      <c r="N78" s="99">
        <v>1.6678659605024728</v>
      </c>
      <c r="O78" s="99">
        <v>1.686373317257609</v>
      </c>
      <c r="P78" s="99">
        <v>1.7118806221149472</v>
      </c>
      <c r="Q78" s="99">
        <v>1.6602787435964366</v>
      </c>
      <c r="R78" s="99">
        <v>1.6291870743202426</v>
      </c>
      <c r="S78" s="99">
        <v>1.666748662436031</v>
      </c>
      <c r="T78" s="99">
        <v>1.6312211902000153</v>
      </c>
      <c r="U78" s="99">
        <v>1.8018961214123954</v>
      </c>
      <c r="V78" s="99">
        <v>2.3372967907462492</v>
      </c>
      <c r="W78" s="99">
        <v>2.6426280984464929</v>
      </c>
      <c r="X78" s="99">
        <v>2.1324964881368533</v>
      </c>
      <c r="Y78" s="99">
        <v>1.505530354722953</v>
      </c>
      <c r="DA78" s="63" t="s">
        <v>2988</v>
      </c>
    </row>
    <row r="79" spans="1:105" ht="12" customHeight="1" x14ac:dyDescent="0.25">
      <c r="A79" s="109" t="s">
        <v>120</v>
      </c>
      <c r="B79" s="110">
        <v>1.4263848962196239</v>
      </c>
      <c r="C79" s="110">
        <v>1.4085053631862385</v>
      </c>
      <c r="D79" s="110">
        <v>1.4194480883735969</v>
      </c>
      <c r="E79" s="110">
        <v>1.4129831018749319</v>
      </c>
      <c r="F79" s="110">
        <v>1.4241640669408535</v>
      </c>
      <c r="G79" s="110">
        <v>1.4377954576222258</v>
      </c>
      <c r="H79" s="110">
        <v>1.4736292811548872</v>
      </c>
      <c r="I79" s="110">
        <v>1.4560819742418214</v>
      </c>
      <c r="J79" s="110">
        <v>1.477994349488271</v>
      </c>
      <c r="K79" s="110">
        <v>1.5738875912083359</v>
      </c>
      <c r="L79" s="110">
        <v>1.6415820171376243</v>
      </c>
      <c r="M79" s="110">
        <v>1.6457828707300943</v>
      </c>
      <c r="N79" s="110">
        <v>1.7175402787388288</v>
      </c>
      <c r="O79" s="110">
        <v>1.7008078786170759</v>
      </c>
      <c r="P79" s="110">
        <v>1.6880264449794571</v>
      </c>
      <c r="Q79" s="110">
        <v>1.6652906466610999</v>
      </c>
      <c r="R79" s="110">
        <v>1.6845797581658519</v>
      </c>
      <c r="S79" s="110">
        <v>1.677553060764714</v>
      </c>
      <c r="T79" s="110">
        <v>1.7100539165083353</v>
      </c>
      <c r="U79" s="110">
        <v>1.7270909428681458</v>
      </c>
      <c r="V79" s="110">
        <v>2.2961641050064254</v>
      </c>
      <c r="W79" s="110">
        <v>2.2592727540837974</v>
      </c>
      <c r="X79" s="110">
        <v>2.1103410512769059</v>
      </c>
      <c r="Y79" s="110">
        <v>1.9742962059990197</v>
      </c>
      <c r="DA79" s="60" t="s">
        <v>2989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143.53833865444523</v>
      </c>
      <c r="C81" s="118">
        <f t="shared" si="28"/>
        <v>158.72567130295093</v>
      </c>
      <c r="D81" s="118">
        <f t="shared" si="28"/>
        <v>161.32479575604981</v>
      </c>
      <c r="E81" s="118">
        <f t="shared" si="28"/>
        <v>161.37027453256204</v>
      </c>
      <c r="F81" s="118">
        <f t="shared" si="28"/>
        <v>158.67015791397074</v>
      </c>
      <c r="G81" s="118">
        <f t="shared" si="28"/>
        <v>156.76328121513717</v>
      </c>
      <c r="H81" s="118">
        <f t="shared" si="28"/>
        <v>157.19959492089933</v>
      </c>
      <c r="I81" s="118">
        <f t="shared" si="28"/>
        <v>154.52425787414163</v>
      </c>
      <c r="J81" s="118">
        <f t="shared" si="28"/>
        <v>157.87578120381554</v>
      </c>
      <c r="K81" s="118">
        <f t="shared" si="28"/>
        <v>164.68227304501102</v>
      </c>
      <c r="L81" s="118">
        <f t="shared" si="28"/>
        <v>181.90508203081851</v>
      </c>
      <c r="M81" s="118">
        <f t="shared" si="28"/>
        <v>158.02143218622206</v>
      </c>
      <c r="N81" s="118">
        <f t="shared" si="28"/>
        <v>172.5184430246122</v>
      </c>
      <c r="O81" s="118">
        <f t="shared" si="28"/>
        <v>164.10870927168725</v>
      </c>
      <c r="P81" s="118">
        <f t="shared" si="28"/>
        <v>164.27332946287882</v>
      </c>
      <c r="Q81" s="118">
        <f t="shared" si="28"/>
        <v>155.93852688950591</v>
      </c>
      <c r="R81" s="118">
        <f t="shared" ref="R81:V81" si="29">R82+R85+R87+R100</f>
        <v>170.09488738167855</v>
      </c>
      <c r="S81" s="118">
        <f t="shared" si="29"/>
        <v>168.26348850403272</v>
      </c>
      <c r="T81" s="118">
        <f t="shared" si="29"/>
        <v>166.12569289703984</v>
      </c>
      <c r="U81" s="118">
        <f t="shared" si="29"/>
        <v>165.13975143444355</v>
      </c>
      <c r="V81" s="118">
        <f t="shared" si="29"/>
        <v>154.23893788362861</v>
      </c>
      <c r="W81" s="118">
        <f t="shared" ref="W81:Y81" si="30">W82+W85+W87+W100</f>
        <v>173.83532891547037</v>
      </c>
      <c r="X81" s="118">
        <f t="shared" si="30"/>
        <v>164.7205380516989</v>
      </c>
      <c r="Y81" s="118">
        <f t="shared" si="30"/>
        <v>163.73919553918864</v>
      </c>
      <c r="DA81" s="129" t="s">
        <v>2990</v>
      </c>
    </row>
    <row r="82" spans="1:105" ht="12.95" customHeight="1" x14ac:dyDescent="0.25">
      <c r="A82" s="121" t="s">
        <v>57</v>
      </c>
      <c r="B82" s="123">
        <f t="shared" ref="B82:Q82" si="31">SUM(B83:B84)</f>
        <v>127.88318660018609</v>
      </c>
      <c r="C82" s="123">
        <f t="shared" si="31"/>
        <v>143.06318455997723</v>
      </c>
      <c r="D82" s="123">
        <f t="shared" si="31"/>
        <v>145.59657661650553</v>
      </c>
      <c r="E82" s="123">
        <f t="shared" si="31"/>
        <v>145.93906420119848</v>
      </c>
      <c r="F82" s="123">
        <f t="shared" si="31"/>
        <v>143.21892730632115</v>
      </c>
      <c r="G82" s="123">
        <f t="shared" si="31"/>
        <v>140.92655799494307</v>
      </c>
      <c r="H82" s="123">
        <f t="shared" si="31"/>
        <v>141.50736060879188</v>
      </c>
      <c r="I82" s="123">
        <f t="shared" si="31"/>
        <v>139.28042115626374</v>
      </c>
      <c r="J82" s="123">
        <f t="shared" si="31"/>
        <v>142.53081726979923</v>
      </c>
      <c r="K82" s="123">
        <f t="shared" si="31"/>
        <v>148.84111486451084</v>
      </c>
      <c r="L82" s="123">
        <f t="shared" si="31"/>
        <v>165.72854732705397</v>
      </c>
      <c r="M82" s="123">
        <f t="shared" si="31"/>
        <v>141.60546981470159</v>
      </c>
      <c r="N82" s="123">
        <f t="shared" si="31"/>
        <v>156.08136588095792</v>
      </c>
      <c r="O82" s="123">
        <f t="shared" si="31"/>
        <v>147.68849620686768</v>
      </c>
      <c r="P82" s="123">
        <f t="shared" si="31"/>
        <v>148.14351821367853</v>
      </c>
      <c r="Q82" s="123">
        <f t="shared" si="31"/>
        <v>140.084518404693</v>
      </c>
      <c r="R82" s="123">
        <f t="shared" ref="R82:V82" si="32">SUM(R83:R84)</f>
        <v>154.38345009935517</v>
      </c>
      <c r="S82" s="123">
        <f t="shared" si="32"/>
        <v>153.05096430456862</v>
      </c>
      <c r="T82" s="123">
        <f t="shared" si="32"/>
        <v>151.18445242693926</v>
      </c>
      <c r="U82" s="123">
        <f t="shared" si="32"/>
        <v>150.39957338503083</v>
      </c>
      <c r="V82" s="123">
        <f t="shared" si="32"/>
        <v>139.00710666191793</v>
      </c>
      <c r="W82" s="123">
        <f t="shared" ref="W82:Y82" si="33">SUM(W83:W84)</f>
        <v>158.79085337052345</v>
      </c>
      <c r="X82" s="123">
        <f t="shared" si="33"/>
        <v>150.57242752364814</v>
      </c>
      <c r="Y82" s="123">
        <f t="shared" si="33"/>
        <v>149.64610424814026</v>
      </c>
      <c r="DA82" s="130" t="s">
        <v>2991</v>
      </c>
    </row>
    <row r="83" spans="1:105" ht="12" customHeight="1" x14ac:dyDescent="0.25">
      <c r="A83" s="97" t="s">
        <v>199</v>
      </c>
      <c r="B83" s="99">
        <v>126.70584247901807</v>
      </c>
      <c r="C83" s="99">
        <v>141.74978902851763</v>
      </c>
      <c r="D83" s="99">
        <v>144.29322081654399</v>
      </c>
      <c r="E83" s="99">
        <v>144.65202607339265</v>
      </c>
      <c r="F83" s="99">
        <v>141.9915409247223</v>
      </c>
      <c r="G83" s="99">
        <v>139.74056189252602</v>
      </c>
      <c r="H83" s="99">
        <v>140.33571351837614</v>
      </c>
      <c r="I83" s="99">
        <v>138.1441936829319</v>
      </c>
      <c r="J83" s="99">
        <v>141.38927728703749</v>
      </c>
      <c r="K83" s="99">
        <v>147.66170741872773</v>
      </c>
      <c r="L83" s="99">
        <v>164.42352618189597</v>
      </c>
      <c r="M83" s="99">
        <v>140.51353161806932</v>
      </c>
      <c r="N83" s="99">
        <v>154.88596991784206</v>
      </c>
      <c r="O83" s="99">
        <v>146.57340009421281</v>
      </c>
      <c r="P83" s="99">
        <v>147.03639067194115</v>
      </c>
      <c r="Q83" s="99">
        <v>139.04903067349943</v>
      </c>
      <c r="R83" s="99">
        <v>153.24478286424011</v>
      </c>
      <c r="S83" s="99">
        <v>151.93328879084137</v>
      </c>
      <c r="T83" s="99">
        <v>150.09218063817602</v>
      </c>
      <c r="U83" s="99">
        <v>149.31918299424854</v>
      </c>
      <c r="V83" s="99">
        <v>138.01221718586854</v>
      </c>
      <c r="W83" s="99">
        <v>157.64984382770112</v>
      </c>
      <c r="X83" s="99">
        <v>149.49776787035719</v>
      </c>
      <c r="Y83" s="99">
        <v>148.57876266932718</v>
      </c>
      <c r="DA83" s="63" t="s">
        <v>2992</v>
      </c>
    </row>
    <row r="84" spans="1:105" ht="12" customHeight="1" x14ac:dyDescent="0.25">
      <c r="A84" s="97" t="s">
        <v>53</v>
      </c>
      <c r="B84" s="99">
        <v>1.1773441211680253</v>
      </c>
      <c r="C84" s="99">
        <v>1.3133955314596089</v>
      </c>
      <c r="D84" s="99">
        <v>1.3033557999615251</v>
      </c>
      <c r="E84" s="99">
        <v>1.2870381278058163</v>
      </c>
      <c r="F84" s="99">
        <v>1.2273863815988524</v>
      </c>
      <c r="G84" s="99">
        <v>1.1859961024170487</v>
      </c>
      <c r="H84" s="99">
        <v>1.1716470904157328</v>
      </c>
      <c r="I84" s="99">
        <v>1.1362274733318536</v>
      </c>
      <c r="J84" s="99">
        <v>1.1415399827617354</v>
      </c>
      <c r="K84" s="99">
        <v>1.1794074457831067</v>
      </c>
      <c r="L84" s="99">
        <v>1.3050211451579981</v>
      </c>
      <c r="M84" s="99">
        <v>1.091938196632271</v>
      </c>
      <c r="N84" s="99">
        <v>1.1953959631158442</v>
      </c>
      <c r="O84" s="99">
        <v>1.1150961126548664</v>
      </c>
      <c r="P84" s="99">
        <v>1.1071275417373776</v>
      </c>
      <c r="Q84" s="99">
        <v>1.0354877311935831</v>
      </c>
      <c r="R84" s="99">
        <v>1.1386672351150537</v>
      </c>
      <c r="S84" s="99">
        <v>1.1176755137272607</v>
      </c>
      <c r="T84" s="99">
        <v>1.0922717887632469</v>
      </c>
      <c r="U84" s="99">
        <v>1.0803903907822989</v>
      </c>
      <c r="V84" s="99">
        <v>0.9948894760493987</v>
      </c>
      <c r="W84" s="99">
        <v>1.1410095428223364</v>
      </c>
      <c r="X84" s="99">
        <v>1.074659653290942</v>
      </c>
      <c r="Y84" s="99">
        <v>1.0673415788130847</v>
      </c>
      <c r="DA84" s="63" t="s">
        <v>2993</v>
      </c>
    </row>
    <row r="85" spans="1:105" ht="12.95" customHeight="1" x14ac:dyDescent="0.25">
      <c r="A85" s="121" t="s">
        <v>92</v>
      </c>
      <c r="B85" s="123">
        <f t="shared" ref="B85:Y85" si="34">B86</f>
        <v>0.18843017151282426</v>
      </c>
      <c r="C85" s="123">
        <f t="shared" si="34"/>
        <v>0.20490417373962799</v>
      </c>
      <c r="D85" s="123">
        <f t="shared" si="34"/>
        <v>0.22014325908182808</v>
      </c>
      <c r="E85" s="123">
        <f t="shared" si="34"/>
        <v>0.28358781372765601</v>
      </c>
      <c r="F85" s="123">
        <f t="shared" si="34"/>
        <v>0.25363862490722366</v>
      </c>
      <c r="G85" s="123">
        <f t="shared" si="34"/>
        <v>0.27794982304670945</v>
      </c>
      <c r="H85" s="123">
        <f t="shared" si="34"/>
        <v>0.31475027207222522</v>
      </c>
      <c r="I85" s="123">
        <f t="shared" si="34"/>
        <v>0.33972040974535117</v>
      </c>
      <c r="J85" s="123">
        <f t="shared" si="34"/>
        <v>0.38315645152000305</v>
      </c>
      <c r="K85" s="123">
        <f t="shared" si="34"/>
        <v>0.43066969509134462</v>
      </c>
      <c r="L85" s="123">
        <f t="shared" si="34"/>
        <v>0.63428668503139374</v>
      </c>
      <c r="M85" s="123">
        <f t="shared" si="34"/>
        <v>0.52735357926957982</v>
      </c>
      <c r="N85" s="123">
        <f t="shared" si="34"/>
        <v>0.52655484844871325</v>
      </c>
      <c r="O85" s="123">
        <f t="shared" si="34"/>
        <v>0.54590086130925197</v>
      </c>
      <c r="P85" s="123">
        <f t="shared" si="34"/>
        <v>0.58945937627789624</v>
      </c>
      <c r="Q85" s="123">
        <f t="shared" si="34"/>
        <v>0.57430420863670484</v>
      </c>
      <c r="R85" s="123">
        <f t="shared" si="34"/>
        <v>0.57740883038990298</v>
      </c>
      <c r="S85" s="123">
        <f t="shared" si="34"/>
        <v>0.54868252497393699</v>
      </c>
      <c r="T85" s="123">
        <f t="shared" si="34"/>
        <v>0.55143212166862554</v>
      </c>
      <c r="U85" s="123">
        <f t="shared" si="34"/>
        <v>0.61337106093307225</v>
      </c>
      <c r="V85" s="123">
        <f t="shared" si="34"/>
        <v>0.68234977727653101</v>
      </c>
      <c r="W85" s="123">
        <f t="shared" si="34"/>
        <v>0.85054555075710936</v>
      </c>
      <c r="X85" s="123">
        <f t="shared" si="34"/>
        <v>0.78788675131849306</v>
      </c>
      <c r="Y85" s="123">
        <f t="shared" si="34"/>
        <v>0.87784981071925694</v>
      </c>
      <c r="DA85" s="130" t="s">
        <v>2994</v>
      </c>
    </row>
    <row r="86" spans="1:105" ht="12" customHeight="1" x14ac:dyDescent="0.25">
      <c r="A86" s="97" t="s">
        <v>53</v>
      </c>
      <c r="B86" s="99">
        <f>RES_hhdet_tesh!B86/RES_summary!B$19</f>
        <v>0.18843017151282426</v>
      </c>
      <c r="C86" s="99">
        <f>RES_hhdet_tesh!C86/RES_summary!C$19</f>
        <v>0.20490417373962799</v>
      </c>
      <c r="D86" s="99">
        <f>RES_hhdet_tesh!D86/RES_summary!D$19</f>
        <v>0.22014325908182808</v>
      </c>
      <c r="E86" s="99">
        <f>RES_hhdet_tesh!E86/RES_summary!E$19</f>
        <v>0.28358781372765601</v>
      </c>
      <c r="F86" s="99">
        <f>RES_hhdet_tesh!F86/RES_summary!F$19</f>
        <v>0.25363862490722366</v>
      </c>
      <c r="G86" s="99">
        <f>RES_hhdet_tesh!G86/RES_summary!G$19</f>
        <v>0.27794982304670945</v>
      </c>
      <c r="H86" s="99">
        <f>RES_hhdet_tesh!H86/RES_summary!H$19</f>
        <v>0.31475027207222522</v>
      </c>
      <c r="I86" s="99">
        <f>RES_hhdet_tesh!I86/RES_summary!I$19</f>
        <v>0.33972040974535117</v>
      </c>
      <c r="J86" s="99">
        <f>RES_hhdet_tesh!J86/RES_summary!J$19</f>
        <v>0.38315645152000305</v>
      </c>
      <c r="K86" s="99">
        <f>RES_hhdet_tesh!K86/RES_summary!K$19</f>
        <v>0.43066969509134462</v>
      </c>
      <c r="L86" s="99">
        <f>RES_hhdet_tesh!L86/RES_summary!L$19</f>
        <v>0.63428668503139374</v>
      </c>
      <c r="M86" s="99">
        <f>RES_hhdet_tesh!M86/RES_summary!M$19</f>
        <v>0.52735357926957982</v>
      </c>
      <c r="N86" s="99">
        <f>RES_hhdet_tesh!N86/RES_summary!N$19</f>
        <v>0.52655484844871325</v>
      </c>
      <c r="O86" s="99">
        <f>RES_hhdet_tesh!O86/RES_summary!O$19</f>
        <v>0.54590086130925197</v>
      </c>
      <c r="P86" s="99">
        <f>RES_hhdet_tesh!P86/RES_summary!P$19</f>
        <v>0.58945937627789624</v>
      </c>
      <c r="Q86" s="99">
        <f>RES_hhdet_tesh!Q86/RES_summary!Q$19</f>
        <v>0.57430420863670484</v>
      </c>
      <c r="R86" s="99">
        <f>RES_hhdet_tesh!R86/RES_summary!R$19</f>
        <v>0.57740883038990298</v>
      </c>
      <c r="S86" s="99">
        <f>RES_hhdet_tesh!S86/RES_summary!S$19</f>
        <v>0.54868252497393699</v>
      </c>
      <c r="T86" s="99">
        <f>RES_hhdet_tesh!T86/RES_summary!T$19</f>
        <v>0.55143212166862554</v>
      </c>
      <c r="U86" s="99">
        <f>RES_hhdet_tesh!U86/RES_summary!U$19</f>
        <v>0.61337106093307225</v>
      </c>
      <c r="V86" s="99">
        <f>RES_hhdet_tesh!V86/RES_summary!V$19</f>
        <v>0.68234977727653101</v>
      </c>
      <c r="W86" s="99">
        <f>RES_hhdet_tesh!W86/RES_summary!W$19</f>
        <v>0.85054555075710936</v>
      </c>
      <c r="X86" s="99">
        <f>RES_hhdet_tesh!X86/RES_summary!X$19</f>
        <v>0.78788675131849306</v>
      </c>
      <c r="Y86" s="99">
        <f>RES_hhdet_tesh!Y86/RES_summary!Y$19</f>
        <v>0.87784981071925694</v>
      </c>
      <c r="DA86" s="63" t="s">
        <v>2995</v>
      </c>
    </row>
    <row r="87" spans="1:105" ht="12" customHeight="1" x14ac:dyDescent="0.25">
      <c r="A87" s="121" t="s">
        <v>55</v>
      </c>
      <c r="B87" s="123">
        <v>14.080604117215103</v>
      </c>
      <c r="C87" s="123">
        <v>14.031244127122264</v>
      </c>
      <c r="D87" s="123">
        <v>14.081475458890381</v>
      </c>
      <c r="E87" s="123">
        <v>13.703450970210039</v>
      </c>
      <c r="F87" s="123">
        <v>13.771890356798158</v>
      </c>
      <c r="G87" s="123">
        <v>14.08622848389391</v>
      </c>
      <c r="H87" s="123">
        <v>13.956823634649426</v>
      </c>
      <c r="I87" s="123">
        <v>13.469583859487102</v>
      </c>
      <c r="J87" s="123">
        <v>13.457780254459134</v>
      </c>
      <c r="K87" s="123">
        <v>13.790424574788158</v>
      </c>
      <c r="L87" s="123">
        <v>13.905645623311264</v>
      </c>
      <c r="M87" s="123">
        <v>14.251802212319211</v>
      </c>
      <c r="N87" s="123">
        <v>14.223101150796941</v>
      </c>
      <c r="O87" s="123">
        <v>14.171255589438863</v>
      </c>
      <c r="P87" s="123">
        <v>13.855015738810703</v>
      </c>
      <c r="Q87" s="123">
        <v>13.590142845927351</v>
      </c>
      <c r="R87" s="123">
        <v>13.455021155407886</v>
      </c>
      <c r="S87" s="123">
        <v>12.988243784918788</v>
      </c>
      <c r="T87" s="123">
        <v>12.679684850670249</v>
      </c>
      <c r="U87" s="123">
        <v>12.398174355831314</v>
      </c>
      <c r="V87" s="123">
        <v>12.254822154088883</v>
      </c>
      <c r="W87" s="123">
        <v>11.927608918919931</v>
      </c>
      <c r="X87" s="123">
        <v>11.248830091736259</v>
      </c>
      <c r="Y87" s="123">
        <v>11.246888915982209</v>
      </c>
      <c r="DA87" s="130" t="s">
        <v>2996</v>
      </c>
    </row>
    <row r="88" spans="1:105" ht="12" customHeight="1" x14ac:dyDescent="0.25">
      <c r="A88" s="97" t="s">
        <v>132</v>
      </c>
      <c r="B88" s="99">
        <v>13.534355706381593</v>
      </c>
      <c r="C88" s="99">
        <v>14.032134515190352</v>
      </c>
      <c r="D88" s="99">
        <v>14.143577593664517</v>
      </c>
      <c r="E88" s="99">
        <v>13.504880654631057</v>
      </c>
      <c r="F88" s="99">
        <v>13.915030060020253</v>
      </c>
      <c r="G88" s="99">
        <v>13.995241951875389</v>
      </c>
      <c r="H88" s="99">
        <v>13.804016716277031</v>
      </c>
      <c r="I88" s="99">
        <v>13.269279325234864</v>
      </c>
      <c r="J88" s="99">
        <v>13.633025031598198</v>
      </c>
      <c r="K88" s="99">
        <v>13.909527644984065</v>
      </c>
      <c r="L88" s="99">
        <v>14.2160403545917</v>
      </c>
      <c r="M88" s="99">
        <v>14.172991389391814</v>
      </c>
      <c r="N88" s="99">
        <v>14.203808690000432</v>
      </c>
      <c r="O88" s="99">
        <v>14.214106531094586</v>
      </c>
      <c r="P88" s="99">
        <v>13.95899415936991</v>
      </c>
      <c r="Q88" s="99">
        <v>13.636308828370984</v>
      </c>
      <c r="R88" s="99">
        <v>13.411880212047821</v>
      </c>
      <c r="S88" s="99">
        <v>12.877626006835809</v>
      </c>
      <c r="T88" s="99">
        <v>12.697209855554517</v>
      </c>
      <c r="U88" s="99">
        <v>12.422798304011948</v>
      </c>
      <c r="V88" s="99">
        <v>12.201146332090991</v>
      </c>
      <c r="W88" s="99">
        <v>11.90310204860849</v>
      </c>
      <c r="X88" s="99">
        <v>11.329922929631564</v>
      </c>
      <c r="Y88" s="99">
        <v>11.235002395656824</v>
      </c>
      <c r="DA88" s="63" t="s">
        <v>2997</v>
      </c>
    </row>
    <row r="89" spans="1:105" ht="12" customHeight="1" x14ac:dyDescent="0.25">
      <c r="A89" s="97" t="s">
        <v>131</v>
      </c>
      <c r="B89" s="99">
        <v>13.534355706381588</v>
      </c>
      <c r="C89" s="99">
        <v>14.03225671651977</v>
      </c>
      <c r="D89" s="99">
        <v>14.14423456431188</v>
      </c>
      <c r="E89" s="99">
        <v>13.506466359709377</v>
      </c>
      <c r="F89" s="99">
        <v>13.913569416600232</v>
      </c>
      <c r="G89" s="99">
        <v>13.995964351541792</v>
      </c>
      <c r="H89" s="99">
        <v>13.803177935400573</v>
      </c>
      <c r="I89" s="99">
        <v>13.264947147992977</v>
      </c>
      <c r="J89" s="99">
        <v>13.621717253534095</v>
      </c>
      <c r="K89" s="99">
        <v>13.904411387809933</v>
      </c>
      <c r="L89" s="99">
        <v>14.211408438203959</v>
      </c>
      <c r="M89" s="99">
        <v>14.172668967355179</v>
      </c>
      <c r="N89" s="99">
        <v>14.211851794010023</v>
      </c>
      <c r="O89" s="99">
        <v>14.214269066152625</v>
      </c>
      <c r="P89" s="99">
        <v>13.954792109946098</v>
      </c>
      <c r="Q89" s="99">
        <v>13.638105761483185</v>
      </c>
      <c r="R89" s="99">
        <v>13.419105414379439</v>
      </c>
      <c r="S89" s="99">
        <v>12.878372521952119</v>
      </c>
      <c r="T89" s="99">
        <v>12.692431245585745</v>
      </c>
      <c r="U89" s="99">
        <v>12.412031532870845</v>
      </c>
      <c r="V89" s="99">
        <v>12.185423535339455</v>
      </c>
      <c r="W89" s="99">
        <v>11.890040151711817</v>
      </c>
      <c r="X89" s="99">
        <v>11.301940878150344</v>
      </c>
      <c r="Y89" s="99">
        <v>11.211198728962671</v>
      </c>
      <c r="DA89" s="63" t="s">
        <v>2998</v>
      </c>
    </row>
    <row r="90" spans="1:105" ht="12" customHeight="1" x14ac:dyDescent="0.25">
      <c r="A90" s="100" t="s">
        <v>199</v>
      </c>
      <c r="B90" s="102">
        <v>10.885922793315151</v>
      </c>
      <c r="C90" s="102">
        <v>11.199681223858104</v>
      </c>
      <c r="D90" s="102">
        <v>11.317390445162417</v>
      </c>
      <c r="E90" s="102">
        <v>10.756858757973488</v>
      </c>
      <c r="F90" s="102">
        <v>11.095813148277383</v>
      </c>
      <c r="G90" s="102">
        <v>11.209891546452941</v>
      </c>
      <c r="H90" s="102">
        <v>11.046242274173871</v>
      </c>
      <c r="I90" s="102">
        <v>10.766152338685028</v>
      </c>
      <c r="J90" s="102">
        <v>10.950483732026584</v>
      </c>
      <c r="K90" s="102">
        <v>11.181912620183068</v>
      </c>
      <c r="L90" s="102">
        <v>11.39254460220435</v>
      </c>
      <c r="M90" s="102">
        <v>11.403026246830818</v>
      </c>
      <c r="N90" s="102">
        <v>11.423563372828944</v>
      </c>
      <c r="O90" s="102">
        <v>11.409961432268645</v>
      </c>
      <c r="P90" s="102">
        <v>11.210345444060261</v>
      </c>
      <c r="Q90" s="102">
        <v>10.938609808110305</v>
      </c>
      <c r="R90" s="102">
        <v>10.791831028012817</v>
      </c>
      <c r="S90" s="102">
        <v>10.357920539518553</v>
      </c>
      <c r="T90" s="102">
        <v>10.218611053584944</v>
      </c>
      <c r="U90" s="102">
        <v>9.9820274217167828</v>
      </c>
      <c r="V90" s="102">
        <v>9.7899489443943679</v>
      </c>
      <c r="W90" s="102">
        <v>9.4438073149719006</v>
      </c>
      <c r="X90" s="102">
        <v>8.9749301450914238</v>
      </c>
      <c r="Y90" s="102">
        <v>9.0476905388808024</v>
      </c>
      <c r="DA90" s="131" t="s">
        <v>2999</v>
      </c>
    </row>
    <row r="91" spans="1:105" ht="12" customHeight="1" x14ac:dyDescent="0.25">
      <c r="A91" s="103" t="s">
        <v>52</v>
      </c>
      <c r="B91" s="105">
        <v>2.6484329130664359</v>
      </c>
      <c r="C91" s="105">
        <v>2.8325754926616651</v>
      </c>
      <c r="D91" s="105">
        <v>2.8268441191494653</v>
      </c>
      <c r="E91" s="105">
        <v>2.7496076017358866</v>
      </c>
      <c r="F91" s="105">
        <v>2.8177562683228485</v>
      </c>
      <c r="G91" s="105">
        <v>2.7860728050888506</v>
      </c>
      <c r="H91" s="105">
        <v>2.7569356612267026</v>
      </c>
      <c r="I91" s="105">
        <v>2.4987948093079497</v>
      </c>
      <c r="J91" s="105">
        <v>2.6712335215075118</v>
      </c>
      <c r="K91" s="105">
        <v>2.7224987676268642</v>
      </c>
      <c r="L91" s="105">
        <v>2.8188638359996103</v>
      </c>
      <c r="M91" s="105">
        <v>2.7696427205243603</v>
      </c>
      <c r="N91" s="105">
        <v>2.7882884211810772</v>
      </c>
      <c r="O91" s="105">
        <v>2.804307633883985</v>
      </c>
      <c r="P91" s="105">
        <v>2.7444466658858362</v>
      </c>
      <c r="Q91" s="105">
        <v>2.6994959533728804</v>
      </c>
      <c r="R91" s="105">
        <v>2.6272743863666248</v>
      </c>
      <c r="S91" s="105">
        <v>2.5204519824335665</v>
      </c>
      <c r="T91" s="105">
        <v>2.4738201920007978</v>
      </c>
      <c r="U91" s="105">
        <v>2.4300041111540613</v>
      </c>
      <c r="V91" s="105">
        <v>2.3954745909450863</v>
      </c>
      <c r="W91" s="105">
        <v>2.4462328367399175</v>
      </c>
      <c r="X91" s="105">
        <v>2.327010733058922</v>
      </c>
      <c r="Y91" s="105">
        <v>2.1635081900818691</v>
      </c>
      <c r="DA91" s="132" t="s">
        <v>3000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X92" s="102">
        <v>0</v>
      </c>
      <c r="Y92" s="102">
        <v>0</v>
      </c>
      <c r="DA92" s="131" t="s">
        <v>3001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3002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3003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3004</v>
      </c>
    </row>
    <row r="96" spans="1:105" ht="12" customHeight="1" x14ac:dyDescent="0.25">
      <c r="A96" s="106" t="s">
        <v>122</v>
      </c>
      <c r="B96" s="102">
        <v>14.251711128329823</v>
      </c>
      <c r="C96" s="102">
        <v>14.030952116096383</v>
      </c>
      <c r="D96" s="102">
        <v>14.059479686934717</v>
      </c>
      <c r="E96" s="102">
        <v>13.779111203423762</v>
      </c>
      <c r="F96" s="102">
        <v>13.713183050808139</v>
      </c>
      <c r="G96" s="102">
        <v>14.126429289233757</v>
      </c>
      <c r="H96" s="102">
        <v>14.029696999137144</v>
      </c>
      <c r="I96" s="102">
        <v>13.572795416926123</v>
      </c>
      <c r="J96" s="102">
        <v>13.360454104827635</v>
      </c>
      <c r="K96" s="102">
        <v>13.719867779301516</v>
      </c>
      <c r="L96" s="102">
        <v>13.713147527707633</v>
      </c>
      <c r="M96" s="102">
        <v>14.300826406570614</v>
      </c>
      <c r="N96" s="102">
        <v>14.23506175619352</v>
      </c>
      <c r="O96" s="102">
        <v>14.145175092785239</v>
      </c>
      <c r="P96" s="102">
        <v>13.792016776623644</v>
      </c>
      <c r="Q96" s="102">
        <v>13.562379651058574</v>
      </c>
      <c r="R96" s="102">
        <v>13.482469259894641</v>
      </c>
      <c r="S96" s="102">
        <v>13.05828657956881</v>
      </c>
      <c r="T96" s="102">
        <v>12.66907253894078</v>
      </c>
      <c r="U96" s="102">
        <v>12.382860220854615</v>
      </c>
      <c r="V96" s="102">
        <v>12.290611843749545</v>
      </c>
      <c r="W96" s="102">
        <v>11.944819720202995</v>
      </c>
      <c r="X96" s="102">
        <v>11.191285596225422</v>
      </c>
      <c r="Y96" s="102">
        <v>11.256352479178689</v>
      </c>
      <c r="DA96" s="131" t="s">
        <v>3005</v>
      </c>
    </row>
    <row r="97" spans="1:105" ht="12" customHeight="1" x14ac:dyDescent="0.25">
      <c r="A97" s="107" t="s">
        <v>121</v>
      </c>
      <c r="B97" s="105">
        <v>14.251711128329827</v>
      </c>
      <c r="C97" s="105">
        <v>14.030900985130048</v>
      </c>
      <c r="D97" s="105">
        <v>14.059662153272381</v>
      </c>
      <c r="E97" s="105">
        <v>13.779713454430008</v>
      </c>
      <c r="F97" s="105">
        <v>13.713072315780728</v>
      </c>
      <c r="G97" s="105">
        <v>14.125162320989839</v>
      </c>
      <c r="H97" s="105">
        <v>14.025001588176677</v>
      </c>
      <c r="I97" s="105">
        <v>13.5681375146122</v>
      </c>
      <c r="J97" s="105">
        <v>13.352879035150366</v>
      </c>
      <c r="K97" s="105">
        <v>13.714553649775743</v>
      </c>
      <c r="L97" s="105">
        <v>13.709630006151475</v>
      </c>
      <c r="M97" s="105">
        <v>14.299107158382833</v>
      </c>
      <c r="N97" s="105">
        <v>14.233660001728156</v>
      </c>
      <c r="O97" s="105">
        <v>14.141909863418006</v>
      </c>
      <c r="P97" s="105">
        <v>13.779781298056577</v>
      </c>
      <c r="Q97" s="105">
        <v>13.549792547611158</v>
      </c>
      <c r="R97" s="105">
        <v>13.469102580066238</v>
      </c>
      <c r="S97" s="105">
        <v>13.047669729274528</v>
      </c>
      <c r="T97" s="105">
        <v>12.658957754755052</v>
      </c>
      <c r="U97" s="105">
        <v>12.374030277438573</v>
      </c>
      <c r="V97" s="105">
        <v>12.28249766692449</v>
      </c>
      <c r="W97" s="105">
        <v>11.937389939600786</v>
      </c>
      <c r="X97" s="105">
        <v>11.182784732494843</v>
      </c>
      <c r="Y97" s="105">
        <v>11.248315441393753</v>
      </c>
      <c r="DA97" s="132" t="s">
        <v>3006</v>
      </c>
    </row>
    <row r="98" spans="1:105" ht="12" customHeight="1" x14ac:dyDescent="0.25">
      <c r="A98" s="108" t="s">
        <v>53</v>
      </c>
      <c r="B98" s="99">
        <v>11.462946122205084</v>
      </c>
      <c r="C98" s="99">
        <v>11.198585211718992</v>
      </c>
      <c r="D98" s="99">
        <v>11.249718120810353</v>
      </c>
      <c r="E98" s="99">
        <v>10.974464206609921</v>
      </c>
      <c r="F98" s="99">
        <v>10.935879610992199</v>
      </c>
      <c r="G98" s="99">
        <v>11.313391709370396</v>
      </c>
      <c r="H98" s="99">
        <v>11.223811912142757</v>
      </c>
      <c r="I98" s="99">
        <v>11.012337226827187</v>
      </c>
      <c r="J98" s="99">
        <v>10.73432051841203</v>
      </c>
      <c r="K98" s="99">
        <v>11.029251592503313</v>
      </c>
      <c r="L98" s="99">
        <v>10.990252196052161</v>
      </c>
      <c r="M98" s="99">
        <v>11.504788332207863</v>
      </c>
      <c r="N98" s="99">
        <v>11.441090518727735</v>
      </c>
      <c r="O98" s="99">
        <v>11.351889148006897</v>
      </c>
      <c r="P98" s="99">
        <v>11.069770733824258</v>
      </c>
      <c r="Q98" s="99">
        <v>10.867778406868123</v>
      </c>
      <c r="R98" s="99">
        <v>10.832046929880189</v>
      </c>
      <c r="S98" s="99">
        <v>10.494132203080555</v>
      </c>
      <c r="T98" s="99">
        <v>10.191792628790324</v>
      </c>
      <c r="U98" s="99">
        <v>9.9516427132822702</v>
      </c>
      <c r="V98" s="99">
        <v>9.8682371442834356</v>
      </c>
      <c r="W98" s="99">
        <v>9.4816373980100739</v>
      </c>
      <c r="X98" s="99">
        <v>8.8805523291183057</v>
      </c>
      <c r="Y98" s="99">
        <v>9.0779727028152664</v>
      </c>
      <c r="DA98" s="63" t="s">
        <v>3007</v>
      </c>
    </row>
    <row r="99" spans="1:105" ht="12" customHeight="1" x14ac:dyDescent="0.25">
      <c r="A99" s="108" t="s">
        <v>52</v>
      </c>
      <c r="B99" s="99">
        <v>2.7887650061247427</v>
      </c>
      <c r="C99" s="99">
        <v>2.8323157734110547</v>
      </c>
      <c r="D99" s="99">
        <v>2.8099440324620253</v>
      </c>
      <c r="E99" s="99">
        <v>2.8052492478200866</v>
      </c>
      <c r="F99" s="99">
        <v>2.777192704788531</v>
      </c>
      <c r="G99" s="99">
        <v>2.8117706116194423</v>
      </c>
      <c r="H99" s="99">
        <v>2.8011896760339181</v>
      </c>
      <c r="I99" s="99">
        <v>2.5558002877850137</v>
      </c>
      <c r="J99" s="99">
        <v>2.6185585167383372</v>
      </c>
      <c r="K99" s="99">
        <v>2.6853020572724295</v>
      </c>
      <c r="L99" s="99">
        <v>2.7193778100993122</v>
      </c>
      <c r="M99" s="99">
        <v>2.7943188261749725</v>
      </c>
      <c r="N99" s="99">
        <v>2.7925694830004195</v>
      </c>
      <c r="O99" s="99">
        <v>2.7900207154111056</v>
      </c>
      <c r="P99" s="99">
        <v>2.71001056423232</v>
      </c>
      <c r="Q99" s="99">
        <v>2.6820141407430338</v>
      </c>
      <c r="R99" s="99">
        <v>2.6370556501860491</v>
      </c>
      <c r="S99" s="99">
        <v>2.5535375261939706</v>
      </c>
      <c r="T99" s="99">
        <v>2.4671651259647298</v>
      </c>
      <c r="U99" s="99">
        <v>2.422387564156304</v>
      </c>
      <c r="V99" s="99">
        <v>2.414260522641055</v>
      </c>
      <c r="W99" s="99">
        <v>2.4557525415907131</v>
      </c>
      <c r="X99" s="99">
        <v>2.3022324033765384</v>
      </c>
      <c r="Y99" s="99">
        <v>2.1703427385784861</v>
      </c>
      <c r="DA99" s="63" t="s">
        <v>3008</v>
      </c>
    </row>
    <row r="100" spans="1:105" ht="12" customHeight="1" x14ac:dyDescent="0.25">
      <c r="A100" s="121" t="s">
        <v>54</v>
      </c>
      <c r="B100" s="123">
        <v>1.3861177655312</v>
      </c>
      <c r="C100" s="123">
        <v>1.4263384421118084</v>
      </c>
      <c r="D100" s="123">
        <v>1.4266004215720505</v>
      </c>
      <c r="E100" s="123">
        <v>1.4441715474258683</v>
      </c>
      <c r="F100" s="123">
        <v>1.4257016259442035</v>
      </c>
      <c r="G100" s="123">
        <v>1.472544913253512</v>
      </c>
      <c r="H100" s="123">
        <v>1.4206604053858052</v>
      </c>
      <c r="I100" s="123">
        <v>1.4345324486454178</v>
      </c>
      <c r="J100" s="123">
        <v>1.5040272280372016</v>
      </c>
      <c r="K100" s="123">
        <v>1.6200639106206756</v>
      </c>
      <c r="L100" s="123">
        <v>1.6366023954218607</v>
      </c>
      <c r="M100" s="123">
        <v>1.6368065799316884</v>
      </c>
      <c r="N100" s="123">
        <v>1.6874211444086331</v>
      </c>
      <c r="O100" s="123">
        <v>1.7030566140714434</v>
      </c>
      <c r="P100" s="123">
        <v>1.6853361341117126</v>
      </c>
      <c r="Q100" s="123">
        <v>1.6895614302488708</v>
      </c>
      <c r="R100" s="123">
        <v>1.6790072965255931</v>
      </c>
      <c r="S100" s="123">
        <v>1.6755978895713897</v>
      </c>
      <c r="T100" s="123">
        <v>1.7101234977617206</v>
      </c>
      <c r="U100" s="123">
        <v>1.7286326326483197</v>
      </c>
      <c r="V100" s="123">
        <v>2.2946592903452716</v>
      </c>
      <c r="W100" s="123">
        <v>2.2663210752698819</v>
      </c>
      <c r="X100" s="123">
        <v>2.1113936849959911</v>
      </c>
      <c r="Y100" s="123">
        <v>1.9683525643469222</v>
      </c>
      <c r="DA100" s="130" t="s">
        <v>3009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3010</v>
      </c>
    </row>
    <row r="102" spans="1:105" ht="12" customHeight="1" x14ac:dyDescent="0.25">
      <c r="A102" s="97" t="s">
        <v>50</v>
      </c>
      <c r="B102" s="99">
        <v>1.0209003338872717</v>
      </c>
      <c r="C102" s="99">
        <v>1.5775423287298573</v>
      </c>
      <c r="D102" s="99">
        <v>1.4843631396270325</v>
      </c>
      <c r="E102" s="99">
        <v>1.6863503293582878</v>
      </c>
      <c r="F102" s="99">
        <v>1.4383752991456564</v>
      </c>
      <c r="G102" s="99">
        <v>1.7734652280936354</v>
      </c>
      <c r="H102" s="99">
        <v>0.92794414381755441</v>
      </c>
      <c r="I102" s="99">
        <v>1.2323700573619871</v>
      </c>
      <c r="J102" s="99">
        <v>1.7297944561807888</v>
      </c>
      <c r="K102" s="99">
        <v>2.0245477841462081</v>
      </c>
      <c r="L102" s="99">
        <v>1.5878911360288148</v>
      </c>
      <c r="M102" s="99">
        <v>1.528681217633723</v>
      </c>
      <c r="N102" s="99">
        <v>1.2754713352174754</v>
      </c>
      <c r="O102" s="99">
        <v>1.7348628272438333</v>
      </c>
      <c r="P102" s="99">
        <v>1.648824951010281</v>
      </c>
      <c r="Q102" s="99">
        <v>2.0216921655920435</v>
      </c>
      <c r="R102" s="99">
        <v>1.6023016075173602</v>
      </c>
      <c r="S102" s="99">
        <v>1.6475697300845087</v>
      </c>
      <c r="T102" s="99">
        <v>1.7111748036578391</v>
      </c>
      <c r="U102" s="99">
        <v>1.7528000859320942</v>
      </c>
      <c r="V102" s="99">
        <v>2.269828758616605</v>
      </c>
      <c r="W102" s="99">
        <v>2.3920621558190192</v>
      </c>
      <c r="X102" s="99">
        <v>2.1326608488297216</v>
      </c>
      <c r="Y102" s="99">
        <v>1.8301846210954165</v>
      </c>
      <c r="DA102" s="63" t="s">
        <v>3011</v>
      </c>
    </row>
    <row r="103" spans="1:105" ht="12" customHeight="1" x14ac:dyDescent="0.25">
      <c r="A103" s="109" t="s">
        <v>120</v>
      </c>
      <c r="B103" s="110">
        <v>1.4263848962196237</v>
      </c>
      <c r="C103" s="110">
        <v>1.4085053631862385</v>
      </c>
      <c r="D103" s="110">
        <v>1.4194480883735969</v>
      </c>
      <c r="E103" s="110">
        <v>1.4129831018749317</v>
      </c>
      <c r="F103" s="110">
        <v>1.4241640669408531</v>
      </c>
      <c r="G103" s="110">
        <v>1.4377954576222256</v>
      </c>
      <c r="H103" s="110">
        <v>1.473629281154887</v>
      </c>
      <c r="I103" s="110">
        <v>1.4560819742418221</v>
      </c>
      <c r="J103" s="110">
        <v>1.4779943494882721</v>
      </c>
      <c r="K103" s="110">
        <v>1.5738875912083368</v>
      </c>
      <c r="L103" s="110">
        <v>1.6415820171376212</v>
      </c>
      <c r="M103" s="110">
        <v>1.6457828707300965</v>
      </c>
      <c r="N103" s="110">
        <v>1.7175402787388288</v>
      </c>
      <c r="O103" s="110">
        <v>1.7008078786170817</v>
      </c>
      <c r="P103" s="110">
        <v>1.6880264449794562</v>
      </c>
      <c r="Q103" s="110">
        <v>1.6652906466610946</v>
      </c>
      <c r="R103" s="110">
        <v>1.6845797581658488</v>
      </c>
      <c r="S103" s="110">
        <v>1.6775530607647189</v>
      </c>
      <c r="T103" s="110">
        <v>1.7100539165083375</v>
      </c>
      <c r="U103" s="110">
        <v>1.7270909428681398</v>
      </c>
      <c r="V103" s="110">
        <v>2.2961641050064272</v>
      </c>
      <c r="W103" s="110">
        <v>2.2592727540837831</v>
      </c>
      <c r="X103" s="110">
        <v>2.110341051276913</v>
      </c>
      <c r="Y103" s="110">
        <v>1.9742962059990239</v>
      </c>
      <c r="DA103" s="60" t="s">
        <v>3012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3013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3014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3015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3016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3017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X110" s="99">
        <f>RES_hhdet_tesh!X110/RES_summary!X$19</f>
        <v>0</v>
      </c>
      <c r="Y110" s="99">
        <f>RES_hhdet_tesh!Y110/RES_summary!Y$19</f>
        <v>0</v>
      </c>
      <c r="DA110" s="63" t="s">
        <v>3018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3019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3020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3021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3022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3023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3024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3025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3026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3027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3028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3029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3030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148.95375631371095</v>
      </c>
      <c r="C124" s="118">
        <f t="shared" si="42"/>
        <v>158.28747010601126</v>
      </c>
      <c r="D124" s="118">
        <f t="shared" si="42"/>
        <v>159.31653881108619</v>
      </c>
      <c r="E124" s="118">
        <f t="shared" si="42"/>
        <v>166.4469714222833</v>
      </c>
      <c r="F124" s="118">
        <f t="shared" si="42"/>
        <v>157.30195565764856</v>
      </c>
      <c r="G124" s="118">
        <f t="shared" si="42"/>
        <v>154.8111615366696</v>
      </c>
      <c r="H124" s="118">
        <f t="shared" si="42"/>
        <v>157.84610581836313</v>
      </c>
      <c r="I124" s="118">
        <f t="shared" si="42"/>
        <v>158.03430515310322</v>
      </c>
      <c r="J124" s="118">
        <f t="shared" si="42"/>
        <v>154.64532519949347</v>
      </c>
      <c r="K124" s="118">
        <f t="shared" si="42"/>
        <v>163.73036005995698</v>
      </c>
      <c r="L124" s="118">
        <f t="shared" si="42"/>
        <v>181.74235249647785</v>
      </c>
      <c r="M124" s="118">
        <f t="shared" si="42"/>
        <v>157.55466763335278</v>
      </c>
      <c r="N124" s="118">
        <f t="shared" si="42"/>
        <v>172.09194329701313</v>
      </c>
      <c r="O124" s="118">
        <f t="shared" si="42"/>
        <v>164.85011348478102</v>
      </c>
      <c r="P124" s="118">
        <f t="shared" si="42"/>
        <v>161.53943449988415</v>
      </c>
      <c r="Q124" s="118">
        <f t="shared" si="42"/>
        <v>156.20717883113707</v>
      </c>
      <c r="R124" s="118">
        <f t="shared" ref="R124:V124" si="43">R125+R128+R130+R139</f>
        <v>172.23965280780521</v>
      </c>
      <c r="S124" s="118">
        <f t="shared" si="43"/>
        <v>169.92377090337473</v>
      </c>
      <c r="T124" s="118">
        <f t="shared" si="43"/>
        <v>166.54927329059353</v>
      </c>
      <c r="U124" s="118">
        <f t="shared" si="43"/>
        <v>163.82217332172647</v>
      </c>
      <c r="V124" s="118">
        <f t="shared" si="43"/>
        <v>153.3260202306187</v>
      </c>
      <c r="W124" s="118">
        <f t="shared" ref="W124:Y124" si="44">W125+W128+W130+W139</f>
        <v>174.69915616255045</v>
      </c>
      <c r="X124" s="118">
        <f t="shared" si="44"/>
        <v>162.62542087322447</v>
      </c>
      <c r="Y124" s="118">
        <f t="shared" si="44"/>
        <v>163.77952712869211</v>
      </c>
      <c r="DA124" s="129" t="s">
        <v>3031</v>
      </c>
    </row>
    <row r="125" spans="1:105" ht="12.95" customHeight="1" x14ac:dyDescent="0.25">
      <c r="A125" s="121" t="s">
        <v>57</v>
      </c>
      <c r="B125" s="123">
        <f t="shared" ref="B125:Q125" si="45">SUM(B126:B127)</f>
        <v>133.40249309870148</v>
      </c>
      <c r="C125" s="123">
        <f t="shared" si="45"/>
        <v>142.65115885051259</v>
      </c>
      <c r="D125" s="123">
        <f t="shared" si="45"/>
        <v>143.66945804561186</v>
      </c>
      <c r="E125" s="123">
        <f t="shared" si="45"/>
        <v>150.68931294199993</v>
      </c>
      <c r="F125" s="123">
        <f t="shared" si="45"/>
        <v>141.62519615888422</v>
      </c>
      <c r="G125" s="123">
        <f t="shared" si="45"/>
        <v>139.15901200197197</v>
      </c>
      <c r="H125" s="123">
        <f t="shared" si="45"/>
        <v>142.21629051132516</v>
      </c>
      <c r="I125" s="123">
        <f t="shared" si="45"/>
        <v>142.65738743741218</v>
      </c>
      <c r="J125" s="123">
        <f t="shared" si="45"/>
        <v>139.37331377189653</v>
      </c>
      <c r="K125" s="123">
        <f t="shared" si="45"/>
        <v>147.98530884367892</v>
      </c>
      <c r="L125" s="123">
        <f t="shared" si="45"/>
        <v>165.76970856836689</v>
      </c>
      <c r="M125" s="123">
        <f t="shared" si="45"/>
        <v>141.28602219624605</v>
      </c>
      <c r="N125" s="123">
        <f t="shared" si="45"/>
        <v>155.70798178425201</v>
      </c>
      <c r="O125" s="123">
        <f t="shared" si="45"/>
        <v>148.28960668788517</v>
      </c>
      <c r="P125" s="123">
        <f t="shared" si="45"/>
        <v>145.523369659086</v>
      </c>
      <c r="Q125" s="123">
        <f t="shared" si="45"/>
        <v>140.17469924841348</v>
      </c>
      <c r="R125" s="123">
        <f t="shared" ref="R125:V125" si="46">SUM(R126:R127)</f>
        <v>156.50911667791627</v>
      </c>
      <c r="S125" s="123">
        <f t="shared" si="46"/>
        <v>154.61625232711575</v>
      </c>
      <c r="T125" s="123">
        <f t="shared" si="46"/>
        <v>151.73791335063262</v>
      </c>
      <c r="U125" s="123">
        <f t="shared" si="46"/>
        <v>149.04656889100877</v>
      </c>
      <c r="V125" s="123">
        <f t="shared" si="46"/>
        <v>138.13454544873048</v>
      </c>
      <c r="W125" s="123">
        <f t="shared" ref="W125:Y125" si="47">SUM(W126:W127)</f>
        <v>159.57795755348027</v>
      </c>
      <c r="X125" s="123">
        <f t="shared" si="47"/>
        <v>148.49415475763931</v>
      </c>
      <c r="Y125" s="123">
        <f t="shared" si="47"/>
        <v>149.77699133876177</v>
      </c>
      <c r="DA125" s="130" t="s">
        <v>3032</v>
      </c>
    </row>
    <row r="126" spans="1:105" ht="12" customHeight="1" x14ac:dyDescent="0.25">
      <c r="A126" s="97" t="s">
        <v>198</v>
      </c>
      <c r="B126" s="99">
        <v>132.78557475949822</v>
      </c>
      <c r="C126" s="99">
        <v>141.99333279634379</v>
      </c>
      <c r="D126" s="99">
        <v>143.02351457647572</v>
      </c>
      <c r="E126" s="99">
        <v>150.0219046913686</v>
      </c>
      <c r="F126" s="99">
        <v>141.015720503468</v>
      </c>
      <c r="G126" s="99">
        <v>138.57097715871453</v>
      </c>
      <c r="H126" s="99">
        <v>141.62508455920681</v>
      </c>
      <c r="I126" s="99">
        <v>142.07311612834292</v>
      </c>
      <c r="J126" s="99">
        <v>138.81294410010929</v>
      </c>
      <c r="K126" s="99">
        <v>147.39666360322985</v>
      </c>
      <c r="L126" s="99">
        <v>165.11445605818531</v>
      </c>
      <c r="M126" s="99">
        <v>140.73917634927079</v>
      </c>
      <c r="N126" s="99">
        <v>155.10942151305287</v>
      </c>
      <c r="O126" s="99">
        <v>147.72766793182009</v>
      </c>
      <c r="P126" s="99">
        <v>144.97755700156387</v>
      </c>
      <c r="Q126" s="99">
        <v>139.65470019500401</v>
      </c>
      <c r="R126" s="99">
        <v>155.92980768068574</v>
      </c>
      <c r="S126" s="99">
        <v>154.04963028844861</v>
      </c>
      <c r="T126" s="99">
        <v>151.18779089223779</v>
      </c>
      <c r="U126" s="99">
        <v>148.50930361353932</v>
      </c>
      <c r="V126" s="99">
        <v>137.63844790709717</v>
      </c>
      <c r="W126" s="99">
        <v>159.00255756857075</v>
      </c>
      <c r="X126" s="99">
        <v>147.96234360372569</v>
      </c>
      <c r="Y126" s="99">
        <v>149.24094210833448</v>
      </c>
      <c r="DA126" s="63" t="s">
        <v>3033</v>
      </c>
    </row>
    <row r="127" spans="1:105" ht="12" customHeight="1" x14ac:dyDescent="0.25">
      <c r="A127" s="97" t="s">
        <v>53</v>
      </c>
      <c r="B127" s="99">
        <v>0.61691833920326455</v>
      </c>
      <c r="C127" s="99">
        <v>0.65782605416878515</v>
      </c>
      <c r="D127" s="99">
        <v>0.64594346913614087</v>
      </c>
      <c r="E127" s="99">
        <v>0.6674082506313318</v>
      </c>
      <c r="F127" s="99">
        <v>0.60947565541621418</v>
      </c>
      <c r="G127" s="99">
        <v>0.5880348432574436</v>
      </c>
      <c r="H127" s="99">
        <v>0.59120595211834204</v>
      </c>
      <c r="I127" s="99">
        <v>0.58427130906926705</v>
      </c>
      <c r="J127" s="99">
        <v>0.56036967178723962</v>
      </c>
      <c r="K127" s="99">
        <v>0.58864524044907951</v>
      </c>
      <c r="L127" s="99">
        <v>0.65525251018159447</v>
      </c>
      <c r="M127" s="99">
        <v>0.54684584697525174</v>
      </c>
      <c r="N127" s="99">
        <v>0.59856027119916111</v>
      </c>
      <c r="O127" s="99">
        <v>0.56193875606507682</v>
      </c>
      <c r="P127" s="99">
        <v>0.54581265752214103</v>
      </c>
      <c r="Q127" s="99">
        <v>0.51999905340945773</v>
      </c>
      <c r="R127" s="99">
        <v>0.57930899723053642</v>
      </c>
      <c r="S127" s="99">
        <v>0.5666220386671289</v>
      </c>
      <c r="T127" s="99">
        <v>0.55012245839482887</v>
      </c>
      <c r="U127" s="99">
        <v>0.5372652774694695</v>
      </c>
      <c r="V127" s="99">
        <v>0.49609754163331232</v>
      </c>
      <c r="W127" s="99">
        <v>0.57539998490952815</v>
      </c>
      <c r="X127" s="99">
        <v>0.53181115391363587</v>
      </c>
      <c r="Y127" s="99">
        <v>0.53604923042728381</v>
      </c>
      <c r="DA127" s="63" t="s">
        <v>3034</v>
      </c>
    </row>
    <row r="128" spans="1:105" ht="12.95" customHeight="1" x14ac:dyDescent="0.25">
      <c r="A128" s="121" t="s">
        <v>92</v>
      </c>
      <c r="B128" s="123">
        <f t="shared" ref="B128:Y128" si="48">B129</f>
        <v>0.18843378906787772</v>
      </c>
      <c r="C128" s="123">
        <f t="shared" si="48"/>
        <v>0.20460059263105221</v>
      </c>
      <c r="D128" s="123">
        <f t="shared" si="48"/>
        <v>0.22149375220372675</v>
      </c>
      <c r="E128" s="123">
        <f t="shared" si="48"/>
        <v>0.28535041740803763</v>
      </c>
      <c r="F128" s="123">
        <f t="shared" si="48"/>
        <v>0.25435669002504324</v>
      </c>
      <c r="G128" s="123">
        <f t="shared" si="48"/>
        <v>0.27920752822616646</v>
      </c>
      <c r="H128" s="123">
        <f t="shared" si="48"/>
        <v>0.30381276038848143</v>
      </c>
      <c r="I128" s="123">
        <f t="shared" si="48"/>
        <v>0.31622532114117324</v>
      </c>
      <c r="J128" s="123">
        <f t="shared" si="48"/>
        <v>0.35200399150383443</v>
      </c>
      <c r="K128" s="123">
        <f t="shared" si="48"/>
        <v>0.38749618337361558</v>
      </c>
      <c r="L128" s="123">
        <f t="shared" si="48"/>
        <v>0.56563724558319461</v>
      </c>
      <c r="M128" s="123">
        <f t="shared" si="48"/>
        <v>0.47421672290664102</v>
      </c>
      <c r="N128" s="123">
        <f t="shared" si="48"/>
        <v>0.48378912919140804</v>
      </c>
      <c r="O128" s="123">
        <f t="shared" si="48"/>
        <v>0.51623112503642521</v>
      </c>
      <c r="P128" s="123">
        <f t="shared" si="48"/>
        <v>0.58063119024799348</v>
      </c>
      <c r="Q128" s="123">
        <f t="shared" si="48"/>
        <v>0.56752940341263614</v>
      </c>
      <c r="R128" s="123">
        <f t="shared" si="48"/>
        <v>0.59156143309316034</v>
      </c>
      <c r="S128" s="123">
        <f t="shared" si="48"/>
        <v>0.5759948997572597</v>
      </c>
      <c r="T128" s="123">
        <f t="shared" si="48"/>
        <v>0.58889190200412467</v>
      </c>
      <c r="U128" s="123">
        <f t="shared" si="48"/>
        <v>0.64304044113789027</v>
      </c>
      <c r="V128" s="123">
        <f t="shared" si="48"/>
        <v>0.71368373457066403</v>
      </c>
      <c r="W128" s="123">
        <f t="shared" si="48"/>
        <v>0.84796596011601422</v>
      </c>
      <c r="X128" s="123">
        <f t="shared" si="48"/>
        <v>0.75279962885172369</v>
      </c>
      <c r="Y128" s="123">
        <f t="shared" si="48"/>
        <v>0.84212468908530813</v>
      </c>
      <c r="DA128" s="130" t="s">
        <v>3035</v>
      </c>
    </row>
    <row r="129" spans="1:105" ht="12" customHeight="1" x14ac:dyDescent="0.25">
      <c r="A129" s="97" t="s">
        <v>53</v>
      </c>
      <c r="B129" s="99">
        <f>RES_hhdet_tesh!B129/RES_summary!B$19</f>
        <v>0.18843378906787772</v>
      </c>
      <c r="C129" s="99">
        <f>RES_hhdet_tesh!C129/RES_summary!C$19</f>
        <v>0.20460059263105221</v>
      </c>
      <c r="D129" s="99">
        <f>RES_hhdet_tesh!D129/RES_summary!D$19</f>
        <v>0.22149375220372675</v>
      </c>
      <c r="E129" s="99">
        <f>RES_hhdet_tesh!E129/RES_summary!E$19</f>
        <v>0.28535041740803763</v>
      </c>
      <c r="F129" s="99">
        <f>RES_hhdet_tesh!F129/RES_summary!F$19</f>
        <v>0.25435669002504324</v>
      </c>
      <c r="G129" s="99">
        <f>RES_hhdet_tesh!G129/RES_summary!G$19</f>
        <v>0.27920752822616646</v>
      </c>
      <c r="H129" s="99">
        <f>RES_hhdet_tesh!H129/RES_summary!H$19</f>
        <v>0.30381276038848143</v>
      </c>
      <c r="I129" s="99">
        <f>RES_hhdet_tesh!I129/RES_summary!I$19</f>
        <v>0.31622532114117324</v>
      </c>
      <c r="J129" s="99">
        <f>RES_hhdet_tesh!J129/RES_summary!J$19</f>
        <v>0.35200399150383443</v>
      </c>
      <c r="K129" s="99">
        <f>RES_hhdet_tesh!K129/RES_summary!K$19</f>
        <v>0.38749618337361558</v>
      </c>
      <c r="L129" s="99">
        <f>RES_hhdet_tesh!L129/RES_summary!L$19</f>
        <v>0.56563724558319461</v>
      </c>
      <c r="M129" s="99">
        <f>RES_hhdet_tesh!M129/RES_summary!M$19</f>
        <v>0.47421672290664102</v>
      </c>
      <c r="N129" s="99">
        <f>RES_hhdet_tesh!N129/RES_summary!N$19</f>
        <v>0.48378912919140804</v>
      </c>
      <c r="O129" s="99">
        <f>RES_hhdet_tesh!O129/RES_summary!O$19</f>
        <v>0.51623112503642521</v>
      </c>
      <c r="P129" s="99">
        <f>RES_hhdet_tesh!P129/RES_summary!P$19</f>
        <v>0.58063119024799348</v>
      </c>
      <c r="Q129" s="99">
        <f>RES_hhdet_tesh!Q129/RES_summary!Q$19</f>
        <v>0.56752940341263614</v>
      </c>
      <c r="R129" s="99">
        <f>RES_hhdet_tesh!R129/RES_summary!R$19</f>
        <v>0.59156143309316034</v>
      </c>
      <c r="S129" s="99">
        <f>RES_hhdet_tesh!S129/RES_summary!S$19</f>
        <v>0.5759948997572597</v>
      </c>
      <c r="T129" s="99">
        <f>RES_hhdet_tesh!T129/RES_summary!T$19</f>
        <v>0.58889190200412467</v>
      </c>
      <c r="U129" s="99">
        <f>RES_hhdet_tesh!U129/RES_summary!U$19</f>
        <v>0.64304044113789027</v>
      </c>
      <c r="V129" s="99">
        <f>RES_hhdet_tesh!V129/RES_summary!V$19</f>
        <v>0.71368373457066403</v>
      </c>
      <c r="W129" s="99">
        <f>RES_hhdet_tesh!W129/RES_summary!W$19</f>
        <v>0.84796596011601422</v>
      </c>
      <c r="X129" s="99">
        <f>RES_hhdet_tesh!X129/RES_summary!X$19</f>
        <v>0.75279962885172369</v>
      </c>
      <c r="Y129" s="99">
        <f>RES_hhdet_tesh!Y129/RES_summary!Y$19</f>
        <v>0.84212468908530813</v>
      </c>
      <c r="DA129" s="63" t="s">
        <v>3036</v>
      </c>
    </row>
    <row r="130" spans="1:105" ht="12" customHeight="1" x14ac:dyDescent="0.25">
      <c r="A130" s="121" t="s">
        <v>55</v>
      </c>
      <c r="B130" s="123">
        <v>13.976711592643062</v>
      </c>
      <c r="C130" s="123">
        <v>14.005355235429086</v>
      </c>
      <c r="D130" s="123">
        <v>13.998996822618375</v>
      </c>
      <c r="E130" s="123">
        <v>14.028202162666586</v>
      </c>
      <c r="F130" s="123">
        <v>13.996692981185969</v>
      </c>
      <c r="G130" s="123">
        <v>13.899828296977843</v>
      </c>
      <c r="H130" s="123">
        <v>13.906564515066297</v>
      </c>
      <c r="I130" s="123">
        <v>13.626562059838454</v>
      </c>
      <c r="J130" s="123">
        <v>13.415923610375287</v>
      </c>
      <c r="K130" s="123">
        <v>13.737652241872215</v>
      </c>
      <c r="L130" s="123">
        <v>13.770375903110368</v>
      </c>
      <c r="M130" s="123">
        <v>14.157557278131398</v>
      </c>
      <c r="N130" s="123">
        <v>14.212532061618786</v>
      </c>
      <c r="O130" s="123">
        <v>14.341235482385816</v>
      </c>
      <c r="P130" s="123">
        <v>13.750055603251269</v>
      </c>
      <c r="Q130" s="123">
        <v>13.775601041490495</v>
      </c>
      <c r="R130" s="123">
        <v>13.459907494038001</v>
      </c>
      <c r="S130" s="123">
        <v>13.055899167364403</v>
      </c>
      <c r="T130" s="123">
        <v>12.51234488983202</v>
      </c>
      <c r="U130" s="123">
        <v>12.403942588225323</v>
      </c>
      <c r="V130" s="123">
        <v>12.183131485103642</v>
      </c>
      <c r="W130" s="123">
        <v>12.006904028261008</v>
      </c>
      <c r="X130" s="123">
        <v>11.26707184396073</v>
      </c>
      <c r="Y130" s="123">
        <v>11.192011620984474</v>
      </c>
      <c r="DA130" s="130" t="s">
        <v>3037</v>
      </c>
    </row>
    <row r="131" spans="1:105" ht="12" customHeight="1" x14ac:dyDescent="0.25">
      <c r="A131" s="97" t="s">
        <v>128</v>
      </c>
      <c r="B131" s="99">
        <v>13.972924131521307</v>
      </c>
      <c r="C131" s="99">
        <v>14.004580696968327</v>
      </c>
      <c r="D131" s="99">
        <v>13.996794169744454</v>
      </c>
      <c r="E131" s="99">
        <v>14.038664611199371</v>
      </c>
      <c r="F131" s="99">
        <v>14.011972445882931</v>
      </c>
      <c r="G131" s="99">
        <v>13.891499806440667</v>
      </c>
      <c r="H131" s="99">
        <v>13.902306603923451</v>
      </c>
      <c r="I131" s="99">
        <v>13.628188072653678</v>
      </c>
      <c r="J131" s="99">
        <v>13.41856150321397</v>
      </c>
      <c r="K131" s="99">
        <v>13.739410238265823</v>
      </c>
      <c r="L131" s="99">
        <v>13.773545961658392</v>
      </c>
      <c r="M131" s="99">
        <v>14.154142508582016</v>
      </c>
      <c r="N131" s="99">
        <v>14.212457559393334</v>
      </c>
      <c r="O131" s="99">
        <v>14.345108989308367</v>
      </c>
      <c r="P131" s="99">
        <v>13.749203655386307</v>
      </c>
      <c r="Q131" s="99">
        <v>13.78369630066625</v>
      </c>
      <c r="R131" s="99">
        <v>13.462639671575003</v>
      </c>
      <c r="S131" s="99">
        <v>13.059324006102464</v>
      </c>
      <c r="T131" s="99">
        <v>12.51226954595043</v>
      </c>
      <c r="U131" s="99">
        <v>12.410131106952603</v>
      </c>
      <c r="V131" s="99">
        <v>12.184300077267554</v>
      </c>
      <c r="W131" s="99">
        <v>12.012274801791678</v>
      </c>
      <c r="X131" s="99">
        <v>11.276183557016056</v>
      </c>
      <c r="Y131" s="99">
        <v>11.198706556622527</v>
      </c>
      <c r="DA131" s="63" t="s">
        <v>3038</v>
      </c>
    </row>
    <row r="132" spans="1:105" ht="12" customHeight="1" x14ac:dyDescent="0.25">
      <c r="A132" s="97" t="s">
        <v>127</v>
      </c>
      <c r="B132" s="99">
        <v>13.972924131521308</v>
      </c>
      <c r="C132" s="99">
        <v>14.004234240973366</v>
      </c>
      <c r="D132" s="99">
        <v>13.996781932009354</v>
      </c>
      <c r="E132" s="99">
        <v>14.03848282491918</v>
      </c>
      <c r="F132" s="99">
        <v>14.011010065673164</v>
      </c>
      <c r="G132" s="99">
        <v>13.889714637756445</v>
      </c>
      <c r="H132" s="99">
        <v>13.892540199145513</v>
      </c>
      <c r="I132" s="99">
        <v>13.617116983096365</v>
      </c>
      <c r="J132" s="99">
        <v>13.402170060454376</v>
      </c>
      <c r="K132" s="99">
        <v>13.724820146713352</v>
      </c>
      <c r="L132" s="99">
        <v>13.758550964191414</v>
      </c>
      <c r="M132" s="99">
        <v>14.14097183360701</v>
      </c>
      <c r="N132" s="99">
        <v>14.201570407172325</v>
      </c>
      <c r="O132" s="99">
        <v>14.334465989071525</v>
      </c>
      <c r="P132" s="99">
        <v>13.726649540745953</v>
      </c>
      <c r="Q132" s="99">
        <v>13.750737154917985</v>
      </c>
      <c r="R132" s="99">
        <v>13.429811816846062</v>
      </c>
      <c r="S132" s="99">
        <v>13.024295091146154</v>
      </c>
      <c r="T132" s="99">
        <v>12.476193123181995</v>
      </c>
      <c r="U132" s="99">
        <v>12.369474973483195</v>
      </c>
      <c r="V132" s="99">
        <v>12.145653052789683</v>
      </c>
      <c r="W132" s="99">
        <v>11.973618809944544</v>
      </c>
      <c r="X132" s="99">
        <v>11.243934800648431</v>
      </c>
      <c r="Y132" s="99">
        <v>11.175914640621935</v>
      </c>
      <c r="DA132" s="63" t="s">
        <v>3039</v>
      </c>
    </row>
    <row r="133" spans="1:105" ht="12" customHeight="1" x14ac:dyDescent="0.25">
      <c r="A133" s="100" t="s">
        <v>198</v>
      </c>
      <c r="B133" s="102">
        <v>11.23868295107386</v>
      </c>
      <c r="C133" s="102">
        <v>11.17730998866856</v>
      </c>
      <c r="D133" s="102">
        <v>11.199405592770029</v>
      </c>
      <c r="E133" s="102">
        <v>11.180576549390361</v>
      </c>
      <c r="F133" s="102">
        <v>11.173506872379608</v>
      </c>
      <c r="G133" s="102">
        <v>11.124789094603578</v>
      </c>
      <c r="H133" s="102">
        <v>11.117750247447946</v>
      </c>
      <c r="I133" s="102">
        <v>11.052089065514423</v>
      </c>
      <c r="J133" s="102">
        <v>10.773939155455675</v>
      </c>
      <c r="K133" s="102">
        <v>11.03745384301536</v>
      </c>
      <c r="L133" s="102">
        <v>11.029465787812438</v>
      </c>
      <c r="M133" s="102">
        <v>11.377495910413849</v>
      </c>
      <c r="N133" s="102">
        <v>11.415249474395715</v>
      </c>
      <c r="O133" s="102">
        <v>11.506491404926569</v>
      </c>
      <c r="P133" s="102">
        <v>11.027048822662959</v>
      </c>
      <c r="Q133" s="102">
        <v>11.029074271331677</v>
      </c>
      <c r="R133" s="102">
        <v>10.800360644044817</v>
      </c>
      <c r="S133" s="102">
        <v>10.475290373238916</v>
      </c>
      <c r="T133" s="102">
        <v>10.04444166162258</v>
      </c>
      <c r="U133" s="102">
        <v>9.9479834921320229</v>
      </c>
      <c r="V133" s="102">
        <v>9.758058148081405</v>
      </c>
      <c r="W133" s="102">
        <v>9.5104730878710662</v>
      </c>
      <c r="X133" s="102">
        <v>8.9291687926667933</v>
      </c>
      <c r="Y133" s="102">
        <v>9.0194472405253343</v>
      </c>
      <c r="DA133" s="131" t="s">
        <v>3040</v>
      </c>
    </row>
    <row r="134" spans="1:105" ht="12" customHeight="1" x14ac:dyDescent="0.25">
      <c r="A134" s="103" t="s">
        <v>52</v>
      </c>
      <c r="B134" s="105">
        <v>2.7342411804474511</v>
      </c>
      <c r="C134" s="105">
        <v>2.8269242523048055</v>
      </c>
      <c r="D134" s="105">
        <v>2.7973763392393232</v>
      </c>
      <c r="E134" s="105">
        <v>2.85790627552882</v>
      </c>
      <c r="F134" s="105">
        <v>2.8375031932935513</v>
      </c>
      <c r="G134" s="105">
        <v>2.7649255431528657</v>
      </c>
      <c r="H134" s="105">
        <v>2.7747899516975694</v>
      </c>
      <c r="I134" s="105">
        <v>2.5650279175819426</v>
      </c>
      <c r="J134" s="105">
        <v>2.6282309049986985</v>
      </c>
      <c r="K134" s="105">
        <v>2.6873663036979889</v>
      </c>
      <c r="L134" s="105">
        <v>2.7290851763789745</v>
      </c>
      <c r="M134" s="105">
        <v>2.7634759231931589</v>
      </c>
      <c r="N134" s="105">
        <v>2.7863209327766096</v>
      </c>
      <c r="O134" s="105">
        <v>2.8279745841449571</v>
      </c>
      <c r="P134" s="105">
        <v>2.6996007180829937</v>
      </c>
      <c r="Q134" s="105">
        <v>2.7216628835863097</v>
      </c>
      <c r="R134" s="105">
        <v>2.6294511728012444</v>
      </c>
      <c r="S134" s="105">
        <v>2.5490047179072373</v>
      </c>
      <c r="T134" s="105">
        <v>2.4317514615594162</v>
      </c>
      <c r="U134" s="105">
        <v>2.4214914813511728</v>
      </c>
      <c r="V134" s="105">
        <v>2.387594904708279</v>
      </c>
      <c r="W134" s="105">
        <v>2.4631457220734796</v>
      </c>
      <c r="X134" s="105">
        <v>2.3147660079816381</v>
      </c>
      <c r="Y134" s="105">
        <v>2.1564674000965991</v>
      </c>
      <c r="DA134" s="132" t="s">
        <v>3041</v>
      </c>
    </row>
    <row r="135" spans="1:105" ht="12" customHeight="1" x14ac:dyDescent="0.25">
      <c r="A135" s="106" t="s">
        <v>122</v>
      </c>
      <c r="B135" s="102">
        <v>14.251711128329827</v>
      </c>
      <c r="C135" s="102">
        <v>14.024393633202097</v>
      </c>
      <c r="D135" s="102">
        <v>14.05508577457106</v>
      </c>
      <c r="E135" s="102">
        <v>13.77547094348054</v>
      </c>
      <c r="F135" s="102">
        <v>13.705083000845528</v>
      </c>
      <c r="G135" s="102">
        <v>14.118520953774397</v>
      </c>
      <c r="H135" s="102">
        <v>14.030009469540799</v>
      </c>
      <c r="I135" s="102">
        <v>13.579917363905183</v>
      </c>
      <c r="J135" s="102">
        <v>13.351729732742342</v>
      </c>
      <c r="K135" s="102">
        <v>13.69308088148169</v>
      </c>
      <c r="L135" s="102">
        <v>13.688294785321071</v>
      </c>
      <c r="M135" s="102">
        <v>14.273126531981557</v>
      </c>
      <c r="N135" s="102">
        <v>14.21560416375028</v>
      </c>
      <c r="O135" s="102">
        <v>14.139634150515002</v>
      </c>
      <c r="P135" s="102">
        <v>13.810354607128255</v>
      </c>
      <c r="Q135" s="102">
        <v>13.450893929125838</v>
      </c>
      <c r="R135" s="102">
        <v>13.25364261426402</v>
      </c>
      <c r="S135" s="102">
        <v>12.873709785224792</v>
      </c>
      <c r="T135" s="102">
        <v>12.518104499402671</v>
      </c>
      <c r="U135" s="102">
        <v>12.214121343359411</v>
      </c>
      <c r="V135" s="102">
        <v>12.095930925404373</v>
      </c>
      <c r="W135" s="102">
        <v>11.750250365409256</v>
      </c>
      <c r="X135" s="102">
        <v>10.988520614091062</v>
      </c>
      <c r="Y135" s="102">
        <v>11.056059383125985</v>
      </c>
      <c r="DA135" s="131" t="s">
        <v>3042</v>
      </c>
    </row>
    <row r="136" spans="1:105" ht="12" customHeight="1" x14ac:dyDescent="0.25">
      <c r="A136" s="107" t="s">
        <v>121</v>
      </c>
      <c r="B136" s="105">
        <v>14.251711128329823</v>
      </c>
      <c r="C136" s="105">
        <v>14.024283732990856</v>
      </c>
      <c r="D136" s="105">
        <v>14.055031607756964</v>
      </c>
      <c r="E136" s="105">
        <v>13.776017490151871</v>
      </c>
      <c r="F136" s="105">
        <v>13.704816503559963</v>
      </c>
      <c r="G136" s="105">
        <v>14.118250265789237</v>
      </c>
      <c r="H136" s="105">
        <v>14.03026233417301</v>
      </c>
      <c r="I136" s="105">
        <v>13.578698766241679</v>
      </c>
      <c r="J136" s="105">
        <v>13.334525659063102</v>
      </c>
      <c r="K136" s="105">
        <v>13.683688933425353</v>
      </c>
      <c r="L136" s="105">
        <v>13.681828688732894</v>
      </c>
      <c r="M136" s="105">
        <v>14.272517880019997</v>
      </c>
      <c r="N136" s="105">
        <v>14.217642922562765</v>
      </c>
      <c r="O136" s="105">
        <v>14.142638292275803</v>
      </c>
      <c r="P136" s="105">
        <v>13.814120304852135</v>
      </c>
      <c r="Q136" s="105">
        <v>13.420309637662525</v>
      </c>
      <c r="R136" s="105">
        <v>13.255342985064315</v>
      </c>
      <c r="S136" s="105">
        <v>12.876598761687214</v>
      </c>
      <c r="T136" s="105">
        <v>12.522335404648935</v>
      </c>
      <c r="U136" s="105">
        <v>12.20750179879839</v>
      </c>
      <c r="V136" s="105">
        <v>12.098024715451331</v>
      </c>
      <c r="W136" s="105">
        <v>11.749735836597891</v>
      </c>
      <c r="X136" s="105">
        <v>10.984908055604299</v>
      </c>
      <c r="Y136" s="105">
        <v>11.052234746081615</v>
      </c>
      <c r="DA136" s="132" t="s">
        <v>3043</v>
      </c>
    </row>
    <row r="137" spans="1:105" ht="12" customHeight="1" x14ac:dyDescent="0.25">
      <c r="A137" s="108" t="s">
        <v>53</v>
      </c>
      <c r="B137" s="99">
        <v>11.462946122205084</v>
      </c>
      <c r="C137" s="99">
        <v>11.1933037360656</v>
      </c>
      <c r="D137" s="99">
        <v>11.246013029519672</v>
      </c>
      <c r="E137" s="99">
        <v>10.971520660083105</v>
      </c>
      <c r="F137" s="99">
        <v>10.929295778685463</v>
      </c>
      <c r="G137" s="99">
        <v>11.307855575609658</v>
      </c>
      <c r="H137" s="99">
        <v>11.228021938302765</v>
      </c>
      <c r="I137" s="99">
        <v>11.020909078664324</v>
      </c>
      <c r="J137" s="99">
        <v>10.719566320384994</v>
      </c>
      <c r="K137" s="99">
        <v>11.004430170628947</v>
      </c>
      <c r="L137" s="99">
        <v>10.96796541736626</v>
      </c>
      <c r="M137" s="99">
        <v>11.483395107016786</v>
      </c>
      <c r="N137" s="99">
        <v>11.428215906537012</v>
      </c>
      <c r="O137" s="99">
        <v>11.352473867024754</v>
      </c>
      <c r="P137" s="99">
        <v>11.097356435239393</v>
      </c>
      <c r="Q137" s="99">
        <v>10.763925040268333</v>
      </c>
      <c r="R137" s="99">
        <v>10.660138374650996</v>
      </c>
      <c r="S137" s="99">
        <v>10.356541247207243</v>
      </c>
      <c r="T137" s="99">
        <v>10.081797265213364</v>
      </c>
      <c r="U137" s="99">
        <v>9.8177144874854445</v>
      </c>
      <c r="V137" s="99">
        <v>9.7200243881153447</v>
      </c>
      <c r="W137" s="99">
        <v>9.3325873820581098</v>
      </c>
      <c r="X137" s="99">
        <v>8.7234130989646275</v>
      </c>
      <c r="Y137" s="99">
        <v>8.9197254338026823</v>
      </c>
      <c r="DA137" s="63" t="s">
        <v>3044</v>
      </c>
    </row>
    <row r="138" spans="1:105" ht="12" customHeight="1" x14ac:dyDescent="0.25">
      <c r="A138" s="108" t="s">
        <v>52</v>
      </c>
      <c r="B138" s="99">
        <v>2.7887650061247427</v>
      </c>
      <c r="C138" s="99">
        <v>2.8309799969252598</v>
      </c>
      <c r="D138" s="99">
        <v>2.8090185782372905</v>
      </c>
      <c r="E138" s="99">
        <v>2.8044968300687674</v>
      </c>
      <c r="F138" s="99">
        <v>2.7755207248745011</v>
      </c>
      <c r="G138" s="99">
        <v>2.8103946901795829</v>
      </c>
      <c r="H138" s="99">
        <v>2.8022403958702422</v>
      </c>
      <c r="I138" s="99">
        <v>2.5577896875773525</v>
      </c>
      <c r="J138" s="99">
        <v>2.6149593386781076</v>
      </c>
      <c r="K138" s="99">
        <v>2.679258762796406</v>
      </c>
      <c r="L138" s="99">
        <v>2.713863271366634</v>
      </c>
      <c r="M138" s="99">
        <v>2.7891227730032098</v>
      </c>
      <c r="N138" s="99">
        <v>2.7894270160257535</v>
      </c>
      <c r="O138" s="99">
        <v>2.7901644252510507</v>
      </c>
      <c r="P138" s="99">
        <v>2.7167638696127421</v>
      </c>
      <c r="Q138" s="99">
        <v>2.6563845973941911</v>
      </c>
      <c r="R138" s="99">
        <v>2.5952046104133206</v>
      </c>
      <c r="S138" s="99">
        <v>2.5200575144799711</v>
      </c>
      <c r="T138" s="99">
        <v>2.4405381394355694</v>
      </c>
      <c r="U138" s="99">
        <v>2.3897873113129471</v>
      </c>
      <c r="V138" s="99">
        <v>2.3780003273359864</v>
      </c>
      <c r="W138" s="99">
        <v>2.4171484545397806</v>
      </c>
      <c r="X138" s="99">
        <v>2.2614949566396714</v>
      </c>
      <c r="Y138" s="99">
        <v>2.1325093122789336</v>
      </c>
      <c r="DA138" s="63" t="s">
        <v>3045</v>
      </c>
    </row>
    <row r="139" spans="1:105" ht="12" customHeight="1" x14ac:dyDescent="0.25">
      <c r="A139" s="121" t="s">
        <v>54</v>
      </c>
      <c r="B139" s="123">
        <v>1.3861178332985198</v>
      </c>
      <c r="C139" s="123">
        <v>1.4263554274385652</v>
      </c>
      <c r="D139" s="123">
        <v>1.4265901906522318</v>
      </c>
      <c r="E139" s="123">
        <v>1.4441059002087437</v>
      </c>
      <c r="F139" s="123">
        <v>1.4257098275533331</v>
      </c>
      <c r="G139" s="123">
        <v>1.4731137094936235</v>
      </c>
      <c r="H139" s="123">
        <v>1.4194380315832071</v>
      </c>
      <c r="I139" s="123">
        <v>1.4341303347114371</v>
      </c>
      <c r="J139" s="123">
        <v>1.5040838257178419</v>
      </c>
      <c r="K139" s="123">
        <v>1.6199027910322232</v>
      </c>
      <c r="L139" s="123">
        <v>1.6366307794174009</v>
      </c>
      <c r="M139" s="123">
        <v>1.6368714360686722</v>
      </c>
      <c r="N139" s="123">
        <v>1.6876403219509055</v>
      </c>
      <c r="O139" s="123">
        <v>1.7030401894735889</v>
      </c>
      <c r="P139" s="123">
        <v>1.6853780472988884</v>
      </c>
      <c r="Q139" s="123">
        <v>1.6893491378204584</v>
      </c>
      <c r="R139" s="123">
        <v>1.6790672027578175</v>
      </c>
      <c r="S139" s="123">
        <v>1.6756245091373227</v>
      </c>
      <c r="T139" s="123">
        <v>1.7101231481247845</v>
      </c>
      <c r="U139" s="123">
        <v>1.7286214013544803</v>
      </c>
      <c r="V139" s="123">
        <v>2.2946595622139125</v>
      </c>
      <c r="W139" s="123">
        <v>2.2663286206931517</v>
      </c>
      <c r="X139" s="123">
        <v>2.11139464277269</v>
      </c>
      <c r="Y139" s="123">
        <v>1.9683994798605808</v>
      </c>
      <c r="DA139" s="130" t="s">
        <v>3046</v>
      </c>
    </row>
    <row r="140" spans="1:105" ht="12" customHeight="1" x14ac:dyDescent="0.25">
      <c r="A140" s="97" t="s">
        <v>50</v>
      </c>
      <c r="B140" s="99">
        <v>1.0209003338872717</v>
      </c>
      <c r="C140" s="99">
        <v>1.5775423287298571</v>
      </c>
      <c r="D140" s="99">
        <v>1.4843631396270323</v>
      </c>
      <c r="E140" s="99">
        <v>1.6863503293582882</v>
      </c>
      <c r="F140" s="99">
        <v>1.4383752991456566</v>
      </c>
      <c r="G140" s="99">
        <v>1.7734652280936365</v>
      </c>
      <c r="H140" s="99">
        <v>0.92794414381755341</v>
      </c>
      <c r="I140" s="99">
        <v>1.2323700573619873</v>
      </c>
      <c r="J140" s="99">
        <v>1.7297944561807899</v>
      </c>
      <c r="K140" s="99">
        <v>2.0245477841462112</v>
      </c>
      <c r="L140" s="99">
        <v>1.5878911360288142</v>
      </c>
      <c r="M140" s="99">
        <v>1.5286812176337223</v>
      </c>
      <c r="N140" s="99">
        <v>1.2754713352174758</v>
      </c>
      <c r="O140" s="99">
        <v>1.7348628272438291</v>
      </c>
      <c r="P140" s="99">
        <v>1.6488249510102897</v>
      </c>
      <c r="Q140" s="99">
        <v>2.0216921655920457</v>
      </c>
      <c r="R140" s="99">
        <v>1.6023016075173606</v>
      </c>
      <c r="S140" s="99">
        <v>1.647569730084508</v>
      </c>
      <c r="T140" s="99">
        <v>1.7111748036578496</v>
      </c>
      <c r="U140" s="99">
        <v>1.752800085932112</v>
      </c>
      <c r="V140" s="99">
        <v>2.2698287586166042</v>
      </c>
      <c r="W140" s="99">
        <v>2.3920621558190143</v>
      </c>
      <c r="X140" s="99">
        <v>2.1326608488297034</v>
      </c>
      <c r="Y140" s="99">
        <v>1.8301846210954085</v>
      </c>
      <c r="DA140" s="63" t="s">
        <v>3047</v>
      </c>
    </row>
    <row r="141" spans="1:105" ht="12" customHeight="1" x14ac:dyDescent="0.25">
      <c r="A141" s="109" t="s">
        <v>120</v>
      </c>
      <c r="B141" s="110">
        <v>1.4263848962196237</v>
      </c>
      <c r="C141" s="110">
        <v>1.4085053631862388</v>
      </c>
      <c r="D141" s="110">
        <v>1.4194480883735969</v>
      </c>
      <c r="E141" s="110">
        <v>1.4129831018749317</v>
      </c>
      <c r="F141" s="110">
        <v>1.4241640669408535</v>
      </c>
      <c r="G141" s="110">
        <v>1.4377954576222265</v>
      </c>
      <c r="H141" s="110">
        <v>1.4736292811548872</v>
      </c>
      <c r="I141" s="110">
        <v>1.4560819742418207</v>
      </c>
      <c r="J141" s="110">
        <v>1.4779943494882699</v>
      </c>
      <c r="K141" s="110">
        <v>1.5738875912083354</v>
      </c>
      <c r="L141" s="110">
        <v>1.6415820171376281</v>
      </c>
      <c r="M141" s="110">
        <v>1.6457828707300968</v>
      </c>
      <c r="N141" s="110">
        <v>1.7175402787388314</v>
      </c>
      <c r="O141" s="110">
        <v>1.7008078786170744</v>
      </c>
      <c r="P141" s="110">
        <v>1.6880264449794637</v>
      </c>
      <c r="Q141" s="110">
        <v>1.6652906466611099</v>
      </c>
      <c r="R141" s="110">
        <v>1.684579758165853</v>
      </c>
      <c r="S141" s="110">
        <v>1.6775530607647222</v>
      </c>
      <c r="T141" s="110">
        <v>1.7100539165083346</v>
      </c>
      <c r="U141" s="110">
        <v>1.7270909428681502</v>
      </c>
      <c r="V141" s="110">
        <v>2.2961641050064294</v>
      </c>
      <c r="W141" s="110">
        <v>2.2592727540837862</v>
      </c>
      <c r="X141" s="110">
        <v>2.1103410512769307</v>
      </c>
      <c r="Y141" s="110">
        <v>1.9742962059990163</v>
      </c>
      <c r="DA141" s="60" t="s">
        <v>3048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142.6429482062955</v>
      </c>
      <c r="C143" s="118">
        <f t="shared" si="49"/>
        <v>159.91430515322688</v>
      </c>
      <c r="D143" s="118">
        <f t="shared" si="49"/>
        <v>160.54451097514811</v>
      </c>
      <c r="E143" s="118">
        <f t="shared" si="49"/>
        <v>168.28356732243876</v>
      </c>
      <c r="F143" s="118">
        <f t="shared" si="49"/>
        <v>159.16079289655298</v>
      </c>
      <c r="G143" s="118">
        <f t="shared" si="49"/>
        <v>160.76207112844608</v>
      </c>
      <c r="H143" s="118">
        <f t="shared" si="49"/>
        <v>161.21714095927948</v>
      </c>
      <c r="I143" s="118">
        <f t="shared" si="49"/>
        <v>160.48612655330444</v>
      </c>
      <c r="J143" s="118">
        <f t="shared" si="49"/>
        <v>156.50859275281238</v>
      </c>
      <c r="K143" s="118">
        <f t="shared" si="49"/>
        <v>165.32451389222061</v>
      </c>
      <c r="L143" s="118">
        <f t="shared" si="49"/>
        <v>184.4412519725017</v>
      </c>
      <c r="M143" s="118">
        <f t="shared" si="49"/>
        <v>158.3767964834681</v>
      </c>
      <c r="N143" s="118">
        <f t="shared" si="49"/>
        <v>174.34243717237226</v>
      </c>
      <c r="O143" s="118">
        <f t="shared" si="49"/>
        <v>165.43773552715905</v>
      </c>
      <c r="P143" s="118">
        <f t="shared" si="49"/>
        <v>163.42163914848499</v>
      </c>
      <c r="Q143" s="118">
        <f t="shared" si="49"/>
        <v>159.5897089752317</v>
      </c>
      <c r="R143" s="118">
        <f t="shared" ref="R143:V143" si="50">R144+R146+R148+R157</f>
        <v>173.87062871765659</v>
      </c>
      <c r="S143" s="118">
        <f t="shared" si="50"/>
        <v>171.48884548304125</v>
      </c>
      <c r="T143" s="118">
        <f t="shared" si="50"/>
        <v>168.19973730401117</v>
      </c>
      <c r="U143" s="118">
        <f t="shared" si="50"/>
        <v>168.53318920158713</v>
      </c>
      <c r="V143" s="118">
        <f t="shared" si="50"/>
        <v>151.27444921125297</v>
      </c>
      <c r="W143" s="118">
        <f t="shared" ref="W143:Y143" si="51">W144+W146+W148+W157</f>
        <v>172.48290546062847</v>
      </c>
      <c r="X143" s="118">
        <f t="shared" si="51"/>
        <v>169.78893806966238</v>
      </c>
      <c r="Y143" s="118">
        <f t="shared" si="51"/>
        <v>170.0389257642361</v>
      </c>
      <c r="DA143" s="129" t="s">
        <v>3049</v>
      </c>
    </row>
    <row r="144" spans="1:105" ht="12.95" customHeight="1" x14ac:dyDescent="0.25">
      <c r="A144" s="121" t="s">
        <v>57</v>
      </c>
      <c r="B144" s="123">
        <f t="shared" ref="B144:Y144" si="52">B145</f>
        <v>125.12083217231131</v>
      </c>
      <c r="C144" s="123">
        <f t="shared" si="52"/>
        <v>142.51036256661823</v>
      </c>
      <c r="D144" s="123">
        <f t="shared" si="52"/>
        <v>143.08918265435153</v>
      </c>
      <c r="E144" s="123">
        <f t="shared" si="52"/>
        <v>150.60160066012256</v>
      </c>
      <c r="F144" s="123">
        <f t="shared" si="52"/>
        <v>141.87660053870317</v>
      </c>
      <c r="G144" s="123">
        <f t="shared" si="52"/>
        <v>142.86284102015688</v>
      </c>
      <c r="H144" s="123">
        <f t="shared" si="52"/>
        <v>143.33717809404976</v>
      </c>
      <c r="I144" s="123">
        <f t="shared" si="52"/>
        <v>143.03403914570259</v>
      </c>
      <c r="J144" s="123">
        <f t="shared" si="52"/>
        <v>139.03818251837274</v>
      </c>
      <c r="K144" s="123">
        <f t="shared" si="52"/>
        <v>147.39380356835133</v>
      </c>
      <c r="L144" s="123">
        <f t="shared" si="52"/>
        <v>165.7935834611539</v>
      </c>
      <c r="M144" s="123">
        <f t="shared" si="52"/>
        <v>139.91727254900206</v>
      </c>
      <c r="N144" s="123">
        <f t="shared" si="52"/>
        <v>156.04132807114314</v>
      </c>
      <c r="O144" s="123">
        <f t="shared" si="52"/>
        <v>147.20323383681841</v>
      </c>
      <c r="P144" s="123">
        <f t="shared" si="52"/>
        <v>145.4430029893891</v>
      </c>
      <c r="Q144" s="123">
        <f t="shared" si="52"/>
        <v>141.74945413743814</v>
      </c>
      <c r="R144" s="123">
        <f t="shared" si="52"/>
        <v>155.86235275772728</v>
      </c>
      <c r="S144" s="123">
        <f t="shared" si="52"/>
        <v>153.90679501422906</v>
      </c>
      <c r="T144" s="123">
        <f t="shared" si="52"/>
        <v>150.77423215900944</v>
      </c>
      <c r="U144" s="123">
        <f t="shared" si="52"/>
        <v>150.96278541323596</v>
      </c>
      <c r="V144" s="123">
        <f t="shared" si="52"/>
        <v>132.89355858399406</v>
      </c>
      <c r="W144" s="123">
        <f t="shared" si="52"/>
        <v>153.94170470790417</v>
      </c>
      <c r="X144" s="123">
        <f t="shared" si="52"/>
        <v>153.01019513215829</v>
      </c>
      <c r="Y144" s="123">
        <f t="shared" si="52"/>
        <v>153.14704495514161</v>
      </c>
      <c r="DA144" s="130" t="s">
        <v>3050</v>
      </c>
    </row>
    <row r="145" spans="1:105" ht="12" customHeight="1" x14ac:dyDescent="0.25">
      <c r="A145" s="97" t="s">
        <v>53</v>
      </c>
      <c r="B145" s="99">
        <v>125.12083217231131</v>
      </c>
      <c r="C145" s="99">
        <v>142.51036256661823</v>
      </c>
      <c r="D145" s="99">
        <v>143.08918265435153</v>
      </c>
      <c r="E145" s="99">
        <v>150.60160066012256</v>
      </c>
      <c r="F145" s="99">
        <v>141.87660053870317</v>
      </c>
      <c r="G145" s="99">
        <v>142.86284102015688</v>
      </c>
      <c r="H145" s="99">
        <v>143.33717809404976</v>
      </c>
      <c r="I145" s="99">
        <v>143.03403914570259</v>
      </c>
      <c r="J145" s="99">
        <v>139.03818251837274</v>
      </c>
      <c r="K145" s="99">
        <v>147.39380356835133</v>
      </c>
      <c r="L145" s="99">
        <v>165.7935834611539</v>
      </c>
      <c r="M145" s="99">
        <v>139.91727254900206</v>
      </c>
      <c r="N145" s="99">
        <v>156.04132807114314</v>
      </c>
      <c r="O145" s="99">
        <v>147.20323383681841</v>
      </c>
      <c r="P145" s="99">
        <v>145.4430029893891</v>
      </c>
      <c r="Q145" s="99">
        <v>141.74945413743814</v>
      </c>
      <c r="R145" s="99">
        <v>155.86235275772728</v>
      </c>
      <c r="S145" s="99">
        <v>153.90679501422906</v>
      </c>
      <c r="T145" s="99">
        <v>150.77423215900944</v>
      </c>
      <c r="U145" s="99">
        <v>150.96278541323596</v>
      </c>
      <c r="V145" s="99">
        <v>132.89355858399406</v>
      </c>
      <c r="W145" s="99">
        <v>153.94170470790417</v>
      </c>
      <c r="X145" s="99">
        <v>153.01019513215829</v>
      </c>
      <c r="Y145" s="99">
        <v>153.14704495514161</v>
      </c>
      <c r="DA145" s="63" t="s">
        <v>3051</v>
      </c>
    </row>
    <row r="146" spans="1:105" ht="12.95" customHeight="1" x14ac:dyDescent="0.25">
      <c r="A146" s="121" t="s">
        <v>92</v>
      </c>
      <c r="B146" s="123">
        <f t="shared" ref="B146:Y146" si="53">B147</f>
        <v>1.8842877018179245</v>
      </c>
      <c r="C146" s="123">
        <f t="shared" si="53"/>
        <v>1.9465590343331272</v>
      </c>
      <c r="D146" s="123">
        <f t="shared" si="53"/>
        <v>1.970044732277707</v>
      </c>
      <c r="E146" s="123">
        <f t="shared" si="53"/>
        <v>2.4597132473126129</v>
      </c>
      <c r="F146" s="123">
        <f t="shared" si="53"/>
        <v>2.146145173922541</v>
      </c>
      <c r="G146" s="123">
        <f t="shared" si="53"/>
        <v>2.2995401125860364</v>
      </c>
      <c r="H146" s="123">
        <f t="shared" si="53"/>
        <v>2.4264175023518924</v>
      </c>
      <c r="I146" s="123">
        <f t="shared" si="53"/>
        <v>2.4388179711810745</v>
      </c>
      <c r="J146" s="123">
        <f t="shared" si="53"/>
        <v>2.597524382178273</v>
      </c>
      <c r="K146" s="123">
        <f t="shared" si="53"/>
        <v>2.5795067910223324</v>
      </c>
      <c r="L146" s="123">
        <f t="shared" si="53"/>
        <v>3.2847034394651367</v>
      </c>
      <c r="M146" s="123">
        <f t="shared" si="53"/>
        <v>2.5072127812718521</v>
      </c>
      <c r="N146" s="123">
        <f t="shared" si="53"/>
        <v>2.3631568530267169</v>
      </c>
      <c r="O146" s="123">
        <f t="shared" si="53"/>
        <v>2.3745887666445604</v>
      </c>
      <c r="P146" s="123">
        <f t="shared" si="53"/>
        <v>2.4954918776191088</v>
      </c>
      <c r="Q146" s="123">
        <f t="shared" si="53"/>
        <v>2.5898612706485644</v>
      </c>
      <c r="R146" s="123">
        <f t="shared" si="53"/>
        <v>2.8504597914903052</v>
      </c>
      <c r="S146" s="123">
        <f t="shared" si="53"/>
        <v>2.8518754448701658</v>
      </c>
      <c r="T146" s="123">
        <f t="shared" si="53"/>
        <v>3.0475967317516783</v>
      </c>
      <c r="U146" s="123">
        <f t="shared" si="53"/>
        <v>3.4555860682482136</v>
      </c>
      <c r="V146" s="123">
        <f t="shared" si="53"/>
        <v>3.7901262296127238</v>
      </c>
      <c r="W146" s="123">
        <f t="shared" si="53"/>
        <v>4.332615131474773</v>
      </c>
      <c r="X146" s="123">
        <f t="shared" si="53"/>
        <v>3.4933578798446314</v>
      </c>
      <c r="Y146" s="123">
        <f t="shared" si="53"/>
        <v>3.6806352897323023</v>
      </c>
      <c r="DA146" s="130" t="s">
        <v>3052</v>
      </c>
    </row>
    <row r="147" spans="1:105" ht="12" customHeight="1" x14ac:dyDescent="0.25">
      <c r="A147" s="97" t="s">
        <v>53</v>
      </c>
      <c r="B147" s="99">
        <f>RES_hhdet_tesh!B147/RES_summary!B$19</f>
        <v>1.8842877018179245</v>
      </c>
      <c r="C147" s="99">
        <f>RES_hhdet_tesh!C147/RES_summary!C$19</f>
        <v>1.9465590343331272</v>
      </c>
      <c r="D147" s="99">
        <f>RES_hhdet_tesh!D147/RES_summary!D$19</f>
        <v>1.970044732277707</v>
      </c>
      <c r="E147" s="99">
        <f>RES_hhdet_tesh!E147/RES_summary!E$19</f>
        <v>2.4597132473126129</v>
      </c>
      <c r="F147" s="99">
        <f>RES_hhdet_tesh!F147/RES_summary!F$19</f>
        <v>2.146145173922541</v>
      </c>
      <c r="G147" s="99">
        <f>RES_hhdet_tesh!G147/RES_summary!G$19</f>
        <v>2.2995401125860364</v>
      </c>
      <c r="H147" s="99">
        <f>RES_hhdet_tesh!H147/RES_summary!H$19</f>
        <v>2.4264175023518924</v>
      </c>
      <c r="I147" s="99">
        <f>RES_hhdet_tesh!I147/RES_summary!I$19</f>
        <v>2.4388179711810745</v>
      </c>
      <c r="J147" s="99">
        <f>RES_hhdet_tesh!J147/RES_summary!J$19</f>
        <v>2.597524382178273</v>
      </c>
      <c r="K147" s="99">
        <f>RES_hhdet_tesh!K147/RES_summary!K$19</f>
        <v>2.5795067910223324</v>
      </c>
      <c r="L147" s="99">
        <f>RES_hhdet_tesh!L147/RES_summary!L$19</f>
        <v>3.2847034394651367</v>
      </c>
      <c r="M147" s="99">
        <f>RES_hhdet_tesh!M147/RES_summary!M$19</f>
        <v>2.5072127812718521</v>
      </c>
      <c r="N147" s="99">
        <f>RES_hhdet_tesh!N147/RES_summary!N$19</f>
        <v>2.3631568530267169</v>
      </c>
      <c r="O147" s="99">
        <f>RES_hhdet_tesh!O147/RES_summary!O$19</f>
        <v>2.3745887666445604</v>
      </c>
      <c r="P147" s="99">
        <f>RES_hhdet_tesh!P147/RES_summary!P$19</f>
        <v>2.4954918776191088</v>
      </c>
      <c r="Q147" s="99">
        <f>RES_hhdet_tesh!Q147/RES_summary!Q$19</f>
        <v>2.5898612706485644</v>
      </c>
      <c r="R147" s="99">
        <f>RES_hhdet_tesh!R147/RES_summary!R$19</f>
        <v>2.8504597914903052</v>
      </c>
      <c r="S147" s="99">
        <f>RES_hhdet_tesh!S147/RES_summary!S$19</f>
        <v>2.8518754448701658</v>
      </c>
      <c r="T147" s="99">
        <f>RES_hhdet_tesh!T147/RES_summary!T$19</f>
        <v>3.0475967317516783</v>
      </c>
      <c r="U147" s="99">
        <f>RES_hhdet_tesh!U147/RES_summary!U$19</f>
        <v>3.4555860682482136</v>
      </c>
      <c r="V147" s="99">
        <f>RES_hhdet_tesh!V147/RES_summary!V$19</f>
        <v>3.7901262296127238</v>
      </c>
      <c r="W147" s="99">
        <f>RES_hhdet_tesh!W147/RES_summary!W$19</f>
        <v>4.332615131474773</v>
      </c>
      <c r="X147" s="99">
        <f>RES_hhdet_tesh!X147/RES_summary!X$19</f>
        <v>3.4933578798446314</v>
      </c>
      <c r="Y147" s="99">
        <f>RES_hhdet_tesh!Y147/RES_summary!Y$19</f>
        <v>3.6806352897323023</v>
      </c>
      <c r="DA147" s="63" t="s">
        <v>3053</v>
      </c>
    </row>
    <row r="148" spans="1:105" ht="12" customHeight="1" x14ac:dyDescent="0.25">
      <c r="A148" s="121" t="s">
        <v>55</v>
      </c>
      <c r="B148" s="123">
        <v>14.251711128329827</v>
      </c>
      <c r="C148" s="123">
        <v>14.030831496689171</v>
      </c>
      <c r="D148" s="123">
        <v>14.058536879427262</v>
      </c>
      <c r="E148" s="123">
        <v>13.777439302672077</v>
      </c>
      <c r="F148" s="123">
        <v>13.712328937959322</v>
      </c>
      <c r="G148" s="123">
        <v>14.126928755144437</v>
      </c>
      <c r="H148" s="123">
        <v>14.033492678852493</v>
      </c>
      <c r="I148" s="123">
        <v>13.5789563359216</v>
      </c>
      <c r="J148" s="123">
        <v>13.368926619522986</v>
      </c>
      <c r="K148" s="123">
        <v>13.731318198333311</v>
      </c>
      <c r="L148" s="123">
        <v>13.726269222864561</v>
      </c>
      <c r="M148" s="123">
        <v>14.315099026197169</v>
      </c>
      <c r="N148" s="123">
        <v>14.248671635143552</v>
      </c>
      <c r="O148" s="123">
        <v>14.156973067579521</v>
      </c>
      <c r="P148" s="123">
        <v>13.797748078448631</v>
      </c>
      <c r="Q148" s="123">
        <v>13.560757662885182</v>
      </c>
      <c r="R148" s="123">
        <v>13.478944535007546</v>
      </c>
      <c r="S148" s="123">
        <v>13.054623316998436</v>
      </c>
      <c r="T148" s="123">
        <v>12.667783779575826</v>
      </c>
      <c r="U148" s="123">
        <v>12.386179516597856</v>
      </c>
      <c r="V148" s="123">
        <v>12.296096599855362</v>
      </c>
      <c r="W148" s="123">
        <v>11.942274692947402</v>
      </c>
      <c r="X148" s="123">
        <v>11.17399737722352</v>
      </c>
      <c r="Y148" s="123">
        <v>11.242860309611835</v>
      </c>
      <c r="DA148" s="130" t="s">
        <v>3054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3055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3056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3057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3058</v>
      </c>
    </row>
    <row r="153" spans="1:105" ht="12" customHeight="1" x14ac:dyDescent="0.25">
      <c r="A153" s="106" t="s">
        <v>122</v>
      </c>
      <c r="B153" s="102">
        <v>14.251711128329823</v>
      </c>
      <c r="C153" s="102">
        <v>14.030832321203459</v>
      </c>
      <c r="D153" s="102">
        <v>14.058533297813696</v>
      </c>
      <c r="E153" s="102">
        <v>13.777429132028836</v>
      </c>
      <c r="F153" s="102">
        <v>13.712330142868735</v>
      </c>
      <c r="G153" s="102">
        <v>14.126945269774296</v>
      </c>
      <c r="H153" s="102">
        <v>14.033556702837313</v>
      </c>
      <c r="I153" s="102">
        <v>13.579029556138835</v>
      </c>
      <c r="J153" s="102">
        <v>13.36906839765858</v>
      </c>
      <c r="K153" s="102">
        <v>13.731420762889465</v>
      </c>
      <c r="L153" s="102">
        <v>13.726341517984103</v>
      </c>
      <c r="M153" s="102">
        <v>14.315130052714753</v>
      </c>
      <c r="N153" s="102">
        <v>14.248723518968188</v>
      </c>
      <c r="O153" s="102">
        <v>14.157128302701514</v>
      </c>
      <c r="P153" s="102">
        <v>13.79842771130892</v>
      </c>
      <c r="Q153" s="102">
        <v>13.561495024711162</v>
      </c>
      <c r="R153" s="102">
        <v>13.479735104251441</v>
      </c>
      <c r="S153" s="102">
        <v>13.055240425746028</v>
      </c>
      <c r="T153" s="102">
        <v>12.668320663083195</v>
      </c>
      <c r="U153" s="102">
        <v>12.386613602178993</v>
      </c>
      <c r="V153" s="102">
        <v>12.296524769155642</v>
      </c>
      <c r="W153" s="102">
        <v>11.942723412949364</v>
      </c>
      <c r="X153" s="102">
        <v>11.174611753277944</v>
      </c>
      <c r="Y153" s="102">
        <v>11.243402974929664</v>
      </c>
      <c r="DA153" s="131" t="s">
        <v>3059</v>
      </c>
    </row>
    <row r="154" spans="1:105" ht="12" customHeight="1" x14ac:dyDescent="0.25">
      <c r="A154" s="107" t="s">
        <v>121</v>
      </c>
      <c r="B154" s="105">
        <v>14.251711128329823</v>
      </c>
      <c r="C154" s="105">
        <v>14.030779456167423</v>
      </c>
      <c r="D154" s="105">
        <v>14.058768856466427</v>
      </c>
      <c r="E154" s="105">
        <v>13.778121985046544</v>
      </c>
      <c r="F154" s="105">
        <v>13.712250297621667</v>
      </c>
      <c r="G154" s="105">
        <v>14.125933797645988</v>
      </c>
      <c r="H154" s="105">
        <v>14.030465122846904</v>
      </c>
      <c r="I154" s="105">
        <v>13.575736985557347</v>
      </c>
      <c r="J154" s="105">
        <v>13.363674392703819</v>
      </c>
      <c r="K154" s="105">
        <v>13.727699658554466</v>
      </c>
      <c r="L154" s="105">
        <v>13.723925613635931</v>
      </c>
      <c r="M154" s="105">
        <v>14.314142698266698</v>
      </c>
      <c r="N154" s="105">
        <v>14.247188634215661</v>
      </c>
      <c r="O154" s="105">
        <v>14.152944467046739</v>
      </c>
      <c r="P154" s="105">
        <v>13.782076312102539</v>
      </c>
      <c r="Q154" s="105">
        <v>13.544796925244981</v>
      </c>
      <c r="R154" s="105">
        <v>13.463514633885152</v>
      </c>
      <c r="S154" s="105">
        <v>13.043531415515105</v>
      </c>
      <c r="T154" s="105">
        <v>12.659131870220852</v>
      </c>
      <c r="U154" s="105">
        <v>12.379737861365614</v>
      </c>
      <c r="V154" s="105">
        <v>12.290297399252308</v>
      </c>
      <c r="W154" s="105">
        <v>11.936498404834497</v>
      </c>
      <c r="X154" s="105">
        <v>11.16646290921279</v>
      </c>
      <c r="Y154" s="105">
        <v>11.236471676551295</v>
      </c>
      <c r="DA154" s="132" t="s">
        <v>3060</v>
      </c>
    </row>
    <row r="155" spans="1:105" ht="12" customHeight="1" x14ac:dyDescent="0.25">
      <c r="A155" s="108" t="s">
        <v>53</v>
      </c>
      <c r="B155" s="99">
        <v>11.46294612220508</v>
      </c>
      <c r="C155" s="99">
        <v>11.198488214922774</v>
      </c>
      <c r="D155" s="99">
        <v>11.249003357030428</v>
      </c>
      <c r="E155" s="99">
        <v>10.97319672569731</v>
      </c>
      <c r="F155" s="99">
        <v>10.935224069227482</v>
      </c>
      <c r="G155" s="99">
        <v>11.314009615020419</v>
      </c>
      <c r="H155" s="99">
        <v>11.228184224340271</v>
      </c>
      <c r="I155" s="99">
        <v>11.018505202107752</v>
      </c>
      <c r="J155" s="99">
        <v>10.742998858699883</v>
      </c>
      <c r="K155" s="99">
        <v>11.039823619997637</v>
      </c>
      <c r="L155" s="99">
        <v>11.001712193986421</v>
      </c>
      <c r="M155" s="99">
        <v>11.516885640236142</v>
      </c>
      <c r="N155" s="99">
        <v>11.451964904434949</v>
      </c>
      <c r="O155" s="99">
        <v>11.360746763307473</v>
      </c>
      <c r="P155" s="99">
        <v>11.071614397288158</v>
      </c>
      <c r="Q155" s="99">
        <v>10.86377160627031</v>
      </c>
      <c r="R155" s="99">
        <v>10.827553022812857</v>
      </c>
      <c r="S155" s="99">
        <v>10.490803791755754</v>
      </c>
      <c r="T155" s="99">
        <v>10.191932810056056</v>
      </c>
      <c r="U155" s="99">
        <v>9.9562329587176315</v>
      </c>
      <c r="V155" s="99">
        <v>9.8745037531084563</v>
      </c>
      <c r="W155" s="99">
        <v>9.4809292692294473</v>
      </c>
      <c r="X155" s="99">
        <v>8.8675907270459966</v>
      </c>
      <c r="Y155" s="99">
        <v>9.0684141716291009</v>
      </c>
      <c r="DA155" s="63" t="s">
        <v>3061</v>
      </c>
    </row>
    <row r="156" spans="1:105" ht="12" customHeight="1" x14ac:dyDescent="0.25">
      <c r="A156" s="108" t="s">
        <v>52</v>
      </c>
      <c r="B156" s="99">
        <v>2.788765006124744</v>
      </c>
      <c r="C156" s="99">
        <v>2.8322912412446501</v>
      </c>
      <c r="D156" s="99">
        <v>2.8097654994360002</v>
      </c>
      <c r="E156" s="99">
        <v>2.8049252593492344</v>
      </c>
      <c r="F156" s="99">
        <v>2.7770262283941829</v>
      </c>
      <c r="G156" s="99">
        <v>2.8119241826255661</v>
      </c>
      <c r="H156" s="99">
        <v>2.8022808985066354</v>
      </c>
      <c r="I156" s="99">
        <v>2.5572317834495961</v>
      </c>
      <c r="J156" s="99">
        <v>2.6206755340039338</v>
      </c>
      <c r="K156" s="99">
        <v>2.6878760385568294</v>
      </c>
      <c r="L156" s="99">
        <v>2.7222134196495094</v>
      </c>
      <c r="M156" s="99">
        <v>2.7972570580305565</v>
      </c>
      <c r="N156" s="99">
        <v>2.7952237297807132</v>
      </c>
      <c r="O156" s="99">
        <v>2.7921977037392653</v>
      </c>
      <c r="P156" s="99">
        <v>2.7104619148143838</v>
      </c>
      <c r="Q156" s="99">
        <v>2.6810253189746702</v>
      </c>
      <c r="R156" s="99">
        <v>2.635961611072295</v>
      </c>
      <c r="S156" s="99">
        <v>2.5527276237593504</v>
      </c>
      <c r="T156" s="99">
        <v>2.4671990601647984</v>
      </c>
      <c r="U156" s="99">
        <v>2.4235049026479838</v>
      </c>
      <c r="V156" s="99">
        <v>2.4157936461438529</v>
      </c>
      <c r="W156" s="99">
        <v>2.4555691356050477</v>
      </c>
      <c r="X156" s="99">
        <v>2.2988721821667943</v>
      </c>
      <c r="Y156" s="99">
        <v>2.168057504922194</v>
      </c>
      <c r="DA156" s="63" t="s">
        <v>3062</v>
      </c>
    </row>
    <row r="157" spans="1:105" ht="12" customHeight="1" x14ac:dyDescent="0.25">
      <c r="A157" s="121" t="s">
        <v>54</v>
      </c>
      <c r="B157" s="123">
        <v>1.386117203836454</v>
      </c>
      <c r="C157" s="123">
        <v>1.4265520555863809</v>
      </c>
      <c r="D157" s="123">
        <v>1.4267467090916257</v>
      </c>
      <c r="E157" s="123">
        <v>1.4448141123315177</v>
      </c>
      <c r="F157" s="123">
        <v>1.4257182459679376</v>
      </c>
      <c r="G157" s="123">
        <v>1.4727612405587323</v>
      </c>
      <c r="H157" s="123">
        <v>1.4200526840253225</v>
      </c>
      <c r="I157" s="123">
        <v>1.4343131004991851</v>
      </c>
      <c r="J157" s="123">
        <v>1.5039592327383637</v>
      </c>
      <c r="K157" s="123">
        <v>1.6198853345136401</v>
      </c>
      <c r="L157" s="123">
        <v>1.6366958490180885</v>
      </c>
      <c r="M157" s="123">
        <v>1.6372121269970032</v>
      </c>
      <c r="N157" s="123">
        <v>1.6892806130588667</v>
      </c>
      <c r="O157" s="123">
        <v>1.7029398561165443</v>
      </c>
      <c r="P157" s="123">
        <v>1.6853962030281382</v>
      </c>
      <c r="Q157" s="123">
        <v>1.6896359042598224</v>
      </c>
      <c r="R157" s="123">
        <v>1.6788716334314651</v>
      </c>
      <c r="S157" s="123">
        <v>1.6755517069436048</v>
      </c>
      <c r="T157" s="123">
        <v>1.710124633674253</v>
      </c>
      <c r="U157" s="123">
        <v>1.7286382035051258</v>
      </c>
      <c r="V157" s="123">
        <v>2.2946677977908094</v>
      </c>
      <c r="W157" s="123">
        <v>2.2663109283021488</v>
      </c>
      <c r="X157" s="123">
        <v>2.111387680435949</v>
      </c>
      <c r="Y157" s="123">
        <v>1.9683852097503653</v>
      </c>
      <c r="DA157" s="130" t="s">
        <v>3063</v>
      </c>
    </row>
    <row r="158" spans="1:105" ht="12" customHeight="1" x14ac:dyDescent="0.25">
      <c r="A158" s="97" t="s">
        <v>50</v>
      </c>
      <c r="B158" s="99">
        <v>1.0209003338872715</v>
      </c>
      <c r="C158" s="99">
        <v>1.5775423287298573</v>
      </c>
      <c r="D158" s="99">
        <v>1.4843631396270331</v>
      </c>
      <c r="E158" s="99">
        <v>1.6863503293582887</v>
      </c>
      <c r="F158" s="99">
        <v>1.4383752991456566</v>
      </c>
      <c r="G158" s="99">
        <v>1.7734652280936352</v>
      </c>
      <c r="H158" s="99">
        <v>0.92794414381755363</v>
      </c>
      <c r="I158" s="99">
        <v>1.2323700573619867</v>
      </c>
      <c r="J158" s="99">
        <v>1.7297944561807914</v>
      </c>
      <c r="K158" s="99">
        <v>2.0245477841462094</v>
      </c>
      <c r="L158" s="99">
        <v>1.5878911360288137</v>
      </c>
      <c r="M158" s="99">
        <v>1.528681217633721</v>
      </c>
      <c r="N158" s="99">
        <v>1.2754713352174754</v>
      </c>
      <c r="O158" s="99">
        <v>1.7348628272438347</v>
      </c>
      <c r="P158" s="99">
        <v>1.6488249510102813</v>
      </c>
      <c r="Q158" s="99">
        <v>2.0216921655920399</v>
      </c>
      <c r="R158" s="99">
        <v>1.6023016075173611</v>
      </c>
      <c r="S158" s="99">
        <v>1.6475697300845082</v>
      </c>
      <c r="T158" s="99">
        <v>1.7111748036578387</v>
      </c>
      <c r="U158" s="99">
        <v>1.7528000859320942</v>
      </c>
      <c r="V158" s="99">
        <v>2.2698287586166042</v>
      </c>
      <c r="W158" s="99">
        <v>2.3920621558190192</v>
      </c>
      <c r="X158" s="99">
        <v>2.1326608488297194</v>
      </c>
      <c r="Y158" s="99">
        <v>1.8301846210954122</v>
      </c>
      <c r="DA158" s="63" t="s">
        <v>3064</v>
      </c>
    </row>
    <row r="159" spans="1:105" ht="12" customHeight="1" x14ac:dyDescent="0.25">
      <c r="A159" s="109" t="s">
        <v>120</v>
      </c>
      <c r="B159" s="110">
        <v>1.4263848962196237</v>
      </c>
      <c r="C159" s="110">
        <v>1.4085053631862392</v>
      </c>
      <c r="D159" s="110">
        <v>1.4194480883735971</v>
      </c>
      <c r="E159" s="110">
        <v>1.4129831018749317</v>
      </c>
      <c r="F159" s="110">
        <v>1.4241640669408531</v>
      </c>
      <c r="G159" s="110">
        <v>1.4377954576222254</v>
      </c>
      <c r="H159" s="110">
        <v>1.4736292811548872</v>
      </c>
      <c r="I159" s="110">
        <v>1.4560819742418212</v>
      </c>
      <c r="J159" s="110">
        <v>1.4779943494882724</v>
      </c>
      <c r="K159" s="110">
        <v>1.5738875912083383</v>
      </c>
      <c r="L159" s="110">
        <v>1.6415820171376212</v>
      </c>
      <c r="M159" s="110">
        <v>1.6457828707300972</v>
      </c>
      <c r="N159" s="110">
        <v>1.7175402787388276</v>
      </c>
      <c r="O159" s="110">
        <v>1.7008078786170822</v>
      </c>
      <c r="P159" s="110">
        <v>1.6880264449794549</v>
      </c>
      <c r="Q159" s="110">
        <v>1.6652906466610948</v>
      </c>
      <c r="R159" s="110">
        <v>1.6845797581658515</v>
      </c>
      <c r="S159" s="110">
        <v>1.6775530607647215</v>
      </c>
      <c r="T159" s="110">
        <v>1.7100539165083362</v>
      </c>
      <c r="U159" s="110">
        <v>1.727090942868136</v>
      </c>
      <c r="V159" s="110">
        <v>2.2961641050064308</v>
      </c>
      <c r="W159" s="110">
        <v>2.2592727540837845</v>
      </c>
      <c r="X159" s="110">
        <v>2.1103410512769223</v>
      </c>
      <c r="Y159" s="110">
        <v>1.974296205999019</v>
      </c>
      <c r="DA159" s="60" t="s">
        <v>3065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147.84785656447303</v>
      </c>
      <c r="C161" s="118">
        <f t="shared" si="54"/>
        <v>158.84302869533272</v>
      </c>
      <c r="D161" s="118">
        <f t="shared" si="54"/>
        <v>160.12136350797641</v>
      </c>
      <c r="E161" s="118">
        <f t="shared" si="54"/>
        <v>165.62775129780658</v>
      </c>
      <c r="F161" s="118">
        <f t="shared" si="54"/>
        <v>157.50773622388235</v>
      </c>
      <c r="G161" s="118">
        <f t="shared" si="54"/>
        <v>158.71577387933903</v>
      </c>
      <c r="H161" s="118">
        <f t="shared" si="54"/>
        <v>160.61024328961878</v>
      </c>
      <c r="I161" s="118">
        <f t="shared" si="54"/>
        <v>158.01902390343534</v>
      </c>
      <c r="J161" s="118">
        <f t="shared" si="54"/>
        <v>153.09291912630084</v>
      </c>
      <c r="K161" s="118">
        <f t="shared" si="54"/>
        <v>164.34571910749466</v>
      </c>
      <c r="L161" s="118">
        <f t="shared" si="54"/>
        <v>182.25379527855054</v>
      </c>
      <c r="M161" s="118">
        <f t="shared" si="54"/>
        <v>162.91208348425513</v>
      </c>
      <c r="N161" s="118">
        <f t="shared" si="54"/>
        <v>174.87896516451355</v>
      </c>
      <c r="O161" s="118">
        <f t="shared" si="54"/>
        <v>164.88468870855206</v>
      </c>
      <c r="P161" s="118">
        <f t="shared" si="54"/>
        <v>160.68016446338979</v>
      </c>
      <c r="Q161" s="118">
        <f t="shared" si="54"/>
        <v>153.20008124921154</v>
      </c>
      <c r="R161" s="118">
        <f t="shared" ref="R161:V161" si="55">R162+R164+R166+R175</f>
        <v>171.7826509228255</v>
      </c>
      <c r="S161" s="118">
        <f t="shared" si="55"/>
        <v>169.21411762755403</v>
      </c>
      <c r="T161" s="118">
        <f t="shared" si="55"/>
        <v>170.3552567953831</v>
      </c>
      <c r="U161" s="118">
        <f t="shared" si="55"/>
        <v>165.97915727704572</v>
      </c>
      <c r="V161" s="118">
        <f t="shared" si="55"/>
        <v>157.5544782398425</v>
      </c>
      <c r="W161" s="118">
        <f t="shared" ref="W161:Y161" si="56">W162+W164+W166+W175</f>
        <v>180.98084390409306</v>
      </c>
      <c r="X161" s="118">
        <f t="shared" si="56"/>
        <v>166.10212858190692</v>
      </c>
      <c r="Y161" s="118">
        <f t="shared" si="56"/>
        <v>164.33690679791835</v>
      </c>
      <c r="DA161" s="129" t="s">
        <v>3066</v>
      </c>
    </row>
    <row r="162" spans="1:105" ht="12.95" customHeight="1" x14ac:dyDescent="0.25">
      <c r="A162" s="121" t="s">
        <v>57</v>
      </c>
      <c r="B162" s="123">
        <f t="shared" ref="B162:Y162" si="57">B163</f>
        <v>131.26787629885717</v>
      </c>
      <c r="C162" s="123">
        <f t="shared" si="57"/>
        <v>142.35476869619518</v>
      </c>
      <c r="D162" s="123">
        <f t="shared" si="57"/>
        <v>143.52204567126421</v>
      </c>
      <c r="E162" s="123">
        <f t="shared" si="57"/>
        <v>149.05283168275599</v>
      </c>
      <c r="F162" s="123">
        <f t="shared" si="57"/>
        <v>141.22665201718274</v>
      </c>
      <c r="G162" s="123">
        <f t="shared" si="57"/>
        <v>141.94501208546035</v>
      </c>
      <c r="H162" s="123">
        <f t="shared" si="57"/>
        <v>143.92350511062119</v>
      </c>
      <c r="I162" s="123">
        <f t="shared" si="57"/>
        <v>141.71757102851416</v>
      </c>
      <c r="J162" s="123">
        <f t="shared" si="57"/>
        <v>136.78615744421498</v>
      </c>
      <c r="K162" s="123">
        <f t="shared" si="57"/>
        <v>147.50196750104689</v>
      </c>
      <c r="L162" s="123">
        <f t="shared" si="57"/>
        <v>164.79185877050375</v>
      </c>
      <c r="M162" s="123">
        <f t="shared" si="57"/>
        <v>145.1867510755138</v>
      </c>
      <c r="N162" s="123">
        <f t="shared" si="57"/>
        <v>157.08063130468156</v>
      </c>
      <c r="O162" s="123">
        <f t="shared" si="57"/>
        <v>147.05733248176657</v>
      </c>
      <c r="P162" s="123">
        <f t="shared" si="57"/>
        <v>143.04450800120372</v>
      </c>
      <c r="Q162" s="123">
        <f t="shared" si="57"/>
        <v>135.9247706507943</v>
      </c>
      <c r="R162" s="123">
        <f t="shared" si="57"/>
        <v>154.6743017532724</v>
      </c>
      <c r="S162" s="123">
        <f t="shared" si="57"/>
        <v>152.60260615612725</v>
      </c>
      <c r="T162" s="123">
        <f t="shared" si="57"/>
        <v>154.02784824182118</v>
      </c>
      <c r="U162" s="123">
        <f t="shared" si="57"/>
        <v>149.61648086901437</v>
      </c>
      <c r="V162" s="123">
        <f t="shared" si="57"/>
        <v>140.38554162809797</v>
      </c>
      <c r="W162" s="123">
        <f t="shared" si="57"/>
        <v>163.50635740592577</v>
      </c>
      <c r="X162" s="123">
        <f t="shared" si="57"/>
        <v>149.80804145391221</v>
      </c>
      <c r="Y162" s="123">
        <f t="shared" si="57"/>
        <v>147.85292318011395</v>
      </c>
      <c r="DA162" s="130" t="s">
        <v>3067</v>
      </c>
    </row>
    <row r="163" spans="1:105" ht="12" customHeight="1" x14ac:dyDescent="0.25">
      <c r="A163" s="97" t="s">
        <v>53</v>
      </c>
      <c r="B163" s="110">
        <v>131.26787629885717</v>
      </c>
      <c r="C163" s="110">
        <v>142.35476869619518</v>
      </c>
      <c r="D163" s="110">
        <v>143.52204567126421</v>
      </c>
      <c r="E163" s="110">
        <v>149.05283168275599</v>
      </c>
      <c r="F163" s="110">
        <v>141.22665201718274</v>
      </c>
      <c r="G163" s="110">
        <v>141.94501208546035</v>
      </c>
      <c r="H163" s="110">
        <v>143.92350511062119</v>
      </c>
      <c r="I163" s="110">
        <v>141.71757102851416</v>
      </c>
      <c r="J163" s="110">
        <v>136.78615744421498</v>
      </c>
      <c r="K163" s="110">
        <v>147.50196750104689</v>
      </c>
      <c r="L163" s="110">
        <v>164.79185877050375</v>
      </c>
      <c r="M163" s="110">
        <v>145.1867510755138</v>
      </c>
      <c r="N163" s="110">
        <v>157.08063130468156</v>
      </c>
      <c r="O163" s="110">
        <v>147.05733248176657</v>
      </c>
      <c r="P163" s="110">
        <v>143.04450800120372</v>
      </c>
      <c r="Q163" s="110">
        <v>135.9247706507943</v>
      </c>
      <c r="R163" s="110">
        <v>154.6743017532724</v>
      </c>
      <c r="S163" s="110">
        <v>152.60260615612725</v>
      </c>
      <c r="T163" s="110">
        <v>154.02784824182118</v>
      </c>
      <c r="U163" s="110">
        <v>149.61648086901437</v>
      </c>
      <c r="V163" s="110">
        <v>140.38554162809797</v>
      </c>
      <c r="W163" s="110">
        <v>163.50635740592577</v>
      </c>
      <c r="X163" s="110">
        <v>149.80804145391221</v>
      </c>
      <c r="Y163" s="110">
        <v>147.85292318011395</v>
      </c>
      <c r="DA163" s="60" t="s">
        <v>3068</v>
      </c>
    </row>
    <row r="164" spans="1:105" ht="12.95" customHeight="1" x14ac:dyDescent="0.25">
      <c r="A164" s="121" t="s">
        <v>92</v>
      </c>
      <c r="B164" s="123">
        <f t="shared" ref="B164:Y164" si="58">B165</f>
        <v>0.94215111462221868</v>
      </c>
      <c r="C164" s="123">
        <f t="shared" si="58"/>
        <v>1.0303914785645838</v>
      </c>
      <c r="D164" s="123">
        <f t="shared" si="58"/>
        <v>1.1109001916631915</v>
      </c>
      <c r="E164" s="123">
        <f t="shared" si="58"/>
        <v>1.3477056208895597</v>
      </c>
      <c r="F164" s="123">
        <f t="shared" si="58"/>
        <v>1.1344848424420155</v>
      </c>
      <c r="G164" s="123">
        <f t="shared" si="58"/>
        <v>1.1613547070934398</v>
      </c>
      <c r="H164" s="123">
        <f t="shared" si="58"/>
        <v>1.2220867045316925</v>
      </c>
      <c r="I164" s="123">
        <f t="shared" si="58"/>
        <v>1.2772571799145231</v>
      </c>
      <c r="J164" s="123">
        <f t="shared" si="58"/>
        <v>1.4246946940314662</v>
      </c>
      <c r="K164" s="123">
        <f t="shared" si="58"/>
        <v>1.4864800911399281</v>
      </c>
      <c r="L164" s="123">
        <f t="shared" si="58"/>
        <v>2.0949651867268915</v>
      </c>
      <c r="M164" s="123">
        <f t="shared" si="58"/>
        <v>1.7727806857639785</v>
      </c>
      <c r="N164" s="123">
        <f t="shared" si="58"/>
        <v>1.8624277241700089</v>
      </c>
      <c r="O164" s="123">
        <f t="shared" si="58"/>
        <v>1.9690818119769498</v>
      </c>
      <c r="P164" s="123">
        <f t="shared" si="58"/>
        <v>2.1319144791827238</v>
      </c>
      <c r="Q164" s="123">
        <f t="shared" si="58"/>
        <v>1.9952307824367663</v>
      </c>
      <c r="R164" s="123">
        <f t="shared" si="58"/>
        <v>1.9216459205970797</v>
      </c>
      <c r="S164" s="123">
        <f t="shared" si="58"/>
        <v>1.8584757858050076</v>
      </c>
      <c r="T164" s="123">
        <f t="shared" si="58"/>
        <v>1.9340496284375013</v>
      </c>
      <c r="U164" s="123">
        <f t="shared" si="58"/>
        <v>2.2359755485228008</v>
      </c>
      <c r="V164" s="123">
        <f t="shared" si="58"/>
        <v>2.5656898882007542</v>
      </c>
      <c r="W164" s="123">
        <f t="shared" si="58"/>
        <v>3.2370842821878769</v>
      </c>
      <c r="X164" s="123">
        <f t="shared" si="58"/>
        <v>2.9492003294524713</v>
      </c>
      <c r="Y164" s="123">
        <f t="shared" si="58"/>
        <v>3.1947446271129731</v>
      </c>
      <c r="DA164" s="130" t="s">
        <v>3069</v>
      </c>
    </row>
    <row r="165" spans="1:105" ht="12" customHeight="1" x14ac:dyDescent="0.25">
      <c r="A165" s="97" t="s">
        <v>53</v>
      </c>
      <c r="B165" s="99">
        <f>RES_hhdet_tesh!B165/RES_summary!B$19</f>
        <v>0.94215111462221868</v>
      </c>
      <c r="C165" s="99">
        <f>RES_hhdet_tesh!C165/RES_summary!C$19</f>
        <v>1.0303914785645838</v>
      </c>
      <c r="D165" s="99">
        <f>RES_hhdet_tesh!D165/RES_summary!D$19</f>
        <v>1.1109001916631915</v>
      </c>
      <c r="E165" s="99">
        <f>RES_hhdet_tesh!E165/RES_summary!E$19</f>
        <v>1.3477056208895597</v>
      </c>
      <c r="F165" s="99">
        <f>RES_hhdet_tesh!F165/RES_summary!F$19</f>
        <v>1.1344848424420155</v>
      </c>
      <c r="G165" s="99">
        <f>RES_hhdet_tesh!G165/RES_summary!G$19</f>
        <v>1.1613547070934398</v>
      </c>
      <c r="H165" s="99">
        <f>RES_hhdet_tesh!H165/RES_summary!H$19</f>
        <v>1.2220867045316925</v>
      </c>
      <c r="I165" s="99">
        <f>RES_hhdet_tesh!I165/RES_summary!I$19</f>
        <v>1.2772571799145231</v>
      </c>
      <c r="J165" s="99">
        <f>RES_hhdet_tesh!J165/RES_summary!J$19</f>
        <v>1.4246946940314662</v>
      </c>
      <c r="K165" s="99">
        <f>RES_hhdet_tesh!K165/RES_summary!K$19</f>
        <v>1.4864800911399281</v>
      </c>
      <c r="L165" s="99">
        <f>RES_hhdet_tesh!L165/RES_summary!L$19</f>
        <v>2.0949651867268915</v>
      </c>
      <c r="M165" s="99">
        <f>RES_hhdet_tesh!M165/RES_summary!M$19</f>
        <v>1.7727806857639785</v>
      </c>
      <c r="N165" s="99">
        <f>RES_hhdet_tesh!N165/RES_summary!N$19</f>
        <v>1.8624277241700089</v>
      </c>
      <c r="O165" s="99">
        <f>RES_hhdet_tesh!O165/RES_summary!O$19</f>
        <v>1.9690818119769498</v>
      </c>
      <c r="P165" s="99">
        <f>RES_hhdet_tesh!P165/RES_summary!P$19</f>
        <v>2.1319144791827238</v>
      </c>
      <c r="Q165" s="99">
        <f>RES_hhdet_tesh!Q165/RES_summary!Q$19</f>
        <v>1.9952307824367663</v>
      </c>
      <c r="R165" s="99">
        <f>RES_hhdet_tesh!R165/RES_summary!R$19</f>
        <v>1.9216459205970797</v>
      </c>
      <c r="S165" s="99">
        <f>RES_hhdet_tesh!S165/RES_summary!S$19</f>
        <v>1.8584757858050076</v>
      </c>
      <c r="T165" s="99">
        <f>RES_hhdet_tesh!T165/RES_summary!T$19</f>
        <v>1.9340496284375013</v>
      </c>
      <c r="U165" s="99">
        <f>RES_hhdet_tesh!U165/RES_summary!U$19</f>
        <v>2.2359755485228008</v>
      </c>
      <c r="V165" s="99">
        <f>RES_hhdet_tesh!V165/RES_summary!V$19</f>
        <v>2.5656898882007542</v>
      </c>
      <c r="W165" s="99">
        <f>RES_hhdet_tesh!W165/RES_summary!W$19</f>
        <v>3.2370842821878769</v>
      </c>
      <c r="X165" s="99">
        <f>RES_hhdet_tesh!X165/RES_summary!X$19</f>
        <v>2.9492003294524713</v>
      </c>
      <c r="Y165" s="99">
        <f>RES_hhdet_tesh!Y165/RES_summary!Y$19</f>
        <v>3.1947446271129731</v>
      </c>
      <c r="DA165" s="63" t="s">
        <v>3070</v>
      </c>
    </row>
    <row r="166" spans="1:105" ht="12" customHeight="1" x14ac:dyDescent="0.25">
      <c r="A166" s="121" t="s">
        <v>55</v>
      </c>
      <c r="B166" s="123">
        <v>14.251711128329823</v>
      </c>
      <c r="C166" s="123">
        <v>14.031767726847274</v>
      </c>
      <c r="D166" s="123">
        <v>14.061950049153758</v>
      </c>
      <c r="E166" s="123">
        <v>13.783623001745367</v>
      </c>
      <c r="F166" s="123">
        <v>13.720909213867582</v>
      </c>
      <c r="G166" s="123">
        <v>14.136945042863225</v>
      </c>
      <c r="H166" s="123">
        <v>14.044203757375596</v>
      </c>
      <c r="I166" s="123">
        <v>13.589672018018227</v>
      </c>
      <c r="J166" s="123">
        <v>13.378755021212729</v>
      </c>
      <c r="K166" s="123">
        <v>13.738602087494487</v>
      </c>
      <c r="L166" s="123">
        <v>13.730193123680609</v>
      </c>
      <c r="M166" s="123">
        <v>14.315266813282232</v>
      </c>
      <c r="N166" s="123">
        <v>14.246890578592417</v>
      </c>
      <c r="O166" s="123">
        <v>14.155344558837989</v>
      </c>
      <c r="P166" s="123">
        <v>13.818215326931252</v>
      </c>
      <c r="Q166" s="123">
        <v>13.591946107750747</v>
      </c>
      <c r="R166" s="123">
        <v>13.507519880417174</v>
      </c>
      <c r="S166" s="123">
        <v>13.077358813633285</v>
      </c>
      <c r="T166" s="123">
        <v>12.683239643838291</v>
      </c>
      <c r="U166" s="123">
        <v>12.39816433793497</v>
      </c>
      <c r="V166" s="123">
        <v>12.308503094320416</v>
      </c>
      <c r="W166" s="123">
        <v>11.971353227637062</v>
      </c>
      <c r="X166" s="123">
        <v>11.233504342528741</v>
      </c>
      <c r="Y166" s="123">
        <v>11.320893426193223</v>
      </c>
      <c r="DA166" s="130" t="s">
        <v>3071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0</v>
      </c>
      <c r="Y167" s="99">
        <v>0</v>
      </c>
      <c r="DA167" s="63" t="s">
        <v>3072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3073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3074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3075</v>
      </c>
    </row>
    <row r="171" spans="1:105" ht="12" customHeight="1" x14ac:dyDescent="0.25">
      <c r="A171" s="106" t="s">
        <v>122</v>
      </c>
      <c r="B171" s="102">
        <v>14.251711128329827</v>
      </c>
      <c r="C171" s="102">
        <v>14.031768010079182</v>
      </c>
      <c r="D171" s="102">
        <v>14.061949037939527</v>
      </c>
      <c r="E171" s="102">
        <v>13.783618742524663</v>
      </c>
      <c r="F171" s="102">
        <v>13.720909744423786</v>
      </c>
      <c r="G171" s="102">
        <v>14.136957302955896</v>
      </c>
      <c r="H171" s="102">
        <v>14.044249665319514</v>
      </c>
      <c r="I171" s="102">
        <v>13.58972777094467</v>
      </c>
      <c r="J171" s="102">
        <v>13.378905904800144</v>
      </c>
      <c r="K171" s="102">
        <v>13.738720984951394</v>
      </c>
      <c r="L171" s="102">
        <v>13.730290013451414</v>
      </c>
      <c r="M171" s="102">
        <v>14.315311334252229</v>
      </c>
      <c r="N171" s="102">
        <v>14.246926873442636</v>
      </c>
      <c r="O171" s="102">
        <v>14.15543225785134</v>
      </c>
      <c r="P171" s="102">
        <v>13.818366605199296</v>
      </c>
      <c r="Q171" s="102">
        <v>13.5922130246644</v>
      </c>
      <c r="R171" s="102">
        <v>13.508056699489041</v>
      </c>
      <c r="S171" s="102">
        <v>13.077874476879936</v>
      </c>
      <c r="T171" s="102">
        <v>12.683840530239396</v>
      </c>
      <c r="U171" s="102">
        <v>12.398683483506105</v>
      </c>
      <c r="V171" s="102">
        <v>12.309018095219816</v>
      </c>
      <c r="W171" s="102">
        <v>11.971816450267635</v>
      </c>
      <c r="X171" s="102">
        <v>11.233964300270218</v>
      </c>
      <c r="Y171" s="102">
        <v>11.321301789818648</v>
      </c>
      <c r="DA171" s="131" t="s">
        <v>3076</v>
      </c>
    </row>
    <row r="172" spans="1:105" ht="12" customHeight="1" x14ac:dyDescent="0.25">
      <c r="A172" s="107" t="s">
        <v>121</v>
      </c>
      <c r="B172" s="105">
        <v>14.251711128329823</v>
      </c>
      <c r="C172" s="105">
        <v>14.031749778233319</v>
      </c>
      <c r="D172" s="105">
        <v>14.062015064774043</v>
      </c>
      <c r="E172" s="105">
        <v>13.783904129362707</v>
      </c>
      <c r="F172" s="105">
        <v>13.720874867452865</v>
      </c>
      <c r="G172" s="105">
        <v>14.136206930739371</v>
      </c>
      <c r="H172" s="105">
        <v>14.042056568930214</v>
      </c>
      <c r="I172" s="105">
        <v>13.58724385981899</v>
      </c>
      <c r="J172" s="105">
        <v>13.37307148683016</v>
      </c>
      <c r="K172" s="105">
        <v>13.734353896404027</v>
      </c>
      <c r="L172" s="105">
        <v>13.727015191447586</v>
      </c>
      <c r="M172" s="105">
        <v>14.313885739672957</v>
      </c>
      <c r="N172" s="105">
        <v>14.245845073648194</v>
      </c>
      <c r="O172" s="105">
        <v>14.153022856979458</v>
      </c>
      <c r="P172" s="105">
        <v>13.814525145645103</v>
      </c>
      <c r="Q172" s="105">
        <v>13.585844655508973</v>
      </c>
      <c r="R172" s="105">
        <v>13.496738987422857</v>
      </c>
      <c r="S172" s="105">
        <v>13.06800794522883</v>
      </c>
      <c r="T172" s="105">
        <v>12.673673029483501</v>
      </c>
      <c r="U172" s="105">
        <v>12.390566344115472</v>
      </c>
      <c r="V172" s="105">
        <v>12.301538629008531</v>
      </c>
      <c r="W172" s="105">
        <v>11.965327057664913</v>
      </c>
      <c r="X172" s="105">
        <v>11.22771944736259</v>
      </c>
      <c r="Y172" s="105">
        <v>11.315961513596749</v>
      </c>
      <c r="DA172" s="132" t="s">
        <v>3077</v>
      </c>
    </row>
    <row r="173" spans="1:105" ht="12" customHeight="1" x14ac:dyDescent="0.25">
      <c r="A173" s="108" t="s">
        <v>53</v>
      </c>
      <c r="B173" s="99">
        <v>11.462946122205079</v>
      </c>
      <c r="C173" s="99">
        <v>11.199262665141562</v>
      </c>
      <c r="D173" s="99">
        <v>11.251600782773949</v>
      </c>
      <c r="E173" s="99">
        <v>10.97780175148722</v>
      </c>
      <c r="F173" s="99">
        <v>10.942101977780624</v>
      </c>
      <c r="G173" s="99">
        <v>11.322237766749002</v>
      </c>
      <c r="H173" s="99">
        <v>11.237460530643043</v>
      </c>
      <c r="I173" s="99">
        <v>11.027844551717042</v>
      </c>
      <c r="J173" s="99">
        <v>10.750553141190446</v>
      </c>
      <c r="K173" s="99">
        <v>11.045174961738191</v>
      </c>
      <c r="L173" s="99">
        <v>11.004188937655959</v>
      </c>
      <c r="M173" s="99">
        <v>11.516678896262663</v>
      </c>
      <c r="N173" s="99">
        <v>11.450884943408207</v>
      </c>
      <c r="O173" s="99">
        <v>11.360809687893701</v>
      </c>
      <c r="P173" s="99">
        <v>11.097681657727685</v>
      </c>
      <c r="Q173" s="99">
        <v>10.896694445129025</v>
      </c>
      <c r="R173" s="99">
        <v>10.854272528035718</v>
      </c>
      <c r="S173" s="99">
        <v>10.510490060953096</v>
      </c>
      <c r="T173" s="99">
        <v>10.203639972893489</v>
      </c>
      <c r="U173" s="99">
        <v>9.964941616207339</v>
      </c>
      <c r="V173" s="99">
        <v>9.8835353950461133</v>
      </c>
      <c r="W173" s="99">
        <v>9.503827309269548</v>
      </c>
      <c r="X173" s="99">
        <v>8.9162362036024003</v>
      </c>
      <c r="Y173" s="99">
        <v>9.1325665840156152</v>
      </c>
      <c r="DA173" s="63" t="s">
        <v>3078</v>
      </c>
    </row>
    <row r="174" spans="1:105" ht="12" customHeight="1" x14ac:dyDescent="0.25">
      <c r="A174" s="115" t="s">
        <v>52</v>
      </c>
      <c r="B174" s="110">
        <v>2.788765006124744</v>
      </c>
      <c r="C174" s="110">
        <v>2.8324871130917577</v>
      </c>
      <c r="D174" s="110">
        <v>2.8104142820000959</v>
      </c>
      <c r="E174" s="110">
        <v>2.8061023778754905</v>
      </c>
      <c r="F174" s="110">
        <v>2.778772889672239</v>
      </c>
      <c r="G174" s="110">
        <v>2.8139691639903686</v>
      </c>
      <c r="H174" s="110">
        <v>2.8045960382871717</v>
      </c>
      <c r="I174" s="110">
        <v>2.5593993081019475</v>
      </c>
      <c r="J174" s="110">
        <v>2.6225183456397114</v>
      </c>
      <c r="K174" s="110">
        <v>2.6891789346658355</v>
      </c>
      <c r="L174" s="110">
        <v>2.7228262537916277</v>
      </c>
      <c r="M174" s="110">
        <v>2.7972068434102946</v>
      </c>
      <c r="N174" s="110">
        <v>2.7949601302399869</v>
      </c>
      <c r="O174" s="110">
        <v>2.7922131690857581</v>
      </c>
      <c r="P174" s="110">
        <v>2.7168434879174161</v>
      </c>
      <c r="Q174" s="110">
        <v>2.6891502103799496</v>
      </c>
      <c r="R174" s="110">
        <v>2.6424664593871388</v>
      </c>
      <c r="S174" s="110">
        <v>2.5575178842757356</v>
      </c>
      <c r="T174" s="110">
        <v>2.4700330565900108</v>
      </c>
      <c r="U174" s="110">
        <v>2.4256247279081347</v>
      </c>
      <c r="V174" s="110">
        <v>2.418003233962418</v>
      </c>
      <c r="W174" s="110">
        <v>2.461499748395366</v>
      </c>
      <c r="X174" s="110">
        <v>2.3114832437601884</v>
      </c>
      <c r="Y174" s="110">
        <v>2.1833949295811372</v>
      </c>
      <c r="DA174" s="60" t="s">
        <v>3079</v>
      </c>
    </row>
    <row r="175" spans="1:105" ht="12" customHeight="1" x14ac:dyDescent="0.25">
      <c r="A175" s="121" t="s">
        <v>54</v>
      </c>
      <c r="B175" s="123">
        <v>1.3861180226638192</v>
      </c>
      <c r="C175" s="123">
        <v>1.4261007937256929</v>
      </c>
      <c r="D175" s="123">
        <v>1.4264675958952426</v>
      </c>
      <c r="E175" s="123">
        <v>1.4435909924156627</v>
      </c>
      <c r="F175" s="123">
        <v>1.4256901503900206</v>
      </c>
      <c r="G175" s="123">
        <v>1.4724620439220042</v>
      </c>
      <c r="H175" s="123">
        <v>1.4204477170902912</v>
      </c>
      <c r="I175" s="123">
        <v>1.434523676988416</v>
      </c>
      <c r="J175" s="123">
        <v>1.5033119668416681</v>
      </c>
      <c r="K175" s="123">
        <v>1.6186694278133575</v>
      </c>
      <c r="L175" s="123">
        <v>1.6367781976393143</v>
      </c>
      <c r="M175" s="123">
        <v>1.6372849096951145</v>
      </c>
      <c r="N175" s="123">
        <v>1.689015557069562</v>
      </c>
      <c r="O175" s="123">
        <v>1.7029298559705499</v>
      </c>
      <c r="P175" s="123">
        <v>1.6855266560720892</v>
      </c>
      <c r="Q175" s="123">
        <v>1.6881337082297265</v>
      </c>
      <c r="R175" s="123">
        <v>1.6791833685388542</v>
      </c>
      <c r="S175" s="123">
        <v>1.6756768719884929</v>
      </c>
      <c r="T175" s="123">
        <v>1.7101192812861341</v>
      </c>
      <c r="U175" s="123">
        <v>1.7285365215735886</v>
      </c>
      <c r="V175" s="123">
        <v>2.2947436292233432</v>
      </c>
      <c r="W175" s="123">
        <v>2.266048988342368</v>
      </c>
      <c r="X175" s="123">
        <v>2.1113824560134917</v>
      </c>
      <c r="Y175" s="123">
        <v>1.9683455644981835</v>
      </c>
      <c r="DA175" s="130" t="s">
        <v>3080</v>
      </c>
    </row>
    <row r="176" spans="1:105" ht="12" customHeight="1" x14ac:dyDescent="0.25">
      <c r="A176" s="97" t="s">
        <v>50</v>
      </c>
      <c r="B176" s="99">
        <v>1.0209003338872715</v>
      </c>
      <c r="C176" s="99">
        <v>1.5775423287298571</v>
      </c>
      <c r="D176" s="99">
        <v>1.4843631396270323</v>
      </c>
      <c r="E176" s="99">
        <v>1.6863503293582884</v>
      </c>
      <c r="F176" s="99">
        <v>1.4383752991456562</v>
      </c>
      <c r="G176" s="99">
        <v>1.7734652280936345</v>
      </c>
      <c r="H176" s="99">
        <v>0.9279441438175533</v>
      </c>
      <c r="I176" s="99">
        <v>1.2323700573619869</v>
      </c>
      <c r="J176" s="99">
        <v>1.729794456180791</v>
      </c>
      <c r="K176" s="99">
        <v>2.0245477841462085</v>
      </c>
      <c r="L176" s="99">
        <v>1.587891136028813</v>
      </c>
      <c r="M176" s="99">
        <v>1.5286812176337206</v>
      </c>
      <c r="N176" s="99">
        <v>1.2754713352174749</v>
      </c>
      <c r="O176" s="99">
        <v>1.7348628272438338</v>
      </c>
      <c r="P176" s="99">
        <v>1.6488249510102813</v>
      </c>
      <c r="Q176" s="99">
        <v>2.0216921655920372</v>
      </c>
      <c r="R176" s="99">
        <v>1.6023016075173613</v>
      </c>
      <c r="S176" s="99">
        <v>1.6475697300845109</v>
      </c>
      <c r="T176" s="99">
        <v>1.7111748036578363</v>
      </c>
      <c r="U176" s="99">
        <v>1.7528000859320934</v>
      </c>
      <c r="V176" s="99">
        <v>2.2698287586166046</v>
      </c>
      <c r="W176" s="99">
        <v>2.3920621558190227</v>
      </c>
      <c r="X176" s="99">
        <v>2.1326608488297238</v>
      </c>
      <c r="Y176" s="99">
        <v>1.8301846210954238</v>
      </c>
      <c r="DA176" s="63" t="s">
        <v>3081</v>
      </c>
    </row>
    <row r="177" spans="1:105" ht="12" customHeight="1" x14ac:dyDescent="0.25">
      <c r="A177" s="109" t="s">
        <v>120</v>
      </c>
      <c r="B177" s="110">
        <v>1.4263848962196237</v>
      </c>
      <c r="C177" s="110">
        <v>1.4085053631862388</v>
      </c>
      <c r="D177" s="110">
        <v>1.4194480883735974</v>
      </c>
      <c r="E177" s="110">
        <v>1.4129831018749324</v>
      </c>
      <c r="F177" s="110">
        <v>1.4241640669408533</v>
      </c>
      <c r="G177" s="110">
        <v>1.4377954576222249</v>
      </c>
      <c r="H177" s="110">
        <v>1.4736292811548868</v>
      </c>
      <c r="I177" s="110">
        <v>1.4560819742418214</v>
      </c>
      <c r="J177" s="110">
        <v>1.4779943494882717</v>
      </c>
      <c r="K177" s="110">
        <v>1.573887591208339</v>
      </c>
      <c r="L177" s="110">
        <v>1.6415820171376225</v>
      </c>
      <c r="M177" s="110">
        <v>1.6457828707300968</v>
      </c>
      <c r="N177" s="110">
        <v>1.7175402787388288</v>
      </c>
      <c r="O177" s="110">
        <v>1.7008078786170824</v>
      </c>
      <c r="P177" s="110">
        <v>1.6880264449794569</v>
      </c>
      <c r="Q177" s="110">
        <v>1.6652906466610942</v>
      </c>
      <c r="R177" s="110">
        <v>1.6845797581658484</v>
      </c>
      <c r="S177" s="110">
        <v>1.67755306076472</v>
      </c>
      <c r="T177" s="110">
        <v>1.7100539165083404</v>
      </c>
      <c r="U177" s="110">
        <v>1.727090942868138</v>
      </c>
      <c r="V177" s="110">
        <v>2.2961641050064125</v>
      </c>
      <c r="W177" s="110">
        <v>2.2592727540837836</v>
      </c>
      <c r="X177" s="110">
        <v>2.1103410512768992</v>
      </c>
      <c r="Y177" s="110">
        <v>1.9742962059990332</v>
      </c>
      <c r="DA177" s="60" t="s">
        <v>3082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74.594667640265158</v>
      </c>
      <c r="C3" s="118">
        <f t="shared" si="0"/>
        <v>83.5953693545748</v>
      </c>
      <c r="D3" s="118">
        <f t="shared" si="0"/>
        <v>83.453937309893576</v>
      </c>
      <c r="E3" s="118">
        <f t="shared" si="0"/>
        <v>83.706896888077267</v>
      </c>
      <c r="F3" s="118">
        <f t="shared" si="0"/>
        <v>82.919723517556932</v>
      </c>
      <c r="G3" s="118">
        <f t="shared" si="0"/>
        <v>82.556158172868095</v>
      </c>
      <c r="H3" s="118">
        <f t="shared" si="0"/>
        <v>86.860358461095132</v>
      </c>
      <c r="I3" s="118">
        <f t="shared" si="0"/>
        <v>90.7806120724766</v>
      </c>
      <c r="J3" s="118">
        <f t="shared" si="0"/>
        <v>70.882577957049776</v>
      </c>
      <c r="K3" s="118">
        <f t="shared" si="0"/>
        <v>81.195823921405989</v>
      </c>
      <c r="L3" s="118">
        <f t="shared" si="0"/>
        <v>102.06479941886117</v>
      </c>
      <c r="M3" s="118">
        <f t="shared" si="0"/>
        <v>79.809147408909539</v>
      </c>
      <c r="N3" s="118">
        <f t="shared" si="0"/>
        <v>88.705456183076976</v>
      </c>
      <c r="O3" s="118">
        <f t="shared" si="0"/>
        <v>82.448782739483633</v>
      </c>
      <c r="P3" s="118">
        <f t="shared" si="0"/>
        <v>83.185097868196692</v>
      </c>
      <c r="Q3" s="118">
        <f t="shared" si="0"/>
        <v>76.084730228585627</v>
      </c>
      <c r="R3" s="118">
        <f t="shared" ref="R3:V3" si="1">R4+R7+R9+R19</f>
        <v>85.045237549408711</v>
      </c>
      <c r="S3" s="118">
        <f t="shared" si="1"/>
        <v>80.963444573276746</v>
      </c>
      <c r="T3" s="118">
        <f t="shared" si="1"/>
        <v>79.964587556011082</v>
      </c>
      <c r="U3" s="118">
        <f t="shared" si="1"/>
        <v>78.458109435964971</v>
      </c>
      <c r="V3" s="118">
        <f t="shared" si="1"/>
        <v>70.814455742443499</v>
      </c>
      <c r="W3" s="118">
        <f t="shared" ref="W3:Y3" si="2">W4+W7+W9+W19</f>
        <v>80.574493536383002</v>
      </c>
      <c r="X3" s="118">
        <f t="shared" si="2"/>
        <v>71.850469454672307</v>
      </c>
      <c r="Y3" s="118">
        <f t="shared" si="2"/>
        <v>72.896359100021215</v>
      </c>
      <c r="DA3" s="129" t="s">
        <v>3084</v>
      </c>
    </row>
    <row r="4" spans="1:105" ht="12.95" customHeight="1" x14ac:dyDescent="0.25">
      <c r="A4" s="121" t="s">
        <v>57</v>
      </c>
      <c r="B4" s="123">
        <f t="shared" ref="B4:Q4" si="3">SUM(B5:B6)</f>
        <v>71.547995342537476</v>
      </c>
      <c r="C4" s="123">
        <f t="shared" si="3"/>
        <v>80.12766125359002</v>
      </c>
      <c r="D4" s="123">
        <f t="shared" si="3"/>
        <v>79.674526076748919</v>
      </c>
      <c r="E4" s="123">
        <f t="shared" si="3"/>
        <v>79.707936683252441</v>
      </c>
      <c r="F4" s="123">
        <f t="shared" si="3"/>
        <v>78.36601442104957</v>
      </c>
      <c r="G4" s="123">
        <f t="shared" si="3"/>
        <v>77.437455991666369</v>
      </c>
      <c r="H4" s="123">
        <f t="shared" si="3"/>
        <v>81.05446155453545</v>
      </c>
      <c r="I4" s="123">
        <f t="shared" si="3"/>
        <v>84.250380194173317</v>
      </c>
      <c r="J4" s="123">
        <f t="shared" si="3"/>
        <v>65.285388910010411</v>
      </c>
      <c r="K4" s="123">
        <f t="shared" si="3"/>
        <v>74.388940223596109</v>
      </c>
      <c r="L4" s="123">
        <f t="shared" si="3"/>
        <v>93.607654789341439</v>
      </c>
      <c r="M4" s="123">
        <f t="shared" si="3"/>
        <v>71.992818558746734</v>
      </c>
      <c r="N4" s="123">
        <f t="shared" si="3"/>
        <v>80.740246757434036</v>
      </c>
      <c r="O4" s="123">
        <f t="shared" si="3"/>
        <v>74.625180414518937</v>
      </c>
      <c r="P4" s="123">
        <f t="shared" si="3"/>
        <v>75.435924719718429</v>
      </c>
      <c r="Q4" s="123">
        <f t="shared" si="3"/>
        <v>68.807139989111164</v>
      </c>
      <c r="R4" s="123">
        <f t="shared" ref="R4:V4" si="4">SUM(R5:R6)</f>
        <v>77.768006724042536</v>
      </c>
      <c r="S4" s="123">
        <f t="shared" si="4"/>
        <v>74.139868212372136</v>
      </c>
      <c r="T4" s="123">
        <f t="shared" si="4"/>
        <v>73.310035436739781</v>
      </c>
      <c r="U4" s="123">
        <f t="shared" si="4"/>
        <v>71.911171929180597</v>
      </c>
      <c r="V4" s="123">
        <f t="shared" si="4"/>
        <v>64.416512780230008</v>
      </c>
      <c r="W4" s="123">
        <f t="shared" ref="W4:Y4" si="5">SUM(W5:W6)</f>
        <v>74.213033846419719</v>
      </c>
      <c r="X4" s="123">
        <f t="shared" si="5"/>
        <v>66.168501158826416</v>
      </c>
      <c r="Y4" s="123">
        <f t="shared" si="5"/>
        <v>67.237827774656424</v>
      </c>
      <c r="DA4" s="130" t="s">
        <v>3085</v>
      </c>
    </row>
    <row r="5" spans="1:105" ht="12" customHeight="1" x14ac:dyDescent="0.25">
      <c r="A5" s="97" t="s">
        <v>51</v>
      </c>
      <c r="B5" s="99">
        <v>71.547995342537476</v>
      </c>
      <c r="C5" s="99">
        <v>80.12766125359002</v>
      </c>
      <c r="D5" s="99">
        <v>79.674526076748919</v>
      </c>
      <c r="E5" s="99">
        <v>79.707936683252441</v>
      </c>
      <c r="F5" s="99">
        <v>78.36601442104957</v>
      </c>
      <c r="G5" s="99">
        <v>77.437455991666369</v>
      </c>
      <c r="H5" s="99">
        <v>81.05446155453545</v>
      </c>
      <c r="I5" s="99">
        <v>84.250380194173317</v>
      </c>
      <c r="J5" s="99">
        <v>65.285388910010411</v>
      </c>
      <c r="K5" s="99">
        <v>74.388940223596109</v>
      </c>
      <c r="L5" s="99">
        <v>93.607654789341439</v>
      </c>
      <c r="M5" s="99">
        <v>71.992818558746734</v>
      </c>
      <c r="N5" s="99">
        <v>80.740246757434036</v>
      </c>
      <c r="O5" s="99">
        <v>74.625180414518937</v>
      </c>
      <c r="P5" s="99">
        <v>75.435924719718429</v>
      </c>
      <c r="Q5" s="99">
        <v>68.807139989111164</v>
      </c>
      <c r="R5" s="99">
        <v>77.768006724042536</v>
      </c>
      <c r="S5" s="99">
        <v>74.139868212372136</v>
      </c>
      <c r="T5" s="99">
        <v>73.310035436739781</v>
      </c>
      <c r="U5" s="99">
        <v>71.911171929180597</v>
      </c>
      <c r="V5" s="99">
        <v>64.416512780230008</v>
      </c>
      <c r="W5" s="99">
        <v>74.213033846419719</v>
      </c>
      <c r="X5" s="99">
        <v>66.168501158826416</v>
      </c>
      <c r="Y5" s="99">
        <v>67.237827774656424</v>
      </c>
      <c r="DA5" s="63" t="s">
        <v>3086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3087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3088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3089</v>
      </c>
    </row>
    <row r="9" spans="1:105" ht="12" customHeight="1" x14ac:dyDescent="0.25">
      <c r="A9" s="121" t="s">
        <v>55</v>
      </c>
      <c r="B9" s="123">
        <v>3.009218111458738</v>
      </c>
      <c r="C9" s="123">
        <v>3.4069607091968805</v>
      </c>
      <c r="D9" s="123">
        <v>3.7202825092921774</v>
      </c>
      <c r="E9" s="123">
        <v>3.9296773795442017</v>
      </c>
      <c r="F9" s="123">
        <v>4.497234393793784</v>
      </c>
      <c r="G9" s="123">
        <v>5.051848293414916</v>
      </c>
      <c r="H9" s="123">
        <v>5.7727532714158398</v>
      </c>
      <c r="I9" s="123">
        <v>6.4869092385334381</v>
      </c>
      <c r="J9" s="123">
        <v>5.5372390339796693</v>
      </c>
      <c r="K9" s="123">
        <v>6.739634154161541</v>
      </c>
      <c r="L9" s="123">
        <v>8.4079244696559936</v>
      </c>
      <c r="M9" s="123">
        <v>7.7776585143631065</v>
      </c>
      <c r="N9" s="123">
        <v>7.9391048767414416</v>
      </c>
      <c r="O9" s="123">
        <v>7.7908660433745744</v>
      </c>
      <c r="P9" s="123">
        <v>7.7185536543276223</v>
      </c>
      <c r="Q9" s="123">
        <v>7.241454876204795</v>
      </c>
      <c r="R9" s="123">
        <v>7.2485369742377355</v>
      </c>
      <c r="S9" s="123">
        <v>6.7938434555000367</v>
      </c>
      <c r="T9" s="123">
        <v>6.6291020817819932</v>
      </c>
      <c r="U9" s="123">
        <v>6.5210128786027388</v>
      </c>
      <c r="V9" s="123">
        <v>6.3648749698387732</v>
      </c>
      <c r="W9" s="123">
        <v>6.3292371380347117</v>
      </c>
      <c r="X9" s="123">
        <v>5.6538888830780776</v>
      </c>
      <c r="Y9" s="123">
        <v>5.6379882338393177</v>
      </c>
      <c r="DA9" s="130" t="s">
        <v>3090</v>
      </c>
    </row>
    <row r="10" spans="1:105" ht="12" customHeight="1" x14ac:dyDescent="0.25">
      <c r="A10" s="97" t="s">
        <v>143</v>
      </c>
      <c r="B10" s="99">
        <v>8.6593173388001894</v>
      </c>
      <c r="C10" s="99">
        <v>9.1242892538873566</v>
      </c>
      <c r="D10" s="99">
        <v>8.9353996639126727</v>
      </c>
      <c r="E10" s="99">
        <v>8.4675191154464358</v>
      </c>
      <c r="F10" s="99">
        <v>8.6967829462160058</v>
      </c>
      <c r="G10" s="99">
        <v>9.3501579973832332</v>
      </c>
      <c r="H10" s="99">
        <v>10.13525959929024</v>
      </c>
      <c r="I10" s="99">
        <v>10.207430725943921</v>
      </c>
      <c r="J10" s="99">
        <v>7.2037201908192046</v>
      </c>
      <c r="K10" s="99">
        <v>7.9288520528573638</v>
      </c>
      <c r="L10" s="99">
        <v>9.1316156981523076</v>
      </c>
      <c r="M10" s="99">
        <v>8.1924669684624725</v>
      </c>
      <c r="N10" s="99">
        <v>8.2807797110632411</v>
      </c>
      <c r="O10" s="99">
        <v>8.1372838620001229</v>
      </c>
      <c r="P10" s="99">
        <v>8.0837242704437191</v>
      </c>
      <c r="Q10" s="99">
        <v>7.5933312037067395</v>
      </c>
      <c r="R10" s="99">
        <v>7.6137239571225894</v>
      </c>
      <c r="S10" s="99">
        <v>7.147562414583521</v>
      </c>
      <c r="T10" s="99">
        <v>6.9713237089737552</v>
      </c>
      <c r="U10" s="99">
        <v>6.8348005558363889</v>
      </c>
      <c r="V10" s="99">
        <v>6.6377527820505104</v>
      </c>
      <c r="W10" s="99">
        <v>6.562788323940052</v>
      </c>
      <c r="X10" s="99">
        <v>5.8291564165994725</v>
      </c>
      <c r="Y10" s="99">
        <v>5.8370481117315256</v>
      </c>
      <c r="DA10" s="63" t="s">
        <v>3091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3092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3093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3094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3095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3096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3097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3098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3099</v>
      </c>
    </row>
    <row r="19" spans="1:105" ht="12" customHeight="1" x14ac:dyDescent="0.25">
      <c r="A19" s="121" t="s">
        <v>54</v>
      </c>
      <c r="B19" s="123">
        <v>3.745418626894912E-2</v>
      </c>
      <c r="C19" s="123">
        <v>6.0747391787903747E-2</v>
      </c>
      <c r="D19" s="123">
        <v>5.912872385247861E-2</v>
      </c>
      <c r="E19" s="123">
        <v>6.9282825280625113E-2</v>
      </c>
      <c r="F19" s="123">
        <v>5.6474702713567471E-2</v>
      </c>
      <c r="G19" s="123">
        <v>6.6853887786807772E-2</v>
      </c>
      <c r="H19" s="123">
        <v>3.314363514384458E-2</v>
      </c>
      <c r="I19" s="123">
        <v>4.3322639769839959E-2</v>
      </c>
      <c r="J19" s="123">
        <v>5.9950013059689305E-2</v>
      </c>
      <c r="K19" s="123">
        <v>6.7249543648349619E-2</v>
      </c>
      <c r="L19" s="123">
        <v>4.9220159863739302E-2</v>
      </c>
      <c r="M19" s="123">
        <v>3.8670335799693686E-2</v>
      </c>
      <c r="N19" s="123">
        <v>2.610454890149776E-2</v>
      </c>
      <c r="O19" s="123">
        <v>3.2736281590119903E-2</v>
      </c>
      <c r="P19" s="123">
        <v>3.0619494150641986E-2</v>
      </c>
      <c r="Q19" s="123">
        <v>3.6135363269664343E-2</v>
      </c>
      <c r="R19" s="123">
        <v>2.8693851128439619E-2</v>
      </c>
      <c r="S19" s="123">
        <v>2.973290540457774E-2</v>
      </c>
      <c r="T19" s="123">
        <v>2.5450037489312526E-2</v>
      </c>
      <c r="U19" s="123">
        <v>2.5924628181641693E-2</v>
      </c>
      <c r="V19" s="123">
        <v>3.3067992374731715E-2</v>
      </c>
      <c r="W19" s="123">
        <v>3.2222551928567086E-2</v>
      </c>
      <c r="X19" s="123">
        <v>2.8079412767808672E-2</v>
      </c>
      <c r="Y19" s="123">
        <v>2.0543091525464928E-2</v>
      </c>
      <c r="DA19" s="130" t="s">
        <v>3100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3101</v>
      </c>
    </row>
    <row r="21" spans="1:105" ht="12" customHeight="1" x14ac:dyDescent="0.25">
      <c r="A21" s="97" t="s">
        <v>50</v>
      </c>
      <c r="B21" s="99">
        <v>0.37696780524403611</v>
      </c>
      <c r="C21" s="99">
        <v>0.58138664644356441</v>
      </c>
      <c r="D21" s="99">
        <v>0.54618148996662641</v>
      </c>
      <c r="E21" s="99">
        <v>0.61950047215744575</v>
      </c>
      <c r="F21" s="99">
        <v>0.52765521770913515</v>
      </c>
      <c r="G21" s="99">
        <v>0.64956240727280112</v>
      </c>
      <c r="H21" s="99">
        <v>0.33930498424238015</v>
      </c>
      <c r="I21" s="99">
        <v>0.45025545976678882</v>
      </c>
      <c r="J21" s="99">
        <v>0.63195427300514595</v>
      </c>
      <c r="K21" s="99">
        <v>0.73953995103535697</v>
      </c>
      <c r="L21" s="99">
        <v>0.57996548662972236</v>
      </c>
      <c r="M21" s="99">
        <v>0.55826616758542558</v>
      </c>
      <c r="N21" s="99">
        <v>0.46571240366630379</v>
      </c>
      <c r="O21" s="99">
        <v>0.63326823714668923</v>
      </c>
      <c r="P21" s="99">
        <v>0.6018018336336457</v>
      </c>
      <c r="Q21" s="99">
        <v>0.73786080482895255</v>
      </c>
      <c r="R21" s="99">
        <v>0.58463721674195723</v>
      </c>
      <c r="S21" s="99">
        <v>0.60080974369250195</v>
      </c>
      <c r="T21" s="99">
        <v>0.62352591848815697</v>
      </c>
      <c r="U21" s="99">
        <v>0.63801520005468837</v>
      </c>
      <c r="V21" s="99">
        <v>0.8250040148875375</v>
      </c>
      <c r="W21" s="99">
        <v>0.86824328278755425</v>
      </c>
      <c r="X21" s="99">
        <v>0.77378838898718472</v>
      </c>
      <c r="Y21" s="99">
        <v>0.66364631267010432</v>
      </c>
      <c r="DA21" s="63" t="s">
        <v>3102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3103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0</v>
      </c>
      <c r="C24" s="118">
        <f t="shared" si="7"/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0</v>
      </c>
      <c r="O24" s="118">
        <f t="shared" si="7"/>
        <v>0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:Y24" si="9">W25+W28+W30+W39</f>
        <v>0</v>
      </c>
      <c r="X24" s="118">
        <f t="shared" si="9"/>
        <v>0</v>
      </c>
      <c r="Y24" s="118">
        <f t="shared" si="9"/>
        <v>0</v>
      </c>
      <c r="DA24" s="129" t="s">
        <v>3104</v>
      </c>
    </row>
    <row r="25" spans="1:105" ht="12.95" customHeight="1" x14ac:dyDescent="0.25">
      <c r="A25" s="121" t="s">
        <v>57</v>
      </c>
      <c r="B25" s="123">
        <f t="shared" ref="B25:Q25" si="10">SUM(B26:B27)</f>
        <v>0</v>
      </c>
      <c r="C25" s="123">
        <f t="shared" si="10"/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0</v>
      </c>
      <c r="O25" s="123">
        <f t="shared" si="10"/>
        <v>0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:Y25" si="12">SUM(W26:W27)</f>
        <v>0</v>
      </c>
      <c r="X25" s="123">
        <f t="shared" si="12"/>
        <v>0</v>
      </c>
      <c r="Y25" s="123">
        <f t="shared" si="12"/>
        <v>0</v>
      </c>
      <c r="DA25" s="130" t="s">
        <v>3105</v>
      </c>
    </row>
    <row r="26" spans="1:105" ht="12" customHeight="1" x14ac:dyDescent="0.25">
      <c r="A26" s="97" t="s">
        <v>74</v>
      </c>
      <c r="B26" s="99">
        <v>0</v>
      </c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X26" s="99">
        <v>0</v>
      </c>
      <c r="Y26" s="99">
        <v>0</v>
      </c>
      <c r="DA26" s="63" t="s">
        <v>3106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3107</v>
      </c>
    </row>
    <row r="28" spans="1:105" ht="12.95" customHeight="1" x14ac:dyDescent="0.25">
      <c r="A28" s="121" t="s">
        <v>92</v>
      </c>
      <c r="B28" s="123">
        <f t="shared" ref="B28:Y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3108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3109</v>
      </c>
    </row>
    <row r="30" spans="1:105" ht="12" customHeight="1" x14ac:dyDescent="0.25">
      <c r="A30" s="121" t="s">
        <v>55</v>
      </c>
      <c r="B30" s="123">
        <v>0</v>
      </c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X30" s="123">
        <v>0</v>
      </c>
      <c r="Y30" s="123">
        <v>0</v>
      </c>
      <c r="DA30" s="130" t="s">
        <v>3110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3111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3112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3113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3114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3115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3116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3117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3118</v>
      </c>
    </row>
    <row r="39" spans="1:105" ht="12" customHeight="1" x14ac:dyDescent="0.25">
      <c r="A39" s="121" t="s">
        <v>54</v>
      </c>
      <c r="B39" s="123">
        <v>0</v>
      </c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X39" s="123">
        <v>0</v>
      </c>
      <c r="Y39" s="123">
        <v>0</v>
      </c>
      <c r="DA39" s="130" t="s">
        <v>3119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3120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3121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70.228968737835842</v>
      </c>
      <c r="C43" s="118">
        <f t="shared" si="14"/>
        <v>85.899242782402354</v>
      </c>
      <c r="D43" s="118">
        <f t="shared" si="14"/>
        <v>80.685311708047877</v>
      </c>
      <c r="E43" s="118">
        <f t="shared" si="14"/>
        <v>88.440057222422155</v>
      </c>
      <c r="F43" s="118">
        <f t="shared" si="14"/>
        <v>79.233500968670185</v>
      </c>
      <c r="G43" s="118">
        <f t="shared" si="14"/>
        <v>77.645176740883201</v>
      </c>
      <c r="H43" s="118">
        <f t="shared" si="14"/>
        <v>77.734114565396112</v>
      </c>
      <c r="I43" s="118">
        <f t="shared" si="14"/>
        <v>82.942816785294994</v>
      </c>
      <c r="J43" s="118">
        <f t="shared" si="14"/>
        <v>72.387554258446826</v>
      </c>
      <c r="K43" s="118">
        <f t="shared" si="14"/>
        <v>74.109000500749772</v>
      </c>
      <c r="L43" s="118">
        <f t="shared" si="14"/>
        <v>87.641276504328047</v>
      </c>
      <c r="M43" s="118">
        <f t="shared" si="14"/>
        <v>71.468484649225161</v>
      </c>
      <c r="N43" s="118">
        <f t="shared" si="14"/>
        <v>76.480925797214994</v>
      </c>
      <c r="O43" s="118">
        <f t="shared" si="14"/>
        <v>70.209492665254871</v>
      </c>
      <c r="P43" s="118">
        <f t="shared" si="14"/>
        <v>70.848190455811391</v>
      </c>
      <c r="Q43" s="118">
        <f t="shared" si="14"/>
        <v>68.36936864321649</v>
      </c>
      <c r="R43" s="118">
        <f t="shared" ref="R43:V43" si="15">R44+R47+R49+R58</f>
        <v>71.860388202096161</v>
      </c>
      <c r="S43" s="118">
        <f t="shared" si="15"/>
        <v>70.519453521952428</v>
      </c>
      <c r="T43" s="118">
        <f t="shared" si="15"/>
        <v>67.835975065848444</v>
      </c>
      <c r="U43" s="118">
        <f t="shared" si="15"/>
        <v>65.759559219253475</v>
      </c>
      <c r="V43" s="118">
        <f t="shared" si="15"/>
        <v>69.008147606118726</v>
      </c>
      <c r="W43" s="118">
        <f t="shared" ref="W43:Y43" si="16">W44+W47+W49+W58</f>
        <v>62.547150421232374</v>
      </c>
      <c r="X43" s="118">
        <f t="shared" si="16"/>
        <v>67.463993341328759</v>
      </c>
      <c r="Y43" s="118">
        <f t="shared" si="16"/>
        <v>55.276650740868973</v>
      </c>
      <c r="DA43" s="129" t="s">
        <v>3122</v>
      </c>
    </row>
    <row r="44" spans="1:105" ht="12.95" customHeight="1" x14ac:dyDescent="0.25">
      <c r="A44" s="121" t="s">
        <v>57</v>
      </c>
      <c r="B44" s="123">
        <f t="shared" ref="B44:Q44" si="17">SUM(B45:B46)</f>
        <v>64.289438010893207</v>
      </c>
      <c r="C44" s="123">
        <f t="shared" si="17"/>
        <v>79.179379615387944</v>
      </c>
      <c r="D44" s="123">
        <f t="shared" si="17"/>
        <v>74.392726025849711</v>
      </c>
      <c r="E44" s="123">
        <f t="shared" si="17"/>
        <v>81.812209829586251</v>
      </c>
      <c r="F44" s="123">
        <f t="shared" si="17"/>
        <v>73.017103741256975</v>
      </c>
      <c r="G44" s="123">
        <f t="shared" si="17"/>
        <v>71.404228584154964</v>
      </c>
      <c r="H44" s="123">
        <f t="shared" si="17"/>
        <v>71.600011199842456</v>
      </c>
      <c r="I44" s="123">
        <f t="shared" si="17"/>
        <v>76.497343757415791</v>
      </c>
      <c r="J44" s="123">
        <f t="shared" si="17"/>
        <v>66.701532769144407</v>
      </c>
      <c r="K44" s="123">
        <f t="shared" si="17"/>
        <v>68.419044422595292</v>
      </c>
      <c r="L44" s="123">
        <f t="shared" si="17"/>
        <v>81.531714112763666</v>
      </c>
      <c r="M44" s="123">
        <f t="shared" si="17"/>
        <v>65.493853020448626</v>
      </c>
      <c r="N44" s="123">
        <f t="shared" si="17"/>
        <v>70.576835489325603</v>
      </c>
      <c r="O44" s="123">
        <f t="shared" si="17"/>
        <v>64.440314690222323</v>
      </c>
      <c r="P44" s="123">
        <f t="shared" si="17"/>
        <v>65.119822096162054</v>
      </c>
      <c r="Q44" s="123">
        <f t="shared" si="17"/>
        <v>62.672387756893635</v>
      </c>
      <c r="R44" s="123">
        <f t="shared" ref="R44:V44" si="18">SUM(R45:R46)</f>
        <v>66.504555371761612</v>
      </c>
      <c r="S44" s="123">
        <f t="shared" si="18"/>
        <v>65.366535931709294</v>
      </c>
      <c r="T44" s="123">
        <f t="shared" si="18"/>
        <v>62.969206845163086</v>
      </c>
      <c r="U44" s="123">
        <f t="shared" si="18"/>
        <v>61.066234352974362</v>
      </c>
      <c r="V44" s="123">
        <f t="shared" si="18"/>
        <v>63.721082679281423</v>
      </c>
      <c r="W44" s="123">
        <f t="shared" ref="W44:Y44" si="19">SUM(W45:W46)</f>
        <v>58.452642797824396</v>
      </c>
      <c r="X44" s="123">
        <f t="shared" si="19"/>
        <v>63.232897427665492</v>
      </c>
      <c r="Y44" s="123">
        <f t="shared" si="19"/>
        <v>52.663690012728345</v>
      </c>
      <c r="DA44" s="130" t="s">
        <v>3123</v>
      </c>
    </row>
    <row r="45" spans="1:105" ht="12" customHeight="1" x14ac:dyDescent="0.25">
      <c r="A45" s="97" t="s">
        <v>211</v>
      </c>
      <c r="B45" s="99">
        <v>64.289438010893207</v>
      </c>
      <c r="C45" s="99">
        <v>79.179379615387944</v>
      </c>
      <c r="D45" s="99">
        <v>74.392726025849711</v>
      </c>
      <c r="E45" s="99">
        <v>81.812209829586251</v>
      </c>
      <c r="F45" s="99">
        <v>73.017103741256975</v>
      </c>
      <c r="G45" s="99">
        <v>71.404228584154964</v>
      </c>
      <c r="H45" s="99">
        <v>71.600011199842456</v>
      </c>
      <c r="I45" s="99">
        <v>76.497343757415791</v>
      </c>
      <c r="J45" s="99">
        <v>66.701532769144407</v>
      </c>
      <c r="K45" s="99">
        <v>68.419044422595292</v>
      </c>
      <c r="L45" s="99">
        <v>81.531714112763666</v>
      </c>
      <c r="M45" s="99">
        <v>65.493853020448626</v>
      </c>
      <c r="N45" s="99">
        <v>70.576835489325603</v>
      </c>
      <c r="O45" s="99">
        <v>64.440314690222323</v>
      </c>
      <c r="P45" s="99">
        <v>65.119822096162054</v>
      </c>
      <c r="Q45" s="99">
        <v>62.672387756893635</v>
      </c>
      <c r="R45" s="99">
        <v>66.504555371761612</v>
      </c>
      <c r="S45" s="99">
        <v>65.366535931709294</v>
      </c>
      <c r="T45" s="99">
        <v>62.969206845163086</v>
      </c>
      <c r="U45" s="99">
        <v>61.066234352974362</v>
      </c>
      <c r="V45" s="99">
        <v>63.721082679281423</v>
      </c>
      <c r="W45" s="99">
        <v>58.452642797824396</v>
      </c>
      <c r="X45" s="99">
        <v>63.232897427665492</v>
      </c>
      <c r="Y45" s="99">
        <v>52.663690012728345</v>
      </c>
      <c r="DA45" s="63" t="s">
        <v>3124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3125</v>
      </c>
    </row>
    <row r="47" spans="1:105" ht="12.95" customHeight="1" x14ac:dyDescent="0.25">
      <c r="A47" s="121" t="s">
        <v>92</v>
      </c>
      <c r="B47" s="123">
        <f t="shared" ref="B47:Y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3126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3127</v>
      </c>
    </row>
    <row r="49" spans="1:105" ht="12" customHeight="1" x14ac:dyDescent="0.25">
      <c r="A49" s="121" t="s">
        <v>55</v>
      </c>
      <c r="B49" s="123">
        <v>5.9020958427227797</v>
      </c>
      <c r="C49" s="123">
        <v>6.6589624416185851</v>
      </c>
      <c r="D49" s="123">
        <v>6.2332196666838575</v>
      </c>
      <c r="E49" s="123">
        <v>6.5582275244674513</v>
      </c>
      <c r="F49" s="123">
        <v>6.158228245228937</v>
      </c>
      <c r="G49" s="123">
        <v>6.1710874060179925</v>
      </c>
      <c r="H49" s="123">
        <v>6.0992628241147475</v>
      </c>
      <c r="I49" s="123">
        <v>6.3999284017634439</v>
      </c>
      <c r="J49" s="123">
        <v>5.6211214378142031</v>
      </c>
      <c r="K49" s="123">
        <v>5.6160910597090492</v>
      </c>
      <c r="L49" s="123">
        <v>6.0584863966124951</v>
      </c>
      <c r="M49" s="123">
        <v>5.9351421413769545</v>
      </c>
      <c r="N49" s="123">
        <v>5.8750090394530146</v>
      </c>
      <c r="O49" s="123">
        <v>5.7309137336103442</v>
      </c>
      <c r="P49" s="123">
        <v>5.6913745976672319</v>
      </c>
      <c r="Q49" s="123">
        <v>5.6519708697056865</v>
      </c>
      <c r="R49" s="123">
        <v>5.3201812301616505</v>
      </c>
      <c r="S49" s="123">
        <v>5.1177148167662301</v>
      </c>
      <c r="T49" s="123">
        <v>4.8314944981248891</v>
      </c>
      <c r="U49" s="123">
        <v>4.6573421767695109</v>
      </c>
      <c r="V49" s="123">
        <v>5.2420326298472499</v>
      </c>
      <c r="W49" s="123">
        <v>4.0504060447469863</v>
      </c>
      <c r="X49" s="123">
        <v>4.1954369340916688</v>
      </c>
      <c r="Y49" s="123">
        <v>2.5859642603766884</v>
      </c>
      <c r="DA49" s="130" t="s">
        <v>3128</v>
      </c>
    </row>
    <row r="50" spans="1:105" ht="12" customHeight="1" x14ac:dyDescent="0.25">
      <c r="A50" s="97" t="s">
        <v>138</v>
      </c>
      <c r="B50" s="99">
        <v>6.0953841783915239</v>
      </c>
      <c r="C50" s="99">
        <v>6.8820438976905294</v>
      </c>
      <c r="D50" s="99">
        <v>6.4411183783307493</v>
      </c>
      <c r="E50" s="99">
        <v>6.7760308714688957</v>
      </c>
      <c r="F50" s="99">
        <v>6.3623797817021401</v>
      </c>
      <c r="G50" s="99">
        <v>6.3751776233440012</v>
      </c>
      <c r="H50" s="99">
        <v>6.3007786180459551</v>
      </c>
      <c r="I50" s="99">
        <v>6.6110105775547359</v>
      </c>
      <c r="J50" s="99">
        <v>5.8065606269346572</v>
      </c>
      <c r="K50" s="99">
        <v>5.8009008843122407</v>
      </c>
      <c r="L50" s="99">
        <v>6.2567327816475045</v>
      </c>
      <c r="M50" s="99">
        <v>6.1277964351552585</v>
      </c>
      <c r="N50" s="99">
        <v>6.0639791288243527</v>
      </c>
      <c r="O50" s="99">
        <v>5.9137551650536357</v>
      </c>
      <c r="P50" s="99">
        <v>5.8716949126446529</v>
      </c>
      <c r="Q50" s="99">
        <v>5.8301234859409004</v>
      </c>
      <c r="R50" s="99">
        <v>5.4856561107624868</v>
      </c>
      <c r="S50" s="99">
        <v>5.2717837259984277</v>
      </c>
      <c r="T50" s="99">
        <v>4.9645476953352583</v>
      </c>
      <c r="U50" s="99">
        <v>4.7694507126952814</v>
      </c>
      <c r="V50" s="99">
        <v>5.3540258558985174</v>
      </c>
      <c r="W50" s="99">
        <v>4.2112798042239392</v>
      </c>
      <c r="X50" s="99">
        <v>4.5357699276900272</v>
      </c>
      <c r="Y50" s="99">
        <v>3.1286297604706665</v>
      </c>
      <c r="DA50" s="63" t="s">
        <v>3129</v>
      </c>
    </row>
    <row r="51" spans="1:105" ht="12" customHeight="1" x14ac:dyDescent="0.25">
      <c r="A51" s="97" t="s">
        <v>137</v>
      </c>
      <c r="B51" s="99">
        <v>4.902620362770965</v>
      </c>
      <c r="C51" s="99">
        <v>5.4669945643392426</v>
      </c>
      <c r="D51" s="99">
        <v>5.14068382827256</v>
      </c>
      <c r="E51" s="99">
        <v>5.3808811039878064</v>
      </c>
      <c r="F51" s="99">
        <v>5.0616904573356853</v>
      </c>
      <c r="G51" s="99">
        <v>5.0952735892357168</v>
      </c>
      <c r="H51" s="99">
        <v>4.9837666969708927</v>
      </c>
      <c r="I51" s="99">
        <v>5.2829906484580782</v>
      </c>
      <c r="J51" s="99">
        <v>4.5947870476912911</v>
      </c>
      <c r="K51" s="99">
        <v>4.5937707095961926</v>
      </c>
      <c r="L51" s="99">
        <v>4.93441944995695</v>
      </c>
      <c r="M51" s="99">
        <v>4.8884204004867486</v>
      </c>
      <c r="N51" s="99">
        <v>4.8641257466353949</v>
      </c>
      <c r="O51" s="99">
        <v>4.7472748029530063</v>
      </c>
      <c r="P51" s="99">
        <v>4.6261759671596074</v>
      </c>
      <c r="Q51" s="99">
        <v>4.5795231412580772</v>
      </c>
      <c r="R51" s="99">
        <v>4.3084476590669771</v>
      </c>
      <c r="S51" s="99">
        <v>4.1216883782257909</v>
      </c>
      <c r="T51" s="99">
        <v>3.8321665619630156</v>
      </c>
      <c r="U51" s="99">
        <v>3.6469344878156278</v>
      </c>
      <c r="V51" s="99">
        <v>3.9848370087672595</v>
      </c>
      <c r="W51" s="99">
        <v>3.1328561896557021</v>
      </c>
      <c r="X51" s="99">
        <v>3.4069900360223793</v>
      </c>
      <c r="Y51" s="99">
        <v>2.4395375850251182</v>
      </c>
      <c r="DA51" s="63" t="s">
        <v>3130</v>
      </c>
    </row>
    <row r="52" spans="1:105" ht="12" customHeight="1" x14ac:dyDescent="0.25">
      <c r="A52" s="100" t="s">
        <v>211</v>
      </c>
      <c r="B52" s="102">
        <v>4.902620362770965</v>
      </c>
      <c r="C52" s="102">
        <v>5.4669945643392426</v>
      </c>
      <c r="D52" s="102">
        <v>5.14068382827256</v>
      </c>
      <c r="E52" s="102">
        <v>5.3808811039878064</v>
      </c>
      <c r="F52" s="102">
        <v>5.0616904573356853</v>
      </c>
      <c r="G52" s="102">
        <v>5.0952735892357168</v>
      </c>
      <c r="H52" s="102">
        <v>4.9837666969708927</v>
      </c>
      <c r="I52" s="102">
        <v>5.2829906484580782</v>
      </c>
      <c r="J52" s="102">
        <v>4.5947870476912911</v>
      </c>
      <c r="K52" s="102">
        <v>4.5937707095961926</v>
      </c>
      <c r="L52" s="102">
        <v>4.93441944995695</v>
      </c>
      <c r="M52" s="102">
        <v>4.8884204004867486</v>
      </c>
      <c r="N52" s="102">
        <v>4.8641257466353949</v>
      </c>
      <c r="O52" s="102">
        <v>4.7472748029530063</v>
      </c>
      <c r="P52" s="102">
        <v>4.6261759671596074</v>
      </c>
      <c r="Q52" s="102">
        <v>4.5795231412580772</v>
      </c>
      <c r="R52" s="102">
        <v>4.3084476590669771</v>
      </c>
      <c r="S52" s="102">
        <v>4.1216883782257909</v>
      </c>
      <c r="T52" s="102">
        <v>3.8321665619630156</v>
      </c>
      <c r="U52" s="102">
        <v>3.6469344878156278</v>
      </c>
      <c r="V52" s="102">
        <v>3.9848370087672595</v>
      </c>
      <c r="W52" s="102">
        <v>3.1328561896557021</v>
      </c>
      <c r="X52" s="102">
        <v>3.4069900360223793</v>
      </c>
      <c r="Y52" s="102">
        <v>2.4395375850251182</v>
      </c>
      <c r="DA52" s="131" t="s">
        <v>3131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3132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3133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3134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3135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3136</v>
      </c>
    </row>
    <row r="58" spans="1:105" ht="12" customHeight="1" x14ac:dyDescent="0.25">
      <c r="A58" s="121" t="s">
        <v>54</v>
      </c>
      <c r="B58" s="123">
        <v>3.7434884219843992E-2</v>
      </c>
      <c r="C58" s="123">
        <v>6.0900725395821156E-2</v>
      </c>
      <c r="D58" s="123">
        <v>5.9366015514316778E-2</v>
      </c>
      <c r="E58" s="123">
        <v>6.9619868368446414E-2</v>
      </c>
      <c r="F58" s="123">
        <v>5.8168982184269226E-2</v>
      </c>
      <c r="G58" s="123">
        <v>6.9860750710243572E-2</v>
      </c>
      <c r="H58" s="123">
        <v>3.4840541438910827E-2</v>
      </c>
      <c r="I58" s="123">
        <v>4.5544626115760413E-2</v>
      </c>
      <c r="J58" s="123">
        <v>6.4900051488213248E-2</v>
      </c>
      <c r="K58" s="123">
        <v>7.3865018445427685E-2</v>
      </c>
      <c r="L58" s="123">
        <v>5.1075994951887804E-2</v>
      </c>
      <c r="M58" s="123">
        <v>3.9489487399572878E-2</v>
      </c>
      <c r="N58" s="123">
        <v>2.9081268436370732E-2</v>
      </c>
      <c r="O58" s="123">
        <v>3.8264241422192112E-2</v>
      </c>
      <c r="P58" s="123">
        <v>3.6993761982109914E-2</v>
      </c>
      <c r="Q58" s="123">
        <v>4.5010016617173389E-2</v>
      </c>
      <c r="R58" s="123">
        <v>3.5651600172896973E-2</v>
      </c>
      <c r="S58" s="123">
        <v>3.5202773476916374E-2</v>
      </c>
      <c r="T58" s="123">
        <v>3.5273722560474778E-2</v>
      </c>
      <c r="U58" s="123">
        <v>3.5982689509603143E-2</v>
      </c>
      <c r="V58" s="123">
        <v>4.503229699005841E-2</v>
      </c>
      <c r="W58" s="123">
        <v>4.4101578660989564E-2</v>
      </c>
      <c r="X58" s="123">
        <v>3.5658979571591309E-2</v>
      </c>
      <c r="Y58" s="123">
        <v>2.6996467763934422E-2</v>
      </c>
      <c r="DA58" s="130" t="s">
        <v>3137</v>
      </c>
    </row>
    <row r="59" spans="1:105" ht="12" customHeight="1" x14ac:dyDescent="0.25">
      <c r="A59" s="97" t="s">
        <v>50</v>
      </c>
      <c r="B59" s="99">
        <v>0.37696780524403606</v>
      </c>
      <c r="C59" s="99">
        <v>0.58132426558503769</v>
      </c>
      <c r="D59" s="99">
        <v>0.54607813472387434</v>
      </c>
      <c r="E59" s="99">
        <v>0.61939382853431491</v>
      </c>
      <c r="F59" s="99">
        <v>0.52769307545598088</v>
      </c>
      <c r="G59" s="99">
        <v>0.64967804458623812</v>
      </c>
      <c r="H59" s="99">
        <v>0.33933578390953445</v>
      </c>
      <c r="I59" s="99">
        <v>0.45025512529921047</v>
      </c>
      <c r="J59" s="99">
        <v>0.63191553217901142</v>
      </c>
      <c r="K59" s="99">
        <v>0.73944307710078905</v>
      </c>
      <c r="L59" s="99">
        <v>0.57986854210216721</v>
      </c>
      <c r="M59" s="99">
        <v>0.55818153714940677</v>
      </c>
      <c r="N59" s="99">
        <v>0.46567642560062245</v>
      </c>
      <c r="O59" s="99">
        <v>0.63329672334019338</v>
      </c>
      <c r="P59" s="99">
        <v>0.60182975936230809</v>
      </c>
      <c r="Q59" s="99">
        <v>0.73779956476220343</v>
      </c>
      <c r="R59" s="99">
        <v>0.58453542387088564</v>
      </c>
      <c r="S59" s="99">
        <v>0.60074041667393729</v>
      </c>
      <c r="T59" s="99">
        <v>0.62363324153904254</v>
      </c>
      <c r="U59" s="99">
        <v>0.63837940229304324</v>
      </c>
      <c r="V59" s="99">
        <v>0.82583476490643248</v>
      </c>
      <c r="W59" s="99">
        <v>0.86946778454913831</v>
      </c>
      <c r="X59" s="99">
        <v>0.77449695379504524</v>
      </c>
      <c r="Y59" s="99">
        <v>0.66394120937324974</v>
      </c>
      <c r="DA59" s="63" t="s">
        <v>3138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3139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51.007277476021557</v>
      </c>
      <c r="C62" s="118">
        <f t="shared" si="21"/>
        <v>56.0810779134776</v>
      </c>
      <c r="D62" s="118">
        <f t="shared" si="21"/>
        <v>58.449741175864666</v>
      </c>
      <c r="E62" s="118">
        <f t="shared" si="21"/>
        <v>55.796302361900992</v>
      </c>
      <c r="F62" s="118">
        <f t="shared" si="21"/>
        <v>53.894530577668483</v>
      </c>
      <c r="G62" s="118">
        <f t="shared" si="21"/>
        <v>50.859659410567424</v>
      </c>
      <c r="H62" s="118">
        <f t="shared" si="21"/>
        <v>54.028923266959552</v>
      </c>
      <c r="I62" s="118">
        <f t="shared" si="21"/>
        <v>54.013778634938973</v>
      </c>
      <c r="J62" s="118">
        <f t="shared" si="21"/>
        <v>50.971711783237694</v>
      </c>
      <c r="K62" s="118">
        <f t="shared" si="21"/>
        <v>54.564920260578006</v>
      </c>
      <c r="L62" s="118">
        <f t="shared" si="21"/>
        <v>63.50573937731015</v>
      </c>
      <c r="M62" s="118">
        <f t="shared" si="21"/>
        <v>47.123940469639422</v>
      </c>
      <c r="N62" s="118">
        <f t="shared" si="21"/>
        <v>54.358868754260833</v>
      </c>
      <c r="O62" s="118">
        <f t="shared" si="21"/>
        <v>51.28251136260014</v>
      </c>
      <c r="P62" s="118">
        <f t="shared" si="21"/>
        <v>51.732650459848891</v>
      </c>
      <c r="Q62" s="118">
        <f t="shared" si="21"/>
        <v>47.736907875693099</v>
      </c>
      <c r="R62" s="118">
        <f t="shared" ref="R62:V62" si="22">R63+R66+R68+R77</f>
        <v>50.730568382514427</v>
      </c>
      <c r="S62" s="118">
        <f t="shared" si="22"/>
        <v>49.624433182223406</v>
      </c>
      <c r="T62" s="118">
        <f t="shared" si="22"/>
        <v>45.613929499627361</v>
      </c>
      <c r="U62" s="118">
        <f t="shared" si="22"/>
        <v>46.890639519459128</v>
      </c>
      <c r="V62" s="118">
        <f t="shared" si="22"/>
        <v>41.601239428925389</v>
      </c>
      <c r="W62" s="118">
        <f t="shared" ref="W62:Y62" si="23">W63+W66+W68+W77</f>
        <v>51.695600542405792</v>
      </c>
      <c r="X62" s="118">
        <f t="shared" si="23"/>
        <v>43.186729602356706</v>
      </c>
      <c r="Y62" s="118">
        <f t="shared" si="23"/>
        <v>29.64902260251079</v>
      </c>
      <c r="DA62" s="129" t="s">
        <v>3140</v>
      </c>
    </row>
    <row r="63" spans="1:105" ht="12.95" customHeight="1" x14ac:dyDescent="0.25">
      <c r="A63" s="121" t="s">
        <v>57</v>
      </c>
      <c r="B63" s="123">
        <f t="shared" ref="B63:Q63" si="24">SUM(B64:B65)</f>
        <v>46.087000755133865</v>
      </c>
      <c r="C63" s="123">
        <f t="shared" si="24"/>
        <v>51.093855161160697</v>
      </c>
      <c r="D63" s="123">
        <f t="shared" si="24"/>
        <v>53.279779533011883</v>
      </c>
      <c r="E63" s="123">
        <f t="shared" si="24"/>
        <v>51.066046596618364</v>
      </c>
      <c r="F63" s="123">
        <f t="shared" si="24"/>
        <v>49.120412682787354</v>
      </c>
      <c r="G63" s="123">
        <f t="shared" si="24"/>
        <v>46.257607799564077</v>
      </c>
      <c r="H63" s="123">
        <f t="shared" si="24"/>
        <v>49.230737201559229</v>
      </c>
      <c r="I63" s="123">
        <f t="shared" si="24"/>
        <v>49.302943812252721</v>
      </c>
      <c r="J63" s="123">
        <f t="shared" si="24"/>
        <v>46.488162898997054</v>
      </c>
      <c r="K63" s="123">
        <f t="shared" si="24"/>
        <v>49.886730750083387</v>
      </c>
      <c r="L63" s="123">
        <f t="shared" si="24"/>
        <v>58.576561472682634</v>
      </c>
      <c r="M63" s="123">
        <f t="shared" si="24"/>
        <v>42.809836872142803</v>
      </c>
      <c r="N63" s="123">
        <f t="shared" si="24"/>
        <v>49.793267899939643</v>
      </c>
      <c r="O63" s="123">
        <f t="shared" si="24"/>
        <v>46.751923351471312</v>
      </c>
      <c r="P63" s="123">
        <f t="shared" si="24"/>
        <v>47.229314104318959</v>
      </c>
      <c r="Q63" s="123">
        <f t="shared" si="24"/>
        <v>43.453964042220569</v>
      </c>
      <c r="R63" s="123">
        <f t="shared" ref="R63:V63" si="25">SUM(R64:R65)</f>
        <v>46.626808097859168</v>
      </c>
      <c r="S63" s="123">
        <f t="shared" si="25"/>
        <v>45.637868398649843</v>
      </c>
      <c r="T63" s="123">
        <f t="shared" si="25"/>
        <v>41.961818099909479</v>
      </c>
      <c r="U63" s="123">
        <f t="shared" si="25"/>
        <v>43.094893903029053</v>
      </c>
      <c r="V63" s="123">
        <f t="shared" si="25"/>
        <v>37.811206856071536</v>
      </c>
      <c r="W63" s="123">
        <f t="shared" ref="W63:Y63" si="26">SUM(W64:W65)</f>
        <v>47.596544539256541</v>
      </c>
      <c r="X63" s="123">
        <f t="shared" si="26"/>
        <v>39.823863319595077</v>
      </c>
      <c r="Y63" s="123">
        <f t="shared" si="26"/>
        <v>27.375187052887757</v>
      </c>
      <c r="DA63" s="130" t="s">
        <v>3141</v>
      </c>
    </row>
    <row r="64" spans="1:105" ht="12" customHeight="1" x14ac:dyDescent="0.25">
      <c r="A64" s="97" t="s">
        <v>212</v>
      </c>
      <c r="B64" s="99">
        <v>46.087000755133865</v>
      </c>
      <c r="C64" s="99">
        <v>51.093855161160697</v>
      </c>
      <c r="D64" s="99">
        <v>53.279779533011883</v>
      </c>
      <c r="E64" s="99">
        <v>51.066046596618364</v>
      </c>
      <c r="F64" s="99">
        <v>49.120412682787354</v>
      </c>
      <c r="G64" s="99">
        <v>46.257607799564077</v>
      </c>
      <c r="H64" s="99">
        <v>49.230737201559229</v>
      </c>
      <c r="I64" s="99">
        <v>49.302943812252721</v>
      </c>
      <c r="J64" s="99">
        <v>46.488162898997054</v>
      </c>
      <c r="K64" s="99">
        <v>49.886730750083387</v>
      </c>
      <c r="L64" s="99">
        <v>58.576561472682634</v>
      </c>
      <c r="M64" s="99">
        <v>42.809836872142803</v>
      </c>
      <c r="N64" s="99">
        <v>49.793267899939643</v>
      </c>
      <c r="O64" s="99">
        <v>46.751923351471312</v>
      </c>
      <c r="P64" s="99">
        <v>47.229314104318959</v>
      </c>
      <c r="Q64" s="99">
        <v>43.453964042220569</v>
      </c>
      <c r="R64" s="99">
        <v>46.626808097859168</v>
      </c>
      <c r="S64" s="99">
        <v>45.637868398649843</v>
      </c>
      <c r="T64" s="99">
        <v>41.961818099909479</v>
      </c>
      <c r="U64" s="99">
        <v>43.094893903029053</v>
      </c>
      <c r="V64" s="99">
        <v>37.811206856071536</v>
      </c>
      <c r="W64" s="99">
        <v>47.596544539256541</v>
      </c>
      <c r="X64" s="99">
        <v>39.823863319595077</v>
      </c>
      <c r="Y64" s="99">
        <v>27.375187052887757</v>
      </c>
      <c r="DA64" s="63" t="s">
        <v>3142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3143</v>
      </c>
    </row>
    <row r="66" spans="1:105" ht="12.95" customHeight="1" x14ac:dyDescent="0.25">
      <c r="A66" s="121" t="s">
        <v>92</v>
      </c>
      <c r="B66" s="123">
        <f t="shared" ref="B66:Y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3144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3145</v>
      </c>
    </row>
    <row r="68" spans="1:105" ht="12" customHeight="1" x14ac:dyDescent="0.25">
      <c r="A68" s="121" t="s">
        <v>55</v>
      </c>
      <c r="B68" s="123">
        <v>4.5002876464792756</v>
      </c>
      <c r="C68" s="123">
        <v>4.5487675755413308</v>
      </c>
      <c r="D68" s="123">
        <v>4.7033744997309865</v>
      </c>
      <c r="E68" s="123">
        <v>4.2933700417836791</v>
      </c>
      <c r="F68" s="123">
        <v>4.3295438188821578</v>
      </c>
      <c r="G68" s="123">
        <v>4.1608172485835206</v>
      </c>
      <c r="H68" s="123">
        <v>4.346009053663229</v>
      </c>
      <c r="I68" s="123">
        <v>4.2500461930960025</v>
      </c>
      <c r="J68" s="123">
        <v>4.0111144796030551</v>
      </c>
      <c r="K68" s="123">
        <v>4.1592972933211225</v>
      </c>
      <c r="L68" s="123">
        <v>4.3799521693609202</v>
      </c>
      <c r="M68" s="123">
        <v>3.8417095774527867</v>
      </c>
      <c r="N68" s="123">
        <v>4.047107498583375</v>
      </c>
      <c r="O68" s="123">
        <v>4.0070551655586018</v>
      </c>
      <c r="P68" s="123">
        <v>3.9719810226321188</v>
      </c>
      <c r="Q68" s="123">
        <v>3.7685567086741414</v>
      </c>
      <c r="R68" s="123">
        <v>3.5997504014859389</v>
      </c>
      <c r="S68" s="123">
        <v>3.4725418210105432</v>
      </c>
      <c r="T68" s="123">
        <v>3.1519307608696705</v>
      </c>
      <c r="U68" s="123">
        <v>3.2458248801722345</v>
      </c>
      <c r="V68" s="123">
        <v>3.0860266689934202</v>
      </c>
      <c r="W68" s="123">
        <v>3.3120054669734911</v>
      </c>
      <c r="X68" s="123">
        <v>2.7483102062075364</v>
      </c>
      <c r="Y68" s="123">
        <v>1.8361999248656051</v>
      </c>
      <c r="DA68" s="130" t="s">
        <v>3146</v>
      </c>
    </row>
    <row r="69" spans="1:105" ht="12" customHeight="1" x14ac:dyDescent="0.25">
      <c r="A69" s="97" t="s">
        <v>134</v>
      </c>
      <c r="B69" s="99">
        <v>4.6571360490169553</v>
      </c>
      <c r="C69" s="99">
        <v>4.7070459025625198</v>
      </c>
      <c r="D69" s="99">
        <v>4.8674093398977476</v>
      </c>
      <c r="E69" s="99">
        <v>4.4439484888610448</v>
      </c>
      <c r="F69" s="99">
        <v>4.4845292731059727</v>
      </c>
      <c r="G69" s="99">
        <v>4.3123158746149493</v>
      </c>
      <c r="H69" s="99">
        <v>4.5070942447344011</v>
      </c>
      <c r="I69" s="99">
        <v>4.408978445592008</v>
      </c>
      <c r="J69" s="99">
        <v>4.1623317728131299</v>
      </c>
      <c r="K69" s="99">
        <v>4.3158673604629829</v>
      </c>
      <c r="L69" s="99">
        <v>4.5433434642554467</v>
      </c>
      <c r="M69" s="99">
        <v>3.9853203947021703</v>
      </c>
      <c r="N69" s="99">
        <v>4.1989025133649358</v>
      </c>
      <c r="O69" s="99">
        <v>4.1580936814756928</v>
      </c>
      <c r="P69" s="99">
        <v>4.1210366608611961</v>
      </c>
      <c r="Q69" s="99">
        <v>3.9087797742226602</v>
      </c>
      <c r="R69" s="99">
        <v>3.7293406847041606</v>
      </c>
      <c r="S69" s="99">
        <v>3.5897226950332177</v>
      </c>
      <c r="T69" s="99">
        <v>3.2512227027932088</v>
      </c>
      <c r="U69" s="99">
        <v>3.3429319509604074</v>
      </c>
      <c r="V69" s="99">
        <v>3.1790011894987513</v>
      </c>
      <c r="W69" s="99">
        <v>3.4152360929961358</v>
      </c>
      <c r="X69" s="99">
        <v>2.8410803871227666</v>
      </c>
      <c r="Y69" s="99">
        <v>1.9128521155315978</v>
      </c>
      <c r="DA69" s="63" t="s">
        <v>3147</v>
      </c>
    </row>
    <row r="70" spans="1:105" ht="12" customHeight="1" x14ac:dyDescent="0.25">
      <c r="A70" s="97" t="s">
        <v>133</v>
      </c>
      <c r="B70" s="99">
        <v>3.7457783604760206</v>
      </c>
      <c r="C70" s="99">
        <v>3.6275961369099248</v>
      </c>
      <c r="D70" s="99">
        <v>3.8057829093147562</v>
      </c>
      <c r="E70" s="99">
        <v>3.4947677423312902</v>
      </c>
      <c r="F70" s="99">
        <v>3.5789728882748877</v>
      </c>
      <c r="G70" s="99">
        <v>3.5043894090118739</v>
      </c>
      <c r="H70" s="99">
        <v>3.6067863721941662</v>
      </c>
      <c r="I70" s="99">
        <v>3.4153239354922578</v>
      </c>
      <c r="J70" s="99">
        <v>3.2305183758946585</v>
      </c>
      <c r="K70" s="99">
        <v>3.3603670117966273</v>
      </c>
      <c r="L70" s="99">
        <v>3.5537458043598256</v>
      </c>
      <c r="M70" s="99">
        <v>3.1575312786521557</v>
      </c>
      <c r="N70" s="99">
        <v>3.3571936199154502</v>
      </c>
      <c r="O70" s="99">
        <v>3.3560761946500843</v>
      </c>
      <c r="P70" s="99">
        <v>3.3083115715824931</v>
      </c>
      <c r="Q70" s="99">
        <v>3.1613248247272212</v>
      </c>
      <c r="R70" s="99">
        <v>3.0761143790452223</v>
      </c>
      <c r="S70" s="99">
        <v>2.8472570620922917</v>
      </c>
      <c r="T70" s="99">
        <v>2.6713823639274019</v>
      </c>
      <c r="U70" s="99">
        <v>2.6767135929717809</v>
      </c>
      <c r="V70" s="99">
        <v>2.4197740073434479</v>
      </c>
      <c r="W70" s="99">
        <v>2.5969540202286807</v>
      </c>
      <c r="X70" s="99">
        <v>2.1450607008246636</v>
      </c>
      <c r="Y70" s="99">
        <v>1.5057716223076834</v>
      </c>
      <c r="DA70" s="63" t="s">
        <v>3148</v>
      </c>
    </row>
    <row r="71" spans="1:105" ht="12" customHeight="1" x14ac:dyDescent="0.25">
      <c r="A71" s="100" t="s">
        <v>212</v>
      </c>
      <c r="B71" s="102">
        <v>3.7457783604760206</v>
      </c>
      <c r="C71" s="102">
        <v>3.6275961369099248</v>
      </c>
      <c r="D71" s="102">
        <v>3.8057829093147562</v>
      </c>
      <c r="E71" s="102">
        <v>3.4947677423312902</v>
      </c>
      <c r="F71" s="102">
        <v>3.5789728882748877</v>
      </c>
      <c r="G71" s="102">
        <v>3.5043894090118739</v>
      </c>
      <c r="H71" s="102">
        <v>3.6067863721941662</v>
      </c>
      <c r="I71" s="102">
        <v>3.4153239354922578</v>
      </c>
      <c r="J71" s="102">
        <v>3.2305183758946585</v>
      </c>
      <c r="K71" s="102">
        <v>3.3603670117966273</v>
      </c>
      <c r="L71" s="102">
        <v>3.5537458043598256</v>
      </c>
      <c r="M71" s="102">
        <v>3.1575312786521557</v>
      </c>
      <c r="N71" s="102">
        <v>3.3571936199154502</v>
      </c>
      <c r="O71" s="102">
        <v>3.3560761946500843</v>
      </c>
      <c r="P71" s="102">
        <v>3.3083115715824931</v>
      </c>
      <c r="Q71" s="102">
        <v>3.1613248247272212</v>
      </c>
      <c r="R71" s="102">
        <v>3.0761143790452223</v>
      </c>
      <c r="S71" s="102">
        <v>2.8472570620922917</v>
      </c>
      <c r="T71" s="102">
        <v>2.6713823639274019</v>
      </c>
      <c r="U71" s="102">
        <v>2.6767135929717809</v>
      </c>
      <c r="V71" s="102">
        <v>2.4197740073434479</v>
      </c>
      <c r="W71" s="102">
        <v>2.5969540202286807</v>
      </c>
      <c r="X71" s="102">
        <v>2.1450607008246636</v>
      </c>
      <c r="Y71" s="102">
        <v>1.5057716223076834</v>
      </c>
      <c r="DA71" s="131" t="s">
        <v>3149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3150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3151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3152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3153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3154</v>
      </c>
    </row>
    <row r="77" spans="1:105" ht="12" customHeight="1" x14ac:dyDescent="0.25">
      <c r="A77" s="121" t="s">
        <v>54</v>
      </c>
      <c r="B77" s="123">
        <v>0.41998907440841948</v>
      </c>
      <c r="C77" s="123">
        <v>0.43845517677556967</v>
      </c>
      <c r="D77" s="123">
        <v>0.46658714312180261</v>
      </c>
      <c r="E77" s="123">
        <v>0.43688572349894611</v>
      </c>
      <c r="F77" s="123">
        <v>0.44457407599897164</v>
      </c>
      <c r="G77" s="123">
        <v>0.44123436241982367</v>
      </c>
      <c r="H77" s="123">
        <v>0.45217701173708852</v>
      </c>
      <c r="I77" s="123">
        <v>0.46078862959024874</v>
      </c>
      <c r="J77" s="123">
        <v>0.47243440463758235</v>
      </c>
      <c r="K77" s="123">
        <v>0.51889221717349199</v>
      </c>
      <c r="L77" s="123">
        <v>0.54922573526659368</v>
      </c>
      <c r="M77" s="123">
        <v>0.47239402004383041</v>
      </c>
      <c r="N77" s="123">
        <v>0.51849335573781519</v>
      </c>
      <c r="O77" s="123">
        <v>0.5235328455702245</v>
      </c>
      <c r="P77" s="123">
        <v>0.53135533289781223</v>
      </c>
      <c r="Q77" s="123">
        <v>0.51438712479838822</v>
      </c>
      <c r="R77" s="123">
        <v>0.50400988316931405</v>
      </c>
      <c r="S77" s="123">
        <v>0.51402296256301661</v>
      </c>
      <c r="T77" s="123">
        <v>0.50018063884821706</v>
      </c>
      <c r="U77" s="123">
        <v>0.54992073625783977</v>
      </c>
      <c r="V77" s="123">
        <v>0.70400590386043593</v>
      </c>
      <c r="W77" s="123">
        <v>0.78705053617576359</v>
      </c>
      <c r="X77" s="123">
        <v>0.6145560765540975</v>
      </c>
      <c r="Y77" s="123">
        <v>0.43763562475742562</v>
      </c>
      <c r="DA77" s="130" t="s">
        <v>3155</v>
      </c>
    </row>
    <row r="78" spans="1:105" ht="12" customHeight="1" x14ac:dyDescent="0.25">
      <c r="A78" s="97" t="s">
        <v>189</v>
      </c>
      <c r="B78" s="99">
        <v>0.44393270829572379</v>
      </c>
      <c r="C78" s="99">
        <v>0.46031479528200875</v>
      </c>
      <c r="D78" s="99">
        <v>0.48671819094793944</v>
      </c>
      <c r="E78" s="99">
        <v>0.45418501420624774</v>
      </c>
      <c r="F78" s="99">
        <v>0.46182676168662601</v>
      </c>
      <c r="G78" s="99">
        <v>0.45857004363744064</v>
      </c>
      <c r="H78" s="99">
        <v>0.47030487192721065</v>
      </c>
      <c r="I78" s="99">
        <v>0.479431338139301</v>
      </c>
      <c r="J78" s="99">
        <v>0.49175493601961229</v>
      </c>
      <c r="K78" s="99">
        <v>0.54018345226456288</v>
      </c>
      <c r="L78" s="99">
        <v>0.57172760904841091</v>
      </c>
      <c r="M78" s="99">
        <v>0.49194778040044101</v>
      </c>
      <c r="N78" s="99">
        <v>0.53996989417008978</v>
      </c>
      <c r="O78" s="99">
        <v>0.54528237728557971</v>
      </c>
      <c r="P78" s="99">
        <v>0.55324235653465337</v>
      </c>
      <c r="Q78" s="99">
        <v>0.53530989938205253</v>
      </c>
      <c r="R78" s="99">
        <v>0.52450628508486619</v>
      </c>
      <c r="S78" s="99">
        <v>0.53517717152374622</v>
      </c>
      <c r="T78" s="99">
        <v>0.52285512428032244</v>
      </c>
      <c r="U78" s="99">
        <v>0.57597062136096278</v>
      </c>
      <c r="V78" s="99">
        <v>0.74498076754934617</v>
      </c>
      <c r="W78" s="99">
        <v>0.83899645935315958</v>
      </c>
      <c r="X78" s="99">
        <v>0.67168907468936123</v>
      </c>
      <c r="Y78" s="99">
        <v>0.47452501899053301</v>
      </c>
      <c r="DA78" s="63" t="s">
        <v>3156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3157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3.7435239930658837E-2</v>
      </c>
      <c r="C81" s="118">
        <f t="shared" si="28"/>
        <v>6.1312746485446851E-2</v>
      </c>
      <c r="D81" s="118">
        <f t="shared" si="28"/>
        <v>6.0133483955134272E-2</v>
      </c>
      <c r="E81" s="118">
        <f t="shared" si="28"/>
        <v>7.0620729059303833E-2</v>
      </c>
      <c r="F81" s="118">
        <f t="shared" si="28"/>
        <v>5.7047422750268854E-2</v>
      </c>
      <c r="G81" s="118">
        <f t="shared" si="28"/>
        <v>6.7209599698062547E-2</v>
      </c>
      <c r="H81" s="118">
        <f t="shared" si="28"/>
        <v>3.2928095732299274E-2</v>
      </c>
      <c r="I81" s="118">
        <f t="shared" si="28"/>
        <v>4.3368460607784917E-2</v>
      </c>
      <c r="J81" s="118">
        <f t="shared" si="28"/>
        <v>6.5323520718614914E-2</v>
      </c>
      <c r="K81" s="118">
        <f t="shared" si="28"/>
        <v>7.5759213667874914E-2</v>
      </c>
      <c r="L81" s="118">
        <f t="shared" si="28"/>
        <v>5.3778029589287735E-2</v>
      </c>
      <c r="M81" s="118">
        <f t="shared" si="28"/>
        <v>4.2786306532173073E-2</v>
      </c>
      <c r="N81" s="118">
        <f t="shared" si="28"/>
        <v>3.1727843223103132E-2</v>
      </c>
      <c r="O81" s="118">
        <f t="shared" si="28"/>
        <v>4.1819582259710025E-2</v>
      </c>
      <c r="P81" s="118">
        <f t="shared" si="28"/>
        <v>4.1301838419300248E-2</v>
      </c>
      <c r="Q81" s="118">
        <f t="shared" si="28"/>
        <v>5.0241924280807974E-2</v>
      </c>
      <c r="R81" s="118">
        <f t="shared" ref="R81:V81" si="29">R82+R85+R87+R100</f>
        <v>3.9585190719667603E-2</v>
      </c>
      <c r="S81" s="118">
        <f t="shared" si="29"/>
        <v>3.9172627884509273E-2</v>
      </c>
      <c r="T81" s="118">
        <f t="shared" si="29"/>
        <v>3.8715959217277968E-2</v>
      </c>
      <c r="U81" s="118">
        <f t="shared" si="29"/>
        <v>3.8285598533986095E-2</v>
      </c>
      <c r="V81" s="118">
        <f t="shared" si="29"/>
        <v>4.719535664915607E-2</v>
      </c>
      <c r="W81" s="118">
        <f t="shared" ref="W81:Y81" si="30">W82+W85+W87+W100</f>
        <v>4.6139146988808367E-2</v>
      </c>
      <c r="X81" s="118">
        <f t="shared" si="30"/>
        <v>3.6500649512244701E-2</v>
      </c>
      <c r="Y81" s="118">
        <f t="shared" si="30"/>
        <v>2.7360983454454698E-2</v>
      </c>
      <c r="DA81" s="129" t="s">
        <v>3158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3159</v>
      </c>
    </row>
    <row r="83" spans="1:105" ht="12" customHeight="1" x14ac:dyDescent="0.25">
      <c r="A83" s="97" t="s">
        <v>199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3160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3161</v>
      </c>
    </row>
    <row r="85" spans="1:105" ht="12.95" customHeight="1" x14ac:dyDescent="0.25">
      <c r="A85" s="121" t="s">
        <v>92</v>
      </c>
      <c r="B85" s="123">
        <f t="shared" ref="B85:Y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3162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3163</v>
      </c>
    </row>
    <row r="87" spans="1:105" ht="12" customHeight="1" x14ac:dyDescent="0.25">
      <c r="A87" s="121" t="s">
        <v>55</v>
      </c>
      <c r="B87" s="123">
        <v>0</v>
      </c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0</v>
      </c>
      <c r="M87" s="123">
        <v>0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X87" s="123">
        <v>0</v>
      </c>
      <c r="Y87" s="123">
        <v>0</v>
      </c>
      <c r="DA87" s="130" t="s">
        <v>3164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3165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3166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3167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3168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X92" s="102">
        <v>0</v>
      </c>
      <c r="Y92" s="102">
        <v>0</v>
      </c>
      <c r="DA92" s="131" t="s">
        <v>3169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3170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3171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3172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3173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3174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3175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3176</v>
      </c>
    </row>
    <row r="100" spans="1:105" ht="12" customHeight="1" x14ac:dyDescent="0.25">
      <c r="A100" s="121" t="s">
        <v>54</v>
      </c>
      <c r="B100" s="123">
        <v>3.7435239930658837E-2</v>
      </c>
      <c r="C100" s="123">
        <v>6.1312746485446851E-2</v>
      </c>
      <c r="D100" s="123">
        <v>6.0133483955134272E-2</v>
      </c>
      <c r="E100" s="123">
        <v>7.0620729059303833E-2</v>
      </c>
      <c r="F100" s="123">
        <v>5.7047422750268854E-2</v>
      </c>
      <c r="G100" s="123">
        <v>6.7209599698062547E-2</v>
      </c>
      <c r="H100" s="123">
        <v>3.2928095732299274E-2</v>
      </c>
      <c r="I100" s="123">
        <v>4.3368460607784917E-2</v>
      </c>
      <c r="J100" s="123">
        <v>6.5323520718614914E-2</v>
      </c>
      <c r="K100" s="123">
        <v>7.5759213667874914E-2</v>
      </c>
      <c r="L100" s="123">
        <v>5.3778029589287735E-2</v>
      </c>
      <c r="M100" s="123">
        <v>4.2786306532173073E-2</v>
      </c>
      <c r="N100" s="123">
        <v>3.1727843223103132E-2</v>
      </c>
      <c r="O100" s="123">
        <v>4.1819582259710025E-2</v>
      </c>
      <c r="P100" s="123">
        <v>4.1301838419300248E-2</v>
      </c>
      <c r="Q100" s="123">
        <v>5.0241924280807974E-2</v>
      </c>
      <c r="R100" s="123">
        <v>3.9585190719667603E-2</v>
      </c>
      <c r="S100" s="123">
        <v>3.9172627884509273E-2</v>
      </c>
      <c r="T100" s="123">
        <v>3.8715959217277968E-2</v>
      </c>
      <c r="U100" s="123">
        <v>3.8285598533986095E-2</v>
      </c>
      <c r="V100" s="123">
        <v>4.719535664915607E-2</v>
      </c>
      <c r="W100" s="123">
        <v>4.6139146988808367E-2</v>
      </c>
      <c r="X100" s="123">
        <v>3.6500649512244701E-2</v>
      </c>
      <c r="Y100" s="123">
        <v>2.7360983454454698E-2</v>
      </c>
      <c r="DA100" s="130" t="s">
        <v>3177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3178</v>
      </c>
    </row>
    <row r="102" spans="1:105" ht="12" customHeight="1" x14ac:dyDescent="0.25">
      <c r="A102" s="97" t="s">
        <v>50</v>
      </c>
      <c r="B102" s="99">
        <v>0.37696780524403606</v>
      </c>
      <c r="C102" s="99">
        <v>0.58117393290872899</v>
      </c>
      <c r="D102" s="99">
        <v>0.54577549516836854</v>
      </c>
      <c r="E102" s="99">
        <v>0.61899182741460579</v>
      </c>
      <c r="F102" s="99">
        <v>0.52727353527443666</v>
      </c>
      <c r="G102" s="99">
        <v>0.64922544811930916</v>
      </c>
      <c r="H102" s="99">
        <v>0.33922510495162794</v>
      </c>
      <c r="I102" s="99">
        <v>0.45022065155412011</v>
      </c>
      <c r="J102" s="99">
        <v>0.63183444948519996</v>
      </c>
      <c r="K102" s="99">
        <v>0.73937598931418413</v>
      </c>
      <c r="L102" s="99">
        <v>0.57984119231501763</v>
      </c>
      <c r="M102" s="99">
        <v>0.55817568050424982</v>
      </c>
      <c r="N102" s="99">
        <v>0.46568051990083142</v>
      </c>
      <c r="O102" s="99">
        <v>0.63331759308736679</v>
      </c>
      <c r="P102" s="99">
        <v>0.60182404536314626</v>
      </c>
      <c r="Q102" s="99">
        <v>0.73777173542562591</v>
      </c>
      <c r="R102" s="99">
        <v>0.58448070094429383</v>
      </c>
      <c r="S102" s="99">
        <v>0.60072788484272421</v>
      </c>
      <c r="T102" s="99">
        <v>0.62367691090774069</v>
      </c>
      <c r="U102" s="99">
        <v>0.63844876099823145</v>
      </c>
      <c r="V102" s="99">
        <v>0.82595292126652509</v>
      </c>
      <c r="W102" s="99">
        <v>0.86925518339064423</v>
      </c>
      <c r="X102" s="99">
        <v>0.77395117873752439</v>
      </c>
      <c r="Y102" s="99">
        <v>0.66340383908382106</v>
      </c>
      <c r="DA102" s="63" t="s">
        <v>3179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3180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3181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3182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3183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3184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3185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3186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3187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3188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3189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3190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3191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3192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3193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3194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3195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3196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3197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3198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3.7435176929252315E-2</v>
      </c>
      <c r="C124" s="118">
        <f t="shared" si="42"/>
        <v>6.1369006398061303E-2</v>
      </c>
      <c r="D124" s="118">
        <f t="shared" si="42"/>
        <v>6.0052078206260621E-2</v>
      </c>
      <c r="E124" s="118">
        <f t="shared" si="42"/>
        <v>7.0480152837414045E-2</v>
      </c>
      <c r="F124" s="118">
        <f t="shared" si="42"/>
        <v>5.7360053697467897E-2</v>
      </c>
      <c r="G124" s="118">
        <f t="shared" si="42"/>
        <v>6.8322027301706931E-2</v>
      </c>
      <c r="H124" s="118">
        <f t="shared" si="42"/>
        <v>3.3691188253696762E-2</v>
      </c>
      <c r="I124" s="118">
        <f t="shared" si="42"/>
        <v>4.4179183950956262E-2</v>
      </c>
      <c r="J124" s="118">
        <f t="shared" si="42"/>
        <v>6.5468145593378727E-2</v>
      </c>
      <c r="K124" s="118">
        <f t="shared" si="42"/>
        <v>7.5496831460576813E-2</v>
      </c>
      <c r="L124" s="118">
        <f t="shared" si="42"/>
        <v>5.347226040033029E-2</v>
      </c>
      <c r="M124" s="118">
        <f t="shared" si="42"/>
        <v>4.2477307500817088E-2</v>
      </c>
      <c r="N124" s="118">
        <f t="shared" si="42"/>
        <v>3.1496875275783286E-2</v>
      </c>
      <c r="O124" s="118">
        <f t="shared" si="42"/>
        <v>4.1514008979156948E-2</v>
      </c>
      <c r="P124" s="118">
        <f t="shared" si="42"/>
        <v>4.0658696518271323E-2</v>
      </c>
      <c r="Q124" s="118">
        <f t="shared" si="42"/>
        <v>4.9802096199712702E-2</v>
      </c>
      <c r="R124" s="118">
        <f t="shared" ref="R124:V124" si="43">R125+R128+R130+R139</f>
        <v>3.9160066197058377E-2</v>
      </c>
      <c r="S124" s="118">
        <f t="shared" si="43"/>
        <v>3.8638774934751569E-2</v>
      </c>
      <c r="T124" s="118">
        <f t="shared" si="43"/>
        <v>3.8521396193086026E-2</v>
      </c>
      <c r="U124" s="118">
        <f t="shared" si="43"/>
        <v>3.8005372517530001E-2</v>
      </c>
      <c r="V124" s="118">
        <f t="shared" si="43"/>
        <v>4.718897505362718E-2</v>
      </c>
      <c r="W124" s="118">
        <f t="shared" ref="W124:Y124" si="44">W125+W128+W130+W139</f>
        <v>4.6187276817541811E-2</v>
      </c>
      <c r="X124" s="118">
        <f t="shared" si="44"/>
        <v>3.6531569762432985E-2</v>
      </c>
      <c r="Y124" s="118">
        <f t="shared" si="44"/>
        <v>2.7141619591161389E-2</v>
      </c>
      <c r="DA124" s="129" t="s">
        <v>3199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3200</v>
      </c>
    </row>
    <row r="126" spans="1:105" ht="12" customHeight="1" x14ac:dyDescent="0.25">
      <c r="A126" s="97" t="s">
        <v>198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3201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3202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3203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3204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3205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3206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3207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3208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3209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3210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3211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3212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3213</v>
      </c>
    </row>
    <row r="139" spans="1:105" ht="12" customHeight="1" x14ac:dyDescent="0.25">
      <c r="A139" s="121" t="s">
        <v>54</v>
      </c>
      <c r="B139" s="123">
        <v>3.7435176929252315E-2</v>
      </c>
      <c r="C139" s="123">
        <v>6.1369006398061303E-2</v>
      </c>
      <c r="D139" s="123">
        <v>6.0052078206260621E-2</v>
      </c>
      <c r="E139" s="123">
        <v>7.0480152837414045E-2</v>
      </c>
      <c r="F139" s="123">
        <v>5.7360053697467897E-2</v>
      </c>
      <c r="G139" s="123">
        <v>6.8322027301706931E-2</v>
      </c>
      <c r="H139" s="123">
        <v>3.3691188253696762E-2</v>
      </c>
      <c r="I139" s="123">
        <v>4.4179183950956262E-2</v>
      </c>
      <c r="J139" s="123">
        <v>6.5468145593378727E-2</v>
      </c>
      <c r="K139" s="123">
        <v>7.5496831460576813E-2</v>
      </c>
      <c r="L139" s="123">
        <v>5.347226040033029E-2</v>
      </c>
      <c r="M139" s="123">
        <v>4.2477307500817088E-2</v>
      </c>
      <c r="N139" s="123">
        <v>3.1496875275783286E-2</v>
      </c>
      <c r="O139" s="123">
        <v>4.1514008979156948E-2</v>
      </c>
      <c r="P139" s="123">
        <v>4.0658696518271323E-2</v>
      </c>
      <c r="Q139" s="123">
        <v>4.9802096199712702E-2</v>
      </c>
      <c r="R139" s="123">
        <v>3.9160066197058377E-2</v>
      </c>
      <c r="S139" s="123">
        <v>3.8638774934751569E-2</v>
      </c>
      <c r="T139" s="123">
        <v>3.8521396193086026E-2</v>
      </c>
      <c r="U139" s="123">
        <v>3.8005372517530001E-2</v>
      </c>
      <c r="V139" s="123">
        <v>4.718897505362718E-2</v>
      </c>
      <c r="W139" s="123">
        <v>4.6187276817541811E-2</v>
      </c>
      <c r="X139" s="123">
        <v>3.6531569762432985E-2</v>
      </c>
      <c r="Y139" s="123">
        <v>2.7141619591161389E-2</v>
      </c>
      <c r="DA139" s="130" t="s">
        <v>3214</v>
      </c>
    </row>
    <row r="140" spans="1:105" ht="12" customHeight="1" x14ac:dyDescent="0.25">
      <c r="A140" s="97" t="s">
        <v>50</v>
      </c>
      <c r="B140" s="99">
        <v>0.37696780524403606</v>
      </c>
      <c r="C140" s="99">
        <v>0.58115368512486831</v>
      </c>
      <c r="D140" s="99">
        <v>0.54581740537323686</v>
      </c>
      <c r="E140" s="99">
        <v>0.61906271303487881</v>
      </c>
      <c r="F140" s="99">
        <v>0.52735011863652448</v>
      </c>
      <c r="G140" s="99">
        <v>0.64934242232635275</v>
      </c>
      <c r="H140" s="99">
        <v>0.33925736783313193</v>
      </c>
      <c r="I140" s="99">
        <v>0.4502356151655828</v>
      </c>
      <c r="J140" s="99">
        <v>0.63185960117853235</v>
      </c>
      <c r="K140" s="99">
        <v>0.73939517295237733</v>
      </c>
      <c r="L140" s="99">
        <v>0.57984951198059853</v>
      </c>
      <c r="M140" s="99">
        <v>0.55817756808122687</v>
      </c>
      <c r="N140" s="99">
        <v>0.46567928094839967</v>
      </c>
      <c r="O140" s="99">
        <v>0.63331566880571999</v>
      </c>
      <c r="P140" s="99">
        <v>0.6018286672148675</v>
      </c>
      <c r="Q140" s="99">
        <v>0.73776624701690885</v>
      </c>
      <c r="R140" s="99">
        <v>0.58448715477214974</v>
      </c>
      <c r="S140" s="99">
        <v>0.60071980935729463</v>
      </c>
      <c r="T140" s="99">
        <v>0.62367658287317218</v>
      </c>
      <c r="U140" s="99">
        <v>0.63842669891395465</v>
      </c>
      <c r="V140" s="99">
        <v>0.82599046700383416</v>
      </c>
      <c r="W140" s="99">
        <v>0.86923140642150487</v>
      </c>
      <c r="X140" s="99">
        <v>0.77390264126537811</v>
      </c>
      <c r="Y140" s="99">
        <v>0.66332092152589606</v>
      </c>
      <c r="DA140" s="63" t="s">
        <v>3215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3216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3.7435762122760077E-2</v>
      </c>
      <c r="C143" s="118">
        <f t="shared" si="49"/>
        <v>6.2020156238430026E-2</v>
      </c>
      <c r="D143" s="118">
        <f t="shared" si="49"/>
        <v>6.1312706709722019E-2</v>
      </c>
      <c r="E143" s="118">
        <f t="shared" si="49"/>
        <v>7.2011689549893579E-2</v>
      </c>
      <c r="F143" s="118">
        <f t="shared" si="49"/>
        <v>5.7622416706864306E-2</v>
      </c>
      <c r="G143" s="118">
        <f t="shared" si="49"/>
        <v>6.7595833586781118E-2</v>
      </c>
      <c r="H143" s="118">
        <f t="shared" si="49"/>
        <v>3.330132173775565E-2</v>
      </c>
      <c r="I143" s="118">
        <f t="shared" si="49"/>
        <v>4.3810598667682131E-2</v>
      </c>
      <c r="J143" s="118">
        <f t="shared" si="49"/>
        <v>6.5154862430244653E-2</v>
      </c>
      <c r="K143" s="118">
        <f t="shared" si="49"/>
        <v>7.5467917879117177E-2</v>
      </c>
      <c r="L143" s="118">
        <f t="shared" si="49"/>
        <v>5.276913249809842E-2</v>
      </c>
      <c r="M143" s="118">
        <f t="shared" si="49"/>
        <v>4.0853052512203343E-2</v>
      </c>
      <c r="N143" s="118">
        <f t="shared" si="49"/>
        <v>2.9768711499377147E-2</v>
      </c>
      <c r="O143" s="118">
        <f t="shared" si="49"/>
        <v>3.9647320040764378E-2</v>
      </c>
      <c r="P143" s="118">
        <f t="shared" si="49"/>
        <v>4.0378313072578637E-2</v>
      </c>
      <c r="Q143" s="118">
        <f t="shared" si="49"/>
        <v>5.0393945681563961E-2</v>
      </c>
      <c r="R143" s="118">
        <f t="shared" ref="R143:V143" si="50">R144+R146+R148+R157</f>
        <v>4.0547514519603992E-2</v>
      </c>
      <c r="S143" s="118">
        <f t="shared" si="50"/>
        <v>4.0096875587650092E-2</v>
      </c>
      <c r="T143" s="118">
        <f t="shared" si="50"/>
        <v>3.9347372534112204E-2</v>
      </c>
      <c r="U143" s="118">
        <f t="shared" si="50"/>
        <v>3.8422693685650558E-2</v>
      </c>
      <c r="V143" s="118">
        <f t="shared" si="50"/>
        <v>4.6923356901887016E-2</v>
      </c>
      <c r="W143" s="118">
        <f t="shared" ref="W143:Y143" si="51">W144+W146+W148+W157</f>
        <v>4.6057394273571105E-2</v>
      </c>
      <c r="X143" s="118">
        <f t="shared" si="51"/>
        <v>3.6274485255798197E-2</v>
      </c>
      <c r="Y143" s="118">
        <f t="shared" si="51"/>
        <v>2.7199001208269732E-2</v>
      </c>
      <c r="DA143" s="129" t="s">
        <v>3217</v>
      </c>
    </row>
    <row r="144" spans="1:105" ht="12.95" customHeight="1" x14ac:dyDescent="0.25">
      <c r="A144" s="121" t="s">
        <v>57</v>
      </c>
      <c r="B144" s="123">
        <f t="shared" ref="B144:Y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3218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3219</v>
      </c>
    </row>
    <row r="146" spans="1:105" ht="12.95" customHeight="1" x14ac:dyDescent="0.25">
      <c r="A146" s="121" t="s">
        <v>92</v>
      </c>
      <c r="B146" s="123">
        <f t="shared" ref="B146:Y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3220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3221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X148" s="123">
        <v>0</v>
      </c>
      <c r="Y148" s="123">
        <v>0</v>
      </c>
      <c r="DA148" s="130" t="s">
        <v>3222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3223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3224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3225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3226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3227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3228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3229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3230</v>
      </c>
    </row>
    <row r="157" spans="1:105" ht="12" customHeight="1" x14ac:dyDescent="0.25">
      <c r="A157" s="121" t="s">
        <v>54</v>
      </c>
      <c r="B157" s="123">
        <v>3.7435762122760077E-2</v>
      </c>
      <c r="C157" s="123">
        <v>6.2020156238430026E-2</v>
      </c>
      <c r="D157" s="123">
        <v>6.1312706709722019E-2</v>
      </c>
      <c r="E157" s="123">
        <v>7.2011689549893579E-2</v>
      </c>
      <c r="F157" s="123">
        <v>5.7622416706864306E-2</v>
      </c>
      <c r="G157" s="123">
        <v>6.7595833586781118E-2</v>
      </c>
      <c r="H157" s="123">
        <v>3.330132173775565E-2</v>
      </c>
      <c r="I157" s="123">
        <v>4.3810598667682131E-2</v>
      </c>
      <c r="J157" s="123">
        <v>6.5154862430244653E-2</v>
      </c>
      <c r="K157" s="123">
        <v>7.5467917879117177E-2</v>
      </c>
      <c r="L157" s="123">
        <v>5.276913249809842E-2</v>
      </c>
      <c r="M157" s="123">
        <v>4.0853052512203343E-2</v>
      </c>
      <c r="N157" s="123">
        <v>2.9768711499377147E-2</v>
      </c>
      <c r="O157" s="123">
        <v>3.9647320040764378E-2</v>
      </c>
      <c r="P157" s="123">
        <v>4.0378313072578637E-2</v>
      </c>
      <c r="Q157" s="123">
        <v>5.0393945681563961E-2</v>
      </c>
      <c r="R157" s="123">
        <v>4.0547514519603992E-2</v>
      </c>
      <c r="S157" s="123">
        <v>4.0096875587650092E-2</v>
      </c>
      <c r="T157" s="123">
        <v>3.9347372534112204E-2</v>
      </c>
      <c r="U157" s="123">
        <v>3.8422693685650558E-2</v>
      </c>
      <c r="V157" s="123">
        <v>4.6923356901887016E-2</v>
      </c>
      <c r="W157" s="123">
        <v>4.6057394273571105E-2</v>
      </c>
      <c r="X157" s="123">
        <v>3.6274485255798197E-2</v>
      </c>
      <c r="Y157" s="123">
        <v>2.7199001208269732E-2</v>
      </c>
      <c r="DA157" s="130" t="s">
        <v>3231</v>
      </c>
    </row>
    <row r="158" spans="1:105" ht="12" customHeight="1" x14ac:dyDescent="0.25">
      <c r="A158" s="97" t="s">
        <v>50</v>
      </c>
      <c r="B158" s="99">
        <v>0.37696780524403595</v>
      </c>
      <c r="C158" s="99">
        <v>0.58092080147622005</v>
      </c>
      <c r="D158" s="99">
        <v>0.54532461026741197</v>
      </c>
      <c r="E158" s="99">
        <v>0.61844206753963393</v>
      </c>
      <c r="F158" s="99">
        <v>0.5268926743653487</v>
      </c>
      <c r="G158" s="99">
        <v>0.64891662760990909</v>
      </c>
      <c r="H158" s="99">
        <v>0.3391786208824793</v>
      </c>
      <c r="I158" s="99">
        <v>0.45022784014793837</v>
      </c>
      <c r="J158" s="99">
        <v>0.63185345966900308</v>
      </c>
      <c r="K158" s="99">
        <v>0.73939250032951698</v>
      </c>
      <c r="L158" s="99">
        <v>0.57984521814637868</v>
      </c>
      <c r="M158" s="99">
        <v>0.55817326152687163</v>
      </c>
      <c r="N158" s="99">
        <v>0.46567510711400179</v>
      </c>
      <c r="O158" s="99">
        <v>0.63330285967713951</v>
      </c>
      <c r="P158" s="99">
        <v>0.60180402628273055</v>
      </c>
      <c r="Q158" s="99">
        <v>0.73774034688266399</v>
      </c>
      <c r="R158" s="99">
        <v>0.5844606877576275</v>
      </c>
      <c r="S158" s="99">
        <v>0.6007123114877907</v>
      </c>
      <c r="T158" s="99">
        <v>0.62366702155552256</v>
      </c>
      <c r="U158" s="99">
        <v>0.63842800963971247</v>
      </c>
      <c r="V158" s="99">
        <v>0.8258617247069856</v>
      </c>
      <c r="W158" s="99">
        <v>0.8689659620975515</v>
      </c>
      <c r="X158" s="99">
        <v>0.77356832671688458</v>
      </c>
      <c r="Y158" s="99">
        <v>0.66311853485136252</v>
      </c>
      <c r="DA158" s="63" t="s">
        <v>3232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3233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3.7435000881560328E-2</v>
      </c>
      <c r="C161" s="118">
        <f t="shared" si="54"/>
        <v>6.052576136077522E-2</v>
      </c>
      <c r="D161" s="118">
        <f t="shared" si="54"/>
        <v>5.906015922088112E-2</v>
      </c>
      <c r="E161" s="118">
        <f t="shared" si="54"/>
        <v>6.9358017679186507E-2</v>
      </c>
      <c r="F161" s="118">
        <f t="shared" si="54"/>
        <v>5.6660172570452652E-2</v>
      </c>
      <c r="G161" s="118">
        <f t="shared" si="54"/>
        <v>6.7081810742737294E-2</v>
      </c>
      <c r="H161" s="118">
        <f t="shared" si="54"/>
        <v>3.3066317941804209E-2</v>
      </c>
      <c r="I161" s="118">
        <f t="shared" si="54"/>
        <v>4.3387189599359798E-2</v>
      </c>
      <c r="J161" s="118">
        <f t="shared" si="54"/>
        <v>6.3532339983745537E-2</v>
      </c>
      <c r="K161" s="118">
        <f t="shared" si="54"/>
        <v>7.3474890216592356E-2</v>
      </c>
      <c r="L161" s="118">
        <f t="shared" si="54"/>
        <v>5.1881156413524608E-2</v>
      </c>
      <c r="M161" s="118">
        <f t="shared" si="54"/>
        <v>4.0506973741886457E-2</v>
      </c>
      <c r="N161" s="118">
        <f t="shared" si="54"/>
        <v>3.0048307197800755E-2</v>
      </c>
      <c r="O161" s="118">
        <f t="shared" si="54"/>
        <v>3.9461791840916631E-2</v>
      </c>
      <c r="P161" s="118">
        <f t="shared" si="54"/>
        <v>3.8377322547154487E-2</v>
      </c>
      <c r="Q161" s="118">
        <f t="shared" si="54"/>
        <v>4.728656320243399E-2</v>
      </c>
      <c r="R161" s="118">
        <f t="shared" ref="R161:V161" si="55">R162+R164+R166+R175</f>
        <v>3.8331166133753501E-2</v>
      </c>
      <c r="S161" s="118">
        <f t="shared" si="55"/>
        <v>3.7582789214769749E-2</v>
      </c>
      <c r="T161" s="118">
        <f t="shared" si="55"/>
        <v>3.6359543303016856E-2</v>
      </c>
      <c r="U161" s="118">
        <f t="shared" si="55"/>
        <v>3.5886947849118486E-2</v>
      </c>
      <c r="V161" s="118">
        <f t="shared" si="55"/>
        <v>4.4537305906509131E-2</v>
      </c>
      <c r="W161" s="118">
        <f t="shared" ref="W161:Y161" si="56">W162+W164+W166+W175</f>
        <v>4.4354359707708478E-2</v>
      </c>
      <c r="X161" s="118">
        <f t="shared" si="56"/>
        <v>3.611920458143713E-2</v>
      </c>
      <c r="Y161" s="118">
        <f t="shared" si="56"/>
        <v>2.740157551368877E-2</v>
      </c>
      <c r="DA161" s="129" t="s">
        <v>3234</v>
      </c>
    </row>
    <row r="162" spans="1:105" ht="12.95" customHeight="1" x14ac:dyDescent="0.25">
      <c r="A162" s="121" t="s">
        <v>57</v>
      </c>
      <c r="B162" s="123">
        <f t="shared" ref="B162:Y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3235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3236</v>
      </c>
    </row>
    <row r="164" spans="1:105" ht="12.95" customHeight="1" x14ac:dyDescent="0.25">
      <c r="A164" s="121" t="s">
        <v>92</v>
      </c>
      <c r="B164" s="123">
        <f t="shared" ref="B164:Y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3237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3238</v>
      </c>
    </row>
    <row r="166" spans="1:105" ht="12" customHeight="1" x14ac:dyDescent="0.25">
      <c r="A166" s="121" t="s">
        <v>55</v>
      </c>
      <c r="B166" s="123">
        <v>0</v>
      </c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0</v>
      </c>
      <c r="K166" s="123">
        <v>0</v>
      </c>
      <c r="L166" s="123">
        <v>0</v>
      </c>
      <c r="M166" s="123">
        <v>0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X166" s="123">
        <v>0</v>
      </c>
      <c r="Y166" s="123">
        <v>0</v>
      </c>
      <c r="DA166" s="130" t="s">
        <v>3239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0</v>
      </c>
      <c r="Y167" s="99">
        <v>0</v>
      </c>
      <c r="DA167" s="63" t="s">
        <v>3240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3241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3242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3243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3244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3245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3246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3247</v>
      </c>
    </row>
    <row r="175" spans="1:105" ht="12" customHeight="1" x14ac:dyDescent="0.25">
      <c r="A175" s="121" t="s">
        <v>54</v>
      </c>
      <c r="B175" s="123">
        <v>3.7435000881560328E-2</v>
      </c>
      <c r="C175" s="123">
        <v>6.052576136077522E-2</v>
      </c>
      <c r="D175" s="123">
        <v>5.906015922088112E-2</v>
      </c>
      <c r="E175" s="123">
        <v>6.9358017679186507E-2</v>
      </c>
      <c r="F175" s="123">
        <v>5.6660172570452652E-2</v>
      </c>
      <c r="G175" s="123">
        <v>6.7081810742737294E-2</v>
      </c>
      <c r="H175" s="123">
        <v>3.3066317941804209E-2</v>
      </c>
      <c r="I175" s="123">
        <v>4.3387189599359798E-2</v>
      </c>
      <c r="J175" s="123">
        <v>6.3532339983745537E-2</v>
      </c>
      <c r="K175" s="123">
        <v>7.3474890216592356E-2</v>
      </c>
      <c r="L175" s="123">
        <v>5.1881156413524608E-2</v>
      </c>
      <c r="M175" s="123">
        <v>4.0506973741886457E-2</v>
      </c>
      <c r="N175" s="123">
        <v>3.0048307197800755E-2</v>
      </c>
      <c r="O175" s="123">
        <v>3.9461791840916631E-2</v>
      </c>
      <c r="P175" s="123">
        <v>3.8377322547154487E-2</v>
      </c>
      <c r="Q175" s="123">
        <v>4.728656320243399E-2</v>
      </c>
      <c r="R175" s="123">
        <v>3.8331166133753501E-2</v>
      </c>
      <c r="S175" s="123">
        <v>3.7582789214769749E-2</v>
      </c>
      <c r="T175" s="123">
        <v>3.6359543303016856E-2</v>
      </c>
      <c r="U175" s="123">
        <v>3.5886947849118486E-2</v>
      </c>
      <c r="V175" s="123">
        <v>4.4537305906509131E-2</v>
      </c>
      <c r="W175" s="123">
        <v>4.4354359707708478E-2</v>
      </c>
      <c r="X175" s="123">
        <v>3.611920458143713E-2</v>
      </c>
      <c r="Y175" s="123">
        <v>2.740157551368877E-2</v>
      </c>
      <c r="DA175" s="130" t="s">
        <v>3248</v>
      </c>
    </row>
    <row r="176" spans="1:105" ht="12" customHeight="1" x14ac:dyDescent="0.25">
      <c r="A176" s="97" t="s">
        <v>50</v>
      </c>
      <c r="B176" s="99">
        <v>0.37696780524403595</v>
      </c>
      <c r="C176" s="99">
        <v>0.58146295509515888</v>
      </c>
      <c r="D176" s="99">
        <v>0.5461769577192217</v>
      </c>
      <c r="E176" s="99">
        <v>0.61945493994334866</v>
      </c>
      <c r="F176" s="99">
        <v>0.52763226650700712</v>
      </c>
      <c r="G176" s="99">
        <v>0.64954004470190918</v>
      </c>
      <c r="H176" s="99">
        <v>0.33928671645303599</v>
      </c>
      <c r="I176" s="99">
        <v>0.45023181743949631</v>
      </c>
      <c r="J176" s="99">
        <v>0.63187028080217034</v>
      </c>
      <c r="K176" s="99">
        <v>0.73941157199853536</v>
      </c>
      <c r="L176" s="99">
        <v>0.57986046348481335</v>
      </c>
      <c r="M176" s="99">
        <v>0.55818490665936749</v>
      </c>
      <c r="N176" s="99">
        <v>0.46568108784910178</v>
      </c>
      <c r="O176" s="99">
        <v>0.63330991335312425</v>
      </c>
      <c r="P176" s="99">
        <v>0.60183016811988299</v>
      </c>
      <c r="Q176" s="99">
        <v>0.7377733890764393</v>
      </c>
      <c r="R176" s="99">
        <v>0.58443101400774822</v>
      </c>
      <c r="S176" s="99">
        <v>0.60060971006196218</v>
      </c>
      <c r="T176" s="99">
        <v>0.62350009019152852</v>
      </c>
      <c r="U176" s="99">
        <v>0.63823759502190536</v>
      </c>
      <c r="V176" s="99">
        <v>0.8257130408675305</v>
      </c>
      <c r="W176" s="99">
        <v>0.86918318717730347</v>
      </c>
      <c r="X176" s="99">
        <v>0.77412105562773215</v>
      </c>
      <c r="Y176" s="99">
        <v>0.66360651630080736</v>
      </c>
      <c r="DA176" s="63" t="s">
        <v>3249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3250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0.35735954294391992</v>
      </c>
      <c r="D3" s="117">
        <f t="shared" si="0"/>
        <v>0.25532061397430278</v>
      </c>
      <c r="E3" s="117">
        <f t="shared" si="0"/>
        <v>0.30272984420632693</v>
      </c>
      <c r="F3" s="117">
        <f t="shared" si="0"/>
        <v>0.43862800162508703</v>
      </c>
      <c r="G3" s="117">
        <f t="shared" si="0"/>
        <v>0.33696895805418664</v>
      </c>
      <c r="H3" s="117">
        <f t="shared" si="0"/>
        <v>0.18691687652428668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5.8327448487837677E-2</v>
      </c>
      <c r="N3" s="117">
        <f t="shared" si="0"/>
        <v>0.14032596699660668</v>
      </c>
      <c r="O3" s="117">
        <f t="shared" si="0"/>
        <v>0.10632257143519265</v>
      </c>
      <c r="P3" s="117">
        <f t="shared" si="0"/>
        <v>0</v>
      </c>
      <c r="Q3" s="117">
        <f t="shared" si="0"/>
        <v>0</v>
      </c>
      <c r="R3" s="117">
        <f t="shared" ref="R3:V3" si="1">R4+R7+R9+R19</f>
        <v>4.9264317714598937E-2</v>
      </c>
      <c r="S3" s="117">
        <f t="shared" si="1"/>
        <v>0.12034673453348428</v>
      </c>
      <c r="T3" s="117">
        <f t="shared" si="1"/>
        <v>0.14296969497492501</v>
      </c>
      <c r="U3" s="117">
        <f t="shared" si="1"/>
        <v>0.14207449226129332</v>
      </c>
      <c r="V3" s="117">
        <f t="shared" si="1"/>
        <v>0.10261804214254845</v>
      </c>
      <c r="W3" s="117">
        <f t="shared" ref="W3:Y3" si="2">W4+W7+W9+W19</f>
        <v>7.3908210131606991E-2</v>
      </c>
      <c r="X3" s="117">
        <f t="shared" si="2"/>
        <v>1.3344940346181677E-2</v>
      </c>
      <c r="Y3" s="117">
        <f t="shared" si="2"/>
        <v>7.0111633631008332E-3</v>
      </c>
      <c r="DA3" s="129" t="s">
        <v>3252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0.3247398732581967</v>
      </c>
      <c r="D4" s="122">
        <f t="shared" si="3"/>
        <v>0.23140278134411293</v>
      </c>
      <c r="E4" s="122">
        <f t="shared" si="3"/>
        <v>0.27488674835662485</v>
      </c>
      <c r="F4" s="122">
        <f t="shared" si="3"/>
        <v>0.39676528573931341</v>
      </c>
      <c r="G4" s="122">
        <f t="shared" si="3"/>
        <v>0.30714022006918268</v>
      </c>
      <c r="H4" s="122">
        <f t="shared" si="3"/>
        <v>0.17085404497984161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5.1871326038156959E-2</v>
      </c>
      <c r="N4" s="122">
        <f t="shared" si="3"/>
        <v>0.12485115490501894</v>
      </c>
      <c r="O4" s="122">
        <f t="shared" si="3"/>
        <v>9.3330079286060852E-2</v>
      </c>
      <c r="P4" s="122">
        <f t="shared" si="3"/>
        <v>0</v>
      </c>
      <c r="Q4" s="122">
        <f t="shared" si="3"/>
        <v>0</v>
      </c>
      <c r="R4" s="122">
        <f t="shared" ref="R4:V4" si="4">SUM(R5:R6)</f>
        <v>4.3331248099210309E-2</v>
      </c>
      <c r="S4" s="122">
        <f t="shared" si="4"/>
        <v>0.10458206286912552</v>
      </c>
      <c r="T4" s="122">
        <f t="shared" si="4"/>
        <v>0.12463315262785934</v>
      </c>
      <c r="U4" s="122">
        <f t="shared" si="4"/>
        <v>0.1197437104002</v>
      </c>
      <c r="V4" s="122">
        <f t="shared" si="4"/>
        <v>8.7542814549633696E-2</v>
      </c>
      <c r="W4" s="122">
        <f t="shared" ref="W4:Y4" si="5">SUM(W5:W6)</f>
        <v>6.2437205830585506E-2</v>
      </c>
      <c r="X4" s="122">
        <f t="shared" si="5"/>
        <v>1.0177018524015823E-2</v>
      </c>
      <c r="Y4" s="122">
        <f t="shared" si="5"/>
        <v>5.088704335336704E-3</v>
      </c>
      <c r="DA4" s="130" t="s">
        <v>3253</v>
      </c>
    </row>
    <row r="5" spans="1:105" ht="12" customHeight="1" x14ac:dyDescent="0.25">
      <c r="A5" s="97" t="s">
        <v>51</v>
      </c>
      <c r="B5" s="98"/>
      <c r="C5" s="98">
        <v>0.32263315303830853</v>
      </c>
      <c r="D5" s="98">
        <v>0.22992892584939764</v>
      </c>
      <c r="E5" s="98">
        <v>0.27314955502200849</v>
      </c>
      <c r="F5" s="98">
        <v>0.39431082989223254</v>
      </c>
      <c r="G5" s="98">
        <v>0.30526028736415572</v>
      </c>
      <c r="H5" s="98">
        <v>0.16981718889999411</v>
      </c>
      <c r="I5" s="98">
        <v>0</v>
      </c>
      <c r="J5" s="98">
        <v>0</v>
      </c>
      <c r="K5" s="98">
        <v>0</v>
      </c>
      <c r="L5" s="98">
        <v>0</v>
      </c>
      <c r="M5" s="98">
        <v>5.1565913786488816E-2</v>
      </c>
      <c r="N5" s="98">
        <v>0.12411540706896389</v>
      </c>
      <c r="O5" s="98">
        <v>9.2784177518530589E-2</v>
      </c>
      <c r="P5" s="98">
        <v>0</v>
      </c>
      <c r="Q5" s="98">
        <v>0</v>
      </c>
      <c r="R5" s="98">
        <v>4.3073944070386928E-2</v>
      </c>
      <c r="S5" s="98">
        <v>0.10395066436792477</v>
      </c>
      <c r="T5" s="98">
        <v>0.12386807746688035</v>
      </c>
      <c r="U5" s="98">
        <v>0.11899478011472353</v>
      </c>
      <c r="V5" s="98">
        <v>8.6986853557713781E-2</v>
      </c>
      <c r="W5" s="98">
        <v>6.2033832093280804E-2</v>
      </c>
      <c r="X5" s="98">
        <v>1.0111438247362449E-2</v>
      </c>
      <c r="Y5" s="98">
        <v>5.0558197058011099E-3</v>
      </c>
      <c r="DA5" s="63" t="s">
        <v>3254</v>
      </c>
    </row>
    <row r="6" spans="1:105" ht="12" customHeight="1" x14ac:dyDescent="0.25">
      <c r="A6" s="97" t="s">
        <v>53</v>
      </c>
      <c r="B6" s="98"/>
      <c r="C6" s="98">
        <v>2.106720219888147E-3</v>
      </c>
      <c r="D6" s="98">
        <v>1.4738554947152814E-3</v>
      </c>
      <c r="E6" s="98">
        <v>1.7371933346163779E-3</v>
      </c>
      <c r="F6" s="98">
        <v>2.4544558470808706E-3</v>
      </c>
      <c r="G6" s="98">
        <v>1.8799327050269292E-3</v>
      </c>
      <c r="H6" s="98">
        <v>1.0368560798474985E-3</v>
      </c>
      <c r="I6" s="98">
        <v>0</v>
      </c>
      <c r="J6" s="98">
        <v>0</v>
      </c>
      <c r="K6" s="98">
        <v>0</v>
      </c>
      <c r="L6" s="98">
        <v>0</v>
      </c>
      <c r="M6" s="98">
        <v>3.0541225166813948E-4</v>
      </c>
      <c r="N6" s="98">
        <v>7.3574783605506028E-4</v>
      </c>
      <c r="O6" s="98">
        <v>5.4590176753026472E-4</v>
      </c>
      <c r="P6" s="98">
        <v>0</v>
      </c>
      <c r="Q6" s="98">
        <v>0</v>
      </c>
      <c r="R6" s="98">
        <v>2.5730402882337991E-4</v>
      </c>
      <c r="S6" s="98">
        <v>6.3139850120074803E-4</v>
      </c>
      <c r="T6" s="98">
        <v>7.6507516097899862E-4</v>
      </c>
      <c r="U6" s="98">
        <v>7.4893028547647392E-4</v>
      </c>
      <c r="V6" s="98">
        <v>5.5596099191992118E-4</v>
      </c>
      <c r="W6" s="98">
        <v>4.0337373730470487E-4</v>
      </c>
      <c r="X6" s="98">
        <v>6.5580276653375304E-5</v>
      </c>
      <c r="Y6" s="98">
        <v>3.2884629535593955E-5</v>
      </c>
      <c r="DA6" s="63" t="s">
        <v>3255</v>
      </c>
    </row>
    <row r="7" spans="1:105" ht="12.95" customHeight="1" x14ac:dyDescent="0.25">
      <c r="A7" s="121" t="s">
        <v>92</v>
      </c>
      <c r="B7" s="122"/>
      <c r="C7" s="122">
        <f t="shared" ref="C7:Y7" si="6">C8</f>
        <v>1.4805768287662967E-4</v>
      </c>
      <c r="D7" s="122">
        <f t="shared" si="6"/>
        <v>8.7590301336381296E-5</v>
      </c>
      <c r="E7" s="122">
        <f t="shared" si="6"/>
        <v>6.991090500971734E-5</v>
      </c>
      <c r="F7" s="122">
        <f t="shared" si="6"/>
        <v>1.4323370587866595E-4</v>
      </c>
      <c r="G7" s="122">
        <f t="shared" si="6"/>
        <v>1.5726314198062391E-4</v>
      </c>
      <c r="H7" s="122">
        <f t="shared" si="6"/>
        <v>6.1596436706880372E-5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4.9348535143007221E-5</v>
      </c>
      <c r="O7" s="122">
        <f t="shared" si="6"/>
        <v>4.494794496186924E-5</v>
      </c>
      <c r="P7" s="122">
        <f t="shared" si="6"/>
        <v>0</v>
      </c>
      <c r="Q7" s="122">
        <f t="shared" si="6"/>
        <v>0</v>
      </c>
      <c r="R7" s="122">
        <f t="shared" si="6"/>
        <v>2.2103167398445842E-5</v>
      </c>
      <c r="S7" s="122">
        <f t="shared" si="6"/>
        <v>1.9628341009421058E-5</v>
      </c>
      <c r="T7" s="122">
        <f t="shared" si="6"/>
        <v>6.2839829923422112E-5</v>
      </c>
      <c r="U7" s="122">
        <f t="shared" si="6"/>
        <v>7.370561528549184E-5</v>
      </c>
      <c r="V7" s="122">
        <f t="shared" si="6"/>
        <v>1.0146541130182465E-4</v>
      </c>
      <c r="W7" s="122">
        <f t="shared" si="6"/>
        <v>9.7441796466105814E-5</v>
      </c>
      <c r="X7" s="122">
        <f t="shared" si="6"/>
        <v>1.3224593336008813E-5</v>
      </c>
      <c r="Y7" s="122">
        <f t="shared" si="6"/>
        <v>2.3049547161513745E-5</v>
      </c>
      <c r="DA7" s="130" t="s">
        <v>3256</v>
      </c>
    </row>
    <row r="8" spans="1:105" ht="12" customHeight="1" x14ac:dyDescent="0.25">
      <c r="A8" s="97" t="s">
        <v>53</v>
      </c>
      <c r="B8" s="98"/>
      <c r="C8" s="98">
        <v>1.4805768287662967E-4</v>
      </c>
      <c r="D8" s="98">
        <v>8.7590301336381296E-5</v>
      </c>
      <c r="E8" s="98">
        <v>6.991090500971734E-5</v>
      </c>
      <c r="F8" s="98">
        <v>1.4323370587866595E-4</v>
      </c>
      <c r="G8" s="98">
        <v>1.5726314198062391E-4</v>
      </c>
      <c r="H8" s="98">
        <v>6.1596436706880372E-5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4.9348535143007221E-5</v>
      </c>
      <c r="O8" s="98">
        <v>4.494794496186924E-5</v>
      </c>
      <c r="P8" s="98">
        <v>0</v>
      </c>
      <c r="Q8" s="98">
        <v>0</v>
      </c>
      <c r="R8" s="98">
        <v>2.2103167398445842E-5</v>
      </c>
      <c r="S8" s="98">
        <v>1.9628341009421058E-5</v>
      </c>
      <c r="T8" s="98">
        <v>6.2839829923422112E-5</v>
      </c>
      <c r="U8" s="98">
        <v>7.370561528549184E-5</v>
      </c>
      <c r="V8" s="98">
        <v>1.0146541130182465E-4</v>
      </c>
      <c r="W8" s="98">
        <v>9.7441796466105814E-5</v>
      </c>
      <c r="X8" s="98">
        <v>1.3224593336008813E-5</v>
      </c>
      <c r="Y8" s="98">
        <v>2.3049547161513745E-5</v>
      </c>
      <c r="DA8" s="63" t="s">
        <v>3257</v>
      </c>
    </row>
    <row r="9" spans="1:105" ht="12" customHeight="1" x14ac:dyDescent="0.25">
      <c r="A9" s="121" t="s">
        <v>55</v>
      </c>
      <c r="B9" s="122"/>
      <c r="C9" s="122">
        <v>2.9528960062799783E-2</v>
      </c>
      <c r="D9" s="122">
        <v>2.1713627759052608E-2</v>
      </c>
      <c r="E9" s="122">
        <v>2.5225213930036076E-2</v>
      </c>
      <c r="F9" s="122">
        <v>3.8074246310286386E-2</v>
      </c>
      <c r="G9" s="122">
        <v>2.6999997345799349E-2</v>
      </c>
      <c r="H9" s="122">
        <v>1.4599974923775176E-2</v>
      </c>
      <c r="I9" s="122">
        <v>0</v>
      </c>
      <c r="J9" s="122">
        <v>0</v>
      </c>
      <c r="K9" s="122">
        <v>0</v>
      </c>
      <c r="L9" s="122">
        <v>0</v>
      </c>
      <c r="M9" s="122">
        <v>5.8563286865225715E-3</v>
      </c>
      <c r="N9" s="122">
        <v>1.3952969498719632E-2</v>
      </c>
      <c r="O9" s="122">
        <v>1.168024652577531E-2</v>
      </c>
      <c r="P9" s="122">
        <v>0</v>
      </c>
      <c r="Q9" s="122">
        <v>0</v>
      </c>
      <c r="R9" s="122">
        <v>5.2949832650472997E-3</v>
      </c>
      <c r="S9" s="122">
        <v>1.4031525165663188E-2</v>
      </c>
      <c r="T9" s="122">
        <v>1.6234913418726817E-2</v>
      </c>
      <c r="U9" s="122">
        <v>1.9748508213896492E-2</v>
      </c>
      <c r="V9" s="122">
        <v>1.2761776366142383E-2</v>
      </c>
      <c r="W9" s="122">
        <v>9.6663245888206854E-3</v>
      </c>
      <c r="X9" s="122">
        <v>2.6617054638876907E-3</v>
      </c>
      <c r="Y9" s="122">
        <v>1.6171260437314624E-3</v>
      </c>
      <c r="DA9" s="130" t="s">
        <v>3258</v>
      </c>
    </row>
    <row r="10" spans="1:105" ht="12" customHeight="1" x14ac:dyDescent="0.25">
      <c r="A10" s="97" t="s">
        <v>143</v>
      </c>
      <c r="B10" s="98"/>
      <c r="C10" s="98">
        <v>1.8613225392497632E-3</v>
      </c>
      <c r="D10" s="98">
        <v>3.6346539230171704E-3</v>
      </c>
      <c r="E10" s="98">
        <v>5.3718110474660205E-3</v>
      </c>
      <c r="F10" s="98">
        <v>1.3053300810830674E-2</v>
      </c>
      <c r="G10" s="98">
        <v>4.0532104402692401E-3</v>
      </c>
      <c r="H10" s="98">
        <v>2.0848112204537163E-3</v>
      </c>
      <c r="I10" s="98">
        <v>0</v>
      </c>
      <c r="J10" s="98">
        <v>0</v>
      </c>
      <c r="K10" s="98">
        <v>0</v>
      </c>
      <c r="L10" s="98">
        <v>0</v>
      </c>
      <c r="M10" s="98">
        <v>5.8563286865225715E-3</v>
      </c>
      <c r="N10" s="98">
        <v>1.3952969498719632E-2</v>
      </c>
      <c r="O10" s="98">
        <v>1.0850341795427784E-2</v>
      </c>
      <c r="P10" s="98">
        <v>0</v>
      </c>
      <c r="Q10" s="98">
        <v>0</v>
      </c>
      <c r="R10" s="98">
        <v>5.2949832650472997E-3</v>
      </c>
      <c r="S10" s="98">
        <v>1.3450907892207728E-2</v>
      </c>
      <c r="T10" s="98">
        <v>1.5678395024647893E-2</v>
      </c>
      <c r="U10" s="98">
        <v>1.9215641366210168E-2</v>
      </c>
      <c r="V10" s="98">
        <v>1.2238868016367161E-2</v>
      </c>
      <c r="W10" s="98">
        <v>8.9196369707451647E-3</v>
      </c>
      <c r="X10" s="98">
        <v>2.4381746471155894E-3</v>
      </c>
      <c r="Y10" s="98">
        <v>1.1848103530146829E-3</v>
      </c>
      <c r="DA10" s="63" t="s">
        <v>3259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3260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3261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3262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3263</v>
      </c>
    </row>
    <row r="15" spans="1:105" ht="12" customHeight="1" x14ac:dyDescent="0.25">
      <c r="A15" s="106" t="s">
        <v>122</v>
      </c>
      <c r="B15" s="101"/>
      <c r="C15" s="101">
        <v>2.7187959794445448E-2</v>
      </c>
      <c r="D15" s="101">
        <v>1.7918792897230307E-2</v>
      </c>
      <c r="E15" s="101">
        <v>1.9539838548426638E-2</v>
      </c>
      <c r="F15" s="101">
        <v>2.4552646142862223E-2</v>
      </c>
      <c r="G15" s="101">
        <v>2.2462587956498612E-2</v>
      </c>
      <c r="H15" s="101">
        <v>1.2032880849562742E-2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8.2990473034752672E-4</v>
      </c>
      <c r="P15" s="101">
        <v>0</v>
      </c>
      <c r="Q15" s="101">
        <v>0</v>
      </c>
      <c r="R15" s="101">
        <v>0</v>
      </c>
      <c r="S15" s="101">
        <v>5.8061727345545984E-4</v>
      </c>
      <c r="T15" s="101">
        <v>5.5651839407892616E-4</v>
      </c>
      <c r="U15" s="101">
        <v>5.3286684768632457E-4</v>
      </c>
      <c r="V15" s="101">
        <v>5.2290834977522245E-4</v>
      </c>
      <c r="W15" s="101">
        <v>7.46687618075521E-4</v>
      </c>
      <c r="X15" s="101">
        <v>2.235308167721012E-4</v>
      </c>
      <c r="Y15" s="101">
        <v>4.3231569071677957E-4</v>
      </c>
      <c r="DA15" s="131" t="s">
        <v>3264</v>
      </c>
    </row>
    <row r="16" spans="1:105" ht="12" customHeight="1" x14ac:dyDescent="0.25">
      <c r="A16" s="107" t="s">
        <v>121</v>
      </c>
      <c r="B16" s="104"/>
      <c r="C16" s="104">
        <v>4.796777291045709E-4</v>
      </c>
      <c r="D16" s="104">
        <v>1.6018093880513126E-4</v>
      </c>
      <c r="E16" s="104">
        <v>3.1356433414341504E-4</v>
      </c>
      <c r="F16" s="104">
        <v>4.6829935659349116E-4</v>
      </c>
      <c r="G16" s="104">
        <v>4.8419894903149697E-4</v>
      </c>
      <c r="H16" s="104">
        <v>4.8228285375871634E-4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3265</v>
      </c>
    </row>
    <row r="17" spans="1:105" ht="12" customHeight="1" x14ac:dyDescent="0.25">
      <c r="A17" s="108" t="s">
        <v>53</v>
      </c>
      <c r="B17" s="98"/>
      <c r="C17" s="98">
        <v>4.0434310796085492E-4</v>
      </c>
      <c r="D17" s="98">
        <v>1.352597316585992E-4</v>
      </c>
      <c r="E17" s="98">
        <v>2.6375933914540368E-4</v>
      </c>
      <c r="F17" s="98">
        <v>3.9423295533174741E-4</v>
      </c>
      <c r="G17" s="98">
        <v>4.08897059124942E-4</v>
      </c>
      <c r="H17" s="98">
        <v>4.0690651654175111E-4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3266</v>
      </c>
    </row>
    <row r="18" spans="1:105" ht="12" customHeight="1" x14ac:dyDescent="0.25">
      <c r="A18" s="108" t="s">
        <v>52</v>
      </c>
      <c r="B18" s="98"/>
      <c r="C18" s="98">
        <v>7.5334621143715964E-5</v>
      </c>
      <c r="D18" s="98">
        <v>2.4921207146532072E-5</v>
      </c>
      <c r="E18" s="98">
        <v>4.9804994998011358E-5</v>
      </c>
      <c r="F18" s="98">
        <v>7.4066401261743754E-5</v>
      </c>
      <c r="G18" s="98">
        <v>7.530188990655497E-5</v>
      </c>
      <c r="H18" s="98">
        <v>7.5376337216965226E-5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3267</v>
      </c>
    </row>
    <row r="19" spans="1:105" ht="12" customHeight="1" x14ac:dyDescent="0.25">
      <c r="A19" s="121" t="s">
        <v>54</v>
      </c>
      <c r="B19" s="122"/>
      <c r="C19" s="122">
        <v>2.9426519400468356E-3</v>
      </c>
      <c r="D19" s="122">
        <v>2.1166145698008855E-3</v>
      </c>
      <c r="E19" s="122">
        <v>2.5479710146562528E-3</v>
      </c>
      <c r="F19" s="122">
        <v>3.6452358696085832E-3</v>
      </c>
      <c r="G19" s="122">
        <v>2.6714774972240378E-3</v>
      </c>
      <c r="H19" s="122">
        <v>1.4012601839629951E-3</v>
      </c>
      <c r="I19" s="122">
        <v>0</v>
      </c>
      <c r="J19" s="122">
        <v>0</v>
      </c>
      <c r="K19" s="122">
        <v>0</v>
      </c>
      <c r="L19" s="122">
        <v>0</v>
      </c>
      <c r="M19" s="122">
        <v>5.9979376315815098E-4</v>
      </c>
      <c r="N19" s="122">
        <v>1.4724940577250816E-3</v>
      </c>
      <c r="O19" s="122">
        <v>1.2672976783946015E-3</v>
      </c>
      <c r="P19" s="122">
        <v>0</v>
      </c>
      <c r="Q19" s="122">
        <v>0</v>
      </c>
      <c r="R19" s="122">
        <v>6.1598318294288476E-4</v>
      </c>
      <c r="S19" s="122">
        <v>1.7135181576861482E-3</v>
      </c>
      <c r="T19" s="122">
        <v>2.0387890984154187E-3</v>
      </c>
      <c r="U19" s="122">
        <v>2.5085680319113174E-3</v>
      </c>
      <c r="V19" s="122">
        <v>2.211985815470557E-3</v>
      </c>
      <c r="W19" s="122">
        <v>1.707237915734682E-3</v>
      </c>
      <c r="X19" s="122">
        <v>4.9299176494215413E-4</v>
      </c>
      <c r="Y19" s="122">
        <v>2.8228343687115344E-4</v>
      </c>
      <c r="DA19" s="130" t="s">
        <v>3268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3269</v>
      </c>
    </row>
    <row r="21" spans="1:105" ht="12" customHeight="1" x14ac:dyDescent="0.25">
      <c r="A21" s="97" t="s">
        <v>50</v>
      </c>
      <c r="B21" s="98"/>
      <c r="C21" s="98">
        <v>5.1858699312304401E-4</v>
      </c>
      <c r="D21" s="98">
        <v>3.4019179426255492E-4</v>
      </c>
      <c r="E21" s="98">
        <v>4.3606838895064975E-4</v>
      </c>
      <c r="F21" s="98">
        <v>3.3173359610704227E-4</v>
      </c>
      <c r="G21" s="98">
        <v>3.0872269105172381E-4</v>
      </c>
      <c r="H21" s="98">
        <v>8.1323265515364151E-5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3.8282396801699643E-5</v>
      </c>
      <c r="O21" s="98">
        <v>1.306224313436126E-4</v>
      </c>
      <c r="P21" s="98">
        <v>0</v>
      </c>
      <c r="Q21" s="98">
        <v>0</v>
      </c>
      <c r="R21" s="98">
        <v>7.3379985851150935E-5</v>
      </c>
      <c r="S21" s="98">
        <v>1.0058020831089634E-4</v>
      </c>
      <c r="T21" s="98">
        <v>7.8446675565673892E-5</v>
      </c>
      <c r="U21" s="98">
        <v>1.0633937374141084E-4</v>
      </c>
      <c r="V21" s="98">
        <v>1.3812972863355141E-4</v>
      </c>
      <c r="W21" s="98">
        <v>1.454819302784096E-4</v>
      </c>
      <c r="X21" s="98">
        <v>3.1941321694213807E-5</v>
      </c>
      <c r="Y21" s="98">
        <v>0</v>
      </c>
      <c r="DA21" s="63" t="s">
        <v>3270</v>
      </c>
    </row>
    <row r="22" spans="1:105" ht="12" customHeight="1" x14ac:dyDescent="0.25">
      <c r="A22" s="109" t="s">
        <v>120</v>
      </c>
      <c r="B22" s="33"/>
      <c r="C22" s="33">
        <v>2.4240649469237916E-3</v>
      </c>
      <c r="D22" s="33">
        <v>1.7764227755383303E-3</v>
      </c>
      <c r="E22" s="33">
        <v>2.1119026257056029E-3</v>
      </c>
      <c r="F22" s="33">
        <v>3.3135022735015411E-3</v>
      </c>
      <c r="G22" s="33">
        <v>2.3627548061723141E-3</v>
      </c>
      <c r="H22" s="33">
        <v>1.319936918447631E-3</v>
      </c>
      <c r="I22" s="33">
        <v>0</v>
      </c>
      <c r="J22" s="33">
        <v>0</v>
      </c>
      <c r="K22" s="33">
        <v>0</v>
      </c>
      <c r="L22" s="33">
        <v>0</v>
      </c>
      <c r="M22" s="33">
        <v>5.9979376315815098E-4</v>
      </c>
      <c r="N22" s="33">
        <v>1.4342116609233819E-3</v>
      </c>
      <c r="O22" s="33">
        <v>1.1366752470509888E-3</v>
      </c>
      <c r="P22" s="33">
        <v>0</v>
      </c>
      <c r="Q22" s="33">
        <v>0</v>
      </c>
      <c r="R22" s="33">
        <v>5.4260319709173378E-4</v>
      </c>
      <c r="S22" s="33">
        <v>1.6129379493752519E-3</v>
      </c>
      <c r="T22" s="33">
        <v>1.9603424228497447E-3</v>
      </c>
      <c r="U22" s="33">
        <v>2.4022286581699068E-3</v>
      </c>
      <c r="V22" s="33">
        <v>2.0738560868370057E-3</v>
      </c>
      <c r="W22" s="33">
        <v>1.5617559854562723E-3</v>
      </c>
      <c r="X22" s="33">
        <v>4.6105044324794037E-4</v>
      </c>
      <c r="Y22" s="33">
        <v>2.8228343687115344E-4</v>
      </c>
      <c r="DA22" s="60" t="s">
        <v>3271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0</v>
      </c>
      <c r="Y24" s="117">
        <f t="shared" si="9"/>
        <v>0</v>
      </c>
      <c r="DA24" s="129" t="s">
        <v>3272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0</v>
      </c>
      <c r="Y25" s="122">
        <f t="shared" si="12"/>
        <v>0</v>
      </c>
      <c r="DA25" s="130" t="s">
        <v>3273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X26" s="98">
        <v>0</v>
      </c>
      <c r="Y26" s="98">
        <v>0</v>
      </c>
      <c r="DA26" s="63" t="s">
        <v>3274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3275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3276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3277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3278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3279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3280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3281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3282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3283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3284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3285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3286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3287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3288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3289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32.092542065481823</v>
      </c>
      <c r="D43" s="117">
        <f t="shared" si="14"/>
        <v>24.414663865950402</v>
      </c>
      <c r="E43" s="117">
        <f t="shared" si="14"/>
        <v>26.622574107704878</v>
      </c>
      <c r="F43" s="117">
        <f t="shared" si="14"/>
        <v>5.573804365810644</v>
      </c>
      <c r="G43" s="117">
        <f t="shared" si="14"/>
        <v>7.5535866139175667</v>
      </c>
      <c r="H43" s="117">
        <f t="shared" si="14"/>
        <v>6.2712606414757444</v>
      </c>
      <c r="I43" s="117">
        <f t="shared" si="14"/>
        <v>12.795599698702537</v>
      </c>
      <c r="J43" s="117">
        <f t="shared" si="14"/>
        <v>6.3812592828176271</v>
      </c>
      <c r="K43" s="117">
        <f t="shared" si="14"/>
        <v>13.304106082816155</v>
      </c>
      <c r="L43" s="117">
        <f t="shared" si="14"/>
        <v>24.393576053641027</v>
      </c>
      <c r="M43" s="117">
        <f t="shared" si="14"/>
        <v>20.436154207704089</v>
      </c>
      <c r="N43" s="117">
        <f t="shared" si="14"/>
        <v>21.010365792138487</v>
      </c>
      <c r="O43" s="117">
        <f t="shared" si="14"/>
        <v>15.438467988779887</v>
      </c>
      <c r="P43" s="117">
        <f t="shared" si="14"/>
        <v>5.9511144199906791</v>
      </c>
      <c r="Q43" s="117">
        <f t="shared" si="14"/>
        <v>4.5380804520727382</v>
      </c>
      <c r="R43" s="117">
        <f t="shared" ref="R43:V43" si="15">R44+R47+R49+R58</f>
        <v>2.5718796195546352</v>
      </c>
      <c r="S43" s="117">
        <f t="shared" si="15"/>
        <v>4.4008305490684583</v>
      </c>
      <c r="T43" s="117">
        <f t="shared" si="15"/>
        <v>4.7850575368313129</v>
      </c>
      <c r="U43" s="117">
        <f t="shared" si="15"/>
        <v>3.6519716957346966</v>
      </c>
      <c r="V43" s="117">
        <f t="shared" si="15"/>
        <v>4.2873453593150064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0.32958517195144893</v>
      </c>
      <c r="DA43" s="129" t="s">
        <v>3290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29.327752690441685</v>
      </c>
      <c r="D44" s="122">
        <f t="shared" si="17"/>
        <v>22.303951401348844</v>
      </c>
      <c r="E44" s="122">
        <f t="shared" si="17"/>
        <v>24.440048866224362</v>
      </c>
      <c r="F44" s="122">
        <f t="shared" si="17"/>
        <v>5.1025811674454697</v>
      </c>
      <c r="G44" s="122">
        <f t="shared" si="17"/>
        <v>6.9486322480554819</v>
      </c>
      <c r="H44" s="122">
        <f t="shared" si="17"/>
        <v>5.7744900578831349</v>
      </c>
      <c r="I44" s="122">
        <f t="shared" si="17"/>
        <v>11.779565636550922</v>
      </c>
      <c r="J44" s="122">
        <f t="shared" si="17"/>
        <v>5.7917342099716462</v>
      </c>
      <c r="K44" s="122">
        <f t="shared" si="17"/>
        <v>12.051678833307536</v>
      </c>
      <c r="L44" s="122">
        <f t="shared" si="17"/>
        <v>22.347993474393057</v>
      </c>
      <c r="M44" s="122">
        <f t="shared" si="17"/>
        <v>18.597150884674665</v>
      </c>
      <c r="N44" s="122">
        <f t="shared" si="17"/>
        <v>19.105376666098106</v>
      </c>
      <c r="O44" s="122">
        <f t="shared" si="17"/>
        <v>13.869761091916786</v>
      </c>
      <c r="P44" s="122">
        <f t="shared" si="17"/>
        <v>5.3877427940214915</v>
      </c>
      <c r="Q44" s="122">
        <f t="shared" si="17"/>
        <v>4.065315940565938</v>
      </c>
      <c r="R44" s="122">
        <f t="shared" ref="R44:V44" si="18">SUM(R45:R46)</f>
        <v>2.3223987843177376</v>
      </c>
      <c r="S44" s="122">
        <f t="shared" si="18"/>
        <v>3.9373677395413509</v>
      </c>
      <c r="T44" s="122">
        <f t="shared" si="18"/>
        <v>4.2929307324539732</v>
      </c>
      <c r="U44" s="122">
        <f t="shared" si="18"/>
        <v>3.1845457019766044</v>
      </c>
      <c r="V44" s="122">
        <f t="shared" si="18"/>
        <v>3.7848748982223426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0.24883082554449737</v>
      </c>
      <c r="DA44" s="130" t="s">
        <v>3291</v>
      </c>
    </row>
    <row r="45" spans="1:105" ht="12" customHeight="1" x14ac:dyDescent="0.25">
      <c r="A45" s="97" t="s">
        <v>211</v>
      </c>
      <c r="B45" s="98"/>
      <c r="C45" s="98">
        <v>28.961439692255816</v>
      </c>
      <c r="D45" s="98">
        <v>22.030378752384578</v>
      </c>
      <c r="E45" s="98">
        <v>24.142541026641293</v>
      </c>
      <c r="F45" s="98">
        <v>5.0417781680139511</v>
      </c>
      <c r="G45" s="98">
        <v>6.8667060251656338</v>
      </c>
      <c r="H45" s="98">
        <v>5.706985411881103</v>
      </c>
      <c r="I45" s="98">
        <v>11.642792824813249</v>
      </c>
      <c r="J45" s="98">
        <v>5.7251368055790426</v>
      </c>
      <c r="K45" s="98">
        <v>11.913257662841255</v>
      </c>
      <c r="L45" s="98">
        <v>22.090232068888479</v>
      </c>
      <c r="M45" s="98">
        <v>18.383136092233368</v>
      </c>
      <c r="N45" s="98">
        <v>18.880697781354741</v>
      </c>
      <c r="O45" s="98">
        <v>13.702646503461201</v>
      </c>
      <c r="P45" s="98">
        <v>5.320693103464337</v>
      </c>
      <c r="Q45" s="98">
        <v>4.0136094843155865</v>
      </c>
      <c r="R45" s="98">
        <v>2.2925642159970097</v>
      </c>
      <c r="S45" s="98">
        <v>3.8869988974147174</v>
      </c>
      <c r="T45" s="98">
        <v>4.2384936482079798</v>
      </c>
      <c r="U45" s="98">
        <v>3.1443711218223589</v>
      </c>
      <c r="V45" s="98">
        <v>3.7372260209769492</v>
      </c>
      <c r="W45" s="98">
        <v>0</v>
      </c>
      <c r="X45" s="98">
        <v>0</v>
      </c>
      <c r="Y45" s="98">
        <v>0.24569400057626831</v>
      </c>
      <c r="DA45" s="63" t="s">
        <v>3292</v>
      </c>
    </row>
    <row r="46" spans="1:105" ht="12" customHeight="1" x14ac:dyDescent="0.25">
      <c r="A46" s="97" t="s">
        <v>53</v>
      </c>
      <c r="B46" s="98"/>
      <c r="C46" s="98">
        <v>0.36631299818586749</v>
      </c>
      <c r="D46" s="98">
        <v>0.27357264896426503</v>
      </c>
      <c r="E46" s="98">
        <v>0.29750783958306892</v>
      </c>
      <c r="F46" s="98">
        <v>6.0802999431518609E-2</v>
      </c>
      <c r="G46" s="98">
        <v>8.192622288984841E-2</v>
      </c>
      <c r="H46" s="98">
        <v>6.7504646002031765E-2</v>
      </c>
      <c r="I46" s="98">
        <v>0.13677281173767389</v>
      </c>
      <c r="J46" s="98">
        <v>6.6597404392604018E-2</v>
      </c>
      <c r="K46" s="98">
        <v>0.13842117046628025</v>
      </c>
      <c r="L46" s="98">
        <v>0.25776140550457943</v>
      </c>
      <c r="M46" s="98">
        <v>0.21401479244129876</v>
      </c>
      <c r="N46" s="98">
        <v>0.2246788847433645</v>
      </c>
      <c r="O46" s="98">
        <v>0.16711458845558438</v>
      </c>
      <c r="P46" s="98">
        <v>6.7049690557154748E-2</v>
      </c>
      <c r="Q46" s="98">
        <v>5.1706456250351876E-2</v>
      </c>
      <c r="R46" s="98">
        <v>2.9834568320728075E-2</v>
      </c>
      <c r="S46" s="98">
        <v>5.0368842126633513E-2</v>
      </c>
      <c r="T46" s="98">
        <v>5.4437084245993729E-2</v>
      </c>
      <c r="U46" s="98">
        <v>4.017458015424541E-2</v>
      </c>
      <c r="V46" s="98">
        <v>4.7648877245393413E-2</v>
      </c>
      <c r="W46" s="98">
        <v>0</v>
      </c>
      <c r="X46" s="98">
        <v>0</v>
      </c>
      <c r="Y46" s="98">
        <v>3.1368249682290649E-3</v>
      </c>
      <c r="DA46" s="63" t="s">
        <v>3293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9.6829724601315819E-3</v>
      </c>
      <c r="D47" s="122">
        <f t="shared" si="20"/>
        <v>6.9488305726862487E-3</v>
      </c>
      <c r="E47" s="122">
        <f t="shared" si="20"/>
        <v>5.3132287807385178E-3</v>
      </c>
      <c r="F47" s="122">
        <f t="shared" si="20"/>
        <v>1.3750435764351933E-3</v>
      </c>
      <c r="G47" s="122">
        <f t="shared" si="20"/>
        <v>2.8936418124434803E-3</v>
      </c>
      <c r="H47" s="122">
        <f t="shared" si="20"/>
        <v>2.0018841929736117E-3</v>
      </c>
      <c r="I47" s="122">
        <f t="shared" si="20"/>
        <v>2.7912269479299875E-3</v>
      </c>
      <c r="J47" s="122">
        <f t="shared" si="20"/>
        <v>3.0305524799187698E-3</v>
      </c>
      <c r="K47" s="122">
        <f t="shared" si="20"/>
        <v>2.9651830549932601E-3</v>
      </c>
      <c r="L47" s="122">
        <f t="shared" si="20"/>
        <v>7.7085159143398113E-3</v>
      </c>
      <c r="M47" s="122">
        <f t="shared" si="20"/>
        <v>3.860958617514313E-3</v>
      </c>
      <c r="N47" s="122">
        <f t="shared" si="20"/>
        <v>6.9087949200210092E-3</v>
      </c>
      <c r="O47" s="122">
        <f t="shared" si="20"/>
        <v>6.2702383221807595E-3</v>
      </c>
      <c r="P47" s="122">
        <f t="shared" si="20"/>
        <v>1.4282630549955694E-3</v>
      </c>
      <c r="Q47" s="122">
        <f t="shared" si="20"/>
        <v>1.7226197722053211E-3</v>
      </c>
      <c r="R47" s="122">
        <f t="shared" si="20"/>
        <v>5.7468235235959167E-4</v>
      </c>
      <c r="S47" s="122">
        <f t="shared" si="20"/>
        <v>7.2624861734857913E-4</v>
      </c>
      <c r="T47" s="122">
        <f t="shared" si="20"/>
        <v>1.6547821879834494E-3</v>
      </c>
      <c r="U47" s="122">
        <f t="shared" si="20"/>
        <v>1.8057875744945501E-3</v>
      </c>
      <c r="V47" s="122">
        <f t="shared" si="20"/>
        <v>3.7288538653420557E-3</v>
      </c>
      <c r="W47" s="122">
        <f t="shared" si="20"/>
        <v>0</v>
      </c>
      <c r="X47" s="122">
        <f t="shared" si="20"/>
        <v>0</v>
      </c>
      <c r="Y47" s="122">
        <f t="shared" si="20"/>
        <v>9.911305279450913E-4</v>
      </c>
      <c r="DA47" s="130" t="s">
        <v>3294</v>
      </c>
    </row>
    <row r="48" spans="1:105" ht="12" customHeight="1" x14ac:dyDescent="0.25">
      <c r="A48" s="97" t="s">
        <v>53</v>
      </c>
      <c r="B48" s="98"/>
      <c r="C48" s="98">
        <v>9.6829724601315819E-3</v>
      </c>
      <c r="D48" s="98">
        <v>6.9488305726862487E-3</v>
      </c>
      <c r="E48" s="98">
        <v>5.3132287807385178E-3</v>
      </c>
      <c r="F48" s="98">
        <v>1.3750435764351933E-3</v>
      </c>
      <c r="G48" s="98">
        <v>2.8936418124434803E-3</v>
      </c>
      <c r="H48" s="98">
        <v>2.0018841929736117E-3</v>
      </c>
      <c r="I48" s="98">
        <v>2.7912269479299875E-3</v>
      </c>
      <c r="J48" s="98">
        <v>3.0305524799187698E-3</v>
      </c>
      <c r="K48" s="98">
        <v>2.9651830549932601E-3</v>
      </c>
      <c r="L48" s="98">
        <v>7.7085159143398113E-3</v>
      </c>
      <c r="M48" s="98">
        <v>3.860958617514313E-3</v>
      </c>
      <c r="N48" s="98">
        <v>6.9087949200210092E-3</v>
      </c>
      <c r="O48" s="98">
        <v>6.2702383221807595E-3</v>
      </c>
      <c r="P48" s="98">
        <v>1.4282630549955694E-3</v>
      </c>
      <c r="Q48" s="98">
        <v>1.7226197722053211E-3</v>
      </c>
      <c r="R48" s="98">
        <v>5.7468235235959167E-4</v>
      </c>
      <c r="S48" s="98">
        <v>7.2624861734857913E-4</v>
      </c>
      <c r="T48" s="98">
        <v>1.6547821879834494E-3</v>
      </c>
      <c r="U48" s="98">
        <v>1.8057875744945501E-3</v>
      </c>
      <c r="V48" s="98">
        <v>3.7288538653420557E-3</v>
      </c>
      <c r="W48" s="98">
        <v>0</v>
      </c>
      <c r="X48" s="98">
        <v>0</v>
      </c>
      <c r="Y48" s="98">
        <v>9.911305279450913E-4</v>
      </c>
      <c r="DA48" s="63" t="s">
        <v>3295</v>
      </c>
    </row>
    <row r="49" spans="1:105" ht="12" customHeight="1" x14ac:dyDescent="0.25">
      <c r="A49" s="121" t="s">
        <v>55</v>
      </c>
      <c r="B49" s="122"/>
      <c r="C49" s="122">
        <v>2.5547035693920175</v>
      </c>
      <c r="D49" s="122">
        <v>1.9424290534158548</v>
      </c>
      <c r="E49" s="122">
        <v>2.0144613527822481</v>
      </c>
      <c r="F49" s="122">
        <v>0.43268953058276949</v>
      </c>
      <c r="G49" s="122">
        <v>0.55362009833384285</v>
      </c>
      <c r="H49" s="122">
        <v>0.45524279836801734</v>
      </c>
      <c r="I49" s="122">
        <v>0.93639119354300826</v>
      </c>
      <c r="J49" s="122">
        <v>0.53295993322568735</v>
      </c>
      <c r="K49" s="122">
        <v>1.1302317422054398</v>
      </c>
      <c r="L49" s="122">
        <v>1.8606271132394878</v>
      </c>
      <c r="M49" s="122">
        <v>1.6735325689227987</v>
      </c>
      <c r="N49" s="122">
        <v>1.720194688959126</v>
      </c>
      <c r="O49" s="122">
        <v>1.4074760141719451</v>
      </c>
      <c r="P49" s="122">
        <v>0.50327766965656873</v>
      </c>
      <c r="Q49" s="122">
        <v>0.42002651669000923</v>
      </c>
      <c r="R49" s="122">
        <v>0.22091336640313719</v>
      </c>
      <c r="S49" s="122">
        <v>0.40963124006275342</v>
      </c>
      <c r="T49" s="122">
        <v>0.43096400662548889</v>
      </c>
      <c r="U49" s="122">
        <v>0.40689096169551919</v>
      </c>
      <c r="V49" s="122">
        <v>0.42603233762305803</v>
      </c>
      <c r="W49" s="122">
        <v>0</v>
      </c>
      <c r="X49" s="122">
        <v>0</v>
      </c>
      <c r="Y49" s="122">
        <v>6.6794700302403573E-2</v>
      </c>
      <c r="DA49" s="130" t="s">
        <v>3296</v>
      </c>
    </row>
    <row r="50" spans="1:105" ht="12" customHeight="1" x14ac:dyDescent="0.25">
      <c r="A50" s="97" t="s">
        <v>138</v>
      </c>
      <c r="B50" s="98"/>
      <c r="C50" s="98">
        <v>2.4101084742102357</v>
      </c>
      <c r="D50" s="98">
        <v>1.8300937632629946</v>
      </c>
      <c r="E50" s="98">
        <v>1.9018708052828304</v>
      </c>
      <c r="F50" s="98">
        <v>0.35102669660914593</v>
      </c>
      <c r="G50" s="98">
        <v>0.47593961080256453</v>
      </c>
      <c r="H50" s="98">
        <v>0.36451996250564844</v>
      </c>
      <c r="I50" s="98">
        <v>0.88374583233027426</v>
      </c>
      <c r="J50" s="98">
        <v>0.5082901818367529</v>
      </c>
      <c r="K50" s="98">
        <v>1.0624012475659665</v>
      </c>
      <c r="L50" s="98">
        <v>1.7924840955137056</v>
      </c>
      <c r="M50" s="98">
        <v>1.6173865006286547</v>
      </c>
      <c r="N50" s="98">
        <v>1.6713056781733788</v>
      </c>
      <c r="O50" s="98">
        <v>1.35841813563646</v>
      </c>
      <c r="P50" s="98">
        <v>0.42683566808454942</v>
      </c>
      <c r="Q50" s="98">
        <v>0.36908686998060569</v>
      </c>
      <c r="R50" s="98">
        <v>0.19363891968706939</v>
      </c>
      <c r="S50" s="98">
        <v>0.37473178091411258</v>
      </c>
      <c r="T50" s="98">
        <v>0.40823237770849113</v>
      </c>
      <c r="U50" s="98">
        <v>0.39363178597728254</v>
      </c>
      <c r="V50" s="98">
        <v>0.40961190388759972</v>
      </c>
      <c r="W50" s="98">
        <v>0</v>
      </c>
      <c r="X50" s="98">
        <v>0</v>
      </c>
      <c r="Y50" s="98">
        <v>8.9903065403061887E-3</v>
      </c>
      <c r="DA50" s="63" t="s">
        <v>3297</v>
      </c>
    </row>
    <row r="51" spans="1:105" ht="12" customHeight="1" x14ac:dyDescent="0.25">
      <c r="A51" s="97" t="s">
        <v>137</v>
      </c>
      <c r="B51" s="98"/>
      <c r="C51" s="98">
        <v>1.0129820446092958E-3</v>
      </c>
      <c r="D51" s="98">
        <v>0</v>
      </c>
      <c r="E51" s="98">
        <v>3.9855893731998175E-4</v>
      </c>
      <c r="F51" s="98">
        <v>0</v>
      </c>
      <c r="G51" s="98">
        <v>0</v>
      </c>
      <c r="H51" s="98">
        <v>7.4400920821904542E-4</v>
      </c>
      <c r="I51" s="98">
        <v>5.9033173281657883E-4</v>
      </c>
      <c r="J51" s="98">
        <v>1.7187487021931664E-4</v>
      </c>
      <c r="K51" s="98">
        <v>3.4751537058500838E-4</v>
      </c>
      <c r="L51" s="98">
        <v>9.5170106353207815E-4</v>
      </c>
      <c r="M51" s="98">
        <v>1.8760519879804362E-4</v>
      </c>
      <c r="N51" s="98">
        <v>5.4802337768151965E-4</v>
      </c>
      <c r="O51" s="98">
        <v>6.9730504135030714E-4</v>
      </c>
      <c r="P51" s="98">
        <v>1.1720106777419088E-3</v>
      </c>
      <c r="Q51" s="98">
        <v>4.852808296910898E-4</v>
      </c>
      <c r="R51" s="98">
        <v>2.9991210651312595E-4</v>
      </c>
      <c r="S51" s="98">
        <v>4.2803141829663073E-4</v>
      </c>
      <c r="T51" s="98">
        <v>6.6909156490820108E-4</v>
      </c>
      <c r="U51" s="98">
        <v>6.3531125315198001E-4</v>
      </c>
      <c r="V51" s="98">
        <v>1.4294906154725152E-3</v>
      </c>
      <c r="W51" s="98">
        <v>0</v>
      </c>
      <c r="X51" s="98">
        <v>0</v>
      </c>
      <c r="Y51" s="98">
        <v>0</v>
      </c>
      <c r="DA51" s="63" t="s">
        <v>3298</v>
      </c>
    </row>
    <row r="52" spans="1:105" ht="12" customHeight="1" x14ac:dyDescent="0.25">
      <c r="A52" s="100" t="s">
        <v>211</v>
      </c>
      <c r="B52" s="101"/>
      <c r="C52" s="101">
        <v>8.8079083121015301E-4</v>
      </c>
      <c r="D52" s="101">
        <v>0</v>
      </c>
      <c r="E52" s="101">
        <v>3.4570914368036679E-4</v>
      </c>
      <c r="F52" s="101">
        <v>0</v>
      </c>
      <c r="G52" s="101">
        <v>0</v>
      </c>
      <c r="H52" s="101">
        <v>6.4620043791020385E-4</v>
      </c>
      <c r="I52" s="101">
        <v>5.1714764939346481E-4</v>
      </c>
      <c r="J52" s="101">
        <v>1.4949173713619968E-4</v>
      </c>
      <c r="K52" s="101">
        <v>3.0203502574633489E-4</v>
      </c>
      <c r="L52" s="101">
        <v>8.2444807059740951E-4</v>
      </c>
      <c r="M52" s="101">
        <v>1.6253711761108638E-4</v>
      </c>
      <c r="N52" s="101">
        <v>4.7265024654933951E-4</v>
      </c>
      <c r="O52" s="101">
        <v>5.9743035300950046E-4</v>
      </c>
      <c r="P52" s="101">
        <v>9.9789782442576982E-4</v>
      </c>
      <c r="Q52" s="101">
        <v>4.1016862558753976E-4</v>
      </c>
      <c r="R52" s="101">
        <v>2.5301644144826266E-4</v>
      </c>
      <c r="S52" s="101">
        <v>3.5983410101468496E-4</v>
      </c>
      <c r="T52" s="101">
        <v>5.6110105112117722E-4</v>
      </c>
      <c r="U52" s="101">
        <v>5.3083155487708769E-4</v>
      </c>
      <c r="V52" s="101">
        <v>1.1911159910377913E-3</v>
      </c>
      <c r="W52" s="101">
        <v>0</v>
      </c>
      <c r="X52" s="101">
        <v>0</v>
      </c>
      <c r="Y52" s="101">
        <v>0</v>
      </c>
      <c r="DA52" s="131" t="s">
        <v>3299</v>
      </c>
    </row>
    <row r="53" spans="1:105" ht="12" customHeight="1" x14ac:dyDescent="0.25">
      <c r="A53" s="103" t="s">
        <v>52</v>
      </c>
      <c r="B53" s="104"/>
      <c r="C53" s="104">
        <v>1.321912133991429E-4</v>
      </c>
      <c r="D53" s="104">
        <v>0</v>
      </c>
      <c r="E53" s="104">
        <v>5.2849793639614986E-5</v>
      </c>
      <c r="F53" s="104">
        <v>0</v>
      </c>
      <c r="G53" s="104">
        <v>0</v>
      </c>
      <c r="H53" s="104">
        <v>9.7808770308841517E-5</v>
      </c>
      <c r="I53" s="104">
        <v>7.3184083423114048E-5</v>
      </c>
      <c r="J53" s="104">
        <v>2.2383133083116954E-5</v>
      </c>
      <c r="K53" s="104">
        <v>4.5480344838673477E-5</v>
      </c>
      <c r="L53" s="104">
        <v>1.2725299293466858E-4</v>
      </c>
      <c r="M53" s="104">
        <v>2.5068081186957247E-5</v>
      </c>
      <c r="N53" s="104">
        <v>7.5373131132180105E-5</v>
      </c>
      <c r="O53" s="104">
        <v>9.9874688340806689E-5</v>
      </c>
      <c r="P53" s="104">
        <v>1.7411285331613892E-4</v>
      </c>
      <c r="Q53" s="104">
        <v>7.5112204103550028E-5</v>
      </c>
      <c r="R53" s="104">
        <v>4.6895665064863272E-5</v>
      </c>
      <c r="S53" s="104">
        <v>6.8197317281945764E-5</v>
      </c>
      <c r="T53" s="104">
        <v>1.079905137870238E-4</v>
      </c>
      <c r="U53" s="104">
        <v>1.0447969827489231E-4</v>
      </c>
      <c r="V53" s="104">
        <v>2.3837462443472405E-4</v>
      </c>
      <c r="W53" s="104">
        <v>0</v>
      </c>
      <c r="X53" s="104">
        <v>0</v>
      </c>
      <c r="Y53" s="104">
        <v>0</v>
      </c>
      <c r="DA53" s="132" t="s">
        <v>3300</v>
      </c>
    </row>
    <row r="54" spans="1:105" ht="12" customHeight="1" x14ac:dyDescent="0.25">
      <c r="A54" s="106" t="s">
        <v>122</v>
      </c>
      <c r="B54" s="101"/>
      <c r="C54" s="101">
        <v>0.14134361706801765</v>
      </c>
      <c r="D54" s="101">
        <v>0.11089366170361399</v>
      </c>
      <c r="E54" s="101">
        <v>0.11078094905845273</v>
      </c>
      <c r="F54" s="101">
        <v>8.0414035689374275E-2</v>
      </c>
      <c r="G54" s="101">
        <v>7.6066491034506648E-2</v>
      </c>
      <c r="H54" s="101">
        <v>8.6602846677838866E-2</v>
      </c>
      <c r="I54" s="101">
        <v>5.0646500171304835E-2</v>
      </c>
      <c r="J54" s="101">
        <v>2.3423483420284889E-2</v>
      </c>
      <c r="K54" s="101">
        <v>6.5755546934150658E-2</v>
      </c>
      <c r="L54" s="101">
        <v>6.5158694069596373E-2</v>
      </c>
      <c r="M54" s="101">
        <v>5.4327431010407948E-2</v>
      </c>
      <c r="N54" s="101">
        <v>4.6566326691694949E-2</v>
      </c>
      <c r="O54" s="101">
        <v>4.614270300732249E-2</v>
      </c>
      <c r="P54" s="101">
        <v>7.0687875162517247E-2</v>
      </c>
      <c r="Q54" s="101">
        <v>4.7932637271634063E-2</v>
      </c>
      <c r="R54" s="101">
        <v>2.5221616372747929E-2</v>
      </c>
      <c r="S54" s="101">
        <v>3.251456731350575E-2</v>
      </c>
      <c r="T54" s="101">
        <v>2.0452050982400539E-2</v>
      </c>
      <c r="U54" s="101">
        <v>1.1723070649099141E-2</v>
      </c>
      <c r="V54" s="101">
        <v>1.3726344181599589E-2</v>
      </c>
      <c r="W54" s="101">
        <v>0</v>
      </c>
      <c r="X54" s="101">
        <v>0</v>
      </c>
      <c r="Y54" s="101">
        <v>5.306675103548468E-2</v>
      </c>
      <c r="DA54" s="131" t="s">
        <v>3301</v>
      </c>
    </row>
    <row r="55" spans="1:105" ht="12" customHeight="1" x14ac:dyDescent="0.25">
      <c r="A55" s="107" t="s">
        <v>121</v>
      </c>
      <c r="B55" s="104"/>
      <c r="C55" s="104">
        <v>2.2384960691546646E-3</v>
      </c>
      <c r="D55" s="104">
        <v>1.4416284492461812E-3</v>
      </c>
      <c r="E55" s="104">
        <v>1.4110395036453676E-3</v>
      </c>
      <c r="F55" s="104">
        <v>1.2487982842493098E-3</v>
      </c>
      <c r="G55" s="104">
        <v>1.6139964967716563E-3</v>
      </c>
      <c r="H55" s="104">
        <v>3.3759799763110154E-3</v>
      </c>
      <c r="I55" s="104">
        <v>1.4085293086127161E-3</v>
      </c>
      <c r="J55" s="104">
        <v>1.074393098430325E-3</v>
      </c>
      <c r="K55" s="104">
        <v>1.7274323347375845E-3</v>
      </c>
      <c r="L55" s="104">
        <v>2.0326225926540023E-3</v>
      </c>
      <c r="M55" s="104">
        <v>1.6310320849376543E-3</v>
      </c>
      <c r="N55" s="104">
        <v>1.774660716370595E-3</v>
      </c>
      <c r="O55" s="104">
        <v>2.2178704868122301E-3</v>
      </c>
      <c r="P55" s="104">
        <v>4.5821157317601762E-3</v>
      </c>
      <c r="Q55" s="104">
        <v>2.5217286080784422E-3</v>
      </c>
      <c r="R55" s="104">
        <v>1.7529182368067667E-3</v>
      </c>
      <c r="S55" s="104">
        <v>1.9568604168384344E-3</v>
      </c>
      <c r="T55" s="104">
        <v>1.6104863696890506E-3</v>
      </c>
      <c r="U55" s="104">
        <v>9.0079381598553467E-4</v>
      </c>
      <c r="V55" s="104">
        <v>1.2645989383861802E-3</v>
      </c>
      <c r="W55" s="104">
        <v>0</v>
      </c>
      <c r="X55" s="104">
        <v>0</v>
      </c>
      <c r="Y55" s="104">
        <v>4.7376427266127034E-3</v>
      </c>
      <c r="DA55" s="132" t="s">
        <v>3302</v>
      </c>
    </row>
    <row r="56" spans="1:105" ht="12" customHeight="1" x14ac:dyDescent="0.25">
      <c r="A56" s="108" t="s">
        <v>53</v>
      </c>
      <c r="B56" s="98"/>
      <c r="C56" s="98">
        <v>1.8869345038173232E-3</v>
      </c>
      <c r="D56" s="98">
        <v>1.2173375849273927E-3</v>
      </c>
      <c r="E56" s="98">
        <v>1.1869170261543166E-3</v>
      </c>
      <c r="F56" s="98">
        <v>1.0512878808846596E-3</v>
      </c>
      <c r="G56" s="98">
        <v>1.3629901970831399E-3</v>
      </c>
      <c r="H56" s="98">
        <v>2.8483456157922583E-3</v>
      </c>
      <c r="I56" s="98">
        <v>1.2012288137917895E-3</v>
      </c>
      <c r="J56" s="98">
        <v>9.0914491767058348E-4</v>
      </c>
      <c r="K56" s="98">
        <v>1.4616462559600564E-3</v>
      </c>
      <c r="L56" s="98">
        <v>1.7148547809510471E-3</v>
      </c>
      <c r="M56" s="98">
        <v>1.3789230486889192E-3</v>
      </c>
      <c r="N56" s="98">
        <v>1.4972437503017512E-3</v>
      </c>
      <c r="O56" s="98">
        <v>1.8653971773489487E-3</v>
      </c>
      <c r="P56" s="98">
        <v>3.8463469243339744E-3</v>
      </c>
      <c r="Q56" s="98">
        <v>2.1087749543330383E-3</v>
      </c>
      <c r="R56" s="98">
        <v>1.4666595739089966E-3</v>
      </c>
      <c r="S56" s="98">
        <v>1.6347810779462203E-3</v>
      </c>
      <c r="T56" s="98">
        <v>1.3444136193122985E-3</v>
      </c>
      <c r="U56" s="98">
        <v>7.5007874699581302E-4</v>
      </c>
      <c r="V56" s="98">
        <v>1.0504608108871296E-3</v>
      </c>
      <c r="W56" s="98">
        <v>0</v>
      </c>
      <c r="X56" s="98">
        <v>0</v>
      </c>
      <c r="Y56" s="98">
        <v>3.9256993943852184E-3</v>
      </c>
      <c r="DA56" s="63" t="s">
        <v>3303</v>
      </c>
    </row>
    <row r="57" spans="1:105" ht="12" customHeight="1" x14ac:dyDescent="0.25">
      <c r="A57" s="108" t="s">
        <v>52</v>
      </c>
      <c r="B57" s="98"/>
      <c r="C57" s="98">
        <v>3.515615653373413E-4</v>
      </c>
      <c r="D57" s="98">
        <v>2.2429086431878853E-4</v>
      </c>
      <c r="E57" s="98">
        <v>2.2412247749105111E-4</v>
      </c>
      <c r="F57" s="98">
        <v>1.9751040336465011E-4</v>
      </c>
      <c r="G57" s="98">
        <v>2.5100629968851653E-4</v>
      </c>
      <c r="H57" s="98">
        <v>5.2763436051875702E-4</v>
      </c>
      <c r="I57" s="98">
        <v>2.0730049482092663E-4</v>
      </c>
      <c r="J57" s="98">
        <v>1.652481807597414E-4</v>
      </c>
      <c r="K57" s="98">
        <v>2.6578607877752824E-4</v>
      </c>
      <c r="L57" s="98">
        <v>3.1776781170295517E-4</v>
      </c>
      <c r="M57" s="98">
        <v>2.5210903624873511E-4</v>
      </c>
      <c r="N57" s="98">
        <v>2.7741696606884379E-4</v>
      </c>
      <c r="O57" s="98">
        <v>3.5247330946328129E-4</v>
      </c>
      <c r="P57" s="98">
        <v>7.3576880742620178E-4</v>
      </c>
      <c r="Q57" s="98">
        <v>4.1295365374540392E-4</v>
      </c>
      <c r="R57" s="98">
        <v>2.8625866289777E-4</v>
      </c>
      <c r="S57" s="98">
        <v>3.220793388922139E-4</v>
      </c>
      <c r="T57" s="98">
        <v>2.6607275037675212E-4</v>
      </c>
      <c r="U57" s="98">
        <v>1.5071506898972162E-4</v>
      </c>
      <c r="V57" s="98">
        <v>2.1413812749905063E-4</v>
      </c>
      <c r="W57" s="98">
        <v>0</v>
      </c>
      <c r="X57" s="98">
        <v>0</v>
      </c>
      <c r="Y57" s="98">
        <v>8.1194333222748476E-4</v>
      </c>
      <c r="DA57" s="63" t="s">
        <v>3304</v>
      </c>
    </row>
    <row r="58" spans="1:105" ht="12" customHeight="1" x14ac:dyDescent="0.25">
      <c r="A58" s="121" t="s">
        <v>54</v>
      </c>
      <c r="B58" s="122"/>
      <c r="C58" s="122">
        <v>0.20040283318798702</v>
      </c>
      <c r="D58" s="122">
        <v>0.16133458061301842</v>
      </c>
      <c r="E58" s="122">
        <v>0.16275065991752943</v>
      </c>
      <c r="F58" s="122">
        <v>3.7158624205969319E-2</v>
      </c>
      <c r="G58" s="122">
        <v>4.8440625715798463E-2</v>
      </c>
      <c r="H58" s="122">
        <v>3.9525901031618259E-2</v>
      </c>
      <c r="I58" s="122">
        <v>7.6851641660678482E-2</v>
      </c>
      <c r="J58" s="122">
        <v>5.3534587140374304E-2</v>
      </c>
      <c r="K58" s="122">
        <v>0.11923032424818469</v>
      </c>
      <c r="L58" s="122">
        <v>0.17724695009414104</v>
      </c>
      <c r="M58" s="122">
        <v>0.16160979548910978</v>
      </c>
      <c r="N58" s="122">
        <v>0.17788564216123393</v>
      </c>
      <c r="O58" s="122">
        <v>0.15496064436897694</v>
      </c>
      <c r="P58" s="122">
        <v>5.866569325762358E-2</v>
      </c>
      <c r="Q58" s="122">
        <v>5.1015375044585684E-2</v>
      </c>
      <c r="R58" s="122">
        <v>2.7992786481400661E-2</v>
      </c>
      <c r="S58" s="122">
        <v>5.3105320847005803E-2</v>
      </c>
      <c r="T58" s="122">
        <v>5.9508015563867547E-2</v>
      </c>
      <c r="U58" s="122">
        <v>5.872924448807873E-2</v>
      </c>
      <c r="V58" s="122">
        <v>7.2709269604263604E-2</v>
      </c>
      <c r="W58" s="122">
        <v>0</v>
      </c>
      <c r="X58" s="122">
        <v>0</v>
      </c>
      <c r="Y58" s="122">
        <v>1.2968515576602916E-2</v>
      </c>
      <c r="DA58" s="130" t="s">
        <v>3305</v>
      </c>
    </row>
    <row r="59" spans="1:105" ht="12" customHeight="1" x14ac:dyDescent="0.25">
      <c r="A59" s="97" t="s">
        <v>50</v>
      </c>
      <c r="B59" s="98"/>
      <c r="C59" s="98">
        <v>3.5647218962066643E-2</v>
      </c>
      <c r="D59" s="98">
        <v>2.5641956492540079E-2</v>
      </c>
      <c r="E59" s="98">
        <v>2.8368671303400605E-2</v>
      </c>
      <c r="F59" s="98">
        <v>3.4002693600971839E-3</v>
      </c>
      <c r="G59" s="98">
        <v>5.7113697844568909E-3</v>
      </c>
      <c r="H59" s="98">
        <v>2.3448208223596661E-3</v>
      </c>
      <c r="I59" s="98">
        <v>8.3598178307066028E-3</v>
      </c>
      <c r="J59" s="98">
        <v>1.1079219722581333E-2</v>
      </c>
      <c r="K59" s="98">
        <v>1.9328949521763315E-2</v>
      </c>
      <c r="L59" s="98">
        <v>9.6696567583040988E-3</v>
      </c>
      <c r="M59" s="98">
        <v>2.1226990467665607E-3</v>
      </c>
      <c r="N59" s="98">
        <v>3.9622280689759126E-3</v>
      </c>
      <c r="O59" s="98">
        <v>1.4551338851678445E-2</v>
      </c>
      <c r="P59" s="98">
        <v>7.943581504539967E-3</v>
      </c>
      <c r="Q59" s="98">
        <v>7.1708761065059539E-3</v>
      </c>
      <c r="R59" s="98">
        <v>3.0330394151809057E-3</v>
      </c>
      <c r="S59" s="98">
        <v>3.2940018221818555E-3</v>
      </c>
      <c r="T59" s="98">
        <v>2.14420913212842E-3</v>
      </c>
      <c r="U59" s="98">
        <v>2.7648237172766816E-3</v>
      </c>
      <c r="V59" s="98">
        <v>4.4201513162736451E-3</v>
      </c>
      <c r="W59" s="98">
        <v>0</v>
      </c>
      <c r="X59" s="98">
        <v>0</v>
      </c>
      <c r="Y59" s="98">
        <v>4.8755504637120438E-4</v>
      </c>
      <c r="DA59" s="63" t="s">
        <v>3306</v>
      </c>
    </row>
    <row r="60" spans="1:105" ht="12" customHeight="1" x14ac:dyDescent="0.25">
      <c r="A60" s="109" t="s">
        <v>120</v>
      </c>
      <c r="B60" s="33"/>
      <c r="C60" s="33">
        <v>0.16475561422592036</v>
      </c>
      <c r="D60" s="33">
        <v>0.13569262412047833</v>
      </c>
      <c r="E60" s="33">
        <v>0.13438198861412884</v>
      </c>
      <c r="F60" s="33">
        <v>3.3758354845872134E-2</v>
      </c>
      <c r="G60" s="33">
        <v>4.2729255931341574E-2</v>
      </c>
      <c r="H60" s="33">
        <v>3.7181080209258595E-2</v>
      </c>
      <c r="I60" s="33">
        <v>6.8491823829971876E-2</v>
      </c>
      <c r="J60" s="33">
        <v>4.2455367417792975E-2</v>
      </c>
      <c r="K60" s="33">
        <v>9.9901374726421382E-2</v>
      </c>
      <c r="L60" s="33">
        <v>0.16757729333583696</v>
      </c>
      <c r="M60" s="33">
        <v>0.15948709644234321</v>
      </c>
      <c r="N60" s="33">
        <v>0.17392341409225801</v>
      </c>
      <c r="O60" s="33">
        <v>0.14040930551729849</v>
      </c>
      <c r="P60" s="33">
        <v>5.072211175308361E-2</v>
      </c>
      <c r="Q60" s="33">
        <v>4.3844498938079728E-2</v>
      </c>
      <c r="R60" s="33">
        <v>2.4959747066219756E-2</v>
      </c>
      <c r="S60" s="33">
        <v>4.9811319024823948E-2</v>
      </c>
      <c r="T60" s="33">
        <v>5.7363806431739127E-2</v>
      </c>
      <c r="U60" s="33">
        <v>5.5964420770802048E-2</v>
      </c>
      <c r="V60" s="33">
        <v>6.8289118287989961E-2</v>
      </c>
      <c r="W60" s="33">
        <v>0</v>
      </c>
      <c r="X60" s="33">
        <v>0</v>
      </c>
      <c r="Y60" s="33">
        <v>1.2480960530231712E-2</v>
      </c>
      <c r="DA60" s="60" t="s">
        <v>3307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1.2644209746672426</v>
      </c>
      <c r="D62" s="117">
        <f t="shared" si="21"/>
        <v>1.4044537283895488</v>
      </c>
      <c r="E62" s="117">
        <f t="shared" si="21"/>
        <v>1.1534206762800654</v>
      </c>
      <c r="F62" s="117">
        <f t="shared" si="21"/>
        <v>1.5683465696513113</v>
      </c>
      <c r="G62" s="117">
        <f t="shared" si="21"/>
        <v>1.3847074386222273</v>
      </c>
      <c r="H62" s="117">
        <f t="shared" si="21"/>
        <v>1.9524807079583868</v>
      </c>
      <c r="I62" s="117">
        <f t="shared" si="21"/>
        <v>1.7238690696852159</v>
      </c>
      <c r="J62" s="117">
        <f t="shared" si="21"/>
        <v>1.2104247143001954</v>
      </c>
      <c r="K62" s="117">
        <f t="shared" si="21"/>
        <v>0.63456421019744247</v>
      </c>
      <c r="L62" s="117">
        <f t="shared" si="21"/>
        <v>0.30140644529426897</v>
      </c>
      <c r="M62" s="117">
        <f t="shared" si="21"/>
        <v>0</v>
      </c>
      <c r="N62" s="117">
        <f t="shared" si="21"/>
        <v>0</v>
      </c>
      <c r="O62" s="117">
        <f t="shared" si="21"/>
        <v>0.10515727454201143</v>
      </c>
      <c r="P62" s="117">
        <f t="shared" si="21"/>
        <v>0.23602921043943931</v>
      </c>
      <c r="Q62" s="117">
        <f t="shared" si="21"/>
        <v>0.29125215893212486</v>
      </c>
      <c r="R62" s="117">
        <f t="shared" ref="R62:V62" si="22">R63+R66+R68+R77</f>
        <v>0.42583275156879891</v>
      </c>
      <c r="S62" s="117">
        <f t="shared" si="22"/>
        <v>0.720109177518647</v>
      </c>
      <c r="T62" s="117">
        <f t="shared" si="22"/>
        <v>0.752202211457484</v>
      </c>
      <c r="U62" s="117">
        <f t="shared" si="22"/>
        <v>0.95128532083160056</v>
      </c>
      <c r="V62" s="117">
        <f t="shared" si="22"/>
        <v>0.58980928044844361</v>
      </c>
      <c r="W62" s="117">
        <f t="shared" ref="W62:Y62" si="23">W63+W66+W68+W77</f>
        <v>0.2826206129830956</v>
      </c>
      <c r="X62" s="117">
        <f t="shared" si="23"/>
        <v>0</v>
      </c>
      <c r="Y62" s="117">
        <f t="shared" si="23"/>
        <v>0</v>
      </c>
      <c r="DA62" s="129" t="s">
        <v>3308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1.1522659846738061</v>
      </c>
      <c r="D63" s="122">
        <f t="shared" si="24"/>
        <v>1.2808764262889911</v>
      </c>
      <c r="E63" s="122">
        <f t="shared" si="24"/>
        <v>1.0564312019323576</v>
      </c>
      <c r="F63" s="122">
        <f t="shared" si="24"/>
        <v>1.4302103907152148</v>
      </c>
      <c r="G63" s="122">
        <f t="shared" si="24"/>
        <v>1.2702420636943541</v>
      </c>
      <c r="H63" s="122">
        <f t="shared" si="24"/>
        <v>1.7919548002786481</v>
      </c>
      <c r="I63" s="122">
        <f t="shared" si="24"/>
        <v>1.5835749214291184</v>
      </c>
      <c r="J63" s="122">
        <f t="shared" si="24"/>
        <v>1.0979784118988185</v>
      </c>
      <c r="K63" s="122">
        <f t="shared" si="24"/>
        <v>0.57455127731248168</v>
      </c>
      <c r="L63" s="122">
        <f t="shared" si="24"/>
        <v>0.27598623718819965</v>
      </c>
      <c r="M63" s="122">
        <f t="shared" si="24"/>
        <v>0</v>
      </c>
      <c r="N63" s="122">
        <f t="shared" si="24"/>
        <v>0</v>
      </c>
      <c r="O63" s="122">
        <f t="shared" si="24"/>
        <v>9.4048800813920877E-2</v>
      </c>
      <c r="P63" s="122">
        <f t="shared" si="24"/>
        <v>0.21212918567207234</v>
      </c>
      <c r="Q63" s="122">
        <f t="shared" si="24"/>
        <v>0.25821585332394381</v>
      </c>
      <c r="R63" s="122">
        <f t="shared" ref="R63:V63" si="25">SUM(R64:R65)</f>
        <v>0.38066198794890682</v>
      </c>
      <c r="S63" s="122">
        <f t="shared" si="25"/>
        <v>0.63656376646767521</v>
      </c>
      <c r="T63" s="122">
        <f t="shared" si="25"/>
        <v>0.66627548304822115</v>
      </c>
      <c r="U63" s="122">
        <f t="shared" si="25"/>
        <v>0.81700521778168489</v>
      </c>
      <c r="V63" s="122">
        <f t="shared" si="25"/>
        <v>0.51121896403790434</v>
      </c>
      <c r="W63" s="122">
        <f t="shared" ref="W63:Y63" si="26">SUM(W64:W65)</f>
        <v>0.24301930054083504</v>
      </c>
      <c r="X63" s="122">
        <f t="shared" si="26"/>
        <v>0</v>
      </c>
      <c r="Y63" s="122">
        <f t="shared" si="26"/>
        <v>0</v>
      </c>
      <c r="DA63" s="130" t="s">
        <v>3309</v>
      </c>
    </row>
    <row r="64" spans="1:105" ht="12" customHeight="1" x14ac:dyDescent="0.25">
      <c r="A64" s="97" t="s">
        <v>212</v>
      </c>
      <c r="B64" s="98"/>
      <c r="C64" s="98">
        <v>1.1365693483404442</v>
      </c>
      <c r="D64" s="98">
        <v>1.2637387036573928</v>
      </c>
      <c r="E64" s="98">
        <v>1.0424000074510986</v>
      </c>
      <c r="F64" s="98">
        <v>1.4116107443393289</v>
      </c>
      <c r="G64" s="98">
        <v>1.2538920685696719</v>
      </c>
      <c r="H64" s="98">
        <v>1.769076753604925</v>
      </c>
      <c r="I64" s="98">
        <v>1.5634849793962462</v>
      </c>
      <c r="J64" s="98">
        <v>1.0841754523528953</v>
      </c>
      <c r="K64" s="98">
        <v>0.56733101021072041</v>
      </c>
      <c r="L64" s="98">
        <v>0.27249995539434579</v>
      </c>
      <c r="M64" s="98">
        <v>0</v>
      </c>
      <c r="N64" s="98">
        <v>0</v>
      </c>
      <c r="O64" s="98">
        <v>9.2793805738947549E-2</v>
      </c>
      <c r="P64" s="98">
        <v>0.20918584528393339</v>
      </c>
      <c r="Q64" s="98">
        <v>0.25452841757862166</v>
      </c>
      <c r="R64" s="98">
        <v>0.37513069189719267</v>
      </c>
      <c r="S64" s="98">
        <v>0.62726892169890558</v>
      </c>
      <c r="T64" s="98">
        <v>0.65653522943166454</v>
      </c>
      <c r="U64" s="98">
        <v>0.80500734584880151</v>
      </c>
      <c r="V64" s="98">
        <v>0.5036696983800244</v>
      </c>
      <c r="W64" s="98">
        <v>0.23939148723210285</v>
      </c>
      <c r="X64" s="98">
        <v>0</v>
      </c>
      <c r="Y64" s="98">
        <v>0</v>
      </c>
      <c r="DA64" s="63" t="s">
        <v>3310</v>
      </c>
    </row>
    <row r="65" spans="1:105" ht="12" customHeight="1" x14ac:dyDescent="0.25">
      <c r="A65" s="97" t="s">
        <v>53</v>
      </c>
      <c r="B65" s="98"/>
      <c r="C65" s="98">
        <v>1.5696636333361855E-2</v>
      </c>
      <c r="D65" s="98">
        <v>1.7137722631598316E-2</v>
      </c>
      <c r="E65" s="98">
        <v>1.4031194481258991E-2</v>
      </c>
      <c r="F65" s="98">
        <v>1.8599646375886059E-2</v>
      </c>
      <c r="G65" s="98">
        <v>1.6349995124682198E-2</v>
      </c>
      <c r="H65" s="98">
        <v>2.2878046673723024E-2</v>
      </c>
      <c r="I65" s="98">
        <v>2.0089942032872211E-2</v>
      </c>
      <c r="J65" s="98">
        <v>1.3802959545923218E-2</v>
      </c>
      <c r="K65" s="98">
        <v>7.2202671017612928E-3</v>
      </c>
      <c r="L65" s="98">
        <v>3.4862817938538684E-3</v>
      </c>
      <c r="M65" s="98">
        <v>0</v>
      </c>
      <c r="N65" s="98">
        <v>0</v>
      </c>
      <c r="O65" s="98">
        <v>1.2549950749733267E-3</v>
      </c>
      <c r="P65" s="98">
        <v>2.9433403881389477E-3</v>
      </c>
      <c r="Q65" s="98">
        <v>3.6874357453221605E-3</v>
      </c>
      <c r="R65" s="98">
        <v>5.5312960517141345E-3</v>
      </c>
      <c r="S65" s="98">
        <v>9.2948447687695949E-3</v>
      </c>
      <c r="T65" s="98">
        <v>9.7402536165566485E-3</v>
      </c>
      <c r="U65" s="98">
        <v>1.1997871932883385E-2</v>
      </c>
      <c r="V65" s="98">
        <v>7.5492656578798906E-3</v>
      </c>
      <c r="W65" s="98">
        <v>3.6278133087321997E-3</v>
      </c>
      <c r="X65" s="98">
        <v>0</v>
      </c>
      <c r="Y65" s="98">
        <v>0</v>
      </c>
      <c r="DA65" s="63" t="s">
        <v>3311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4.4417304862988909E-4</v>
      </c>
      <c r="D66" s="122">
        <f t="shared" si="27"/>
        <v>4.0875473956977928E-4</v>
      </c>
      <c r="E66" s="122">
        <f t="shared" si="27"/>
        <v>2.7964362003886936E-4</v>
      </c>
      <c r="F66" s="122">
        <f t="shared" si="27"/>
        <v>4.0105437646026473E-4</v>
      </c>
      <c r="G66" s="122">
        <f t="shared" si="27"/>
        <v>5.9759993952637096E-4</v>
      </c>
      <c r="H66" s="122">
        <f t="shared" si="27"/>
        <v>6.4676258542224383E-4</v>
      </c>
      <c r="I66" s="122">
        <f t="shared" si="27"/>
        <v>4.157146518193598E-4</v>
      </c>
      <c r="J66" s="122">
        <f t="shared" si="27"/>
        <v>6.008854055011355E-4</v>
      </c>
      <c r="K66" s="122">
        <f t="shared" si="27"/>
        <v>1.4703387049553354E-4</v>
      </c>
      <c r="L66" s="122">
        <f t="shared" si="27"/>
        <v>9.7166166987476619E-5</v>
      </c>
      <c r="M66" s="122">
        <f t="shared" si="27"/>
        <v>0</v>
      </c>
      <c r="N66" s="122">
        <f t="shared" si="27"/>
        <v>0</v>
      </c>
      <c r="O66" s="122">
        <f t="shared" si="27"/>
        <v>4.494794496186924E-5</v>
      </c>
      <c r="P66" s="122">
        <f t="shared" si="27"/>
        <v>4.9250450172261018E-5</v>
      </c>
      <c r="Q66" s="122">
        <f t="shared" si="27"/>
        <v>1.308318814333155E-4</v>
      </c>
      <c r="R66" s="122">
        <f t="shared" si="27"/>
        <v>1.105158369922292E-4</v>
      </c>
      <c r="S66" s="122">
        <f t="shared" si="27"/>
        <v>1.3739838706594741E-4</v>
      </c>
      <c r="T66" s="122">
        <f t="shared" si="27"/>
        <v>3.1419914961711056E-4</v>
      </c>
      <c r="U66" s="122">
        <f t="shared" si="27"/>
        <v>4.9751290317707E-4</v>
      </c>
      <c r="V66" s="122">
        <f t="shared" si="27"/>
        <v>6.08792467810948E-4</v>
      </c>
      <c r="W66" s="122">
        <f t="shared" si="27"/>
        <v>2.9232538939831748E-4</v>
      </c>
      <c r="X66" s="122">
        <f t="shared" si="27"/>
        <v>0</v>
      </c>
      <c r="Y66" s="122">
        <f t="shared" si="27"/>
        <v>0</v>
      </c>
      <c r="DA66" s="130" t="s">
        <v>3312</v>
      </c>
    </row>
    <row r="67" spans="1:105" ht="12" customHeight="1" x14ac:dyDescent="0.25">
      <c r="A67" s="97" t="s">
        <v>53</v>
      </c>
      <c r="B67" s="98"/>
      <c r="C67" s="98">
        <v>4.4417304862988909E-4</v>
      </c>
      <c r="D67" s="98">
        <v>4.0875473956977928E-4</v>
      </c>
      <c r="E67" s="98">
        <v>2.7964362003886936E-4</v>
      </c>
      <c r="F67" s="98">
        <v>4.0105437646026473E-4</v>
      </c>
      <c r="G67" s="98">
        <v>5.9759993952637096E-4</v>
      </c>
      <c r="H67" s="98">
        <v>6.4676258542224383E-4</v>
      </c>
      <c r="I67" s="98">
        <v>4.157146518193598E-4</v>
      </c>
      <c r="J67" s="98">
        <v>6.008854055011355E-4</v>
      </c>
      <c r="K67" s="98">
        <v>1.4703387049553354E-4</v>
      </c>
      <c r="L67" s="98">
        <v>9.7166166987476619E-5</v>
      </c>
      <c r="M67" s="98">
        <v>0</v>
      </c>
      <c r="N67" s="98">
        <v>0</v>
      </c>
      <c r="O67" s="98">
        <v>4.494794496186924E-5</v>
      </c>
      <c r="P67" s="98">
        <v>4.9250450172261018E-5</v>
      </c>
      <c r="Q67" s="98">
        <v>1.308318814333155E-4</v>
      </c>
      <c r="R67" s="98">
        <v>1.105158369922292E-4</v>
      </c>
      <c r="S67" s="98">
        <v>1.3739838706594741E-4</v>
      </c>
      <c r="T67" s="98">
        <v>3.1419914961711056E-4</v>
      </c>
      <c r="U67" s="98">
        <v>4.9751290317707E-4</v>
      </c>
      <c r="V67" s="98">
        <v>6.08792467810948E-4</v>
      </c>
      <c r="W67" s="98">
        <v>2.9232538939831748E-4</v>
      </c>
      <c r="X67" s="98">
        <v>0</v>
      </c>
      <c r="Y67" s="98">
        <v>0</v>
      </c>
      <c r="DA67" s="63" t="s">
        <v>3313</v>
      </c>
    </row>
    <row r="68" spans="1:105" ht="12" customHeight="1" x14ac:dyDescent="0.25">
      <c r="A68" s="121" t="s">
        <v>55</v>
      </c>
      <c r="B68" s="122"/>
      <c r="C68" s="122">
        <v>0.10103908437683459</v>
      </c>
      <c r="D68" s="122">
        <v>0.11115694321716743</v>
      </c>
      <c r="E68" s="122">
        <v>8.7117175258091373E-2</v>
      </c>
      <c r="F68" s="122">
        <v>0.12401636725092791</v>
      </c>
      <c r="G68" s="122">
        <v>0.10224162955046075</v>
      </c>
      <c r="H68" s="122">
        <v>0.14380835524378957</v>
      </c>
      <c r="I68" s="122">
        <v>0.12526756421627622</v>
      </c>
      <c r="J68" s="122">
        <v>9.9241151491756163E-2</v>
      </c>
      <c r="K68" s="122">
        <v>5.2728430405828162E-2</v>
      </c>
      <c r="L68" s="122">
        <v>2.2242339774216819E-2</v>
      </c>
      <c r="M68" s="122">
        <v>0</v>
      </c>
      <c r="N68" s="122">
        <v>0</v>
      </c>
      <c r="O68" s="122">
        <v>9.6221613840817219E-3</v>
      </c>
      <c r="P68" s="122">
        <v>2.0589504618201551E-2</v>
      </c>
      <c r="Q68" s="122">
        <v>2.8211535455001359E-2</v>
      </c>
      <c r="R68" s="122">
        <v>3.8423278234523663E-2</v>
      </c>
      <c r="S68" s="122">
        <v>7.0596864180047958E-2</v>
      </c>
      <c r="T68" s="122">
        <v>7.1865429255965632E-2</v>
      </c>
      <c r="U68" s="122">
        <v>0.11144391624808334</v>
      </c>
      <c r="V68" s="122">
        <v>6.1760972071421373E-2</v>
      </c>
      <c r="W68" s="122">
        <v>3.0946124157299356E-2</v>
      </c>
      <c r="X68" s="122">
        <v>0</v>
      </c>
      <c r="Y68" s="122">
        <v>0</v>
      </c>
      <c r="DA68" s="130" t="s">
        <v>3314</v>
      </c>
    </row>
    <row r="69" spans="1:105" ht="12" customHeight="1" x14ac:dyDescent="0.25">
      <c r="A69" s="97" t="s">
        <v>134</v>
      </c>
      <c r="B69" s="98"/>
      <c r="C69" s="98">
        <v>9.6310743543017996E-2</v>
      </c>
      <c r="D69" s="98">
        <v>0.10608558673681923</v>
      </c>
      <c r="E69" s="98">
        <v>8.2480603399142677E-2</v>
      </c>
      <c r="F69" s="98">
        <v>0.11759851878466678</v>
      </c>
      <c r="G69" s="98">
        <v>9.6464582911658922E-2</v>
      </c>
      <c r="H69" s="98">
        <v>0.13636879114858466</v>
      </c>
      <c r="I69" s="98">
        <v>0.11967498922039869</v>
      </c>
      <c r="J69" s="98">
        <v>9.4402970079352E-2</v>
      </c>
      <c r="K69" s="98">
        <v>4.8936662377666897E-2</v>
      </c>
      <c r="L69" s="98">
        <v>1.9288767525562626E-2</v>
      </c>
      <c r="M69" s="98">
        <v>0</v>
      </c>
      <c r="N69" s="98">
        <v>0</v>
      </c>
      <c r="O69" s="98">
        <v>6.8080469264830464E-3</v>
      </c>
      <c r="P69" s="98">
        <v>1.5018342018560346E-2</v>
      </c>
      <c r="Q69" s="98">
        <v>2.4197663214214113E-2</v>
      </c>
      <c r="R69" s="98">
        <v>3.5998139994360738E-2</v>
      </c>
      <c r="S69" s="98">
        <v>6.8727086770966797E-2</v>
      </c>
      <c r="T69" s="98">
        <v>6.9783407679215301E-2</v>
      </c>
      <c r="U69" s="98">
        <v>0.10839348653576254</v>
      </c>
      <c r="V69" s="98">
        <v>5.863776496632625E-2</v>
      </c>
      <c r="W69" s="98">
        <v>2.8330338012253937E-2</v>
      </c>
      <c r="X69" s="98">
        <v>0</v>
      </c>
      <c r="Y69" s="98">
        <v>0</v>
      </c>
      <c r="DA69" s="63" t="s">
        <v>3315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1.7409769559304845E-4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1.3330416301874889E-4</v>
      </c>
      <c r="T70" s="98">
        <v>0</v>
      </c>
      <c r="U70" s="98">
        <v>1.2872581217901501E-4</v>
      </c>
      <c r="V70" s="98">
        <v>1.2501848109796828E-4</v>
      </c>
      <c r="W70" s="98">
        <v>1.3496837253542535E-4</v>
      </c>
      <c r="X70" s="98">
        <v>0</v>
      </c>
      <c r="Y70" s="98">
        <v>0</v>
      </c>
      <c r="DA70" s="63" t="s">
        <v>3316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1.501921873471873E-4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1.1062894102985713E-4</v>
      </c>
      <c r="T71" s="101">
        <v>0</v>
      </c>
      <c r="U71" s="101">
        <v>1.0638825922470679E-4</v>
      </c>
      <c r="V71" s="101">
        <v>1.0304295195436203E-4</v>
      </c>
      <c r="W71" s="101">
        <v>1.1008316468696496E-4</v>
      </c>
      <c r="X71" s="101">
        <v>0</v>
      </c>
      <c r="Y71" s="101">
        <v>0</v>
      </c>
      <c r="DA71" s="131" t="s">
        <v>3317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2.3905508245861151E-5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2.2675221988891755E-5</v>
      </c>
      <c r="T72" s="104">
        <v>0</v>
      </c>
      <c r="U72" s="104">
        <v>2.2337552954308237E-5</v>
      </c>
      <c r="V72" s="104">
        <v>2.1975529143606246E-5</v>
      </c>
      <c r="W72" s="104">
        <v>2.4885207848460387E-5</v>
      </c>
      <c r="X72" s="104">
        <v>0</v>
      </c>
      <c r="Y72" s="104">
        <v>0</v>
      </c>
      <c r="DA72" s="132" t="s">
        <v>3318</v>
      </c>
    </row>
    <row r="73" spans="1:105" ht="12" customHeight="1" x14ac:dyDescent="0.25">
      <c r="A73" s="106" t="s">
        <v>122</v>
      </c>
      <c r="B73" s="101"/>
      <c r="C73" s="101">
        <v>4.7283408338165992E-3</v>
      </c>
      <c r="D73" s="101">
        <v>5.0713564803482013E-3</v>
      </c>
      <c r="E73" s="101">
        <v>4.6365718589486942E-3</v>
      </c>
      <c r="F73" s="101">
        <v>6.2617486807299639E-3</v>
      </c>
      <c r="G73" s="101">
        <v>5.615646989124653E-3</v>
      </c>
      <c r="H73" s="101">
        <v>7.1180421926990865E-3</v>
      </c>
      <c r="I73" s="101">
        <v>5.2619740437719314E-3</v>
      </c>
      <c r="J73" s="101">
        <v>4.6846966840569772E-3</v>
      </c>
      <c r="K73" s="101">
        <v>3.6347287250033029E-3</v>
      </c>
      <c r="L73" s="101">
        <v>2.7972166646038853E-3</v>
      </c>
      <c r="M73" s="101">
        <v>0</v>
      </c>
      <c r="N73" s="101">
        <v>0</v>
      </c>
      <c r="O73" s="101">
        <v>2.655695137112086E-3</v>
      </c>
      <c r="P73" s="101">
        <v>5.2656882175238584E-3</v>
      </c>
      <c r="Q73" s="101">
        <v>3.8655352638414567E-3</v>
      </c>
      <c r="R73" s="101">
        <v>2.2790617204290291E-3</v>
      </c>
      <c r="S73" s="101">
        <v>1.5966975020025144E-3</v>
      </c>
      <c r="T73" s="101">
        <v>1.9478143792762415E-3</v>
      </c>
      <c r="U73" s="101">
        <v>2.6643342384316229E-3</v>
      </c>
      <c r="V73" s="101">
        <v>2.7452688363199182E-3</v>
      </c>
      <c r="W73" s="101">
        <v>2.2400628542265633E-3</v>
      </c>
      <c r="X73" s="101">
        <v>0</v>
      </c>
      <c r="Y73" s="101">
        <v>0</v>
      </c>
      <c r="DA73" s="131" t="s">
        <v>3319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1.5609978553116373E-4</v>
      </c>
      <c r="G74" s="104">
        <v>1.6139964967716567E-4</v>
      </c>
      <c r="H74" s="104">
        <v>3.2152190250581088E-4</v>
      </c>
      <c r="I74" s="104">
        <v>1.5650325651252401E-4</v>
      </c>
      <c r="J74" s="104">
        <v>1.5348472834718924E-4</v>
      </c>
      <c r="K74" s="104">
        <v>1.5703930315796226E-4</v>
      </c>
      <c r="L74" s="104">
        <v>1.5635558405030785E-4</v>
      </c>
      <c r="M74" s="104">
        <v>0</v>
      </c>
      <c r="N74" s="104">
        <v>0</v>
      </c>
      <c r="O74" s="104">
        <v>1.5841932048658785E-4</v>
      </c>
      <c r="P74" s="104">
        <v>3.0547438211734506E-4</v>
      </c>
      <c r="Q74" s="104">
        <v>1.483369769457907E-4</v>
      </c>
      <c r="R74" s="104">
        <v>1.460765197338972E-4</v>
      </c>
      <c r="S74" s="104">
        <v>1.3977574405988816E-4</v>
      </c>
      <c r="T74" s="104">
        <v>1.3420719747408758E-4</v>
      </c>
      <c r="U74" s="104">
        <v>2.5736966171015273E-4</v>
      </c>
      <c r="V74" s="104">
        <v>2.5291978767723609E-4</v>
      </c>
      <c r="W74" s="104">
        <v>2.4075491828343142E-4</v>
      </c>
      <c r="X74" s="104">
        <v>0</v>
      </c>
      <c r="Y74" s="104">
        <v>0</v>
      </c>
      <c r="DA74" s="132" t="s">
        <v>3320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1.3141098511058245E-4</v>
      </c>
      <c r="G75" s="98">
        <v>1.3629901970831399E-4</v>
      </c>
      <c r="H75" s="98">
        <v>2.7127101102783404E-4</v>
      </c>
      <c r="I75" s="98">
        <v>1.334698681990877E-4</v>
      </c>
      <c r="J75" s="98">
        <v>1.2987784538151189E-4</v>
      </c>
      <c r="K75" s="98">
        <v>1.3287693236000515E-4</v>
      </c>
      <c r="L75" s="98">
        <v>1.3191190622700361E-4</v>
      </c>
      <c r="M75" s="98">
        <v>0</v>
      </c>
      <c r="N75" s="98">
        <v>0</v>
      </c>
      <c r="O75" s="98">
        <v>1.3324265552492489E-4</v>
      </c>
      <c r="P75" s="98">
        <v>2.564231282889316E-4</v>
      </c>
      <c r="Q75" s="98">
        <v>1.2404558554900225E-4</v>
      </c>
      <c r="R75" s="98">
        <v>1.2222163115908303E-4</v>
      </c>
      <c r="S75" s="98">
        <v>1.167700769961586E-4</v>
      </c>
      <c r="T75" s="98">
        <v>1.1203446827602488E-4</v>
      </c>
      <c r="U75" s="98">
        <v>2.1430821342737511E-4</v>
      </c>
      <c r="V75" s="98">
        <v>2.1009216217742597E-4</v>
      </c>
      <c r="W75" s="98">
        <v>1.9772134586271316E-4</v>
      </c>
      <c r="X75" s="98">
        <v>0</v>
      </c>
      <c r="Y75" s="98">
        <v>0</v>
      </c>
      <c r="DA75" s="63" t="s">
        <v>3321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2.4688800420581264E-5</v>
      </c>
      <c r="G76" s="98">
        <v>2.5100629968851665E-5</v>
      </c>
      <c r="H76" s="98">
        <v>5.0250891477976822E-5</v>
      </c>
      <c r="I76" s="98">
        <v>2.3033388313436295E-5</v>
      </c>
      <c r="J76" s="98">
        <v>2.360688296567735E-5</v>
      </c>
      <c r="K76" s="98">
        <v>2.4162370797957101E-5</v>
      </c>
      <c r="L76" s="98">
        <v>2.4443677823304246E-5</v>
      </c>
      <c r="M76" s="98">
        <v>0</v>
      </c>
      <c r="N76" s="98">
        <v>0</v>
      </c>
      <c r="O76" s="98">
        <v>2.517666496166295E-5</v>
      </c>
      <c r="P76" s="98">
        <v>4.9051253828413463E-5</v>
      </c>
      <c r="Q76" s="98">
        <v>2.4291391396788445E-5</v>
      </c>
      <c r="R76" s="98">
        <v>2.3854888574814168E-5</v>
      </c>
      <c r="S76" s="98">
        <v>2.3005667063729565E-5</v>
      </c>
      <c r="T76" s="98">
        <v>2.2172729198062684E-5</v>
      </c>
      <c r="U76" s="98">
        <v>4.3061448282777618E-5</v>
      </c>
      <c r="V76" s="98">
        <v>4.2827625499810125E-5</v>
      </c>
      <c r="W76" s="98">
        <v>4.3033572420718274E-5</v>
      </c>
      <c r="X76" s="98">
        <v>0</v>
      </c>
      <c r="Y76" s="98">
        <v>0</v>
      </c>
      <c r="DA76" s="63" t="s">
        <v>3322</v>
      </c>
    </row>
    <row r="77" spans="1:105" ht="12" customHeight="1" x14ac:dyDescent="0.25">
      <c r="A77" s="121" t="s">
        <v>54</v>
      </c>
      <c r="B77" s="122"/>
      <c r="C77" s="122">
        <v>1.0671732567971871E-2</v>
      </c>
      <c r="D77" s="122">
        <v>1.2011604143820603E-2</v>
      </c>
      <c r="E77" s="122">
        <v>9.5926554695772437E-3</v>
      </c>
      <c r="F77" s="122">
        <v>1.3718757308708359E-2</v>
      </c>
      <c r="G77" s="122">
        <v>1.1626145437886089E-2</v>
      </c>
      <c r="H77" s="122">
        <v>1.6070789850526856E-2</v>
      </c>
      <c r="I77" s="122">
        <v>1.4610869388001945E-2</v>
      </c>
      <c r="J77" s="122">
        <v>1.2604265504119687E-2</v>
      </c>
      <c r="K77" s="122">
        <v>7.1374686086370558E-3</v>
      </c>
      <c r="L77" s="122">
        <v>3.0807021648650659E-3</v>
      </c>
      <c r="M77" s="122">
        <v>0</v>
      </c>
      <c r="N77" s="122">
        <v>0</v>
      </c>
      <c r="O77" s="122">
        <v>1.4413643990469577E-3</v>
      </c>
      <c r="P77" s="122">
        <v>3.2612696989931501E-3</v>
      </c>
      <c r="Q77" s="122">
        <v>4.6939382717463632E-3</v>
      </c>
      <c r="R77" s="122">
        <v>6.6369695483761938E-3</v>
      </c>
      <c r="S77" s="122">
        <v>1.2811148483857926E-2</v>
      </c>
      <c r="T77" s="122">
        <v>1.3747100003680233E-2</v>
      </c>
      <c r="U77" s="122">
        <v>2.2338673898655147E-2</v>
      </c>
      <c r="V77" s="122">
        <v>1.6220551871306877E-2</v>
      </c>
      <c r="W77" s="122">
        <v>8.362862895562876E-3</v>
      </c>
      <c r="X77" s="122">
        <v>0</v>
      </c>
      <c r="Y77" s="122">
        <v>0</v>
      </c>
      <c r="DA77" s="130" t="s">
        <v>3323</v>
      </c>
    </row>
    <row r="78" spans="1:105" ht="12" customHeight="1" x14ac:dyDescent="0.25">
      <c r="A78" s="97" t="s">
        <v>189</v>
      </c>
      <c r="B78" s="98"/>
      <c r="C78" s="98">
        <v>1.0380844774341015E-2</v>
      </c>
      <c r="D78" s="98">
        <v>1.170195246735062E-2</v>
      </c>
      <c r="E78" s="98">
        <v>9.1702749444361239E-3</v>
      </c>
      <c r="F78" s="98">
        <v>1.2964197385039691E-2</v>
      </c>
      <c r="G78" s="98">
        <v>1.0910663348693065E-2</v>
      </c>
      <c r="H78" s="98">
        <v>1.5127977765921405E-2</v>
      </c>
      <c r="I78" s="98">
        <v>1.3980628780762712E-2</v>
      </c>
      <c r="J78" s="98">
        <v>1.217157729154536E-2</v>
      </c>
      <c r="K78" s="98">
        <v>6.8796110780010127E-3</v>
      </c>
      <c r="L78" s="98">
        <v>2.9461945334752185E-3</v>
      </c>
      <c r="M78" s="98">
        <v>0</v>
      </c>
      <c r="N78" s="98">
        <v>0</v>
      </c>
      <c r="O78" s="98">
        <v>1.341656044042485E-3</v>
      </c>
      <c r="P78" s="98">
        <v>3.0243427464680416E-3</v>
      </c>
      <c r="Q78" s="98">
        <v>4.480912879379368E-3</v>
      </c>
      <c r="R78" s="98">
        <v>6.4044253210511649E-3</v>
      </c>
      <c r="S78" s="98">
        <v>1.2412657931659334E-2</v>
      </c>
      <c r="T78" s="98">
        <v>1.3042899327510907E-2</v>
      </c>
      <c r="U78" s="98">
        <v>2.1437838151841433E-2</v>
      </c>
      <c r="V78" s="98">
        <v>1.4640471043240587E-2</v>
      </c>
      <c r="W78" s="98">
        <v>7.4738633346108432E-3</v>
      </c>
      <c r="X78" s="98">
        <v>0</v>
      </c>
      <c r="Y78" s="98">
        <v>0</v>
      </c>
      <c r="DA78" s="63" t="s">
        <v>3324</v>
      </c>
    </row>
    <row r="79" spans="1:105" ht="12" customHeight="1" x14ac:dyDescent="0.25">
      <c r="A79" s="109" t="s">
        <v>120</v>
      </c>
      <c r="B79" s="33"/>
      <c r="C79" s="33">
        <v>2.9088779363085492E-4</v>
      </c>
      <c r="D79" s="33">
        <v>3.0965167646998418E-4</v>
      </c>
      <c r="E79" s="33">
        <v>4.2238052514112067E-4</v>
      </c>
      <c r="F79" s="33">
        <v>7.5455992366866773E-4</v>
      </c>
      <c r="G79" s="33">
        <v>7.1548208919302474E-4</v>
      </c>
      <c r="H79" s="33">
        <v>9.4281208460545059E-4</v>
      </c>
      <c r="I79" s="33">
        <v>6.3024060723923395E-4</v>
      </c>
      <c r="J79" s="33">
        <v>4.3268821257432709E-4</v>
      </c>
      <c r="K79" s="33">
        <v>2.5785753063604341E-4</v>
      </c>
      <c r="L79" s="33">
        <v>1.3450763138984735E-4</v>
      </c>
      <c r="M79" s="33">
        <v>0</v>
      </c>
      <c r="N79" s="33">
        <v>0</v>
      </c>
      <c r="O79" s="33">
        <v>9.9708355004472719E-5</v>
      </c>
      <c r="P79" s="33">
        <v>2.3692695252510834E-4</v>
      </c>
      <c r="Q79" s="33">
        <v>2.1302539236699516E-4</v>
      </c>
      <c r="R79" s="33">
        <v>2.3254422732502876E-4</v>
      </c>
      <c r="S79" s="33">
        <v>3.9849055219859164E-4</v>
      </c>
      <c r="T79" s="33">
        <v>7.042006761693257E-4</v>
      </c>
      <c r="U79" s="33">
        <v>9.0083574681371504E-4</v>
      </c>
      <c r="V79" s="33">
        <v>1.58008082806629E-3</v>
      </c>
      <c r="W79" s="33">
        <v>8.8899956095203191E-4</v>
      </c>
      <c r="X79" s="33">
        <v>0</v>
      </c>
      <c r="Y79" s="33">
        <v>0</v>
      </c>
      <c r="DA79" s="60" t="s">
        <v>3325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37.764694279784806</v>
      </c>
      <c r="D81" s="117">
        <f t="shared" si="28"/>
        <v>41.879915753618</v>
      </c>
      <c r="E81" s="117">
        <f t="shared" si="28"/>
        <v>40.909753805137655</v>
      </c>
      <c r="F81" s="117">
        <f t="shared" si="28"/>
        <v>48.9792206958452</v>
      </c>
      <c r="G81" s="117">
        <f t="shared" si="28"/>
        <v>38.266336394126498</v>
      </c>
      <c r="H81" s="117">
        <f t="shared" si="28"/>
        <v>42.843394862716721</v>
      </c>
      <c r="I81" s="117">
        <f t="shared" si="28"/>
        <v>42.45058163082102</v>
      </c>
      <c r="J81" s="117">
        <f t="shared" si="28"/>
        <v>45.251861929661494</v>
      </c>
      <c r="K81" s="117">
        <f t="shared" si="28"/>
        <v>35.019319425486586</v>
      </c>
      <c r="L81" s="117">
        <f t="shared" si="28"/>
        <v>35.286219137929116</v>
      </c>
      <c r="M81" s="117">
        <f t="shared" si="28"/>
        <v>30.156511964661469</v>
      </c>
      <c r="N81" s="117">
        <f t="shared" si="28"/>
        <v>32.190535773019299</v>
      </c>
      <c r="O81" s="117">
        <f t="shared" si="28"/>
        <v>28.403008274519745</v>
      </c>
      <c r="P81" s="117">
        <f t="shared" si="28"/>
        <v>31.824469302717389</v>
      </c>
      <c r="Q81" s="117">
        <f t="shared" si="28"/>
        <v>24.760358417172217</v>
      </c>
      <c r="R81" s="117">
        <f t="shared" ref="R81:V81" si="29">R82+R85+R87+R100</f>
        <v>21.329667312362464</v>
      </c>
      <c r="S81" s="117">
        <f t="shared" si="29"/>
        <v>24.732115575976053</v>
      </c>
      <c r="T81" s="117">
        <f t="shared" si="29"/>
        <v>25.822340734443181</v>
      </c>
      <c r="U81" s="117">
        <f t="shared" si="29"/>
        <v>25.285500619344504</v>
      </c>
      <c r="V81" s="117">
        <f t="shared" si="29"/>
        <v>21.98054314607208</v>
      </c>
      <c r="W81" s="117">
        <f t="shared" ref="W81:Y81" si="30">W82+W85+W87+W100</f>
        <v>22.896242338151744</v>
      </c>
      <c r="X81" s="117">
        <f t="shared" si="30"/>
        <v>13.624246130872946</v>
      </c>
      <c r="Y81" s="117">
        <f t="shared" si="30"/>
        <v>9.7943146670917383</v>
      </c>
      <c r="DA81" s="129" t="s">
        <v>3326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34.665013531726643</v>
      </c>
      <c r="D82" s="122">
        <f t="shared" si="31"/>
        <v>38.42567420259158</v>
      </c>
      <c r="E82" s="122">
        <f t="shared" si="31"/>
        <v>37.55959370882298</v>
      </c>
      <c r="F82" s="122">
        <f t="shared" si="31"/>
        <v>44.833740365713986</v>
      </c>
      <c r="G82" s="122">
        <f t="shared" si="31"/>
        <v>35.136017917700855</v>
      </c>
      <c r="H82" s="122">
        <f t="shared" si="31"/>
        <v>39.281718138961423</v>
      </c>
      <c r="I82" s="122">
        <f t="shared" si="31"/>
        <v>38.893560370724579</v>
      </c>
      <c r="J82" s="122">
        <f t="shared" si="31"/>
        <v>40.998923040968918</v>
      </c>
      <c r="K82" s="122">
        <f t="shared" si="31"/>
        <v>31.594974308765501</v>
      </c>
      <c r="L82" s="122">
        <f t="shared" si="31"/>
        <v>32.137649238050557</v>
      </c>
      <c r="M82" s="122">
        <f t="shared" si="31"/>
        <v>27.265729873180518</v>
      </c>
      <c r="N82" s="122">
        <f t="shared" si="31"/>
        <v>29.088922849247833</v>
      </c>
      <c r="O82" s="122">
        <f t="shared" si="31"/>
        <v>25.359686459875164</v>
      </c>
      <c r="P82" s="122">
        <f t="shared" si="31"/>
        <v>28.641218051793274</v>
      </c>
      <c r="Q82" s="122">
        <f t="shared" si="31"/>
        <v>22.023455757176592</v>
      </c>
      <c r="R82" s="122">
        <f t="shared" ref="R82:V82" si="32">SUM(R83:R84)</f>
        <v>19.099797017091603</v>
      </c>
      <c r="S82" s="122">
        <f t="shared" si="32"/>
        <v>21.893714163347283</v>
      </c>
      <c r="T82" s="122">
        <f t="shared" si="32"/>
        <v>22.874369353800102</v>
      </c>
      <c r="U82" s="122">
        <f t="shared" si="32"/>
        <v>21.701848129206113</v>
      </c>
      <c r="V82" s="122">
        <f t="shared" si="32"/>
        <v>19.055861347174822</v>
      </c>
      <c r="W82" s="122">
        <f t="shared" ref="W82:Y82" si="33">SUM(W83:W84)</f>
        <v>19.65836089595043</v>
      </c>
      <c r="X82" s="122">
        <f t="shared" si="33"/>
        <v>10.722548676614176</v>
      </c>
      <c r="Y82" s="122">
        <f t="shared" si="33"/>
        <v>7.3264031960849669</v>
      </c>
      <c r="DA82" s="130" t="s">
        <v>3327</v>
      </c>
    </row>
    <row r="83" spans="1:105" ht="12" customHeight="1" x14ac:dyDescent="0.25">
      <c r="A83" s="97" t="s">
        <v>199</v>
      </c>
      <c r="B83" s="98"/>
      <c r="C83" s="98">
        <v>34.466408106941188</v>
      </c>
      <c r="D83" s="98">
        <v>38.206749746865782</v>
      </c>
      <c r="E83" s="98">
        <v>37.344632834547525</v>
      </c>
      <c r="F83" s="98">
        <v>44.57955421351258</v>
      </c>
      <c r="G83" s="98">
        <v>34.936642214481239</v>
      </c>
      <c r="H83" s="98">
        <v>39.058259078378491</v>
      </c>
      <c r="I83" s="98">
        <v>38.671490122885672</v>
      </c>
      <c r="J83" s="98">
        <v>40.764877680892241</v>
      </c>
      <c r="K83" s="98">
        <v>31.413316126392765</v>
      </c>
      <c r="L83" s="98">
        <v>31.950797462612261</v>
      </c>
      <c r="M83" s="98">
        <v>27.108033876575124</v>
      </c>
      <c r="N83" s="98">
        <v>28.91956227633073</v>
      </c>
      <c r="O83" s="98">
        <v>25.212543961013452</v>
      </c>
      <c r="P83" s="98">
        <v>28.475200586345846</v>
      </c>
      <c r="Q83" s="98">
        <v>21.89580149206013</v>
      </c>
      <c r="R83" s="98">
        <v>18.987531908495473</v>
      </c>
      <c r="S83" s="98">
        <v>21.764000399216719</v>
      </c>
      <c r="T83" s="98">
        <v>22.737893886625173</v>
      </c>
      <c r="U83" s="98">
        <v>21.571019386848487</v>
      </c>
      <c r="V83" s="98">
        <v>18.939872353918375</v>
      </c>
      <c r="W83" s="98">
        <v>19.53695197740176</v>
      </c>
      <c r="X83" s="98">
        <v>10.65636502316439</v>
      </c>
      <c r="Y83" s="98">
        <v>7.2809487727670028</v>
      </c>
      <c r="DA83" s="63" t="s">
        <v>3328</v>
      </c>
    </row>
    <row r="84" spans="1:105" ht="12" customHeight="1" x14ac:dyDescent="0.25">
      <c r="A84" s="97" t="s">
        <v>53</v>
      </c>
      <c r="B84" s="98"/>
      <c r="C84" s="98">
        <v>0.19860542478545817</v>
      </c>
      <c r="D84" s="98">
        <v>0.21892445572579944</v>
      </c>
      <c r="E84" s="98">
        <v>0.21496087427545379</v>
      </c>
      <c r="F84" s="98">
        <v>0.25418615220140917</v>
      </c>
      <c r="G84" s="98">
        <v>0.19937570321961468</v>
      </c>
      <c r="H84" s="98">
        <v>0.22345906058293072</v>
      </c>
      <c r="I84" s="98">
        <v>0.22207024783890908</v>
      </c>
      <c r="J84" s="98">
        <v>0.23404536007667484</v>
      </c>
      <c r="K84" s="98">
        <v>0.18165818237273726</v>
      </c>
      <c r="L84" s="98">
        <v>0.18685177543829848</v>
      </c>
      <c r="M84" s="98">
        <v>0.15769599660539416</v>
      </c>
      <c r="N84" s="98">
        <v>0.16936057291710152</v>
      </c>
      <c r="O84" s="98">
        <v>0.14714249886171221</v>
      </c>
      <c r="P84" s="98">
        <v>0.16601746544742935</v>
      </c>
      <c r="Q84" s="98">
        <v>0.12765426511646219</v>
      </c>
      <c r="R84" s="98">
        <v>0.11226510859613029</v>
      </c>
      <c r="S84" s="98">
        <v>0.1297137641305656</v>
      </c>
      <c r="T84" s="98">
        <v>0.13647546717492967</v>
      </c>
      <c r="U84" s="98">
        <v>0.13082874235762493</v>
      </c>
      <c r="V84" s="98">
        <v>0.11598899325644764</v>
      </c>
      <c r="W84" s="98">
        <v>0.12140891854867188</v>
      </c>
      <c r="X84" s="98">
        <v>6.6183653449786023E-2</v>
      </c>
      <c r="Y84" s="98">
        <v>4.5454423317964086E-2</v>
      </c>
      <c r="DA84" s="63" t="s">
        <v>3329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1.3591695288074607E-2</v>
      </c>
      <c r="D85" s="122">
        <f t="shared" si="34"/>
        <v>1.3401316104466335E-2</v>
      </c>
      <c r="E85" s="122">
        <f t="shared" si="34"/>
        <v>1.0172036678913874E-2</v>
      </c>
      <c r="F85" s="122">
        <f t="shared" si="34"/>
        <v>1.3836375987879132E-2</v>
      </c>
      <c r="G85" s="122">
        <f t="shared" si="34"/>
        <v>1.7110229847491883E-2</v>
      </c>
      <c r="H85" s="122">
        <f t="shared" si="34"/>
        <v>1.6292257508969857E-2</v>
      </c>
      <c r="I85" s="122">
        <f t="shared" si="34"/>
        <v>1.2085418806462817E-2</v>
      </c>
      <c r="J85" s="122">
        <f t="shared" si="34"/>
        <v>2.4662427077959646E-2</v>
      </c>
      <c r="K85" s="122">
        <f t="shared" si="34"/>
        <v>9.0180773903927262E-3</v>
      </c>
      <c r="L85" s="122">
        <f t="shared" si="34"/>
        <v>1.4412981436475698E-2</v>
      </c>
      <c r="M85" s="122">
        <f t="shared" si="34"/>
        <v>7.1168416307913077E-3</v>
      </c>
      <c r="N85" s="122">
        <f t="shared" si="34"/>
        <v>1.2879967672324886E-2</v>
      </c>
      <c r="O85" s="122">
        <f t="shared" si="34"/>
        <v>1.352933143352264E-2</v>
      </c>
      <c r="P85" s="122">
        <f t="shared" si="34"/>
        <v>8.8158305808347208E-3</v>
      </c>
      <c r="Q85" s="122">
        <f t="shared" si="34"/>
        <v>1.0771824904676312E-2</v>
      </c>
      <c r="R85" s="122">
        <f t="shared" si="34"/>
        <v>5.2163475060332176E-3</v>
      </c>
      <c r="S85" s="122">
        <f t="shared" si="34"/>
        <v>4.5341467731762645E-3</v>
      </c>
      <c r="T85" s="122">
        <f t="shared" si="34"/>
        <v>1.0033426177773067E-2</v>
      </c>
      <c r="U85" s="122">
        <f t="shared" si="34"/>
        <v>1.3948787692779331E-2</v>
      </c>
      <c r="V85" s="122">
        <f t="shared" si="34"/>
        <v>2.4478530476565195E-2</v>
      </c>
      <c r="W85" s="122">
        <f t="shared" si="34"/>
        <v>2.9573585227463117E-2</v>
      </c>
      <c r="X85" s="122">
        <f t="shared" si="34"/>
        <v>7.0487082480926973E-3</v>
      </c>
      <c r="Y85" s="122">
        <f t="shared" si="34"/>
        <v>2.9687816744029708E-2</v>
      </c>
      <c r="DA85" s="130" t="s">
        <v>3330</v>
      </c>
    </row>
    <row r="86" spans="1:105" ht="12" customHeight="1" x14ac:dyDescent="0.25">
      <c r="A86" s="97" t="s">
        <v>53</v>
      </c>
      <c r="B86" s="98"/>
      <c r="C86" s="98">
        <v>1.3591695288074607E-2</v>
      </c>
      <c r="D86" s="98">
        <v>1.3401316104466335E-2</v>
      </c>
      <c r="E86" s="98">
        <v>1.0172036678913874E-2</v>
      </c>
      <c r="F86" s="98">
        <v>1.3836375987879132E-2</v>
      </c>
      <c r="G86" s="98">
        <v>1.7110229847491883E-2</v>
      </c>
      <c r="H86" s="98">
        <v>1.6292257508969857E-2</v>
      </c>
      <c r="I86" s="98">
        <v>1.2085418806462817E-2</v>
      </c>
      <c r="J86" s="98">
        <v>2.4662427077959646E-2</v>
      </c>
      <c r="K86" s="98">
        <v>9.0180773903927262E-3</v>
      </c>
      <c r="L86" s="98">
        <v>1.4412981436475698E-2</v>
      </c>
      <c r="M86" s="98">
        <v>7.1168416307913077E-3</v>
      </c>
      <c r="N86" s="98">
        <v>1.2879967672324886E-2</v>
      </c>
      <c r="O86" s="98">
        <v>1.352933143352264E-2</v>
      </c>
      <c r="P86" s="98">
        <v>8.8158305808347208E-3</v>
      </c>
      <c r="Q86" s="98">
        <v>1.0771824904676312E-2</v>
      </c>
      <c r="R86" s="98">
        <v>5.2163475060332176E-3</v>
      </c>
      <c r="S86" s="98">
        <v>4.5341467731762645E-3</v>
      </c>
      <c r="T86" s="98">
        <v>1.0033426177773067E-2</v>
      </c>
      <c r="U86" s="98">
        <v>1.3948787692779331E-2</v>
      </c>
      <c r="V86" s="98">
        <v>2.4478530476565195E-2</v>
      </c>
      <c r="W86" s="98">
        <v>2.9573585227463117E-2</v>
      </c>
      <c r="X86" s="98">
        <v>7.0487082480926973E-3</v>
      </c>
      <c r="Y86" s="98">
        <v>2.9687816744029708E-2</v>
      </c>
      <c r="DA86" s="63" t="s">
        <v>3331</v>
      </c>
    </row>
    <row r="87" spans="1:105" ht="12" customHeight="1" x14ac:dyDescent="0.25">
      <c r="A87" s="121" t="s">
        <v>55</v>
      </c>
      <c r="B87" s="122"/>
      <c r="C87" s="122">
        <v>2.804410035186168</v>
      </c>
      <c r="D87" s="122">
        <v>3.1296314014739646</v>
      </c>
      <c r="E87" s="122">
        <v>3.0265528368310757</v>
      </c>
      <c r="F87" s="122">
        <v>3.7535883301905195</v>
      </c>
      <c r="G87" s="122">
        <v>2.8257275919854017</v>
      </c>
      <c r="H87" s="122">
        <v>3.2241686004237819</v>
      </c>
      <c r="I87" s="122">
        <v>3.2090324518354194</v>
      </c>
      <c r="J87" s="122">
        <v>3.7943856551159278</v>
      </c>
      <c r="K87" s="122">
        <v>3.0515905316060064</v>
      </c>
      <c r="L87" s="122">
        <v>2.8031848894123161</v>
      </c>
      <c r="M87" s="122">
        <v>2.5875306991462668</v>
      </c>
      <c r="N87" s="122">
        <v>2.756384411413956</v>
      </c>
      <c r="O87" s="122">
        <v>2.6952313853451839</v>
      </c>
      <c r="P87" s="122">
        <v>2.8141251489452612</v>
      </c>
      <c r="Q87" s="122">
        <v>2.4063604611331018</v>
      </c>
      <c r="R87" s="122">
        <v>1.9656422115163477</v>
      </c>
      <c r="S87" s="122">
        <v>2.4972974765868958</v>
      </c>
      <c r="T87" s="122">
        <v>2.5764577827629789</v>
      </c>
      <c r="U87" s="122">
        <v>3.1170027571870853</v>
      </c>
      <c r="V87" s="122">
        <v>2.4240923722599859</v>
      </c>
      <c r="W87" s="122">
        <v>2.6666405465110925</v>
      </c>
      <c r="X87" s="122">
        <v>2.4046915626503691</v>
      </c>
      <c r="Y87" s="122">
        <v>2.04615246515002</v>
      </c>
      <c r="DA87" s="130" t="s">
        <v>3332</v>
      </c>
    </row>
    <row r="88" spans="1:105" ht="12" customHeight="1" x14ac:dyDescent="0.25">
      <c r="A88" s="97" t="s">
        <v>132</v>
      </c>
      <c r="B88" s="98"/>
      <c r="C88" s="98">
        <v>0.10415946220156141</v>
      </c>
      <c r="D88" s="98">
        <v>0.2343060970101665</v>
      </c>
      <c r="E88" s="98">
        <v>0.28491230374748222</v>
      </c>
      <c r="F88" s="98">
        <v>0.4174391486207284</v>
      </c>
      <c r="G88" s="98">
        <v>0.3079598202585736</v>
      </c>
      <c r="H88" s="98">
        <v>0.35935026959937294</v>
      </c>
      <c r="I88" s="98">
        <v>0.80968095667334694</v>
      </c>
      <c r="J88" s="98">
        <v>1.2886378176461981</v>
      </c>
      <c r="K88" s="98">
        <v>0.76349869022105654</v>
      </c>
      <c r="L88" s="98">
        <v>0.67024676453372323</v>
      </c>
      <c r="M88" s="98">
        <v>0.48599158443759721</v>
      </c>
      <c r="N88" s="98">
        <v>0.53438206132122879</v>
      </c>
      <c r="O88" s="98">
        <v>0.50528615805823451</v>
      </c>
      <c r="P88" s="98">
        <v>0.26148823946420946</v>
      </c>
      <c r="Q88" s="98">
        <v>0.25808296058009611</v>
      </c>
      <c r="R88" s="98">
        <v>0.2844967148140396</v>
      </c>
      <c r="S88" s="98">
        <v>0.47332464343873693</v>
      </c>
      <c r="T88" s="98">
        <v>0.55408043657492212</v>
      </c>
      <c r="U88" s="98">
        <v>0.65921592958727104</v>
      </c>
      <c r="V88" s="98">
        <v>0.56276853369337276</v>
      </c>
      <c r="W88" s="98">
        <v>0.7038238993189363</v>
      </c>
      <c r="X88" s="98">
        <v>0.73253085573921084</v>
      </c>
      <c r="Y88" s="98">
        <v>0.5362588016632388</v>
      </c>
      <c r="DA88" s="63" t="s">
        <v>3333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1.6711584789957435E-4</v>
      </c>
      <c r="G89" s="98">
        <v>0</v>
      </c>
      <c r="H89" s="98">
        <v>1.6194766790145166E-4</v>
      </c>
      <c r="I89" s="98">
        <v>3.0894759523457214E-4</v>
      </c>
      <c r="J89" s="98">
        <v>6.2404054394471107E-4</v>
      </c>
      <c r="K89" s="98">
        <v>1.5650934125857727E-4</v>
      </c>
      <c r="L89" s="98">
        <v>3.1476631000698483E-4</v>
      </c>
      <c r="M89" s="98">
        <v>1.5553713397683204E-4</v>
      </c>
      <c r="N89" s="98">
        <v>1.5423777625991807E-4</v>
      </c>
      <c r="O89" s="98">
        <v>3.0558473834365826E-4</v>
      </c>
      <c r="P89" s="98">
        <v>2.980830336728458E-4</v>
      </c>
      <c r="Q89" s="98">
        <v>1.4416172181634039E-4</v>
      </c>
      <c r="R89" s="98">
        <v>1.3966175248393716E-4</v>
      </c>
      <c r="S89" s="98">
        <v>3.9469938357852906E-4</v>
      </c>
      <c r="T89" s="98">
        <v>5.0999530202871656E-4</v>
      </c>
      <c r="U89" s="98">
        <v>6.0824254083807143E-4</v>
      </c>
      <c r="V89" s="98">
        <v>5.8955338821604583E-4</v>
      </c>
      <c r="W89" s="98">
        <v>5.6256782863419667E-4</v>
      </c>
      <c r="X89" s="98">
        <v>8.3117093447663529E-4</v>
      </c>
      <c r="Y89" s="98">
        <v>4.0060125481281765E-4</v>
      </c>
      <c r="DA89" s="63" t="s">
        <v>3334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1.4208657800272756E-4</v>
      </c>
      <c r="G90" s="101">
        <v>0</v>
      </c>
      <c r="H90" s="101">
        <v>1.3727017011746706E-4</v>
      </c>
      <c r="I90" s="101">
        <v>2.6399142860081146E-4</v>
      </c>
      <c r="J90" s="101">
        <v>5.2783727814979331E-4</v>
      </c>
      <c r="K90" s="101">
        <v>1.3205592508537496E-4</v>
      </c>
      <c r="L90" s="101">
        <v>2.6418160757087842E-4</v>
      </c>
      <c r="M90" s="101">
        <v>1.3060144109810964E-4</v>
      </c>
      <c r="N90" s="101">
        <v>1.2912803908608536E-4</v>
      </c>
      <c r="O90" s="101">
        <v>2.5509311516654326E-4</v>
      </c>
      <c r="P90" s="101">
        <v>2.4861259326656467E-4</v>
      </c>
      <c r="Q90" s="101">
        <v>1.1985633757601805E-4</v>
      </c>
      <c r="R90" s="101">
        <v>1.1606607643117864E-4</v>
      </c>
      <c r="S90" s="101">
        <v>3.2704815518996963E-4</v>
      </c>
      <c r="T90" s="101">
        <v>4.2167115469507043E-4</v>
      </c>
      <c r="U90" s="101">
        <v>5.0100894879980462E-4</v>
      </c>
      <c r="V90" s="101">
        <v>4.8403167974504996E-4</v>
      </c>
      <c r="W90" s="101">
        <v>4.5617520783139984E-4</v>
      </c>
      <c r="X90" s="101">
        <v>6.7331292941611278E-4</v>
      </c>
      <c r="Y90" s="101">
        <v>3.2914643149335748E-4</v>
      </c>
      <c r="DA90" s="131" t="s">
        <v>3335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2.5029269896846805E-5</v>
      </c>
      <c r="G91" s="104">
        <v>0</v>
      </c>
      <c r="H91" s="104">
        <v>2.4677497783984593E-5</v>
      </c>
      <c r="I91" s="104">
        <v>4.4956166633760705E-5</v>
      </c>
      <c r="J91" s="104">
        <v>9.6203265794917733E-5</v>
      </c>
      <c r="K91" s="104">
        <v>2.4453416173202323E-5</v>
      </c>
      <c r="L91" s="104">
        <v>5.0584702436106428E-5</v>
      </c>
      <c r="M91" s="104">
        <v>2.4935692878722392E-5</v>
      </c>
      <c r="N91" s="104">
        <v>2.5109737173832702E-5</v>
      </c>
      <c r="O91" s="104">
        <v>5.0491623177115002E-5</v>
      </c>
      <c r="P91" s="104">
        <v>4.9470440406281124E-5</v>
      </c>
      <c r="Q91" s="104">
        <v>2.4305384240322338E-5</v>
      </c>
      <c r="R91" s="104">
        <v>2.3595676052758517E-5</v>
      </c>
      <c r="S91" s="104">
        <v>6.7651228388559414E-5</v>
      </c>
      <c r="T91" s="104">
        <v>8.8324147333646141E-5</v>
      </c>
      <c r="U91" s="104">
        <v>1.0723359203826677E-4</v>
      </c>
      <c r="V91" s="104">
        <v>1.0552170847099587E-4</v>
      </c>
      <c r="W91" s="104">
        <v>1.0639262080279684E-4</v>
      </c>
      <c r="X91" s="104">
        <v>1.5785800506052254E-4</v>
      </c>
      <c r="Y91" s="104">
        <v>7.1454823319460159E-5</v>
      </c>
      <c r="DA91" s="132" t="s">
        <v>3336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3337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3338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3339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3340</v>
      </c>
    </row>
    <row r="96" spans="1:105" ht="12" customHeight="1" x14ac:dyDescent="0.25">
      <c r="A96" s="106" t="s">
        <v>122</v>
      </c>
      <c r="B96" s="101"/>
      <c r="C96" s="101">
        <v>2.6586785031288769</v>
      </c>
      <c r="D96" s="101">
        <v>2.8572022410281765</v>
      </c>
      <c r="E96" s="101">
        <v>2.7080891493302484</v>
      </c>
      <c r="F96" s="101">
        <v>3.2818154401425779</v>
      </c>
      <c r="G96" s="101">
        <v>2.4661198838301353</v>
      </c>
      <c r="H96" s="101">
        <v>2.7580718724758313</v>
      </c>
      <c r="I96" s="101">
        <v>2.3356587286792654</v>
      </c>
      <c r="J96" s="101">
        <v>2.3963031245276278</v>
      </c>
      <c r="K96" s="101">
        <v>2.231558222209983</v>
      </c>
      <c r="L96" s="101">
        <v>2.0664849465153057</v>
      </c>
      <c r="M96" s="101">
        <v>2.0390781519300742</v>
      </c>
      <c r="N96" s="101">
        <v>2.1373097291002678</v>
      </c>
      <c r="O96" s="101">
        <v>2.0857165683094046</v>
      </c>
      <c r="P96" s="101">
        <v>2.3970051031407089</v>
      </c>
      <c r="Q96" s="101">
        <v>2.0417757263610574</v>
      </c>
      <c r="R96" s="101">
        <v>1.5742238990243451</v>
      </c>
      <c r="S96" s="101">
        <v>1.9061665087542745</v>
      </c>
      <c r="T96" s="101">
        <v>1.8749104696519021</v>
      </c>
      <c r="U96" s="101">
        <v>2.2830680089120579</v>
      </c>
      <c r="V96" s="101">
        <v>1.7086030328905397</v>
      </c>
      <c r="W96" s="101">
        <v>1.8138286722417865</v>
      </c>
      <c r="X96" s="101">
        <v>1.5375567231668983</v>
      </c>
      <c r="Y96" s="101">
        <v>1.3857879465926366</v>
      </c>
      <c r="DA96" s="131" t="s">
        <v>3341</v>
      </c>
    </row>
    <row r="97" spans="1:105" ht="12" customHeight="1" x14ac:dyDescent="0.25">
      <c r="A97" s="107" t="s">
        <v>121</v>
      </c>
      <c r="B97" s="104"/>
      <c r="C97" s="104">
        <v>4.1572069855729483E-2</v>
      </c>
      <c r="D97" s="104">
        <v>3.8123063435621232E-2</v>
      </c>
      <c r="E97" s="104">
        <v>3.3551383753345411E-2</v>
      </c>
      <c r="F97" s="104">
        <v>5.4166625579313815E-2</v>
      </c>
      <c r="G97" s="104">
        <v>5.1647887896693001E-2</v>
      </c>
      <c r="H97" s="104">
        <v>0.10658451068067633</v>
      </c>
      <c r="I97" s="104">
        <v>6.3383818887572232E-2</v>
      </c>
      <c r="J97" s="104">
        <v>0.10882067239815718</v>
      </c>
      <c r="K97" s="104">
        <v>5.6377109833708444E-2</v>
      </c>
      <c r="L97" s="104">
        <v>6.6138412053280221E-2</v>
      </c>
      <c r="M97" s="104">
        <v>6.230542564461837E-2</v>
      </c>
      <c r="N97" s="104">
        <v>8.4538383216199262E-2</v>
      </c>
      <c r="O97" s="104">
        <v>0.10392307423920166</v>
      </c>
      <c r="P97" s="104">
        <v>0.15533372330666997</v>
      </c>
      <c r="Q97" s="104">
        <v>0.10635761247013192</v>
      </c>
      <c r="R97" s="104">
        <v>0.10678193592547887</v>
      </c>
      <c r="S97" s="104">
        <v>0.11741162501030607</v>
      </c>
      <c r="T97" s="104">
        <v>0.1469568812341259</v>
      </c>
      <c r="U97" s="104">
        <v>0.17411057614691833</v>
      </c>
      <c r="V97" s="104">
        <v>0.15213125228785748</v>
      </c>
      <c r="W97" s="104">
        <v>0.14842540712173549</v>
      </c>
      <c r="X97" s="104">
        <v>0.13377281280978354</v>
      </c>
      <c r="Y97" s="104">
        <v>0.12370511563933173</v>
      </c>
      <c r="DA97" s="132" t="s">
        <v>3342</v>
      </c>
    </row>
    <row r="98" spans="1:105" ht="12" customHeight="1" x14ac:dyDescent="0.25">
      <c r="A98" s="108" t="s">
        <v>53</v>
      </c>
      <c r="B98" s="98"/>
      <c r="C98" s="98">
        <v>3.5043069356607434E-2</v>
      </c>
      <c r="D98" s="98">
        <v>3.2191816134746601E-2</v>
      </c>
      <c r="E98" s="98">
        <v>2.8222249288558196E-2</v>
      </c>
      <c r="F98" s="98">
        <v>4.559961183337212E-2</v>
      </c>
      <c r="G98" s="98">
        <v>4.3615686306660476E-2</v>
      </c>
      <c r="H98" s="98">
        <v>8.9926340155727008E-2</v>
      </c>
      <c r="I98" s="98">
        <v>5.4055296620630529E-2</v>
      </c>
      <c r="J98" s="98">
        <v>9.2083392375491943E-2</v>
      </c>
      <c r="K98" s="98">
        <v>4.7702818717241843E-2</v>
      </c>
      <c r="L98" s="98">
        <v>5.579873633402252E-2</v>
      </c>
      <c r="M98" s="98">
        <v>5.2674860459916699E-2</v>
      </c>
      <c r="N98" s="98">
        <v>7.1323247741647056E-2</v>
      </c>
      <c r="O98" s="98">
        <v>8.7407182024350757E-2</v>
      </c>
      <c r="P98" s="98">
        <v>0.13039116073492174</v>
      </c>
      <c r="Q98" s="98">
        <v>8.8940684838634612E-2</v>
      </c>
      <c r="R98" s="98">
        <v>8.9344012377289714E-2</v>
      </c>
      <c r="S98" s="98">
        <v>9.8086864676773231E-2</v>
      </c>
      <c r="T98" s="98">
        <v>0.12267774276224726</v>
      </c>
      <c r="U98" s="98">
        <v>0.14497950638361928</v>
      </c>
      <c r="V98" s="98">
        <v>0.12637043554972169</v>
      </c>
      <c r="W98" s="98">
        <v>0.12189520972436267</v>
      </c>
      <c r="X98" s="98">
        <v>0.10954440415613757</v>
      </c>
      <c r="Y98" s="98">
        <v>0.10250437307561405</v>
      </c>
      <c r="DA98" s="63" t="s">
        <v>3343</v>
      </c>
    </row>
    <row r="99" spans="1:105" ht="12" customHeight="1" x14ac:dyDescent="0.25">
      <c r="A99" s="108" t="s">
        <v>52</v>
      </c>
      <c r="B99" s="98"/>
      <c r="C99" s="98">
        <v>6.5290004991220519E-3</v>
      </c>
      <c r="D99" s="98">
        <v>5.9312473008746314E-3</v>
      </c>
      <c r="E99" s="98">
        <v>5.3291344647872158E-3</v>
      </c>
      <c r="F99" s="98">
        <v>8.5670137459416974E-3</v>
      </c>
      <c r="G99" s="98">
        <v>8.032201590032529E-3</v>
      </c>
      <c r="H99" s="98">
        <v>1.6658170524949317E-2</v>
      </c>
      <c r="I99" s="98">
        <v>9.3285222669417037E-3</v>
      </c>
      <c r="J99" s="98">
        <v>1.6737280022665245E-2</v>
      </c>
      <c r="K99" s="98">
        <v>8.6742911164666044E-3</v>
      </c>
      <c r="L99" s="98">
        <v>1.0339675719257695E-2</v>
      </c>
      <c r="M99" s="98">
        <v>9.630565184701673E-3</v>
      </c>
      <c r="N99" s="98">
        <v>1.3215135474552201E-2</v>
      </c>
      <c r="O99" s="98">
        <v>1.6515892214850898E-2</v>
      </c>
      <c r="P99" s="98">
        <v>2.4942562571748237E-2</v>
      </c>
      <c r="Q99" s="98">
        <v>1.7416927631497318E-2</v>
      </c>
      <c r="R99" s="98">
        <v>1.7437923548189158E-2</v>
      </c>
      <c r="S99" s="98">
        <v>1.9324760333532837E-2</v>
      </c>
      <c r="T99" s="98">
        <v>2.4279138471878632E-2</v>
      </c>
      <c r="U99" s="98">
        <v>2.9131069763299048E-2</v>
      </c>
      <c r="V99" s="98">
        <v>2.5760816738135784E-2</v>
      </c>
      <c r="W99" s="98">
        <v>2.6530197397372817E-2</v>
      </c>
      <c r="X99" s="98">
        <v>2.4228408653645974E-2</v>
      </c>
      <c r="Y99" s="98">
        <v>2.1200742563717671E-2</v>
      </c>
      <c r="DA99" s="63" t="s">
        <v>3344</v>
      </c>
    </row>
    <row r="100" spans="1:105" ht="12" customHeight="1" x14ac:dyDescent="0.25">
      <c r="A100" s="121" t="s">
        <v>54</v>
      </c>
      <c r="B100" s="122"/>
      <c r="C100" s="122">
        <v>0.28167901758391967</v>
      </c>
      <c r="D100" s="122">
        <v>0.31120883344799349</v>
      </c>
      <c r="E100" s="122">
        <v>0.31343522280468816</v>
      </c>
      <c r="F100" s="122">
        <v>0.37805562395281644</v>
      </c>
      <c r="G100" s="122">
        <v>0.28748065459275263</v>
      </c>
      <c r="H100" s="122">
        <v>0.32121586582254696</v>
      </c>
      <c r="I100" s="122">
        <v>0.33590338945455522</v>
      </c>
      <c r="J100" s="122">
        <v>0.43389080649868816</v>
      </c>
      <c r="K100" s="122">
        <v>0.3637365077246813</v>
      </c>
      <c r="L100" s="122">
        <v>0.33097202902976275</v>
      </c>
      <c r="M100" s="122">
        <v>0.29613455070389172</v>
      </c>
      <c r="N100" s="122">
        <v>0.33234854468518504</v>
      </c>
      <c r="O100" s="122">
        <v>0.33456109786587118</v>
      </c>
      <c r="P100" s="122">
        <v>0.36031027139801858</v>
      </c>
      <c r="Q100" s="122">
        <v>0.31977037395784663</v>
      </c>
      <c r="R100" s="122">
        <v>0.25901173624848051</v>
      </c>
      <c r="S100" s="122">
        <v>0.33656978926869996</v>
      </c>
      <c r="T100" s="122">
        <v>0.36148017170232644</v>
      </c>
      <c r="U100" s="122">
        <v>0.45270094525852722</v>
      </c>
      <c r="V100" s="122">
        <v>0.47611089616070901</v>
      </c>
      <c r="W100" s="122">
        <v>0.54166731046275518</v>
      </c>
      <c r="X100" s="122">
        <v>0.48995718336030897</v>
      </c>
      <c r="Y100" s="122">
        <v>0.39207118911272237</v>
      </c>
      <c r="DA100" s="130" t="s">
        <v>3345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3346</v>
      </c>
    </row>
    <row r="102" spans="1:105" ht="12" customHeight="1" x14ac:dyDescent="0.25">
      <c r="A102" s="97" t="s">
        <v>50</v>
      </c>
      <c r="B102" s="98"/>
      <c r="C102" s="98">
        <v>5.0100012987800174E-2</v>
      </c>
      <c r="D102" s="98">
        <v>4.9455382090918924E-2</v>
      </c>
      <c r="E102" s="98">
        <v>5.462967872687307E-2</v>
      </c>
      <c r="F102" s="98">
        <v>3.4583227394159158E-2</v>
      </c>
      <c r="G102" s="98">
        <v>3.3933769124768642E-2</v>
      </c>
      <c r="H102" s="98">
        <v>1.9070305763352894E-2</v>
      </c>
      <c r="I102" s="98">
        <v>3.6522067485993702E-2</v>
      </c>
      <c r="J102" s="98">
        <v>8.9782524802577313E-2</v>
      </c>
      <c r="K102" s="98">
        <v>5.9004161698014333E-2</v>
      </c>
      <c r="L102" s="98">
        <v>1.8068847665152182E-2</v>
      </c>
      <c r="M102" s="98">
        <v>3.8802025586055409E-3</v>
      </c>
      <c r="N102" s="98">
        <v>7.3885025827280315E-3</v>
      </c>
      <c r="O102" s="98">
        <v>3.1427756981273196E-2</v>
      </c>
      <c r="P102" s="98">
        <v>4.8810560565632363E-2</v>
      </c>
      <c r="Q102" s="98">
        <v>4.5025715638704764E-2</v>
      </c>
      <c r="R102" s="98">
        <v>2.815345457155824E-2</v>
      </c>
      <c r="S102" s="98">
        <v>2.0870393224510991E-2</v>
      </c>
      <c r="T102" s="98">
        <v>1.299599925204664E-2</v>
      </c>
      <c r="U102" s="98">
        <v>2.129445959171752E-2</v>
      </c>
      <c r="V102" s="98">
        <v>2.897271058088741E-2</v>
      </c>
      <c r="W102" s="98">
        <v>4.2626205571574011E-2</v>
      </c>
      <c r="X102" s="98">
        <v>2.8204187055990794E-2</v>
      </c>
      <c r="Y102" s="98">
        <v>1.4355787476485462E-2</v>
      </c>
      <c r="DA102" s="63" t="s">
        <v>3347</v>
      </c>
    </row>
    <row r="103" spans="1:105" ht="12" customHeight="1" x14ac:dyDescent="0.25">
      <c r="A103" s="109" t="s">
        <v>120</v>
      </c>
      <c r="B103" s="33"/>
      <c r="C103" s="33">
        <v>0.23157900459611952</v>
      </c>
      <c r="D103" s="33">
        <v>0.26175345135707456</v>
      </c>
      <c r="E103" s="33">
        <v>0.25880554407781509</v>
      </c>
      <c r="F103" s="33">
        <v>0.3434723965586573</v>
      </c>
      <c r="G103" s="33">
        <v>0.25354688546798398</v>
      </c>
      <c r="H103" s="33">
        <v>0.30214556005919407</v>
      </c>
      <c r="I103" s="33">
        <v>0.29938132196856154</v>
      </c>
      <c r="J103" s="33">
        <v>0.34410828169611085</v>
      </c>
      <c r="K103" s="33">
        <v>0.30473234602666699</v>
      </c>
      <c r="L103" s="33">
        <v>0.31290318136461054</v>
      </c>
      <c r="M103" s="33">
        <v>0.29225434814528617</v>
      </c>
      <c r="N103" s="33">
        <v>0.32496004210245699</v>
      </c>
      <c r="O103" s="33">
        <v>0.30313334088459798</v>
      </c>
      <c r="P103" s="33">
        <v>0.3114997108323862</v>
      </c>
      <c r="Q103" s="33">
        <v>0.27474465831914185</v>
      </c>
      <c r="R103" s="33">
        <v>0.23085828167692229</v>
      </c>
      <c r="S103" s="33">
        <v>0.31569939604418895</v>
      </c>
      <c r="T103" s="33">
        <v>0.34848417245027979</v>
      </c>
      <c r="U103" s="33">
        <v>0.43140648566680972</v>
      </c>
      <c r="V103" s="33">
        <v>0.4471381855798216</v>
      </c>
      <c r="W103" s="33">
        <v>0.4990411048911812</v>
      </c>
      <c r="X103" s="33">
        <v>0.46175299630431815</v>
      </c>
      <c r="Y103" s="33">
        <v>0.3777154016362369</v>
      </c>
      <c r="DA103" s="60" t="s">
        <v>3348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3349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3350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3351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3352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3353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3354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3355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3356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3357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3358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3359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3360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3361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3362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3363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3364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3365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3366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59.168095087855043</v>
      </c>
      <c r="D124" s="117">
        <f t="shared" si="42"/>
        <v>54.924225900310603</v>
      </c>
      <c r="E124" s="117">
        <f t="shared" si="42"/>
        <v>57.923997530146423</v>
      </c>
      <c r="F124" s="117">
        <f t="shared" si="42"/>
        <v>59.937307308822035</v>
      </c>
      <c r="G124" s="117">
        <f t="shared" si="42"/>
        <v>32.045556502450545</v>
      </c>
      <c r="H124" s="117">
        <f t="shared" si="42"/>
        <v>42.550898528468473</v>
      </c>
      <c r="I124" s="117">
        <f t="shared" si="42"/>
        <v>46.419011272055648</v>
      </c>
      <c r="J124" s="117">
        <f t="shared" si="42"/>
        <v>47.390709465442754</v>
      </c>
      <c r="K124" s="117">
        <f t="shared" si="42"/>
        <v>39.6022368650206</v>
      </c>
      <c r="L124" s="117">
        <f t="shared" si="42"/>
        <v>44.603611682672096</v>
      </c>
      <c r="M124" s="117">
        <f t="shared" si="42"/>
        <v>39.40238240212102</v>
      </c>
      <c r="N124" s="117">
        <f t="shared" si="42"/>
        <v>44.999831083374346</v>
      </c>
      <c r="O124" s="117">
        <f t="shared" si="42"/>
        <v>40.567579747630532</v>
      </c>
      <c r="P124" s="117">
        <f t="shared" si="42"/>
        <v>34.240708446157853</v>
      </c>
      <c r="Q124" s="117">
        <f t="shared" si="42"/>
        <v>44.886860200783943</v>
      </c>
      <c r="R124" s="117">
        <f t="shared" ref="R124:V124" si="43">R125+R128+R130+R139</f>
        <v>24.566763075743008</v>
      </c>
      <c r="S124" s="117">
        <f t="shared" si="43"/>
        <v>35.326802409551696</v>
      </c>
      <c r="T124" s="117">
        <f t="shared" si="43"/>
        <v>28.225165795333222</v>
      </c>
      <c r="U124" s="117">
        <f t="shared" si="43"/>
        <v>35.733988357402453</v>
      </c>
      <c r="V124" s="117">
        <f t="shared" si="43"/>
        <v>20.754954365828894</v>
      </c>
      <c r="W124" s="117">
        <f t="shared" ref="W124:Y124" si="44">W125+W128+W130+W139</f>
        <v>35.61172851947034</v>
      </c>
      <c r="X124" s="117">
        <f t="shared" si="44"/>
        <v>23.594641291137311</v>
      </c>
      <c r="Y124" s="117">
        <f t="shared" si="44"/>
        <v>17.283070172093787</v>
      </c>
      <c r="DA124" s="129" t="s">
        <v>3367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53.255750120488813</v>
      </c>
      <c r="D125" s="122">
        <f t="shared" si="45"/>
        <v>49.672991591918837</v>
      </c>
      <c r="E125" s="122">
        <f t="shared" si="45"/>
        <v>52.600780676164419</v>
      </c>
      <c r="F125" s="122">
        <f t="shared" si="45"/>
        <v>54.050018115721656</v>
      </c>
      <c r="G125" s="122">
        <f t="shared" si="45"/>
        <v>29.18475198709065</v>
      </c>
      <c r="H125" s="122">
        <f t="shared" si="45"/>
        <v>38.784577327886481</v>
      </c>
      <c r="I125" s="122">
        <f t="shared" si="45"/>
        <v>42.345176260422726</v>
      </c>
      <c r="J125" s="122">
        <f t="shared" si="45"/>
        <v>42.539917622238811</v>
      </c>
      <c r="K125" s="122">
        <f t="shared" si="45"/>
        <v>35.499844151780209</v>
      </c>
      <c r="L125" s="122">
        <f t="shared" si="45"/>
        <v>40.50473998161133</v>
      </c>
      <c r="M125" s="122">
        <f t="shared" si="45"/>
        <v>35.582467796789302</v>
      </c>
      <c r="N125" s="122">
        <f t="shared" si="45"/>
        <v>40.602438011129969</v>
      </c>
      <c r="O125" s="122">
        <f t="shared" si="45"/>
        <v>36.135524414666165</v>
      </c>
      <c r="P125" s="122">
        <f t="shared" si="45"/>
        <v>30.723817363942164</v>
      </c>
      <c r="Q125" s="122">
        <f t="shared" si="45"/>
        <v>39.695201258679504</v>
      </c>
      <c r="R125" s="122">
        <f t="shared" ref="R125:V125" si="46">SUM(R126:R127)</f>
        <v>22.005103610684756</v>
      </c>
      <c r="S125" s="122">
        <f t="shared" si="46"/>
        <v>31.253361077784188</v>
      </c>
      <c r="T125" s="122">
        <f t="shared" si="46"/>
        <v>25.044847464149925</v>
      </c>
      <c r="U125" s="122">
        <f t="shared" si="46"/>
        <v>30.571627816398482</v>
      </c>
      <c r="V125" s="122">
        <f t="shared" si="46"/>
        <v>18.000179967052954</v>
      </c>
      <c r="W125" s="122">
        <f t="shared" ref="W125:Y125" si="47">SUM(W126:W127)</f>
        <v>30.562141612794505</v>
      </c>
      <c r="X125" s="122">
        <f t="shared" si="47"/>
        <v>18.474496869709558</v>
      </c>
      <c r="Y125" s="122">
        <f t="shared" si="47"/>
        <v>12.911407454901603</v>
      </c>
      <c r="DA125" s="130" t="s">
        <v>3368</v>
      </c>
    </row>
    <row r="126" spans="1:105" ht="12" customHeight="1" x14ac:dyDescent="0.25">
      <c r="A126" s="97" t="s">
        <v>198</v>
      </c>
      <c r="B126" s="98"/>
      <c r="C126" s="98">
        <v>53.043469730364713</v>
      </c>
      <c r="D126" s="98">
        <v>49.479547691551339</v>
      </c>
      <c r="E126" s="98">
        <v>52.398558659027856</v>
      </c>
      <c r="F126" s="98">
        <v>53.847688534699138</v>
      </c>
      <c r="G126" s="98">
        <v>29.077244380091582</v>
      </c>
      <c r="H126" s="98">
        <v>38.643712605950441</v>
      </c>
      <c r="I126" s="98">
        <v>42.193309359712885</v>
      </c>
      <c r="J126" s="98">
        <v>42.389791461708846</v>
      </c>
      <c r="K126" s="98">
        <v>35.375589961984822</v>
      </c>
      <c r="L126" s="98">
        <v>40.363484340901856</v>
      </c>
      <c r="M126" s="98">
        <v>35.460518620936071</v>
      </c>
      <c r="N126" s="98">
        <v>40.463551548943663</v>
      </c>
      <c r="O126" s="98">
        <v>36.012893226665696</v>
      </c>
      <c r="P126" s="98">
        <v>30.619851474190952</v>
      </c>
      <c r="Q126" s="98">
        <v>39.561422035421316</v>
      </c>
      <c r="R126" s="98">
        <v>21.930714847795564</v>
      </c>
      <c r="S126" s="98">
        <v>31.14822086417583</v>
      </c>
      <c r="T126" s="98">
        <v>24.961084825297686</v>
      </c>
      <c r="U126" s="98">
        <v>30.469490475518121</v>
      </c>
      <c r="V126" s="98">
        <v>17.939998986315924</v>
      </c>
      <c r="W126" s="98">
        <v>30.459136470019732</v>
      </c>
      <c r="X126" s="98">
        <v>18.41244604321362</v>
      </c>
      <c r="Y126" s="98">
        <v>12.867931595981039</v>
      </c>
      <c r="DA126" s="63" t="s">
        <v>3369</v>
      </c>
    </row>
    <row r="127" spans="1:105" ht="12" customHeight="1" x14ac:dyDescent="0.25">
      <c r="A127" s="97" t="s">
        <v>53</v>
      </c>
      <c r="B127" s="98"/>
      <c r="C127" s="98">
        <v>0.21228039012410227</v>
      </c>
      <c r="D127" s="98">
        <v>0.19344390036749787</v>
      </c>
      <c r="E127" s="98">
        <v>0.20222201713656032</v>
      </c>
      <c r="F127" s="98">
        <v>0.20232958102251858</v>
      </c>
      <c r="G127" s="98">
        <v>0.10750760699906622</v>
      </c>
      <c r="H127" s="98">
        <v>0.14086472193603919</v>
      </c>
      <c r="I127" s="98">
        <v>0.15186690070984252</v>
      </c>
      <c r="J127" s="98">
        <v>0.15012616052996311</v>
      </c>
      <c r="K127" s="98">
        <v>0.12425418979538524</v>
      </c>
      <c r="L127" s="98">
        <v>0.14125564070947635</v>
      </c>
      <c r="M127" s="98">
        <v>0.12194917585323416</v>
      </c>
      <c r="N127" s="98">
        <v>0.13888646218630432</v>
      </c>
      <c r="O127" s="98">
        <v>0.12263118800046519</v>
      </c>
      <c r="P127" s="98">
        <v>0.10396588975121145</v>
      </c>
      <c r="Q127" s="98">
        <v>0.13377922325818706</v>
      </c>
      <c r="R127" s="98">
        <v>7.4388762889192578E-2</v>
      </c>
      <c r="S127" s="98">
        <v>0.10514021360835833</v>
      </c>
      <c r="T127" s="98">
        <v>8.3762638852237933E-2</v>
      </c>
      <c r="U127" s="98">
        <v>0.10213734088036279</v>
      </c>
      <c r="V127" s="98">
        <v>6.018098073703021E-2</v>
      </c>
      <c r="W127" s="98">
        <v>0.10300514277477159</v>
      </c>
      <c r="X127" s="98">
        <v>6.2050826495936386E-2</v>
      </c>
      <c r="Y127" s="98">
        <v>4.3475858920563465E-2</v>
      </c>
      <c r="DA127" s="63" t="s">
        <v>3370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2.9019305843819416E-2</v>
      </c>
      <c r="D128" s="122">
        <f t="shared" si="48"/>
        <v>2.3882955497719963E-2</v>
      </c>
      <c r="E128" s="122">
        <f t="shared" si="48"/>
        <v>1.845647892256538E-2</v>
      </c>
      <c r="F128" s="122">
        <f t="shared" si="48"/>
        <v>2.2172577670017492E-2</v>
      </c>
      <c r="G128" s="122">
        <f t="shared" si="48"/>
        <v>1.8588503382109746E-2</v>
      </c>
      <c r="H128" s="122">
        <f t="shared" si="48"/>
        <v>2.029602589491708E-2</v>
      </c>
      <c r="I128" s="122">
        <f t="shared" si="48"/>
        <v>1.6034707998746733E-2</v>
      </c>
      <c r="J128" s="122">
        <f t="shared" si="48"/>
        <v>3.213430646810421E-2</v>
      </c>
      <c r="K128" s="122">
        <f t="shared" si="48"/>
        <v>1.2350845121624817E-2</v>
      </c>
      <c r="L128" s="122">
        <f t="shared" si="48"/>
        <v>2.1668055238207282E-2</v>
      </c>
      <c r="M128" s="122">
        <f t="shared" si="48"/>
        <v>1.097780024830562E-2</v>
      </c>
      <c r="N128" s="122">
        <f t="shared" si="48"/>
        <v>2.1071824506064082E-2</v>
      </c>
      <c r="O128" s="122">
        <f t="shared" si="48"/>
        <v>2.2339128646049016E-2</v>
      </c>
      <c r="P128" s="122">
        <f t="shared" si="48"/>
        <v>1.1179852189103253E-2</v>
      </c>
      <c r="Q128" s="122">
        <f t="shared" si="48"/>
        <v>2.2415862352241391E-2</v>
      </c>
      <c r="R128" s="122">
        <f t="shared" si="48"/>
        <v>6.7414660565259807E-3</v>
      </c>
      <c r="S128" s="122">
        <f t="shared" si="48"/>
        <v>7.223229491466949E-3</v>
      </c>
      <c r="T128" s="122">
        <f t="shared" si="48"/>
        <v>1.2211873615118366E-2</v>
      </c>
      <c r="U128" s="122">
        <f t="shared" si="48"/>
        <v>2.183528852832696E-2</v>
      </c>
      <c r="V128" s="122">
        <f t="shared" si="48"/>
        <v>2.549318458958344E-2</v>
      </c>
      <c r="W128" s="122">
        <f t="shared" si="48"/>
        <v>4.9695316197713973E-2</v>
      </c>
      <c r="X128" s="122">
        <f t="shared" si="48"/>
        <v>1.3264267116016838E-2</v>
      </c>
      <c r="Y128" s="122">
        <f t="shared" si="48"/>
        <v>5.6010399602478403E-2</v>
      </c>
      <c r="DA128" s="130" t="s">
        <v>3371</v>
      </c>
    </row>
    <row r="129" spans="1:105" ht="12" customHeight="1" x14ac:dyDescent="0.25">
      <c r="A129" s="97" t="s">
        <v>53</v>
      </c>
      <c r="B129" s="98"/>
      <c r="C129" s="98">
        <v>2.9019305843819416E-2</v>
      </c>
      <c r="D129" s="98">
        <v>2.3882955497719963E-2</v>
      </c>
      <c r="E129" s="98">
        <v>1.845647892256538E-2</v>
      </c>
      <c r="F129" s="98">
        <v>2.2172577670017492E-2</v>
      </c>
      <c r="G129" s="98">
        <v>1.8588503382109746E-2</v>
      </c>
      <c r="H129" s="98">
        <v>2.029602589491708E-2</v>
      </c>
      <c r="I129" s="98">
        <v>1.6034707998746733E-2</v>
      </c>
      <c r="J129" s="98">
        <v>3.213430646810421E-2</v>
      </c>
      <c r="K129" s="98">
        <v>1.2350845121624817E-2</v>
      </c>
      <c r="L129" s="98">
        <v>2.1668055238207282E-2</v>
      </c>
      <c r="M129" s="98">
        <v>1.097780024830562E-2</v>
      </c>
      <c r="N129" s="98">
        <v>2.1071824506064082E-2</v>
      </c>
      <c r="O129" s="98">
        <v>2.2339128646049016E-2</v>
      </c>
      <c r="P129" s="98">
        <v>1.1179852189103253E-2</v>
      </c>
      <c r="Q129" s="98">
        <v>2.2415862352241391E-2</v>
      </c>
      <c r="R129" s="98">
        <v>6.7414660565259807E-3</v>
      </c>
      <c r="S129" s="98">
        <v>7.223229491466949E-3</v>
      </c>
      <c r="T129" s="98">
        <v>1.2211873615118366E-2</v>
      </c>
      <c r="U129" s="98">
        <v>2.183528852832696E-2</v>
      </c>
      <c r="V129" s="98">
        <v>2.549318458958344E-2</v>
      </c>
      <c r="W129" s="98">
        <v>4.9695316197713973E-2</v>
      </c>
      <c r="X129" s="98">
        <v>1.3264267116016838E-2</v>
      </c>
      <c r="Y129" s="98">
        <v>5.6010399602478403E-2</v>
      </c>
      <c r="DA129" s="63" t="s">
        <v>3372</v>
      </c>
    </row>
    <row r="130" spans="1:105" ht="12" customHeight="1" x14ac:dyDescent="0.25">
      <c r="A130" s="121" t="s">
        <v>55</v>
      </c>
      <c r="B130" s="122"/>
      <c r="C130" s="122">
        <v>5.2821945773455523</v>
      </c>
      <c r="D130" s="122">
        <v>4.672549113235017</v>
      </c>
      <c r="E130" s="122">
        <v>4.7362649746061001</v>
      </c>
      <c r="F130" s="122">
        <v>5.2593105211208373</v>
      </c>
      <c r="G130" s="122">
        <v>2.5302140039699923</v>
      </c>
      <c r="H130" s="122">
        <v>3.3459424810578979</v>
      </c>
      <c r="I130" s="122">
        <v>3.612604324260611</v>
      </c>
      <c r="J130" s="122">
        <v>4.2530945607525261</v>
      </c>
      <c r="K130" s="122">
        <v>3.5923778702962066</v>
      </c>
      <c r="L130" s="122">
        <v>3.5795413136628671</v>
      </c>
      <c r="M130" s="122">
        <v>3.3521826929067622</v>
      </c>
      <c r="N130" s="122">
        <v>3.8326354292865181</v>
      </c>
      <c r="O130" s="122">
        <v>3.8571911412959135</v>
      </c>
      <c r="P130" s="122">
        <v>3.048513133570923</v>
      </c>
      <c r="Q130" s="122">
        <v>4.5035754571301645</v>
      </c>
      <c r="R130" s="122">
        <v>2.2182856567511666</v>
      </c>
      <c r="S130" s="122">
        <v>3.5295376071954108</v>
      </c>
      <c r="T130" s="122">
        <v>2.7282433762375908</v>
      </c>
      <c r="U130" s="122">
        <v>4.4314406267970341</v>
      </c>
      <c r="V130" s="122">
        <v>2.2338499745724407</v>
      </c>
      <c r="W130" s="122">
        <v>4.0897112541692007</v>
      </c>
      <c r="X130" s="122">
        <v>4.1840988582092526</v>
      </c>
      <c r="Y130" s="122">
        <v>3.5760623683592132</v>
      </c>
      <c r="DA130" s="130" t="s">
        <v>3373</v>
      </c>
    </row>
    <row r="131" spans="1:105" ht="12" customHeight="1" x14ac:dyDescent="0.25">
      <c r="A131" s="97" t="s">
        <v>128</v>
      </c>
      <c r="B131" s="98"/>
      <c r="C131" s="98">
        <v>3.6840583390157762</v>
      </c>
      <c r="D131" s="98">
        <v>4.5844916342521733</v>
      </c>
      <c r="E131" s="98">
        <v>4.435390428805567</v>
      </c>
      <c r="F131" s="98">
        <v>4.3869101683110028</v>
      </c>
      <c r="G131" s="98">
        <v>2.5296641998554747</v>
      </c>
      <c r="H131" s="98">
        <v>3.3437368661446421</v>
      </c>
      <c r="I131" s="98">
        <v>3.526316406766282</v>
      </c>
      <c r="J131" s="98">
        <v>3.5966256822562266</v>
      </c>
      <c r="K131" s="98">
        <v>3.100017627966559</v>
      </c>
      <c r="L131" s="98">
        <v>3.3963610406935696</v>
      </c>
      <c r="M131" s="98">
        <v>3.3510672497258858</v>
      </c>
      <c r="N131" s="98">
        <v>3.8311009368502429</v>
      </c>
      <c r="O131" s="98">
        <v>3.8550937501779492</v>
      </c>
      <c r="P131" s="98">
        <v>3.0453944671114264</v>
      </c>
      <c r="Q131" s="98">
        <v>3.6168570617188087</v>
      </c>
      <c r="R131" s="98">
        <v>2.2163519451197717</v>
      </c>
      <c r="S131" s="98">
        <v>3.269011169804819</v>
      </c>
      <c r="T131" s="98">
        <v>2.7255315599467234</v>
      </c>
      <c r="U131" s="98">
        <v>3.6311307749728998</v>
      </c>
      <c r="V131" s="98">
        <v>2.2318293276522922</v>
      </c>
      <c r="W131" s="98">
        <v>3.7283756111978605</v>
      </c>
      <c r="X131" s="98">
        <v>3.6604789856618454</v>
      </c>
      <c r="Y131" s="98">
        <v>2.9544952144008971</v>
      </c>
      <c r="DA131" s="63" t="s">
        <v>3374</v>
      </c>
    </row>
    <row r="132" spans="1:105" ht="12" customHeight="1" x14ac:dyDescent="0.25">
      <c r="A132" s="97" t="s">
        <v>127</v>
      </c>
      <c r="B132" s="98"/>
      <c r="C132" s="98">
        <v>8.3284637857511954E-4</v>
      </c>
      <c r="D132" s="98">
        <v>5.541070292764739E-4</v>
      </c>
      <c r="E132" s="98">
        <v>6.9354883727241502E-4</v>
      </c>
      <c r="F132" s="98">
        <v>8.3005164655053658E-4</v>
      </c>
      <c r="G132" s="98">
        <v>5.4980411451752067E-4</v>
      </c>
      <c r="H132" s="98">
        <v>2.2056149132558289E-3</v>
      </c>
      <c r="I132" s="98">
        <v>1.2207807137458501E-3</v>
      </c>
      <c r="J132" s="98">
        <v>2.263343268044509E-3</v>
      </c>
      <c r="K132" s="98">
        <v>8.1445417013970641E-4</v>
      </c>
      <c r="L132" s="98">
        <v>1.4913642301828986E-3</v>
      </c>
      <c r="M132" s="98">
        <v>1.1154431808765831E-3</v>
      </c>
      <c r="N132" s="98">
        <v>1.5344924362750726E-3</v>
      </c>
      <c r="O132" s="98">
        <v>2.097391117964397E-3</v>
      </c>
      <c r="P132" s="98">
        <v>2.7995338402530445E-3</v>
      </c>
      <c r="Q132" s="98">
        <v>3.055485084875291E-3</v>
      </c>
      <c r="R132" s="98">
        <v>1.9337116313949258E-3</v>
      </c>
      <c r="S132" s="98">
        <v>2.7272581534376439E-3</v>
      </c>
      <c r="T132" s="98">
        <v>2.7118162908675325E-3</v>
      </c>
      <c r="U132" s="98">
        <v>3.7983763543729242E-3</v>
      </c>
      <c r="V132" s="98">
        <v>2.0206469201485664E-3</v>
      </c>
      <c r="W132" s="98">
        <v>3.5925477933446896E-3</v>
      </c>
      <c r="X132" s="98">
        <v>3.0772531083534042E-3</v>
      </c>
      <c r="Y132" s="98">
        <v>2.1104451708966517E-3</v>
      </c>
      <c r="DA132" s="63" t="s">
        <v>3375</v>
      </c>
    </row>
    <row r="133" spans="1:105" ht="12" customHeight="1" x14ac:dyDescent="0.25">
      <c r="A133" s="100" t="s">
        <v>198</v>
      </c>
      <c r="B133" s="101"/>
      <c r="C133" s="101">
        <v>6.8246604891186464E-4</v>
      </c>
      <c r="D133" s="101">
        <v>4.5487710020610715E-4</v>
      </c>
      <c r="E133" s="101">
        <v>5.6671701861316646E-4</v>
      </c>
      <c r="F133" s="101">
        <v>6.7875629609949082E-4</v>
      </c>
      <c r="G133" s="101">
        <v>4.511365156405083E-4</v>
      </c>
      <c r="H133" s="101">
        <v>1.8075837128554981E-3</v>
      </c>
      <c r="I133" s="101">
        <v>1.0128356732292583E-3</v>
      </c>
      <c r="J133" s="101">
        <v>1.8606916288401963E-3</v>
      </c>
      <c r="K133" s="101">
        <v>6.694411540280348E-4</v>
      </c>
      <c r="L133" s="101">
        <v>1.2216075268472815E-3</v>
      </c>
      <c r="M133" s="101">
        <v>9.1603257146033478E-4</v>
      </c>
      <c r="N133" s="101">
        <v>1.2577585611444088E-3</v>
      </c>
      <c r="O133" s="101">
        <v>1.7146767979416466E-3</v>
      </c>
      <c r="P133" s="101">
        <v>2.2867196151999543E-3</v>
      </c>
      <c r="Q133" s="101">
        <v>2.4884212594290917E-3</v>
      </c>
      <c r="R133" s="101">
        <v>1.5769856321123578E-3</v>
      </c>
      <c r="S133" s="101">
        <v>2.2219101585337123E-3</v>
      </c>
      <c r="T133" s="101">
        <v>2.2090803083682172E-3</v>
      </c>
      <c r="U133" s="101">
        <v>3.0879623164704944E-3</v>
      </c>
      <c r="V133" s="101">
        <v>1.6395495616817585E-3</v>
      </c>
      <c r="W133" s="101">
        <v>2.880502370473317E-3</v>
      </c>
      <c r="X133" s="101">
        <v>2.4656403533581247E-3</v>
      </c>
      <c r="Y133" s="101">
        <v>1.7167393797125809E-3</v>
      </c>
      <c r="DA133" s="131" t="s">
        <v>3376</v>
      </c>
    </row>
    <row r="134" spans="1:105" ht="12" customHeight="1" x14ac:dyDescent="0.25">
      <c r="A134" s="103" t="s">
        <v>52</v>
      </c>
      <c r="B134" s="104"/>
      <c r="C134" s="104">
        <v>1.5038032966325487E-4</v>
      </c>
      <c r="D134" s="104">
        <v>9.9229929070366736E-5</v>
      </c>
      <c r="E134" s="104">
        <v>1.2683181865924857E-4</v>
      </c>
      <c r="F134" s="104">
        <v>1.5129535045104578E-4</v>
      </c>
      <c r="G134" s="104">
        <v>9.8667598877012362E-5</v>
      </c>
      <c r="H134" s="104">
        <v>3.9803120040033069E-4</v>
      </c>
      <c r="I134" s="104">
        <v>2.0794504051659189E-4</v>
      </c>
      <c r="J134" s="104">
        <v>4.026516392043126E-4</v>
      </c>
      <c r="K134" s="104">
        <v>1.4501301611167156E-4</v>
      </c>
      <c r="L134" s="104">
        <v>2.6975670333561719E-4</v>
      </c>
      <c r="M134" s="104">
        <v>1.9941060941624833E-4</v>
      </c>
      <c r="N134" s="104">
        <v>2.7673387513066377E-4</v>
      </c>
      <c r="O134" s="104">
        <v>3.8271432002275052E-4</v>
      </c>
      <c r="P134" s="104">
        <v>5.1281422505309031E-4</v>
      </c>
      <c r="Q134" s="104">
        <v>5.6706382544619927E-4</v>
      </c>
      <c r="R134" s="104">
        <v>3.5672599928256794E-4</v>
      </c>
      <c r="S134" s="104">
        <v>5.0534799490393166E-4</v>
      </c>
      <c r="T134" s="104">
        <v>5.0273598249931533E-4</v>
      </c>
      <c r="U134" s="104">
        <v>7.1041403790242971E-4</v>
      </c>
      <c r="V134" s="104">
        <v>3.8109735846680772E-4</v>
      </c>
      <c r="W134" s="104">
        <v>7.120454228713727E-4</v>
      </c>
      <c r="X134" s="104">
        <v>6.116127549952796E-4</v>
      </c>
      <c r="Y134" s="104">
        <v>3.9370579118407089E-4</v>
      </c>
      <c r="DA134" s="132" t="s">
        <v>3377</v>
      </c>
    </row>
    <row r="135" spans="1:105" ht="12" customHeight="1" x14ac:dyDescent="0.25">
      <c r="A135" s="106" t="s">
        <v>122</v>
      </c>
      <c r="B135" s="101"/>
      <c r="C135" s="101">
        <v>1.5726799351904999</v>
      </c>
      <c r="D135" s="101">
        <v>8.6382105381931029E-2</v>
      </c>
      <c r="E135" s="101">
        <v>0.29657500712061113</v>
      </c>
      <c r="F135" s="101">
        <v>0.85736522067994747</v>
      </c>
      <c r="G135" s="101">
        <v>0</v>
      </c>
      <c r="H135" s="101">
        <v>0</v>
      </c>
      <c r="I135" s="101">
        <v>8.2876091189407905E-2</v>
      </c>
      <c r="J135" s="101">
        <v>0.62581086048402512</v>
      </c>
      <c r="K135" s="101">
        <v>0.4794537618163448</v>
      </c>
      <c r="L135" s="101">
        <v>0.17606010771330335</v>
      </c>
      <c r="M135" s="101">
        <v>0</v>
      </c>
      <c r="N135" s="101">
        <v>0</v>
      </c>
      <c r="O135" s="101">
        <v>0</v>
      </c>
      <c r="P135" s="101">
        <v>3.1913261924387018E-4</v>
      </c>
      <c r="Q135" s="101">
        <v>0.83990350212747178</v>
      </c>
      <c r="R135" s="101">
        <v>0</v>
      </c>
      <c r="S135" s="101">
        <v>0.24284317462274607</v>
      </c>
      <c r="T135" s="101">
        <v>0</v>
      </c>
      <c r="U135" s="101">
        <v>0.74001883472438323</v>
      </c>
      <c r="V135" s="101">
        <v>0</v>
      </c>
      <c r="W135" s="101">
        <v>0.33065816687110994</v>
      </c>
      <c r="X135" s="101">
        <v>0.47891477493422679</v>
      </c>
      <c r="Y135" s="101">
        <v>0.56871129113792351</v>
      </c>
      <c r="DA135" s="131" t="s">
        <v>3378</v>
      </c>
    </row>
    <row r="136" spans="1:105" ht="12" customHeight="1" x14ac:dyDescent="0.25">
      <c r="A136" s="107" t="s">
        <v>121</v>
      </c>
      <c r="B136" s="104"/>
      <c r="C136" s="104">
        <v>2.4623456760701309E-2</v>
      </c>
      <c r="D136" s="104">
        <v>1.1212665716359188E-3</v>
      </c>
      <c r="E136" s="104">
        <v>3.6059898426492728E-3</v>
      </c>
      <c r="F136" s="104">
        <v>1.4205080483335899E-2</v>
      </c>
      <c r="G136" s="104">
        <v>0</v>
      </c>
      <c r="H136" s="104">
        <v>0</v>
      </c>
      <c r="I136" s="104">
        <v>2.1910455911753365E-3</v>
      </c>
      <c r="J136" s="104">
        <v>2.8394674744230013E-2</v>
      </c>
      <c r="K136" s="104">
        <v>1.2092026343163094E-2</v>
      </c>
      <c r="L136" s="104">
        <v>5.6288010258110826E-3</v>
      </c>
      <c r="M136" s="104">
        <v>0</v>
      </c>
      <c r="N136" s="104">
        <v>0</v>
      </c>
      <c r="O136" s="104">
        <v>0</v>
      </c>
      <c r="P136" s="104">
        <v>0</v>
      </c>
      <c r="Q136" s="104">
        <v>4.3759408199008261E-2</v>
      </c>
      <c r="R136" s="104">
        <v>0</v>
      </c>
      <c r="S136" s="104">
        <v>1.4956004614408035E-2</v>
      </c>
      <c r="T136" s="104">
        <v>0</v>
      </c>
      <c r="U136" s="104">
        <v>5.649264074537852E-2</v>
      </c>
      <c r="V136" s="104">
        <v>0</v>
      </c>
      <c r="W136" s="104">
        <v>2.7084928306886032E-2</v>
      </c>
      <c r="X136" s="104">
        <v>4.1627844504827288E-2</v>
      </c>
      <c r="Y136" s="104">
        <v>5.0745417649496069E-2</v>
      </c>
      <c r="DA136" s="132" t="s">
        <v>3379</v>
      </c>
    </row>
    <row r="137" spans="1:105" ht="12" customHeight="1" x14ac:dyDescent="0.25">
      <c r="A137" s="108" t="s">
        <v>53</v>
      </c>
      <c r="B137" s="98"/>
      <c r="C137" s="98">
        <v>2.0756279541990556E-2</v>
      </c>
      <c r="D137" s="98">
        <v>9.4681812161019434E-4</v>
      </c>
      <c r="E137" s="98">
        <v>3.0332324001721422E-3</v>
      </c>
      <c r="F137" s="98">
        <v>1.1958399645063005E-2</v>
      </c>
      <c r="G137" s="98">
        <v>0</v>
      </c>
      <c r="H137" s="98">
        <v>0</v>
      </c>
      <c r="I137" s="98">
        <v>1.8685781547872283E-3</v>
      </c>
      <c r="J137" s="98">
        <v>2.4027401395579701E-2</v>
      </c>
      <c r="K137" s="98">
        <v>1.0231523791720395E-2</v>
      </c>
      <c r="L137" s="98">
        <v>4.7488286241721299E-3</v>
      </c>
      <c r="M137" s="98">
        <v>0</v>
      </c>
      <c r="N137" s="98">
        <v>0</v>
      </c>
      <c r="O137" s="98">
        <v>0</v>
      </c>
      <c r="P137" s="98">
        <v>0</v>
      </c>
      <c r="Q137" s="98">
        <v>3.6593447736955664E-2</v>
      </c>
      <c r="R137" s="98">
        <v>0</v>
      </c>
      <c r="S137" s="98">
        <v>1.2494398238588972E-2</v>
      </c>
      <c r="T137" s="98">
        <v>0</v>
      </c>
      <c r="U137" s="98">
        <v>4.7040652847308836E-2</v>
      </c>
      <c r="V137" s="98">
        <v>0</v>
      </c>
      <c r="W137" s="98">
        <v>2.2243651409555226E-2</v>
      </c>
      <c r="X137" s="98">
        <v>3.4088372119900179E-2</v>
      </c>
      <c r="Y137" s="98">
        <v>4.2048602402081678E-2</v>
      </c>
      <c r="DA137" s="63" t="s">
        <v>3380</v>
      </c>
    </row>
    <row r="138" spans="1:105" ht="12" customHeight="1" x14ac:dyDescent="0.25">
      <c r="A138" s="108" t="s">
        <v>52</v>
      </c>
      <c r="B138" s="98"/>
      <c r="C138" s="98">
        <v>3.8671772187107534E-3</v>
      </c>
      <c r="D138" s="98">
        <v>1.7444845002572443E-4</v>
      </c>
      <c r="E138" s="98">
        <v>5.7275744247713058E-4</v>
      </c>
      <c r="F138" s="98">
        <v>2.2466808382728951E-3</v>
      </c>
      <c r="G138" s="98">
        <v>0</v>
      </c>
      <c r="H138" s="98">
        <v>0</v>
      </c>
      <c r="I138" s="98">
        <v>3.2246743638810821E-4</v>
      </c>
      <c r="J138" s="98">
        <v>4.3672733486503097E-3</v>
      </c>
      <c r="K138" s="98">
        <v>1.8605025514426979E-3</v>
      </c>
      <c r="L138" s="98">
        <v>8.7997240163895291E-4</v>
      </c>
      <c r="M138" s="98">
        <v>0</v>
      </c>
      <c r="N138" s="98">
        <v>0</v>
      </c>
      <c r="O138" s="98">
        <v>0</v>
      </c>
      <c r="P138" s="98">
        <v>0</v>
      </c>
      <c r="Q138" s="98">
        <v>7.1659604620525957E-3</v>
      </c>
      <c r="R138" s="98">
        <v>0</v>
      </c>
      <c r="S138" s="98">
        <v>2.4616063758190632E-3</v>
      </c>
      <c r="T138" s="98">
        <v>0</v>
      </c>
      <c r="U138" s="98">
        <v>9.4519878980696848E-3</v>
      </c>
      <c r="V138" s="98">
        <v>0</v>
      </c>
      <c r="W138" s="98">
        <v>4.8412768973308054E-3</v>
      </c>
      <c r="X138" s="98">
        <v>7.5394723849271129E-3</v>
      </c>
      <c r="Y138" s="98">
        <v>8.6968152474143929E-3</v>
      </c>
      <c r="DA138" s="63" t="s">
        <v>3381</v>
      </c>
    </row>
    <row r="139" spans="1:105" ht="12" customHeight="1" x14ac:dyDescent="0.25">
      <c r="A139" s="121" t="s">
        <v>54</v>
      </c>
      <c r="B139" s="122"/>
      <c r="C139" s="122">
        <v>0.60113108417686079</v>
      </c>
      <c r="D139" s="122">
        <v>0.55480223965903575</v>
      </c>
      <c r="E139" s="122">
        <v>0.56849540045333413</v>
      </c>
      <c r="F139" s="122">
        <v>0.60580609430951993</v>
      </c>
      <c r="G139" s="122">
        <v>0.31200200800779371</v>
      </c>
      <c r="H139" s="122">
        <v>0.40008269362917842</v>
      </c>
      <c r="I139" s="122">
        <v>0.44519597937356314</v>
      </c>
      <c r="J139" s="122">
        <v>0.5655629759833104</v>
      </c>
      <c r="K139" s="122">
        <v>0.49766399782256587</v>
      </c>
      <c r="L139" s="122">
        <v>0.49766233215969347</v>
      </c>
      <c r="M139" s="122">
        <v>0.45675411217665213</v>
      </c>
      <c r="N139" s="122">
        <v>0.54368581845179031</v>
      </c>
      <c r="O139" s="122">
        <v>0.55252506302240834</v>
      </c>
      <c r="P139" s="122">
        <v>0.4571980964556614</v>
      </c>
      <c r="Q139" s="122">
        <v>0.66566762262204038</v>
      </c>
      <c r="R139" s="122">
        <v>0.33663234225055899</v>
      </c>
      <c r="S139" s="122">
        <v>0.53668049508063231</v>
      </c>
      <c r="T139" s="122">
        <v>0.43986308133058866</v>
      </c>
      <c r="U139" s="122">
        <v>0.70908462567861363</v>
      </c>
      <c r="V139" s="122">
        <v>0.495431239613918</v>
      </c>
      <c r="W139" s="122">
        <v>0.91018033630892192</v>
      </c>
      <c r="X139" s="122">
        <v>0.9227812961024815</v>
      </c>
      <c r="Y139" s="122">
        <v>0.73958994923049182</v>
      </c>
      <c r="DA139" s="130" t="s">
        <v>3382</v>
      </c>
    </row>
    <row r="140" spans="1:105" ht="12" customHeight="1" x14ac:dyDescent="0.25">
      <c r="A140" s="97" t="s">
        <v>50</v>
      </c>
      <c r="B140" s="98"/>
      <c r="C140" s="98">
        <v>0.10689656236505879</v>
      </c>
      <c r="D140" s="98">
        <v>8.817346067542596E-2</v>
      </c>
      <c r="E140" s="98">
        <v>9.9084428378230976E-2</v>
      </c>
      <c r="F140" s="98">
        <v>5.5420243899632744E-2</v>
      </c>
      <c r="G140" s="98">
        <v>3.6840907798839043E-2</v>
      </c>
      <c r="H140" s="98">
        <v>2.3746393530486336E-2</v>
      </c>
      <c r="I140" s="98">
        <v>4.8399899761726518E-2</v>
      </c>
      <c r="J140" s="98">
        <v>0.11702106730025998</v>
      </c>
      <c r="K140" s="98">
        <v>8.0726789179129149E-2</v>
      </c>
      <c r="L140" s="98">
        <v>2.717385293392028E-2</v>
      </c>
      <c r="M140" s="98">
        <v>5.9800768844391278E-3</v>
      </c>
      <c r="N140" s="98">
        <v>1.2078096190936237E-2</v>
      </c>
      <c r="O140" s="98">
        <v>5.1909354215951657E-2</v>
      </c>
      <c r="P140" s="98">
        <v>6.1924963992938911E-2</v>
      </c>
      <c r="Q140" s="98">
        <v>9.3713810061419003E-2</v>
      </c>
      <c r="R140" s="98">
        <v>3.6592152944440605E-2</v>
      </c>
      <c r="S140" s="98">
        <v>3.3292048950906691E-2</v>
      </c>
      <c r="T140" s="98">
        <v>1.5820079572410904E-2</v>
      </c>
      <c r="U140" s="98">
        <v>3.3363978511367652E-2</v>
      </c>
      <c r="V140" s="98">
        <v>3.0146813274272596E-2</v>
      </c>
      <c r="W140" s="98">
        <v>7.161348017954712E-2</v>
      </c>
      <c r="X140" s="98">
        <v>5.3086476655783345E-2</v>
      </c>
      <c r="Y140" s="98">
        <v>2.708639146506691E-2</v>
      </c>
      <c r="DA140" s="63" t="s">
        <v>3383</v>
      </c>
    </row>
    <row r="141" spans="1:105" ht="12" customHeight="1" x14ac:dyDescent="0.25">
      <c r="A141" s="109" t="s">
        <v>120</v>
      </c>
      <c r="B141" s="33"/>
      <c r="C141" s="33">
        <v>0.494234521811802</v>
      </c>
      <c r="D141" s="33">
        <v>0.46662877898360983</v>
      </c>
      <c r="E141" s="33">
        <v>0.46941097207510313</v>
      </c>
      <c r="F141" s="33">
        <v>0.55038585040988719</v>
      </c>
      <c r="G141" s="33">
        <v>0.27516110020895468</v>
      </c>
      <c r="H141" s="33">
        <v>0.37633630009869207</v>
      </c>
      <c r="I141" s="33">
        <v>0.39679607961183661</v>
      </c>
      <c r="J141" s="33">
        <v>0.44854190868305044</v>
      </c>
      <c r="K141" s="33">
        <v>0.41693720864343675</v>
      </c>
      <c r="L141" s="33">
        <v>0.47048847922577319</v>
      </c>
      <c r="M141" s="33">
        <v>0.45077403529221299</v>
      </c>
      <c r="N141" s="33">
        <v>0.53160772226085407</v>
      </c>
      <c r="O141" s="33">
        <v>0.50061570880645667</v>
      </c>
      <c r="P141" s="33">
        <v>0.3952731324627225</v>
      </c>
      <c r="Q141" s="33">
        <v>0.57195381256062139</v>
      </c>
      <c r="R141" s="33">
        <v>0.30004018930611837</v>
      </c>
      <c r="S141" s="33">
        <v>0.50338844612972566</v>
      </c>
      <c r="T141" s="33">
        <v>0.42404300175817777</v>
      </c>
      <c r="U141" s="33">
        <v>0.675720647167246</v>
      </c>
      <c r="V141" s="33">
        <v>0.4652844263396454</v>
      </c>
      <c r="W141" s="33">
        <v>0.83856685612937476</v>
      </c>
      <c r="X141" s="33">
        <v>0.86969481944669813</v>
      </c>
      <c r="Y141" s="33">
        <v>0.71250355776542496</v>
      </c>
      <c r="DA141" s="60" t="s">
        <v>3384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12.425830803689735</v>
      </c>
      <c r="D143" s="117">
        <f t="shared" si="49"/>
        <v>17.083588790202089</v>
      </c>
      <c r="E143" s="117">
        <f t="shared" si="49"/>
        <v>17.670906390846831</v>
      </c>
      <c r="F143" s="117">
        <f t="shared" si="49"/>
        <v>16.537413503775017</v>
      </c>
      <c r="G143" s="117">
        <f t="shared" si="49"/>
        <v>13.086647259696006</v>
      </c>
      <c r="H143" s="117">
        <f t="shared" si="49"/>
        <v>11.450279684211358</v>
      </c>
      <c r="I143" s="117">
        <f t="shared" si="49"/>
        <v>10.099921397565476</v>
      </c>
      <c r="J143" s="117">
        <f t="shared" si="49"/>
        <v>8.6795077276194021</v>
      </c>
      <c r="K143" s="117">
        <f t="shared" si="49"/>
        <v>7.880772799661532</v>
      </c>
      <c r="L143" s="117">
        <f t="shared" si="49"/>
        <v>8.9672043548200833</v>
      </c>
      <c r="M143" s="117">
        <f t="shared" si="49"/>
        <v>8.5289524287113565</v>
      </c>
      <c r="N143" s="117">
        <f t="shared" si="49"/>
        <v>9.8671094391264305</v>
      </c>
      <c r="O143" s="117">
        <f t="shared" si="49"/>
        <v>9.6158992094968294</v>
      </c>
      <c r="P143" s="117">
        <f t="shared" si="49"/>
        <v>14.400902973091497</v>
      </c>
      <c r="Q143" s="117">
        <f t="shared" si="49"/>
        <v>13.238035930413657</v>
      </c>
      <c r="R143" s="117">
        <f t="shared" ref="R143:V143" si="50">R144+R146+R148+R157</f>
        <v>9.4224928272483144</v>
      </c>
      <c r="S143" s="117">
        <f t="shared" si="50"/>
        <v>9.6417399091367102</v>
      </c>
      <c r="T143" s="117">
        <f t="shared" si="50"/>
        <v>8.8450881438379874</v>
      </c>
      <c r="U143" s="117">
        <f t="shared" si="50"/>
        <v>9.6500669148950706</v>
      </c>
      <c r="V143" s="117">
        <f t="shared" si="50"/>
        <v>9.1099906339520818</v>
      </c>
      <c r="W143" s="117">
        <f t="shared" ref="W143:Y143" si="51">W144+W146+W148+W157</f>
        <v>13.838236144577518</v>
      </c>
      <c r="X143" s="117">
        <f t="shared" si="51"/>
        <v>11.997271469613667</v>
      </c>
      <c r="Y143" s="117">
        <f t="shared" si="51"/>
        <v>7.6575050302061101</v>
      </c>
      <c r="DA143" s="129" t="s">
        <v>3385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9.8838113773798746</v>
      </c>
      <c r="D144" s="122">
        <f t="shared" si="52"/>
        <v>13.483538299211926</v>
      </c>
      <c r="E144" s="122">
        <f t="shared" si="52"/>
        <v>14.056306012671369</v>
      </c>
      <c r="F144" s="122">
        <f t="shared" si="52"/>
        <v>12.877660303782713</v>
      </c>
      <c r="G144" s="122">
        <f t="shared" si="52"/>
        <v>10.224266157284088</v>
      </c>
      <c r="H144" s="122">
        <f t="shared" si="52"/>
        <v>8.8796759859569345</v>
      </c>
      <c r="I144" s="122">
        <f t="shared" si="52"/>
        <v>7.8179596518265475</v>
      </c>
      <c r="J144" s="122">
        <f t="shared" si="52"/>
        <v>6.3788036717721415</v>
      </c>
      <c r="K144" s="122">
        <f t="shared" si="52"/>
        <v>5.7478094039258965</v>
      </c>
      <c r="L144" s="122">
        <f t="shared" si="52"/>
        <v>6.6719423501613528</v>
      </c>
      <c r="M144" s="122">
        <f t="shared" si="52"/>
        <v>6.1601489455264522</v>
      </c>
      <c r="N144" s="122">
        <f t="shared" si="52"/>
        <v>7.0333258399674179</v>
      </c>
      <c r="O144" s="122">
        <f t="shared" si="52"/>
        <v>6.5084303275414408</v>
      </c>
      <c r="P144" s="122">
        <f t="shared" si="52"/>
        <v>9.8447702547472673</v>
      </c>
      <c r="Q144" s="122">
        <f t="shared" si="52"/>
        <v>8.6914934107254478</v>
      </c>
      <c r="R144" s="122">
        <f t="shared" si="52"/>
        <v>6.3710270051027429</v>
      </c>
      <c r="S144" s="122">
        <f t="shared" si="52"/>
        <v>6.3313335510765079</v>
      </c>
      <c r="T144" s="122">
        <f t="shared" si="52"/>
        <v>5.808572817101556</v>
      </c>
      <c r="U144" s="122">
        <f t="shared" si="52"/>
        <v>5.8207869285807661</v>
      </c>
      <c r="V144" s="122">
        <f t="shared" si="52"/>
        <v>5.4815669672742224</v>
      </c>
      <c r="W144" s="122">
        <f t="shared" si="52"/>
        <v>8.1126690847234659</v>
      </c>
      <c r="X144" s="122">
        <f t="shared" si="52"/>
        <v>5.8726992925689219</v>
      </c>
      <c r="Y144" s="122">
        <f t="shared" si="52"/>
        <v>3.2515537777484105</v>
      </c>
      <c r="DA144" s="130" t="s">
        <v>3386</v>
      </c>
    </row>
    <row r="145" spans="1:105" ht="12" customHeight="1" x14ac:dyDescent="0.25">
      <c r="A145" s="97" t="s">
        <v>53</v>
      </c>
      <c r="B145" s="98"/>
      <c r="C145" s="98">
        <v>9.8838113773798746</v>
      </c>
      <c r="D145" s="98">
        <v>13.483538299211926</v>
      </c>
      <c r="E145" s="98">
        <v>14.056306012671369</v>
      </c>
      <c r="F145" s="98">
        <v>12.877660303782713</v>
      </c>
      <c r="G145" s="98">
        <v>10.224266157284088</v>
      </c>
      <c r="H145" s="98">
        <v>8.8796759859569345</v>
      </c>
      <c r="I145" s="98">
        <v>7.8179596518265475</v>
      </c>
      <c r="J145" s="98">
        <v>6.3788036717721415</v>
      </c>
      <c r="K145" s="98">
        <v>5.7478094039258965</v>
      </c>
      <c r="L145" s="98">
        <v>6.6719423501613528</v>
      </c>
      <c r="M145" s="98">
        <v>6.1601489455264522</v>
      </c>
      <c r="N145" s="98">
        <v>7.0333258399674179</v>
      </c>
      <c r="O145" s="98">
        <v>6.5084303275414408</v>
      </c>
      <c r="P145" s="98">
        <v>9.8447702547472673</v>
      </c>
      <c r="Q145" s="98">
        <v>8.6914934107254478</v>
      </c>
      <c r="R145" s="98">
        <v>6.3710270051027429</v>
      </c>
      <c r="S145" s="98">
        <v>6.3313335510765079</v>
      </c>
      <c r="T145" s="98">
        <v>5.808572817101556</v>
      </c>
      <c r="U145" s="98">
        <v>5.8207869285807661</v>
      </c>
      <c r="V145" s="98">
        <v>5.4815669672742224</v>
      </c>
      <c r="W145" s="98">
        <v>8.1126690847234659</v>
      </c>
      <c r="X145" s="98">
        <v>5.8726992925689219</v>
      </c>
      <c r="Y145" s="98">
        <v>3.2515537777484105</v>
      </c>
      <c r="DA145" s="63" t="s">
        <v>3387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0.10769715852446043</v>
      </c>
      <c r="D146" s="122">
        <f t="shared" si="53"/>
        <v>0.13585255737272739</v>
      </c>
      <c r="E146" s="122">
        <f t="shared" si="53"/>
        <v>0.1072433282849064</v>
      </c>
      <c r="F146" s="122">
        <f t="shared" si="53"/>
        <v>0.11911314980869862</v>
      </c>
      <c r="G146" s="122">
        <f t="shared" si="53"/>
        <v>0.14943143750998886</v>
      </c>
      <c r="H146" s="122">
        <f t="shared" si="53"/>
        <v>0.11262908451853075</v>
      </c>
      <c r="I146" s="122">
        <f t="shared" si="53"/>
        <v>7.4947412942290292E-2</v>
      </c>
      <c r="J146" s="122">
        <f t="shared" si="53"/>
        <v>0.12702194963245739</v>
      </c>
      <c r="K146" s="122">
        <f t="shared" si="53"/>
        <v>5.4574071598925543E-2</v>
      </c>
      <c r="L146" s="122">
        <f t="shared" si="53"/>
        <v>0.10004876327477176</v>
      </c>
      <c r="M146" s="122">
        <f t="shared" si="53"/>
        <v>5.6214404946047944E-2</v>
      </c>
      <c r="N146" s="122">
        <f t="shared" si="53"/>
        <v>0.11155236369076782</v>
      </c>
      <c r="O146" s="122">
        <f t="shared" si="53"/>
        <v>0.13070862394911575</v>
      </c>
      <c r="P146" s="122">
        <f t="shared" si="53"/>
        <v>0.12182098850108766</v>
      </c>
      <c r="Q146" s="122">
        <f t="shared" si="53"/>
        <v>0.17060477338904342</v>
      </c>
      <c r="R146" s="122">
        <f t="shared" si="53"/>
        <v>6.898398545054947E-2</v>
      </c>
      <c r="S146" s="122">
        <f t="shared" si="53"/>
        <v>5.1053314965504172E-2</v>
      </c>
      <c r="T146" s="122">
        <f t="shared" si="53"/>
        <v>9.8239600780283251E-2</v>
      </c>
      <c r="U146" s="122">
        <f t="shared" si="53"/>
        <v>0.14136737011757336</v>
      </c>
      <c r="V146" s="122">
        <f t="shared" si="53"/>
        <v>0.27679764203137763</v>
      </c>
      <c r="W146" s="122">
        <f t="shared" si="53"/>
        <v>0.4729337591482447</v>
      </c>
      <c r="X146" s="122">
        <f t="shared" si="53"/>
        <v>0.14299752774226329</v>
      </c>
      <c r="Y146" s="122">
        <f t="shared" si="53"/>
        <v>0.29388172630930026</v>
      </c>
      <c r="DA146" s="130" t="s">
        <v>3388</v>
      </c>
    </row>
    <row r="147" spans="1:105" ht="12" customHeight="1" x14ac:dyDescent="0.25">
      <c r="A147" s="97" t="s">
        <v>53</v>
      </c>
      <c r="B147" s="98"/>
      <c r="C147" s="98">
        <v>0.10769715852446043</v>
      </c>
      <c r="D147" s="98">
        <v>0.13585255737272739</v>
      </c>
      <c r="E147" s="98">
        <v>0.1072433282849064</v>
      </c>
      <c r="F147" s="98">
        <v>0.11911314980869862</v>
      </c>
      <c r="G147" s="98">
        <v>0.14943143750998886</v>
      </c>
      <c r="H147" s="98">
        <v>0.11262908451853075</v>
      </c>
      <c r="I147" s="98">
        <v>7.4947412942290292E-2</v>
      </c>
      <c r="J147" s="98">
        <v>0.12702194963245739</v>
      </c>
      <c r="K147" s="98">
        <v>5.4574071598925543E-2</v>
      </c>
      <c r="L147" s="98">
        <v>0.10004876327477176</v>
      </c>
      <c r="M147" s="98">
        <v>5.6214404946047944E-2</v>
      </c>
      <c r="N147" s="98">
        <v>0.11155236369076782</v>
      </c>
      <c r="O147" s="98">
        <v>0.13070862394911575</v>
      </c>
      <c r="P147" s="98">
        <v>0.12182098850108766</v>
      </c>
      <c r="Q147" s="98">
        <v>0.17060477338904342</v>
      </c>
      <c r="R147" s="98">
        <v>6.898398545054947E-2</v>
      </c>
      <c r="S147" s="98">
        <v>5.1053314965504172E-2</v>
      </c>
      <c r="T147" s="98">
        <v>9.8239600780283251E-2</v>
      </c>
      <c r="U147" s="98">
        <v>0.14136737011757336</v>
      </c>
      <c r="V147" s="98">
        <v>0.27679764203137763</v>
      </c>
      <c r="W147" s="98">
        <v>0.4729337591482447</v>
      </c>
      <c r="X147" s="98">
        <v>0.14299752774226329</v>
      </c>
      <c r="Y147" s="98">
        <v>0.29388172630930026</v>
      </c>
      <c r="DA147" s="63" t="s">
        <v>3389</v>
      </c>
    </row>
    <row r="148" spans="1:105" ht="12" customHeight="1" x14ac:dyDescent="0.25">
      <c r="A148" s="121" t="s">
        <v>55</v>
      </c>
      <c r="B148" s="122"/>
      <c r="C148" s="122">
        <v>2.2112892034234757</v>
      </c>
      <c r="D148" s="122">
        <v>3.148706978659872</v>
      </c>
      <c r="E148" s="122">
        <v>3.1765163911252068</v>
      </c>
      <c r="F148" s="122">
        <v>3.2141556292760209</v>
      </c>
      <c r="G148" s="122">
        <v>2.4615113024843427</v>
      </c>
      <c r="H148" s="122">
        <v>2.2349653575287118</v>
      </c>
      <c r="I148" s="122">
        <v>1.9983565001293917</v>
      </c>
      <c r="J148" s="122">
        <v>1.9494024481039132</v>
      </c>
      <c r="K148" s="122">
        <v>1.8572802767490226</v>
      </c>
      <c r="L148" s="122">
        <v>1.9632505518670034</v>
      </c>
      <c r="M148" s="122">
        <v>2.0772521172693428</v>
      </c>
      <c r="N148" s="122">
        <v>2.4319279437297596</v>
      </c>
      <c r="O148" s="122">
        <v>2.6503551301835273</v>
      </c>
      <c r="P148" s="122">
        <v>3.9321822819693839</v>
      </c>
      <c r="Q148" s="122">
        <v>3.8642254021180609</v>
      </c>
      <c r="R148" s="122">
        <v>2.6374449232877337</v>
      </c>
      <c r="S148" s="122">
        <v>2.8766330536241376</v>
      </c>
      <c r="T148" s="122">
        <v>2.5807898862066763</v>
      </c>
      <c r="U148" s="122">
        <v>3.2259202778341916</v>
      </c>
      <c r="V148" s="122">
        <v>2.8100688790706045</v>
      </c>
      <c r="W148" s="122">
        <v>4.3813083375224231</v>
      </c>
      <c r="X148" s="122">
        <v>4.9824396268765074</v>
      </c>
      <c r="Y148" s="122">
        <v>3.4592045820331827</v>
      </c>
      <c r="DA148" s="130" t="s">
        <v>3390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3391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3392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3393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3394</v>
      </c>
    </row>
    <row r="153" spans="1:105" ht="12" customHeight="1" x14ac:dyDescent="0.25">
      <c r="A153" s="106" t="s">
        <v>122</v>
      </c>
      <c r="B153" s="101"/>
      <c r="C153" s="101">
        <v>2.1772320846570512</v>
      </c>
      <c r="D153" s="101">
        <v>3.1072201155093429</v>
      </c>
      <c r="E153" s="101">
        <v>3.1376344136914232</v>
      </c>
      <c r="F153" s="101">
        <v>3.1620183009086125</v>
      </c>
      <c r="G153" s="101">
        <v>2.4111546117850668</v>
      </c>
      <c r="H153" s="101">
        <v>2.1518519457309595</v>
      </c>
      <c r="I153" s="101">
        <v>1.9456149026846712</v>
      </c>
      <c r="J153" s="101">
        <v>1.864832362784612</v>
      </c>
      <c r="K153" s="101">
        <v>1.8115818395300556</v>
      </c>
      <c r="L153" s="101">
        <v>1.9022718740873834</v>
      </c>
      <c r="M153" s="101">
        <v>2.0155991044586994</v>
      </c>
      <c r="N153" s="101">
        <v>2.3393229208936939</v>
      </c>
      <c r="O153" s="101">
        <v>2.5245701897171764</v>
      </c>
      <c r="P153" s="101">
        <v>3.6928431035804441</v>
      </c>
      <c r="Q153" s="101">
        <v>3.6727223648810452</v>
      </c>
      <c r="R153" s="101">
        <v>2.4698951551529538</v>
      </c>
      <c r="S153" s="101">
        <v>2.7097408152166311</v>
      </c>
      <c r="T153" s="101">
        <v>2.3931682241379018</v>
      </c>
      <c r="U153" s="101">
        <v>2.9973760182355758</v>
      </c>
      <c r="V153" s="101">
        <v>2.5802912519658356</v>
      </c>
      <c r="W153" s="101">
        <v>4.0499091925052797</v>
      </c>
      <c r="X153" s="101">
        <v>4.583722928728708</v>
      </c>
      <c r="Y153" s="101">
        <v>3.1756829850827826</v>
      </c>
      <c r="DA153" s="131" t="s">
        <v>3395</v>
      </c>
    </row>
    <row r="154" spans="1:105" ht="12" customHeight="1" x14ac:dyDescent="0.25">
      <c r="A154" s="107" t="s">
        <v>121</v>
      </c>
      <c r="B154" s="104"/>
      <c r="C154" s="104">
        <v>3.4057118766424539E-2</v>
      </c>
      <c r="D154" s="104">
        <v>4.1486863150528984E-2</v>
      </c>
      <c r="E154" s="104">
        <v>3.8881977433783466E-2</v>
      </c>
      <c r="F154" s="104">
        <v>5.2137328367408683E-2</v>
      </c>
      <c r="G154" s="104">
        <v>5.0356690699275675E-2</v>
      </c>
      <c r="H154" s="104">
        <v>8.3113411797752126E-2</v>
      </c>
      <c r="I154" s="104">
        <v>5.2741597444720595E-2</v>
      </c>
      <c r="J154" s="104">
        <v>8.4570085319301269E-2</v>
      </c>
      <c r="K154" s="104">
        <v>4.5698437218967013E-2</v>
      </c>
      <c r="L154" s="104">
        <v>6.0978677779620051E-2</v>
      </c>
      <c r="M154" s="104">
        <v>6.1653012810643323E-2</v>
      </c>
      <c r="N154" s="104">
        <v>9.2605022836065601E-2</v>
      </c>
      <c r="O154" s="104">
        <v>0.12578494046635075</v>
      </c>
      <c r="P154" s="104">
        <v>0.23933917838893989</v>
      </c>
      <c r="Q154" s="104">
        <v>0.19150303723701581</v>
      </c>
      <c r="R154" s="104">
        <v>0.16754976813478012</v>
      </c>
      <c r="S154" s="104">
        <v>0.16689223840750647</v>
      </c>
      <c r="T154" s="104">
        <v>0.18762166206877445</v>
      </c>
      <c r="U154" s="104">
        <v>0.22854425959861563</v>
      </c>
      <c r="V154" s="104">
        <v>0.22977762710476896</v>
      </c>
      <c r="W154" s="104">
        <v>0.33139914501714329</v>
      </c>
      <c r="X154" s="104">
        <v>0.39871669814779898</v>
      </c>
      <c r="Y154" s="104">
        <v>0.2835215969504003</v>
      </c>
      <c r="DA154" s="132" t="s">
        <v>3396</v>
      </c>
    </row>
    <row r="155" spans="1:105" ht="12" customHeight="1" x14ac:dyDescent="0.25">
      <c r="A155" s="108" t="s">
        <v>53</v>
      </c>
      <c r="B155" s="98"/>
      <c r="C155" s="98">
        <v>2.8708360665220704E-2</v>
      </c>
      <c r="D155" s="98">
        <v>3.5032270499577182E-2</v>
      </c>
      <c r="E155" s="98">
        <v>3.2706158054030057E-2</v>
      </c>
      <c r="F155" s="98">
        <v>4.3891269026934542E-2</v>
      </c>
      <c r="G155" s="98">
        <v>4.2525294148993961E-2</v>
      </c>
      <c r="H155" s="98">
        <v>7.0123556350695115E-2</v>
      </c>
      <c r="I155" s="98">
        <v>4.4979345583092564E-2</v>
      </c>
      <c r="J155" s="98">
        <v>7.1562692805213046E-2</v>
      </c>
      <c r="K155" s="98">
        <v>3.8667187316761498E-2</v>
      </c>
      <c r="L155" s="98">
        <v>5.1445643428531397E-2</v>
      </c>
      <c r="M155" s="98">
        <v>5.2123291240441134E-2</v>
      </c>
      <c r="N155" s="98">
        <v>7.8128901152109562E-2</v>
      </c>
      <c r="O155" s="98">
        <v>0.10579466848679037</v>
      </c>
      <c r="P155" s="98">
        <v>0.20090752101437795</v>
      </c>
      <c r="Q155" s="98">
        <v>0.16014285094376191</v>
      </c>
      <c r="R155" s="98">
        <v>0.14018821093946826</v>
      </c>
      <c r="S155" s="98">
        <v>0.13942347193341337</v>
      </c>
      <c r="T155" s="98">
        <v>0.15662418664988281</v>
      </c>
      <c r="U155" s="98">
        <v>0.1903056935235091</v>
      </c>
      <c r="V155" s="98">
        <v>0.19086872933819146</v>
      </c>
      <c r="W155" s="98">
        <v>0.27216343258002462</v>
      </c>
      <c r="X155" s="98">
        <v>0.32650268921091896</v>
      </c>
      <c r="Y155" s="98">
        <v>0.23493129931287546</v>
      </c>
      <c r="DA155" s="63" t="s">
        <v>3397</v>
      </c>
    </row>
    <row r="156" spans="1:105" ht="12" customHeight="1" x14ac:dyDescent="0.25">
      <c r="A156" s="108" t="s">
        <v>52</v>
      </c>
      <c r="B156" s="98"/>
      <c r="C156" s="98">
        <v>5.3487581012038356E-3</v>
      </c>
      <c r="D156" s="98">
        <v>6.4545926509518041E-3</v>
      </c>
      <c r="E156" s="98">
        <v>6.1758193797534075E-3</v>
      </c>
      <c r="F156" s="98">
        <v>8.2460593404741402E-3</v>
      </c>
      <c r="G156" s="98">
        <v>7.8313965502817152E-3</v>
      </c>
      <c r="H156" s="98">
        <v>1.2989855447057011E-2</v>
      </c>
      <c r="I156" s="98">
        <v>7.7622518616280323E-3</v>
      </c>
      <c r="J156" s="98">
        <v>1.3007392514088216E-2</v>
      </c>
      <c r="K156" s="98">
        <v>7.0312499022055167E-3</v>
      </c>
      <c r="L156" s="98">
        <v>9.5330343510886557E-3</v>
      </c>
      <c r="M156" s="98">
        <v>9.5297215702021855E-3</v>
      </c>
      <c r="N156" s="98">
        <v>1.4476121683956034E-2</v>
      </c>
      <c r="O156" s="98">
        <v>1.9990271979560385E-2</v>
      </c>
      <c r="P156" s="98">
        <v>3.8431657374561952E-2</v>
      </c>
      <c r="Q156" s="98">
        <v>3.1360186293253899E-2</v>
      </c>
      <c r="R156" s="98">
        <v>2.7361557195311859E-2</v>
      </c>
      <c r="S156" s="98">
        <v>2.7468766474093104E-2</v>
      </c>
      <c r="T156" s="98">
        <v>3.0997475418891637E-2</v>
      </c>
      <c r="U156" s="98">
        <v>3.823856607510652E-2</v>
      </c>
      <c r="V156" s="98">
        <v>3.8908897766577494E-2</v>
      </c>
      <c r="W156" s="98">
        <v>5.9235712437118698E-2</v>
      </c>
      <c r="X156" s="98">
        <v>7.221400893688E-2</v>
      </c>
      <c r="Y156" s="98">
        <v>4.8590297637524843E-2</v>
      </c>
      <c r="DA156" s="63" t="s">
        <v>3398</v>
      </c>
    </row>
    <row r="157" spans="1:105" ht="12" customHeight="1" x14ac:dyDescent="0.25">
      <c r="A157" s="121" t="s">
        <v>54</v>
      </c>
      <c r="B157" s="122"/>
      <c r="C157" s="122">
        <v>0.22303306436192266</v>
      </c>
      <c r="D157" s="122">
        <v>0.31549095495756418</v>
      </c>
      <c r="E157" s="122">
        <v>0.33084065876534557</v>
      </c>
      <c r="F157" s="122">
        <v>0.32648442090758301</v>
      </c>
      <c r="G157" s="122">
        <v>0.25143836241758516</v>
      </c>
      <c r="H157" s="122">
        <v>0.22300925620718029</v>
      </c>
      <c r="I157" s="122">
        <v>0.20865783266724597</v>
      </c>
      <c r="J157" s="122">
        <v>0.22427965811089048</v>
      </c>
      <c r="K157" s="122">
        <v>0.22110904738768689</v>
      </c>
      <c r="L157" s="122">
        <v>0.23196268951695515</v>
      </c>
      <c r="M157" s="122">
        <v>0.2353369609695142</v>
      </c>
      <c r="N157" s="122">
        <v>0.29030329173848585</v>
      </c>
      <c r="O157" s="122">
        <v>0.32640512782274628</v>
      </c>
      <c r="P157" s="122">
        <v>0.50212944787375968</v>
      </c>
      <c r="Q157" s="122">
        <v>0.51171234418110556</v>
      </c>
      <c r="R157" s="122">
        <v>0.3450369134072887</v>
      </c>
      <c r="S157" s="122">
        <v>0.38271998947055996</v>
      </c>
      <c r="T157" s="122">
        <v>0.35748583974947268</v>
      </c>
      <c r="U157" s="122">
        <v>0.46199233836253784</v>
      </c>
      <c r="V157" s="122">
        <v>0.54155714557587764</v>
      </c>
      <c r="W157" s="122">
        <v>0.87132496318338537</v>
      </c>
      <c r="X157" s="122">
        <v>0.99913502242597341</v>
      </c>
      <c r="Y157" s="122">
        <v>0.65286494411521756</v>
      </c>
      <c r="DA157" s="130" t="s">
        <v>3399</v>
      </c>
    </row>
    <row r="158" spans="1:105" ht="12" customHeight="1" x14ac:dyDescent="0.25">
      <c r="A158" s="97" t="s">
        <v>50</v>
      </c>
      <c r="B158" s="98"/>
      <c r="C158" s="98">
        <v>3.9660631343627593E-2</v>
      </c>
      <c r="D158" s="98">
        <v>5.0135765679444035E-2</v>
      </c>
      <c r="E158" s="98">
        <v>5.7657931427919258E-2</v>
      </c>
      <c r="F158" s="98">
        <v>2.9876756999390495E-2</v>
      </c>
      <c r="G158" s="98">
        <v>2.9688832122807443E-2</v>
      </c>
      <c r="H158" s="98">
        <v>1.3242138401418463E-2</v>
      </c>
      <c r="I158" s="98">
        <v>2.2685752941895794E-2</v>
      </c>
      <c r="J158" s="98">
        <v>4.6410187685836095E-2</v>
      </c>
      <c r="K158" s="98">
        <v>3.5875248415780527E-2</v>
      </c>
      <c r="L158" s="98">
        <v>1.2657604223765462E-2</v>
      </c>
      <c r="M158" s="98">
        <v>3.0813373259514594E-3</v>
      </c>
      <c r="N158" s="98">
        <v>6.4505838610863907E-3</v>
      </c>
      <c r="O158" s="98">
        <v>3.0670146879480241E-2</v>
      </c>
      <c r="P158" s="98">
        <v>6.8020039109629962E-2</v>
      </c>
      <c r="Q158" s="98">
        <v>7.2047300280388152E-2</v>
      </c>
      <c r="R158" s="98">
        <v>3.7497172769938122E-2</v>
      </c>
      <c r="S158" s="98">
        <v>2.3736929161371541E-2</v>
      </c>
      <c r="T158" s="98">
        <v>1.2865254792770521E-2</v>
      </c>
      <c r="U158" s="98">
        <v>2.1746401930118515E-2</v>
      </c>
      <c r="V158" s="98">
        <v>3.2943940279102017E-2</v>
      </c>
      <c r="W158" s="98">
        <v>6.8558359643700523E-2</v>
      </c>
      <c r="X158" s="98">
        <v>5.7494379049584855E-2</v>
      </c>
      <c r="Y158" s="98">
        <v>2.3917283663654081E-2</v>
      </c>
      <c r="DA158" s="63" t="s">
        <v>3400</v>
      </c>
    </row>
    <row r="159" spans="1:105" ht="12" customHeight="1" x14ac:dyDescent="0.25">
      <c r="A159" s="109" t="s">
        <v>120</v>
      </c>
      <c r="B159" s="33"/>
      <c r="C159" s="33">
        <v>0.18337243301829506</v>
      </c>
      <c r="D159" s="33">
        <v>0.26535518927812013</v>
      </c>
      <c r="E159" s="33">
        <v>0.27318272733742632</v>
      </c>
      <c r="F159" s="33">
        <v>0.29660766390819249</v>
      </c>
      <c r="G159" s="33">
        <v>0.2217495302947777</v>
      </c>
      <c r="H159" s="33">
        <v>0.20976711780576182</v>
      </c>
      <c r="I159" s="33">
        <v>0.18597207972535018</v>
      </c>
      <c r="J159" s="33">
        <v>0.17786947042505438</v>
      </c>
      <c r="K159" s="33">
        <v>0.18523379897190637</v>
      </c>
      <c r="L159" s="33">
        <v>0.21930508529318968</v>
      </c>
      <c r="M159" s="33">
        <v>0.23225562364356275</v>
      </c>
      <c r="N159" s="33">
        <v>0.28385270787739947</v>
      </c>
      <c r="O159" s="33">
        <v>0.29573498094326606</v>
      </c>
      <c r="P159" s="33">
        <v>0.43410940876412973</v>
      </c>
      <c r="Q159" s="33">
        <v>0.43966504390071742</v>
      </c>
      <c r="R159" s="33">
        <v>0.30753974063735057</v>
      </c>
      <c r="S159" s="33">
        <v>0.35898306030918842</v>
      </c>
      <c r="T159" s="33">
        <v>0.34462058495670217</v>
      </c>
      <c r="U159" s="33">
        <v>0.44024593643241933</v>
      </c>
      <c r="V159" s="33">
        <v>0.50861320529677567</v>
      </c>
      <c r="W159" s="33">
        <v>0.80276660353968488</v>
      </c>
      <c r="X159" s="33">
        <v>0.94164064337638853</v>
      </c>
      <c r="Y159" s="33">
        <v>0.62894766045156347</v>
      </c>
      <c r="DA159" s="60" t="s">
        <v>3401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18.125471812734144</v>
      </c>
      <c r="D161" s="117">
        <f t="shared" si="54"/>
        <v>20.785408442355848</v>
      </c>
      <c r="E161" s="117">
        <f t="shared" si="54"/>
        <v>23.082902247811791</v>
      </c>
      <c r="F161" s="117">
        <f t="shared" si="54"/>
        <v>26.040081101247203</v>
      </c>
      <c r="G161" s="117">
        <f t="shared" si="54"/>
        <v>22.328214909334971</v>
      </c>
      <c r="H161" s="117">
        <f t="shared" si="54"/>
        <v>21.059456204064251</v>
      </c>
      <c r="I161" s="117">
        <f t="shared" si="54"/>
        <v>18.928693512014402</v>
      </c>
      <c r="J161" s="117">
        <f t="shared" si="54"/>
        <v>18.191861989836536</v>
      </c>
      <c r="K161" s="117">
        <f t="shared" si="54"/>
        <v>21.011564616047785</v>
      </c>
      <c r="L161" s="117">
        <f t="shared" si="54"/>
        <v>23.968575898431979</v>
      </c>
      <c r="M161" s="117">
        <f t="shared" si="54"/>
        <v>23.092022891880806</v>
      </c>
      <c r="N161" s="117">
        <f t="shared" si="54"/>
        <v>19.062971714474237</v>
      </c>
      <c r="O161" s="117">
        <f t="shared" si="54"/>
        <v>14.619201814110488</v>
      </c>
      <c r="P161" s="117">
        <f t="shared" si="54"/>
        <v>7.5486970172277452</v>
      </c>
      <c r="Q161" s="117">
        <f t="shared" si="54"/>
        <v>15.957896395725166</v>
      </c>
      <c r="R161" s="117">
        <f t="shared" ref="R161:V161" si="55">R162+R164+R166+R175</f>
        <v>21.054870191818409</v>
      </c>
      <c r="S161" s="117">
        <f t="shared" si="55"/>
        <v>23.452330248172174</v>
      </c>
      <c r="T161" s="117">
        <f t="shared" si="55"/>
        <v>24.611863495283941</v>
      </c>
      <c r="U161" s="117">
        <f t="shared" si="55"/>
        <v>20.217116603197052</v>
      </c>
      <c r="V161" s="117">
        <f t="shared" si="55"/>
        <v>16.409257425780801</v>
      </c>
      <c r="W161" s="117">
        <f t="shared" ref="W161:Y161" si="56">W162+W164+W166+W175</f>
        <v>13.876930362754262</v>
      </c>
      <c r="X161" s="117">
        <f t="shared" si="56"/>
        <v>5.4013289989484559</v>
      </c>
      <c r="Y161" s="117">
        <f t="shared" si="56"/>
        <v>3.3561560393432326</v>
      </c>
      <c r="DA161" s="129" t="s">
        <v>3402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16.252049156500114</v>
      </c>
      <c r="D162" s="122">
        <f t="shared" si="57"/>
        <v>18.648526577872119</v>
      </c>
      <c r="E162" s="122">
        <f t="shared" si="57"/>
        <v>20.835095796692741</v>
      </c>
      <c r="F162" s="122">
        <f t="shared" si="57"/>
        <v>23.376228915224459</v>
      </c>
      <c r="G162" s="122">
        <f t="shared" si="57"/>
        <v>20.167082744266629</v>
      </c>
      <c r="H162" s="122">
        <f t="shared" si="57"/>
        <v>19.037517122204594</v>
      </c>
      <c r="I162" s="122">
        <f t="shared" si="57"/>
        <v>17.123881206587086</v>
      </c>
      <c r="J162" s="122">
        <f t="shared" si="57"/>
        <v>16.164509234676682</v>
      </c>
      <c r="K162" s="122">
        <f t="shared" si="57"/>
        <v>18.685088116131528</v>
      </c>
      <c r="L162" s="122">
        <f t="shared" si="57"/>
        <v>21.566952058568194</v>
      </c>
      <c r="M162" s="122">
        <f t="shared" si="57"/>
        <v>20.6985871674149</v>
      </c>
      <c r="N162" s="122">
        <f t="shared" si="57"/>
        <v>17.051611076771056</v>
      </c>
      <c r="O162" s="122">
        <f t="shared" si="57"/>
        <v>12.903879518189534</v>
      </c>
      <c r="P162" s="122">
        <f t="shared" si="57"/>
        <v>6.7107321535763012</v>
      </c>
      <c r="Q162" s="122">
        <f t="shared" si="57"/>
        <v>14.008689042220237</v>
      </c>
      <c r="R162" s="122">
        <f t="shared" si="57"/>
        <v>18.696440201614333</v>
      </c>
      <c r="S162" s="122">
        <f t="shared" si="57"/>
        <v>20.548208580319553</v>
      </c>
      <c r="T162" s="122">
        <f t="shared" si="57"/>
        <v>21.604924970237089</v>
      </c>
      <c r="U162" s="122">
        <f t="shared" si="57"/>
        <v>17.070661326426436</v>
      </c>
      <c r="V162" s="122">
        <f t="shared" si="57"/>
        <v>13.981525461644377</v>
      </c>
      <c r="W162" s="122">
        <f t="shared" si="57"/>
        <v>11.708085356244707</v>
      </c>
      <c r="X162" s="122">
        <f t="shared" si="57"/>
        <v>4.1255347939957661</v>
      </c>
      <c r="Y162" s="122">
        <f t="shared" si="57"/>
        <v>2.3860181677047798</v>
      </c>
      <c r="DA162" s="130" t="s">
        <v>3403</v>
      </c>
    </row>
    <row r="163" spans="1:105" ht="12" customHeight="1" x14ac:dyDescent="0.25">
      <c r="A163" s="97" t="s">
        <v>53</v>
      </c>
      <c r="B163" s="33"/>
      <c r="C163" s="33">
        <v>16.252049156500114</v>
      </c>
      <c r="D163" s="33">
        <v>18.648526577872119</v>
      </c>
      <c r="E163" s="33">
        <v>20.835095796692741</v>
      </c>
      <c r="F163" s="33">
        <v>23.376228915224459</v>
      </c>
      <c r="G163" s="33">
        <v>20.167082744266629</v>
      </c>
      <c r="H163" s="33">
        <v>19.037517122204594</v>
      </c>
      <c r="I163" s="33">
        <v>17.123881206587086</v>
      </c>
      <c r="J163" s="33">
        <v>16.164509234676682</v>
      </c>
      <c r="K163" s="33">
        <v>18.685088116131528</v>
      </c>
      <c r="L163" s="33">
        <v>21.566952058568194</v>
      </c>
      <c r="M163" s="33">
        <v>20.6985871674149</v>
      </c>
      <c r="N163" s="33">
        <v>17.051611076771056</v>
      </c>
      <c r="O163" s="33">
        <v>12.903879518189534</v>
      </c>
      <c r="P163" s="33">
        <v>6.7107321535763012</v>
      </c>
      <c r="Q163" s="33">
        <v>14.008689042220237</v>
      </c>
      <c r="R163" s="33">
        <v>18.696440201614333</v>
      </c>
      <c r="S163" s="33">
        <v>20.548208580319553</v>
      </c>
      <c r="T163" s="33">
        <v>21.604924970237089</v>
      </c>
      <c r="U163" s="33">
        <v>17.070661326426436</v>
      </c>
      <c r="V163" s="33">
        <v>13.981525461644377</v>
      </c>
      <c r="W163" s="33">
        <v>11.708085356244707</v>
      </c>
      <c r="X163" s="33">
        <v>4.1255347939957661</v>
      </c>
      <c r="Y163" s="33">
        <v>2.3860181677047798</v>
      </c>
      <c r="DA163" s="60" t="s">
        <v>3404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4.0538193571621209E-2</v>
      </c>
      <c r="D164" s="122">
        <f t="shared" si="58"/>
        <v>4.1079851326762819E-2</v>
      </c>
      <c r="E164" s="122">
        <f t="shared" si="58"/>
        <v>3.3871833477208055E-2</v>
      </c>
      <c r="F164" s="122">
        <f t="shared" si="58"/>
        <v>4.4144628151804845E-2</v>
      </c>
      <c r="G164" s="122">
        <f t="shared" si="58"/>
        <v>5.7998646762454101E-2</v>
      </c>
      <c r="H164" s="122">
        <f t="shared" si="58"/>
        <v>4.536577563461739E-2</v>
      </c>
      <c r="I164" s="122">
        <f t="shared" si="58"/>
        <v>3.0169006160604972E-2</v>
      </c>
      <c r="J164" s="122">
        <f t="shared" si="58"/>
        <v>5.7658873475695913E-2</v>
      </c>
      <c r="K164" s="122">
        <f t="shared" si="58"/>
        <v>3.0215460386832146E-2</v>
      </c>
      <c r="L164" s="122">
        <f t="shared" si="58"/>
        <v>5.3765279066403736E-2</v>
      </c>
      <c r="M164" s="122">
        <f t="shared" si="58"/>
        <v>2.8841937135312141E-2</v>
      </c>
      <c r="N164" s="122">
        <f t="shared" si="58"/>
        <v>4.0589170155123436E-2</v>
      </c>
      <c r="O164" s="122">
        <f t="shared" si="58"/>
        <v>3.7037106648580252E-2</v>
      </c>
      <c r="P164" s="122">
        <f t="shared" si="58"/>
        <v>1.1401479214878425E-2</v>
      </c>
      <c r="Q164" s="122">
        <f t="shared" si="58"/>
        <v>3.7483334030644903E-2</v>
      </c>
      <c r="R164" s="122">
        <f t="shared" si="58"/>
        <v>2.7010070560900816E-2</v>
      </c>
      <c r="S164" s="122">
        <f t="shared" si="58"/>
        <v>2.2690362206890743E-2</v>
      </c>
      <c r="T164" s="122">
        <f t="shared" si="58"/>
        <v>4.9706305469426906E-2</v>
      </c>
      <c r="U164" s="122">
        <f t="shared" si="58"/>
        <v>5.9369873112463681E-2</v>
      </c>
      <c r="V164" s="122">
        <f t="shared" si="58"/>
        <v>9.6595071559337067E-2</v>
      </c>
      <c r="W164" s="122">
        <f t="shared" si="58"/>
        <v>9.3739008200393811E-2</v>
      </c>
      <c r="X164" s="122">
        <f t="shared" si="58"/>
        <v>1.5102485589722063E-2</v>
      </c>
      <c r="Y164" s="122">
        <f t="shared" si="58"/>
        <v>5.4419980848333958E-2</v>
      </c>
      <c r="DA164" s="130" t="s">
        <v>3405</v>
      </c>
    </row>
    <row r="165" spans="1:105" ht="12" customHeight="1" x14ac:dyDescent="0.25">
      <c r="A165" s="97" t="s">
        <v>53</v>
      </c>
      <c r="B165" s="98"/>
      <c r="C165" s="98">
        <v>4.0538193571621209E-2</v>
      </c>
      <c r="D165" s="98">
        <v>4.1079851326762819E-2</v>
      </c>
      <c r="E165" s="98">
        <v>3.3871833477208055E-2</v>
      </c>
      <c r="F165" s="98">
        <v>4.4144628151804845E-2</v>
      </c>
      <c r="G165" s="98">
        <v>5.7998646762454101E-2</v>
      </c>
      <c r="H165" s="98">
        <v>4.536577563461739E-2</v>
      </c>
      <c r="I165" s="98">
        <v>3.0169006160604972E-2</v>
      </c>
      <c r="J165" s="98">
        <v>5.7658873475695913E-2</v>
      </c>
      <c r="K165" s="98">
        <v>3.0215460386832146E-2</v>
      </c>
      <c r="L165" s="98">
        <v>5.3765279066403736E-2</v>
      </c>
      <c r="M165" s="98">
        <v>2.8841937135312141E-2</v>
      </c>
      <c r="N165" s="98">
        <v>4.0589170155123436E-2</v>
      </c>
      <c r="O165" s="98">
        <v>3.7037106648580252E-2</v>
      </c>
      <c r="P165" s="98">
        <v>1.1401479214878425E-2</v>
      </c>
      <c r="Q165" s="98">
        <v>3.7483334030644903E-2</v>
      </c>
      <c r="R165" s="98">
        <v>2.7010070560900816E-2</v>
      </c>
      <c r="S165" s="98">
        <v>2.2690362206890743E-2</v>
      </c>
      <c r="T165" s="98">
        <v>4.9706305469426906E-2</v>
      </c>
      <c r="U165" s="98">
        <v>5.9369873112463681E-2</v>
      </c>
      <c r="V165" s="98">
        <v>9.6595071559337067E-2</v>
      </c>
      <c r="W165" s="98">
        <v>9.3739008200393811E-2</v>
      </c>
      <c r="X165" s="98">
        <v>1.5102485589722063E-2</v>
      </c>
      <c r="Y165" s="98">
        <v>5.4419980848333958E-2</v>
      </c>
      <c r="DA165" s="63" t="s">
        <v>3406</v>
      </c>
    </row>
    <row r="166" spans="1:105" ht="12" customHeight="1" x14ac:dyDescent="0.25">
      <c r="A166" s="121" t="s">
        <v>55</v>
      </c>
      <c r="B166" s="122"/>
      <c r="C166" s="122">
        <v>1.6649571502901979</v>
      </c>
      <c r="D166" s="122">
        <v>1.9049312094414721</v>
      </c>
      <c r="E166" s="122">
        <v>2.005102161094805</v>
      </c>
      <c r="F166" s="122">
        <v>2.3781436935789348</v>
      </c>
      <c r="G166" s="122">
        <v>1.9082183069959704</v>
      </c>
      <c r="H166" s="122">
        <v>1.7972387173273434</v>
      </c>
      <c r="I166" s="122">
        <v>1.6068630404038362</v>
      </c>
      <c r="J166" s="122">
        <v>1.7664639957334558</v>
      </c>
      <c r="K166" s="122">
        <v>2.0519804635573191</v>
      </c>
      <c r="L166" s="122">
        <v>2.0997640466564511</v>
      </c>
      <c r="M166" s="122">
        <v>2.1239643420030347</v>
      </c>
      <c r="N166" s="122">
        <v>1.7606047443414381</v>
      </c>
      <c r="O166" s="122">
        <v>1.4942584681239999</v>
      </c>
      <c r="P166" s="122">
        <v>0.73296831949816033</v>
      </c>
      <c r="Q166" s="122">
        <v>1.6881684323127375</v>
      </c>
      <c r="R166" s="122">
        <v>2.061699790300751</v>
      </c>
      <c r="S166" s="122">
        <v>2.5430849016861048</v>
      </c>
      <c r="T166" s="122">
        <v>2.5974411364196337</v>
      </c>
      <c r="U166" s="122">
        <v>2.7003578958125578</v>
      </c>
      <c r="V166" s="122">
        <v>1.9544667622405769</v>
      </c>
      <c r="W166" s="122">
        <v>1.7308774156865407</v>
      </c>
      <c r="X166" s="122">
        <v>1.0501147200141285</v>
      </c>
      <c r="Y166" s="122">
        <v>0.77032896077814139</v>
      </c>
      <c r="DA166" s="130" t="s">
        <v>3407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3408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3409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3410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3411</v>
      </c>
    </row>
    <row r="171" spans="1:105" ht="12" customHeight="1" x14ac:dyDescent="0.25">
      <c r="A171" s="106" t="s">
        <v>122</v>
      </c>
      <c r="B171" s="101"/>
      <c r="C171" s="101">
        <v>1.6392144454949191</v>
      </c>
      <c r="D171" s="101">
        <v>1.8797828020490666</v>
      </c>
      <c r="E171" s="101">
        <v>1.9806441430316186</v>
      </c>
      <c r="F171" s="101">
        <v>2.3395870465527375</v>
      </c>
      <c r="G171" s="101">
        <v>1.8691595917740964</v>
      </c>
      <c r="H171" s="101">
        <v>1.7303621616061347</v>
      </c>
      <c r="I171" s="101">
        <v>1.5644506578889421</v>
      </c>
      <c r="J171" s="101">
        <v>1.6897216315598611</v>
      </c>
      <c r="K171" s="101">
        <v>2.0014138079404553</v>
      </c>
      <c r="L171" s="101">
        <v>2.0345637681074726</v>
      </c>
      <c r="M171" s="101">
        <v>2.0608434003159477</v>
      </c>
      <c r="N171" s="101">
        <v>1.6934903027041501</v>
      </c>
      <c r="O171" s="101">
        <v>1.4232866125460084</v>
      </c>
      <c r="P171" s="101">
        <v>0.68836905970902795</v>
      </c>
      <c r="Q171" s="101">
        <v>1.6045063773153116</v>
      </c>
      <c r="R171" s="101">
        <v>1.930669152099445</v>
      </c>
      <c r="S171" s="101">
        <v>2.3954817159588631</v>
      </c>
      <c r="T171" s="101">
        <v>2.4086116095735925</v>
      </c>
      <c r="U171" s="101">
        <v>2.5090035523310594</v>
      </c>
      <c r="V171" s="101">
        <v>1.7946214564285636</v>
      </c>
      <c r="W171" s="101">
        <v>1.6000271175994958</v>
      </c>
      <c r="X171" s="101">
        <v>0.96610019008902148</v>
      </c>
      <c r="Y171" s="101">
        <v>0.70716039108997197</v>
      </c>
      <c r="DA171" s="131" t="s">
        <v>3412</v>
      </c>
    </row>
    <row r="172" spans="1:105" ht="12" customHeight="1" x14ac:dyDescent="0.25">
      <c r="A172" s="107" t="s">
        <v>121</v>
      </c>
      <c r="B172" s="104"/>
      <c r="C172" s="104">
        <v>2.5742704795278643E-2</v>
      </c>
      <c r="D172" s="104">
        <v>2.5148407392405606E-2</v>
      </c>
      <c r="E172" s="104">
        <v>2.4458018063186374E-2</v>
      </c>
      <c r="F172" s="104">
        <v>3.8556647026197446E-2</v>
      </c>
      <c r="G172" s="104">
        <v>3.9058715221874089E-2</v>
      </c>
      <c r="H172" s="104">
        <v>6.6876555721208666E-2</v>
      </c>
      <c r="I172" s="104">
        <v>4.2412382514894015E-2</v>
      </c>
      <c r="J172" s="104">
        <v>7.6742364173594618E-2</v>
      </c>
      <c r="K172" s="104">
        <v>5.0566655616863847E-2</v>
      </c>
      <c r="L172" s="104">
        <v>6.5200278548978377E-2</v>
      </c>
      <c r="M172" s="104">
        <v>6.3120941687087206E-2</v>
      </c>
      <c r="N172" s="104">
        <v>6.7114441637287969E-2</v>
      </c>
      <c r="O172" s="104">
        <v>7.0971855577991363E-2</v>
      </c>
      <c r="P172" s="104">
        <v>4.459925978913238E-2</v>
      </c>
      <c r="Q172" s="104">
        <v>8.3662054997425947E-2</v>
      </c>
      <c r="R172" s="104">
        <v>0.13103063820130578</v>
      </c>
      <c r="S172" s="104">
        <v>0.14760318572724193</v>
      </c>
      <c r="T172" s="104">
        <v>0.18882952684604121</v>
      </c>
      <c r="U172" s="104">
        <v>0.19135434348149855</v>
      </c>
      <c r="V172" s="104">
        <v>0.1598453058120132</v>
      </c>
      <c r="W172" s="104">
        <v>0.13085029808704496</v>
      </c>
      <c r="X172" s="104">
        <v>8.4014529925107162E-2</v>
      </c>
      <c r="Y172" s="104">
        <v>6.3168569688169376E-2</v>
      </c>
      <c r="DA172" s="132" t="s">
        <v>3413</v>
      </c>
    </row>
    <row r="173" spans="1:105" ht="12" customHeight="1" x14ac:dyDescent="0.25">
      <c r="A173" s="108" t="s">
        <v>53</v>
      </c>
      <c r="B173" s="98"/>
      <c r="C173" s="98">
        <v>2.169974679389922E-2</v>
      </c>
      <c r="D173" s="98">
        <v>2.1235777870400072E-2</v>
      </c>
      <c r="E173" s="98">
        <v>2.0573228453341488E-2</v>
      </c>
      <c r="F173" s="98">
        <v>3.2458513322313871E-2</v>
      </c>
      <c r="G173" s="98">
        <v>3.2984362769411989E-2</v>
      </c>
      <c r="H173" s="98">
        <v>5.6424370293789494E-2</v>
      </c>
      <c r="I173" s="98">
        <v>3.6170334281952779E-2</v>
      </c>
      <c r="J173" s="98">
        <v>6.4938922690755949E-2</v>
      </c>
      <c r="K173" s="98">
        <v>4.278637221992166E-2</v>
      </c>
      <c r="L173" s="98">
        <v>5.500726489666051E-2</v>
      </c>
      <c r="M173" s="98">
        <v>5.3364321984261165E-2</v>
      </c>
      <c r="N173" s="98">
        <v>5.6623036375048057E-2</v>
      </c>
      <c r="O173" s="98">
        <v>5.9692709675166357E-2</v>
      </c>
      <c r="P173" s="98">
        <v>3.7437776730184016E-2</v>
      </c>
      <c r="Q173" s="98">
        <v>6.9961710249637252E-2</v>
      </c>
      <c r="R173" s="98">
        <v>0.10963280314969749</v>
      </c>
      <c r="S173" s="98">
        <v>0.12330920130794351</v>
      </c>
      <c r="T173" s="98">
        <v>0.15763249686436703</v>
      </c>
      <c r="U173" s="98">
        <v>0.15933815668325341</v>
      </c>
      <c r="V173" s="98">
        <v>0.13277824649613321</v>
      </c>
      <c r="W173" s="98">
        <v>0.10746155147638459</v>
      </c>
      <c r="X173" s="98">
        <v>6.8798146856569375E-2</v>
      </c>
      <c r="Y173" s="98">
        <v>5.2342658591802912E-2</v>
      </c>
      <c r="DA173" s="63" t="s">
        <v>3414</v>
      </c>
    </row>
    <row r="174" spans="1:105" ht="12" customHeight="1" x14ac:dyDescent="0.25">
      <c r="A174" s="115" t="s">
        <v>52</v>
      </c>
      <c r="B174" s="33"/>
      <c r="C174" s="33">
        <v>4.0429580013794228E-3</v>
      </c>
      <c r="D174" s="33">
        <v>3.9126295220055342E-3</v>
      </c>
      <c r="E174" s="33">
        <v>3.8847896098448856E-3</v>
      </c>
      <c r="F174" s="33">
        <v>6.0981337038835716E-3</v>
      </c>
      <c r="G174" s="33">
        <v>6.0743524524620998E-3</v>
      </c>
      <c r="H174" s="33">
        <v>1.0452185427419176E-2</v>
      </c>
      <c r="I174" s="33">
        <v>6.2420482329412367E-3</v>
      </c>
      <c r="J174" s="33">
        <v>1.1803441482838671E-2</v>
      </c>
      <c r="K174" s="33">
        <v>7.7802833969421873E-3</v>
      </c>
      <c r="L174" s="33">
        <v>1.0193013652317869E-2</v>
      </c>
      <c r="M174" s="33">
        <v>9.7566197028260485E-3</v>
      </c>
      <c r="N174" s="33">
        <v>1.0491405262239913E-2</v>
      </c>
      <c r="O174" s="33">
        <v>1.1279145902825001E-2</v>
      </c>
      <c r="P174" s="33">
        <v>7.1614830589483607E-3</v>
      </c>
      <c r="Q174" s="33">
        <v>1.3700344747788695E-2</v>
      </c>
      <c r="R174" s="33">
        <v>2.1397835051608305E-2</v>
      </c>
      <c r="S174" s="33">
        <v>2.4293984419298427E-2</v>
      </c>
      <c r="T174" s="33">
        <v>3.1197029981674188E-2</v>
      </c>
      <c r="U174" s="33">
        <v>3.2016186798245146E-2</v>
      </c>
      <c r="V174" s="33">
        <v>2.7067059315879993E-2</v>
      </c>
      <c r="W174" s="33">
        <v>2.3388746610660378E-2</v>
      </c>
      <c r="X174" s="33">
        <v>1.5216383068537787E-2</v>
      </c>
      <c r="Y174" s="33">
        <v>1.0825911096366466E-2</v>
      </c>
      <c r="DA174" s="60" t="s">
        <v>3415</v>
      </c>
    </row>
    <row r="175" spans="1:105" ht="12" customHeight="1" x14ac:dyDescent="0.25">
      <c r="A175" s="121" t="s">
        <v>54</v>
      </c>
      <c r="B175" s="122"/>
      <c r="C175" s="122">
        <v>0.16792731237221006</v>
      </c>
      <c r="D175" s="122">
        <v>0.19087080371549395</v>
      </c>
      <c r="E175" s="122">
        <v>0.20883245654703997</v>
      </c>
      <c r="F175" s="122">
        <v>0.24156386429200355</v>
      </c>
      <c r="G175" s="122">
        <v>0.19491521130991929</v>
      </c>
      <c r="H175" s="122">
        <v>0.17933458889769482</v>
      </c>
      <c r="I175" s="122">
        <v>0.16778025886287171</v>
      </c>
      <c r="J175" s="122">
        <v>0.20322988595070324</v>
      </c>
      <c r="K175" s="122">
        <v>0.24428057597210398</v>
      </c>
      <c r="L175" s="122">
        <v>0.24809451414093223</v>
      </c>
      <c r="M175" s="122">
        <v>0.24062944532756156</v>
      </c>
      <c r="N175" s="122">
        <v>0.21016672320661811</v>
      </c>
      <c r="O175" s="122">
        <v>0.18402672114837357</v>
      </c>
      <c r="P175" s="122">
        <v>9.3595064938405248E-2</v>
      </c>
      <c r="Q175" s="122">
        <v>0.22355558716154758</v>
      </c>
      <c r="R175" s="122">
        <v>0.26972012934242517</v>
      </c>
      <c r="S175" s="122">
        <v>0.33834640395962562</v>
      </c>
      <c r="T175" s="122">
        <v>0.35979108315778996</v>
      </c>
      <c r="U175" s="122">
        <v>0.38672750784559384</v>
      </c>
      <c r="V175" s="122">
        <v>0.3766701303365102</v>
      </c>
      <c r="W175" s="122">
        <v>0.34422858262262057</v>
      </c>
      <c r="X175" s="122">
        <v>0.21057699934883942</v>
      </c>
      <c r="Y175" s="122">
        <v>0.14538893001197759</v>
      </c>
      <c r="DA175" s="130" t="s">
        <v>3416</v>
      </c>
    </row>
    <row r="176" spans="1:105" ht="12" customHeight="1" x14ac:dyDescent="0.25">
      <c r="A176" s="97" t="s">
        <v>50</v>
      </c>
      <c r="B176" s="98"/>
      <c r="C176" s="98">
        <v>2.9852572995430891E-2</v>
      </c>
      <c r="D176" s="98">
        <v>3.0340855650791622E-2</v>
      </c>
      <c r="E176" s="98">
        <v>3.6387484455770884E-2</v>
      </c>
      <c r="F176" s="98">
        <v>2.2101750840631689E-2</v>
      </c>
      <c r="G176" s="98">
        <v>2.2999840483353424E-2</v>
      </c>
      <c r="H176" s="98">
        <v>1.063979390492681E-2</v>
      </c>
      <c r="I176" s="98">
        <v>1.8242899647919395E-2</v>
      </c>
      <c r="J176" s="98">
        <v>4.2044873002514874E-2</v>
      </c>
      <c r="K176" s="98">
        <v>3.9615370227267237E-2</v>
      </c>
      <c r="L176" s="98">
        <v>1.3551635748864137E-2</v>
      </c>
      <c r="M176" s="98">
        <v>3.1498114887503802E-3</v>
      </c>
      <c r="N176" s="98">
        <v>4.6704524098073567E-3</v>
      </c>
      <c r="O176" s="98">
        <v>1.7294409909894309E-2</v>
      </c>
      <c r="P176" s="98">
        <v>1.2664766738370322E-2</v>
      </c>
      <c r="Q176" s="98">
        <v>3.1484147025560481E-2</v>
      </c>
      <c r="R176" s="98">
        <v>2.932753434517666E-2</v>
      </c>
      <c r="S176" s="98">
        <v>2.0996118484899615E-2</v>
      </c>
      <c r="T176" s="98">
        <v>1.2943701468336191E-2</v>
      </c>
      <c r="U176" s="98">
        <v>1.8210617753216606E-2</v>
      </c>
      <c r="V176" s="98">
        <v>2.2929534953169541E-2</v>
      </c>
      <c r="W176" s="98">
        <v>2.7096009514353789E-2</v>
      </c>
      <c r="X176" s="98">
        <v>1.2105760922107033E-2</v>
      </c>
      <c r="Y176" s="98">
        <v>5.3360191186181813E-3</v>
      </c>
      <c r="DA176" s="63" t="s">
        <v>3417</v>
      </c>
    </row>
    <row r="177" spans="1:105" ht="12" customHeight="1" x14ac:dyDescent="0.25">
      <c r="A177" s="109" t="s">
        <v>120</v>
      </c>
      <c r="B177" s="33"/>
      <c r="C177" s="33">
        <v>0.13807473937677917</v>
      </c>
      <c r="D177" s="33">
        <v>0.16052994806470233</v>
      </c>
      <c r="E177" s="33">
        <v>0.17244497209126908</v>
      </c>
      <c r="F177" s="33">
        <v>0.21946211345137187</v>
      </c>
      <c r="G177" s="33">
        <v>0.17191537082656586</v>
      </c>
      <c r="H177" s="33">
        <v>0.16869479499276802</v>
      </c>
      <c r="I177" s="33">
        <v>0.14953735921495231</v>
      </c>
      <c r="J177" s="33">
        <v>0.16118501294818835</v>
      </c>
      <c r="K177" s="33">
        <v>0.20466520574483674</v>
      </c>
      <c r="L177" s="33">
        <v>0.23454287839206808</v>
      </c>
      <c r="M177" s="33">
        <v>0.23747963383881118</v>
      </c>
      <c r="N177" s="33">
        <v>0.20549627079681076</v>
      </c>
      <c r="O177" s="33">
        <v>0.16673231123847926</v>
      </c>
      <c r="P177" s="33">
        <v>8.0930298200034931E-2</v>
      </c>
      <c r="Q177" s="33">
        <v>0.19207144013598709</v>
      </c>
      <c r="R177" s="33">
        <v>0.24039259499724849</v>
      </c>
      <c r="S177" s="33">
        <v>0.31735028547472599</v>
      </c>
      <c r="T177" s="33">
        <v>0.34684738168945378</v>
      </c>
      <c r="U177" s="33">
        <v>0.36851689009237726</v>
      </c>
      <c r="V177" s="33">
        <v>0.35374059538334068</v>
      </c>
      <c r="W177" s="33">
        <v>0.31713257310826676</v>
      </c>
      <c r="X177" s="33">
        <v>0.19847123842673239</v>
      </c>
      <c r="Y177" s="33">
        <v>0.14005291089335942</v>
      </c>
      <c r="DA177" s="60" t="s">
        <v>3418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0.25359088215772629</v>
      </c>
      <c r="D3" s="117">
        <f t="shared" si="0"/>
        <v>0.18204041175606617</v>
      </c>
      <c r="E3" s="117">
        <f t="shared" si="0"/>
        <v>0.2170899542357588</v>
      </c>
      <c r="F3" s="117">
        <f t="shared" si="0"/>
        <v>0.31625862340518879</v>
      </c>
      <c r="G3" s="117">
        <f t="shared" si="0"/>
        <v>0.24545674985094748</v>
      </c>
      <c r="H3" s="117">
        <f t="shared" si="0"/>
        <v>0.13712803151317524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4.3924388123703716E-2</v>
      </c>
      <c r="N3" s="117">
        <f t="shared" si="0"/>
        <v>0.1066481483446837</v>
      </c>
      <c r="O3" s="117">
        <f t="shared" si="0"/>
        <v>8.1335671141233828E-2</v>
      </c>
      <c r="P3" s="117">
        <f t="shared" si="0"/>
        <v>0</v>
      </c>
      <c r="Q3" s="117">
        <f t="shared" si="0"/>
        <v>0</v>
      </c>
      <c r="R3" s="117">
        <f t="shared" ref="R3:V3" si="1">R4+R7+R9+R19</f>
        <v>3.9133529474444019E-2</v>
      </c>
      <c r="S3" s="117">
        <f t="shared" si="1"/>
        <v>9.795472316452819E-2</v>
      </c>
      <c r="T3" s="117">
        <f t="shared" si="1"/>
        <v>0.11974677677238899</v>
      </c>
      <c r="U3" s="117">
        <f t="shared" si="1"/>
        <v>0.12146867415659335</v>
      </c>
      <c r="V3" s="117">
        <f t="shared" si="1"/>
        <v>8.9758689604029065E-2</v>
      </c>
      <c r="W3" s="117">
        <f t="shared" ref="W3:Y3" si="2">W4+W7+W9+W19</f>
        <v>6.5533788137385252E-2</v>
      </c>
      <c r="X3" s="117">
        <f t="shared" si="2"/>
        <v>1.1761888695298227E-2</v>
      </c>
      <c r="Y3" s="117">
        <f t="shared" si="2"/>
        <v>6.2733245826017909E-3</v>
      </c>
      <c r="DA3" s="129" t="s">
        <v>3420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0.22947702837023295</v>
      </c>
      <c r="D4" s="122">
        <f t="shared" si="3"/>
        <v>0.16464292748327494</v>
      </c>
      <c r="E4" s="122">
        <f t="shared" si="3"/>
        <v>0.19698279647914557</v>
      </c>
      <c r="F4" s="122">
        <f t="shared" si="3"/>
        <v>0.28640087490765337</v>
      </c>
      <c r="G4" s="122">
        <f t="shared" si="3"/>
        <v>0.22338390897039034</v>
      </c>
      <c r="H4" s="122">
        <f t="shared" si="3"/>
        <v>0.12522778265794779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3.9606678764436798E-2</v>
      </c>
      <c r="N4" s="122">
        <f t="shared" si="3"/>
        <v>9.6065680944837084E-2</v>
      </c>
      <c r="O4" s="122">
        <f t="shared" si="3"/>
        <v>7.2301759649456857E-2</v>
      </c>
      <c r="P4" s="122">
        <f t="shared" si="3"/>
        <v>0</v>
      </c>
      <c r="Q4" s="122">
        <f t="shared" si="3"/>
        <v>0</v>
      </c>
      <c r="R4" s="122">
        <f t="shared" ref="R4:V4" si="4">SUM(R5:R6)</f>
        <v>3.4885946015829207E-2</v>
      </c>
      <c r="S4" s="122">
        <f t="shared" si="4"/>
        <v>8.6461721924074669E-2</v>
      </c>
      <c r="T4" s="122">
        <f t="shared" si="4"/>
        <v>0.10589623431456549</v>
      </c>
      <c r="U4" s="122">
        <f t="shared" si="4"/>
        <v>0.10425749469062801</v>
      </c>
      <c r="V4" s="122">
        <f t="shared" si="4"/>
        <v>7.7679511909764062E-2</v>
      </c>
      <c r="W4" s="122">
        <f t="shared" ref="W4:Y4" si="5">SUM(W5:W6)</f>
        <v>5.6136305236708074E-2</v>
      </c>
      <c r="X4" s="122">
        <f t="shared" si="5"/>
        <v>9.1885662806192765E-3</v>
      </c>
      <c r="Y4" s="122">
        <f t="shared" si="5"/>
        <v>4.6105734071723529E-3</v>
      </c>
      <c r="DA4" s="130" t="s">
        <v>3421</v>
      </c>
    </row>
    <row r="5" spans="1:105" ht="12" customHeight="1" x14ac:dyDescent="0.25">
      <c r="A5" s="97" t="s">
        <v>51</v>
      </c>
      <c r="B5" s="98"/>
      <c r="C5" s="98">
        <v>0.22737030815034481</v>
      </c>
      <c r="D5" s="98">
        <v>0.16316907198855965</v>
      </c>
      <c r="E5" s="98">
        <v>0.19524560314452918</v>
      </c>
      <c r="F5" s="98">
        <v>0.2839464190605725</v>
      </c>
      <c r="G5" s="98">
        <v>0.22150397626536342</v>
      </c>
      <c r="H5" s="98">
        <v>0.12419092657810028</v>
      </c>
      <c r="I5" s="98">
        <v>0</v>
      </c>
      <c r="J5" s="98">
        <v>0</v>
      </c>
      <c r="K5" s="98">
        <v>0</v>
      </c>
      <c r="L5" s="98">
        <v>0</v>
      </c>
      <c r="M5" s="98">
        <v>3.9301266512768655E-2</v>
      </c>
      <c r="N5" s="98">
        <v>9.5329933108782031E-2</v>
      </c>
      <c r="O5" s="98">
        <v>7.1755857881926594E-2</v>
      </c>
      <c r="P5" s="98">
        <v>0</v>
      </c>
      <c r="Q5" s="98">
        <v>0</v>
      </c>
      <c r="R5" s="98">
        <v>3.4628641987005826E-2</v>
      </c>
      <c r="S5" s="98">
        <v>8.5830323422873916E-2</v>
      </c>
      <c r="T5" s="98">
        <v>0.10513115915358649</v>
      </c>
      <c r="U5" s="98">
        <v>0.10350856440515153</v>
      </c>
      <c r="V5" s="98">
        <v>7.7123550917844147E-2</v>
      </c>
      <c r="W5" s="98">
        <v>5.5732931499403372E-2</v>
      </c>
      <c r="X5" s="98">
        <v>9.1229860039659019E-3</v>
      </c>
      <c r="Y5" s="98">
        <v>4.5776887776367587E-3</v>
      </c>
      <c r="DA5" s="63" t="s">
        <v>3422</v>
      </c>
    </row>
    <row r="6" spans="1:105" ht="12" customHeight="1" x14ac:dyDescent="0.25">
      <c r="A6" s="97" t="s">
        <v>53</v>
      </c>
      <c r="B6" s="98"/>
      <c r="C6" s="98">
        <v>2.106720219888147E-3</v>
      </c>
      <c r="D6" s="98">
        <v>1.4738554947152814E-3</v>
      </c>
      <c r="E6" s="98">
        <v>1.7371933346163779E-3</v>
      </c>
      <c r="F6" s="98">
        <v>2.4544558470808706E-3</v>
      </c>
      <c r="G6" s="98">
        <v>1.8799327050269292E-3</v>
      </c>
      <c r="H6" s="98">
        <v>1.0368560798474985E-3</v>
      </c>
      <c r="I6" s="98">
        <v>0</v>
      </c>
      <c r="J6" s="98">
        <v>0</v>
      </c>
      <c r="K6" s="98">
        <v>0</v>
      </c>
      <c r="L6" s="98">
        <v>0</v>
      </c>
      <c r="M6" s="98">
        <v>3.0541225166813948E-4</v>
      </c>
      <c r="N6" s="98">
        <v>7.3574783605506028E-4</v>
      </c>
      <c r="O6" s="98">
        <v>5.4590176753026472E-4</v>
      </c>
      <c r="P6" s="98">
        <v>0</v>
      </c>
      <c r="Q6" s="98">
        <v>0</v>
      </c>
      <c r="R6" s="98">
        <v>2.5730402882337991E-4</v>
      </c>
      <c r="S6" s="98">
        <v>6.3139850120074803E-4</v>
      </c>
      <c r="T6" s="98">
        <v>7.6507516097899862E-4</v>
      </c>
      <c r="U6" s="98">
        <v>7.4893028547647392E-4</v>
      </c>
      <c r="V6" s="98">
        <v>5.5596099191992118E-4</v>
      </c>
      <c r="W6" s="98">
        <v>4.0337373730470487E-4</v>
      </c>
      <c r="X6" s="98">
        <v>6.5580276653375304E-5</v>
      </c>
      <c r="Y6" s="98">
        <v>3.2884629535593955E-5</v>
      </c>
      <c r="DA6" s="63" t="s">
        <v>3423</v>
      </c>
    </row>
    <row r="7" spans="1:105" ht="12.95" customHeight="1" x14ac:dyDescent="0.25">
      <c r="A7" s="121" t="s">
        <v>92</v>
      </c>
      <c r="B7" s="122"/>
      <c r="C7" s="122">
        <f t="shared" ref="C7:Y7" si="6">C8</f>
        <v>3.7725776864345123E-4</v>
      </c>
      <c r="D7" s="122">
        <f t="shared" si="6"/>
        <v>2.33298181289909E-4</v>
      </c>
      <c r="E7" s="122">
        <f t="shared" si="6"/>
        <v>1.9440247854443364E-4</v>
      </c>
      <c r="F7" s="122">
        <f t="shared" si="6"/>
        <v>4.1521449131233062E-4</v>
      </c>
      <c r="G7" s="122">
        <f t="shared" si="6"/>
        <v>4.7471902679235601E-4</v>
      </c>
      <c r="H7" s="122">
        <f t="shared" si="6"/>
        <v>1.9340759265059582E-4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1.9597155445342921E-4</v>
      </c>
      <c r="O7" s="122">
        <f t="shared" si="6"/>
        <v>1.8737771627457827E-4</v>
      </c>
      <c r="P7" s="122">
        <f t="shared" si="6"/>
        <v>0</v>
      </c>
      <c r="Q7" s="122">
        <f t="shared" si="6"/>
        <v>0</v>
      </c>
      <c r="R7" s="122">
        <f t="shared" si="6"/>
        <v>1.007764065703205E-4</v>
      </c>
      <c r="S7" s="122">
        <f t="shared" si="6"/>
        <v>8.956602589526292E-5</v>
      </c>
      <c r="T7" s="122">
        <f t="shared" si="6"/>
        <v>2.8700483217554266E-4</v>
      </c>
      <c r="U7" s="122">
        <f t="shared" si="6"/>
        <v>3.3697113035097837E-4</v>
      </c>
      <c r="V7" s="122">
        <f t="shared" si="6"/>
        <v>4.6522072855383572E-4</v>
      </c>
      <c r="W7" s="122">
        <f t="shared" si="6"/>
        <v>4.5098329197979523E-4</v>
      </c>
      <c r="X7" s="122">
        <f t="shared" si="6"/>
        <v>6.1871709766378623E-5</v>
      </c>
      <c r="Y7" s="122">
        <f t="shared" si="6"/>
        <v>1.0914497022034418E-4</v>
      </c>
      <c r="DA7" s="130" t="s">
        <v>3424</v>
      </c>
    </row>
    <row r="8" spans="1:105" ht="12" customHeight="1" x14ac:dyDescent="0.25">
      <c r="A8" s="97" t="s">
        <v>53</v>
      </c>
      <c r="B8" s="98"/>
      <c r="C8" s="98">
        <v>3.7725776864345123E-4</v>
      </c>
      <c r="D8" s="98">
        <v>2.33298181289909E-4</v>
      </c>
      <c r="E8" s="98">
        <v>1.9440247854443364E-4</v>
      </c>
      <c r="F8" s="98">
        <v>4.1521449131233062E-4</v>
      </c>
      <c r="G8" s="98">
        <v>4.7471902679235601E-4</v>
      </c>
      <c r="H8" s="98">
        <v>1.9340759265059582E-4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1.9597155445342921E-4</v>
      </c>
      <c r="O8" s="98">
        <v>1.8737771627457827E-4</v>
      </c>
      <c r="P8" s="98">
        <v>0</v>
      </c>
      <c r="Q8" s="98">
        <v>0</v>
      </c>
      <c r="R8" s="98">
        <v>1.007764065703205E-4</v>
      </c>
      <c r="S8" s="98">
        <v>8.956602589526292E-5</v>
      </c>
      <c r="T8" s="98">
        <v>2.8700483217554266E-4</v>
      </c>
      <c r="U8" s="98">
        <v>3.3697113035097837E-4</v>
      </c>
      <c r="V8" s="98">
        <v>4.6522072855383572E-4</v>
      </c>
      <c r="W8" s="98">
        <v>4.5098329197979523E-4</v>
      </c>
      <c r="X8" s="98">
        <v>6.1871709766378623E-5</v>
      </c>
      <c r="Y8" s="98">
        <v>1.0914497022034418E-4</v>
      </c>
      <c r="DA8" s="63" t="s">
        <v>3425</v>
      </c>
    </row>
    <row r="9" spans="1:105" ht="12" customHeight="1" x14ac:dyDescent="0.25">
      <c r="A9" s="121" t="s">
        <v>55</v>
      </c>
      <c r="B9" s="122"/>
      <c r="C9" s="122">
        <v>2.1537555462398862E-2</v>
      </c>
      <c r="D9" s="122">
        <v>1.557514603890703E-2</v>
      </c>
      <c r="E9" s="122">
        <v>1.8001116628082868E-2</v>
      </c>
      <c r="F9" s="122">
        <v>2.6657891140241988E-2</v>
      </c>
      <c r="G9" s="122">
        <v>1.9564288715031155E-2</v>
      </c>
      <c r="H9" s="122">
        <v>1.0625425020236638E-2</v>
      </c>
      <c r="I9" s="122">
        <v>0</v>
      </c>
      <c r="J9" s="122">
        <v>0</v>
      </c>
      <c r="K9" s="122">
        <v>0</v>
      </c>
      <c r="L9" s="122">
        <v>0</v>
      </c>
      <c r="M9" s="122">
        <v>3.843573051747031E-3</v>
      </c>
      <c r="N9" s="122">
        <v>9.2235403230858659E-3</v>
      </c>
      <c r="O9" s="122">
        <v>7.8564883625019885E-3</v>
      </c>
      <c r="P9" s="122">
        <v>0</v>
      </c>
      <c r="Q9" s="122">
        <v>0</v>
      </c>
      <c r="R9" s="122">
        <v>3.652083529990564E-3</v>
      </c>
      <c r="S9" s="122">
        <v>9.9815055037665874E-3</v>
      </c>
      <c r="T9" s="122">
        <v>1.1830537579603694E-2</v>
      </c>
      <c r="U9" s="122">
        <v>1.4706514307968366E-2</v>
      </c>
      <c r="V9" s="122">
        <v>9.6864446630799354E-3</v>
      </c>
      <c r="W9" s="122">
        <v>7.4536634195522429E-3</v>
      </c>
      <c r="X9" s="122">
        <v>2.0745116540911625E-3</v>
      </c>
      <c r="Y9" s="122">
        <v>1.2966679242610371E-3</v>
      </c>
      <c r="DA9" s="130" t="s">
        <v>3426</v>
      </c>
    </row>
    <row r="10" spans="1:105" ht="12" customHeight="1" x14ac:dyDescent="0.25">
      <c r="A10" s="97" t="s">
        <v>143</v>
      </c>
      <c r="B10" s="98"/>
      <c r="C10" s="98">
        <v>1.1361235240986366E-3</v>
      </c>
      <c r="D10" s="98">
        <v>2.2328314506301831E-3</v>
      </c>
      <c r="E10" s="98">
        <v>3.3220965192689964E-3</v>
      </c>
      <c r="F10" s="98">
        <v>8.1280515159183539E-3</v>
      </c>
      <c r="G10" s="98">
        <v>2.5417386388225864E-3</v>
      </c>
      <c r="H10" s="98">
        <v>1.3168707506985733E-3</v>
      </c>
      <c r="I10" s="98">
        <v>0</v>
      </c>
      <c r="J10" s="98">
        <v>0</v>
      </c>
      <c r="K10" s="98">
        <v>0</v>
      </c>
      <c r="L10" s="98">
        <v>0</v>
      </c>
      <c r="M10" s="98">
        <v>3.843573051747031E-3</v>
      </c>
      <c r="N10" s="98">
        <v>9.2235403230858659E-3</v>
      </c>
      <c r="O10" s="98">
        <v>7.2184542855553641E-3</v>
      </c>
      <c r="P10" s="98">
        <v>0</v>
      </c>
      <c r="Q10" s="98">
        <v>0</v>
      </c>
      <c r="R10" s="98">
        <v>3.652083529990564E-3</v>
      </c>
      <c r="S10" s="98">
        <v>9.5113976546684041E-3</v>
      </c>
      <c r="T10" s="98">
        <v>1.1375550169212708E-2</v>
      </c>
      <c r="U10" s="98">
        <v>1.4266649046120046E-2</v>
      </c>
      <c r="V10" s="98">
        <v>9.2507370313864284E-3</v>
      </c>
      <c r="W10" s="98">
        <v>6.8261954911712566E-3</v>
      </c>
      <c r="X10" s="98">
        <v>1.8838062880922072E-3</v>
      </c>
      <c r="Y10" s="98">
        <v>9.2266910861375589E-4</v>
      </c>
      <c r="DA10" s="63" t="s">
        <v>3427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3428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3429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3430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3431</v>
      </c>
    </row>
    <row r="15" spans="1:105" ht="12" customHeight="1" x14ac:dyDescent="0.25">
      <c r="A15" s="106" t="s">
        <v>122</v>
      </c>
      <c r="B15" s="101"/>
      <c r="C15" s="101">
        <v>2.0028234634545228E-2</v>
      </c>
      <c r="D15" s="101">
        <v>1.3217620377686127E-2</v>
      </c>
      <c r="E15" s="101">
        <v>1.4434372129599467E-2</v>
      </c>
      <c r="F15" s="101">
        <v>1.816411854385246E-2</v>
      </c>
      <c r="G15" s="101">
        <v>1.6644264801580568E-2</v>
      </c>
      <c r="H15" s="101">
        <v>8.9311598866358491E-3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6.3803407694662387E-4</v>
      </c>
      <c r="P15" s="101">
        <v>0</v>
      </c>
      <c r="Q15" s="101">
        <v>0</v>
      </c>
      <c r="R15" s="101">
        <v>0</v>
      </c>
      <c r="S15" s="101">
        <v>4.7010784909818271E-4</v>
      </c>
      <c r="T15" s="101">
        <v>4.5498741039098596E-4</v>
      </c>
      <c r="U15" s="101">
        <v>4.3986526184831989E-4</v>
      </c>
      <c r="V15" s="101">
        <v>4.3570763169350655E-4</v>
      </c>
      <c r="W15" s="101">
        <v>6.2746792838098628E-4</v>
      </c>
      <c r="X15" s="101">
        <v>1.9070536599895515E-4</v>
      </c>
      <c r="Y15" s="101">
        <v>3.7399881564728133E-4</v>
      </c>
      <c r="DA15" s="131" t="s">
        <v>3432</v>
      </c>
    </row>
    <row r="16" spans="1:105" ht="12" customHeight="1" x14ac:dyDescent="0.25">
      <c r="A16" s="107" t="s">
        <v>121</v>
      </c>
      <c r="B16" s="104"/>
      <c r="C16" s="104">
        <v>3.7319730375499997E-4</v>
      </c>
      <c r="D16" s="104">
        <v>1.2469421059072046E-4</v>
      </c>
      <c r="E16" s="104">
        <v>2.4464797921440587E-4</v>
      </c>
      <c r="F16" s="104">
        <v>3.6572108047117465E-4</v>
      </c>
      <c r="G16" s="104">
        <v>3.7828527462799836E-4</v>
      </c>
      <c r="H16" s="104">
        <v>3.7739438290221555E-4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3433</v>
      </c>
    </row>
    <row r="17" spans="1:105" ht="12" customHeight="1" x14ac:dyDescent="0.25">
      <c r="A17" s="108" t="s">
        <v>53</v>
      </c>
      <c r="B17" s="98"/>
      <c r="C17" s="98">
        <v>2.9786268261128399E-4</v>
      </c>
      <c r="D17" s="98">
        <v>9.9773003444188397E-5</v>
      </c>
      <c r="E17" s="98">
        <v>1.9484298421639453E-4</v>
      </c>
      <c r="F17" s="98">
        <v>2.9165467920943091E-4</v>
      </c>
      <c r="G17" s="98">
        <v>3.0298338472144339E-4</v>
      </c>
      <c r="H17" s="98">
        <v>3.0201804568525032E-4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3434</v>
      </c>
    </row>
    <row r="18" spans="1:105" ht="12" customHeight="1" x14ac:dyDescent="0.25">
      <c r="A18" s="108" t="s">
        <v>52</v>
      </c>
      <c r="B18" s="98"/>
      <c r="C18" s="98">
        <v>7.5334621143715964E-5</v>
      </c>
      <c r="D18" s="98">
        <v>2.4921207146532072E-5</v>
      </c>
      <c r="E18" s="98">
        <v>4.9804994998011358E-5</v>
      </c>
      <c r="F18" s="98">
        <v>7.4066401261743754E-5</v>
      </c>
      <c r="G18" s="98">
        <v>7.530188990655497E-5</v>
      </c>
      <c r="H18" s="98">
        <v>7.5376337216965226E-5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3435</v>
      </c>
    </row>
    <row r="19" spans="1:105" ht="12" customHeight="1" x14ac:dyDescent="0.25">
      <c r="A19" s="121" t="s">
        <v>54</v>
      </c>
      <c r="B19" s="122"/>
      <c r="C19" s="122">
        <v>2.199040556451033E-3</v>
      </c>
      <c r="D19" s="122">
        <v>1.5890400525942626E-3</v>
      </c>
      <c r="E19" s="122">
        <v>1.9116386499859232E-3</v>
      </c>
      <c r="F19" s="122">
        <v>2.7846428659811032E-3</v>
      </c>
      <c r="G19" s="122">
        <v>2.0338331387336115E-3</v>
      </c>
      <c r="H19" s="122">
        <v>1.0814162423402021E-3</v>
      </c>
      <c r="I19" s="122">
        <v>0</v>
      </c>
      <c r="J19" s="122">
        <v>0</v>
      </c>
      <c r="K19" s="122">
        <v>0</v>
      </c>
      <c r="L19" s="122">
        <v>0</v>
      </c>
      <c r="M19" s="122">
        <v>4.7413630751988136E-4</v>
      </c>
      <c r="N19" s="122">
        <v>1.1629555223073098E-3</v>
      </c>
      <c r="O19" s="122">
        <v>9.9004541300040812E-4</v>
      </c>
      <c r="P19" s="122">
        <v>0</v>
      </c>
      <c r="Q19" s="122">
        <v>0</v>
      </c>
      <c r="R19" s="122">
        <v>4.9472352205392166E-4</v>
      </c>
      <c r="S19" s="122">
        <v>1.421929710791672E-3</v>
      </c>
      <c r="T19" s="122">
        <v>1.7330000460442588E-3</v>
      </c>
      <c r="U19" s="122">
        <v>2.1676940276460122E-3</v>
      </c>
      <c r="V19" s="122">
        <v>1.927512302631226E-3</v>
      </c>
      <c r="W19" s="122">
        <v>1.4928361891451355E-3</v>
      </c>
      <c r="X19" s="122">
        <v>4.3693905082140786E-4</v>
      </c>
      <c r="Y19" s="122">
        <v>2.5693828094805671E-4</v>
      </c>
      <c r="DA19" s="130" t="s">
        <v>3436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3437</v>
      </c>
    </row>
    <row r="21" spans="1:105" ht="12" customHeight="1" x14ac:dyDescent="0.25">
      <c r="A21" s="97" t="s">
        <v>50</v>
      </c>
      <c r="B21" s="98"/>
      <c r="C21" s="98">
        <v>3.2230191702452933E-4</v>
      </c>
      <c r="D21" s="98">
        <v>2.1146116053146681E-4</v>
      </c>
      <c r="E21" s="98">
        <v>2.710983583124748E-4</v>
      </c>
      <c r="F21" s="98">
        <v>2.0626580430162681E-4</v>
      </c>
      <c r="G21" s="98">
        <v>1.9198699913201234E-4</v>
      </c>
      <c r="H21" s="98">
        <v>5.0580552010536517E-5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2.3829084133672104E-5</v>
      </c>
      <c r="O21" s="98">
        <v>8.1309746150107863E-5</v>
      </c>
      <c r="P21" s="98">
        <v>0</v>
      </c>
      <c r="Q21" s="98">
        <v>0</v>
      </c>
      <c r="R21" s="98">
        <v>4.5754354353970492E-5</v>
      </c>
      <c r="S21" s="98">
        <v>6.2815187088811539E-5</v>
      </c>
      <c r="T21" s="98">
        <v>4.9078409555577908E-5</v>
      </c>
      <c r="U21" s="98">
        <v>6.6635453964245442E-5</v>
      </c>
      <c r="V21" s="98">
        <v>8.6654499598988997E-5</v>
      </c>
      <c r="W21" s="98">
        <v>9.1316574203718662E-5</v>
      </c>
      <c r="X21" s="98">
        <v>2.0061277919256944E-5</v>
      </c>
      <c r="Y21" s="98">
        <v>0</v>
      </c>
      <c r="DA21" s="63" t="s">
        <v>3438</v>
      </c>
    </row>
    <row r="22" spans="1:105" ht="12" customHeight="1" x14ac:dyDescent="0.25">
      <c r="A22" s="109" t="s">
        <v>120</v>
      </c>
      <c r="B22" s="33"/>
      <c r="C22" s="33">
        <v>1.8767386394265035E-3</v>
      </c>
      <c r="D22" s="33">
        <v>1.3775788920627958E-3</v>
      </c>
      <c r="E22" s="33">
        <v>1.6405402916734484E-3</v>
      </c>
      <c r="F22" s="33">
        <v>2.5783770616794764E-3</v>
      </c>
      <c r="G22" s="33">
        <v>1.8418461396015992E-3</v>
      </c>
      <c r="H22" s="33">
        <v>1.0308356903296655E-3</v>
      </c>
      <c r="I22" s="33">
        <v>0</v>
      </c>
      <c r="J22" s="33">
        <v>0</v>
      </c>
      <c r="K22" s="33">
        <v>0</v>
      </c>
      <c r="L22" s="33">
        <v>0</v>
      </c>
      <c r="M22" s="33">
        <v>4.7413630751988136E-4</v>
      </c>
      <c r="N22" s="33">
        <v>1.1391264381736376E-3</v>
      </c>
      <c r="O22" s="33">
        <v>9.0873566685030016E-4</v>
      </c>
      <c r="P22" s="33">
        <v>0</v>
      </c>
      <c r="Q22" s="33">
        <v>0</v>
      </c>
      <c r="R22" s="33">
        <v>4.4896916769995117E-4</v>
      </c>
      <c r="S22" s="33">
        <v>1.3591145237028604E-3</v>
      </c>
      <c r="T22" s="33">
        <v>1.6839216364886809E-3</v>
      </c>
      <c r="U22" s="33">
        <v>2.1010585736817669E-3</v>
      </c>
      <c r="V22" s="33">
        <v>1.8408578030322371E-3</v>
      </c>
      <c r="W22" s="33">
        <v>1.401519614941417E-3</v>
      </c>
      <c r="X22" s="33">
        <v>4.1687777290215093E-4</v>
      </c>
      <c r="Y22" s="33">
        <v>2.5693828094805671E-4</v>
      </c>
      <c r="DA22" s="60" t="s">
        <v>3439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0</v>
      </c>
      <c r="Y24" s="117">
        <f t="shared" si="9"/>
        <v>0</v>
      </c>
      <c r="DA24" s="129" t="s">
        <v>3440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0</v>
      </c>
      <c r="Y25" s="122">
        <f t="shared" si="12"/>
        <v>0</v>
      </c>
      <c r="DA25" s="130" t="s">
        <v>3441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X26" s="98">
        <v>0</v>
      </c>
      <c r="Y26" s="98">
        <v>0</v>
      </c>
      <c r="DA26" s="63" t="s">
        <v>3442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3443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3444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3445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3446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3447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3448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3449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3450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3451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3452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3453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3454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3455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3456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3457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17.891323391794078</v>
      </c>
      <c r="D43" s="117">
        <f t="shared" si="14"/>
        <v>13.700944697530701</v>
      </c>
      <c r="E43" s="117">
        <f t="shared" si="14"/>
        <v>15.029893775045494</v>
      </c>
      <c r="F43" s="117">
        <f t="shared" si="14"/>
        <v>3.178087542080398</v>
      </c>
      <c r="G43" s="117">
        <f t="shared" si="14"/>
        <v>4.3335243430291817</v>
      </c>
      <c r="H43" s="117">
        <f t="shared" si="14"/>
        <v>3.6269442322183747</v>
      </c>
      <c r="I43" s="117">
        <f t="shared" si="14"/>
        <v>7.4343470296345764</v>
      </c>
      <c r="J43" s="117">
        <f t="shared" si="14"/>
        <v>3.7468558275815642</v>
      </c>
      <c r="K43" s="117">
        <f t="shared" si="14"/>
        <v>7.8791589313825314</v>
      </c>
      <c r="L43" s="117">
        <f t="shared" si="14"/>
        <v>14.583595523678751</v>
      </c>
      <c r="M43" s="117">
        <f t="shared" si="14"/>
        <v>12.441362927942018</v>
      </c>
      <c r="N43" s="117">
        <f t="shared" si="14"/>
        <v>13.166309479821704</v>
      </c>
      <c r="O43" s="117">
        <f t="shared" si="14"/>
        <v>10.062794881632348</v>
      </c>
      <c r="P43" s="117">
        <f t="shared" si="14"/>
        <v>4.0451219782704086</v>
      </c>
      <c r="Q43" s="117">
        <f t="shared" si="14"/>
        <v>3.1914092625408439</v>
      </c>
      <c r="R43" s="117">
        <f t="shared" ref="R43:V43" si="15">R44+R47+R49+R58</f>
        <v>1.8303667628036828</v>
      </c>
      <c r="S43" s="117">
        <f t="shared" si="15"/>
        <v>3.1566318899888532</v>
      </c>
      <c r="T43" s="117">
        <f t="shared" si="15"/>
        <v>3.4477645723805308</v>
      </c>
      <c r="U43" s="117">
        <f t="shared" si="15"/>
        <v>2.6491690240824193</v>
      </c>
      <c r="V43" s="117">
        <f t="shared" si="15"/>
        <v>3.1211993893056422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0.25173963831855622</v>
      </c>
      <c r="DA43" s="129" t="s">
        <v>3458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16.180220984775463</v>
      </c>
      <c r="D44" s="122">
        <f t="shared" si="17"/>
        <v>12.388354705416651</v>
      </c>
      <c r="E44" s="122">
        <f t="shared" si="17"/>
        <v>13.672437715755873</v>
      </c>
      <c r="F44" s="122">
        <f t="shared" si="17"/>
        <v>2.8744276938427169</v>
      </c>
      <c r="G44" s="122">
        <f t="shared" si="17"/>
        <v>3.9431248885610026</v>
      </c>
      <c r="H44" s="122">
        <f t="shared" si="17"/>
        <v>3.3016910285719341</v>
      </c>
      <c r="I44" s="122">
        <f t="shared" si="17"/>
        <v>6.7883879992644767</v>
      </c>
      <c r="J44" s="122">
        <f t="shared" si="17"/>
        <v>3.3660556865220759</v>
      </c>
      <c r="K44" s="122">
        <f t="shared" si="17"/>
        <v>7.070548467789969</v>
      </c>
      <c r="L44" s="122">
        <f t="shared" si="17"/>
        <v>13.248214277142406</v>
      </c>
      <c r="M44" s="122">
        <f t="shared" si="17"/>
        <v>11.230013462396148</v>
      </c>
      <c r="N44" s="122">
        <f t="shared" si="17"/>
        <v>11.869224477093731</v>
      </c>
      <c r="O44" s="122">
        <f t="shared" si="17"/>
        <v>8.9536409362023974</v>
      </c>
      <c r="P44" s="122">
        <f t="shared" si="17"/>
        <v>3.6289679424411529</v>
      </c>
      <c r="Q44" s="122">
        <f t="shared" si="17"/>
        <v>2.8290382988539133</v>
      </c>
      <c r="R44" s="122">
        <f t="shared" ref="R44:V44" si="18">SUM(R45:R46)</f>
        <v>1.6359199295795293</v>
      </c>
      <c r="S44" s="122">
        <f t="shared" si="18"/>
        <v>2.7891615392541236</v>
      </c>
      <c r="T44" s="122">
        <f t="shared" si="18"/>
        <v>3.0465790643356376</v>
      </c>
      <c r="U44" s="122">
        <f t="shared" si="18"/>
        <v>2.2611626736989061</v>
      </c>
      <c r="V44" s="122">
        <f t="shared" si="18"/>
        <v>2.691611791062567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0.17780089942806754</v>
      </c>
      <c r="DA44" s="130" t="s">
        <v>3459</v>
      </c>
    </row>
    <row r="45" spans="1:105" ht="12" customHeight="1" x14ac:dyDescent="0.25">
      <c r="A45" s="97" t="s">
        <v>211</v>
      </c>
      <c r="B45" s="98"/>
      <c r="C45" s="98">
        <v>15.813907986589594</v>
      </c>
      <c r="D45" s="98">
        <v>12.114782056452386</v>
      </c>
      <c r="E45" s="98">
        <v>13.374929876172803</v>
      </c>
      <c r="F45" s="98">
        <v>2.8136246944111982</v>
      </c>
      <c r="G45" s="98">
        <v>3.8611986656711541</v>
      </c>
      <c r="H45" s="98">
        <v>3.2341863825699022</v>
      </c>
      <c r="I45" s="98">
        <v>6.6516151875268026</v>
      </c>
      <c r="J45" s="98">
        <v>3.2994582821294718</v>
      </c>
      <c r="K45" s="98">
        <v>6.9321272973236887</v>
      </c>
      <c r="L45" s="98">
        <v>12.990452871637826</v>
      </c>
      <c r="M45" s="98">
        <v>11.015998669954849</v>
      </c>
      <c r="N45" s="98">
        <v>11.644545592350367</v>
      </c>
      <c r="O45" s="98">
        <v>8.786526347746813</v>
      </c>
      <c r="P45" s="98">
        <v>3.561918251883998</v>
      </c>
      <c r="Q45" s="98">
        <v>2.7773318426035614</v>
      </c>
      <c r="R45" s="98">
        <v>1.6060853612588011</v>
      </c>
      <c r="S45" s="98">
        <v>2.7387926971274901</v>
      </c>
      <c r="T45" s="98">
        <v>2.9921419800896438</v>
      </c>
      <c r="U45" s="98">
        <v>2.2209880935446606</v>
      </c>
      <c r="V45" s="98">
        <v>2.6439629138171736</v>
      </c>
      <c r="W45" s="98">
        <v>0</v>
      </c>
      <c r="X45" s="98">
        <v>0</v>
      </c>
      <c r="Y45" s="98">
        <v>0.17466407445983848</v>
      </c>
      <c r="DA45" s="63" t="s">
        <v>3460</v>
      </c>
    </row>
    <row r="46" spans="1:105" ht="12" customHeight="1" x14ac:dyDescent="0.25">
      <c r="A46" s="97" t="s">
        <v>53</v>
      </c>
      <c r="B46" s="98"/>
      <c r="C46" s="98">
        <v>0.36631299818586749</v>
      </c>
      <c r="D46" s="98">
        <v>0.27357264896426503</v>
      </c>
      <c r="E46" s="98">
        <v>0.29750783958306892</v>
      </c>
      <c r="F46" s="98">
        <v>6.0802999431518609E-2</v>
      </c>
      <c r="G46" s="98">
        <v>8.192622288984841E-2</v>
      </c>
      <c r="H46" s="98">
        <v>6.7504646002031765E-2</v>
      </c>
      <c r="I46" s="98">
        <v>0.13677281173767389</v>
      </c>
      <c r="J46" s="98">
        <v>6.6597404392604018E-2</v>
      </c>
      <c r="K46" s="98">
        <v>0.13842117046628025</v>
      </c>
      <c r="L46" s="98">
        <v>0.25776140550457943</v>
      </c>
      <c r="M46" s="98">
        <v>0.21401479244129876</v>
      </c>
      <c r="N46" s="98">
        <v>0.2246788847433645</v>
      </c>
      <c r="O46" s="98">
        <v>0.16711458845558438</v>
      </c>
      <c r="P46" s="98">
        <v>6.7049690557154748E-2</v>
      </c>
      <c r="Q46" s="98">
        <v>5.1706456250351876E-2</v>
      </c>
      <c r="R46" s="98">
        <v>2.9834568320728075E-2</v>
      </c>
      <c r="S46" s="98">
        <v>5.0368842126633513E-2</v>
      </c>
      <c r="T46" s="98">
        <v>5.4437084245993729E-2</v>
      </c>
      <c r="U46" s="98">
        <v>4.017458015424541E-2</v>
      </c>
      <c r="V46" s="98">
        <v>4.7648877245393413E-2</v>
      </c>
      <c r="W46" s="98">
        <v>0</v>
      </c>
      <c r="X46" s="98">
        <v>0</v>
      </c>
      <c r="Y46" s="98">
        <v>3.1368249682290649E-3</v>
      </c>
      <c r="DA46" s="63" t="s">
        <v>3461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2.4672658069281716E-2</v>
      </c>
      <c r="D47" s="122">
        <f t="shared" si="20"/>
        <v>1.8508322382332777E-2</v>
      </c>
      <c r="E47" s="122">
        <f t="shared" si="20"/>
        <v>1.4774588369376956E-2</v>
      </c>
      <c r="F47" s="122">
        <f t="shared" si="20"/>
        <v>3.9860591165983743E-3</v>
      </c>
      <c r="G47" s="122">
        <f t="shared" si="20"/>
        <v>8.7348300929793524E-3</v>
      </c>
      <c r="H47" s="122">
        <f t="shared" si="20"/>
        <v>6.2857467611443629E-3</v>
      </c>
      <c r="I47" s="122">
        <f t="shared" si="20"/>
        <v>9.107392674547677E-3</v>
      </c>
      <c r="J47" s="122">
        <f t="shared" si="20"/>
        <v>1.026786488529715E-2</v>
      </c>
      <c r="K47" s="122">
        <f t="shared" si="20"/>
        <v>1.0426127661809302E-2</v>
      </c>
      <c r="L47" s="122">
        <f t="shared" si="20"/>
        <v>2.811397506351708E-2</v>
      </c>
      <c r="M47" s="122">
        <f t="shared" si="20"/>
        <v>1.4660790966592462E-2</v>
      </c>
      <c r="N47" s="122">
        <f t="shared" si="20"/>
        <v>2.7436017623480084E-2</v>
      </c>
      <c r="O47" s="122">
        <f t="shared" si="20"/>
        <v>2.6139191420303673E-2</v>
      </c>
      <c r="P47" s="122">
        <f t="shared" si="20"/>
        <v>6.2425890091158337E-3</v>
      </c>
      <c r="Q47" s="122">
        <f t="shared" si="20"/>
        <v>7.796190449792577E-3</v>
      </c>
      <c r="R47" s="122">
        <f t="shared" si="20"/>
        <v>2.6201865708283321E-3</v>
      </c>
      <c r="S47" s="122">
        <f t="shared" si="20"/>
        <v>3.3139429581247283E-3</v>
      </c>
      <c r="T47" s="122">
        <f t="shared" si="20"/>
        <v>7.5577939139559588E-3</v>
      </c>
      <c r="U47" s="122">
        <f t="shared" si="20"/>
        <v>8.2557926935989713E-3</v>
      </c>
      <c r="V47" s="122">
        <f t="shared" si="20"/>
        <v>1.7096861774353461E-2</v>
      </c>
      <c r="W47" s="122">
        <f t="shared" si="20"/>
        <v>0</v>
      </c>
      <c r="X47" s="122">
        <f t="shared" si="20"/>
        <v>0</v>
      </c>
      <c r="Y47" s="122">
        <f t="shared" si="20"/>
        <v>4.6932337194748007E-3</v>
      </c>
      <c r="DA47" s="130" t="s">
        <v>3462</v>
      </c>
    </row>
    <row r="48" spans="1:105" ht="12" customHeight="1" x14ac:dyDescent="0.25">
      <c r="A48" s="97" t="s">
        <v>53</v>
      </c>
      <c r="B48" s="98"/>
      <c r="C48" s="98">
        <v>2.4672658069281716E-2</v>
      </c>
      <c r="D48" s="98">
        <v>1.8508322382332777E-2</v>
      </c>
      <c r="E48" s="98">
        <v>1.4774588369376956E-2</v>
      </c>
      <c r="F48" s="98">
        <v>3.9860591165983743E-3</v>
      </c>
      <c r="G48" s="98">
        <v>8.7348300929793524E-3</v>
      </c>
      <c r="H48" s="98">
        <v>6.2857467611443629E-3</v>
      </c>
      <c r="I48" s="98">
        <v>9.107392674547677E-3</v>
      </c>
      <c r="J48" s="98">
        <v>1.026786488529715E-2</v>
      </c>
      <c r="K48" s="98">
        <v>1.0426127661809302E-2</v>
      </c>
      <c r="L48" s="98">
        <v>2.811397506351708E-2</v>
      </c>
      <c r="M48" s="98">
        <v>1.4660790966592462E-2</v>
      </c>
      <c r="N48" s="98">
        <v>2.7436017623480084E-2</v>
      </c>
      <c r="O48" s="98">
        <v>2.6139191420303673E-2</v>
      </c>
      <c r="P48" s="98">
        <v>6.2425890091158337E-3</v>
      </c>
      <c r="Q48" s="98">
        <v>7.796190449792577E-3</v>
      </c>
      <c r="R48" s="98">
        <v>2.6201865708283321E-3</v>
      </c>
      <c r="S48" s="98">
        <v>3.3139429581247283E-3</v>
      </c>
      <c r="T48" s="98">
        <v>7.5577939139559588E-3</v>
      </c>
      <c r="U48" s="98">
        <v>8.2557926935989713E-3</v>
      </c>
      <c r="V48" s="98">
        <v>1.7096861774353461E-2</v>
      </c>
      <c r="W48" s="98">
        <v>0</v>
      </c>
      <c r="X48" s="98">
        <v>0</v>
      </c>
      <c r="Y48" s="98">
        <v>4.6932337194748007E-3</v>
      </c>
      <c r="DA48" s="63" t="s">
        <v>3463</v>
      </c>
    </row>
    <row r="49" spans="1:105" ht="12" customHeight="1" x14ac:dyDescent="0.25">
      <c r="A49" s="121" t="s">
        <v>55</v>
      </c>
      <c r="B49" s="122"/>
      <c r="C49" s="122">
        <v>1.5367193259092489</v>
      </c>
      <c r="D49" s="122">
        <v>1.1729159787445962</v>
      </c>
      <c r="E49" s="122">
        <v>1.2206561758967753</v>
      </c>
      <c r="F49" s="122">
        <v>0.27129075278077125</v>
      </c>
      <c r="G49" s="122">
        <v>0.34480398540888502</v>
      </c>
      <c r="H49" s="122">
        <v>0.28847161444529074</v>
      </c>
      <c r="I49" s="122">
        <v>0.57805820491680926</v>
      </c>
      <c r="J49" s="122">
        <v>0.33035070798152955</v>
      </c>
      <c r="K49" s="122">
        <v>0.70765026443211687</v>
      </c>
      <c r="L49" s="122">
        <v>1.1692390341253651</v>
      </c>
      <c r="M49" s="122">
        <v>1.0692931000416106</v>
      </c>
      <c r="N49" s="122">
        <v>1.1290435392251799</v>
      </c>
      <c r="O49" s="122">
        <v>0.9617040793360162</v>
      </c>
      <c r="P49" s="122">
        <v>0.36406564746544712</v>
      </c>
      <c r="Q49" s="122">
        <v>0.31436263033374839</v>
      </c>
      <c r="R49" s="122">
        <v>0.16928288495916319</v>
      </c>
      <c r="S49" s="122">
        <v>0.32012655599097561</v>
      </c>
      <c r="T49" s="122">
        <v>0.34301109379360012</v>
      </c>
      <c r="U49" s="122">
        <v>0.32906993692810155</v>
      </c>
      <c r="V49" s="122">
        <v>0.34910097482456387</v>
      </c>
      <c r="W49" s="122">
        <v>0</v>
      </c>
      <c r="X49" s="122">
        <v>0</v>
      </c>
      <c r="Y49" s="122">
        <v>5.7578926866536234E-2</v>
      </c>
      <c r="DA49" s="130" t="s">
        <v>3464</v>
      </c>
    </row>
    <row r="50" spans="1:105" ht="12" customHeight="1" x14ac:dyDescent="0.25">
      <c r="A50" s="97" t="s">
        <v>138</v>
      </c>
      <c r="B50" s="98"/>
      <c r="C50" s="98">
        <v>1.4302009301396175</v>
      </c>
      <c r="D50" s="98">
        <v>1.0899941179458636</v>
      </c>
      <c r="E50" s="98">
        <v>1.1374600999700026</v>
      </c>
      <c r="F50" s="98">
        <v>0.210824960664168</v>
      </c>
      <c r="G50" s="98">
        <v>0.28717950141537874</v>
      </c>
      <c r="H50" s="98">
        <v>0.22106096758782023</v>
      </c>
      <c r="I50" s="98">
        <v>0.53890947435223424</v>
      </c>
      <c r="J50" s="98">
        <v>0.3119410376397051</v>
      </c>
      <c r="K50" s="98">
        <v>0.65694997576489866</v>
      </c>
      <c r="L50" s="98">
        <v>1.1181984655170327</v>
      </c>
      <c r="M50" s="98">
        <v>1.0269797316237694</v>
      </c>
      <c r="N50" s="98">
        <v>1.0918964852513586</v>
      </c>
      <c r="O50" s="98">
        <v>0.92393656586691941</v>
      </c>
      <c r="P50" s="98">
        <v>0.30420524675231758</v>
      </c>
      <c r="Q50" s="98">
        <v>0.27386200648186071</v>
      </c>
      <c r="R50" s="98">
        <v>0.14736076506552948</v>
      </c>
      <c r="S50" s="98">
        <v>0.29180640263730123</v>
      </c>
      <c r="T50" s="98">
        <v>0.32437126693556756</v>
      </c>
      <c r="U50" s="98">
        <v>0.31808958014187722</v>
      </c>
      <c r="V50" s="98">
        <v>0.33536065205024423</v>
      </c>
      <c r="W50" s="98">
        <v>0</v>
      </c>
      <c r="X50" s="98">
        <v>0</v>
      </c>
      <c r="Y50" s="98">
        <v>7.4624835605343184E-3</v>
      </c>
      <c r="DA50" s="63" t="s">
        <v>3465</v>
      </c>
    </row>
    <row r="51" spans="1:105" ht="12" customHeight="1" x14ac:dyDescent="0.25">
      <c r="A51" s="97" t="s">
        <v>137</v>
      </c>
      <c r="B51" s="98"/>
      <c r="C51" s="98">
        <v>6.5486804704995992E-4</v>
      </c>
      <c r="D51" s="98">
        <v>0</v>
      </c>
      <c r="E51" s="98">
        <v>2.5960955673127046E-4</v>
      </c>
      <c r="F51" s="98">
        <v>0</v>
      </c>
      <c r="G51" s="98">
        <v>0</v>
      </c>
      <c r="H51" s="98">
        <v>4.8969319024068348E-4</v>
      </c>
      <c r="I51" s="98">
        <v>3.8854146073855381E-4</v>
      </c>
      <c r="J51" s="98">
        <v>1.1412719831828831E-4</v>
      </c>
      <c r="K51" s="98">
        <v>2.3224772985333092E-4</v>
      </c>
      <c r="L51" s="98">
        <v>6.4156526479686128E-4</v>
      </c>
      <c r="M51" s="98">
        <v>1.2827305127806053E-4</v>
      </c>
      <c r="N51" s="98">
        <v>3.841647242562202E-4</v>
      </c>
      <c r="O51" s="98">
        <v>5.0622066843598282E-4</v>
      </c>
      <c r="P51" s="98">
        <v>8.8531338460095795E-4</v>
      </c>
      <c r="Q51" s="98">
        <v>3.7945682304166956E-4</v>
      </c>
      <c r="R51" s="98">
        <v>2.3944319861972789E-4</v>
      </c>
      <c r="S51" s="98">
        <v>3.4840278666376103E-4</v>
      </c>
      <c r="T51" s="98">
        <v>5.5382741641756504E-4</v>
      </c>
      <c r="U51" s="98">
        <v>5.3343892471972398E-4</v>
      </c>
      <c r="V51" s="98">
        <v>1.2135743967819634E-3</v>
      </c>
      <c r="W51" s="98">
        <v>0</v>
      </c>
      <c r="X51" s="98">
        <v>0</v>
      </c>
      <c r="Y51" s="98">
        <v>0</v>
      </c>
      <c r="DA51" s="63" t="s">
        <v>3466</v>
      </c>
    </row>
    <row r="52" spans="1:105" ht="12" customHeight="1" x14ac:dyDescent="0.25">
      <c r="A52" s="100" t="s">
        <v>211</v>
      </c>
      <c r="B52" s="101"/>
      <c r="C52" s="101">
        <v>5.2267683365081702E-4</v>
      </c>
      <c r="D52" s="101">
        <v>0</v>
      </c>
      <c r="E52" s="101">
        <v>2.0675976309165547E-4</v>
      </c>
      <c r="F52" s="101">
        <v>0</v>
      </c>
      <c r="G52" s="101">
        <v>0</v>
      </c>
      <c r="H52" s="101">
        <v>3.9188441993184196E-4</v>
      </c>
      <c r="I52" s="101">
        <v>3.1535737731543974E-4</v>
      </c>
      <c r="J52" s="101">
        <v>9.1744065235171344E-5</v>
      </c>
      <c r="K52" s="101">
        <v>1.8676738501465743E-4</v>
      </c>
      <c r="L52" s="101">
        <v>5.1431227186219276E-4</v>
      </c>
      <c r="M52" s="101">
        <v>1.0320497009110328E-4</v>
      </c>
      <c r="N52" s="101">
        <v>3.0879159312404011E-4</v>
      </c>
      <c r="O52" s="101">
        <v>4.0634598009517615E-4</v>
      </c>
      <c r="P52" s="101">
        <v>7.1120053128481903E-4</v>
      </c>
      <c r="Q52" s="101">
        <v>3.0434461893811952E-4</v>
      </c>
      <c r="R52" s="101">
        <v>1.9254753355486462E-4</v>
      </c>
      <c r="S52" s="101">
        <v>2.8020546938181527E-4</v>
      </c>
      <c r="T52" s="101">
        <v>4.4583690263054124E-4</v>
      </c>
      <c r="U52" s="101">
        <v>4.2895922644483171E-4</v>
      </c>
      <c r="V52" s="101">
        <v>9.7519977234723949E-4</v>
      </c>
      <c r="W52" s="101">
        <v>0</v>
      </c>
      <c r="X52" s="101">
        <v>0</v>
      </c>
      <c r="Y52" s="101">
        <v>0</v>
      </c>
      <c r="DA52" s="131" t="s">
        <v>3467</v>
      </c>
    </row>
    <row r="53" spans="1:105" ht="12" customHeight="1" x14ac:dyDescent="0.25">
      <c r="A53" s="103" t="s">
        <v>52</v>
      </c>
      <c r="B53" s="104"/>
      <c r="C53" s="104">
        <v>1.321912133991429E-4</v>
      </c>
      <c r="D53" s="104">
        <v>0</v>
      </c>
      <c r="E53" s="104">
        <v>5.2849793639614986E-5</v>
      </c>
      <c r="F53" s="104">
        <v>0</v>
      </c>
      <c r="G53" s="104">
        <v>0</v>
      </c>
      <c r="H53" s="104">
        <v>9.7808770308841517E-5</v>
      </c>
      <c r="I53" s="104">
        <v>7.3184083423114048E-5</v>
      </c>
      <c r="J53" s="104">
        <v>2.2383133083116954E-5</v>
      </c>
      <c r="K53" s="104">
        <v>4.5480344838673477E-5</v>
      </c>
      <c r="L53" s="104">
        <v>1.2725299293466858E-4</v>
      </c>
      <c r="M53" s="104">
        <v>2.5068081186957247E-5</v>
      </c>
      <c r="N53" s="104">
        <v>7.5373131132180105E-5</v>
      </c>
      <c r="O53" s="104">
        <v>9.9874688340806689E-5</v>
      </c>
      <c r="P53" s="104">
        <v>1.7411285331613892E-4</v>
      </c>
      <c r="Q53" s="104">
        <v>7.5112204103550028E-5</v>
      </c>
      <c r="R53" s="104">
        <v>4.6895665064863272E-5</v>
      </c>
      <c r="S53" s="104">
        <v>6.8197317281945764E-5</v>
      </c>
      <c r="T53" s="104">
        <v>1.079905137870238E-4</v>
      </c>
      <c r="U53" s="104">
        <v>1.0447969827489231E-4</v>
      </c>
      <c r="V53" s="104">
        <v>2.3837462443472405E-4</v>
      </c>
      <c r="W53" s="104">
        <v>0</v>
      </c>
      <c r="X53" s="104">
        <v>0</v>
      </c>
      <c r="Y53" s="104">
        <v>0</v>
      </c>
      <c r="DA53" s="132" t="s">
        <v>3468</v>
      </c>
    </row>
    <row r="54" spans="1:105" ht="12" customHeight="1" x14ac:dyDescent="0.25">
      <c r="A54" s="106" t="s">
        <v>122</v>
      </c>
      <c r="B54" s="101"/>
      <c r="C54" s="101">
        <v>0.10412194030505811</v>
      </c>
      <c r="D54" s="101">
        <v>8.1799612903416044E-2</v>
      </c>
      <c r="E54" s="101">
        <v>8.1835550463576656E-2</v>
      </c>
      <c r="F54" s="101">
        <v>5.949053590201344E-2</v>
      </c>
      <c r="G54" s="101">
        <v>5.636353307807964E-2</v>
      </c>
      <c r="H54" s="101">
        <v>6.4279192986914327E-2</v>
      </c>
      <c r="I54" s="101">
        <v>3.7659679946677245E-2</v>
      </c>
      <c r="J54" s="101">
        <v>1.7452889082365673E-2</v>
      </c>
      <c r="K54" s="101">
        <v>4.9110600560448595E-2</v>
      </c>
      <c r="L54" s="101">
        <v>4.8796990151351458E-2</v>
      </c>
      <c r="M54" s="101">
        <v>4.0895001304586648E-2</v>
      </c>
      <c r="N54" s="101">
        <v>3.5348901594907937E-2</v>
      </c>
      <c r="O54" s="101">
        <v>3.5474694678232291E-2</v>
      </c>
      <c r="P54" s="101">
        <v>5.5233871930301139E-2</v>
      </c>
      <c r="Q54" s="101">
        <v>3.8034885582739208E-2</v>
      </c>
      <c r="R54" s="101">
        <v>2.0220573574539196E-2</v>
      </c>
      <c r="S54" s="101">
        <v>2.6326039549498231E-2</v>
      </c>
      <c r="T54" s="101">
        <v>1.6720787331868735E-2</v>
      </c>
      <c r="U54" s="101">
        <v>9.6770357606630383E-3</v>
      </c>
      <c r="V54" s="101">
        <v>1.1437325331954547E-2</v>
      </c>
      <c r="W54" s="101">
        <v>0</v>
      </c>
      <c r="X54" s="101">
        <v>0</v>
      </c>
      <c r="Y54" s="101">
        <v>4.5908354620703778E-2</v>
      </c>
      <c r="DA54" s="131" t="s">
        <v>3469</v>
      </c>
    </row>
    <row r="55" spans="1:105" ht="12" customHeight="1" x14ac:dyDescent="0.25">
      <c r="A55" s="107" t="s">
        <v>121</v>
      </c>
      <c r="B55" s="104"/>
      <c r="C55" s="104">
        <v>1.7415874175233334E-3</v>
      </c>
      <c r="D55" s="104">
        <v>1.122247895316484E-3</v>
      </c>
      <c r="E55" s="104">
        <v>1.1009159064648264E-3</v>
      </c>
      <c r="F55" s="104">
        <v>9.7525621458979903E-4</v>
      </c>
      <c r="G55" s="104">
        <v>1.260950915426661E-3</v>
      </c>
      <c r="H55" s="104">
        <v>2.64176068031551E-3</v>
      </c>
      <c r="I55" s="104">
        <v>1.1005091571591845E-3</v>
      </c>
      <c r="J55" s="104">
        <v>8.4265406114045628E-4</v>
      </c>
      <c r="K55" s="104">
        <v>1.3574403769162731E-3</v>
      </c>
      <c r="L55" s="104">
        <v>1.6020131921841443E-3</v>
      </c>
      <c r="M55" s="104">
        <v>1.2900940619764315E-3</v>
      </c>
      <c r="N55" s="104">
        <v>1.4139876546571449E-3</v>
      </c>
      <c r="O55" s="104">
        <v>1.786598122428593E-3</v>
      </c>
      <c r="P55" s="104">
        <v>3.7412153982274319E-3</v>
      </c>
      <c r="Q55" s="104">
        <v>2.0862814461068049E-3</v>
      </c>
      <c r="R55" s="104">
        <v>1.4621031204747781E-3</v>
      </c>
      <c r="S55" s="104">
        <v>1.6457110175123659E-3</v>
      </c>
      <c r="T55" s="104">
        <v>1.365212109746291E-3</v>
      </c>
      <c r="U55" s="104">
        <v>7.698821008415332E-4</v>
      </c>
      <c r="V55" s="104">
        <v>1.0894230455831013E-3</v>
      </c>
      <c r="W55" s="104">
        <v>0</v>
      </c>
      <c r="X55" s="104">
        <v>0</v>
      </c>
      <c r="Y55" s="104">
        <v>4.2080886852981399E-3</v>
      </c>
      <c r="DA55" s="132" t="s">
        <v>3470</v>
      </c>
    </row>
    <row r="56" spans="1:105" ht="12" customHeight="1" x14ac:dyDescent="0.25">
      <c r="A56" s="108" t="s">
        <v>53</v>
      </c>
      <c r="B56" s="98"/>
      <c r="C56" s="98">
        <v>1.3900258521859922E-3</v>
      </c>
      <c r="D56" s="98">
        <v>8.9795703099769552E-4</v>
      </c>
      <c r="E56" s="98">
        <v>8.767934289737754E-4</v>
      </c>
      <c r="F56" s="98">
        <v>7.7774581122514895E-4</v>
      </c>
      <c r="G56" s="98">
        <v>1.0099446157381445E-3</v>
      </c>
      <c r="H56" s="98">
        <v>2.1141263197967529E-3</v>
      </c>
      <c r="I56" s="98">
        <v>8.9320866233825796E-4</v>
      </c>
      <c r="J56" s="98">
        <v>6.774058803807149E-4</v>
      </c>
      <c r="K56" s="98">
        <v>1.0916542981387449E-3</v>
      </c>
      <c r="L56" s="98">
        <v>1.2842453804811891E-3</v>
      </c>
      <c r="M56" s="98">
        <v>1.0379850257276964E-3</v>
      </c>
      <c r="N56" s="98">
        <v>1.1365706885883011E-3</v>
      </c>
      <c r="O56" s="98">
        <v>1.4341248129653118E-3</v>
      </c>
      <c r="P56" s="98">
        <v>3.0054465908012301E-3</v>
      </c>
      <c r="Q56" s="98">
        <v>1.6733277923614007E-3</v>
      </c>
      <c r="R56" s="98">
        <v>1.1758444575770081E-3</v>
      </c>
      <c r="S56" s="98">
        <v>1.3236316786201521E-3</v>
      </c>
      <c r="T56" s="98">
        <v>1.099139359369539E-3</v>
      </c>
      <c r="U56" s="98">
        <v>6.1916703185181156E-4</v>
      </c>
      <c r="V56" s="98">
        <v>8.7528491808405067E-4</v>
      </c>
      <c r="W56" s="98">
        <v>0</v>
      </c>
      <c r="X56" s="98">
        <v>0</v>
      </c>
      <c r="Y56" s="98">
        <v>3.3961453530706549E-3</v>
      </c>
      <c r="DA56" s="63" t="s">
        <v>3471</v>
      </c>
    </row>
    <row r="57" spans="1:105" ht="12" customHeight="1" x14ac:dyDescent="0.25">
      <c r="A57" s="108" t="s">
        <v>52</v>
      </c>
      <c r="B57" s="98"/>
      <c r="C57" s="98">
        <v>3.515615653373413E-4</v>
      </c>
      <c r="D57" s="98">
        <v>2.2429086431878853E-4</v>
      </c>
      <c r="E57" s="98">
        <v>2.2412247749105111E-4</v>
      </c>
      <c r="F57" s="98">
        <v>1.9751040336465011E-4</v>
      </c>
      <c r="G57" s="98">
        <v>2.5100629968851653E-4</v>
      </c>
      <c r="H57" s="98">
        <v>5.2763436051875702E-4</v>
      </c>
      <c r="I57" s="98">
        <v>2.0730049482092663E-4</v>
      </c>
      <c r="J57" s="98">
        <v>1.652481807597414E-4</v>
      </c>
      <c r="K57" s="98">
        <v>2.6578607877752824E-4</v>
      </c>
      <c r="L57" s="98">
        <v>3.1776781170295517E-4</v>
      </c>
      <c r="M57" s="98">
        <v>2.5210903624873511E-4</v>
      </c>
      <c r="N57" s="98">
        <v>2.7741696606884379E-4</v>
      </c>
      <c r="O57" s="98">
        <v>3.5247330946328129E-4</v>
      </c>
      <c r="P57" s="98">
        <v>7.3576880742620178E-4</v>
      </c>
      <c r="Q57" s="98">
        <v>4.1295365374540392E-4</v>
      </c>
      <c r="R57" s="98">
        <v>2.8625866289777E-4</v>
      </c>
      <c r="S57" s="98">
        <v>3.220793388922139E-4</v>
      </c>
      <c r="T57" s="98">
        <v>2.6607275037675212E-4</v>
      </c>
      <c r="U57" s="98">
        <v>1.5071506898972162E-4</v>
      </c>
      <c r="V57" s="98">
        <v>2.1413812749905063E-4</v>
      </c>
      <c r="W57" s="98">
        <v>0</v>
      </c>
      <c r="X57" s="98">
        <v>0</v>
      </c>
      <c r="Y57" s="98">
        <v>8.1194333222748476E-4</v>
      </c>
      <c r="DA57" s="63" t="s">
        <v>3472</v>
      </c>
    </row>
    <row r="58" spans="1:105" ht="12" customHeight="1" x14ac:dyDescent="0.25">
      <c r="A58" s="121" t="s">
        <v>54</v>
      </c>
      <c r="B58" s="122"/>
      <c r="C58" s="122">
        <v>0.14971042304008431</v>
      </c>
      <c r="D58" s="122">
        <v>0.12116569098712204</v>
      </c>
      <c r="E58" s="122">
        <v>0.12202529502346916</v>
      </c>
      <c r="F58" s="122">
        <v>2.8383036340311286E-2</v>
      </c>
      <c r="G58" s="122">
        <v>3.6860638966314814E-2</v>
      </c>
      <c r="H58" s="122">
        <v>3.0495842440005683E-2</v>
      </c>
      <c r="I58" s="122">
        <v>5.8793432778743479E-2</v>
      </c>
      <c r="J58" s="122">
        <v>4.018156819266179E-2</v>
      </c>
      <c r="K58" s="122">
        <v>9.0534071498636237E-2</v>
      </c>
      <c r="L58" s="122">
        <v>0.13802823734746347</v>
      </c>
      <c r="M58" s="122">
        <v>0.12739557453766728</v>
      </c>
      <c r="N58" s="122">
        <v>0.14060544587931423</v>
      </c>
      <c r="O58" s="122">
        <v>0.12131067467363017</v>
      </c>
      <c r="P58" s="122">
        <v>4.5845799354692643E-2</v>
      </c>
      <c r="Q58" s="122">
        <v>4.0212142903389363E-2</v>
      </c>
      <c r="R58" s="122">
        <v>2.2543761694161869E-2</v>
      </c>
      <c r="S58" s="122">
        <v>4.4029851785629265E-2</v>
      </c>
      <c r="T58" s="122">
        <v>5.0616620337336771E-2</v>
      </c>
      <c r="U58" s="122">
        <v>5.0680620761812796E-2</v>
      </c>
      <c r="V58" s="122">
        <v>6.338976164415773E-2</v>
      </c>
      <c r="W58" s="122">
        <v>0</v>
      </c>
      <c r="X58" s="122">
        <v>0</v>
      </c>
      <c r="Y58" s="122">
        <v>1.1666578304477638E-2</v>
      </c>
      <c r="DA58" s="130" t="s">
        <v>3473</v>
      </c>
    </row>
    <row r="59" spans="1:105" ht="12" customHeight="1" x14ac:dyDescent="0.25">
      <c r="A59" s="97" t="s">
        <v>50</v>
      </c>
      <c r="B59" s="98"/>
      <c r="C59" s="98">
        <v>2.215475351372961E-2</v>
      </c>
      <c r="D59" s="98">
        <v>1.5938884975059311E-2</v>
      </c>
      <c r="E59" s="98">
        <v>1.7636454310217112E-2</v>
      </c>
      <c r="F59" s="98">
        <v>2.1142244940916752E-3</v>
      </c>
      <c r="G59" s="98">
        <v>3.551759483942229E-3</v>
      </c>
      <c r="H59" s="98">
        <v>1.4584059163038029E-3</v>
      </c>
      <c r="I59" s="98">
        <v>5.200331769799494E-3</v>
      </c>
      <c r="J59" s="98">
        <v>6.893009805118225E-3</v>
      </c>
      <c r="K59" s="98">
        <v>1.2027447246169456E-2</v>
      </c>
      <c r="L59" s="98">
        <v>6.0178555769947366E-3</v>
      </c>
      <c r="M59" s="98">
        <v>1.3212008961710393E-3</v>
      </c>
      <c r="N59" s="98">
        <v>2.4663102078350623E-3</v>
      </c>
      <c r="O59" s="98">
        <v>9.0579057211220178E-3</v>
      </c>
      <c r="P59" s="98">
        <v>4.9452419756607982E-3</v>
      </c>
      <c r="Q59" s="98">
        <v>4.4661366851943708E-3</v>
      </c>
      <c r="R59" s="98">
        <v>1.891179979964114E-3</v>
      </c>
      <c r="S59" s="98">
        <v>2.057197377158578E-3</v>
      </c>
      <c r="T59" s="98">
        <v>1.341476527852463E-3</v>
      </c>
      <c r="U59" s="98">
        <v>1.7325218030703811E-3</v>
      </c>
      <c r="V59" s="98">
        <v>2.7729439871676479E-3</v>
      </c>
      <c r="W59" s="98">
        <v>0</v>
      </c>
      <c r="X59" s="98">
        <v>0</v>
      </c>
      <c r="Y59" s="98">
        <v>3.0623573970284609E-4</v>
      </c>
      <c r="DA59" s="63" t="s">
        <v>3474</v>
      </c>
    </row>
    <row r="60" spans="1:105" ht="12" customHeight="1" x14ac:dyDescent="0.25">
      <c r="A60" s="109" t="s">
        <v>120</v>
      </c>
      <c r="B60" s="33"/>
      <c r="C60" s="33">
        <v>0.12755566952635469</v>
      </c>
      <c r="D60" s="33">
        <v>0.10522680601206273</v>
      </c>
      <c r="E60" s="33">
        <v>0.10438884071325205</v>
      </c>
      <c r="F60" s="33">
        <v>2.6268811846219611E-2</v>
      </c>
      <c r="G60" s="33">
        <v>3.3308879482372586E-2</v>
      </c>
      <c r="H60" s="33">
        <v>2.903743652370188E-2</v>
      </c>
      <c r="I60" s="33">
        <v>5.3593101008943982E-2</v>
      </c>
      <c r="J60" s="33">
        <v>3.3288558387543563E-2</v>
      </c>
      <c r="K60" s="33">
        <v>7.8506624252466781E-2</v>
      </c>
      <c r="L60" s="33">
        <v>0.13201038177046873</v>
      </c>
      <c r="M60" s="33">
        <v>0.12607437364149623</v>
      </c>
      <c r="N60" s="33">
        <v>0.13813913567147917</v>
      </c>
      <c r="O60" s="33">
        <v>0.11225276895250816</v>
      </c>
      <c r="P60" s="33">
        <v>4.0900557379031845E-2</v>
      </c>
      <c r="Q60" s="33">
        <v>3.5746006218194994E-2</v>
      </c>
      <c r="R60" s="33">
        <v>2.0652581714197756E-2</v>
      </c>
      <c r="S60" s="33">
        <v>4.1972654408470686E-2</v>
      </c>
      <c r="T60" s="33">
        <v>4.9275143809484306E-2</v>
      </c>
      <c r="U60" s="33">
        <v>4.8948098958742414E-2</v>
      </c>
      <c r="V60" s="33">
        <v>6.0616817656990084E-2</v>
      </c>
      <c r="W60" s="33">
        <v>0</v>
      </c>
      <c r="X60" s="33">
        <v>0</v>
      </c>
      <c r="Y60" s="33">
        <v>1.1360342564774792E-2</v>
      </c>
      <c r="DA60" s="60" t="s">
        <v>3475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0.76730723791760014</v>
      </c>
      <c r="D62" s="117">
        <f t="shared" si="21"/>
        <v>0.85802754013334959</v>
      </c>
      <c r="E62" s="117">
        <f t="shared" si="21"/>
        <v>0.70965946864539808</v>
      </c>
      <c r="F62" s="117">
        <f t="shared" si="21"/>
        <v>0.97237581975375065</v>
      </c>
      <c r="G62" s="117">
        <f t="shared" si="21"/>
        <v>0.86534755280233222</v>
      </c>
      <c r="H62" s="117">
        <f t="shared" si="21"/>
        <v>1.2293947630187345</v>
      </c>
      <c r="I62" s="117">
        <f t="shared" si="21"/>
        <v>1.0939462078970834</v>
      </c>
      <c r="J62" s="117">
        <f t="shared" si="21"/>
        <v>0.77663142584020539</v>
      </c>
      <c r="K62" s="117">
        <f t="shared" si="21"/>
        <v>0.41092680951251076</v>
      </c>
      <c r="L62" s="117">
        <f t="shared" si="21"/>
        <v>0.19736229165935826</v>
      </c>
      <c r="M62" s="117">
        <f t="shared" si="21"/>
        <v>0</v>
      </c>
      <c r="N62" s="117">
        <f t="shared" si="21"/>
        <v>0</v>
      </c>
      <c r="O62" s="117">
        <f t="shared" si="21"/>
        <v>7.5704144471331627E-2</v>
      </c>
      <c r="P62" s="117">
        <f t="shared" si="21"/>
        <v>0.17783263498718407</v>
      </c>
      <c r="Q62" s="117">
        <f t="shared" si="21"/>
        <v>0.22822697646145551</v>
      </c>
      <c r="R62" s="117">
        <f t="shared" ref="R62:V62" si="22">R63+R66+R68+R77</f>
        <v>0.33983085322721152</v>
      </c>
      <c r="S62" s="117">
        <f t="shared" si="22"/>
        <v>0.5829115016740698</v>
      </c>
      <c r="T62" s="117">
        <f t="shared" si="22"/>
        <v>0.61665636977279814</v>
      </c>
      <c r="U62" s="117">
        <f t="shared" si="22"/>
        <v>0.78794822500765993</v>
      </c>
      <c r="V62" s="117">
        <f t="shared" si="22"/>
        <v>0.49356338966255514</v>
      </c>
      <c r="W62" s="117">
        <f t="shared" ref="W62:Y62" si="23">W63+W66+W68+W77</f>
        <v>0.23802257547001188</v>
      </c>
      <c r="X62" s="117">
        <f t="shared" si="23"/>
        <v>0</v>
      </c>
      <c r="Y62" s="117">
        <f t="shared" si="23"/>
        <v>0</v>
      </c>
      <c r="DA62" s="129" t="s">
        <v>3476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0.69332796228700377</v>
      </c>
      <c r="D63" s="122">
        <f t="shared" si="24"/>
        <v>0.77605779527696439</v>
      </c>
      <c r="E63" s="122">
        <f t="shared" si="24"/>
        <v>0.64482547045321181</v>
      </c>
      <c r="F63" s="122">
        <f t="shared" si="24"/>
        <v>0.87928784991508635</v>
      </c>
      <c r="G63" s="122">
        <f t="shared" si="24"/>
        <v>0.78692841473561925</v>
      </c>
      <c r="H63" s="122">
        <f t="shared" si="24"/>
        <v>1.118978410043181</v>
      </c>
      <c r="I63" s="122">
        <f t="shared" si="24"/>
        <v>0.9971157254808668</v>
      </c>
      <c r="J63" s="122">
        <f t="shared" si="24"/>
        <v>0.69764776711851573</v>
      </c>
      <c r="K63" s="122">
        <f t="shared" si="24"/>
        <v>0.36881098694241166</v>
      </c>
      <c r="L63" s="122">
        <f t="shared" si="24"/>
        <v>0.17918511945208918</v>
      </c>
      <c r="M63" s="122">
        <f t="shared" si="24"/>
        <v>0</v>
      </c>
      <c r="N63" s="122">
        <f t="shared" si="24"/>
        <v>0</v>
      </c>
      <c r="O63" s="122">
        <f t="shared" si="24"/>
        <v>6.7239942256747245E-2</v>
      </c>
      <c r="P63" s="122">
        <f t="shared" si="24"/>
        <v>0.15930405977255863</v>
      </c>
      <c r="Q63" s="122">
        <f t="shared" si="24"/>
        <v>0.20175230918108653</v>
      </c>
      <c r="R63" s="122">
        <f t="shared" ref="R63:V63" si="25">SUM(R64:R65)</f>
        <v>0.30329775011750165</v>
      </c>
      <c r="S63" s="122">
        <f t="shared" si="25"/>
        <v>0.51469961285215426</v>
      </c>
      <c r="T63" s="122">
        <f t="shared" si="25"/>
        <v>0.54511466145810039</v>
      </c>
      <c r="U63" s="122">
        <f t="shared" si="25"/>
        <v>0.67528123689897024</v>
      </c>
      <c r="V63" s="122">
        <f t="shared" si="25"/>
        <v>0.42644640615488338</v>
      </c>
      <c r="W63" s="122">
        <f t="shared" ref="W63:Y63" si="26">SUM(W64:W65)</f>
        <v>0.20412541831315908</v>
      </c>
      <c r="X63" s="122">
        <f t="shared" si="26"/>
        <v>0</v>
      </c>
      <c r="Y63" s="122">
        <f t="shared" si="26"/>
        <v>0</v>
      </c>
      <c r="DA63" s="130" t="s">
        <v>3477</v>
      </c>
    </row>
    <row r="64" spans="1:105" ht="12" customHeight="1" x14ac:dyDescent="0.25">
      <c r="A64" s="97" t="s">
        <v>212</v>
      </c>
      <c r="B64" s="98"/>
      <c r="C64" s="98">
        <v>0.67763132595364195</v>
      </c>
      <c r="D64" s="98">
        <v>0.7589200726453661</v>
      </c>
      <c r="E64" s="98">
        <v>0.63079427597195281</v>
      </c>
      <c r="F64" s="98">
        <v>0.86068820353920028</v>
      </c>
      <c r="G64" s="98">
        <v>0.77057841961093709</v>
      </c>
      <c r="H64" s="98">
        <v>1.0961003633694579</v>
      </c>
      <c r="I64" s="98">
        <v>0.97702578344799462</v>
      </c>
      <c r="J64" s="98">
        <v>0.68384480757259247</v>
      </c>
      <c r="K64" s="98">
        <v>0.36159071984065039</v>
      </c>
      <c r="L64" s="98">
        <v>0.1756988376582353</v>
      </c>
      <c r="M64" s="98">
        <v>0</v>
      </c>
      <c r="N64" s="98">
        <v>0</v>
      </c>
      <c r="O64" s="98">
        <v>6.5984947181773917E-2</v>
      </c>
      <c r="P64" s="98">
        <v>0.15636071938441967</v>
      </c>
      <c r="Q64" s="98">
        <v>0.19806487343576437</v>
      </c>
      <c r="R64" s="98">
        <v>0.2977664540657875</v>
      </c>
      <c r="S64" s="98">
        <v>0.50540476808338464</v>
      </c>
      <c r="T64" s="98">
        <v>0.53537440784154378</v>
      </c>
      <c r="U64" s="98">
        <v>0.66328336496608686</v>
      </c>
      <c r="V64" s="98">
        <v>0.4188971404970035</v>
      </c>
      <c r="W64" s="98">
        <v>0.2004976050044269</v>
      </c>
      <c r="X64" s="98">
        <v>0</v>
      </c>
      <c r="Y64" s="98">
        <v>0</v>
      </c>
      <c r="DA64" s="63" t="s">
        <v>3478</v>
      </c>
    </row>
    <row r="65" spans="1:105" ht="12" customHeight="1" x14ac:dyDescent="0.25">
      <c r="A65" s="97" t="s">
        <v>53</v>
      </c>
      <c r="B65" s="98"/>
      <c r="C65" s="98">
        <v>1.5696636333361855E-2</v>
      </c>
      <c r="D65" s="98">
        <v>1.7137722631598316E-2</v>
      </c>
      <c r="E65" s="98">
        <v>1.4031194481258991E-2</v>
      </c>
      <c r="F65" s="98">
        <v>1.8599646375886059E-2</v>
      </c>
      <c r="G65" s="98">
        <v>1.6349995124682198E-2</v>
      </c>
      <c r="H65" s="98">
        <v>2.2878046673723024E-2</v>
      </c>
      <c r="I65" s="98">
        <v>2.0089942032872211E-2</v>
      </c>
      <c r="J65" s="98">
        <v>1.3802959545923218E-2</v>
      </c>
      <c r="K65" s="98">
        <v>7.2202671017612928E-3</v>
      </c>
      <c r="L65" s="98">
        <v>3.4862817938538684E-3</v>
      </c>
      <c r="M65" s="98">
        <v>0</v>
      </c>
      <c r="N65" s="98">
        <v>0</v>
      </c>
      <c r="O65" s="98">
        <v>1.2549950749733267E-3</v>
      </c>
      <c r="P65" s="98">
        <v>2.9433403881389477E-3</v>
      </c>
      <c r="Q65" s="98">
        <v>3.6874357453221605E-3</v>
      </c>
      <c r="R65" s="98">
        <v>5.5312960517141345E-3</v>
      </c>
      <c r="S65" s="98">
        <v>9.2948447687695949E-3</v>
      </c>
      <c r="T65" s="98">
        <v>9.7402536165566485E-3</v>
      </c>
      <c r="U65" s="98">
        <v>1.1997871932883385E-2</v>
      </c>
      <c r="V65" s="98">
        <v>7.5492656578798906E-3</v>
      </c>
      <c r="W65" s="98">
        <v>3.6278133087321997E-3</v>
      </c>
      <c r="X65" s="98">
        <v>0</v>
      </c>
      <c r="Y65" s="98">
        <v>0</v>
      </c>
      <c r="DA65" s="63" t="s">
        <v>3479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1.1317733059303539E-3</v>
      </c>
      <c r="D66" s="122">
        <f t="shared" si="27"/>
        <v>1.088724846019575E-3</v>
      </c>
      <c r="E66" s="122">
        <f t="shared" si="27"/>
        <v>7.7760991417773456E-4</v>
      </c>
      <c r="F66" s="122">
        <f t="shared" si="27"/>
        <v>1.162600575674526E-3</v>
      </c>
      <c r="G66" s="122">
        <f t="shared" si="27"/>
        <v>1.8039323018109532E-3</v>
      </c>
      <c r="H66" s="122">
        <f t="shared" si="27"/>
        <v>2.0307797228312561E-3</v>
      </c>
      <c r="I66" s="122">
        <f t="shared" si="27"/>
        <v>1.3564201855709305E-3</v>
      </c>
      <c r="J66" s="122">
        <f t="shared" si="27"/>
        <v>2.0358697617399524E-3</v>
      </c>
      <c r="K66" s="122">
        <f t="shared" si="27"/>
        <v>5.1699806587484135E-4</v>
      </c>
      <c r="L66" s="122">
        <f t="shared" si="27"/>
        <v>3.5437783693508928E-4</v>
      </c>
      <c r="M66" s="122">
        <f t="shared" si="27"/>
        <v>0</v>
      </c>
      <c r="N66" s="122">
        <f t="shared" si="27"/>
        <v>0</v>
      </c>
      <c r="O66" s="122">
        <f t="shared" si="27"/>
        <v>1.8737771627457827E-4</v>
      </c>
      <c r="P66" s="122">
        <f t="shared" si="27"/>
        <v>2.1526168996951152E-4</v>
      </c>
      <c r="Q66" s="122">
        <f t="shared" si="27"/>
        <v>5.9211573036399318E-4</v>
      </c>
      <c r="R66" s="122">
        <f t="shared" si="27"/>
        <v>5.0388203285160239E-4</v>
      </c>
      <c r="S66" s="122">
        <f t="shared" si="27"/>
        <v>6.2696218126684052E-4</v>
      </c>
      <c r="T66" s="122">
        <f t="shared" si="27"/>
        <v>1.4350241608777133E-3</v>
      </c>
      <c r="U66" s="122">
        <f t="shared" si="27"/>
        <v>2.2745551298691043E-3</v>
      </c>
      <c r="V66" s="122">
        <f t="shared" si="27"/>
        <v>2.7913243713230148E-3</v>
      </c>
      <c r="W66" s="122">
        <f t="shared" si="27"/>
        <v>1.3529498759393859E-3</v>
      </c>
      <c r="X66" s="122">
        <f t="shared" si="27"/>
        <v>0</v>
      </c>
      <c r="Y66" s="122">
        <f t="shared" si="27"/>
        <v>0</v>
      </c>
      <c r="DA66" s="130" t="s">
        <v>3480</v>
      </c>
    </row>
    <row r="67" spans="1:105" ht="12" customHeight="1" x14ac:dyDescent="0.25">
      <c r="A67" s="97" t="s">
        <v>53</v>
      </c>
      <c r="B67" s="98"/>
      <c r="C67" s="98">
        <v>1.1317733059303539E-3</v>
      </c>
      <c r="D67" s="98">
        <v>1.088724846019575E-3</v>
      </c>
      <c r="E67" s="98">
        <v>7.7760991417773456E-4</v>
      </c>
      <c r="F67" s="98">
        <v>1.162600575674526E-3</v>
      </c>
      <c r="G67" s="98">
        <v>1.8039323018109532E-3</v>
      </c>
      <c r="H67" s="98">
        <v>2.0307797228312561E-3</v>
      </c>
      <c r="I67" s="98">
        <v>1.3564201855709305E-3</v>
      </c>
      <c r="J67" s="98">
        <v>2.0358697617399524E-3</v>
      </c>
      <c r="K67" s="98">
        <v>5.1699806587484135E-4</v>
      </c>
      <c r="L67" s="98">
        <v>3.5437783693508928E-4</v>
      </c>
      <c r="M67" s="98">
        <v>0</v>
      </c>
      <c r="N67" s="98">
        <v>0</v>
      </c>
      <c r="O67" s="98">
        <v>1.8737771627457827E-4</v>
      </c>
      <c r="P67" s="98">
        <v>2.1526168996951152E-4</v>
      </c>
      <c r="Q67" s="98">
        <v>5.9211573036399318E-4</v>
      </c>
      <c r="R67" s="98">
        <v>5.0388203285160239E-4</v>
      </c>
      <c r="S67" s="98">
        <v>6.2696218126684052E-4</v>
      </c>
      <c r="T67" s="98">
        <v>1.4350241608777133E-3</v>
      </c>
      <c r="U67" s="98">
        <v>2.2745551298691043E-3</v>
      </c>
      <c r="V67" s="98">
        <v>2.7913243713230148E-3</v>
      </c>
      <c r="W67" s="98">
        <v>1.3529498759393859E-3</v>
      </c>
      <c r="X67" s="98">
        <v>0</v>
      </c>
      <c r="Y67" s="98">
        <v>0</v>
      </c>
      <c r="DA67" s="63" t="s">
        <v>3481</v>
      </c>
    </row>
    <row r="68" spans="1:105" ht="12" customHeight="1" x14ac:dyDescent="0.25">
      <c r="A68" s="121" t="s">
        <v>55</v>
      </c>
      <c r="B68" s="122"/>
      <c r="C68" s="122">
        <v>6.6166036027964809E-2</v>
      </c>
      <c r="D68" s="122">
        <v>7.336017442477219E-2</v>
      </c>
      <c r="E68" s="122">
        <v>5.8020518818663151E-2</v>
      </c>
      <c r="F68" s="122">
        <v>8.3265926080291958E-2</v>
      </c>
      <c r="G68" s="122">
        <v>6.9261208403975594E-2</v>
      </c>
      <c r="H68" s="122">
        <v>9.8222406346302651E-2</v>
      </c>
      <c r="I68" s="122">
        <v>8.6265660151537735E-2</v>
      </c>
      <c r="J68" s="122">
        <v>6.9018073486335541E-2</v>
      </c>
      <c r="K68" s="122">
        <v>3.7104265708346608E-2</v>
      </c>
      <c r="L68" s="122">
        <v>1.587810961293953E-2</v>
      </c>
      <c r="M68" s="122">
        <v>0</v>
      </c>
      <c r="N68" s="122">
        <v>0</v>
      </c>
      <c r="O68" s="122">
        <v>7.3593172193055544E-3</v>
      </c>
      <c r="P68" s="122">
        <v>1.6233206162832033E-2</v>
      </c>
      <c r="Q68" s="122">
        <v>2.2906913053649634E-2</v>
      </c>
      <c r="R68" s="122">
        <v>3.1820399525701364E-2</v>
      </c>
      <c r="S68" s="122">
        <v>5.9432937909364554E-2</v>
      </c>
      <c r="T68" s="122">
        <v>6.125198111306826E-2</v>
      </c>
      <c r="U68" s="122">
        <v>9.5989780005107841E-2</v>
      </c>
      <c r="V68" s="122">
        <v>5.3598544462763603E-2</v>
      </c>
      <c r="W68" s="122">
        <v>2.6979750016956044E-2</v>
      </c>
      <c r="X68" s="122">
        <v>0</v>
      </c>
      <c r="Y68" s="122">
        <v>0</v>
      </c>
      <c r="DA68" s="130" t="s">
        <v>3482</v>
      </c>
    </row>
    <row r="69" spans="1:105" ht="12" customHeight="1" x14ac:dyDescent="0.25">
      <c r="A69" s="97" t="s">
        <v>134</v>
      </c>
      <c r="B69" s="98"/>
      <c r="C69" s="98">
        <v>6.2682864787174331E-2</v>
      </c>
      <c r="D69" s="98">
        <v>6.9619338468823289E-2</v>
      </c>
      <c r="E69" s="98">
        <v>5.4595413567571749E-2</v>
      </c>
      <c r="F69" s="98">
        <v>7.8511559290606533E-2</v>
      </c>
      <c r="G69" s="98">
        <v>6.4974047112037789E-2</v>
      </c>
      <c r="H69" s="98">
        <v>9.2687588749644279E-2</v>
      </c>
      <c r="I69" s="98">
        <v>8.2103741579880318E-2</v>
      </c>
      <c r="J69" s="98">
        <v>6.5407116518270914E-2</v>
      </c>
      <c r="K69" s="98">
        <v>3.4266205725331247E-2</v>
      </c>
      <c r="L69" s="98">
        <v>1.3660057544650177E-2</v>
      </c>
      <c r="M69" s="98">
        <v>0</v>
      </c>
      <c r="N69" s="98">
        <v>0</v>
      </c>
      <c r="O69" s="98">
        <v>5.1899940214743152E-3</v>
      </c>
      <c r="P69" s="98">
        <v>1.1869304729135447E-2</v>
      </c>
      <c r="Q69" s="98">
        <v>1.9716861133164381E-2</v>
      </c>
      <c r="R69" s="98">
        <v>2.9871397336235568E-2</v>
      </c>
      <c r="S69" s="98">
        <v>5.7906703779464337E-2</v>
      </c>
      <c r="T69" s="98">
        <v>5.9545757500887621E-2</v>
      </c>
      <c r="U69" s="98">
        <v>9.3456422304895634E-2</v>
      </c>
      <c r="V69" s="98">
        <v>5.0981630275959117E-2</v>
      </c>
      <c r="W69" s="98">
        <v>2.4767037980868458E-2</v>
      </c>
      <c r="X69" s="98">
        <v>0</v>
      </c>
      <c r="Y69" s="98">
        <v>0</v>
      </c>
      <c r="DA69" s="63" t="s">
        <v>3483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1.2694575598351082E-4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1.1588675791504417E-4</v>
      </c>
      <c r="T70" s="98">
        <v>0</v>
      </c>
      <c r="U70" s="98">
        <v>1.1406507644444431E-4</v>
      </c>
      <c r="V70" s="98">
        <v>1.1156451129695914E-4</v>
      </c>
      <c r="W70" s="98">
        <v>1.2112246134247E-4</v>
      </c>
      <c r="X70" s="98">
        <v>0</v>
      </c>
      <c r="Y70" s="98">
        <v>0</v>
      </c>
      <c r="DA70" s="63" t="s">
        <v>3484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1.0304024773764968E-4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9.3211535926152414E-5</v>
      </c>
      <c r="T71" s="101">
        <v>0</v>
      </c>
      <c r="U71" s="101">
        <v>9.1727523490136071E-5</v>
      </c>
      <c r="V71" s="101">
        <v>8.9588982153352892E-5</v>
      </c>
      <c r="W71" s="101">
        <v>9.6237253494009617E-5</v>
      </c>
      <c r="X71" s="101">
        <v>0</v>
      </c>
      <c r="Y71" s="101">
        <v>0</v>
      </c>
      <c r="DA71" s="131" t="s">
        <v>3485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2.3905508245861151E-5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2.2675221988891755E-5</v>
      </c>
      <c r="T72" s="104">
        <v>0</v>
      </c>
      <c r="U72" s="104">
        <v>2.2337552954308237E-5</v>
      </c>
      <c r="V72" s="104">
        <v>2.1975529143606246E-5</v>
      </c>
      <c r="W72" s="104">
        <v>2.4885207848460387E-5</v>
      </c>
      <c r="X72" s="104">
        <v>0</v>
      </c>
      <c r="Y72" s="104">
        <v>0</v>
      </c>
      <c r="DA72" s="132" t="s">
        <v>3486</v>
      </c>
    </row>
    <row r="73" spans="1:105" ht="12" customHeight="1" x14ac:dyDescent="0.25">
      <c r="A73" s="106" t="s">
        <v>122</v>
      </c>
      <c r="B73" s="101"/>
      <c r="C73" s="101">
        <v>3.4831712407904741E-3</v>
      </c>
      <c r="D73" s="101">
        <v>3.7408359559489048E-3</v>
      </c>
      <c r="E73" s="101">
        <v>3.4251052510913993E-3</v>
      </c>
      <c r="F73" s="101">
        <v>4.632459762861702E-3</v>
      </c>
      <c r="G73" s="101">
        <v>4.161066200395142E-3</v>
      </c>
      <c r="H73" s="101">
        <v>5.2832213413902202E-3</v>
      </c>
      <c r="I73" s="101">
        <v>3.9126940204339995E-3</v>
      </c>
      <c r="J73" s="101">
        <v>3.4905778164731342E-3</v>
      </c>
      <c r="K73" s="101">
        <v>2.7146563123866059E-3</v>
      </c>
      <c r="L73" s="101">
        <v>2.0948202842751892E-3</v>
      </c>
      <c r="M73" s="101">
        <v>0</v>
      </c>
      <c r="N73" s="101">
        <v>0</v>
      </c>
      <c r="O73" s="101">
        <v>2.0417090462291967E-3</v>
      </c>
      <c r="P73" s="101">
        <v>4.1144870738147573E-3</v>
      </c>
      <c r="Q73" s="101">
        <v>3.0673294824789688E-3</v>
      </c>
      <c r="R73" s="101">
        <v>1.8271602627595654E-3</v>
      </c>
      <c r="S73" s="101">
        <v>1.2927965850200024E-3</v>
      </c>
      <c r="T73" s="101">
        <v>1.5924559363684507E-3</v>
      </c>
      <c r="U73" s="101">
        <v>2.1993263092415995E-3</v>
      </c>
      <c r="V73" s="101">
        <v>2.2874650663909095E-3</v>
      </c>
      <c r="W73" s="101">
        <v>1.8824037851429591E-3</v>
      </c>
      <c r="X73" s="101">
        <v>0</v>
      </c>
      <c r="Y73" s="101">
        <v>0</v>
      </c>
      <c r="DA73" s="131" t="s">
        <v>3487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1.2190702682372488E-4</v>
      </c>
      <c r="G74" s="104">
        <v>1.2609509154266614E-4</v>
      </c>
      <c r="H74" s="104">
        <v>2.5159625526814368E-4</v>
      </c>
      <c r="I74" s="104">
        <v>1.222787952399094E-4</v>
      </c>
      <c r="J74" s="104">
        <v>1.2037915159149375E-4</v>
      </c>
      <c r="K74" s="104">
        <v>1.2340367062875211E-4</v>
      </c>
      <c r="L74" s="104">
        <v>1.2323178401416494E-4</v>
      </c>
      <c r="M74" s="104">
        <v>0</v>
      </c>
      <c r="N74" s="104">
        <v>0</v>
      </c>
      <c r="O74" s="104">
        <v>1.2761415160204235E-4</v>
      </c>
      <c r="P74" s="104">
        <v>2.4941435988182876E-4</v>
      </c>
      <c r="Q74" s="104">
        <v>1.2272243800628261E-4</v>
      </c>
      <c r="R74" s="104">
        <v>1.2184192670623149E-4</v>
      </c>
      <c r="S74" s="104">
        <v>1.1755078696516901E-4</v>
      </c>
      <c r="T74" s="104">
        <v>1.1376767581219093E-4</v>
      </c>
      <c r="U74" s="104">
        <v>2.1996631452615234E-4</v>
      </c>
      <c r="V74" s="104">
        <v>2.1788460911662032E-4</v>
      </c>
      <c r="W74" s="104">
        <v>2.0918578960215964E-4</v>
      </c>
      <c r="X74" s="104">
        <v>0</v>
      </c>
      <c r="Y74" s="104">
        <v>0</v>
      </c>
      <c r="DA74" s="132" t="s">
        <v>3488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9.7218226403143618E-5</v>
      </c>
      <c r="G75" s="98">
        <v>1.0099446157381446E-4</v>
      </c>
      <c r="H75" s="98">
        <v>2.0134536379016687E-4</v>
      </c>
      <c r="I75" s="98">
        <v>9.9245406926473098E-5</v>
      </c>
      <c r="J75" s="98">
        <v>9.6772268625816389E-5</v>
      </c>
      <c r="K75" s="98">
        <v>9.9241299830795006E-5</v>
      </c>
      <c r="L75" s="98">
        <v>9.8788106190860701E-5</v>
      </c>
      <c r="M75" s="98">
        <v>0</v>
      </c>
      <c r="N75" s="98">
        <v>0</v>
      </c>
      <c r="O75" s="98">
        <v>1.024374866403794E-4</v>
      </c>
      <c r="P75" s="98">
        <v>2.0036310605341532E-4</v>
      </c>
      <c r="Q75" s="98">
        <v>9.8431046609494157E-5</v>
      </c>
      <c r="R75" s="98">
        <v>9.7987038131417317E-5</v>
      </c>
      <c r="S75" s="98">
        <v>9.4545119901439441E-5</v>
      </c>
      <c r="T75" s="98">
        <v>9.1594946614128247E-5</v>
      </c>
      <c r="U75" s="98">
        <v>1.7690486624337472E-4</v>
      </c>
      <c r="V75" s="98">
        <v>1.7505698361681019E-4</v>
      </c>
      <c r="W75" s="98">
        <v>1.6615221718144137E-4</v>
      </c>
      <c r="X75" s="98">
        <v>0</v>
      </c>
      <c r="Y75" s="98">
        <v>0</v>
      </c>
      <c r="DA75" s="63" t="s">
        <v>3489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2.4688800420581264E-5</v>
      </c>
      <c r="G76" s="98">
        <v>2.5100629968851665E-5</v>
      </c>
      <c r="H76" s="98">
        <v>5.0250891477976822E-5</v>
      </c>
      <c r="I76" s="98">
        <v>2.3033388313436295E-5</v>
      </c>
      <c r="J76" s="98">
        <v>2.360688296567735E-5</v>
      </c>
      <c r="K76" s="98">
        <v>2.4162370797957101E-5</v>
      </c>
      <c r="L76" s="98">
        <v>2.4443677823304246E-5</v>
      </c>
      <c r="M76" s="98">
        <v>0</v>
      </c>
      <c r="N76" s="98">
        <v>0</v>
      </c>
      <c r="O76" s="98">
        <v>2.517666496166295E-5</v>
      </c>
      <c r="P76" s="98">
        <v>4.9051253828413463E-5</v>
      </c>
      <c r="Q76" s="98">
        <v>2.4291391396788445E-5</v>
      </c>
      <c r="R76" s="98">
        <v>2.3854888574814168E-5</v>
      </c>
      <c r="S76" s="98">
        <v>2.3005667063729565E-5</v>
      </c>
      <c r="T76" s="98">
        <v>2.2172729198062684E-5</v>
      </c>
      <c r="U76" s="98">
        <v>4.3061448282777618E-5</v>
      </c>
      <c r="V76" s="98">
        <v>4.2827625499810125E-5</v>
      </c>
      <c r="W76" s="98">
        <v>4.3033572420718274E-5</v>
      </c>
      <c r="X76" s="98">
        <v>0</v>
      </c>
      <c r="Y76" s="98">
        <v>0</v>
      </c>
      <c r="DA76" s="63" t="s">
        <v>3490</v>
      </c>
    </row>
    <row r="77" spans="1:105" ht="12" customHeight="1" x14ac:dyDescent="0.25">
      <c r="A77" s="121" t="s">
        <v>54</v>
      </c>
      <c r="B77" s="122"/>
      <c r="C77" s="122">
        <v>6.6814662967012335E-3</v>
      </c>
      <c r="D77" s="122">
        <v>7.5208455855933793E-3</v>
      </c>
      <c r="E77" s="122">
        <v>6.0358694593453908E-3</v>
      </c>
      <c r="F77" s="122">
        <v>8.6594431826978249E-3</v>
      </c>
      <c r="G77" s="122">
        <v>7.3539973609264113E-3</v>
      </c>
      <c r="H77" s="122">
        <v>1.0163166906419812E-2</v>
      </c>
      <c r="I77" s="122">
        <v>9.2084020791079867E-3</v>
      </c>
      <c r="J77" s="122">
        <v>7.9297154736141656E-3</v>
      </c>
      <c r="K77" s="122">
        <v>4.4945587958776182E-3</v>
      </c>
      <c r="L77" s="122">
        <v>1.9446847573944435E-3</v>
      </c>
      <c r="M77" s="122">
        <v>0</v>
      </c>
      <c r="N77" s="122">
        <v>0</v>
      </c>
      <c r="O77" s="122">
        <v>9.1750727900424161E-4</v>
      </c>
      <c r="P77" s="122">
        <v>2.080107361823898E-3</v>
      </c>
      <c r="Q77" s="122">
        <v>2.9756384963553545E-3</v>
      </c>
      <c r="R77" s="122">
        <v>4.2088215511568777E-3</v>
      </c>
      <c r="S77" s="122">
        <v>8.1519887312841918E-3</v>
      </c>
      <c r="T77" s="122">
        <v>8.8547030407517321E-3</v>
      </c>
      <c r="U77" s="122">
        <v>1.4402652973712765E-2</v>
      </c>
      <c r="V77" s="122">
        <v>1.0727114673585173E-2</v>
      </c>
      <c r="W77" s="122">
        <v>5.5644572639573404E-3</v>
      </c>
      <c r="X77" s="122">
        <v>0</v>
      </c>
      <c r="Y77" s="122">
        <v>0</v>
      </c>
      <c r="DA77" s="130" t="s">
        <v>3491</v>
      </c>
    </row>
    <row r="78" spans="1:105" ht="12" customHeight="1" x14ac:dyDescent="0.25">
      <c r="A78" s="97" t="s">
        <v>189</v>
      </c>
      <c r="B78" s="98"/>
      <c r="C78" s="98">
        <v>6.4562576599700534E-3</v>
      </c>
      <c r="D78" s="98">
        <v>7.2807171548668372E-3</v>
      </c>
      <c r="E78" s="98">
        <v>5.7077614010107008E-3</v>
      </c>
      <c r="F78" s="98">
        <v>8.0722880102361613E-3</v>
      </c>
      <c r="G78" s="98">
        <v>6.7962552200611379E-3</v>
      </c>
      <c r="H78" s="98">
        <v>9.4268556990414788E-3</v>
      </c>
      <c r="I78" s="98">
        <v>8.7152549173743557E-3</v>
      </c>
      <c r="J78" s="98">
        <v>7.5904517313848188E-3</v>
      </c>
      <c r="K78" s="98">
        <v>4.291923703780543E-3</v>
      </c>
      <c r="L78" s="98">
        <v>1.8387252719692306E-3</v>
      </c>
      <c r="M78" s="98">
        <v>0</v>
      </c>
      <c r="N78" s="98">
        <v>0</v>
      </c>
      <c r="O78" s="98">
        <v>8.3779362401737313E-4</v>
      </c>
      <c r="P78" s="98">
        <v>1.8890576582239048E-3</v>
      </c>
      <c r="Q78" s="98">
        <v>2.8019609043058204E-3</v>
      </c>
      <c r="R78" s="98">
        <v>4.0164061935711844E-3</v>
      </c>
      <c r="S78" s="98">
        <v>7.8162074960164262E-3</v>
      </c>
      <c r="T78" s="98">
        <v>8.2497991519159923E-3</v>
      </c>
      <c r="U78" s="98">
        <v>1.3614756008582102E-2</v>
      </c>
      <c r="V78" s="98">
        <v>9.3245563474653737E-3</v>
      </c>
      <c r="W78" s="98">
        <v>4.766669175452226E-3</v>
      </c>
      <c r="X78" s="98">
        <v>0</v>
      </c>
      <c r="Y78" s="98">
        <v>0</v>
      </c>
      <c r="DA78" s="63" t="s">
        <v>3492</v>
      </c>
    </row>
    <row r="79" spans="1:105" ht="12" customHeight="1" x14ac:dyDescent="0.25">
      <c r="A79" s="109" t="s">
        <v>120</v>
      </c>
      <c r="B79" s="33"/>
      <c r="C79" s="33">
        <v>2.2520863673118036E-4</v>
      </c>
      <c r="D79" s="33">
        <v>2.4012843072654237E-4</v>
      </c>
      <c r="E79" s="33">
        <v>3.2810805833468975E-4</v>
      </c>
      <c r="F79" s="33">
        <v>5.8715517246166291E-4</v>
      </c>
      <c r="G79" s="33">
        <v>5.5774214086527307E-4</v>
      </c>
      <c r="H79" s="33">
        <v>7.3631120737833252E-4</v>
      </c>
      <c r="I79" s="33">
        <v>4.9314716173363027E-4</v>
      </c>
      <c r="J79" s="33">
        <v>3.3926374222934734E-4</v>
      </c>
      <c r="K79" s="33">
        <v>2.0263509209707506E-4</v>
      </c>
      <c r="L79" s="33">
        <v>1.0595948542521282E-4</v>
      </c>
      <c r="M79" s="33">
        <v>0</v>
      </c>
      <c r="N79" s="33">
        <v>0</v>
      </c>
      <c r="O79" s="33">
        <v>7.9713654986868454E-5</v>
      </c>
      <c r="P79" s="33">
        <v>1.9104970359999304E-4</v>
      </c>
      <c r="Q79" s="33">
        <v>1.7367759204953398E-4</v>
      </c>
      <c r="R79" s="33">
        <v>1.9241535758569335E-4</v>
      </c>
      <c r="S79" s="33">
        <v>3.357812352677655E-4</v>
      </c>
      <c r="T79" s="33">
        <v>6.0490388883573966E-4</v>
      </c>
      <c r="U79" s="33">
        <v>7.8789696513066262E-4</v>
      </c>
      <c r="V79" s="33">
        <v>1.4025583261197997E-3</v>
      </c>
      <c r="W79" s="33">
        <v>7.9778808850511417E-4</v>
      </c>
      <c r="X79" s="33">
        <v>0</v>
      </c>
      <c r="Y79" s="33">
        <v>0</v>
      </c>
      <c r="DA79" s="60" t="s">
        <v>3493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23.937446022188904</v>
      </c>
      <c r="D81" s="117">
        <f t="shared" si="28"/>
        <v>27.018897941218967</v>
      </c>
      <c r="E81" s="117">
        <f t="shared" si="28"/>
        <v>26.858569184953673</v>
      </c>
      <c r="F81" s="117">
        <f t="shared" si="28"/>
        <v>32.748759116925463</v>
      </c>
      <c r="G81" s="117">
        <f t="shared" si="28"/>
        <v>26.046712833194835</v>
      </c>
      <c r="H81" s="117">
        <f t="shared" si="28"/>
        <v>29.677064058745064</v>
      </c>
      <c r="I81" s="117">
        <f t="shared" si="28"/>
        <v>29.898691633347088</v>
      </c>
      <c r="J81" s="117">
        <f t="shared" si="28"/>
        <v>32.465892352746209</v>
      </c>
      <c r="K81" s="117">
        <f t="shared" si="28"/>
        <v>25.524926676830717</v>
      </c>
      <c r="L81" s="117">
        <f t="shared" si="28"/>
        <v>26.157809772167958</v>
      </c>
      <c r="M81" s="117">
        <f t="shared" si="28"/>
        <v>22.677262319857093</v>
      </c>
      <c r="N81" s="117">
        <f t="shared" si="28"/>
        <v>24.542716172854956</v>
      </c>
      <c r="O81" s="117">
        <f t="shared" si="28"/>
        <v>21.900948703182316</v>
      </c>
      <c r="P81" s="117">
        <f t="shared" si="28"/>
        <v>24.747297949462748</v>
      </c>
      <c r="Q81" s="117">
        <f t="shared" si="28"/>
        <v>19.490668864757573</v>
      </c>
      <c r="R81" s="117">
        <f t="shared" ref="R81:V81" si="29">R82+R85+R87+R100</f>
        <v>17.042390738277938</v>
      </c>
      <c r="S81" s="117">
        <f t="shared" si="29"/>
        <v>20.107151530577863</v>
      </c>
      <c r="T81" s="117">
        <f t="shared" si="29"/>
        <v>21.380545821392307</v>
      </c>
      <c r="U81" s="117">
        <f t="shared" si="29"/>
        <v>21.280467764855409</v>
      </c>
      <c r="V81" s="117">
        <f t="shared" si="29"/>
        <v>18.790100254633472</v>
      </c>
      <c r="W81" s="117">
        <f t="shared" ref="W81:Y81" si="30">W82+W85+W87+W100</f>
        <v>19.794999409810313</v>
      </c>
      <c r="X81" s="117">
        <f t="shared" si="30"/>
        <v>11.833912603150237</v>
      </c>
      <c r="Y81" s="117">
        <f t="shared" si="30"/>
        <v>8.6622649402429399</v>
      </c>
      <c r="DA81" s="129" t="s">
        <v>3494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21.633334254699708</v>
      </c>
      <c r="D82" s="122">
        <f t="shared" si="31"/>
        <v>24.455832622411364</v>
      </c>
      <c r="E82" s="122">
        <f t="shared" si="31"/>
        <v>24.374715988495087</v>
      </c>
      <c r="F82" s="122">
        <f t="shared" si="31"/>
        <v>29.659990203724742</v>
      </c>
      <c r="G82" s="122">
        <f t="shared" si="31"/>
        <v>23.690913945922329</v>
      </c>
      <c r="H82" s="122">
        <f t="shared" si="31"/>
        <v>26.988589077612616</v>
      </c>
      <c r="I82" s="122">
        <f t="shared" si="31"/>
        <v>27.221694925735633</v>
      </c>
      <c r="J82" s="122">
        <f t="shared" si="31"/>
        <v>29.222521290255674</v>
      </c>
      <c r="K82" s="122">
        <f t="shared" si="31"/>
        <v>22.92524647465315</v>
      </c>
      <c r="L82" s="122">
        <f t="shared" si="31"/>
        <v>23.728867094426271</v>
      </c>
      <c r="M82" s="122">
        <f t="shared" si="31"/>
        <v>20.450439187928371</v>
      </c>
      <c r="N82" s="122">
        <f t="shared" si="31"/>
        <v>22.113199611601075</v>
      </c>
      <c r="O82" s="122">
        <f t="shared" si="31"/>
        <v>19.488234366872959</v>
      </c>
      <c r="P82" s="122">
        <f t="shared" si="31"/>
        <v>22.214614386437198</v>
      </c>
      <c r="Q82" s="122">
        <f t="shared" si="31"/>
        <v>17.269529819085353</v>
      </c>
      <c r="R82" s="122">
        <f t="shared" ref="R82:V82" si="32">SUM(R83:R84)</f>
        <v>15.221193915444569</v>
      </c>
      <c r="S82" s="122">
        <f t="shared" si="32"/>
        <v>17.762594277074736</v>
      </c>
      <c r="T82" s="122">
        <f t="shared" si="32"/>
        <v>18.889958512903355</v>
      </c>
      <c r="U82" s="122">
        <f t="shared" si="32"/>
        <v>18.212478753017514</v>
      </c>
      <c r="V82" s="122">
        <f t="shared" si="32"/>
        <v>16.206116101691421</v>
      </c>
      <c r="W82" s="122">
        <f t="shared" ref="W82:Y82" si="33">SUM(W83:W84)</f>
        <v>16.896112661292435</v>
      </c>
      <c r="X82" s="122">
        <f t="shared" si="33"/>
        <v>9.2731064498428868</v>
      </c>
      <c r="Y82" s="122">
        <f t="shared" si="33"/>
        <v>6.3729151992216577</v>
      </c>
      <c r="DA82" s="130" t="s">
        <v>3495</v>
      </c>
    </row>
    <row r="83" spans="1:105" ht="12" customHeight="1" x14ac:dyDescent="0.25">
      <c r="A83" s="97" t="s">
        <v>199</v>
      </c>
      <c r="B83" s="98"/>
      <c r="C83" s="98">
        <v>21.434728829914249</v>
      </c>
      <c r="D83" s="98">
        <v>24.236908166685566</v>
      </c>
      <c r="E83" s="98">
        <v>24.159755114219632</v>
      </c>
      <c r="F83" s="98">
        <v>29.405804051523333</v>
      </c>
      <c r="G83" s="98">
        <v>23.491538242702713</v>
      </c>
      <c r="H83" s="98">
        <v>26.765130017029687</v>
      </c>
      <c r="I83" s="98">
        <v>26.999624677896723</v>
      </c>
      <c r="J83" s="98">
        <v>28.988475930179</v>
      </c>
      <c r="K83" s="98">
        <v>22.743588292280414</v>
      </c>
      <c r="L83" s="98">
        <v>23.542015318987971</v>
      </c>
      <c r="M83" s="98">
        <v>20.292743191322977</v>
      </c>
      <c r="N83" s="98">
        <v>21.943839038683972</v>
      </c>
      <c r="O83" s="98">
        <v>19.341091868011247</v>
      </c>
      <c r="P83" s="98">
        <v>22.04859692098977</v>
      </c>
      <c r="Q83" s="98">
        <v>17.141875553968891</v>
      </c>
      <c r="R83" s="98">
        <v>15.108928806848439</v>
      </c>
      <c r="S83" s="98">
        <v>17.632880512944173</v>
      </c>
      <c r="T83" s="98">
        <v>18.753483045728427</v>
      </c>
      <c r="U83" s="98">
        <v>18.081650010659889</v>
      </c>
      <c r="V83" s="98">
        <v>16.090127108434974</v>
      </c>
      <c r="W83" s="98">
        <v>16.774703742743764</v>
      </c>
      <c r="X83" s="98">
        <v>9.2069227963931013</v>
      </c>
      <c r="Y83" s="98">
        <v>6.3274607759036936</v>
      </c>
      <c r="DA83" s="63" t="s">
        <v>3496</v>
      </c>
    </row>
    <row r="84" spans="1:105" ht="12" customHeight="1" x14ac:dyDescent="0.25">
      <c r="A84" s="97" t="s">
        <v>53</v>
      </c>
      <c r="B84" s="98"/>
      <c r="C84" s="98">
        <v>0.19860542478545817</v>
      </c>
      <c r="D84" s="98">
        <v>0.21892445572579944</v>
      </c>
      <c r="E84" s="98">
        <v>0.21496087427545379</v>
      </c>
      <c r="F84" s="98">
        <v>0.25418615220140917</v>
      </c>
      <c r="G84" s="98">
        <v>0.19937570321961468</v>
      </c>
      <c r="H84" s="98">
        <v>0.22345906058293072</v>
      </c>
      <c r="I84" s="98">
        <v>0.22207024783890908</v>
      </c>
      <c r="J84" s="98">
        <v>0.23404536007667484</v>
      </c>
      <c r="K84" s="98">
        <v>0.18165818237273726</v>
      </c>
      <c r="L84" s="98">
        <v>0.18685177543829848</v>
      </c>
      <c r="M84" s="98">
        <v>0.15769599660539416</v>
      </c>
      <c r="N84" s="98">
        <v>0.16936057291710152</v>
      </c>
      <c r="O84" s="98">
        <v>0.14714249886171221</v>
      </c>
      <c r="P84" s="98">
        <v>0.16601746544742935</v>
      </c>
      <c r="Q84" s="98">
        <v>0.12765426511646219</v>
      </c>
      <c r="R84" s="98">
        <v>0.11226510859613029</v>
      </c>
      <c r="S84" s="98">
        <v>0.1297137641305656</v>
      </c>
      <c r="T84" s="98">
        <v>0.13647546717492967</v>
      </c>
      <c r="U84" s="98">
        <v>0.13082874235762493</v>
      </c>
      <c r="V84" s="98">
        <v>0.11598899325644764</v>
      </c>
      <c r="W84" s="98">
        <v>0.12140891854867188</v>
      </c>
      <c r="X84" s="98">
        <v>6.6183653449786023E-2</v>
      </c>
      <c r="Y84" s="98">
        <v>4.5454423317964086E-2</v>
      </c>
      <c r="DA84" s="63" t="s">
        <v>3497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3.4632263161468835E-2</v>
      </c>
      <c r="D85" s="122">
        <f t="shared" si="34"/>
        <v>3.5694621737356068E-2</v>
      </c>
      <c r="E85" s="122">
        <f t="shared" si="34"/>
        <v>2.8285560628215096E-2</v>
      </c>
      <c r="F85" s="122">
        <f t="shared" si="34"/>
        <v>4.0109719860771144E-2</v>
      </c>
      <c r="G85" s="122">
        <f t="shared" si="34"/>
        <v>5.1649430115008339E-2</v>
      </c>
      <c r="H85" s="122">
        <f t="shared" si="34"/>
        <v>5.115630825608259E-2</v>
      </c>
      <c r="I85" s="122">
        <f t="shared" si="34"/>
        <v>3.9433072537669193E-2</v>
      </c>
      <c r="J85" s="122">
        <f t="shared" si="34"/>
        <v>8.3559176307935426E-2</v>
      </c>
      <c r="K85" s="122">
        <f t="shared" si="34"/>
        <v>3.1709214706990278E-2</v>
      </c>
      <c r="L85" s="122">
        <f t="shared" si="34"/>
        <v>5.2566045812038234E-2</v>
      </c>
      <c r="M85" s="122">
        <f t="shared" si="34"/>
        <v>2.7023995289166703E-2</v>
      </c>
      <c r="N85" s="122">
        <f t="shared" si="34"/>
        <v>5.1148575712345032E-2</v>
      </c>
      <c r="O85" s="122">
        <f t="shared" si="34"/>
        <v>5.6400692598648057E-2</v>
      </c>
      <c r="P85" s="122">
        <f t="shared" si="34"/>
        <v>3.8531842504542557E-2</v>
      </c>
      <c r="Q85" s="122">
        <f t="shared" si="34"/>
        <v>4.8750861799968778E-2</v>
      </c>
      <c r="R85" s="122">
        <f t="shared" si="34"/>
        <v>2.3783231950595632E-2</v>
      </c>
      <c r="S85" s="122">
        <f t="shared" si="34"/>
        <v>2.0689751981805737E-2</v>
      </c>
      <c r="T85" s="122">
        <f t="shared" si="34"/>
        <v>4.5825104870694994E-2</v>
      </c>
      <c r="U85" s="122">
        <f t="shared" si="34"/>
        <v>6.3771786418922657E-2</v>
      </c>
      <c r="V85" s="122">
        <f t="shared" si="34"/>
        <v>0.11223450076361287</v>
      </c>
      <c r="W85" s="122">
        <f t="shared" si="34"/>
        <v>0.13687342911586786</v>
      </c>
      <c r="X85" s="122">
        <f t="shared" si="34"/>
        <v>3.2977621305479807E-2</v>
      </c>
      <c r="Y85" s="122">
        <f t="shared" si="34"/>
        <v>0.14057872164380333</v>
      </c>
      <c r="DA85" s="130" t="s">
        <v>3498</v>
      </c>
    </row>
    <row r="86" spans="1:105" ht="12" customHeight="1" x14ac:dyDescent="0.25">
      <c r="A86" s="97" t="s">
        <v>53</v>
      </c>
      <c r="B86" s="98"/>
      <c r="C86" s="98">
        <v>3.4632263161468835E-2</v>
      </c>
      <c r="D86" s="98">
        <v>3.5694621737356068E-2</v>
      </c>
      <c r="E86" s="98">
        <v>2.8285560628215096E-2</v>
      </c>
      <c r="F86" s="98">
        <v>4.0109719860771144E-2</v>
      </c>
      <c r="G86" s="98">
        <v>5.1649430115008339E-2</v>
      </c>
      <c r="H86" s="98">
        <v>5.115630825608259E-2</v>
      </c>
      <c r="I86" s="98">
        <v>3.9433072537669193E-2</v>
      </c>
      <c r="J86" s="98">
        <v>8.3559176307935426E-2</v>
      </c>
      <c r="K86" s="98">
        <v>3.1709214706990278E-2</v>
      </c>
      <c r="L86" s="98">
        <v>5.2566045812038234E-2</v>
      </c>
      <c r="M86" s="98">
        <v>2.7023995289166703E-2</v>
      </c>
      <c r="N86" s="98">
        <v>5.1148575712345032E-2</v>
      </c>
      <c r="O86" s="98">
        <v>5.6400692598648057E-2</v>
      </c>
      <c r="P86" s="98">
        <v>3.8531842504542557E-2</v>
      </c>
      <c r="Q86" s="98">
        <v>4.8750861799968778E-2</v>
      </c>
      <c r="R86" s="98">
        <v>2.3783231950595632E-2</v>
      </c>
      <c r="S86" s="98">
        <v>2.0689751981805737E-2</v>
      </c>
      <c r="T86" s="98">
        <v>4.5825104870694994E-2</v>
      </c>
      <c r="U86" s="98">
        <v>6.3771786418922657E-2</v>
      </c>
      <c r="V86" s="98">
        <v>0.11223450076361287</v>
      </c>
      <c r="W86" s="98">
        <v>0.13687342911586786</v>
      </c>
      <c r="X86" s="98">
        <v>3.2977621305479807E-2</v>
      </c>
      <c r="Y86" s="98">
        <v>0.14057872164380333</v>
      </c>
      <c r="DA86" s="63" t="s">
        <v>3499</v>
      </c>
    </row>
    <row r="87" spans="1:105" ht="12" customHeight="1" x14ac:dyDescent="0.25">
      <c r="A87" s="121" t="s">
        <v>55</v>
      </c>
      <c r="B87" s="122"/>
      <c r="C87" s="122">
        <v>2.0590512384979114</v>
      </c>
      <c r="D87" s="122">
        <v>2.2936451768632997</v>
      </c>
      <c r="E87" s="122">
        <v>2.2205631329675528</v>
      </c>
      <c r="F87" s="122">
        <v>2.7598855015855346</v>
      </c>
      <c r="G87" s="122">
        <v>2.0853986363438723</v>
      </c>
      <c r="H87" s="122">
        <v>2.3894898726798859</v>
      </c>
      <c r="I87" s="122">
        <v>2.3805863850259175</v>
      </c>
      <c r="J87" s="122">
        <v>2.8341434258232781</v>
      </c>
      <c r="K87" s="122">
        <v>2.2917843651395011</v>
      </c>
      <c r="L87" s="122">
        <v>2.118639550694025</v>
      </c>
      <c r="M87" s="122">
        <v>1.9663572987082394</v>
      </c>
      <c r="N87" s="122">
        <v>2.115668591868535</v>
      </c>
      <c r="O87" s="122">
        <v>2.0944050648959154</v>
      </c>
      <c r="P87" s="122">
        <v>2.2125823213907738</v>
      </c>
      <c r="Q87" s="122">
        <v>1.9203487186738093</v>
      </c>
      <c r="R87" s="122">
        <v>1.5888388240191034</v>
      </c>
      <c r="S87" s="122">
        <v>2.0448146639551599</v>
      </c>
      <c r="T87" s="122">
        <v>2.1372858658969514</v>
      </c>
      <c r="U87" s="122">
        <v>2.6135529020655768</v>
      </c>
      <c r="V87" s="122">
        <v>2.0566717795694922</v>
      </c>
      <c r="W87" s="122">
        <v>2.2874181415859618</v>
      </c>
      <c r="X87" s="122">
        <v>2.0926014083764004</v>
      </c>
      <c r="Y87" s="122">
        <v>1.7959523055100415</v>
      </c>
      <c r="DA87" s="130" t="s">
        <v>3500</v>
      </c>
    </row>
    <row r="88" spans="1:105" ht="12" customHeight="1" x14ac:dyDescent="0.25">
      <c r="A88" s="97" t="s">
        <v>132</v>
      </c>
      <c r="B88" s="98"/>
      <c r="C88" s="98">
        <v>6.8170043065148497E-2</v>
      </c>
      <c r="D88" s="98">
        <v>0.15638097716109498</v>
      </c>
      <c r="E88" s="98">
        <v>0.19387968217915613</v>
      </c>
      <c r="F88" s="98">
        <v>0.28956363019934089</v>
      </c>
      <c r="G88" s="98">
        <v>0.21770968050093475</v>
      </c>
      <c r="H88" s="98">
        <v>0.25883968217388525</v>
      </c>
      <c r="I88" s="98">
        <v>0.59407776311562877</v>
      </c>
      <c r="J88" s="98">
        <v>0.96281329186351472</v>
      </c>
      <c r="K88" s="98">
        <v>0.58068197597011573</v>
      </c>
      <c r="L88" s="98">
        <v>0.51867819018023775</v>
      </c>
      <c r="M88" s="98">
        <v>0.38203099072320434</v>
      </c>
      <c r="N88" s="98">
        <v>0.42573306545637524</v>
      </c>
      <c r="O88" s="98">
        <v>0.4069270110226243</v>
      </c>
      <c r="P88" s="98">
        <v>0.21253918659412671</v>
      </c>
      <c r="Q88" s="98">
        <v>0.21207050490595897</v>
      </c>
      <c r="R88" s="98">
        <v>0.23757135914362426</v>
      </c>
      <c r="S88" s="98">
        <v>0.40236226705904149</v>
      </c>
      <c r="T88" s="98">
        <v>0.47940451050172145</v>
      </c>
      <c r="U88" s="98">
        <v>0.57959524566331155</v>
      </c>
      <c r="V88" s="98">
        <v>0.50140272736544911</v>
      </c>
      <c r="W88" s="98">
        <v>0.63371379948126805</v>
      </c>
      <c r="X88" s="98">
        <v>0.66238161438130827</v>
      </c>
      <c r="Y88" s="98">
        <v>0.48685095515725701</v>
      </c>
      <c r="DA88" s="63" t="s">
        <v>3501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1.2358999537028076E-4</v>
      </c>
      <c r="G89" s="98">
        <v>0</v>
      </c>
      <c r="H89" s="98">
        <v>1.2355308021995317E-4</v>
      </c>
      <c r="I89" s="98">
        <v>2.3865151798452795E-4</v>
      </c>
      <c r="J89" s="98">
        <v>4.9057997923947954E-4</v>
      </c>
      <c r="K89" s="98">
        <v>1.2488907703194608E-4</v>
      </c>
      <c r="L89" s="98">
        <v>2.550246868485558E-4</v>
      </c>
      <c r="M89" s="98">
        <v>1.2759960626793779E-4</v>
      </c>
      <c r="N89" s="98">
        <v>1.2798384148146895E-4</v>
      </c>
      <c r="O89" s="98">
        <v>2.5592824009549892E-4</v>
      </c>
      <c r="P89" s="98">
        <v>2.5154422566791022E-4</v>
      </c>
      <c r="Q89" s="98">
        <v>1.2279307195435385E-4</v>
      </c>
      <c r="R89" s="98">
        <v>1.2051762309965686E-4</v>
      </c>
      <c r="S89" s="98">
        <v>3.4566725604283371E-4</v>
      </c>
      <c r="T89" s="98">
        <v>4.531647736493729E-4</v>
      </c>
      <c r="U89" s="98">
        <v>5.4773023619695085E-4</v>
      </c>
      <c r="V89" s="98">
        <v>5.3677326186307153E-4</v>
      </c>
      <c r="W89" s="98">
        <v>5.1712678948295906E-4</v>
      </c>
      <c r="X89" s="98">
        <v>7.6669257042554797E-4</v>
      </c>
      <c r="Y89" s="98">
        <v>3.7027556819513123E-4</v>
      </c>
      <c r="DA89" s="63" t="s">
        <v>3502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9.856072547343395E-5</v>
      </c>
      <c r="G90" s="101">
        <v>0</v>
      </c>
      <c r="H90" s="101">
        <v>9.8875582435968586E-5</v>
      </c>
      <c r="I90" s="101">
        <v>1.9369535135076724E-4</v>
      </c>
      <c r="J90" s="101">
        <v>3.9437671344456183E-4</v>
      </c>
      <c r="K90" s="101">
        <v>1.0043566085874376E-4</v>
      </c>
      <c r="L90" s="101">
        <v>2.044399844124494E-4</v>
      </c>
      <c r="M90" s="101">
        <v>1.0266391338921539E-4</v>
      </c>
      <c r="N90" s="101">
        <v>1.0287410430763625E-4</v>
      </c>
      <c r="O90" s="101">
        <v>2.0543661691838395E-4</v>
      </c>
      <c r="P90" s="101">
        <v>2.0207378526162912E-4</v>
      </c>
      <c r="Q90" s="101">
        <v>9.8487687714031509E-5</v>
      </c>
      <c r="R90" s="101">
        <v>9.6921947046898344E-5</v>
      </c>
      <c r="S90" s="101">
        <v>2.7801602765427429E-4</v>
      </c>
      <c r="T90" s="101">
        <v>3.6484062631572678E-4</v>
      </c>
      <c r="U90" s="101">
        <v>4.4049664415868404E-4</v>
      </c>
      <c r="V90" s="101">
        <v>4.3125155339207561E-4</v>
      </c>
      <c r="W90" s="101">
        <v>4.1073416868016223E-4</v>
      </c>
      <c r="X90" s="101">
        <v>6.0883456536502546E-4</v>
      </c>
      <c r="Y90" s="101">
        <v>2.9882074487567106E-4</v>
      </c>
      <c r="DA90" s="131" t="s">
        <v>3503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2.5029269896846805E-5</v>
      </c>
      <c r="G91" s="104">
        <v>0</v>
      </c>
      <c r="H91" s="104">
        <v>2.4677497783984593E-5</v>
      </c>
      <c r="I91" s="104">
        <v>4.4956166633760705E-5</v>
      </c>
      <c r="J91" s="104">
        <v>9.6203265794917733E-5</v>
      </c>
      <c r="K91" s="104">
        <v>2.4453416173202323E-5</v>
      </c>
      <c r="L91" s="104">
        <v>5.0584702436106428E-5</v>
      </c>
      <c r="M91" s="104">
        <v>2.4935692878722392E-5</v>
      </c>
      <c r="N91" s="104">
        <v>2.5109737173832702E-5</v>
      </c>
      <c r="O91" s="104">
        <v>5.0491623177115002E-5</v>
      </c>
      <c r="P91" s="104">
        <v>4.9470440406281124E-5</v>
      </c>
      <c r="Q91" s="104">
        <v>2.4305384240322338E-5</v>
      </c>
      <c r="R91" s="104">
        <v>2.3595676052758517E-5</v>
      </c>
      <c r="S91" s="104">
        <v>6.7651228388559414E-5</v>
      </c>
      <c r="T91" s="104">
        <v>8.8324147333646141E-5</v>
      </c>
      <c r="U91" s="104">
        <v>1.0723359203826677E-4</v>
      </c>
      <c r="V91" s="104">
        <v>1.0552170847099587E-4</v>
      </c>
      <c r="W91" s="104">
        <v>1.0639262080279684E-4</v>
      </c>
      <c r="X91" s="104">
        <v>1.5785800506052254E-4</v>
      </c>
      <c r="Y91" s="104">
        <v>7.1454823319460159E-5</v>
      </c>
      <c r="DA91" s="132" t="s">
        <v>3504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3505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3506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3507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3508</v>
      </c>
    </row>
    <row r="96" spans="1:105" ht="12" customHeight="1" x14ac:dyDescent="0.25">
      <c r="A96" s="106" t="s">
        <v>122</v>
      </c>
      <c r="B96" s="101"/>
      <c r="C96" s="101">
        <v>1.9585374291073296</v>
      </c>
      <c r="D96" s="101">
        <v>2.107586977581613</v>
      </c>
      <c r="E96" s="101">
        <v>2.0005061170124554</v>
      </c>
      <c r="F96" s="101">
        <v>2.4278965430829911</v>
      </c>
      <c r="G96" s="101">
        <v>1.8273385265492845</v>
      </c>
      <c r="H96" s="101">
        <v>2.0471224788043911</v>
      </c>
      <c r="I96" s="101">
        <v>1.736747058320141</v>
      </c>
      <c r="J96" s="101">
        <v>1.7854907355021543</v>
      </c>
      <c r="K96" s="101">
        <v>1.6666755823366315</v>
      </c>
      <c r="L96" s="101">
        <v>1.5475792911889472</v>
      </c>
      <c r="M96" s="101">
        <v>1.5349171152112673</v>
      </c>
      <c r="N96" s="101">
        <v>1.6224503124761018</v>
      </c>
      <c r="O96" s="101">
        <v>1.6035072421822556</v>
      </c>
      <c r="P96" s="101">
        <v>1.8729643885710692</v>
      </c>
      <c r="Q96" s="101">
        <v>1.6201634326453913</v>
      </c>
      <c r="R96" s="101">
        <v>1.2620804988301242</v>
      </c>
      <c r="S96" s="101">
        <v>1.5433640685893337</v>
      </c>
      <c r="T96" s="101">
        <v>1.5328525856072315</v>
      </c>
      <c r="U96" s="101">
        <v>1.8846027143891266</v>
      </c>
      <c r="V96" s="101">
        <v>1.423674686558533</v>
      </c>
      <c r="W96" s="101">
        <v>1.5242241760254791</v>
      </c>
      <c r="X96" s="101">
        <v>1.311766860023813</v>
      </c>
      <c r="Y96" s="101">
        <v>1.19885320355736</v>
      </c>
      <c r="DA96" s="131" t="s">
        <v>3509</v>
      </c>
    </row>
    <row r="97" spans="1:105" ht="12" customHeight="1" x14ac:dyDescent="0.25">
      <c r="A97" s="107" t="s">
        <v>121</v>
      </c>
      <c r="B97" s="104"/>
      <c r="C97" s="104">
        <v>3.2343766325433336E-2</v>
      </c>
      <c r="D97" s="104">
        <v>2.9677222120591464E-2</v>
      </c>
      <c r="E97" s="104">
        <v>2.617733377594143E-2</v>
      </c>
      <c r="F97" s="104">
        <v>4.2301738307832536E-2</v>
      </c>
      <c r="G97" s="104">
        <v>4.0350429293653151E-2</v>
      </c>
      <c r="H97" s="104">
        <v>8.3404158621389654E-2</v>
      </c>
      <c r="I97" s="104">
        <v>4.9522912072163312E-2</v>
      </c>
      <c r="J97" s="104">
        <v>8.5348818478369087E-2</v>
      </c>
      <c r="K97" s="104">
        <v>4.4301917755722009E-2</v>
      </c>
      <c r="L97" s="104">
        <v>5.2127044637991768E-2</v>
      </c>
      <c r="M97" s="104">
        <v>4.9281593167499665E-2</v>
      </c>
      <c r="N97" s="104">
        <v>6.7357230094576725E-2</v>
      </c>
      <c r="O97" s="104">
        <v>8.3714883450939803E-2</v>
      </c>
      <c r="P97" s="104">
        <v>0.12682720199990996</v>
      </c>
      <c r="Q97" s="104">
        <v>8.7991988050504621E-2</v>
      </c>
      <c r="R97" s="104">
        <v>8.9066448422255237E-2</v>
      </c>
      <c r="S97" s="104">
        <v>9.8742661050741976E-2</v>
      </c>
      <c r="T97" s="104">
        <v>0.12457560501434908</v>
      </c>
      <c r="U97" s="104">
        <v>0.14880721177694206</v>
      </c>
      <c r="V97" s="104">
        <v>0.13105759238364709</v>
      </c>
      <c r="W97" s="104">
        <v>0.12896303928973143</v>
      </c>
      <c r="X97" s="104">
        <v>0.11768624140085329</v>
      </c>
      <c r="Y97" s="104">
        <v>0.10987787122722922</v>
      </c>
      <c r="DA97" s="132" t="s">
        <v>3510</v>
      </c>
    </row>
    <row r="98" spans="1:105" ht="12" customHeight="1" x14ac:dyDescent="0.25">
      <c r="A98" s="108" t="s">
        <v>53</v>
      </c>
      <c r="B98" s="98"/>
      <c r="C98" s="98">
        <v>2.5814765826311283E-2</v>
      </c>
      <c r="D98" s="98">
        <v>2.3745974819716832E-2</v>
      </c>
      <c r="E98" s="98">
        <v>2.0848199311154215E-2</v>
      </c>
      <c r="F98" s="98">
        <v>3.373472456189084E-2</v>
      </c>
      <c r="G98" s="98">
        <v>3.2318227703620625E-2</v>
      </c>
      <c r="H98" s="98">
        <v>6.6745988096440334E-2</v>
      </c>
      <c r="I98" s="98">
        <v>4.0194389805221609E-2</v>
      </c>
      <c r="J98" s="98">
        <v>6.8611538455703835E-2</v>
      </c>
      <c r="K98" s="98">
        <v>3.5627626639255401E-2</v>
      </c>
      <c r="L98" s="98">
        <v>4.1787368918734073E-2</v>
      </c>
      <c r="M98" s="98">
        <v>3.9651027982797994E-2</v>
      </c>
      <c r="N98" s="98">
        <v>5.4142094620024526E-2</v>
      </c>
      <c r="O98" s="98">
        <v>6.7198991236088912E-2</v>
      </c>
      <c r="P98" s="98">
        <v>0.10188463942816171</v>
      </c>
      <c r="Q98" s="98">
        <v>7.057506041900731E-2</v>
      </c>
      <c r="R98" s="98">
        <v>7.1628524874066082E-2</v>
      </c>
      <c r="S98" s="98">
        <v>7.9417900717209139E-2</v>
      </c>
      <c r="T98" s="98">
        <v>0.10029646654247044</v>
      </c>
      <c r="U98" s="98">
        <v>0.119676142013643</v>
      </c>
      <c r="V98" s="98">
        <v>0.10529677564551129</v>
      </c>
      <c r="W98" s="98">
        <v>0.10243284189235861</v>
      </c>
      <c r="X98" s="98">
        <v>9.3457832747207314E-2</v>
      </c>
      <c r="Y98" s="98">
        <v>8.8677128663511559E-2</v>
      </c>
      <c r="DA98" s="63" t="s">
        <v>3511</v>
      </c>
    </row>
    <row r="99" spans="1:105" ht="12" customHeight="1" x14ac:dyDescent="0.25">
      <c r="A99" s="108" t="s">
        <v>52</v>
      </c>
      <c r="B99" s="98"/>
      <c r="C99" s="98">
        <v>6.5290004991220519E-3</v>
      </c>
      <c r="D99" s="98">
        <v>5.9312473008746314E-3</v>
      </c>
      <c r="E99" s="98">
        <v>5.3291344647872158E-3</v>
      </c>
      <c r="F99" s="98">
        <v>8.5670137459416974E-3</v>
      </c>
      <c r="G99" s="98">
        <v>8.032201590032529E-3</v>
      </c>
      <c r="H99" s="98">
        <v>1.6658170524949317E-2</v>
      </c>
      <c r="I99" s="98">
        <v>9.3285222669417037E-3</v>
      </c>
      <c r="J99" s="98">
        <v>1.6737280022665245E-2</v>
      </c>
      <c r="K99" s="98">
        <v>8.6742911164666044E-3</v>
      </c>
      <c r="L99" s="98">
        <v>1.0339675719257695E-2</v>
      </c>
      <c r="M99" s="98">
        <v>9.630565184701673E-3</v>
      </c>
      <c r="N99" s="98">
        <v>1.3215135474552201E-2</v>
      </c>
      <c r="O99" s="98">
        <v>1.6515892214850898E-2</v>
      </c>
      <c r="P99" s="98">
        <v>2.4942562571748237E-2</v>
      </c>
      <c r="Q99" s="98">
        <v>1.7416927631497318E-2</v>
      </c>
      <c r="R99" s="98">
        <v>1.7437923548189158E-2</v>
      </c>
      <c r="S99" s="98">
        <v>1.9324760333532837E-2</v>
      </c>
      <c r="T99" s="98">
        <v>2.4279138471878632E-2</v>
      </c>
      <c r="U99" s="98">
        <v>2.9131069763299048E-2</v>
      </c>
      <c r="V99" s="98">
        <v>2.5760816738135784E-2</v>
      </c>
      <c r="W99" s="98">
        <v>2.6530197397372817E-2</v>
      </c>
      <c r="X99" s="98">
        <v>2.4228408653645974E-2</v>
      </c>
      <c r="Y99" s="98">
        <v>2.1200742563717671E-2</v>
      </c>
      <c r="DA99" s="63" t="s">
        <v>3512</v>
      </c>
    </row>
    <row r="100" spans="1:105" ht="12" customHeight="1" x14ac:dyDescent="0.25">
      <c r="A100" s="121" t="s">
        <v>54</v>
      </c>
      <c r="B100" s="122"/>
      <c r="C100" s="122">
        <v>0.21042826582981358</v>
      </c>
      <c r="D100" s="122">
        <v>0.23372552020694609</v>
      </c>
      <c r="E100" s="122">
        <v>0.2350045028628191</v>
      </c>
      <c r="F100" s="122">
        <v>0.28877369175441764</v>
      </c>
      <c r="G100" s="122">
        <v>0.21875082081362543</v>
      </c>
      <c r="H100" s="122">
        <v>0.24782880019647974</v>
      </c>
      <c r="I100" s="122">
        <v>0.25697725004786781</v>
      </c>
      <c r="J100" s="122">
        <v>0.32566846035932773</v>
      </c>
      <c r="K100" s="122">
        <v>0.27618662233107377</v>
      </c>
      <c r="L100" s="122">
        <v>0.25773708123562583</v>
      </c>
      <c r="M100" s="122">
        <v>0.23344183793131723</v>
      </c>
      <c r="N100" s="122">
        <v>0.26269939367300027</v>
      </c>
      <c r="O100" s="122">
        <v>0.26190857881479346</v>
      </c>
      <c r="P100" s="122">
        <v>0.28156939913023299</v>
      </c>
      <c r="Q100" s="122">
        <v>0.2520394651984405</v>
      </c>
      <c r="R100" s="122">
        <v>0.20857476686367044</v>
      </c>
      <c r="S100" s="122">
        <v>0.27905283756615762</v>
      </c>
      <c r="T100" s="122">
        <v>0.30747633772130362</v>
      </c>
      <c r="U100" s="122">
        <v>0.39066432335339313</v>
      </c>
      <c r="V100" s="122">
        <v>0.41507787260894563</v>
      </c>
      <c r="W100" s="122">
        <v>0.47459517781604699</v>
      </c>
      <c r="X100" s="122">
        <v>0.43522712362546756</v>
      </c>
      <c r="Y100" s="122">
        <v>0.35281871386743707</v>
      </c>
      <c r="DA100" s="130" t="s">
        <v>3513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3514</v>
      </c>
    </row>
    <row r="102" spans="1:105" ht="12" customHeight="1" x14ac:dyDescent="0.25">
      <c r="A102" s="97" t="s">
        <v>50</v>
      </c>
      <c r="B102" s="98"/>
      <c r="C102" s="98">
        <v>3.1137167809934974E-2</v>
      </c>
      <c r="D102" s="98">
        <v>3.074116621226199E-2</v>
      </c>
      <c r="E102" s="98">
        <v>3.39625998885906E-2</v>
      </c>
      <c r="F102" s="98">
        <v>2.1503210098444595E-2</v>
      </c>
      <c r="G102" s="98">
        <v>2.1102570987927026E-2</v>
      </c>
      <c r="H102" s="98">
        <v>1.1861139446470813E-2</v>
      </c>
      <c r="I102" s="98">
        <v>2.2719019922724903E-2</v>
      </c>
      <c r="J102" s="98">
        <v>5.5858791439172356E-2</v>
      </c>
      <c r="K102" s="98">
        <v>3.6715365277780444E-2</v>
      </c>
      <c r="L102" s="98">
        <v>1.1245043997887973E-2</v>
      </c>
      <c r="M102" s="98">
        <v>2.4150984123556631E-3</v>
      </c>
      <c r="N102" s="98">
        <v>4.5990132377987164E-3</v>
      </c>
      <c r="O102" s="98">
        <v>1.9563124923715956E-2</v>
      </c>
      <c r="P102" s="98">
        <v>3.0386801322142127E-2</v>
      </c>
      <c r="Q102" s="98">
        <v>2.8042738070555209E-2</v>
      </c>
      <c r="R102" s="98">
        <v>1.7554420620473344E-2</v>
      </c>
      <c r="S102" s="98">
        <v>1.3034151320928394E-2</v>
      </c>
      <c r="T102" s="98">
        <v>8.130656516374072E-3</v>
      </c>
      <c r="U102" s="98">
        <v>1.3343749656340149E-2</v>
      </c>
      <c r="V102" s="98">
        <v>1.8175781290887944E-2</v>
      </c>
      <c r="W102" s="98">
        <v>2.6755756241689566E-2</v>
      </c>
      <c r="X102" s="98">
        <v>1.7714108402703883E-2</v>
      </c>
      <c r="Y102" s="98">
        <v>9.0169412245838017E-3</v>
      </c>
      <c r="DA102" s="63" t="s">
        <v>3515</v>
      </c>
    </row>
    <row r="103" spans="1:105" ht="12" customHeight="1" x14ac:dyDescent="0.25">
      <c r="A103" s="109" t="s">
        <v>120</v>
      </c>
      <c r="B103" s="33"/>
      <c r="C103" s="33">
        <v>0.17929109801987861</v>
      </c>
      <c r="D103" s="33">
        <v>0.20298435399468409</v>
      </c>
      <c r="E103" s="33">
        <v>0.2010419029742285</v>
      </c>
      <c r="F103" s="33">
        <v>0.26727048165597306</v>
      </c>
      <c r="G103" s="33">
        <v>0.1976482498256984</v>
      </c>
      <c r="H103" s="33">
        <v>0.23596766075000891</v>
      </c>
      <c r="I103" s="33">
        <v>0.23425823012514291</v>
      </c>
      <c r="J103" s="33">
        <v>0.2698096689201554</v>
      </c>
      <c r="K103" s="33">
        <v>0.23947125705329331</v>
      </c>
      <c r="L103" s="33">
        <v>0.24649203723773788</v>
      </c>
      <c r="M103" s="33">
        <v>0.23102673951896158</v>
      </c>
      <c r="N103" s="33">
        <v>0.25810038043520156</v>
      </c>
      <c r="O103" s="33">
        <v>0.24234545389107748</v>
      </c>
      <c r="P103" s="33">
        <v>0.25118259780809088</v>
      </c>
      <c r="Q103" s="33">
        <v>0.22399672712788532</v>
      </c>
      <c r="R103" s="33">
        <v>0.19102034624319708</v>
      </c>
      <c r="S103" s="33">
        <v>0.26601868624522923</v>
      </c>
      <c r="T103" s="33">
        <v>0.29934568120492955</v>
      </c>
      <c r="U103" s="33">
        <v>0.37732057369705296</v>
      </c>
      <c r="V103" s="33">
        <v>0.3969020913180577</v>
      </c>
      <c r="W103" s="33">
        <v>0.44783942157435741</v>
      </c>
      <c r="X103" s="33">
        <v>0.41751301522276368</v>
      </c>
      <c r="Y103" s="33">
        <v>0.34380177264285328</v>
      </c>
      <c r="DA103" s="60" t="s">
        <v>3516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3517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3518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3519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3520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3521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3522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3523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3524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3525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3526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3527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3528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3529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3530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3531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3532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3533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3534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50.944627191899421</v>
      </c>
      <c r="D124" s="117">
        <f t="shared" si="42"/>
        <v>47.574682339167261</v>
      </c>
      <c r="E124" s="117">
        <f t="shared" si="42"/>
        <v>50.241721746880664</v>
      </c>
      <c r="F124" s="117">
        <f t="shared" si="42"/>
        <v>52.039461282089427</v>
      </c>
      <c r="G124" s="117">
        <f t="shared" si="42"/>
        <v>27.961858669703737</v>
      </c>
      <c r="H124" s="117">
        <f t="shared" si="42"/>
        <v>37.209918213985119</v>
      </c>
      <c r="I124" s="117">
        <f t="shared" si="42"/>
        <v>40.657102620847148</v>
      </c>
      <c r="J124" s="117">
        <f t="shared" si="42"/>
        <v>41.553397935235814</v>
      </c>
      <c r="K124" s="117">
        <f t="shared" si="42"/>
        <v>34.785159716519601</v>
      </c>
      <c r="L124" s="117">
        <f t="shared" si="42"/>
        <v>39.370955343270992</v>
      </c>
      <c r="M124" s="117">
        <f t="shared" si="42"/>
        <v>34.91359429545173</v>
      </c>
      <c r="N124" s="117">
        <f t="shared" si="42"/>
        <v>40.097786829201247</v>
      </c>
      <c r="O124" s="117">
        <f t="shared" si="42"/>
        <v>36.38968149431787</v>
      </c>
      <c r="P124" s="117">
        <f t="shared" si="42"/>
        <v>30.917818503612285</v>
      </c>
      <c r="Q124" s="117">
        <f t="shared" si="42"/>
        <v>40.734136872985921</v>
      </c>
      <c r="R124" s="117">
        <f t="shared" ref="R124:V124" si="43">R125+R128+R130+R139</f>
        <v>22.460188588730777</v>
      </c>
      <c r="S124" s="117">
        <f t="shared" si="43"/>
        <v>32.435160523824749</v>
      </c>
      <c r="T124" s="117">
        <f t="shared" si="43"/>
        <v>26.098432602010224</v>
      </c>
      <c r="U124" s="117">
        <f t="shared" si="43"/>
        <v>33.141048959699717</v>
      </c>
      <c r="V124" s="117">
        <f t="shared" si="43"/>
        <v>19.427870264400408</v>
      </c>
      <c r="W124" s="117">
        <f t="shared" ref="W124:Y124" si="44">W125+W128+W130+W139</f>
        <v>33.457698777843099</v>
      </c>
      <c r="X124" s="117">
        <f t="shared" si="44"/>
        <v>22.15858050285981</v>
      </c>
      <c r="Y124" s="117">
        <f t="shared" si="44"/>
        <v>16.451343379189215</v>
      </c>
      <c r="DA124" s="129" t="s">
        <v>3535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46.033512142819923</v>
      </c>
      <c r="D125" s="122">
        <f t="shared" si="45"/>
        <v>43.025406488273099</v>
      </c>
      <c r="E125" s="122">
        <f t="shared" si="45"/>
        <v>45.658256090223787</v>
      </c>
      <c r="F125" s="122">
        <f t="shared" si="45"/>
        <v>47.015768958795285</v>
      </c>
      <c r="G125" s="122">
        <f t="shared" si="45"/>
        <v>25.441778738503285</v>
      </c>
      <c r="H125" s="122">
        <f t="shared" si="45"/>
        <v>33.885413612416968</v>
      </c>
      <c r="I125" s="122">
        <f t="shared" si="45"/>
        <v>37.080265549911779</v>
      </c>
      <c r="J125" s="122">
        <f t="shared" si="45"/>
        <v>37.338888113232663</v>
      </c>
      <c r="K125" s="122">
        <f t="shared" si="45"/>
        <v>31.237481233965436</v>
      </c>
      <c r="L125" s="122">
        <f t="shared" si="45"/>
        <v>35.735698879747027</v>
      </c>
      <c r="M125" s="122">
        <f t="shared" si="45"/>
        <v>31.507442292404772</v>
      </c>
      <c r="N125" s="122">
        <f t="shared" si="45"/>
        <v>36.129579199867543</v>
      </c>
      <c r="O125" s="122">
        <f t="shared" si="45"/>
        <v>32.361054367553045</v>
      </c>
      <c r="P125" s="122">
        <f t="shared" si="45"/>
        <v>27.719156743058107</v>
      </c>
      <c r="Q125" s="122">
        <f t="shared" si="45"/>
        <v>36.062493312149691</v>
      </c>
      <c r="R125" s="122">
        <f t="shared" ref="R125:V125" si="46">SUM(R126:R127)</f>
        <v>20.097253151960494</v>
      </c>
      <c r="S125" s="122">
        <f t="shared" si="46"/>
        <v>28.689999131055387</v>
      </c>
      <c r="T125" s="122">
        <f t="shared" si="46"/>
        <v>23.1038886746542</v>
      </c>
      <c r="U125" s="122">
        <f t="shared" si="46"/>
        <v>28.334643708171736</v>
      </c>
      <c r="V125" s="122">
        <f t="shared" si="46"/>
        <v>16.75693129096986</v>
      </c>
      <c r="W125" s="122">
        <f t="shared" ref="W125:Y125" si="47">SUM(W126:W127)</f>
        <v>28.566824352779896</v>
      </c>
      <c r="X125" s="122">
        <f t="shared" si="47"/>
        <v>17.326046971221214</v>
      </c>
      <c r="Y125" s="122">
        <f t="shared" si="47"/>
        <v>12.147547231436194</v>
      </c>
      <c r="DA125" s="130" t="s">
        <v>3536</v>
      </c>
    </row>
    <row r="126" spans="1:105" ht="12" customHeight="1" x14ac:dyDescent="0.25">
      <c r="A126" s="97" t="s">
        <v>198</v>
      </c>
      <c r="B126" s="98"/>
      <c r="C126" s="98">
        <v>45.821231752695823</v>
      </c>
      <c r="D126" s="98">
        <v>42.831962587905601</v>
      </c>
      <c r="E126" s="98">
        <v>45.456034073087224</v>
      </c>
      <c r="F126" s="98">
        <v>46.813439377772767</v>
      </c>
      <c r="G126" s="98">
        <v>25.334271131504217</v>
      </c>
      <c r="H126" s="98">
        <v>33.744548890480928</v>
      </c>
      <c r="I126" s="98">
        <v>36.928398649201938</v>
      </c>
      <c r="J126" s="98">
        <v>37.188761952702698</v>
      </c>
      <c r="K126" s="98">
        <v>31.113227044170053</v>
      </c>
      <c r="L126" s="98">
        <v>35.594443239037552</v>
      </c>
      <c r="M126" s="98">
        <v>31.385493116551537</v>
      </c>
      <c r="N126" s="98">
        <v>35.990692737681236</v>
      </c>
      <c r="O126" s="98">
        <v>32.238423179552576</v>
      </c>
      <c r="P126" s="98">
        <v>27.615190853306895</v>
      </c>
      <c r="Q126" s="98">
        <v>35.928714088891503</v>
      </c>
      <c r="R126" s="98">
        <v>20.022864389071302</v>
      </c>
      <c r="S126" s="98">
        <v>28.584858917447029</v>
      </c>
      <c r="T126" s="98">
        <v>23.020126035801962</v>
      </c>
      <c r="U126" s="98">
        <v>28.232506367291375</v>
      </c>
      <c r="V126" s="98">
        <v>16.696750310232829</v>
      </c>
      <c r="W126" s="98">
        <v>28.463819210005123</v>
      </c>
      <c r="X126" s="98">
        <v>17.263996144725276</v>
      </c>
      <c r="Y126" s="98">
        <v>12.10407137251563</v>
      </c>
      <c r="DA126" s="63" t="s">
        <v>3537</v>
      </c>
    </row>
    <row r="127" spans="1:105" ht="12" customHeight="1" x14ac:dyDescent="0.25">
      <c r="A127" s="97" t="s">
        <v>53</v>
      </c>
      <c r="B127" s="98"/>
      <c r="C127" s="98">
        <v>0.21228039012410227</v>
      </c>
      <c r="D127" s="98">
        <v>0.19344390036749787</v>
      </c>
      <c r="E127" s="98">
        <v>0.20222201713656032</v>
      </c>
      <c r="F127" s="98">
        <v>0.20232958102251858</v>
      </c>
      <c r="G127" s="98">
        <v>0.10750760699906622</v>
      </c>
      <c r="H127" s="98">
        <v>0.14086472193603919</v>
      </c>
      <c r="I127" s="98">
        <v>0.15186690070984252</v>
      </c>
      <c r="J127" s="98">
        <v>0.15012616052996311</v>
      </c>
      <c r="K127" s="98">
        <v>0.12425418979538524</v>
      </c>
      <c r="L127" s="98">
        <v>0.14125564070947635</v>
      </c>
      <c r="M127" s="98">
        <v>0.12194917585323416</v>
      </c>
      <c r="N127" s="98">
        <v>0.13888646218630432</v>
      </c>
      <c r="O127" s="98">
        <v>0.12263118800046519</v>
      </c>
      <c r="P127" s="98">
        <v>0.10396588975121145</v>
      </c>
      <c r="Q127" s="98">
        <v>0.13377922325818706</v>
      </c>
      <c r="R127" s="98">
        <v>7.4388762889192578E-2</v>
      </c>
      <c r="S127" s="98">
        <v>0.10514021360835833</v>
      </c>
      <c r="T127" s="98">
        <v>8.3762638852237933E-2</v>
      </c>
      <c r="U127" s="98">
        <v>0.10213734088036279</v>
      </c>
      <c r="V127" s="98">
        <v>6.018098073703021E-2</v>
      </c>
      <c r="W127" s="98">
        <v>0.10300514277477159</v>
      </c>
      <c r="X127" s="98">
        <v>6.2050826495936386E-2</v>
      </c>
      <c r="Y127" s="98">
        <v>4.3475858920563465E-2</v>
      </c>
      <c r="DA127" s="63" t="s">
        <v>3538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7.3942522654116452E-2</v>
      </c>
      <c r="D128" s="122">
        <f t="shared" si="48"/>
        <v>6.3612637431715177E-2</v>
      </c>
      <c r="E128" s="122">
        <f t="shared" si="48"/>
        <v>5.1322254335730483E-2</v>
      </c>
      <c r="F128" s="122">
        <f t="shared" si="48"/>
        <v>6.4275203255148794E-2</v>
      </c>
      <c r="G128" s="122">
        <f t="shared" si="48"/>
        <v>5.611178896685648E-2</v>
      </c>
      <c r="H128" s="122">
        <f t="shared" si="48"/>
        <v>6.3727801778371312E-2</v>
      </c>
      <c r="I128" s="122">
        <f t="shared" si="48"/>
        <v>5.2319064300593028E-2</v>
      </c>
      <c r="J128" s="122">
        <f t="shared" si="48"/>
        <v>0.10887477421478878</v>
      </c>
      <c r="K128" s="122">
        <f t="shared" si="48"/>
        <v>4.3427837533486675E-2</v>
      </c>
      <c r="L128" s="122">
        <f t="shared" si="48"/>
        <v>7.9026257636524891E-2</v>
      </c>
      <c r="M128" s="122">
        <f t="shared" si="48"/>
        <v>4.1684786255759165E-2</v>
      </c>
      <c r="N128" s="122">
        <f t="shared" si="48"/>
        <v>8.3679853751614269E-2</v>
      </c>
      <c r="O128" s="122">
        <f t="shared" si="48"/>
        <v>9.3126724988465415E-2</v>
      </c>
      <c r="P128" s="122">
        <f t="shared" si="48"/>
        <v>4.8864403623079124E-2</v>
      </c>
      <c r="Q128" s="122">
        <f t="shared" si="48"/>
        <v>0.10144916180236416</v>
      </c>
      <c r="R128" s="122">
        <f t="shared" si="48"/>
        <v>3.0736804003947748E-2</v>
      </c>
      <c r="S128" s="122">
        <f t="shared" si="48"/>
        <v>3.2960297529456756E-2</v>
      </c>
      <c r="T128" s="122">
        <f t="shared" si="48"/>
        <v>5.5774605719447132E-2</v>
      </c>
      <c r="U128" s="122">
        <f t="shared" si="48"/>
        <v>9.9827697366477355E-2</v>
      </c>
      <c r="V128" s="122">
        <f t="shared" si="48"/>
        <v>0.11688670804915122</v>
      </c>
      <c r="W128" s="122">
        <f t="shared" si="48"/>
        <v>0.23000147890969561</v>
      </c>
      <c r="X128" s="122">
        <f t="shared" si="48"/>
        <v>6.2057324895677751E-2</v>
      </c>
      <c r="Y128" s="122">
        <f t="shared" si="48"/>
        <v>0.26522227763543638</v>
      </c>
      <c r="DA128" s="130" t="s">
        <v>3539</v>
      </c>
    </row>
    <row r="129" spans="1:105" ht="12" customHeight="1" x14ac:dyDescent="0.25">
      <c r="A129" s="97" t="s">
        <v>53</v>
      </c>
      <c r="B129" s="98"/>
      <c r="C129" s="98">
        <v>7.3942522654116452E-2</v>
      </c>
      <c r="D129" s="98">
        <v>6.3612637431715177E-2</v>
      </c>
      <c r="E129" s="98">
        <v>5.1322254335730483E-2</v>
      </c>
      <c r="F129" s="98">
        <v>6.4275203255148794E-2</v>
      </c>
      <c r="G129" s="98">
        <v>5.611178896685648E-2</v>
      </c>
      <c r="H129" s="98">
        <v>6.3727801778371312E-2</v>
      </c>
      <c r="I129" s="98">
        <v>5.2319064300593028E-2</v>
      </c>
      <c r="J129" s="98">
        <v>0.10887477421478878</v>
      </c>
      <c r="K129" s="98">
        <v>4.3427837533486675E-2</v>
      </c>
      <c r="L129" s="98">
        <v>7.9026257636524891E-2</v>
      </c>
      <c r="M129" s="98">
        <v>4.1684786255759165E-2</v>
      </c>
      <c r="N129" s="98">
        <v>8.3679853751614269E-2</v>
      </c>
      <c r="O129" s="98">
        <v>9.3126724988465415E-2</v>
      </c>
      <c r="P129" s="98">
        <v>4.8864403623079124E-2</v>
      </c>
      <c r="Q129" s="98">
        <v>0.10144916180236416</v>
      </c>
      <c r="R129" s="98">
        <v>3.0736804003947748E-2</v>
      </c>
      <c r="S129" s="98">
        <v>3.2960297529456756E-2</v>
      </c>
      <c r="T129" s="98">
        <v>5.5774605719447132E-2</v>
      </c>
      <c r="U129" s="98">
        <v>9.9827697366477355E-2</v>
      </c>
      <c r="V129" s="98">
        <v>0.11688670804915122</v>
      </c>
      <c r="W129" s="98">
        <v>0.23000147890969561</v>
      </c>
      <c r="X129" s="98">
        <v>6.2057324895677751E-2</v>
      </c>
      <c r="Y129" s="98">
        <v>0.26522227763543638</v>
      </c>
      <c r="DA129" s="63" t="s">
        <v>3540</v>
      </c>
    </row>
    <row r="130" spans="1:105" ht="12" customHeight="1" x14ac:dyDescent="0.25">
      <c r="A130" s="121" t="s">
        <v>55</v>
      </c>
      <c r="B130" s="122"/>
      <c r="C130" s="122">
        <v>4.3880943067406504</v>
      </c>
      <c r="D130" s="122">
        <v>4.0689942171507489</v>
      </c>
      <c r="E130" s="122">
        <v>4.1059022022284015</v>
      </c>
      <c r="F130" s="122">
        <v>4.4966791977685849</v>
      </c>
      <c r="G130" s="122">
        <v>2.2265604428916963</v>
      </c>
      <c r="H130" s="122">
        <v>2.9520986195702714</v>
      </c>
      <c r="I130" s="122">
        <v>3.1839274416242511</v>
      </c>
      <c r="J130" s="122">
        <v>3.6811352512910553</v>
      </c>
      <c r="K130" s="122">
        <v>3.1263718953596769</v>
      </c>
      <c r="L130" s="122">
        <v>3.1686875709894418</v>
      </c>
      <c r="M130" s="122">
        <v>3.0044087467633376</v>
      </c>
      <c r="N130" s="122">
        <v>3.4547788477996719</v>
      </c>
      <c r="O130" s="122">
        <v>3.5029615896982365</v>
      </c>
      <c r="P130" s="122">
        <v>2.792511652187176</v>
      </c>
      <c r="Q130" s="122">
        <v>4.0455193888476497</v>
      </c>
      <c r="R130" s="122">
        <v>2.0611185462702148</v>
      </c>
      <c r="S130" s="122">
        <v>3.2672376202571587</v>
      </c>
      <c r="T130" s="122">
        <v>2.5646216087745741</v>
      </c>
      <c r="U130" s="122">
        <v>4.0946658840316861</v>
      </c>
      <c r="V130" s="122">
        <v>2.122130323749329</v>
      </c>
      <c r="W130" s="122">
        <v>3.863392576639102</v>
      </c>
      <c r="X130" s="122">
        <v>3.9507639238900243</v>
      </c>
      <c r="Y130" s="122">
        <v>3.3730301996201768</v>
      </c>
      <c r="DA130" s="130" t="s">
        <v>3541</v>
      </c>
    </row>
    <row r="131" spans="1:105" ht="12" customHeight="1" x14ac:dyDescent="0.25">
      <c r="A131" s="97" t="s">
        <v>128</v>
      </c>
      <c r="B131" s="98"/>
      <c r="C131" s="98">
        <v>3.2096642450522315</v>
      </c>
      <c r="D131" s="98">
        <v>4.003905951062162</v>
      </c>
      <c r="E131" s="98">
        <v>3.8833813218454796</v>
      </c>
      <c r="F131" s="98">
        <v>3.850557325845648</v>
      </c>
      <c r="G131" s="98">
        <v>2.2260647822415249</v>
      </c>
      <c r="H131" s="98">
        <v>2.9501057968527564</v>
      </c>
      <c r="I131" s="98">
        <v>3.1194866774064041</v>
      </c>
      <c r="J131" s="98">
        <v>3.1905188114288086</v>
      </c>
      <c r="K131" s="98">
        <v>2.758041361184187</v>
      </c>
      <c r="L131" s="98">
        <v>3.0310408082011935</v>
      </c>
      <c r="M131" s="98">
        <v>3.0033883435141502</v>
      </c>
      <c r="N131" s="98">
        <v>3.4533683657674383</v>
      </c>
      <c r="O131" s="98">
        <v>3.5010216835071928</v>
      </c>
      <c r="P131" s="98">
        <v>2.7896547847874666</v>
      </c>
      <c r="Q131" s="98">
        <v>3.3399819264976078</v>
      </c>
      <c r="R131" s="98">
        <v>2.0592965831586363</v>
      </c>
      <c r="S131" s="98">
        <v>3.0554549717612316</v>
      </c>
      <c r="T131" s="98">
        <v>2.5620423027448322</v>
      </c>
      <c r="U131" s="98">
        <v>3.4318914550370989</v>
      </c>
      <c r="V131" s="98">
        <v>2.1201916882269694</v>
      </c>
      <c r="W131" s="98">
        <v>3.5585341309077729</v>
      </c>
      <c r="X131" s="98">
        <v>3.5025848045012968</v>
      </c>
      <c r="Y131" s="98">
        <v>2.8339210678211892</v>
      </c>
      <c r="DA131" s="63" t="s">
        <v>3542</v>
      </c>
    </row>
    <row r="132" spans="1:105" ht="12" customHeight="1" x14ac:dyDescent="0.25">
      <c r="A132" s="97" t="s">
        <v>127</v>
      </c>
      <c r="B132" s="98"/>
      <c r="C132" s="98">
        <v>7.4496561417307741E-4</v>
      </c>
      <c r="D132" s="98">
        <v>4.9650083145564758E-4</v>
      </c>
      <c r="E132" s="98">
        <v>6.2301773964636414E-4</v>
      </c>
      <c r="F132" s="98">
        <v>7.470654775188645E-4</v>
      </c>
      <c r="G132" s="98">
        <v>4.9566065017127661E-4</v>
      </c>
      <c r="H132" s="98">
        <v>1.9928227175151705E-3</v>
      </c>
      <c r="I132" s="98">
        <v>1.1039302626532467E-3</v>
      </c>
      <c r="J132" s="98">
        <v>2.0532464379264975E-3</v>
      </c>
      <c r="K132" s="98">
        <v>7.4060523953373494E-4</v>
      </c>
      <c r="L132" s="98">
        <v>1.3599653770058669E-3</v>
      </c>
      <c r="M132" s="98">
        <v>1.0204032491874461E-3</v>
      </c>
      <c r="N132" s="98">
        <v>1.4104820322335938E-3</v>
      </c>
      <c r="O132" s="98">
        <v>1.9399061910436006E-3</v>
      </c>
      <c r="P132" s="98">
        <v>2.6075045467507502E-3</v>
      </c>
      <c r="Q132" s="98">
        <v>2.8649931851582695E-3</v>
      </c>
      <c r="R132" s="98">
        <v>1.8219631115787139E-3</v>
      </c>
      <c r="S132" s="98">
        <v>2.582106405339085E-3</v>
      </c>
      <c r="T132" s="98">
        <v>2.5793060297419914E-3</v>
      </c>
      <c r="U132" s="98">
        <v>3.628940564243456E-3</v>
      </c>
      <c r="V132" s="98">
        <v>1.9386355223596891E-3</v>
      </c>
      <c r="W132" s="98">
        <v>3.4613301163727295E-3</v>
      </c>
      <c r="X132" s="98">
        <v>2.9708981023132599E-3</v>
      </c>
      <c r="Y132" s="98">
        <v>2.0403843413513262E-3</v>
      </c>
      <c r="DA132" s="63" t="s">
        <v>3543</v>
      </c>
    </row>
    <row r="133" spans="1:105" ht="12" customHeight="1" x14ac:dyDescent="0.25">
      <c r="A133" s="100" t="s">
        <v>198</v>
      </c>
      <c r="B133" s="101"/>
      <c r="C133" s="101">
        <v>5.9458528450982251E-4</v>
      </c>
      <c r="D133" s="101">
        <v>3.9727090238528083E-4</v>
      </c>
      <c r="E133" s="101">
        <v>4.9618592098711557E-4</v>
      </c>
      <c r="F133" s="101">
        <v>5.9577012706781875E-4</v>
      </c>
      <c r="G133" s="101">
        <v>3.9699305129426424E-4</v>
      </c>
      <c r="H133" s="101">
        <v>1.5947915171148398E-3</v>
      </c>
      <c r="I133" s="101">
        <v>8.9598522213665474E-4</v>
      </c>
      <c r="J133" s="101">
        <v>1.6505947987221848E-3</v>
      </c>
      <c r="K133" s="101">
        <v>5.9559222342206344E-4</v>
      </c>
      <c r="L133" s="101">
        <v>1.0902086736702496E-3</v>
      </c>
      <c r="M133" s="101">
        <v>8.2099263977119771E-4</v>
      </c>
      <c r="N133" s="101">
        <v>1.13374815710293E-3</v>
      </c>
      <c r="O133" s="101">
        <v>1.5571918710208502E-3</v>
      </c>
      <c r="P133" s="101">
        <v>2.09469032169766E-3</v>
      </c>
      <c r="Q133" s="101">
        <v>2.2979293597120702E-3</v>
      </c>
      <c r="R133" s="101">
        <v>1.465237112296146E-3</v>
      </c>
      <c r="S133" s="101">
        <v>2.0767584104351535E-3</v>
      </c>
      <c r="T133" s="101">
        <v>2.0765700472426762E-3</v>
      </c>
      <c r="U133" s="101">
        <v>2.9185265263410262E-3</v>
      </c>
      <c r="V133" s="101">
        <v>1.5575381638928813E-3</v>
      </c>
      <c r="W133" s="101">
        <v>2.7492846935013569E-3</v>
      </c>
      <c r="X133" s="101">
        <v>2.3592853473179804E-3</v>
      </c>
      <c r="Y133" s="101">
        <v>1.6466785501672554E-3</v>
      </c>
      <c r="DA133" s="131" t="s">
        <v>3544</v>
      </c>
    </row>
    <row r="134" spans="1:105" ht="12" customHeight="1" x14ac:dyDescent="0.25">
      <c r="A134" s="103" t="s">
        <v>52</v>
      </c>
      <c r="B134" s="104"/>
      <c r="C134" s="104">
        <v>1.5038032966325487E-4</v>
      </c>
      <c r="D134" s="104">
        <v>9.9229929070366736E-5</v>
      </c>
      <c r="E134" s="104">
        <v>1.2683181865924857E-4</v>
      </c>
      <c r="F134" s="104">
        <v>1.5129535045104578E-4</v>
      </c>
      <c r="G134" s="104">
        <v>9.8667598877012362E-5</v>
      </c>
      <c r="H134" s="104">
        <v>3.9803120040033069E-4</v>
      </c>
      <c r="I134" s="104">
        <v>2.0794504051659189E-4</v>
      </c>
      <c r="J134" s="104">
        <v>4.026516392043126E-4</v>
      </c>
      <c r="K134" s="104">
        <v>1.4501301611167156E-4</v>
      </c>
      <c r="L134" s="104">
        <v>2.6975670333561719E-4</v>
      </c>
      <c r="M134" s="104">
        <v>1.9941060941624833E-4</v>
      </c>
      <c r="N134" s="104">
        <v>2.7673387513066377E-4</v>
      </c>
      <c r="O134" s="104">
        <v>3.8271432002275052E-4</v>
      </c>
      <c r="P134" s="104">
        <v>5.1281422505309031E-4</v>
      </c>
      <c r="Q134" s="104">
        <v>5.6706382544619927E-4</v>
      </c>
      <c r="R134" s="104">
        <v>3.5672599928256794E-4</v>
      </c>
      <c r="S134" s="104">
        <v>5.0534799490393166E-4</v>
      </c>
      <c r="T134" s="104">
        <v>5.0273598249931533E-4</v>
      </c>
      <c r="U134" s="104">
        <v>7.1041403790242971E-4</v>
      </c>
      <c r="V134" s="104">
        <v>3.8109735846680772E-4</v>
      </c>
      <c r="W134" s="104">
        <v>7.120454228713727E-4</v>
      </c>
      <c r="X134" s="104">
        <v>6.116127549952796E-4</v>
      </c>
      <c r="Y134" s="104">
        <v>3.9370579118407089E-4</v>
      </c>
      <c r="DA134" s="132" t="s">
        <v>3545</v>
      </c>
    </row>
    <row r="135" spans="1:105" ht="12" customHeight="1" x14ac:dyDescent="0.25">
      <c r="A135" s="106" t="s">
        <v>122</v>
      </c>
      <c r="B135" s="101"/>
      <c r="C135" s="101">
        <v>1.158527634481489</v>
      </c>
      <c r="D135" s="101">
        <v>6.3718905782996341E-2</v>
      </c>
      <c r="E135" s="101">
        <v>0.21908441088231059</v>
      </c>
      <c r="F135" s="101">
        <v>0.63428126700445886</v>
      </c>
      <c r="G135" s="101">
        <v>0</v>
      </c>
      <c r="H135" s="101">
        <v>0</v>
      </c>
      <c r="I135" s="101">
        <v>6.1624930821835483E-2</v>
      </c>
      <c r="J135" s="101">
        <v>0.46629305037989383</v>
      </c>
      <c r="K135" s="101">
        <v>0.35808784629754231</v>
      </c>
      <c r="L135" s="101">
        <v>0.1318504531867325</v>
      </c>
      <c r="M135" s="101">
        <v>0</v>
      </c>
      <c r="N135" s="101">
        <v>0</v>
      </c>
      <c r="O135" s="101">
        <v>0</v>
      </c>
      <c r="P135" s="101">
        <v>2.4936285295847012E-4</v>
      </c>
      <c r="Q135" s="101">
        <v>0.66646934995303042</v>
      </c>
      <c r="R135" s="101">
        <v>0</v>
      </c>
      <c r="S135" s="101">
        <v>0.19662260788531491</v>
      </c>
      <c r="T135" s="101">
        <v>0</v>
      </c>
      <c r="U135" s="101">
        <v>0.61086288239185416</v>
      </c>
      <c r="V135" s="101">
        <v>0</v>
      </c>
      <c r="W135" s="101">
        <v>0.27786371428471346</v>
      </c>
      <c r="X135" s="101">
        <v>0.40858624665276139</v>
      </c>
      <c r="Y135" s="101">
        <v>0.49199544198399864</v>
      </c>
      <c r="DA135" s="131" t="s">
        <v>3546</v>
      </c>
    </row>
    <row r="136" spans="1:105" ht="12" customHeight="1" x14ac:dyDescent="0.25">
      <c r="A136" s="107" t="s">
        <v>121</v>
      </c>
      <c r="B136" s="104"/>
      <c r="C136" s="104">
        <v>1.9157461592756667E-2</v>
      </c>
      <c r="D136" s="104">
        <v>8.7285947413504321E-4</v>
      </c>
      <c r="E136" s="104">
        <v>2.8134517609656674E-3</v>
      </c>
      <c r="F136" s="104">
        <v>1.1093539440958965E-2</v>
      </c>
      <c r="G136" s="104">
        <v>0</v>
      </c>
      <c r="H136" s="104">
        <v>0</v>
      </c>
      <c r="I136" s="104">
        <v>1.7119031333587319E-3</v>
      </c>
      <c r="J136" s="104">
        <v>2.2270143044426344E-2</v>
      </c>
      <c r="K136" s="104">
        <v>9.5020826384139122E-3</v>
      </c>
      <c r="L136" s="104">
        <v>4.4363442245099376E-3</v>
      </c>
      <c r="M136" s="104">
        <v>0</v>
      </c>
      <c r="N136" s="104">
        <v>0</v>
      </c>
      <c r="O136" s="104">
        <v>0</v>
      </c>
      <c r="P136" s="104">
        <v>0</v>
      </c>
      <c r="Q136" s="104">
        <v>3.6203119211853374E-2</v>
      </c>
      <c r="R136" s="104">
        <v>0</v>
      </c>
      <c r="S136" s="104">
        <v>1.2577934205273086E-2</v>
      </c>
      <c r="T136" s="104">
        <v>0</v>
      </c>
      <c r="U136" s="104">
        <v>4.8282606038490432E-2</v>
      </c>
      <c r="V136" s="104">
        <v>0</v>
      </c>
      <c r="W136" s="104">
        <v>2.3533401330242957E-2</v>
      </c>
      <c r="X136" s="104">
        <v>3.6621974633652882E-2</v>
      </c>
      <c r="Y136" s="104">
        <v>4.5073305473637852E-2</v>
      </c>
      <c r="DA136" s="132" t="s">
        <v>3547</v>
      </c>
    </row>
    <row r="137" spans="1:105" ht="12" customHeight="1" x14ac:dyDescent="0.25">
      <c r="A137" s="108" t="s">
        <v>53</v>
      </c>
      <c r="B137" s="98"/>
      <c r="C137" s="98">
        <v>1.5290284374045914E-2</v>
      </c>
      <c r="D137" s="98">
        <v>6.9841102410931873E-4</v>
      </c>
      <c r="E137" s="98">
        <v>2.2406943184885369E-3</v>
      </c>
      <c r="F137" s="98">
        <v>8.8468586026860703E-3</v>
      </c>
      <c r="G137" s="98">
        <v>0</v>
      </c>
      <c r="H137" s="98">
        <v>0</v>
      </c>
      <c r="I137" s="98">
        <v>1.3894356969706236E-3</v>
      </c>
      <c r="J137" s="98">
        <v>1.7902869695776032E-2</v>
      </c>
      <c r="K137" s="98">
        <v>7.6415800869712143E-3</v>
      </c>
      <c r="L137" s="98">
        <v>3.5563718228709849E-3</v>
      </c>
      <c r="M137" s="98">
        <v>0</v>
      </c>
      <c r="N137" s="98">
        <v>0</v>
      </c>
      <c r="O137" s="98">
        <v>0</v>
      </c>
      <c r="P137" s="98">
        <v>0</v>
      </c>
      <c r="Q137" s="98">
        <v>2.9037158749800777E-2</v>
      </c>
      <c r="R137" s="98">
        <v>0</v>
      </c>
      <c r="S137" s="98">
        <v>1.0116327829454022E-2</v>
      </c>
      <c r="T137" s="98">
        <v>0</v>
      </c>
      <c r="U137" s="98">
        <v>3.8830618140420749E-2</v>
      </c>
      <c r="V137" s="98">
        <v>0</v>
      </c>
      <c r="W137" s="98">
        <v>1.8692124432912152E-2</v>
      </c>
      <c r="X137" s="98">
        <v>2.9082502248725772E-2</v>
      </c>
      <c r="Y137" s="98">
        <v>3.6376490226223461E-2</v>
      </c>
      <c r="DA137" s="63" t="s">
        <v>3548</v>
      </c>
    </row>
    <row r="138" spans="1:105" ht="12" customHeight="1" x14ac:dyDescent="0.25">
      <c r="A138" s="108" t="s">
        <v>52</v>
      </c>
      <c r="B138" s="98"/>
      <c r="C138" s="98">
        <v>3.8671772187107534E-3</v>
      </c>
      <c r="D138" s="98">
        <v>1.7444845002572443E-4</v>
      </c>
      <c r="E138" s="98">
        <v>5.7275744247713058E-4</v>
      </c>
      <c r="F138" s="98">
        <v>2.2466808382728951E-3</v>
      </c>
      <c r="G138" s="98">
        <v>0</v>
      </c>
      <c r="H138" s="98">
        <v>0</v>
      </c>
      <c r="I138" s="98">
        <v>3.2246743638810821E-4</v>
      </c>
      <c r="J138" s="98">
        <v>4.3672733486503097E-3</v>
      </c>
      <c r="K138" s="98">
        <v>1.8605025514426979E-3</v>
      </c>
      <c r="L138" s="98">
        <v>8.7997240163895291E-4</v>
      </c>
      <c r="M138" s="98">
        <v>0</v>
      </c>
      <c r="N138" s="98">
        <v>0</v>
      </c>
      <c r="O138" s="98">
        <v>0</v>
      </c>
      <c r="P138" s="98">
        <v>0</v>
      </c>
      <c r="Q138" s="98">
        <v>7.1659604620525957E-3</v>
      </c>
      <c r="R138" s="98">
        <v>0</v>
      </c>
      <c r="S138" s="98">
        <v>2.4616063758190632E-3</v>
      </c>
      <c r="T138" s="98">
        <v>0</v>
      </c>
      <c r="U138" s="98">
        <v>9.4519878980696848E-3</v>
      </c>
      <c r="V138" s="98">
        <v>0</v>
      </c>
      <c r="W138" s="98">
        <v>4.8412768973308054E-3</v>
      </c>
      <c r="X138" s="98">
        <v>7.5394723849271129E-3</v>
      </c>
      <c r="Y138" s="98">
        <v>8.6968152474143929E-3</v>
      </c>
      <c r="DA138" s="63" t="s">
        <v>3549</v>
      </c>
    </row>
    <row r="139" spans="1:105" ht="12" customHeight="1" x14ac:dyDescent="0.25">
      <c r="A139" s="121" t="s">
        <v>54</v>
      </c>
      <c r="B139" s="122"/>
      <c r="C139" s="122">
        <v>0.44907821968473949</v>
      </c>
      <c r="D139" s="122">
        <v>0.41666899631168963</v>
      </c>
      <c r="E139" s="122">
        <v>0.42624120009274369</v>
      </c>
      <c r="F139" s="122">
        <v>0.46273792227040522</v>
      </c>
      <c r="G139" s="122">
        <v>0.23740769934190123</v>
      </c>
      <c r="H139" s="122">
        <v>0.30867818021951143</v>
      </c>
      <c r="I139" s="122">
        <v>0.34059056501053275</v>
      </c>
      <c r="J139" s="122">
        <v>0.42449979649730796</v>
      </c>
      <c r="K139" s="122">
        <v>0.37787874966099888</v>
      </c>
      <c r="L139" s="122">
        <v>0.38754263489799673</v>
      </c>
      <c r="M139" s="122">
        <v>0.36005847002786451</v>
      </c>
      <c r="N139" s="122">
        <v>0.42974892778242174</v>
      </c>
      <c r="O139" s="122">
        <v>0.432538812078122</v>
      </c>
      <c r="P139" s="122">
        <v>0.35728570474392279</v>
      </c>
      <c r="Q139" s="122">
        <v>0.52467501018621676</v>
      </c>
      <c r="R139" s="122">
        <v>0.27108008649612081</v>
      </c>
      <c r="S139" s="122">
        <v>0.44496347498274347</v>
      </c>
      <c r="T139" s="122">
        <v>0.3741477128620041</v>
      </c>
      <c r="U139" s="122">
        <v>0.6119116701298134</v>
      </c>
      <c r="V139" s="122">
        <v>0.43192194163206915</v>
      </c>
      <c r="W139" s="122">
        <v>0.79748036951440193</v>
      </c>
      <c r="X139" s="122">
        <v>0.81971228285289566</v>
      </c>
      <c r="Y139" s="122">
        <v>0.6655436704974067</v>
      </c>
      <c r="DA139" s="130" t="s">
        <v>3550</v>
      </c>
    </row>
    <row r="140" spans="1:105" ht="12" customHeight="1" x14ac:dyDescent="0.25">
      <c r="A140" s="97" t="s">
        <v>50</v>
      </c>
      <c r="B140" s="98"/>
      <c r="C140" s="98">
        <v>6.6436234287534521E-2</v>
      </c>
      <c r="D140" s="98">
        <v>5.4808089545249558E-2</v>
      </c>
      <c r="E140" s="98">
        <v>6.1599571416556781E-2</v>
      </c>
      <c r="F140" s="98">
        <v>3.4459280931140521E-2</v>
      </c>
      <c r="G140" s="98">
        <v>2.291044856308681E-2</v>
      </c>
      <c r="H140" s="98">
        <v>1.4769521187076666E-2</v>
      </c>
      <c r="I140" s="98">
        <v>3.0107777643372781E-2</v>
      </c>
      <c r="J140" s="98">
        <v>7.2805430752677286E-2</v>
      </c>
      <c r="K140" s="98">
        <v>5.0232279675178321E-2</v>
      </c>
      <c r="L140" s="98">
        <v>1.6911491949948714E-2</v>
      </c>
      <c r="M140" s="98">
        <v>3.7220928472775517E-3</v>
      </c>
      <c r="N140" s="98">
        <v>7.5180760441735488E-3</v>
      </c>
      <c r="O140" s="98">
        <v>3.2312493120052875E-2</v>
      </c>
      <c r="P140" s="98">
        <v>3.8551115904600988E-2</v>
      </c>
      <c r="Q140" s="98">
        <v>5.8366464405222564E-2</v>
      </c>
      <c r="R140" s="98">
        <v>2.2816171371179955E-2</v>
      </c>
      <c r="S140" s="98">
        <v>2.0791826926396622E-2</v>
      </c>
      <c r="T140" s="98">
        <v>9.8974792603748803E-3</v>
      </c>
      <c r="U140" s="98">
        <v>2.0906873681282006E-2</v>
      </c>
      <c r="V140" s="98">
        <v>1.891234453747935E-2</v>
      </c>
      <c r="W140" s="98">
        <v>4.4950583651780507E-2</v>
      </c>
      <c r="X140" s="98">
        <v>3.3341843901805036E-2</v>
      </c>
      <c r="Y140" s="98">
        <v>1.7013096650158117E-2</v>
      </c>
      <c r="DA140" s="63" t="s">
        <v>3551</v>
      </c>
    </row>
    <row r="141" spans="1:105" ht="12" customHeight="1" x14ac:dyDescent="0.25">
      <c r="A141" s="109" t="s">
        <v>120</v>
      </c>
      <c r="B141" s="33"/>
      <c r="C141" s="33">
        <v>0.38264198539720495</v>
      </c>
      <c r="D141" s="33">
        <v>0.36186090676644006</v>
      </c>
      <c r="E141" s="33">
        <v>0.36464162867618688</v>
      </c>
      <c r="F141" s="33">
        <v>0.42827864133926469</v>
      </c>
      <c r="G141" s="33">
        <v>0.21449725077881443</v>
      </c>
      <c r="H141" s="33">
        <v>0.29390865903243479</v>
      </c>
      <c r="I141" s="33">
        <v>0.31048278736715995</v>
      </c>
      <c r="J141" s="33">
        <v>0.35169436574463064</v>
      </c>
      <c r="K141" s="33">
        <v>0.32764646998582059</v>
      </c>
      <c r="L141" s="33">
        <v>0.370631142948048</v>
      </c>
      <c r="M141" s="33">
        <v>0.35633637718058697</v>
      </c>
      <c r="N141" s="33">
        <v>0.4222308517382482</v>
      </c>
      <c r="O141" s="33">
        <v>0.40022631895806915</v>
      </c>
      <c r="P141" s="33">
        <v>0.31873458883932182</v>
      </c>
      <c r="Q141" s="33">
        <v>0.46630854578099423</v>
      </c>
      <c r="R141" s="33">
        <v>0.24826391512494086</v>
      </c>
      <c r="S141" s="33">
        <v>0.42417164805634683</v>
      </c>
      <c r="T141" s="33">
        <v>0.36425023360162923</v>
      </c>
      <c r="U141" s="33">
        <v>0.59100479644853143</v>
      </c>
      <c r="V141" s="33">
        <v>0.41300959709458979</v>
      </c>
      <c r="W141" s="33">
        <v>0.75252978586262143</v>
      </c>
      <c r="X141" s="33">
        <v>0.7863704389510906</v>
      </c>
      <c r="Y141" s="33">
        <v>0.64853057384724855</v>
      </c>
      <c r="DA141" s="60" t="s">
        <v>3552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19.126670276395863</v>
      </c>
      <c r="D143" s="117">
        <f t="shared" si="49"/>
        <v>27.261318701886339</v>
      </c>
      <c r="E143" s="117">
        <f t="shared" si="49"/>
        <v>29.402191008230872</v>
      </c>
      <c r="F143" s="117">
        <f t="shared" si="49"/>
        <v>28.307351249492054</v>
      </c>
      <c r="G143" s="117">
        <f t="shared" si="49"/>
        <v>23.426091120501216</v>
      </c>
      <c r="H143" s="117">
        <f t="shared" si="49"/>
        <v>21.133667009549832</v>
      </c>
      <c r="I143" s="117">
        <f t="shared" si="49"/>
        <v>19.238386255292053</v>
      </c>
      <c r="J143" s="117">
        <f t="shared" si="49"/>
        <v>16.76415987148604</v>
      </c>
      <c r="K143" s="117">
        <f t="shared" si="49"/>
        <v>15.520190753368162</v>
      </c>
      <c r="L143" s="117">
        <f t="shared" si="49"/>
        <v>18.623000917332899</v>
      </c>
      <c r="M143" s="117">
        <f t="shared" si="49"/>
        <v>17.99507208635541</v>
      </c>
      <c r="N143" s="117">
        <f t="shared" si="49"/>
        <v>21.811041505320119</v>
      </c>
      <c r="O143" s="117">
        <f t="shared" si="49"/>
        <v>21.793447360267116</v>
      </c>
      <c r="P143" s="117">
        <f t="shared" si="49"/>
        <v>34.453820236509117</v>
      </c>
      <c r="Q143" s="117">
        <f t="shared" si="49"/>
        <v>32.353353675886126</v>
      </c>
      <c r="R143" s="117">
        <f t="shared" ref="R143:V143" si="50">R144+R146+R148+R157</f>
        <v>23.318783035377113</v>
      </c>
      <c r="S143" s="117">
        <f t="shared" si="50"/>
        <v>23.363285618969808</v>
      </c>
      <c r="T143" s="117">
        <f t="shared" si="50"/>
        <v>21.656712988767012</v>
      </c>
      <c r="U143" s="117">
        <f t="shared" si="50"/>
        <v>22.543030624059082</v>
      </c>
      <c r="V143" s="117">
        <f t="shared" si="50"/>
        <v>21.872545607335358</v>
      </c>
      <c r="W143" s="117">
        <f t="shared" ref="W143:Y143" si="51">W144+W146+W148+W157</f>
        <v>33.37372762366531</v>
      </c>
      <c r="X143" s="117">
        <f t="shared" si="51"/>
        <v>25.566232800102458</v>
      </c>
      <c r="Y143" s="117">
        <f t="shared" si="51"/>
        <v>16.165525432062434</v>
      </c>
      <c r="DA143" s="129" t="s">
        <v>3553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17.05526189714077</v>
      </c>
      <c r="D144" s="122">
        <f t="shared" si="52"/>
        <v>24.338225716625288</v>
      </c>
      <c r="E144" s="122">
        <f t="shared" si="52"/>
        <v>26.507768179357374</v>
      </c>
      <c r="F144" s="122">
        <f t="shared" si="52"/>
        <v>25.332691804399435</v>
      </c>
      <c r="G144" s="122">
        <f t="shared" si="52"/>
        <v>20.957737016554617</v>
      </c>
      <c r="H144" s="122">
        <f t="shared" si="52"/>
        <v>18.945756716716268</v>
      </c>
      <c r="I144" s="122">
        <f t="shared" si="52"/>
        <v>17.346286144377959</v>
      </c>
      <c r="J144" s="122">
        <f t="shared" si="52"/>
        <v>14.709636149797735</v>
      </c>
      <c r="K144" s="122">
        <f t="shared" si="52"/>
        <v>13.771490696913599</v>
      </c>
      <c r="L144" s="122">
        <f t="shared" si="52"/>
        <v>16.604811697396737</v>
      </c>
      <c r="M144" s="122">
        <f t="shared" si="52"/>
        <v>16.030090854084474</v>
      </c>
      <c r="N144" s="122">
        <f t="shared" si="52"/>
        <v>19.288997113874796</v>
      </c>
      <c r="O144" s="122">
        <f t="shared" si="52"/>
        <v>18.950805433809894</v>
      </c>
      <c r="P144" s="122">
        <f t="shared" si="52"/>
        <v>30.448055644671072</v>
      </c>
      <c r="Q144" s="122">
        <f t="shared" si="52"/>
        <v>28.105142032507608</v>
      </c>
      <c r="R144" s="122">
        <f t="shared" si="52"/>
        <v>20.606502912962501</v>
      </c>
      <c r="S144" s="122">
        <f t="shared" si="52"/>
        <v>20.47866010585728</v>
      </c>
      <c r="T144" s="122">
        <f t="shared" si="52"/>
        <v>18.788346202119641</v>
      </c>
      <c r="U144" s="122">
        <f t="shared" si="52"/>
        <v>18.828469047846795</v>
      </c>
      <c r="V144" s="122">
        <f t="shared" si="52"/>
        <v>17.783338509518423</v>
      </c>
      <c r="W144" s="122">
        <f t="shared" si="52"/>
        <v>26.730218931589981</v>
      </c>
      <c r="X144" s="122">
        <f t="shared" si="52"/>
        <v>19.748306393335067</v>
      </c>
      <c r="Y144" s="122">
        <f t="shared" si="52"/>
        <v>11.187295125138698</v>
      </c>
      <c r="DA144" s="130" t="s">
        <v>3554</v>
      </c>
    </row>
    <row r="145" spans="1:105" ht="12" customHeight="1" x14ac:dyDescent="0.25">
      <c r="A145" s="97" t="s">
        <v>53</v>
      </c>
      <c r="B145" s="98"/>
      <c r="C145" s="98">
        <v>17.05526189714077</v>
      </c>
      <c r="D145" s="98">
        <v>24.338225716625288</v>
      </c>
      <c r="E145" s="98">
        <v>26.507768179357374</v>
      </c>
      <c r="F145" s="98">
        <v>25.332691804399435</v>
      </c>
      <c r="G145" s="98">
        <v>20.957737016554617</v>
      </c>
      <c r="H145" s="98">
        <v>18.945756716716268</v>
      </c>
      <c r="I145" s="98">
        <v>17.346286144377959</v>
      </c>
      <c r="J145" s="98">
        <v>14.709636149797735</v>
      </c>
      <c r="K145" s="98">
        <v>13.771490696913599</v>
      </c>
      <c r="L145" s="98">
        <v>16.604811697396737</v>
      </c>
      <c r="M145" s="98">
        <v>16.030090854084474</v>
      </c>
      <c r="N145" s="98">
        <v>19.288997113874796</v>
      </c>
      <c r="O145" s="98">
        <v>18.950805433809894</v>
      </c>
      <c r="P145" s="98">
        <v>30.448055644671072</v>
      </c>
      <c r="Q145" s="98">
        <v>28.105142032507608</v>
      </c>
      <c r="R145" s="98">
        <v>20.606502912962501</v>
      </c>
      <c r="S145" s="98">
        <v>20.47866010585728</v>
      </c>
      <c r="T145" s="98">
        <v>18.788346202119641</v>
      </c>
      <c r="U145" s="98">
        <v>18.828469047846795</v>
      </c>
      <c r="V145" s="98">
        <v>17.783338509518423</v>
      </c>
      <c r="W145" s="98">
        <v>26.730218931589981</v>
      </c>
      <c r="X145" s="98">
        <v>19.748306393335067</v>
      </c>
      <c r="Y145" s="98">
        <v>11.187295125138698</v>
      </c>
      <c r="DA145" s="63" t="s">
        <v>3555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0.2744173009112465</v>
      </c>
      <c r="D146" s="122">
        <f t="shared" si="53"/>
        <v>0.36184547918064885</v>
      </c>
      <c r="E146" s="122">
        <f t="shared" si="53"/>
        <v>0.29821340208716118</v>
      </c>
      <c r="F146" s="122">
        <f t="shared" si="53"/>
        <v>0.34529237097533422</v>
      </c>
      <c r="G146" s="122">
        <f t="shared" si="53"/>
        <v>0.45107801925809676</v>
      </c>
      <c r="H146" s="122">
        <f t="shared" si="53"/>
        <v>0.35364578316161444</v>
      </c>
      <c r="I146" s="122">
        <f t="shared" si="53"/>
        <v>0.24454318202721634</v>
      </c>
      <c r="J146" s="122">
        <f t="shared" si="53"/>
        <v>0.43036516441650635</v>
      </c>
      <c r="K146" s="122">
        <f t="shared" si="53"/>
        <v>0.19189244878387865</v>
      </c>
      <c r="L146" s="122">
        <f t="shared" si="53"/>
        <v>0.3648910460974969</v>
      </c>
      <c r="M146" s="122">
        <f t="shared" si="53"/>
        <v>0.21345674011807383</v>
      </c>
      <c r="N146" s="122">
        <f t="shared" si="53"/>
        <v>0.4429936988419767</v>
      </c>
      <c r="O146" s="122">
        <f t="shared" si="53"/>
        <v>0.54489439892647362</v>
      </c>
      <c r="P146" s="122">
        <f t="shared" si="53"/>
        <v>0.53244979013958693</v>
      </c>
      <c r="Q146" s="122">
        <f t="shared" si="53"/>
        <v>0.77211891239464703</v>
      </c>
      <c r="R146" s="122">
        <f t="shared" si="53"/>
        <v>0.31452316490597026</v>
      </c>
      <c r="S146" s="122">
        <f t="shared" si="53"/>
        <v>0.23296123335357888</v>
      </c>
      <c r="T146" s="122">
        <f t="shared" si="53"/>
        <v>0.44868422096776511</v>
      </c>
      <c r="U146" s="122">
        <f t="shared" si="53"/>
        <v>0.64631062801317662</v>
      </c>
      <c r="V146" s="122">
        <f t="shared" si="53"/>
        <v>1.2691221474948637</v>
      </c>
      <c r="W146" s="122">
        <f t="shared" si="53"/>
        <v>2.1888474076239368</v>
      </c>
      <c r="X146" s="122">
        <f t="shared" si="53"/>
        <v>0.66901879770385198</v>
      </c>
      <c r="Y146" s="122">
        <f t="shared" si="53"/>
        <v>1.3915983703093884</v>
      </c>
      <c r="DA146" s="130" t="s">
        <v>3556</v>
      </c>
    </row>
    <row r="147" spans="1:105" ht="12" customHeight="1" x14ac:dyDescent="0.25">
      <c r="A147" s="97" t="s">
        <v>53</v>
      </c>
      <c r="B147" s="98"/>
      <c r="C147" s="98">
        <v>0.2744173009112465</v>
      </c>
      <c r="D147" s="98">
        <v>0.36184547918064885</v>
      </c>
      <c r="E147" s="98">
        <v>0.29821340208716118</v>
      </c>
      <c r="F147" s="98">
        <v>0.34529237097533422</v>
      </c>
      <c r="G147" s="98">
        <v>0.45107801925809676</v>
      </c>
      <c r="H147" s="98">
        <v>0.35364578316161444</v>
      </c>
      <c r="I147" s="98">
        <v>0.24454318202721634</v>
      </c>
      <c r="J147" s="98">
        <v>0.43036516441650635</v>
      </c>
      <c r="K147" s="98">
        <v>0.19189244878387865</v>
      </c>
      <c r="L147" s="98">
        <v>0.3648910460974969</v>
      </c>
      <c r="M147" s="98">
        <v>0.21345674011807383</v>
      </c>
      <c r="N147" s="98">
        <v>0.4429936988419767</v>
      </c>
      <c r="O147" s="98">
        <v>0.54489439892647362</v>
      </c>
      <c r="P147" s="98">
        <v>0.53244979013958693</v>
      </c>
      <c r="Q147" s="98">
        <v>0.77211891239464703</v>
      </c>
      <c r="R147" s="98">
        <v>0.31452316490597026</v>
      </c>
      <c r="S147" s="98">
        <v>0.23296123335357888</v>
      </c>
      <c r="T147" s="98">
        <v>0.44868422096776511</v>
      </c>
      <c r="U147" s="98">
        <v>0.64631062801317662</v>
      </c>
      <c r="V147" s="98">
        <v>1.2691221474948637</v>
      </c>
      <c r="W147" s="98">
        <v>2.1888474076239368</v>
      </c>
      <c r="X147" s="98">
        <v>0.66901879770385198</v>
      </c>
      <c r="Y147" s="98">
        <v>1.3915983703093884</v>
      </c>
      <c r="DA147" s="63" t="s">
        <v>3557</v>
      </c>
    </row>
    <row r="148" spans="1:105" ht="12" customHeight="1" x14ac:dyDescent="0.25">
      <c r="A148" s="121" t="s">
        <v>55</v>
      </c>
      <c r="B148" s="122"/>
      <c r="C148" s="122">
        <v>1.6303729659777333</v>
      </c>
      <c r="D148" s="122">
        <v>2.3243059907528907</v>
      </c>
      <c r="E148" s="122">
        <v>2.3481540029111514</v>
      </c>
      <c r="F148" s="122">
        <v>2.3799872203684189</v>
      </c>
      <c r="G148" s="122">
        <v>1.8259521835127894</v>
      </c>
      <c r="H148" s="122">
        <v>1.6622057598828062</v>
      </c>
      <c r="I148" s="122">
        <v>1.4879265680513205</v>
      </c>
      <c r="J148" s="122">
        <v>1.4558196129878049</v>
      </c>
      <c r="K148" s="122">
        <v>1.3889198529402005</v>
      </c>
      <c r="L148" s="122">
        <v>1.4726614137952574</v>
      </c>
      <c r="M148" s="122">
        <v>1.5660088058368524</v>
      </c>
      <c r="N148" s="122">
        <v>1.8495847213744845</v>
      </c>
      <c r="O148" s="122">
        <v>2.0422252984436517</v>
      </c>
      <c r="P148" s="122">
        <v>3.0809184039763506</v>
      </c>
      <c r="Q148" s="122">
        <v>3.0727657553590291</v>
      </c>
      <c r="R148" s="122">
        <v>2.1199071720266809</v>
      </c>
      <c r="S148" s="122">
        <v>2.3343489713776306</v>
      </c>
      <c r="T148" s="122">
        <v>2.1156068223192799</v>
      </c>
      <c r="U148" s="122">
        <v>2.6695721851960226</v>
      </c>
      <c r="V148" s="122">
        <v>2.347947475974058</v>
      </c>
      <c r="W148" s="122">
        <v>3.6912257049377786</v>
      </c>
      <c r="X148" s="122">
        <v>4.2613740859625313</v>
      </c>
      <c r="Y148" s="122">
        <v>2.9991325295856361</v>
      </c>
      <c r="DA148" s="130" t="s">
        <v>3558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3559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3560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3561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3562</v>
      </c>
    </row>
    <row r="153" spans="1:105" ht="12" customHeight="1" x14ac:dyDescent="0.25">
      <c r="A153" s="106" t="s">
        <v>122</v>
      </c>
      <c r="B153" s="101"/>
      <c r="C153" s="101">
        <v>1.6038759574111283</v>
      </c>
      <c r="D153" s="101">
        <v>2.2920101902098939</v>
      </c>
      <c r="E153" s="101">
        <v>2.3178176534885653</v>
      </c>
      <c r="F153" s="101">
        <v>2.3392702734092947</v>
      </c>
      <c r="G153" s="101">
        <v>1.7866105149514777</v>
      </c>
      <c r="H153" s="101">
        <v>1.5971681278959911</v>
      </c>
      <c r="I153" s="101">
        <v>1.4467186140554711</v>
      </c>
      <c r="J153" s="101">
        <v>1.3894907004608918</v>
      </c>
      <c r="K153" s="101">
        <v>1.3530093847872335</v>
      </c>
      <c r="L153" s="101">
        <v>1.424601018029733</v>
      </c>
      <c r="M153" s="101">
        <v>1.5172432502941433</v>
      </c>
      <c r="N153" s="101">
        <v>1.7758002746678299</v>
      </c>
      <c r="O153" s="101">
        <v>1.9408996620716301</v>
      </c>
      <c r="P153" s="101">
        <v>2.8855022530089376</v>
      </c>
      <c r="Q153" s="101">
        <v>2.9143310878929181</v>
      </c>
      <c r="R153" s="101">
        <v>1.9801544820946335</v>
      </c>
      <c r="S153" s="101">
        <v>2.1939933317412188</v>
      </c>
      <c r="T153" s="101">
        <v>1.9565596115338368</v>
      </c>
      <c r="U153" s="101">
        <v>2.4742420978967994</v>
      </c>
      <c r="V153" s="101">
        <v>2.1499993085916085</v>
      </c>
      <c r="W153" s="101">
        <v>3.403281465550406</v>
      </c>
      <c r="X153" s="101">
        <v>3.9106042351745747</v>
      </c>
      <c r="Y153" s="101">
        <v>2.7473018000410163</v>
      </c>
      <c r="DA153" s="131" t="s">
        <v>3563</v>
      </c>
    </row>
    <row r="154" spans="1:105" ht="12" customHeight="1" x14ac:dyDescent="0.25">
      <c r="A154" s="107" t="s">
        <v>121</v>
      </c>
      <c r="B154" s="104"/>
      <c r="C154" s="104">
        <v>2.6497008566605001E-2</v>
      </c>
      <c r="D154" s="104">
        <v>3.2295800542996592E-2</v>
      </c>
      <c r="E154" s="104">
        <v>3.0336349422586329E-2</v>
      </c>
      <c r="F154" s="104">
        <v>4.071694695912411E-2</v>
      </c>
      <c r="G154" s="104">
        <v>3.9341668561311827E-2</v>
      </c>
      <c r="H154" s="104">
        <v>6.5037631986815156E-2</v>
      </c>
      <c r="I154" s="104">
        <v>4.1207953995849471E-2</v>
      </c>
      <c r="J154" s="104">
        <v>6.6328912526913045E-2</v>
      </c>
      <c r="K154" s="104">
        <v>3.5910468152966862E-2</v>
      </c>
      <c r="L154" s="104">
        <v>4.8060395765524316E-2</v>
      </c>
      <c r="M154" s="104">
        <v>4.8765555542709102E-2</v>
      </c>
      <c r="N154" s="104">
        <v>7.3784446706654655E-2</v>
      </c>
      <c r="O154" s="104">
        <v>0.10132563637202162</v>
      </c>
      <c r="P154" s="104">
        <v>0.19541615096741288</v>
      </c>
      <c r="Q154" s="104">
        <v>0.15843466746611087</v>
      </c>
      <c r="R154" s="104">
        <v>0.13975268993204754</v>
      </c>
      <c r="S154" s="104">
        <v>0.14035563963641179</v>
      </c>
      <c r="T154" s="104">
        <v>0.15904721078544296</v>
      </c>
      <c r="U154" s="104">
        <v>0.19533008729922324</v>
      </c>
      <c r="V154" s="104">
        <v>0.19794816738244952</v>
      </c>
      <c r="W154" s="104">
        <v>0.28794423938737268</v>
      </c>
      <c r="X154" s="104">
        <v>0.35076985078795664</v>
      </c>
      <c r="Y154" s="104">
        <v>0.25183072954461982</v>
      </c>
      <c r="DA154" s="132" t="s">
        <v>3564</v>
      </c>
    </row>
    <row r="155" spans="1:105" ht="12" customHeight="1" x14ac:dyDescent="0.25">
      <c r="A155" s="108" t="s">
        <v>53</v>
      </c>
      <c r="B155" s="98"/>
      <c r="C155" s="98">
        <v>2.1148250465401166E-2</v>
      </c>
      <c r="D155" s="98">
        <v>2.5841207892044787E-2</v>
      </c>
      <c r="E155" s="98">
        <v>2.4160530042832921E-2</v>
      </c>
      <c r="F155" s="98">
        <v>3.2470887618649968E-2</v>
      </c>
      <c r="G155" s="98">
        <v>3.1510272011030113E-2</v>
      </c>
      <c r="H155" s="98">
        <v>5.2047776539758145E-2</v>
      </c>
      <c r="I155" s="98">
        <v>3.344570213422144E-2</v>
      </c>
      <c r="J155" s="98">
        <v>5.3321520012824829E-2</v>
      </c>
      <c r="K155" s="98">
        <v>2.8879218250761344E-2</v>
      </c>
      <c r="L155" s="98">
        <v>3.8527361414435662E-2</v>
      </c>
      <c r="M155" s="98">
        <v>3.9235833972506913E-2</v>
      </c>
      <c r="N155" s="98">
        <v>5.9308325022698623E-2</v>
      </c>
      <c r="O155" s="98">
        <v>8.1335364392461237E-2</v>
      </c>
      <c r="P155" s="98">
        <v>0.15698449359285094</v>
      </c>
      <c r="Q155" s="98">
        <v>0.12707448117285697</v>
      </c>
      <c r="R155" s="98">
        <v>0.11239113273673569</v>
      </c>
      <c r="S155" s="98">
        <v>0.1128868731623187</v>
      </c>
      <c r="T155" s="98">
        <v>0.12804973536655131</v>
      </c>
      <c r="U155" s="98">
        <v>0.15709152122411674</v>
      </c>
      <c r="V155" s="98">
        <v>0.15903926961587203</v>
      </c>
      <c r="W155" s="98">
        <v>0.22870852695025401</v>
      </c>
      <c r="X155" s="98">
        <v>0.27855584185107662</v>
      </c>
      <c r="Y155" s="98">
        <v>0.20324043190709501</v>
      </c>
      <c r="DA155" s="63" t="s">
        <v>3565</v>
      </c>
    </row>
    <row r="156" spans="1:105" ht="12" customHeight="1" x14ac:dyDescent="0.25">
      <c r="A156" s="108" t="s">
        <v>52</v>
      </c>
      <c r="B156" s="98"/>
      <c r="C156" s="98">
        <v>5.3487581012038356E-3</v>
      </c>
      <c r="D156" s="98">
        <v>6.4545926509518041E-3</v>
      </c>
      <c r="E156" s="98">
        <v>6.1758193797534075E-3</v>
      </c>
      <c r="F156" s="98">
        <v>8.2460593404741402E-3</v>
      </c>
      <c r="G156" s="98">
        <v>7.8313965502817152E-3</v>
      </c>
      <c r="H156" s="98">
        <v>1.2989855447057011E-2</v>
      </c>
      <c r="I156" s="98">
        <v>7.7622518616280323E-3</v>
      </c>
      <c r="J156" s="98">
        <v>1.3007392514088216E-2</v>
      </c>
      <c r="K156" s="98">
        <v>7.0312499022055167E-3</v>
      </c>
      <c r="L156" s="98">
        <v>9.5330343510886557E-3</v>
      </c>
      <c r="M156" s="98">
        <v>9.5297215702021855E-3</v>
      </c>
      <c r="N156" s="98">
        <v>1.4476121683956034E-2</v>
      </c>
      <c r="O156" s="98">
        <v>1.9990271979560385E-2</v>
      </c>
      <c r="P156" s="98">
        <v>3.8431657374561952E-2</v>
      </c>
      <c r="Q156" s="98">
        <v>3.1360186293253899E-2</v>
      </c>
      <c r="R156" s="98">
        <v>2.7361557195311859E-2</v>
      </c>
      <c r="S156" s="98">
        <v>2.7468766474093104E-2</v>
      </c>
      <c r="T156" s="98">
        <v>3.0997475418891637E-2</v>
      </c>
      <c r="U156" s="98">
        <v>3.823856607510652E-2</v>
      </c>
      <c r="V156" s="98">
        <v>3.8908897766577494E-2</v>
      </c>
      <c r="W156" s="98">
        <v>5.9235712437118698E-2</v>
      </c>
      <c r="X156" s="98">
        <v>7.221400893688E-2</v>
      </c>
      <c r="Y156" s="98">
        <v>4.8590297637524843E-2</v>
      </c>
      <c r="DA156" s="63" t="s">
        <v>3566</v>
      </c>
    </row>
    <row r="157" spans="1:105" ht="12" customHeight="1" x14ac:dyDescent="0.25">
      <c r="A157" s="121" t="s">
        <v>54</v>
      </c>
      <c r="B157" s="122"/>
      <c r="C157" s="122">
        <v>0.16661811236611315</v>
      </c>
      <c r="D157" s="122">
        <v>0.23694151532751245</v>
      </c>
      <c r="E157" s="122">
        <v>0.24805542387518484</v>
      </c>
      <c r="F157" s="122">
        <v>0.24937985374886726</v>
      </c>
      <c r="G157" s="122">
        <v>0.19132390117571058</v>
      </c>
      <c r="H157" s="122">
        <v>0.17205874978914579</v>
      </c>
      <c r="I157" s="122">
        <v>0.1596303608355569</v>
      </c>
      <c r="J157" s="122">
        <v>0.16833894428399249</v>
      </c>
      <c r="K157" s="122">
        <v>0.16788775473048476</v>
      </c>
      <c r="L157" s="122">
        <v>0.18063676004340673</v>
      </c>
      <c r="M157" s="122">
        <v>0.1855156863160114</v>
      </c>
      <c r="N157" s="122">
        <v>0.22946597122886117</v>
      </c>
      <c r="O157" s="122">
        <v>0.25552222908709715</v>
      </c>
      <c r="P157" s="122">
        <v>0.39239639772210722</v>
      </c>
      <c r="Q157" s="122">
        <v>0.40332697562484321</v>
      </c>
      <c r="R157" s="122">
        <v>0.27784978548195838</v>
      </c>
      <c r="S157" s="122">
        <v>0.31731530838132088</v>
      </c>
      <c r="T157" s="122">
        <v>0.30407574336032395</v>
      </c>
      <c r="U157" s="122">
        <v>0.39867876300308575</v>
      </c>
      <c r="V157" s="122">
        <v>0.47213747434801501</v>
      </c>
      <c r="W157" s="122">
        <v>0.76343557951362062</v>
      </c>
      <c r="X157" s="122">
        <v>0.88753352310100775</v>
      </c>
      <c r="Y157" s="122">
        <v>0.58749940702871339</v>
      </c>
      <c r="DA157" s="130" t="s">
        <v>3567</v>
      </c>
    </row>
    <row r="158" spans="1:105" ht="12" customHeight="1" x14ac:dyDescent="0.25">
      <c r="A158" s="97" t="s">
        <v>50</v>
      </c>
      <c r="B158" s="98"/>
      <c r="C158" s="98">
        <v>2.4649090088962926E-2</v>
      </c>
      <c r="D158" s="98">
        <v>3.1164088533324922E-2</v>
      </c>
      <c r="E158" s="98">
        <v>3.584522737687168E-2</v>
      </c>
      <c r="F158" s="98">
        <v>1.8576813999915263E-2</v>
      </c>
      <c r="G158" s="98">
        <v>1.8462749749861857E-2</v>
      </c>
      <c r="H158" s="98">
        <v>8.2361998857156966E-3</v>
      </c>
      <c r="I158" s="98">
        <v>1.4111963219130516E-2</v>
      </c>
      <c r="J158" s="98">
        <v>2.8874405128352383E-2</v>
      </c>
      <c r="K158" s="98">
        <v>2.2323388929035886E-2</v>
      </c>
      <c r="L158" s="98">
        <v>7.8773875922704822E-3</v>
      </c>
      <c r="M158" s="98">
        <v>1.9178722686353799E-3</v>
      </c>
      <c r="N158" s="98">
        <v>4.0152006765237502E-3</v>
      </c>
      <c r="O158" s="98">
        <v>1.9091528396045328E-2</v>
      </c>
      <c r="P158" s="98">
        <v>4.2345578301019975E-2</v>
      </c>
      <c r="Q158" s="98">
        <v>4.487221450660954E-2</v>
      </c>
      <c r="R158" s="98">
        <v>2.3380475074878917E-2</v>
      </c>
      <c r="S158" s="98">
        <v>1.4824384152959526E-2</v>
      </c>
      <c r="T158" s="98">
        <v>8.0488591671147788E-3</v>
      </c>
      <c r="U158" s="98">
        <v>1.3626950335688191E-2</v>
      </c>
      <c r="V158" s="98">
        <v>2.0667098154358882E-2</v>
      </c>
      <c r="W158" s="98">
        <v>4.3032935593502415E-2</v>
      </c>
      <c r="X158" s="98">
        <v>3.6110300254662497E-2</v>
      </c>
      <c r="Y158" s="98">
        <v>1.5022564342089616E-2</v>
      </c>
      <c r="DA158" s="63" t="s">
        <v>3568</v>
      </c>
    </row>
    <row r="159" spans="1:105" ht="12" customHeight="1" x14ac:dyDescent="0.25">
      <c r="A159" s="109" t="s">
        <v>120</v>
      </c>
      <c r="B159" s="33"/>
      <c r="C159" s="33">
        <v>0.14196902227715022</v>
      </c>
      <c r="D159" s="33">
        <v>0.20577742679418753</v>
      </c>
      <c r="E159" s="33">
        <v>0.21221019649831316</v>
      </c>
      <c r="F159" s="33">
        <v>0.230803039748952</v>
      </c>
      <c r="G159" s="33">
        <v>0.17286115142584871</v>
      </c>
      <c r="H159" s="33">
        <v>0.16382254990343009</v>
      </c>
      <c r="I159" s="33">
        <v>0.14551839761642638</v>
      </c>
      <c r="J159" s="33">
        <v>0.13946453915564011</v>
      </c>
      <c r="K159" s="33">
        <v>0.14556436580144888</v>
      </c>
      <c r="L159" s="33">
        <v>0.17275937245113626</v>
      </c>
      <c r="M159" s="33">
        <v>0.18359781404737602</v>
      </c>
      <c r="N159" s="33">
        <v>0.22545077055233742</v>
      </c>
      <c r="O159" s="33">
        <v>0.23643070069105182</v>
      </c>
      <c r="P159" s="33">
        <v>0.35005081942108723</v>
      </c>
      <c r="Q159" s="33">
        <v>0.35845476111823366</v>
      </c>
      <c r="R159" s="33">
        <v>0.25446931040707949</v>
      </c>
      <c r="S159" s="33">
        <v>0.30249092422836138</v>
      </c>
      <c r="T159" s="33">
        <v>0.29602688419320916</v>
      </c>
      <c r="U159" s="33">
        <v>0.38505181266739757</v>
      </c>
      <c r="V159" s="33">
        <v>0.45147037619365615</v>
      </c>
      <c r="W159" s="33">
        <v>0.72040264392011821</v>
      </c>
      <c r="X159" s="33">
        <v>0.8514232228463452</v>
      </c>
      <c r="Y159" s="33">
        <v>0.5724768426866238</v>
      </c>
      <c r="DA159" s="60" t="s">
        <v>3569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14.296544008963147</v>
      </c>
      <c r="D161" s="117">
        <f t="shared" si="54"/>
        <v>16.45841881452915</v>
      </c>
      <c r="E161" s="117">
        <f t="shared" si="54"/>
        <v>18.341098344528437</v>
      </c>
      <c r="F161" s="117">
        <f t="shared" si="54"/>
        <v>20.789433044529169</v>
      </c>
      <c r="G161" s="117">
        <f t="shared" si="54"/>
        <v>17.956350671913082</v>
      </c>
      <c r="H161" s="117">
        <f t="shared" si="54"/>
        <v>16.993251494586865</v>
      </c>
      <c r="I161" s="117">
        <f t="shared" si="54"/>
        <v>15.313266885115189</v>
      </c>
      <c r="J161" s="117">
        <f t="shared" si="54"/>
        <v>14.835135210440386</v>
      </c>
      <c r="K161" s="117">
        <f t="shared" si="54"/>
        <v>17.112126339932548</v>
      </c>
      <c r="L161" s="117">
        <f t="shared" si="54"/>
        <v>19.681730676094691</v>
      </c>
      <c r="M161" s="117">
        <f t="shared" si="54"/>
        <v>18.961820779639975</v>
      </c>
      <c r="N161" s="117">
        <f t="shared" si="54"/>
        <v>15.753790333573939</v>
      </c>
      <c r="O161" s="117">
        <f t="shared" si="54"/>
        <v>12.127462387144533</v>
      </c>
      <c r="P161" s="117">
        <f t="shared" si="54"/>
        <v>6.263937187339863</v>
      </c>
      <c r="Q161" s="117">
        <f t="shared" si="54"/>
        <v>13.397998079426459</v>
      </c>
      <c r="R161" s="117">
        <f t="shared" ref="R161:V161" si="55">R162+R164+R166+R175</f>
        <v>17.90482294715682</v>
      </c>
      <c r="S161" s="117">
        <f t="shared" si="55"/>
        <v>20.343894605136782</v>
      </c>
      <c r="T161" s="117">
        <f t="shared" si="55"/>
        <v>21.965620752100996</v>
      </c>
      <c r="U161" s="117">
        <f t="shared" si="55"/>
        <v>18.471105411689422</v>
      </c>
      <c r="V161" s="117">
        <f t="shared" si="55"/>
        <v>15.474762826422683</v>
      </c>
      <c r="W161" s="117">
        <f t="shared" ref="W161:Y161" si="56">W162+W164+W166+W175</f>
        <v>13.320932604752413</v>
      </c>
      <c r="X161" s="117">
        <f t="shared" si="56"/>
        <v>5.1075071212191974</v>
      </c>
      <c r="Y161" s="117">
        <f t="shared" si="56"/>
        <v>3.3586445104259353</v>
      </c>
      <c r="DA161" s="129" t="s">
        <v>3570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12.840229333987843</v>
      </c>
      <c r="D162" s="122">
        <f t="shared" si="57"/>
        <v>14.799474456024122</v>
      </c>
      <c r="E162" s="122">
        <f t="shared" si="57"/>
        <v>16.608118156656538</v>
      </c>
      <c r="F162" s="122">
        <f t="shared" si="57"/>
        <v>18.716004382375296</v>
      </c>
      <c r="G162" s="122">
        <f t="shared" si="57"/>
        <v>16.21743790831043</v>
      </c>
      <c r="H162" s="122">
        <f t="shared" si="57"/>
        <v>15.375785053172718</v>
      </c>
      <c r="I162" s="122">
        <f t="shared" si="57"/>
        <v>13.890041750282105</v>
      </c>
      <c r="J162" s="122">
        <f t="shared" si="57"/>
        <v>13.168034319627662</v>
      </c>
      <c r="K162" s="122">
        <f t="shared" si="57"/>
        <v>15.285873726340439</v>
      </c>
      <c r="L162" s="122">
        <f t="shared" si="57"/>
        <v>17.717383405945053</v>
      </c>
      <c r="M162" s="122">
        <f t="shared" si="57"/>
        <v>17.061387045756469</v>
      </c>
      <c r="N162" s="122">
        <f t="shared" si="57"/>
        <v>14.087463033302013</v>
      </c>
      <c r="O162" s="122">
        <f t="shared" si="57"/>
        <v>10.677600982793788</v>
      </c>
      <c r="P162" s="122">
        <f t="shared" si="57"/>
        <v>5.5666701459243768</v>
      </c>
      <c r="Q162" s="122">
        <f t="shared" si="57"/>
        <v>11.709751481629679</v>
      </c>
      <c r="R162" s="122">
        <f t="shared" si="57"/>
        <v>15.907337739952332</v>
      </c>
      <c r="S162" s="122">
        <f t="shared" si="57"/>
        <v>17.896152739510828</v>
      </c>
      <c r="T162" s="122">
        <f t="shared" si="57"/>
        <v>19.303305671851302</v>
      </c>
      <c r="U162" s="122">
        <f t="shared" si="57"/>
        <v>15.631297787618454</v>
      </c>
      <c r="V162" s="122">
        <f t="shared" si="57"/>
        <v>13.070438635712112</v>
      </c>
      <c r="W162" s="122">
        <f t="shared" si="57"/>
        <v>11.127232567547216</v>
      </c>
      <c r="X162" s="122">
        <f t="shared" si="57"/>
        <v>3.9516503195674288</v>
      </c>
      <c r="Y162" s="122">
        <f t="shared" si="57"/>
        <v>2.3022471510443294</v>
      </c>
      <c r="DA162" s="130" t="s">
        <v>3571</v>
      </c>
    </row>
    <row r="163" spans="1:105" ht="12" customHeight="1" x14ac:dyDescent="0.25">
      <c r="A163" s="97" t="s">
        <v>53</v>
      </c>
      <c r="B163" s="33"/>
      <c r="C163" s="33">
        <v>12.840229333987843</v>
      </c>
      <c r="D163" s="33">
        <v>14.799474456024122</v>
      </c>
      <c r="E163" s="33">
        <v>16.608118156656538</v>
      </c>
      <c r="F163" s="33">
        <v>18.716004382375296</v>
      </c>
      <c r="G163" s="33">
        <v>16.21743790831043</v>
      </c>
      <c r="H163" s="33">
        <v>15.375785053172718</v>
      </c>
      <c r="I163" s="33">
        <v>13.890041750282105</v>
      </c>
      <c r="J163" s="33">
        <v>13.168034319627662</v>
      </c>
      <c r="K163" s="33">
        <v>15.285873726340439</v>
      </c>
      <c r="L163" s="33">
        <v>17.717383405945053</v>
      </c>
      <c r="M163" s="33">
        <v>17.061387045756469</v>
      </c>
      <c r="N163" s="33">
        <v>14.087463033302013</v>
      </c>
      <c r="O163" s="33">
        <v>10.677600982793788</v>
      </c>
      <c r="P163" s="33">
        <v>5.5666701459243768</v>
      </c>
      <c r="Q163" s="33">
        <v>11.709751481629679</v>
      </c>
      <c r="R163" s="33">
        <v>15.907337739952332</v>
      </c>
      <c r="S163" s="33">
        <v>17.896152739510828</v>
      </c>
      <c r="T163" s="33">
        <v>19.303305671851302</v>
      </c>
      <c r="U163" s="33">
        <v>15.631297787618454</v>
      </c>
      <c r="V163" s="33">
        <v>13.070438635712112</v>
      </c>
      <c r="W163" s="33">
        <v>11.127232567547216</v>
      </c>
      <c r="X163" s="33">
        <v>3.9516503195674288</v>
      </c>
      <c r="Y163" s="33">
        <v>2.3022471510443294</v>
      </c>
      <c r="DA163" s="60" t="s">
        <v>3572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0.10329317705457697</v>
      </c>
      <c r="D164" s="122">
        <f t="shared" si="58"/>
        <v>0.10941684702496729</v>
      </c>
      <c r="E164" s="122">
        <f t="shared" si="58"/>
        <v>9.4188000854778103E-2</v>
      </c>
      <c r="F164" s="122">
        <f t="shared" si="58"/>
        <v>0.1279691062224603</v>
      </c>
      <c r="G164" s="122">
        <f t="shared" si="58"/>
        <v>0.17507637708102092</v>
      </c>
      <c r="H164" s="122">
        <f t="shared" si="58"/>
        <v>0.14244469198716381</v>
      </c>
      <c r="I164" s="122">
        <f t="shared" si="58"/>
        <v>9.8437350610004692E-2</v>
      </c>
      <c r="J164" s="122">
        <f t="shared" si="58"/>
        <v>0.19535498105043803</v>
      </c>
      <c r="K164" s="122">
        <f t="shared" si="58"/>
        <v>0.10624310253727991</v>
      </c>
      <c r="L164" s="122">
        <f t="shared" si="58"/>
        <v>0.19608906977074941</v>
      </c>
      <c r="M164" s="122">
        <f t="shared" si="58"/>
        <v>0.1095182966982019</v>
      </c>
      <c r="N164" s="122">
        <f t="shared" si="58"/>
        <v>0.16118660353794551</v>
      </c>
      <c r="O164" s="122">
        <f t="shared" si="58"/>
        <v>0.1543992382102525</v>
      </c>
      <c r="P164" s="122">
        <f t="shared" si="58"/>
        <v>4.9833081227941917E-2</v>
      </c>
      <c r="Q164" s="122">
        <f t="shared" si="58"/>
        <v>0.16964115674928409</v>
      </c>
      <c r="R164" s="122">
        <f t="shared" si="58"/>
        <v>0.12314876882893164</v>
      </c>
      <c r="S164" s="122">
        <f t="shared" si="58"/>
        <v>0.10353832593492394</v>
      </c>
      <c r="T164" s="122">
        <f t="shared" si="58"/>
        <v>0.22702082225085432</v>
      </c>
      <c r="U164" s="122">
        <f t="shared" si="58"/>
        <v>0.27143024549771311</v>
      </c>
      <c r="V164" s="122">
        <f t="shared" si="58"/>
        <v>0.44289013358325163</v>
      </c>
      <c r="W164" s="122">
        <f t="shared" si="58"/>
        <v>0.43384592688456308</v>
      </c>
      <c r="X164" s="122">
        <f t="shared" si="58"/>
        <v>7.0657492553204373E-2</v>
      </c>
      <c r="Y164" s="122">
        <f t="shared" si="58"/>
        <v>0.25769127469023262</v>
      </c>
      <c r="DA164" s="130" t="s">
        <v>3573</v>
      </c>
    </row>
    <row r="165" spans="1:105" ht="12" customHeight="1" x14ac:dyDescent="0.25">
      <c r="A165" s="97" t="s">
        <v>53</v>
      </c>
      <c r="B165" s="98"/>
      <c r="C165" s="98">
        <v>0.10329317705457697</v>
      </c>
      <c r="D165" s="98">
        <v>0.10941684702496729</v>
      </c>
      <c r="E165" s="98">
        <v>9.4188000854778103E-2</v>
      </c>
      <c r="F165" s="98">
        <v>0.1279691062224603</v>
      </c>
      <c r="G165" s="98">
        <v>0.17507637708102092</v>
      </c>
      <c r="H165" s="98">
        <v>0.14244469198716381</v>
      </c>
      <c r="I165" s="98">
        <v>9.8437350610004692E-2</v>
      </c>
      <c r="J165" s="98">
        <v>0.19535498105043803</v>
      </c>
      <c r="K165" s="98">
        <v>0.10624310253727991</v>
      </c>
      <c r="L165" s="98">
        <v>0.19608906977074941</v>
      </c>
      <c r="M165" s="98">
        <v>0.1095182966982019</v>
      </c>
      <c r="N165" s="98">
        <v>0.16118660353794551</v>
      </c>
      <c r="O165" s="98">
        <v>0.1543992382102525</v>
      </c>
      <c r="P165" s="98">
        <v>4.9833081227941917E-2</v>
      </c>
      <c r="Q165" s="98">
        <v>0.16964115674928409</v>
      </c>
      <c r="R165" s="98">
        <v>0.12314876882893164</v>
      </c>
      <c r="S165" s="98">
        <v>0.10353832593492394</v>
      </c>
      <c r="T165" s="98">
        <v>0.22702082225085432</v>
      </c>
      <c r="U165" s="98">
        <v>0.27143024549771311</v>
      </c>
      <c r="V165" s="98">
        <v>0.44289013358325163</v>
      </c>
      <c r="W165" s="98">
        <v>0.43384592688456308</v>
      </c>
      <c r="X165" s="98">
        <v>7.0657492553204373E-2</v>
      </c>
      <c r="Y165" s="98">
        <v>0.25769127469023262</v>
      </c>
      <c r="DA165" s="63" t="s">
        <v>3574</v>
      </c>
    </row>
    <row r="166" spans="1:105" ht="12" customHeight="1" x14ac:dyDescent="0.25">
      <c r="A166" s="121" t="s">
        <v>55</v>
      </c>
      <c r="B166" s="122"/>
      <c r="C166" s="122">
        <v>1.2275690850998446</v>
      </c>
      <c r="D166" s="122">
        <v>1.4061801854011369</v>
      </c>
      <c r="E166" s="122">
        <v>1.482214110532446</v>
      </c>
      <c r="F166" s="122">
        <v>1.7609442912336297</v>
      </c>
      <c r="G166" s="122">
        <v>1.41551959230909</v>
      </c>
      <c r="H166" s="122">
        <v>1.3366579709908724</v>
      </c>
      <c r="I166" s="122">
        <v>1.1964303944602988</v>
      </c>
      <c r="J166" s="122">
        <v>1.3192048847719184</v>
      </c>
      <c r="K166" s="122">
        <v>1.5345244623175194</v>
      </c>
      <c r="L166" s="122">
        <v>1.5750613489375955</v>
      </c>
      <c r="M166" s="122">
        <v>1.6012275571942429</v>
      </c>
      <c r="N166" s="122">
        <v>1.3390175871240315</v>
      </c>
      <c r="O166" s="122">
        <v>1.1513995818811751</v>
      </c>
      <c r="P166" s="122">
        <v>0.57429017037416707</v>
      </c>
      <c r="Q166" s="122">
        <v>1.3424025766229137</v>
      </c>
      <c r="R166" s="122">
        <v>1.6571405721812096</v>
      </c>
      <c r="S166" s="122">
        <v>2.0636810894520456</v>
      </c>
      <c r="T166" s="122">
        <v>2.1292566320399398</v>
      </c>
      <c r="U166" s="122">
        <v>2.2346505402630088</v>
      </c>
      <c r="V166" s="122">
        <v>1.6330516649338187</v>
      </c>
      <c r="W166" s="122">
        <v>1.458251669181164</v>
      </c>
      <c r="X166" s="122">
        <v>0.89814012919404929</v>
      </c>
      <c r="Y166" s="122">
        <v>0.6678764118323488</v>
      </c>
      <c r="DA166" s="130" t="s">
        <v>3575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3576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3577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3578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3579</v>
      </c>
    </row>
    <row r="171" spans="1:105" ht="12" customHeight="1" x14ac:dyDescent="0.25">
      <c r="A171" s="106" t="s">
        <v>122</v>
      </c>
      <c r="B171" s="101"/>
      <c r="C171" s="101">
        <v>1.2075408297983263</v>
      </c>
      <c r="D171" s="101">
        <v>1.3866031943383939</v>
      </c>
      <c r="E171" s="101">
        <v>1.4631315681537223</v>
      </c>
      <c r="F171" s="101">
        <v>1.7308332556081696</v>
      </c>
      <c r="G171" s="101">
        <v>1.3850045801557647</v>
      </c>
      <c r="H171" s="101">
        <v>1.2843259498950985</v>
      </c>
      <c r="I171" s="101">
        <v>1.1632928409502834</v>
      </c>
      <c r="J171" s="101">
        <v>1.2590153089761715</v>
      </c>
      <c r="K171" s="101">
        <v>1.4947884803750613</v>
      </c>
      <c r="L171" s="101">
        <v>1.5236736950036887</v>
      </c>
      <c r="M171" s="101">
        <v>1.551300916995755</v>
      </c>
      <c r="N171" s="101">
        <v>1.2855431449115431</v>
      </c>
      <c r="O171" s="101">
        <v>1.09422844196346</v>
      </c>
      <c r="P171" s="101">
        <v>0.5378756738314201</v>
      </c>
      <c r="Q171" s="101">
        <v>1.2731871215873702</v>
      </c>
      <c r="R171" s="101">
        <v>1.5478483639257199</v>
      </c>
      <c r="S171" s="101">
        <v>1.9395474584168271</v>
      </c>
      <c r="T171" s="101">
        <v>1.9691855121721873</v>
      </c>
      <c r="U171" s="101">
        <v>2.0711055854128144</v>
      </c>
      <c r="V171" s="101">
        <v>1.4953485919721146</v>
      </c>
      <c r="W171" s="101">
        <v>1.3445591925323903</v>
      </c>
      <c r="X171" s="101">
        <v>0.8242285918474842</v>
      </c>
      <c r="Y171" s="101">
        <v>0.61176856269504032</v>
      </c>
      <c r="DA171" s="131" t="s">
        <v>3580</v>
      </c>
    </row>
    <row r="172" spans="1:105" ht="12" customHeight="1" x14ac:dyDescent="0.25">
      <c r="A172" s="107" t="s">
        <v>121</v>
      </c>
      <c r="B172" s="104"/>
      <c r="C172" s="104">
        <v>2.0028255301518336E-2</v>
      </c>
      <c r="D172" s="104">
        <v>1.9576991062743111E-2</v>
      </c>
      <c r="E172" s="104">
        <v>1.9082542378723658E-2</v>
      </c>
      <c r="F172" s="104">
        <v>3.011103562546005E-2</v>
      </c>
      <c r="G172" s="104">
        <v>3.0515012153325204E-2</v>
      </c>
      <c r="H172" s="104">
        <v>5.2332021095773895E-2</v>
      </c>
      <c r="I172" s="104">
        <v>3.3137553510015454E-2</v>
      </c>
      <c r="J172" s="104">
        <v>6.0189575795746866E-2</v>
      </c>
      <c r="K172" s="104">
        <v>3.9735981942458178E-2</v>
      </c>
      <c r="L172" s="104">
        <v>5.1387653933906784E-2</v>
      </c>
      <c r="M172" s="104">
        <v>4.9926640198487894E-2</v>
      </c>
      <c r="N172" s="104">
        <v>5.3474442212488399E-2</v>
      </c>
      <c r="O172" s="104">
        <v>5.7171139917714976E-2</v>
      </c>
      <c r="P172" s="104">
        <v>3.6414496542747005E-2</v>
      </c>
      <c r="Q172" s="104">
        <v>6.9215455035543383E-2</v>
      </c>
      <c r="R172" s="104">
        <v>0.10929220825548966</v>
      </c>
      <c r="S172" s="104">
        <v>0.12413363103521852</v>
      </c>
      <c r="T172" s="104">
        <v>0.16007111986775263</v>
      </c>
      <c r="U172" s="104">
        <v>0.16354495485019424</v>
      </c>
      <c r="V172" s="104">
        <v>0.13770307296170403</v>
      </c>
      <c r="W172" s="104">
        <v>0.11369247664877374</v>
      </c>
      <c r="X172" s="104">
        <v>7.3911537346565068E-2</v>
      </c>
      <c r="Y172" s="104">
        <v>5.6107849137308527E-2</v>
      </c>
      <c r="DA172" s="132" t="s">
        <v>3581</v>
      </c>
    </row>
    <row r="173" spans="1:105" ht="12" customHeight="1" x14ac:dyDescent="0.25">
      <c r="A173" s="108" t="s">
        <v>53</v>
      </c>
      <c r="B173" s="98"/>
      <c r="C173" s="98">
        <v>1.5985297300138913E-2</v>
      </c>
      <c r="D173" s="98">
        <v>1.5664361540737578E-2</v>
      </c>
      <c r="E173" s="98">
        <v>1.5197752768878773E-2</v>
      </c>
      <c r="F173" s="98">
        <v>2.4012901921576478E-2</v>
      </c>
      <c r="G173" s="98">
        <v>2.4440659700863104E-2</v>
      </c>
      <c r="H173" s="98">
        <v>4.1879835668354716E-2</v>
      </c>
      <c r="I173" s="98">
        <v>2.6895505277074218E-2</v>
      </c>
      <c r="J173" s="98">
        <v>4.8386134312908197E-2</v>
      </c>
      <c r="K173" s="98">
        <v>3.1955698545515991E-2</v>
      </c>
      <c r="L173" s="98">
        <v>4.1194640281588916E-2</v>
      </c>
      <c r="M173" s="98">
        <v>4.0170020495661846E-2</v>
      </c>
      <c r="N173" s="98">
        <v>4.2983036950248486E-2</v>
      </c>
      <c r="O173" s="98">
        <v>4.5891994014889977E-2</v>
      </c>
      <c r="P173" s="98">
        <v>2.9253013483798641E-2</v>
      </c>
      <c r="Q173" s="98">
        <v>5.5515110287754688E-2</v>
      </c>
      <c r="R173" s="98">
        <v>8.7894373203881354E-2</v>
      </c>
      <c r="S173" s="98">
        <v>9.9839646615920083E-2</v>
      </c>
      <c r="T173" s="98">
        <v>0.12887408988607846</v>
      </c>
      <c r="U173" s="98">
        <v>0.1315287680519491</v>
      </c>
      <c r="V173" s="98">
        <v>0.11063601364582402</v>
      </c>
      <c r="W173" s="98">
        <v>9.0303730038113372E-2</v>
      </c>
      <c r="X173" s="98">
        <v>5.8695154278027281E-2</v>
      </c>
      <c r="Y173" s="98">
        <v>4.5281938040942063E-2</v>
      </c>
      <c r="DA173" s="63" t="s">
        <v>3582</v>
      </c>
    </row>
    <row r="174" spans="1:105" ht="12" customHeight="1" x14ac:dyDescent="0.25">
      <c r="A174" s="115" t="s">
        <v>52</v>
      </c>
      <c r="B174" s="33"/>
      <c r="C174" s="33">
        <v>4.0429580013794228E-3</v>
      </c>
      <c r="D174" s="33">
        <v>3.9126295220055342E-3</v>
      </c>
      <c r="E174" s="33">
        <v>3.8847896098448856E-3</v>
      </c>
      <c r="F174" s="33">
        <v>6.0981337038835716E-3</v>
      </c>
      <c r="G174" s="33">
        <v>6.0743524524620998E-3</v>
      </c>
      <c r="H174" s="33">
        <v>1.0452185427419176E-2</v>
      </c>
      <c r="I174" s="33">
        <v>6.2420482329412367E-3</v>
      </c>
      <c r="J174" s="33">
        <v>1.1803441482838671E-2</v>
      </c>
      <c r="K174" s="33">
        <v>7.7802833969421873E-3</v>
      </c>
      <c r="L174" s="33">
        <v>1.0193013652317869E-2</v>
      </c>
      <c r="M174" s="33">
        <v>9.7566197028260485E-3</v>
      </c>
      <c r="N174" s="33">
        <v>1.0491405262239913E-2</v>
      </c>
      <c r="O174" s="33">
        <v>1.1279145902825001E-2</v>
      </c>
      <c r="P174" s="33">
        <v>7.1614830589483607E-3</v>
      </c>
      <c r="Q174" s="33">
        <v>1.3700344747788695E-2</v>
      </c>
      <c r="R174" s="33">
        <v>2.1397835051608305E-2</v>
      </c>
      <c r="S174" s="33">
        <v>2.4293984419298427E-2</v>
      </c>
      <c r="T174" s="33">
        <v>3.1197029981674188E-2</v>
      </c>
      <c r="U174" s="33">
        <v>3.2016186798245146E-2</v>
      </c>
      <c r="V174" s="33">
        <v>2.7067059315879993E-2</v>
      </c>
      <c r="W174" s="33">
        <v>2.3388746610660378E-2</v>
      </c>
      <c r="X174" s="33">
        <v>1.5216383068537787E-2</v>
      </c>
      <c r="Y174" s="33">
        <v>1.0825911096366466E-2</v>
      </c>
      <c r="DA174" s="60" t="s">
        <v>3583</v>
      </c>
    </row>
    <row r="175" spans="1:105" ht="12" customHeight="1" x14ac:dyDescent="0.25">
      <c r="A175" s="121" t="s">
        <v>54</v>
      </c>
      <c r="B175" s="122"/>
      <c r="C175" s="122">
        <v>0.12545241282088482</v>
      </c>
      <c r="D175" s="122">
        <v>0.1433473260789235</v>
      </c>
      <c r="E175" s="122">
        <v>0.15657807648467509</v>
      </c>
      <c r="F175" s="122">
        <v>0.18451526469778259</v>
      </c>
      <c r="G175" s="122">
        <v>0.14831679421254426</v>
      </c>
      <c r="H175" s="122">
        <v>0.13836377843610889</v>
      </c>
      <c r="I175" s="122">
        <v>0.12835738976277922</v>
      </c>
      <c r="J175" s="122">
        <v>0.15254102499036801</v>
      </c>
      <c r="K175" s="122">
        <v>0.1854850487373087</v>
      </c>
      <c r="L175" s="122">
        <v>0.19319685144129423</v>
      </c>
      <c r="M175" s="122">
        <v>0.18968787999106104</v>
      </c>
      <c r="N175" s="122">
        <v>0.16612310960994767</v>
      </c>
      <c r="O175" s="122">
        <v>0.1440625842593157</v>
      </c>
      <c r="P175" s="122">
        <v>7.3143789813376936E-2</v>
      </c>
      <c r="Q175" s="122">
        <v>0.17620286442458372</v>
      </c>
      <c r="R175" s="122">
        <v>0.21719586619434739</v>
      </c>
      <c r="S175" s="122">
        <v>0.28052245023898514</v>
      </c>
      <c r="T175" s="122">
        <v>0.30603762595890061</v>
      </c>
      <c r="U175" s="122">
        <v>0.33372683831024558</v>
      </c>
      <c r="V175" s="122">
        <v>0.32838239219350229</v>
      </c>
      <c r="W175" s="122">
        <v>0.30160244113946971</v>
      </c>
      <c r="X175" s="122">
        <v>0.18705917990451473</v>
      </c>
      <c r="Y175" s="122">
        <v>0.13082967285902414</v>
      </c>
      <c r="DA175" s="130" t="s">
        <v>3584</v>
      </c>
    </row>
    <row r="176" spans="1:105" ht="12" customHeight="1" x14ac:dyDescent="0.25">
      <c r="A176" s="97" t="s">
        <v>50</v>
      </c>
      <c r="B176" s="98"/>
      <c r="C176" s="98">
        <v>1.8553379919151174E-2</v>
      </c>
      <c r="D176" s="98">
        <v>1.8859692254900199E-2</v>
      </c>
      <c r="E176" s="98">
        <v>2.2621651899185399E-2</v>
      </c>
      <c r="F176" s="98">
        <v>1.3742459211595883E-2</v>
      </c>
      <c r="G176" s="98">
        <v>1.430303143533492E-2</v>
      </c>
      <c r="H176" s="98">
        <v>6.6176222213785284E-3</v>
      </c>
      <c r="I176" s="98">
        <v>1.1348229415224058E-2</v>
      </c>
      <c r="J176" s="98">
        <v>2.6158495735091512E-2</v>
      </c>
      <c r="K176" s="98">
        <v>2.4650681352830283E-2</v>
      </c>
      <c r="L176" s="98">
        <v>8.4337829984159791E-3</v>
      </c>
      <c r="M176" s="98">
        <v>1.9604916523828326E-3</v>
      </c>
      <c r="N176" s="98">
        <v>2.907148264307997E-3</v>
      </c>
      <c r="O176" s="98">
        <v>1.0765410390274283E-2</v>
      </c>
      <c r="P176" s="98">
        <v>7.8843952253459873E-3</v>
      </c>
      <c r="Q176" s="98">
        <v>1.9608831883922068E-2</v>
      </c>
      <c r="R176" s="98">
        <v>1.8286490290136875E-2</v>
      </c>
      <c r="S176" s="98">
        <v>1.3112670304789411E-2</v>
      </c>
      <c r="T176" s="98">
        <v>8.0979375766703551E-3</v>
      </c>
      <c r="U176" s="98">
        <v>1.141132149137703E-2</v>
      </c>
      <c r="V176" s="98">
        <v>1.438464693343218E-2</v>
      </c>
      <c r="W176" s="98">
        <v>1.7007711945442601E-2</v>
      </c>
      <c r="X176" s="98">
        <v>7.6032243313983823E-3</v>
      </c>
      <c r="Y176" s="98">
        <v>3.3515800400811487E-3</v>
      </c>
      <c r="DA176" s="63" t="s">
        <v>3585</v>
      </c>
    </row>
    <row r="177" spans="1:105" ht="12" customHeight="1" x14ac:dyDescent="0.25">
      <c r="A177" s="109" t="s">
        <v>120</v>
      </c>
      <c r="B177" s="33"/>
      <c r="C177" s="33">
        <v>0.10689903290173364</v>
      </c>
      <c r="D177" s="33">
        <v>0.12448763382402329</v>
      </c>
      <c r="E177" s="33">
        <v>0.13395642458548968</v>
      </c>
      <c r="F177" s="33">
        <v>0.1707728054861867</v>
      </c>
      <c r="G177" s="33">
        <v>0.13401376277720933</v>
      </c>
      <c r="H177" s="33">
        <v>0.13174615621473038</v>
      </c>
      <c r="I177" s="33">
        <v>0.11700916034755517</v>
      </c>
      <c r="J177" s="33">
        <v>0.12638252925527649</v>
      </c>
      <c r="K177" s="33">
        <v>0.16083436738447843</v>
      </c>
      <c r="L177" s="33">
        <v>0.18476306844287824</v>
      </c>
      <c r="M177" s="33">
        <v>0.18772738833867822</v>
      </c>
      <c r="N177" s="33">
        <v>0.16321596134563968</v>
      </c>
      <c r="O177" s="33">
        <v>0.13329717386904141</v>
      </c>
      <c r="P177" s="33">
        <v>6.5259394588030956E-2</v>
      </c>
      <c r="Q177" s="33">
        <v>0.15659403254066165</v>
      </c>
      <c r="R177" s="33">
        <v>0.19890937590421051</v>
      </c>
      <c r="S177" s="33">
        <v>0.26740977993419573</v>
      </c>
      <c r="T177" s="33">
        <v>0.29793968838223023</v>
      </c>
      <c r="U177" s="33">
        <v>0.32231551681886855</v>
      </c>
      <c r="V177" s="33">
        <v>0.31399774526007013</v>
      </c>
      <c r="W177" s="33">
        <v>0.28459472919402712</v>
      </c>
      <c r="X177" s="33">
        <v>0.17945595557311636</v>
      </c>
      <c r="Y177" s="33">
        <v>0.12747809281894298</v>
      </c>
      <c r="DA177" s="60" t="s">
        <v>3586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0.70962392684031961</v>
      </c>
      <c r="D3" s="119">
        <f>IF(RES_hhdet_in_tes!D3=0,"",RES_hhdet_in_tes!D3/RES_hhdet_in_fec!D3)</f>
        <v>0.71298752154178968</v>
      </c>
      <c r="E3" s="119">
        <f>IF(RES_hhdet_in_tes!E3=0,"",RES_hhdet_in_tes!E3/RES_hhdet_in_fec!E3)</f>
        <v>0.71710787155758626</v>
      </c>
      <c r="F3" s="119">
        <f>IF(RES_hhdet_in_tes!F3=0,"",RES_hhdet_in_tes!F3/RES_hhdet_in_fec!F3)</f>
        <v>0.72101786076919849</v>
      </c>
      <c r="G3" s="119">
        <f>IF(RES_hhdet_in_tes!G3=0,"",RES_hhdet_in_tes!G3/RES_hhdet_in_fec!G3)</f>
        <v>0.72842540532020328</v>
      </c>
      <c r="H3" s="119">
        <f>IF(RES_hhdet_in_tes!H3=0,"",RES_hhdet_in_tes!H3/RES_hhdet_in_fec!H3)</f>
        <v>0.73363108812359046</v>
      </c>
      <c r="I3" s="119" t="str">
        <f>IF(RES_hhdet_in_tes!I3=0,"",RES_hhdet_in_tes!I3/RES_hhdet_in_fec!I3)</f>
        <v/>
      </c>
      <c r="J3" s="119" t="str">
        <f>IF(RES_hhdet_in_tes!J3=0,"",RES_hhdet_in_tes!J3/RES_hhdet_in_fec!J3)</f>
        <v/>
      </c>
      <c r="K3" s="119" t="str">
        <f>IF(RES_hhdet_in_tes!K3=0,"",RES_hhdet_in_tes!K3/RES_hhdet_in_fec!K3)</f>
        <v/>
      </c>
      <c r="L3" s="119" t="str">
        <f>IF(RES_hhdet_in_tes!L3=0,"",RES_hhdet_in_tes!L3/RES_hhdet_in_fec!L3)</f>
        <v/>
      </c>
      <c r="M3" s="119">
        <f>IF(RES_hhdet_in_tes!M3=0,"",RES_hhdet_in_tes!M3/RES_hhdet_in_fec!M3)</f>
        <v>0.75306548224654024</v>
      </c>
      <c r="N3" s="119">
        <f>IF(RES_hhdet_in_tes!N3=0,"",RES_hhdet_in_tes!N3/RES_hhdet_in_fec!N3)</f>
        <v>0.76000294619215147</v>
      </c>
      <c r="O3" s="119">
        <f>IF(RES_hhdet_in_tes!O3=0,"",RES_hhdet_in_tes!O3/RES_hhdet_in_fec!O3)</f>
        <v>0.76498969168377184</v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>
        <f>IF(RES_hhdet_in_tes!R3=0,"",RES_hhdet_in_tes!R3/RES_hhdet_in_fec!R3)</f>
        <v>0.79435849900844624</v>
      </c>
      <c r="S3" s="119">
        <f>IF(RES_hhdet_in_tes!S3=0,"",RES_hhdet_in_tes!S3/RES_hhdet_in_fec!S3)</f>
        <v>0.81393752430627087</v>
      </c>
      <c r="T3" s="119">
        <f>IF(RES_hhdet_in_tes!T3=0,"",RES_hhdet_in_tes!T3/RES_hhdet_in_fec!T3)</f>
        <v>0.83756754739800621</v>
      </c>
      <c r="U3" s="119">
        <f>IF(RES_hhdet_in_tes!U3=0,"",RES_hhdet_in_tes!U3/RES_hhdet_in_fec!U3)</f>
        <v>0.85496468946161563</v>
      </c>
      <c r="V3" s="119">
        <f>IF(RES_hhdet_in_tes!V3=0,"",RES_hhdet_in_tes!V3/RES_hhdet_in_fec!V3)</f>
        <v>0.8746872161071223</v>
      </c>
      <c r="W3" s="119">
        <f>IF(RES_hhdet_in_tes!W3=0,"",RES_hhdet_in_tes!W3/RES_hhdet_in_fec!W3)</f>
        <v>0.8866915870468306</v>
      </c>
      <c r="X3" s="119">
        <f>IF(RES_hhdet_in_tes!X3=0,"",RES_hhdet_in_tes!X3/RES_hhdet_in_fec!X3)</f>
        <v>0.88137439285471209</v>
      </c>
      <c r="Y3" s="119">
        <f>IF(RES_hhdet_in_tes!Y3=0,"",RES_hhdet_in_tes!Y3/RES_hhdet_in_fec!Y3)</f>
        <v>0.89476228946793246</v>
      </c>
      <c r="DA3" s="129" t="s">
        <v>3588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0.70664875879833389</v>
      </c>
      <c r="D4" s="124">
        <f>IF(RES_hhdet_in_tes!D4=0,"",RES_hhdet_in_tes!D4/RES_hhdet_in_fec!D4)</f>
        <v>0.71149934554346961</v>
      </c>
      <c r="E4" s="124">
        <f>IF(RES_hhdet_in_tes!E4=0,"",RES_hhdet_in_tes!E4/RES_hhdet_in_fec!E4)</f>
        <v>0.71659618972824968</v>
      </c>
      <c r="F4" s="124">
        <f>IF(RES_hhdet_in_tes!F4=0,"",RES_hhdet_in_tes!F4/RES_hhdet_in_fec!F4)</f>
        <v>0.72183954897663916</v>
      </c>
      <c r="G4" s="124">
        <f>IF(RES_hhdet_in_tes!G4=0,"",RES_hhdet_in_tes!G4/RES_hhdet_in_fec!G4)</f>
        <v>0.72730269230149536</v>
      </c>
      <c r="H4" s="124">
        <f>IF(RES_hhdet_in_tes!H4=0,"",RES_hhdet_in_tes!H4/RES_hhdet_in_fec!H4)</f>
        <v>0.7329518166966601</v>
      </c>
      <c r="I4" s="124" t="str">
        <f>IF(RES_hhdet_in_tes!I4=0,"",RES_hhdet_in_tes!I4/RES_hhdet_in_fec!I4)</f>
        <v/>
      </c>
      <c r="J4" s="124" t="str">
        <f>IF(RES_hhdet_in_tes!J4=0,"",RES_hhdet_in_tes!J4/RES_hhdet_in_fec!J4)</f>
        <v/>
      </c>
      <c r="K4" s="124" t="str">
        <f>IF(RES_hhdet_in_tes!K4=0,"",RES_hhdet_in_tes!K4/RES_hhdet_in_fec!K4)</f>
        <v/>
      </c>
      <c r="L4" s="124" t="str">
        <f>IF(RES_hhdet_in_tes!L4=0,"",RES_hhdet_in_tes!L4/RES_hhdet_in_fec!L4)</f>
        <v/>
      </c>
      <c r="M4" s="124">
        <f>IF(RES_hhdet_in_tes!M4=0,"",RES_hhdet_in_tes!M4/RES_hhdet_in_fec!M4)</f>
        <v>0.76355631886684006</v>
      </c>
      <c r="N4" s="124">
        <f>IF(RES_hhdet_in_tes!N4=0,"",RES_hhdet_in_tes!N4/RES_hhdet_in_fec!N4)</f>
        <v>0.76944166850454421</v>
      </c>
      <c r="O4" s="124">
        <f>IF(RES_hhdet_in_tes!O4=0,"",RES_hhdet_in_tes!O4/RES_hhdet_in_fec!O4)</f>
        <v>0.77468871989113752</v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>
        <f>IF(RES_hhdet_in_tes!R4=0,"",RES_hhdet_in_tes!R4/RES_hhdet_in_fec!R4)</f>
        <v>0.80509903467250887</v>
      </c>
      <c r="S4" s="124">
        <f>IF(RES_hhdet_in_tes!S4=0,"",RES_hhdet_in_tes!S4/RES_hhdet_in_fec!S4)</f>
        <v>0.82673567103254852</v>
      </c>
      <c r="T4" s="124">
        <f>IF(RES_hhdet_in_tes!T4=0,"",RES_hhdet_in_tes!T4/RES_hhdet_in_fec!T4)</f>
        <v>0.84966344894411683</v>
      </c>
      <c r="U4" s="124">
        <f>IF(RES_hhdet_in_tes!U4=0,"",RES_hhdet_in_tes!U4/RES_hhdet_in_fec!U4)</f>
        <v>0.87067199055537092</v>
      </c>
      <c r="V4" s="124">
        <f>IF(RES_hhdet_in_tes!V4=0,"",RES_hhdet_in_tes!V4/RES_hhdet_in_fec!V4)</f>
        <v>0.88733167090169929</v>
      </c>
      <c r="W4" s="124">
        <f>IF(RES_hhdet_in_tes!W4=0,"",RES_hhdet_in_tes!W4/RES_hhdet_in_fec!W4)</f>
        <v>0.89908419971620723</v>
      </c>
      <c r="X4" s="124">
        <f>IF(RES_hhdet_in_tes!X4=0,"",RES_hhdet_in_tes!X4/RES_hhdet_in_fec!X4)</f>
        <v>0.90287408428470595</v>
      </c>
      <c r="Y4" s="124">
        <f>IF(RES_hhdet_in_tes!Y4=0,"",RES_hhdet_in_tes!Y4/RES_hhdet_in_fec!Y4)</f>
        <v>0.90604073322866485</v>
      </c>
      <c r="DA4" s="130" t="s">
        <v>3589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0.70473324272210647</v>
      </c>
      <c r="D5" s="111">
        <f>IF(RES_hhdet_in_tes!D5=0,"",RES_hhdet_in_tes!D5/RES_hhdet_in_fec!D5)</f>
        <v>0.70965004244587571</v>
      </c>
      <c r="E5" s="111">
        <f>IF(RES_hhdet_in_tes!E5=0,"",RES_hhdet_in_tes!E5/RES_hhdet_in_fec!E5)</f>
        <v>0.71479378075061351</v>
      </c>
      <c r="F5" s="111">
        <f>IF(RES_hhdet_in_tes!F5=0,"",RES_hhdet_in_tes!F5/RES_hhdet_in_fec!F5)</f>
        <v>0.72010809121873909</v>
      </c>
      <c r="G5" s="111">
        <f>IF(RES_hhdet_in_tes!G5=0,"",RES_hhdet_in_tes!G5/RES_hhdet_in_fec!G5)</f>
        <v>0.72562329734402542</v>
      </c>
      <c r="H5" s="111">
        <f>IF(RES_hhdet_in_tes!H5=0,"",RES_hhdet_in_tes!H5/RES_hhdet_in_fec!H5)</f>
        <v>0.73132129546224389</v>
      </c>
      <c r="I5" s="111" t="str">
        <f>IF(RES_hhdet_in_tes!I5=0,"",RES_hhdet_in_tes!I5/RES_hhdet_in_fec!I5)</f>
        <v/>
      </c>
      <c r="J5" s="111" t="str">
        <f>IF(RES_hhdet_in_tes!J5=0,"",RES_hhdet_in_tes!J5/RES_hhdet_in_fec!J5)</f>
        <v/>
      </c>
      <c r="K5" s="111" t="str">
        <f>IF(RES_hhdet_in_tes!K5=0,"",RES_hhdet_in_tes!K5/RES_hhdet_in_fec!K5)</f>
        <v/>
      </c>
      <c r="L5" s="111" t="str">
        <f>IF(RES_hhdet_in_tes!L5=0,"",RES_hhdet_in_tes!L5/RES_hhdet_in_fec!L5)</f>
        <v/>
      </c>
      <c r="M5" s="111">
        <f>IF(RES_hhdet_in_tes!M5=0,"",RES_hhdet_in_tes!M5/RES_hhdet_in_fec!M5)</f>
        <v>0.76215592097325124</v>
      </c>
      <c r="N5" s="111">
        <f>IF(RES_hhdet_in_tes!N5=0,"",RES_hhdet_in_tes!N5/RES_hhdet_in_fec!N5)</f>
        <v>0.76807493412814254</v>
      </c>
      <c r="O5" s="111">
        <f>IF(RES_hhdet_in_tes!O5=0,"",RES_hhdet_in_tes!O5/RES_hhdet_in_fec!O5)</f>
        <v>0.77336308626107853</v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>
        <f>IF(RES_hhdet_in_tes!R5=0,"",RES_hhdet_in_tes!R5/RES_hhdet_in_fec!R5)</f>
        <v>0.80393478550325748</v>
      </c>
      <c r="S5" s="111">
        <f>IF(RES_hhdet_in_tes!S5=0,"",RES_hhdet_in_tes!S5/RES_hhdet_in_fec!S5)</f>
        <v>0.82568325988840818</v>
      </c>
      <c r="T5" s="111">
        <f>IF(RES_hhdet_in_tes!T5=0,"",RES_hhdet_in_tes!T5/RES_hhdet_in_fec!T5)</f>
        <v>0.84873489040545014</v>
      </c>
      <c r="U5" s="111">
        <f>IF(RES_hhdet_in_tes!U5=0,"",RES_hhdet_in_tes!U5/RES_hhdet_in_fec!U5)</f>
        <v>0.86985802490965025</v>
      </c>
      <c r="V5" s="111">
        <f>IF(RES_hhdet_in_tes!V5=0,"",RES_hhdet_in_tes!V5/RES_hhdet_in_fec!V5)</f>
        <v>0.8866115713298498</v>
      </c>
      <c r="W5" s="111">
        <f>IF(RES_hhdet_in_tes!W5=0,"",RES_hhdet_in_tes!W5/RES_hhdet_in_fec!W5)</f>
        <v>0.89842799676791341</v>
      </c>
      <c r="X5" s="111">
        <f>IF(RES_hhdet_in_tes!X5=0,"",RES_hhdet_in_tes!X5/RES_hhdet_in_fec!X5)</f>
        <v>0.90224414972277733</v>
      </c>
      <c r="Y5" s="111">
        <f>IF(RES_hhdet_in_tes!Y5=0,"",RES_hhdet_in_tes!Y5/RES_hhdet_in_fec!Y5)</f>
        <v>0.90542959282829294</v>
      </c>
      <c r="DA5" s="63" t="s">
        <v>3590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>
        <f>IF(RES_hhdet_in_tes!H6=0,"",RES_hhdet_in_tes!H6/RES_hhdet_in_fec!H6)</f>
        <v>1</v>
      </c>
      <c r="I6" s="111" t="str">
        <f>IF(RES_hhdet_in_tes!I6=0,"",RES_hhdet_in_tes!I6/RES_hhdet_in_fec!I6)</f>
        <v/>
      </c>
      <c r="J6" s="111" t="str">
        <f>IF(RES_hhdet_in_tes!J6=0,"",RES_hhdet_in_tes!J6/RES_hhdet_in_fec!J6)</f>
        <v/>
      </c>
      <c r="K6" s="111" t="str">
        <f>IF(RES_hhdet_in_tes!K6=0,"",RES_hhdet_in_tes!K6/RES_hhdet_in_fec!K6)</f>
        <v/>
      </c>
      <c r="L6" s="111" t="str">
        <f>IF(RES_hhdet_in_tes!L6=0,"",RES_hhdet_in_tes!L6/RES_hhdet_in_fec!L6)</f>
        <v/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>
        <f>IF(RES_hhdet_in_tes!R6=0,"",RES_hhdet_in_tes!R6/RES_hhdet_in_fec!R6)</f>
        <v>1</v>
      </c>
      <c r="S6" s="111">
        <f>IF(RES_hhdet_in_tes!S6=0,"",RES_hhdet_in_tes!S6/RES_hhdet_in_fec!S6)</f>
        <v>1</v>
      </c>
      <c r="T6" s="111">
        <f>IF(RES_hhdet_in_tes!T6=0,"",RES_hhdet_in_tes!T6/RES_hhdet_in_fec!T6)</f>
        <v>1</v>
      </c>
      <c r="U6" s="111">
        <f>IF(RES_hhdet_in_tes!U6=0,"",RES_hhdet_in_tes!U6/RES_hhdet_in_fec!U6)</f>
        <v>1</v>
      </c>
      <c r="V6" s="111">
        <f>IF(RES_hhdet_in_tes!V6=0,"",RES_hhdet_in_tes!V6/RES_hhdet_in_fec!V6)</f>
        <v>1</v>
      </c>
      <c r="W6" s="111">
        <f>IF(RES_hhdet_in_tes!W6=0,"",RES_hhdet_in_tes!W6/RES_hhdet_in_fec!W6)</f>
        <v>1</v>
      </c>
      <c r="X6" s="111">
        <f>IF(RES_hhdet_in_tes!X6=0,"",RES_hhdet_in_tes!X6/RES_hhdet_in_fec!X6)</f>
        <v>1</v>
      </c>
      <c r="Y6" s="111">
        <f>IF(RES_hhdet_in_tes!Y6=0,"",RES_hhdet_in_tes!Y6/RES_hhdet_in_fec!Y6)</f>
        <v>1</v>
      </c>
      <c r="DA6" s="63" t="s">
        <v>3591</v>
      </c>
    </row>
    <row r="7" spans="1:105" ht="12.95" customHeight="1" x14ac:dyDescent="0.25">
      <c r="A7" s="121" t="s">
        <v>92</v>
      </c>
      <c r="B7" s="124"/>
      <c r="C7" s="124">
        <f>IF(RES_hhdet_in_tes!C7=0,"",RES_hhdet_in_tes!C7/RES_hhdet_in_fec!C7)</f>
        <v>2.548045878563455</v>
      </c>
      <c r="D7" s="124">
        <f>IF(RES_hhdet_in_tes!D7=0,"",RES_hhdet_in_tes!D7/RES_hhdet_in_fec!D7)</f>
        <v>2.6635161396916764</v>
      </c>
      <c r="E7" s="124">
        <f>IF(RES_hhdet_in_tes!E7=0,"",RES_hhdet_in_tes!E7/RES_hhdet_in_fec!E7)</f>
        <v>2.7807175220720208</v>
      </c>
      <c r="F7" s="124">
        <f>IF(RES_hhdet_in_tes!F7=0,"",RES_hhdet_in_tes!F7/RES_hhdet_in_fec!F7)</f>
        <v>2.898860214257537</v>
      </c>
      <c r="G7" s="124">
        <f>IF(RES_hhdet_in_tes!G7=0,"",RES_hhdet_in_tes!G7/RES_hhdet_in_fec!G7)</f>
        <v>3.0186286552181771</v>
      </c>
      <c r="H7" s="124">
        <f>IF(RES_hhdet_in_tes!H7=0,"",RES_hhdet_in_tes!H7/RES_hhdet_in_fec!H7)</f>
        <v>3.1399152774204557</v>
      </c>
      <c r="I7" s="124" t="str">
        <f>IF(RES_hhdet_in_tes!I7=0,"",RES_hhdet_in_tes!I7/RES_hhdet_in_fec!I7)</f>
        <v/>
      </c>
      <c r="J7" s="124" t="str">
        <f>IF(RES_hhdet_in_tes!J7=0,"",RES_hhdet_in_tes!J7/RES_hhdet_in_fec!J7)</f>
        <v/>
      </c>
      <c r="K7" s="124" t="str">
        <f>IF(RES_hhdet_in_tes!K7=0,"",RES_hhdet_in_tes!K7/RES_hhdet_in_fec!K7)</f>
        <v/>
      </c>
      <c r="L7" s="124" t="str">
        <f>IF(RES_hhdet_in_tes!L7=0,"",RES_hhdet_in_tes!L7/RES_hhdet_in_fec!L7)</f>
        <v/>
      </c>
      <c r="M7" s="124" t="str">
        <f>IF(RES_hhdet_in_tes!M7=0,"",RES_hhdet_in_tes!M7/RES_hhdet_in_fec!M7)</f>
        <v/>
      </c>
      <c r="N7" s="124">
        <f>IF(RES_hhdet_in_tes!N7=0,"",RES_hhdet_in_tes!N7/RES_hhdet_in_fec!N7)</f>
        <v>3.9711726778823899</v>
      </c>
      <c r="O7" s="124">
        <f>IF(RES_hhdet_in_tes!O7=0,"",RES_hhdet_in_tes!O7/RES_hhdet_in_fec!O7)</f>
        <v>4.1687715964219656</v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>
        <f>IF(RES_hhdet_in_tes!R7=0,"",RES_hhdet_in_tes!R7/RES_hhdet_in_fec!R7)</f>
        <v>4.5593649432074823</v>
      </c>
      <c r="S7" s="124">
        <f>IF(RES_hhdet_in_tes!S7=0,"",RES_hhdet_in_tes!S7/RES_hhdet_in_fec!S7)</f>
        <v>4.5630970978277645</v>
      </c>
      <c r="T7" s="124">
        <f>IF(RES_hhdet_in_tes!T7=0,"",RES_hhdet_in_tes!T7/RES_hhdet_in_fec!T7)</f>
        <v>4.5672439362947443</v>
      </c>
      <c r="U7" s="124">
        <f>IF(RES_hhdet_in_tes!U7=0,"",RES_hhdet_in_tes!U7/RES_hhdet_in_fec!U7)</f>
        <v>4.5718515345913886</v>
      </c>
      <c r="V7" s="124">
        <f>IF(RES_hhdet_in_tes!V7=0,"",RES_hhdet_in_tes!V7/RES_hhdet_in_fec!V7)</f>
        <v>4.5850179148238439</v>
      </c>
      <c r="W7" s="124">
        <f>IF(RES_hhdet_in_tes!W7=0,"",RES_hhdet_in_tes!W7/RES_hhdet_in_fec!W7)</f>
        <v>4.6282325278830978</v>
      </c>
      <c r="X7" s="124">
        <f>IF(RES_hhdet_in_tes!X7=0,"",RES_hhdet_in_tes!X7/RES_hhdet_in_fec!X7)</f>
        <v>4.6785340157046766</v>
      </c>
      <c r="Y7" s="124">
        <f>IF(RES_hhdet_in_tes!Y7=0,"",RES_hhdet_in_tes!Y7/RES_hhdet_in_fec!Y7)</f>
        <v>4.7352327338814515</v>
      </c>
      <c r="DA7" s="130" t="s">
        <v>3592</v>
      </c>
    </row>
    <row r="8" spans="1:105" ht="12" customHeight="1" x14ac:dyDescent="0.25">
      <c r="A8" s="97" t="s">
        <v>53</v>
      </c>
      <c r="B8" s="111"/>
      <c r="C8" s="111">
        <f>IF(RES_hhdet_in_tes!C8=0,"",RES_hhdet_in_tes!C8/RES_hhdet_in_fec!C8)</f>
        <v>2.548045878563455</v>
      </c>
      <c r="D8" s="111">
        <f>IF(RES_hhdet_in_tes!D8=0,"",RES_hhdet_in_tes!D8/RES_hhdet_in_fec!D8)</f>
        <v>2.6635161396916764</v>
      </c>
      <c r="E8" s="111">
        <f>IF(RES_hhdet_in_tes!E8=0,"",RES_hhdet_in_tes!E8/RES_hhdet_in_fec!E8)</f>
        <v>2.7807175220720208</v>
      </c>
      <c r="F8" s="111">
        <f>IF(RES_hhdet_in_tes!F8=0,"",RES_hhdet_in_tes!F8/RES_hhdet_in_fec!F8)</f>
        <v>2.898860214257537</v>
      </c>
      <c r="G8" s="111">
        <f>IF(RES_hhdet_in_tes!G8=0,"",RES_hhdet_in_tes!G8/RES_hhdet_in_fec!G8)</f>
        <v>3.0186286552181771</v>
      </c>
      <c r="H8" s="111">
        <f>IF(RES_hhdet_in_tes!H8=0,"",RES_hhdet_in_tes!H8/RES_hhdet_in_fec!H8)</f>
        <v>3.1399152774204557</v>
      </c>
      <c r="I8" s="111" t="str">
        <f>IF(RES_hhdet_in_tes!I8=0,"",RES_hhdet_in_tes!I8/RES_hhdet_in_fec!I8)</f>
        <v/>
      </c>
      <c r="J8" s="111" t="str">
        <f>IF(RES_hhdet_in_tes!J8=0,"",RES_hhdet_in_tes!J8/RES_hhdet_in_fec!J8)</f>
        <v/>
      </c>
      <c r="K8" s="111" t="str">
        <f>IF(RES_hhdet_in_tes!K8=0,"",RES_hhdet_in_tes!K8/RES_hhdet_in_fec!K8)</f>
        <v/>
      </c>
      <c r="L8" s="111" t="str">
        <f>IF(RES_hhdet_in_tes!L8=0,"",RES_hhdet_in_tes!L8/RES_hhdet_in_fec!L8)</f>
        <v/>
      </c>
      <c r="M8" s="111" t="str">
        <f>IF(RES_hhdet_in_tes!M8=0,"",RES_hhdet_in_tes!M8/RES_hhdet_in_fec!M8)</f>
        <v/>
      </c>
      <c r="N8" s="111">
        <f>IF(RES_hhdet_in_tes!N8=0,"",RES_hhdet_in_tes!N8/RES_hhdet_in_fec!N8)</f>
        <v>3.9711726778823899</v>
      </c>
      <c r="O8" s="111">
        <f>IF(RES_hhdet_in_tes!O8=0,"",RES_hhdet_in_tes!O8/RES_hhdet_in_fec!O8)</f>
        <v>4.1687715964219656</v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>
        <f>IF(RES_hhdet_in_tes!R8=0,"",RES_hhdet_in_tes!R8/RES_hhdet_in_fec!R8)</f>
        <v>4.5593649432074823</v>
      </c>
      <c r="S8" s="111">
        <f>IF(RES_hhdet_in_tes!S8=0,"",RES_hhdet_in_tes!S8/RES_hhdet_in_fec!S8)</f>
        <v>4.5630970978277645</v>
      </c>
      <c r="T8" s="111">
        <f>IF(RES_hhdet_in_tes!T8=0,"",RES_hhdet_in_tes!T8/RES_hhdet_in_fec!T8)</f>
        <v>4.5672439362947443</v>
      </c>
      <c r="U8" s="111">
        <f>IF(RES_hhdet_in_tes!U8=0,"",RES_hhdet_in_tes!U8/RES_hhdet_in_fec!U8)</f>
        <v>4.5718515345913886</v>
      </c>
      <c r="V8" s="111">
        <f>IF(RES_hhdet_in_tes!V8=0,"",RES_hhdet_in_tes!V8/RES_hhdet_in_fec!V8)</f>
        <v>4.5850179148238439</v>
      </c>
      <c r="W8" s="111">
        <f>IF(RES_hhdet_in_tes!W8=0,"",RES_hhdet_in_tes!W8/RES_hhdet_in_fec!W8)</f>
        <v>4.6282325278830978</v>
      </c>
      <c r="X8" s="111">
        <f>IF(RES_hhdet_in_tes!X8=0,"",RES_hhdet_in_tes!X8/RES_hhdet_in_fec!X8)</f>
        <v>4.6785340157046766</v>
      </c>
      <c r="Y8" s="111">
        <f>IF(RES_hhdet_in_tes!Y8=0,"",RES_hhdet_in_tes!Y8/RES_hhdet_in_fec!Y8)</f>
        <v>4.7352327338814515</v>
      </c>
      <c r="DA8" s="63" t="s">
        <v>3593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0.72937060487719674</v>
      </c>
      <c r="D9" s="124">
        <f>IF(RES_hhdet_in_tes!D9=0,"",RES_hhdet_in_tes!D9/RES_hhdet_in_fec!D9)</f>
        <v>0.71729819686227281</v>
      </c>
      <c r="E9" s="124">
        <f>IF(RES_hhdet_in_tes!E9=0,"",RES_hhdet_in_tes!E9/RES_hhdet_in_fec!E9)</f>
        <v>0.71361601443738965</v>
      </c>
      <c r="F9" s="124">
        <f>IF(RES_hhdet_in_tes!F9=0,"",RES_hhdet_in_tes!F9/RES_hhdet_in_fec!F9)</f>
        <v>0.70015545213930919</v>
      </c>
      <c r="G9" s="124">
        <f>IF(RES_hhdet_in_tes!G9=0,"",RES_hhdet_in_tes!G9/RES_hhdet_in_fec!G9)</f>
        <v>0.72460335697310585</v>
      </c>
      <c r="H9" s="124">
        <f>IF(RES_hhdet_in_tes!H9=0,"",RES_hhdet_in_tes!H9/RES_hhdet_in_fec!H9)</f>
        <v>0.72777008698376433</v>
      </c>
      <c r="I9" s="124" t="str">
        <f>IF(RES_hhdet_in_tes!I9=0,"",RES_hhdet_in_tes!I9/RES_hhdet_in_fec!I9)</f>
        <v/>
      </c>
      <c r="J9" s="124" t="str">
        <f>IF(RES_hhdet_in_tes!J9=0,"",RES_hhdet_in_tes!J9/RES_hhdet_in_fec!J9)</f>
        <v/>
      </c>
      <c r="K9" s="124" t="str">
        <f>IF(RES_hhdet_in_tes!K9=0,"",RES_hhdet_in_tes!K9/RES_hhdet_in_fec!K9)</f>
        <v/>
      </c>
      <c r="L9" s="124" t="str">
        <f>IF(RES_hhdet_in_tes!L9=0,"",RES_hhdet_in_tes!L9/RES_hhdet_in_fec!L9)</f>
        <v/>
      </c>
      <c r="M9" s="124">
        <f>IF(RES_hhdet_in_tes!M9=0,"",RES_hhdet_in_tes!M9/RES_hhdet_in_fec!M9)</f>
        <v>0.65631101966534355</v>
      </c>
      <c r="N9" s="124">
        <f>IF(RES_hhdet_in_tes!N9=0,"",RES_hhdet_in_tes!N9/RES_hhdet_in_fec!N9)</f>
        <v>0.66104497138994289</v>
      </c>
      <c r="O9" s="124">
        <f>IF(RES_hhdet_in_tes!O9=0,"",RES_hhdet_in_tes!O9/RES_hhdet_in_fec!O9)</f>
        <v>0.67263035460465093</v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>
        <f>IF(RES_hhdet_in_tes!R9=0,"",RES_hhdet_in_tes!R9/RES_hhdet_in_fec!R9)</f>
        <v>0.68972522615856469</v>
      </c>
      <c r="S9" s="124">
        <f>IF(RES_hhdet_in_tes!S9=0,"",RES_hhdet_in_tes!S9/RES_hhdet_in_fec!S9)</f>
        <v>0.71136283375612797</v>
      </c>
      <c r="T9" s="124">
        <f>IF(RES_hhdet_in_tes!T9=0,"",RES_hhdet_in_tes!T9/RES_hhdet_in_fec!T9)</f>
        <v>0.72870961947707602</v>
      </c>
      <c r="U9" s="124">
        <f>IF(RES_hhdet_in_tes!U9=0,"",RES_hhdet_in_tes!U9/RES_hhdet_in_fec!U9)</f>
        <v>0.74468988486025434</v>
      </c>
      <c r="V9" s="124">
        <f>IF(RES_hhdet_in_tes!V9=0,"",RES_hhdet_in_tes!V9/RES_hhdet_in_fec!V9)</f>
        <v>0.75902009133920789</v>
      </c>
      <c r="W9" s="124">
        <f>IF(RES_hhdet_in_tes!W9=0,"",RES_hhdet_in_tes!W9/RES_hhdet_in_fec!W9)</f>
        <v>0.77109591666025434</v>
      </c>
      <c r="X9" s="124">
        <f>IF(RES_hhdet_in_tes!X9=0,"",RES_hhdet_in_tes!X9/RES_hhdet_in_fec!X9)</f>
        <v>0.77939189073952908</v>
      </c>
      <c r="Y9" s="124">
        <f>IF(RES_hhdet_in_tes!Y9=0,"",RES_hhdet_in_tes!Y9/RES_hhdet_in_fec!Y9)</f>
        <v>0.80183479159671478</v>
      </c>
      <c r="DA9" s="130" t="s">
        <v>3594</v>
      </c>
    </row>
    <row r="10" spans="1:105" ht="12" customHeight="1" x14ac:dyDescent="0.25">
      <c r="A10" s="97" t="s">
        <v>143</v>
      </c>
      <c r="B10" s="111"/>
      <c r="C10" s="111">
        <f>IF(RES_hhdet_in_tes!C10=0,"",RES_hhdet_in_tes!C10/RES_hhdet_in_fec!C10)</f>
        <v>0.61038508917243861</v>
      </c>
      <c r="D10" s="111">
        <f>IF(RES_hhdet_in_tes!D10=0,"",RES_hhdet_in_tes!D10/RES_hhdet_in_fec!D10)</f>
        <v>0.61431748329334268</v>
      </c>
      <c r="E10" s="111">
        <f>IF(RES_hhdet_in_tes!E10=0,"",RES_hhdet_in_tes!E10/RES_hhdet_in_fec!E10)</f>
        <v>0.6184313800158866</v>
      </c>
      <c r="F10" s="111">
        <f>IF(RES_hhdet_in_tes!F10=0,"",RES_hhdet_in_tes!F10/RES_hhdet_in_fec!F10)</f>
        <v>0.62268169819347852</v>
      </c>
      <c r="G10" s="111">
        <f>IF(RES_hhdet_in_tes!G10=0,"",RES_hhdet_in_tes!G10/RES_hhdet_in_fec!G10)</f>
        <v>0.62709269017222502</v>
      </c>
      <c r="H10" s="111">
        <f>IF(RES_hhdet_in_tes!H10=0,"",RES_hhdet_in_tes!H10/RES_hhdet_in_fec!H10)</f>
        <v>0.63164987687085816</v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>
        <f>IF(RES_hhdet_in_tes!M10=0,"",RES_hhdet_in_tes!M10/RES_hhdet_in_fec!M10)</f>
        <v>0.65631101966534355</v>
      </c>
      <c r="N10" s="111">
        <f>IF(RES_hhdet_in_tes!N10=0,"",RES_hhdet_in_tes!N10/RES_hhdet_in_fec!N10)</f>
        <v>0.66104497138994289</v>
      </c>
      <c r="O10" s="111">
        <f>IF(RES_hhdet_in_tes!O10=0,"",RES_hhdet_in_tes!O10/RES_hhdet_in_fec!O10)</f>
        <v>0.66527436846248866</v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>
        <f>IF(RES_hhdet_in_tes!R10=0,"",RES_hhdet_in_tes!R10/RES_hhdet_in_fec!R10)</f>
        <v>0.68972522615856469</v>
      </c>
      <c r="S10" s="111">
        <f>IF(RES_hhdet_in_tes!S10=0,"",RES_hhdet_in_tes!S10/RES_hhdet_in_fec!S10)</f>
        <v>0.70711938040840139</v>
      </c>
      <c r="T10" s="111">
        <f>IF(RES_hhdet_in_tes!T10=0,"",RES_hhdet_in_tes!T10/RES_hhdet_in_fec!T10)</f>
        <v>0.725555782420923</v>
      </c>
      <c r="U10" s="111">
        <f>IF(RES_hhdet_in_tes!U10=0,"",RES_hhdet_in_tes!U10/RES_hhdet_in_fec!U10)</f>
        <v>0.742449797757326</v>
      </c>
      <c r="V10" s="111">
        <f>IF(RES_hhdet_in_tes!V10=0,"",RES_hhdet_in_tes!V10/RES_hhdet_in_fec!V10)</f>
        <v>0.75584907190888284</v>
      </c>
      <c r="W10" s="111">
        <f>IF(RES_hhdet_in_tes!W10=0,"",RES_hhdet_in_tes!W10/RES_hhdet_in_fec!W10)</f>
        <v>0.76529969925457431</v>
      </c>
      <c r="X10" s="111">
        <f>IF(RES_hhdet_in_tes!X10=0,"",RES_hhdet_in_tes!X10/RES_hhdet_in_fec!X10)</f>
        <v>0.77262975821719282</v>
      </c>
      <c r="Y10" s="111">
        <f>IF(RES_hhdet_in_tes!Y10=0,"",RES_hhdet_in_tes!Y10/RES_hhdet_in_fec!Y10)</f>
        <v>0.77874835096273132</v>
      </c>
      <c r="DA10" s="63" t="s">
        <v>3595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X11" s="111" t="str">
        <f>IF(RES_hhdet_in_tes!X11=0,"",RES_hhdet_in_tes!X11/RES_hhdet_in_fec!X11)</f>
        <v/>
      </c>
      <c r="Y11" s="111" t="str">
        <f>IF(RES_hhdet_in_tes!Y11=0,"",RES_hhdet_in_tes!Y11/RES_hhdet_in_fec!Y11)</f>
        <v/>
      </c>
      <c r="DA11" s="63" t="s">
        <v>3596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X12" s="111" t="str">
        <f>IF(RES_hhdet_in_tes!X12=0,"",RES_hhdet_in_tes!X12/RES_hhdet_in_fec!X12)</f>
        <v/>
      </c>
      <c r="Y12" s="111" t="str">
        <f>IF(RES_hhdet_in_tes!Y12=0,"",RES_hhdet_in_tes!Y12/RES_hhdet_in_fec!Y12)</f>
        <v/>
      </c>
      <c r="DA12" s="63" t="s">
        <v>3597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X13" s="112" t="str">
        <f>IF(RES_hhdet_in_tes!X13=0,"",RES_hhdet_in_tes!X13/RES_hhdet_in_fec!X13)</f>
        <v/>
      </c>
      <c r="Y13" s="112" t="str">
        <f>IF(RES_hhdet_in_tes!Y13=0,"",RES_hhdet_in_tes!Y13/RES_hhdet_in_fec!Y13)</f>
        <v/>
      </c>
      <c r="DA13" s="131" t="s">
        <v>3598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X14" s="113" t="str">
        <f>IF(RES_hhdet_in_tes!X14=0,"",RES_hhdet_in_tes!X14/RES_hhdet_in_fec!X14)</f>
        <v/>
      </c>
      <c r="Y14" s="113" t="str">
        <f>IF(RES_hhdet_in_tes!Y14=0,"",RES_hhdet_in_tes!Y14/RES_hhdet_in_fec!Y14)</f>
        <v/>
      </c>
      <c r="DA14" s="132" t="s">
        <v>3599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0.73665824085252007</v>
      </c>
      <c r="D15" s="112">
        <f>IF(RES_hhdet_in_tes!D15=0,"",RES_hhdet_in_tes!D15/RES_hhdet_in_fec!D15)</f>
        <v>0.73764011077605363</v>
      </c>
      <c r="E15" s="112">
        <f>IF(RES_hhdet_in_tes!E15=0,"",RES_hhdet_in_tes!E15/RES_hhdet_in_fec!E15)</f>
        <v>0.73871501516381433</v>
      </c>
      <c r="F15" s="112">
        <f>IF(RES_hhdet_in_tes!F15=0,"",RES_hhdet_in_tes!F15/RES_hhdet_in_fec!F15)</f>
        <v>0.73980288878691824</v>
      </c>
      <c r="G15" s="112">
        <f>IF(RES_hhdet_in_tes!G15=0,"",RES_hhdet_in_tes!G15/RES_hhdet_in_fec!G15)</f>
        <v>0.74097716762708299</v>
      </c>
      <c r="H15" s="112">
        <f>IF(RES_hhdet_in_tes!H15=0,"",RES_hhdet_in_tes!H15/RES_hhdet_in_fec!H15)</f>
        <v>0.74222956233796622</v>
      </c>
      <c r="I15" s="112" t="str">
        <f>IF(RES_hhdet_in_tes!I15=0,"",RES_hhdet_in_tes!I15/RES_hhdet_in_fec!I15)</f>
        <v/>
      </c>
      <c r="J15" s="112" t="str">
        <f>IF(RES_hhdet_in_tes!J15=0,"",RES_hhdet_in_tes!J15/RES_hhdet_in_fec!J15)</f>
        <v/>
      </c>
      <c r="K15" s="112" t="str">
        <f>IF(RES_hhdet_in_tes!K15=0,"",RES_hhdet_in_tes!K15/RES_hhdet_in_fec!K15)</f>
        <v/>
      </c>
      <c r="L15" s="112" t="str">
        <f>IF(RES_hhdet_in_tes!L15=0,"",RES_hhdet_in_tes!L15/RES_hhdet_in_fec!L15)</f>
        <v/>
      </c>
      <c r="M15" s="112" t="str">
        <f>IF(RES_hhdet_in_tes!M15=0,"",RES_hhdet_in_tes!M15/RES_hhdet_in_fec!M15)</f>
        <v/>
      </c>
      <c r="N15" s="112" t="str">
        <f>IF(RES_hhdet_in_tes!N15=0,"",RES_hhdet_in_tes!N15/RES_hhdet_in_fec!N15)</f>
        <v/>
      </c>
      <c r="O15" s="112">
        <f>IF(RES_hhdet_in_tes!O15=0,"",RES_hhdet_in_tes!O15/RES_hhdet_in_fec!O15)</f>
        <v>0.7688040007669843</v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>
        <f>IF(RES_hhdet_in_tes!S15=0,"",RES_hhdet_in_tes!S15/RES_hhdet_in_fec!S15)</f>
        <v>0.80966907219346707</v>
      </c>
      <c r="T15" s="112">
        <f>IF(RES_hhdet_in_tes!T15=0,"",RES_hhdet_in_tes!T15/RES_hhdet_in_fec!T15)</f>
        <v>0.81756041710718197</v>
      </c>
      <c r="U15" s="112">
        <f>IF(RES_hhdet_in_tes!U15=0,"",RES_hhdet_in_tes!U15/RES_hhdet_in_fec!U15)</f>
        <v>0.8254693714915613</v>
      </c>
      <c r="V15" s="112">
        <f>IF(RES_hhdet_in_tes!V15=0,"",RES_hhdet_in_tes!V15/RES_hhdet_in_fec!V15)</f>
        <v>0.83323900236207737</v>
      </c>
      <c r="W15" s="112">
        <f>IF(RES_hhdet_in_tes!W15=0,"",RES_hhdet_in_tes!W15/RES_hhdet_in_fec!W15)</f>
        <v>0.84033525291097477</v>
      </c>
      <c r="X15" s="112">
        <f>IF(RES_hhdet_in_tes!X15=0,"",RES_hhdet_in_tes!X15/RES_hhdet_in_fec!X15)</f>
        <v>0.85315022220576886</v>
      </c>
      <c r="Y15" s="112">
        <f>IF(RES_hhdet_in_tes!Y15=0,"",RES_hhdet_in_tes!Y15/RES_hhdet_in_fec!Y15)</f>
        <v>0.86510580966235839</v>
      </c>
      <c r="DA15" s="131" t="s">
        <v>3600</v>
      </c>
    </row>
    <row r="16" spans="1:105" ht="12" customHeight="1" x14ac:dyDescent="0.25">
      <c r="A16" s="107" t="s">
        <v>121</v>
      </c>
      <c r="B16" s="113"/>
      <c r="C16" s="113">
        <f>IF(RES_hhdet_in_tes!C16=0,"",RES_hhdet_in_tes!C16/RES_hhdet_in_fec!C16)</f>
        <v>0.77801674147277755</v>
      </c>
      <c r="D16" s="113">
        <f>IF(RES_hhdet_in_tes!D16=0,"",RES_hhdet_in_tes!D16/RES_hhdet_in_fec!D16)</f>
        <v>0.77845848276877494</v>
      </c>
      <c r="E16" s="113">
        <f>IF(RES_hhdet_in_tes!E16=0,"",RES_hhdet_in_tes!E16/RES_hhdet_in_fec!E16)</f>
        <v>0.78021621905031813</v>
      </c>
      <c r="F16" s="113">
        <f>IF(RES_hhdet_in_tes!F16=0,"",RES_hhdet_in_tes!F16/RES_hhdet_in_fec!F16)</f>
        <v>0.78095576114284537</v>
      </c>
      <c r="G16" s="113">
        <f>IF(RES_hhdet_in_tes!G16=0,"",RES_hhdet_in_tes!G16/RES_hhdet_in_fec!G16)</f>
        <v>0.78126000765728854</v>
      </c>
      <c r="H16" s="113">
        <f>IF(RES_hhdet_in_tes!H16=0,"",RES_hhdet_in_tes!H16/RES_hhdet_in_fec!H16)</f>
        <v>0.78251669110970312</v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X16" s="113" t="str">
        <f>IF(RES_hhdet_in_tes!X16=0,"",RES_hhdet_in_tes!X16/RES_hhdet_in_fec!X16)</f>
        <v/>
      </c>
      <c r="Y16" s="113" t="str">
        <f>IF(RES_hhdet_in_tes!Y16=0,"",RES_hhdet_in_tes!Y16/RES_hhdet_in_fec!Y16)</f>
        <v/>
      </c>
      <c r="DA16" s="132" t="s">
        <v>3601</v>
      </c>
    </row>
    <row r="17" spans="1:105" ht="12" customHeight="1" x14ac:dyDescent="0.25">
      <c r="A17" s="108" t="s">
        <v>53</v>
      </c>
      <c r="B17" s="111"/>
      <c r="C17" s="111">
        <f>IF(RES_hhdet_in_tes!C17=0,"",RES_hhdet_in_tes!C17/RES_hhdet_in_fec!C17)</f>
        <v>0.73665824085252007</v>
      </c>
      <c r="D17" s="111">
        <f>IF(RES_hhdet_in_tes!D17=0,"",RES_hhdet_in_tes!D17/RES_hhdet_in_fec!D17)</f>
        <v>0.73764011077605363</v>
      </c>
      <c r="E17" s="111">
        <f>IF(RES_hhdet_in_tes!E17=0,"",RES_hhdet_in_tes!E17/RES_hhdet_in_fec!E17)</f>
        <v>0.73871501516381433</v>
      </c>
      <c r="F17" s="111">
        <f>IF(RES_hhdet_in_tes!F17=0,"",RES_hhdet_in_tes!F17/RES_hhdet_in_fec!F17)</f>
        <v>0.73980288878691847</v>
      </c>
      <c r="G17" s="111">
        <f>IF(RES_hhdet_in_tes!G17=0,"",RES_hhdet_in_tes!G17/RES_hhdet_in_fec!G17)</f>
        <v>0.74097716762708299</v>
      </c>
      <c r="H17" s="111">
        <f>IF(RES_hhdet_in_tes!H17=0,"",RES_hhdet_in_tes!H17/RES_hhdet_in_fec!H17)</f>
        <v>0.74222956233796622</v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X17" s="111" t="str">
        <f>IF(RES_hhdet_in_tes!X17=0,"",RES_hhdet_in_tes!X17/RES_hhdet_in_fec!X17)</f>
        <v/>
      </c>
      <c r="Y17" s="111" t="str">
        <f>IF(RES_hhdet_in_tes!Y17=0,"",RES_hhdet_in_tes!Y17/RES_hhdet_in_fec!Y17)</f>
        <v/>
      </c>
      <c r="DA17" s="63" t="s">
        <v>3602</v>
      </c>
    </row>
    <row r="18" spans="1:105" ht="12" customHeight="1" x14ac:dyDescent="0.25">
      <c r="A18" s="108" t="s">
        <v>52</v>
      </c>
      <c r="B18" s="111"/>
      <c r="C18" s="111">
        <f>IF(RES_hhdet_in_tes!C18=0,"",RES_hhdet_in_tes!C18/RES_hhdet_in_fec!C18)</f>
        <v>1</v>
      </c>
      <c r="D18" s="111">
        <f>IF(RES_hhdet_in_tes!D18=0,"",RES_hhdet_in_tes!D18/RES_hhdet_in_fec!D18)</f>
        <v>1</v>
      </c>
      <c r="E18" s="111">
        <f>IF(RES_hhdet_in_tes!E18=0,"",RES_hhdet_in_tes!E18/RES_hhdet_in_fec!E18)</f>
        <v>1</v>
      </c>
      <c r="F18" s="111">
        <f>IF(RES_hhdet_in_tes!F18=0,"",RES_hhdet_in_tes!F18/RES_hhdet_in_fec!F18)</f>
        <v>1</v>
      </c>
      <c r="G18" s="111">
        <f>IF(RES_hhdet_in_tes!G18=0,"",RES_hhdet_in_tes!G18/RES_hhdet_in_fec!G18)</f>
        <v>1</v>
      </c>
      <c r="H18" s="111">
        <f>IF(RES_hhdet_in_tes!H18=0,"",RES_hhdet_in_tes!H18/RES_hhdet_in_fec!H18)</f>
        <v>1</v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X18" s="111" t="str">
        <f>IF(RES_hhdet_in_tes!X18=0,"",RES_hhdet_in_tes!X18/RES_hhdet_in_fec!X18)</f>
        <v/>
      </c>
      <c r="Y18" s="111" t="str">
        <f>IF(RES_hhdet_in_tes!Y18=0,"",RES_hhdet_in_tes!Y18/RES_hhdet_in_fec!Y18)</f>
        <v/>
      </c>
      <c r="DA18" s="63" t="s">
        <v>3603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0.74729889951444028</v>
      </c>
      <c r="D19" s="124">
        <f>IF(RES_hhdet_in_tes!D19=0,"",RES_hhdet_in_tes!D19/RES_hhdet_in_fec!D19)</f>
        <v>0.75074606178476178</v>
      </c>
      <c r="E19" s="124">
        <f>IF(RES_hhdet_in_tes!E19=0,"",RES_hhdet_in_tes!E19/RES_hhdet_in_fec!E19)</f>
        <v>0.75025918230228483</v>
      </c>
      <c r="F19" s="124">
        <f>IF(RES_hhdet_in_tes!F19=0,"",RES_hhdet_in_tes!F19/RES_hhdet_in_fec!F19)</f>
        <v>0.76391294434401347</v>
      </c>
      <c r="G19" s="124">
        <f>IF(RES_hhdet_in_tes!G19=0,"",RES_hhdet_in_tes!G19/RES_hhdet_in_fec!G19)</f>
        <v>0.76131396983391786</v>
      </c>
      <c r="H19" s="124">
        <f>IF(RES_hhdet_in_tes!H19=0,"",RES_hhdet_in_tes!H19/RES_hhdet_in_fec!H19)</f>
        <v>0.7717455007404681</v>
      </c>
      <c r="I19" s="124" t="str">
        <f>IF(RES_hhdet_in_tes!I19=0,"",RES_hhdet_in_tes!I19/RES_hhdet_in_fec!I19)</f>
        <v/>
      </c>
      <c r="J19" s="124" t="str">
        <f>IF(RES_hhdet_in_tes!J19=0,"",RES_hhdet_in_tes!J19/RES_hhdet_in_fec!J19)</f>
        <v/>
      </c>
      <c r="K19" s="124" t="str">
        <f>IF(RES_hhdet_in_tes!K19=0,"",RES_hhdet_in_tes!K19/RES_hhdet_in_fec!K19)</f>
        <v/>
      </c>
      <c r="L19" s="124" t="str">
        <f>IF(RES_hhdet_in_tes!L19=0,"",RES_hhdet_in_tes!L19/RES_hhdet_in_fec!L19)</f>
        <v/>
      </c>
      <c r="M19" s="124">
        <f>IF(RES_hhdet_in_tes!M19=0,"",RES_hhdet_in_tes!M19/RES_hhdet_in_fec!M19)</f>
        <v>0.79049889585941424</v>
      </c>
      <c r="N19" s="124">
        <f>IF(RES_hhdet_in_tes!N19=0,"",RES_hhdet_in_tes!N19/RES_hhdet_in_fec!N19)</f>
        <v>0.7897862244035192</v>
      </c>
      <c r="O19" s="124">
        <f>IF(RES_hhdet_in_tes!O19=0,"",RES_hhdet_in_tes!O19/RES_hhdet_in_fec!O19)</f>
        <v>0.78122561879430452</v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>
        <f>IF(RES_hhdet_in_tes!R19=0,"",RES_hhdet_in_tes!R19/RES_hhdet_in_fec!R19)</f>
        <v>0.80314452691769911</v>
      </c>
      <c r="S19" s="124">
        <f>IF(RES_hhdet_in_tes!S19=0,"",RES_hhdet_in_tes!S19/RES_hhdet_in_fec!S19)</f>
        <v>0.82983054741116768</v>
      </c>
      <c r="T19" s="124">
        <f>IF(RES_hhdet_in_tes!T19=0,"",RES_hhdet_in_tes!T19/RES_hhdet_in_fec!T19)</f>
        <v>0.85001437735329066</v>
      </c>
      <c r="U19" s="124">
        <f>IF(RES_hhdet_in_tes!U19=0,"",RES_hhdet_in_tes!U19/RES_hhdet_in_fec!U19)</f>
        <v>0.86411610132590744</v>
      </c>
      <c r="V19" s="124">
        <f>IF(RES_hhdet_in_tes!V19=0,"",RES_hhdet_in_tes!V19/RES_hhdet_in_fec!V19)</f>
        <v>0.87139451308876736</v>
      </c>
      <c r="W19" s="124">
        <f>IF(RES_hhdet_in_tes!W19=0,"",RES_hhdet_in_tes!W19/RES_hhdet_in_fec!W19)</f>
        <v>0.87441602332426982</v>
      </c>
      <c r="X19" s="124">
        <f>IF(RES_hhdet_in_tes!X19=0,"",RES_hhdet_in_tes!X19/RES_hhdet_in_fec!X19)</f>
        <v>0.88630091188780147</v>
      </c>
      <c r="Y19" s="124">
        <f>IF(RES_hhdet_in_tes!Y19=0,"",RES_hhdet_in_tes!Y19/RES_hhdet_in_fec!Y19)</f>
        <v>0.91021380423866183</v>
      </c>
      <c r="DA19" s="130" t="s">
        <v>3604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X20" s="111" t="str">
        <f>IF(RES_hhdet_in_tes!X20=0,"",RES_hhdet_in_tes!X20/RES_hhdet_in_fec!X20)</f>
        <v/>
      </c>
      <c r="Y20" s="111" t="str">
        <f>IF(RES_hhdet_in_tes!Y20=0,"",RES_hhdet_in_tes!Y20/RES_hhdet_in_fec!Y20)</f>
        <v/>
      </c>
      <c r="DA20" s="63" t="s">
        <v>3605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0.62150019437154969</v>
      </c>
      <c r="D21" s="111">
        <f>IF(RES_hhdet_in_tes!D21=0,"",RES_hhdet_in_tes!D21/RES_hhdet_in_fec!D21)</f>
        <v>0.62159394817226032</v>
      </c>
      <c r="E21" s="111">
        <f>IF(RES_hhdet_in_tes!E21=0,"",RES_hhdet_in_tes!E21/RES_hhdet_in_fec!E21)</f>
        <v>0.62168771041818227</v>
      </c>
      <c r="F21" s="111">
        <f>IF(RES_hhdet_in_tes!F21=0,"",RES_hhdet_in_tes!F21/RES_hhdet_in_fec!F21)</f>
        <v>0.6217814738157238</v>
      </c>
      <c r="G21" s="111">
        <f>IF(RES_hhdet_in_tes!G21=0,"",RES_hhdet_in_tes!G21/RES_hhdet_in_fec!G21)</f>
        <v>0.62187524499080826</v>
      </c>
      <c r="H21" s="111">
        <f>IF(RES_hhdet_in_tes!H21=0,"",RES_hhdet_in_tes!H21/RES_hhdet_in_fec!H21)</f>
        <v>0.62196902313250679</v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 t="str">
        <f>IF(RES_hhdet_in_tes!K21=0,"",RES_hhdet_in_tes!K21/RES_hhdet_in_fec!K21)</f>
        <v/>
      </c>
      <c r="L21" s="111" t="str">
        <f>IF(RES_hhdet_in_tes!L21=0,"",RES_hhdet_in_tes!L21/RES_hhdet_in_fec!L21)</f>
        <v/>
      </c>
      <c r="M21" s="111" t="str">
        <f>IF(RES_hhdet_in_tes!M21=0,"",RES_hhdet_in_tes!M21/RES_hhdet_in_fec!M21)</f>
        <v/>
      </c>
      <c r="N21" s="111">
        <f>IF(RES_hhdet_in_tes!N21=0,"",RES_hhdet_in_tes!N21/RES_hhdet_in_fec!N21)</f>
        <v>0.62245538744883788</v>
      </c>
      <c r="O21" s="111">
        <f>IF(RES_hhdet_in_tes!O21=0,"",RES_hhdet_in_tes!O21/RES_hhdet_in_fec!O21)</f>
        <v>0.62247919682505504</v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>
        <f>IF(RES_hhdet_in_tes!R21=0,"",RES_hhdet_in_tes!R21/RES_hhdet_in_fec!R21)</f>
        <v>0.62352634472813617</v>
      </c>
      <c r="S21" s="111">
        <f>IF(RES_hhdet_in_tes!S21=0,"",RES_hhdet_in_tes!S21/RES_hhdet_in_fec!S21)</f>
        <v>0.62452830575422924</v>
      </c>
      <c r="T21" s="111">
        <f>IF(RES_hhdet_in_tes!T21=0,"",RES_hhdet_in_tes!T21/RES_hhdet_in_fec!T21)</f>
        <v>0.62562765345601556</v>
      </c>
      <c r="U21" s="111">
        <f>IF(RES_hhdet_in_tes!U21=0,"",RES_hhdet_in_tes!U21/RES_hhdet_in_fec!U21)</f>
        <v>0.62663011469566487</v>
      </c>
      <c r="V21" s="111">
        <f>IF(RES_hhdet_in_tes!V21=0,"",RES_hhdet_in_tes!V21/RES_hhdet_in_fec!V21)</f>
        <v>0.62734141633534501</v>
      </c>
      <c r="W21" s="111">
        <f>IF(RES_hhdet_in_tes!W21=0,"",RES_hhdet_in_tes!W21/RES_hhdet_in_fec!W21)</f>
        <v>0.62768327330387774</v>
      </c>
      <c r="X21" s="111">
        <f>IF(RES_hhdet_in_tes!X21=0,"",RES_hhdet_in_tes!X21/RES_hhdet_in_fec!X21)</f>
        <v>0.62806661888668991</v>
      </c>
      <c r="Y21" s="111" t="str">
        <f>IF(RES_hhdet_in_tes!Y21=0,"",RES_hhdet_in_tes!Y21/RES_hhdet_in_fec!Y21)</f>
        <v/>
      </c>
      <c r="DA21" s="63" t="s">
        <v>3606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0.77421136830848492</v>
      </c>
      <c r="D22" s="45">
        <f>IF(RES_hhdet_in_tes!D22=0,"",RES_hhdet_in_tes!D22/RES_hhdet_in_fec!D22)</f>
        <v>0.77547918830602236</v>
      </c>
      <c r="E22" s="45">
        <f>IF(RES_hhdet_in_tes!E22=0,"",RES_hhdet_in_tes!E22/RES_hhdet_in_fec!E22)</f>
        <v>0.77680678630972921</v>
      </c>
      <c r="F22" s="45">
        <f>IF(RES_hhdet_in_tes!F22=0,"",RES_hhdet_in_tes!F22/RES_hhdet_in_fec!F22)</f>
        <v>0.77814253585973192</v>
      </c>
      <c r="G22" s="45">
        <f>IF(RES_hhdet_in_tes!G22=0,"",RES_hhdet_in_tes!G22/RES_hhdet_in_fec!G22)</f>
        <v>0.77953333743733144</v>
      </c>
      <c r="H22" s="45">
        <f>IF(RES_hhdet_in_tes!H22=0,"",RES_hhdet_in_tes!H22/RES_hhdet_in_fec!H22)</f>
        <v>0.78097345102069315</v>
      </c>
      <c r="I22" s="45" t="str">
        <f>IF(RES_hhdet_in_tes!I22=0,"",RES_hhdet_in_tes!I22/RES_hhdet_in_fec!I22)</f>
        <v/>
      </c>
      <c r="J22" s="45" t="str">
        <f>IF(RES_hhdet_in_tes!J22=0,"",RES_hhdet_in_tes!J22/RES_hhdet_in_fec!J22)</f>
        <v/>
      </c>
      <c r="K22" s="45" t="str">
        <f>IF(RES_hhdet_in_tes!K22=0,"",RES_hhdet_in_tes!K22/RES_hhdet_in_fec!K22)</f>
        <v/>
      </c>
      <c r="L22" s="45" t="str">
        <f>IF(RES_hhdet_in_tes!L22=0,"",RES_hhdet_in_tes!L22/RES_hhdet_in_fec!L22)</f>
        <v/>
      </c>
      <c r="M22" s="45">
        <f>IF(RES_hhdet_in_tes!M22=0,"",RES_hhdet_in_tes!M22/RES_hhdet_in_fec!M22)</f>
        <v>0.79049889585941424</v>
      </c>
      <c r="N22" s="45">
        <f>IF(RES_hhdet_in_tes!N22=0,"",RES_hhdet_in_tes!N22/RES_hhdet_in_fec!N22)</f>
        <v>0.79425266800594763</v>
      </c>
      <c r="O22" s="45">
        <f>IF(RES_hhdet_in_tes!O22=0,"",RES_hhdet_in_tes!O22/RES_hhdet_in_fec!O22)</f>
        <v>0.79946815874449695</v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>
        <f>IF(RES_hhdet_in_tes!R22=0,"",RES_hhdet_in_tes!R22/RES_hhdet_in_fec!R22)</f>
        <v>0.82743553688285287</v>
      </c>
      <c r="S22" s="45">
        <f>IF(RES_hhdet_in_tes!S22=0,"",RES_hhdet_in_tes!S22/RES_hhdet_in_fec!S22)</f>
        <v>0.84263286397923354</v>
      </c>
      <c r="T22" s="45">
        <f>IF(RES_hhdet_in_tes!T22=0,"",RES_hhdet_in_tes!T22/RES_hhdet_in_fec!T22)</f>
        <v>0.85899362114541622</v>
      </c>
      <c r="U22" s="45">
        <f>IF(RES_hhdet_in_tes!U22=0,"",RES_hhdet_in_tes!U22/RES_hhdet_in_fec!U22)</f>
        <v>0.87462888536281935</v>
      </c>
      <c r="V22" s="45">
        <f>IF(RES_hhdet_in_tes!V22=0,"",RES_hhdet_in_tes!V22/RES_hhdet_in_fec!V22)</f>
        <v>0.88764973361284105</v>
      </c>
      <c r="W22" s="45">
        <f>IF(RES_hhdet_in_tes!W22=0,"",RES_hhdet_in_tes!W22/RES_hhdet_in_fec!W22)</f>
        <v>0.89739986783656112</v>
      </c>
      <c r="X22" s="45">
        <f>IF(RES_hhdet_in_tes!X22=0,"",RES_hhdet_in_tes!X22/RES_hhdet_in_fec!X22)</f>
        <v>0.90419124199380807</v>
      </c>
      <c r="Y22" s="45">
        <f>IF(RES_hhdet_in_tes!Y22=0,"",RES_hhdet_in_tes!Y22/RES_hhdet_in_fec!Y22)</f>
        <v>0.91021380423866183</v>
      </c>
      <c r="DA22" s="60" t="s">
        <v>3607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 t="str">
        <f>IF(RES_hhdet_in_tes!C24=0,"",RES_hhdet_in_tes!C24/RES_hhdet_in_fec!C24)</f>
        <v/>
      </c>
      <c r="D24" s="119" t="str">
        <f>IF(RES_hhdet_in_tes!D24=0,"",RES_hhdet_in_tes!D24/RES_hhdet_in_fec!D24)</f>
        <v/>
      </c>
      <c r="E24" s="119" t="str">
        <f>IF(RES_hhdet_in_tes!E24=0,"",RES_hhdet_in_tes!E24/RES_hhdet_in_fec!E24)</f>
        <v/>
      </c>
      <c r="F24" s="119" t="str">
        <f>IF(RES_hhdet_in_tes!F24=0,"",RES_hhdet_in_tes!F24/RES_hhdet_in_fec!F24)</f>
        <v/>
      </c>
      <c r="G24" s="119" t="str">
        <f>IF(RES_hhdet_in_tes!G24=0,"",RES_hhdet_in_tes!G24/RES_hhdet_in_fec!G24)</f>
        <v/>
      </c>
      <c r="H24" s="119" t="str">
        <f>IF(RES_hhdet_in_tes!H24=0,"",RES_hhdet_in_tes!H24/RES_hhdet_in_fec!H24)</f>
        <v/>
      </c>
      <c r="I24" s="119" t="str">
        <f>IF(RES_hhdet_in_tes!I24=0,"",RES_hhdet_in_tes!I24/RES_hhdet_in_fec!I24)</f>
        <v/>
      </c>
      <c r="J24" s="119" t="str">
        <f>IF(RES_hhdet_in_tes!J24=0,"",RES_hhdet_in_tes!J24/RES_hhdet_in_fec!J24)</f>
        <v/>
      </c>
      <c r="K24" s="119" t="str">
        <f>IF(RES_hhdet_in_tes!K24=0,"",RES_hhdet_in_tes!K24/RES_hhdet_in_fec!K24)</f>
        <v/>
      </c>
      <c r="L24" s="119" t="str">
        <f>IF(RES_hhdet_in_tes!L24=0,"",RES_hhdet_in_tes!L24/RES_hhdet_in_fec!L24)</f>
        <v/>
      </c>
      <c r="M24" s="119" t="str">
        <f>IF(RES_hhdet_in_tes!M24=0,"",RES_hhdet_in_tes!M24/RES_hhdet_in_fec!M24)</f>
        <v/>
      </c>
      <c r="N24" s="119" t="str">
        <f>IF(RES_hhdet_in_tes!N24=0,"",RES_hhdet_in_tes!N24/RES_hhdet_in_fec!N24)</f>
        <v/>
      </c>
      <c r="O24" s="119" t="str">
        <f>IF(RES_hhdet_in_tes!O24=0,"",RES_hhdet_in_tes!O24/RES_hhdet_in_fec!O24)</f>
        <v/>
      </c>
      <c r="P24" s="119" t="str">
        <f>IF(RES_hhdet_in_tes!P24=0,"",RES_hhdet_in_tes!P24/RES_hhdet_in_fec!P24)</f>
        <v/>
      </c>
      <c r="Q24" s="119" t="str">
        <f>IF(RES_hhdet_in_tes!Q24=0,"",RES_hhdet_in_tes!Q24/RES_hhdet_in_fec!Q24)</f>
        <v/>
      </c>
      <c r="R24" s="119" t="str">
        <f>IF(RES_hhdet_in_tes!R24=0,"",RES_hhdet_in_tes!R24/RES_hhdet_in_fec!R24)</f>
        <v/>
      </c>
      <c r="S24" s="119" t="str">
        <f>IF(RES_hhdet_in_tes!S24=0,"",RES_hhdet_in_tes!S24/RES_hhdet_in_fec!S24)</f>
        <v/>
      </c>
      <c r="T24" s="119" t="str">
        <f>IF(RES_hhdet_in_tes!T24=0,"",RES_hhdet_in_tes!T24/RES_hhdet_in_fec!T24)</f>
        <v/>
      </c>
      <c r="U24" s="119" t="str">
        <f>IF(RES_hhdet_in_tes!U24=0,"",RES_hhdet_in_tes!U24/RES_hhdet_in_fec!U24)</f>
        <v/>
      </c>
      <c r="V24" s="119" t="str">
        <f>IF(RES_hhdet_in_tes!V24=0,"",RES_hhdet_in_tes!V24/RES_hhdet_in_fec!V24)</f>
        <v/>
      </c>
      <c r="W24" s="119" t="str">
        <f>IF(RES_hhdet_in_tes!W24=0,"",RES_hhdet_in_tes!W24/RES_hhdet_in_fec!W24)</f>
        <v/>
      </c>
      <c r="X24" s="119" t="str">
        <f>IF(RES_hhdet_in_tes!X24=0,"",RES_hhdet_in_tes!X24/RES_hhdet_in_fec!X24)</f>
        <v/>
      </c>
      <c r="Y24" s="119" t="str">
        <f>IF(RES_hhdet_in_tes!Y24=0,"",RES_hhdet_in_tes!Y24/RES_hhdet_in_fec!Y24)</f>
        <v/>
      </c>
      <c r="DA24" s="129" t="s">
        <v>3608</v>
      </c>
    </row>
    <row r="25" spans="1:105" ht="12.95" customHeight="1" x14ac:dyDescent="0.25">
      <c r="A25" s="121" t="s">
        <v>57</v>
      </c>
      <c r="B25" s="124"/>
      <c r="C25" s="124" t="str">
        <f>IF(RES_hhdet_in_tes!C25=0,"",RES_hhdet_in_tes!C25/RES_hhdet_in_fec!C25)</f>
        <v/>
      </c>
      <c r="D25" s="124" t="str">
        <f>IF(RES_hhdet_in_tes!D25=0,"",RES_hhdet_in_tes!D25/RES_hhdet_in_fec!D25)</f>
        <v/>
      </c>
      <c r="E25" s="124" t="str">
        <f>IF(RES_hhdet_in_tes!E25=0,"",RES_hhdet_in_tes!E25/RES_hhdet_in_fec!E25)</f>
        <v/>
      </c>
      <c r="F25" s="124" t="str">
        <f>IF(RES_hhdet_in_tes!F25=0,"",RES_hhdet_in_tes!F25/RES_hhdet_in_fec!F25)</f>
        <v/>
      </c>
      <c r="G25" s="124" t="str">
        <f>IF(RES_hhdet_in_tes!G25=0,"",RES_hhdet_in_tes!G25/RES_hhdet_in_fec!G25)</f>
        <v/>
      </c>
      <c r="H25" s="124" t="str">
        <f>IF(RES_hhdet_in_tes!H25=0,"",RES_hhdet_in_tes!H25/RES_hhdet_in_fec!H25)</f>
        <v/>
      </c>
      <c r="I25" s="124" t="str">
        <f>IF(RES_hhdet_in_tes!I25=0,"",RES_hhdet_in_tes!I25/RES_hhdet_in_fec!I25)</f>
        <v/>
      </c>
      <c r="J25" s="124" t="str">
        <f>IF(RES_hhdet_in_tes!J25=0,"",RES_hhdet_in_tes!J25/RES_hhdet_in_fec!J25)</f>
        <v/>
      </c>
      <c r="K25" s="124" t="str">
        <f>IF(RES_hhdet_in_tes!K25=0,"",RES_hhdet_in_tes!K25/RES_hhdet_in_fec!K25)</f>
        <v/>
      </c>
      <c r="L25" s="124" t="str">
        <f>IF(RES_hhdet_in_tes!L25=0,"",RES_hhdet_in_tes!L25/RES_hhdet_in_fec!L25)</f>
        <v/>
      </c>
      <c r="M25" s="124" t="str">
        <f>IF(RES_hhdet_in_tes!M25=0,"",RES_hhdet_in_tes!M25/RES_hhdet_in_fec!M25)</f>
        <v/>
      </c>
      <c r="N25" s="124" t="str">
        <f>IF(RES_hhdet_in_tes!N25=0,"",RES_hhdet_in_tes!N25/RES_hhdet_in_fec!N25)</f>
        <v/>
      </c>
      <c r="O25" s="124" t="str">
        <f>IF(RES_hhdet_in_tes!O25=0,"",RES_hhdet_in_tes!O25/RES_hhdet_in_fec!O25)</f>
        <v/>
      </c>
      <c r="P25" s="124" t="str">
        <f>IF(RES_hhdet_in_tes!P25=0,"",RES_hhdet_in_tes!P25/RES_hhdet_in_fec!P25)</f>
        <v/>
      </c>
      <c r="Q25" s="124" t="str">
        <f>IF(RES_hhdet_in_tes!Q25=0,"",RES_hhdet_in_tes!Q25/RES_hhdet_in_fec!Q25)</f>
        <v/>
      </c>
      <c r="R25" s="124" t="str">
        <f>IF(RES_hhdet_in_tes!R25=0,"",RES_hhdet_in_tes!R25/RES_hhdet_in_fec!R25)</f>
        <v/>
      </c>
      <c r="S25" s="124" t="str">
        <f>IF(RES_hhdet_in_tes!S25=0,"",RES_hhdet_in_tes!S25/RES_hhdet_in_fec!S25)</f>
        <v/>
      </c>
      <c r="T25" s="124" t="str">
        <f>IF(RES_hhdet_in_tes!T25=0,"",RES_hhdet_in_tes!T25/RES_hhdet_in_fec!T25)</f>
        <v/>
      </c>
      <c r="U25" s="124" t="str">
        <f>IF(RES_hhdet_in_tes!U25=0,"",RES_hhdet_in_tes!U25/RES_hhdet_in_fec!U25)</f>
        <v/>
      </c>
      <c r="V25" s="124" t="str">
        <f>IF(RES_hhdet_in_tes!V25=0,"",RES_hhdet_in_tes!V25/RES_hhdet_in_fec!V25)</f>
        <v/>
      </c>
      <c r="W25" s="124" t="str">
        <f>IF(RES_hhdet_in_tes!W25=0,"",RES_hhdet_in_tes!W25/RES_hhdet_in_fec!W25)</f>
        <v/>
      </c>
      <c r="X25" s="124" t="str">
        <f>IF(RES_hhdet_in_tes!X25=0,"",RES_hhdet_in_tes!X25/RES_hhdet_in_fec!X25)</f>
        <v/>
      </c>
      <c r="Y25" s="124" t="str">
        <f>IF(RES_hhdet_in_tes!Y25=0,"",RES_hhdet_in_tes!Y25/RES_hhdet_in_fec!Y25)</f>
        <v/>
      </c>
      <c r="DA25" s="130" t="s">
        <v>3609</v>
      </c>
    </row>
    <row r="26" spans="1:105" ht="12" customHeight="1" x14ac:dyDescent="0.25">
      <c r="A26" s="97" t="s">
        <v>74</v>
      </c>
      <c r="B26" s="111"/>
      <c r="C26" s="111" t="str">
        <f>IF(RES_hhdet_in_tes!C26=0,"",RES_hhdet_in_tes!C26/RES_hhdet_in_fec!C26)</f>
        <v/>
      </c>
      <c r="D26" s="111" t="str">
        <f>IF(RES_hhdet_in_tes!D26=0,"",RES_hhdet_in_tes!D26/RES_hhdet_in_fec!D26)</f>
        <v/>
      </c>
      <c r="E26" s="111" t="str">
        <f>IF(RES_hhdet_in_tes!E26=0,"",RES_hhdet_in_tes!E26/RES_hhdet_in_fec!E26)</f>
        <v/>
      </c>
      <c r="F26" s="111" t="str">
        <f>IF(RES_hhdet_in_tes!F26=0,"",RES_hhdet_in_tes!F26/RES_hhdet_in_fec!F26)</f>
        <v/>
      </c>
      <c r="G26" s="111" t="str">
        <f>IF(RES_hhdet_in_tes!G26=0,"",RES_hhdet_in_tes!G26/RES_hhdet_in_fec!G26)</f>
        <v/>
      </c>
      <c r="H26" s="111" t="str">
        <f>IF(RES_hhdet_in_tes!H26=0,"",RES_hhdet_in_tes!H26/RES_hhdet_in_fec!H26)</f>
        <v/>
      </c>
      <c r="I26" s="111" t="str">
        <f>IF(RES_hhdet_in_tes!I26=0,"",RES_hhdet_in_tes!I26/RES_hhdet_in_fec!I26)</f>
        <v/>
      </c>
      <c r="J26" s="111" t="str">
        <f>IF(RES_hhdet_in_tes!J26=0,"",RES_hhdet_in_tes!J26/RES_hhdet_in_fec!J26)</f>
        <v/>
      </c>
      <c r="K26" s="111" t="str">
        <f>IF(RES_hhdet_in_tes!K26=0,"",RES_hhdet_in_tes!K26/RES_hhdet_in_fec!K26)</f>
        <v/>
      </c>
      <c r="L26" s="111" t="str">
        <f>IF(RES_hhdet_in_tes!L26=0,"",RES_hhdet_in_tes!L26/RES_hhdet_in_fec!L26)</f>
        <v/>
      </c>
      <c r="M26" s="111" t="str">
        <f>IF(RES_hhdet_in_tes!M26=0,"",RES_hhdet_in_tes!M26/RES_hhdet_in_fec!M26)</f>
        <v/>
      </c>
      <c r="N26" s="111" t="str">
        <f>IF(RES_hhdet_in_tes!N26=0,"",RES_hhdet_in_tes!N26/RES_hhdet_in_fec!N26)</f>
        <v/>
      </c>
      <c r="O26" s="111" t="str">
        <f>IF(RES_hhdet_in_tes!O26=0,"",RES_hhdet_in_tes!O26/RES_hhdet_in_fec!O26)</f>
        <v/>
      </c>
      <c r="P26" s="111" t="str">
        <f>IF(RES_hhdet_in_tes!P26=0,"",RES_hhdet_in_tes!P26/RES_hhdet_in_fec!P26)</f>
        <v/>
      </c>
      <c r="Q26" s="111" t="str">
        <f>IF(RES_hhdet_in_tes!Q26=0,"",RES_hhdet_in_tes!Q26/RES_hhdet_in_fec!Q26)</f>
        <v/>
      </c>
      <c r="R26" s="111" t="str">
        <f>IF(RES_hhdet_in_tes!R26=0,"",RES_hhdet_in_tes!R26/RES_hhdet_in_fec!R26)</f>
        <v/>
      </c>
      <c r="S26" s="111" t="str">
        <f>IF(RES_hhdet_in_tes!S26=0,"",RES_hhdet_in_tes!S26/RES_hhdet_in_fec!S26)</f>
        <v/>
      </c>
      <c r="T26" s="111" t="str">
        <f>IF(RES_hhdet_in_tes!T26=0,"",RES_hhdet_in_tes!T26/RES_hhdet_in_fec!T26)</f>
        <v/>
      </c>
      <c r="U26" s="111" t="str">
        <f>IF(RES_hhdet_in_tes!U26=0,"",RES_hhdet_in_tes!U26/RES_hhdet_in_fec!U26)</f>
        <v/>
      </c>
      <c r="V26" s="111" t="str">
        <f>IF(RES_hhdet_in_tes!V26=0,"",RES_hhdet_in_tes!V26/RES_hhdet_in_fec!V26)</f>
        <v/>
      </c>
      <c r="W26" s="111" t="str">
        <f>IF(RES_hhdet_in_tes!W26=0,"",RES_hhdet_in_tes!W26/RES_hhdet_in_fec!W26)</f>
        <v/>
      </c>
      <c r="X26" s="111" t="str">
        <f>IF(RES_hhdet_in_tes!X26=0,"",RES_hhdet_in_tes!X26/RES_hhdet_in_fec!X26)</f>
        <v/>
      </c>
      <c r="Y26" s="111" t="str">
        <f>IF(RES_hhdet_in_tes!Y26=0,"",RES_hhdet_in_tes!Y26/RES_hhdet_in_fec!Y26)</f>
        <v/>
      </c>
      <c r="DA26" s="63" t="s">
        <v>3610</v>
      </c>
    </row>
    <row r="27" spans="1:105" ht="12" customHeight="1" x14ac:dyDescent="0.25">
      <c r="A27" s="97" t="s">
        <v>53</v>
      </c>
      <c r="B27" s="111"/>
      <c r="C27" s="111" t="str">
        <f>IF(RES_hhdet_in_tes!C27=0,"",RES_hhdet_in_tes!C27/RES_hhdet_in_fec!C27)</f>
        <v/>
      </c>
      <c r="D27" s="111" t="str">
        <f>IF(RES_hhdet_in_tes!D27=0,"",RES_hhdet_in_tes!D27/RES_hhdet_in_fec!D27)</f>
        <v/>
      </c>
      <c r="E27" s="111" t="str">
        <f>IF(RES_hhdet_in_tes!E27=0,"",RES_hhdet_in_tes!E27/RES_hhdet_in_fec!E27)</f>
        <v/>
      </c>
      <c r="F27" s="111" t="str">
        <f>IF(RES_hhdet_in_tes!F27=0,"",RES_hhdet_in_tes!F27/RES_hhdet_in_fec!F27)</f>
        <v/>
      </c>
      <c r="G27" s="111" t="str">
        <f>IF(RES_hhdet_in_tes!G27=0,"",RES_hhdet_in_tes!G27/RES_hhdet_in_fec!G27)</f>
        <v/>
      </c>
      <c r="H27" s="111" t="str">
        <f>IF(RES_hhdet_in_tes!H27=0,"",RES_hhdet_in_tes!H27/RES_hhdet_in_fec!H27)</f>
        <v/>
      </c>
      <c r="I27" s="111" t="str">
        <f>IF(RES_hhdet_in_tes!I27=0,"",RES_hhdet_in_tes!I27/RES_hhdet_in_fec!I27)</f>
        <v/>
      </c>
      <c r="J27" s="111" t="str">
        <f>IF(RES_hhdet_in_tes!J27=0,"",RES_hhdet_in_tes!J27/RES_hhdet_in_fec!J27)</f>
        <v/>
      </c>
      <c r="K27" s="111" t="str">
        <f>IF(RES_hhdet_in_tes!K27=0,"",RES_hhdet_in_tes!K27/RES_hhdet_in_fec!K27)</f>
        <v/>
      </c>
      <c r="L27" s="111" t="str">
        <f>IF(RES_hhdet_in_tes!L27=0,"",RES_hhdet_in_tes!L27/RES_hhdet_in_fec!L27)</f>
        <v/>
      </c>
      <c r="M27" s="111" t="str">
        <f>IF(RES_hhdet_in_tes!M27=0,"",RES_hhdet_in_tes!M27/RES_hhdet_in_fec!M27)</f>
        <v/>
      </c>
      <c r="N27" s="111" t="str">
        <f>IF(RES_hhdet_in_tes!N27=0,"",RES_hhdet_in_tes!N27/RES_hhdet_in_fec!N27)</f>
        <v/>
      </c>
      <c r="O27" s="111" t="str">
        <f>IF(RES_hhdet_in_tes!O27=0,"",RES_hhdet_in_tes!O27/RES_hhdet_in_fec!O27)</f>
        <v/>
      </c>
      <c r="P27" s="111" t="str">
        <f>IF(RES_hhdet_in_tes!P27=0,"",RES_hhdet_in_tes!P27/RES_hhdet_in_fec!P27)</f>
        <v/>
      </c>
      <c r="Q27" s="111" t="str">
        <f>IF(RES_hhdet_in_tes!Q27=0,"",RES_hhdet_in_tes!Q27/RES_hhdet_in_fec!Q27)</f>
        <v/>
      </c>
      <c r="R27" s="111" t="str">
        <f>IF(RES_hhdet_in_tes!R27=0,"",RES_hhdet_in_tes!R27/RES_hhdet_in_fec!R27)</f>
        <v/>
      </c>
      <c r="S27" s="111" t="str">
        <f>IF(RES_hhdet_in_tes!S27=0,"",RES_hhdet_in_tes!S27/RES_hhdet_in_fec!S27)</f>
        <v/>
      </c>
      <c r="T27" s="111" t="str">
        <f>IF(RES_hhdet_in_tes!T27=0,"",RES_hhdet_in_tes!T27/RES_hhdet_in_fec!T27)</f>
        <v/>
      </c>
      <c r="U27" s="111" t="str">
        <f>IF(RES_hhdet_in_tes!U27=0,"",RES_hhdet_in_tes!U27/RES_hhdet_in_fec!U27)</f>
        <v/>
      </c>
      <c r="V27" s="111" t="str">
        <f>IF(RES_hhdet_in_tes!V27=0,"",RES_hhdet_in_tes!V27/RES_hhdet_in_fec!V27)</f>
        <v/>
      </c>
      <c r="W27" s="111" t="str">
        <f>IF(RES_hhdet_in_tes!W27=0,"",RES_hhdet_in_tes!W27/RES_hhdet_in_fec!W27)</f>
        <v/>
      </c>
      <c r="X27" s="111" t="str">
        <f>IF(RES_hhdet_in_tes!X27=0,"",RES_hhdet_in_tes!X27/RES_hhdet_in_fec!X27)</f>
        <v/>
      </c>
      <c r="Y27" s="111" t="str">
        <f>IF(RES_hhdet_in_tes!Y27=0,"",RES_hhdet_in_tes!Y27/RES_hhdet_in_fec!Y27)</f>
        <v/>
      </c>
      <c r="DA27" s="63" t="s">
        <v>3611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 t="str">
        <f>IF(RES_hhdet_in_tes!D28=0,"",RES_hhdet_in_tes!D28/RES_hhdet_in_fec!D28)</f>
        <v/>
      </c>
      <c r="E28" s="124" t="str">
        <f>IF(RES_hhdet_in_tes!E28=0,"",RES_hhdet_in_tes!E28/RES_hhdet_in_fec!E28)</f>
        <v/>
      </c>
      <c r="F28" s="124" t="str">
        <f>IF(RES_hhdet_in_tes!F28=0,"",RES_hhdet_in_tes!F28/RES_hhdet_in_fec!F28)</f>
        <v/>
      </c>
      <c r="G28" s="124" t="str">
        <f>IF(RES_hhdet_in_tes!G28=0,"",RES_hhdet_in_tes!G28/RES_hhdet_in_fec!G28)</f>
        <v/>
      </c>
      <c r="H28" s="124" t="str">
        <f>IF(RES_hhdet_in_tes!H28=0,"",RES_hhdet_in_tes!H28/RES_hhdet_in_fec!H28)</f>
        <v/>
      </c>
      <c r="I28" s="124" t="str">
        <f>IF(RES_hhdet_in_tes!I28=0,"",RES_hhdet_in_tes!I28/RES_hhdet_in_fec!I28)</f>
        <v/>
      </c>
      <c r="J28" s="124" t="str">
        <f>IF(RES_hhdet_in_tes!J28=0,"",RES_hhdet_in_tes!J28/RES_hhdet_in_fec!J28)</f>
        <v/>
      </c>
      <c r="K28" s="124" t="str">
        <f>IF(RES_hhdet_in_tes!K28=0,"",RES_hhdet_in_tes!K28/RES_hhdet_in_fec!K28)</f>
        <v/>
      </c>
      <c r="L28" s="124" t="str">
        <f>IF(RES_hhdet_in_tes!L28=0,"",RES_hhdet_in_tes!L28/RES_hhdet_in_fec!L28)</f>
        <v/>
      </c>
      <c r="M28" s="124" t="str">
        <f>IF(RES_hhdet_in_tes!M28=0,"",RES_hhdet_in_tes!M28/RES_hhdet_in_fec!M28)</f>
        <v/>
      </c>
      <c r="N28" s="124" t="str">
        <f>IF(RES_hhdet_in_tes!N28=0,"",RES_hhdet_in_tes!N28/RES_hhdet_in_fec!N28)</f>
        <v/>
      </c>
      <c r="O28" s="124" t="str">
        <f>IF(RES_hhdet_in_tes!O28=0,"",RES_hhdet_in_tes!O28/RES_hhdet_in_fec!O28)</f>
        <v/>
      </c>
      <c r="P28" s="124" t="str">
        <f>IF(RES_hhdet_in_tes!P28=0,"",RES_hhdet_in_tes!P28/RES_hhdet_in_fec!P28)</f>
        <v/>
      </c>
      <c r="Q28" s="124" t="str">
        <f>IF(RES_hhdet_in_tes!Q28=0,"",RES_hhdet_in_tes!Q28/RES_hhdet_in_fec!Q28)</f>
        <v/>
      </c>
      <c r="R28" s="124" t="str">
        <f>IF(RES_hhdet_in_tes!R28=0,"",RES_hhdet_in_tes!R28/RES_hhdet_in_fec!R28)</f>
        <v/>
      </c>
      <c r="S28" s="124" t="str">
        <f>IF(RES_hhdet_in_tes!S28=0,"",RES_hhdet_in_tes!S28/RES_hhdet_in_fec!S28)</f>
        <v/>
      </c>
      <c r="T28" s="124" t="str">
        <f>IF(RES_hhdet_in_tes!T28=0,"",RES_hhdet_in_tes!T28/RES_hhdet_in_fec!T28)</f>
        <v/>
      </c>
      <c r="U28" s="124" t="str">
        <f>IF(RES_hhdet_in_tes!U28=0,"",RES_hhdet_in_tes!U28/RES_hhdet_in_fec!U28)</f>
        <v/>
      </c>
      <c r="V28" s="124" t="str">
        <f>IF(RES_hhdet_in_tes!V28=0,"",RES_hhdet_in_tes!V28/RES_hhdet_in_fec!V28)</f>
        <v/>
      </c>
      <c r="W28" s="124" t="str">
        <f>IF(RES_hhdet_in_tes!W28=0,"",RES_hhdet_in_tes!W28/RES_hhdet_in_fec!W28)</f>
        <v/>
      </c>
      <c r="X28" s="124" t="str">
        <f>IF(RES_hhdet_in_tes!X28=0,"",RES_hhdet_in_tes!X28/RES_hhdet_in_fec!X28)</f>
        <v/>
      </c>
      <c r="Y28" s="124" t="str">
        <f>IF(RES_hhdet_in_tes!Y28=0,"",RES_hhdet_in_tes!Y28/RES_hhdet_in_fec!Y28)</f>
        <v/>
      </c>
      <c r="DA28" s="130" t="s">
        <v>3612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 t="str">
        <f>IF(RES_hhdet_in_tes!D29=0,"",RES_hhdet_in_tes!D29/RES_hhdet_in_fec!D29)</f>
        <v/>
      </c>
      <c r="E29" s="111" t="str">
        <f>IF(RES_hhdet_in_tes!E29=0,"",RES_hhdet_in_tes!E29/RES_hhdet_in_fec!E29)</f>
        <v/>
      </c>
      <c r="F29" s="111" t="str">
        <f>IF(RES_hhdet_in_tes!F29=0,"",RES_hhdet_in_tes!F29/RES_hhdet_in_fec!F29)</f>
        <v/>
      </c>
      <c r="G29" s="111" t="str">
        <f>IF(RES_hhdet_in_tes!G29=0,"",RES_hhdet_in_tes!G29/RES_hhdet_in_fec!G29)</f>
        <v/>
      </c>
      <c r="H29" s="111" t="str">
        <f>IF(RES_hhdet_in_tes!H29=0,"",RES_hhdet_in_tes!H29/RES_hhdet_in_fec!H29)</f>
        <v/>
      </c>
      <c r="I29" s="111" t="str">
        <f>IF(RES_hhdet_in_tes!I29=0,"",RES_hhdet_in_tes!I29/RES_hhdet_in_fec!I29)</f>
        <v/>
      </c>
      <c r="J29" s="111" t="str">
        <f>IF(RES_hhdet_in_tes!J29=0,"",RES_hhdet_in_tes!J29/RES_hhdet_in_fec!J29)</f>
        <v/>
      </c>
      <c r="K29" s="111" t="str">
        <f>IF(RES_hhdet_in_tes!K29=0,"",RES_hhdet_in_tes!K29/RES_hhdet_in_fec!K29)</f>
        <v/>
      </c>
      <c r="L29" s="111" t="str">
        <f>IF(RES_hhdet_in_tes!L29=0,"",RES_hhdet_in_tes!L29/RES_hhdet_in_fec!L29)</f>
        <v/>
      </c>
      <c r="M29" s="111" t="str">
        <f>IF(RES_hhdet_in_tes!M29=0,"",RES_hhdet_in_tes!M29/RES_hhdet_in_fec!M29)</f>
        <v/>
      </c>
      <c r="N29" s="111" t="str">
        <f>IF(RES_hhdet_in_tes!N29=0,"",RES_hhdet_in_tes!N29/RES_hhdet_in_fec!N29)</f>
        <v/>
      </c>
      <c r="O29" s="111" t="str">
        <f>IF(RES_hhdet_in_tes!O29=0,"",RES_hhdet_in_tes!O29/RES_hhdet_in_fec!O29)</f>
        <v/>
      </c>
      <c r="P29" s="111" t="str">
        <f>IF(RES_hhdet_in_tes!P29=0,"",RES_hhdet_in_tes!P29/RES_hhdet_in_fec!P29)</f>
        <v/>
      </c>
      <c r="Q29" s="111" t="str">
        <f>IF(RES_hhdet_in_tes!Q29=0,"",RES_hhdet_in_tes!Q29/RES_hhdet_in_fec!Q29)</f>
        <v/>
      </c>
      <c r="R29" s="111" t="str">
        <f>IF(RES_hhdet_in_tes!R29=0,"",RES_hhdet_in_tes!R29/RES_hhdet_in_fec!R29)</f>
        <v/>
      </c>
      <c r="S29" s="111" t="str">
        <f>IF(RES_hhdet_in_tes!S29=0,"",RES_hhdet_in_tes!S29/RES_hhdet_in_fec!S29)</f>
        <v/>
      </c>
      <c r="T29" s="111" t="str">
        <f>IF(RES_hhdet_in_tes!T29=0,"",RES_hhdet_in_tes!T29/RES_hhdet_in_fec!T29)</f>
        <v/>
      </c>
      <c r="U29" s="111" t="str">
        <f>IF(RES_hhdet_in_tes!U29=0,"",RES_hhdet_in_tes!U29/RES_hhdet_in_fec!U29)</f>
        <v/>
      </c>
      <c r="V29" s="111" t="str">
        <f>IF(RES_hhdet_in_tes!V29=0,"",RES_hhdet_in_tes!V29/RES_hhdet_in_fec!V29)</f>
        <v/>
      </c>
      <c r="W29" s="111" t="str">
        <f>IF(RES_hhdet_in_tes!W29=0,"",RES_hhdet_in_tes!W29/RES_hhdet_in_fec!W29)</f>
        <v/>
      </c>
      <c r="X29" s="111" t="str">
        <f>IF(RES_hhdet_in_tes!X29=0,"",RES_hhdet_in_tes!X29/RES_hhdet_in_fec!X29)</f>
        <v/>
      </c>
      <c r="Y29" s="111" t="str">
        <f>IF(RES_hhdet_in_tes!Y29=0,"",RES_hhdet_in_tes!Y29/RES_hhdet_in_fec!Y29)</f>
        <v/>
      </c>
      <c r="DA29" s="63" t="s">
        <v>3613</v>
      </c>
    </row>
    <row r="30" spans="1:105" ht="12" customHeight="1" x14ac:dyDescent="0.25">
      <c r="A30" s="121" t="s">
        <v>55</v>
      </c>
      <c r="B30" s="124"/>
      <c r="C30" s="124" t="str">
        <f>IF(RES_hhdet_in_tes!C30=0,"",RES_hhdet_in_tes!C30/RES_hhdet_in_fec!C30)</f>
        <v/>
      </c>
      <c r="D30" s="124" t="str">
        <f>IF(RES_hhdet_in_tes!D30=0,"",RES_hhdet_in_tes!D30/RES_hhdet_in_fec!D30)</f>
        <v/>
      </c>
      <c r="E30" s="124" t="str">
        <f>IF(RES_hhdet_in_tes!E30=0,"",RES_hhdet_in_tes!E30/RES_hhdet_in_fec!E30)</f>
        <v/>
      </c>
      <c r="F30" s="124" t="str">
        <f>IF(RES_hhdet_in_tes!F30=0,"",RES_hhdet_in_tes!F30/RES_hhdet_in_fec!F30)</f>
        <v/>
      </c>
      <c r="G30" s="124" t="str">
        <f>IF(RES_hhdet_in_tes!G30=0,"",RES_hhdet_in_tes!G30/RES_hhdet_in_fec!G30)</f>
        <v/>
      </c>
      <c r="H30" s="124" t="str">
        <f>IF(RES_hhdet_in_tes!H30=0,"",RES_hhdet_in_tes!H30/RES_hhdet_in_fec!H30)</f>
        <v/>
      </c>
      <c r="I30" s="124" t="str">
        <f>IF(RES_hhdet_in_tes!I30=0,"",RES_hhdet_in_tes!I30/RES_hhdet_in_fec!I30)</f>
        <v/>
      </c>
      <c r="J30" s="124" t="str">
        <f>IF(RES_hhdet_in_tes!J30=0,"",RES_hhdet_in_tes!J30/RES_hhdet_in_fec!J30)</f>
        <v/>
      </c>
      <c r="K30" s="124" t="str">
        <f>IF(RES_hhdet_in_tes!K30=0,"",RES_hhdet_in_tes!K30/RES_hhdet_in_fec!K30)</f>
        <v/>
      </c>
      <c r="L30" s="124" t="str">
        <f>IF(RES_hhdet_in_tes!L30=0,"",RES_hhdet_in_tes!L30/RES_hhdet_in_fec!L30)</f>
        <v/>
      </c>
      <c r="M30" s="124" t="str">
        <f>IF(RES_hhdet_in_tes!M30=0,"",RES_hhdet_in_tes!M30/RES_hhdet_in_fec!M30)</f>
        <v/>
      </c>
      <c r="N30" s="124" t="str">
        <f>IF(RES_hhdet_in_tes!N30=0,"",RES_hhdet_in_tes!N30/RES_hhdet_in_fec!N30)</f>
        <v/>
      </c>
      <c r="O30" s="124" t="str">
        <f>IF(RES_hhdet_in_tes!O30=0,"",RES_hhdet_in_tes!O30/RES_hhdet_in_fec!O30)</f>
        <v/>
      </c>
      <c r="P30" s="124" t="str">
        <f>IF(RES_hhdet_in_tes!P30=0,"",RES_hhdet_in_tes!P30/RES_hhdet_in_fec!P30)</f>
        <v/>
      </c>
      <c r="Q30" s="124" t="str">
        <f>IF(RES_hhdet_in_tes!Q30=0,"",RES_hhdet_in_tes!Q30/RES_hhdet_in_fec!Q30)</f>
        <v/>
      </c>
      <c r="R30" s="124" t="str">
        <f>IF(RES_hhdet_in_tes!R30=0,"",RES_hhdet_in_tes!R30/RES_hhdet_in_fec!R30)</f>
        <v/>
      </c>
      <c r="S30" s="124" t="str">
        <f>IF(RES_hhdet_in_tes!S30=0,"",RES_hhdet_in_tes!S30/RES_hhdet_in_fec!S30)</f>
        <v/>
      </c>
      <c r="T30" s="124" t="str">
        <f>IF(RES_hhdet_in_tes!T30=0,"",RES_hhdet_in_tes!T30/RES_hhdet_in_fec!T30)</f>
        <v/>
      </c>
      <c r="U30" s="124" t="str">
        <f>IF(RES_hhdet_in_tes!U30=0,"",RES_hhdet_in_tes!U30/RES_hhdet_in_fec!U30)</f>
        <v/>
      </c>
      <c r="V30" s="124" t="str">
        <f>IF(RES_hhdet_in_tes!V30=0,"",RES_hhdet_in_tes!V30/RES_hhdet_in_fec!V30)</f>
        <v/>
      </c>
      <c r="W30" s="124" t="str">
        <f>IF(RES_hhdet_in_tes!W30=0,"",RES_hhdet_in_tes!W30/RES_hhdet_in_fec!W30)</f>
        <v/>
      </c>
      <c r="X30" s="124" t="str">
        <f>IF(RES_hhdet_in_tes!X30=0,"",RES_hhdet_in_tes!X30/RES_hhdet_in_fec!X30)</f>
        <v/>
      </c>
      <c r="Y30" s="124" t="str">
        <f>IF(RES_hhdet_in_tes!Y30=0,"",RES_hhdet_in_tes!Y30/RES_hhdet_in_fec!Y30)</f>
        <v/>
      </c>
      <c r="DA30" s="130" t="s">
        <v>3614</v>
      </c>
    </row>
    <row r="31" spans="1:105" ht="12" customHeight="1" x14ac:dyDescent="0.25">
      <c r="A31" s="97" t="s">
        <v>141</v>
      </c>
      <c r="B31" s="111"/>
      <c r="C31" s="111" t="str">
        <f>IF(RES_hhdet_in_tes!C31=0,"",RES_hhdet_in_tes!C31/RES_hhdet_in_fec!C31)</f>
        <v/>
      </c>
      <c r="D31" s="111" t="str">
        <f>IF(RES_hhdet_in_tes!D31=0,"",RES_hhdet_in_tes!D31/RES_hhdet_in_fec!D31)</f>
        <v/>
      </c>
      <c r="E31" s="111" t="str">
        <f>IF(RES_hhdet_in_tes!E31=0,"",RES_hhdet_in_tes!E31/RES_hhdet_in_fec!E31)</f>
        <v/>
      </c>
      <c r="F31" s="111" t="str">
        <f>IF(RES_hhdet_in_tes!F31=0,"",RES_hhdet_in_tes!F31/RES_hhdet_in_fec!F31)</f>
        <v/>
      </c>
      <c r="G31" s="111" t="str">
        <f>IF(RES_hhdet_in_tes!G31=0,"",RES_hhdet_in_tes!G31/RES_hhdet_in_fec!G31)</f>
        <v/>
      </c>
      <c r="H31" s="111" t="str">
        <f>IF(RES_hhdet_in_tes!H31=0,"",RES_hhdet_in_tes!H31/RES_hhdet_in_fec!H31)</f>
        <v/>
      </c>
      <c r="I31" s="111" t="str">
        <f>IF(RES_hhdet_in_tes!I31=0,"",RES_hhdet_in_tes!I31/RES_hhdet_in_fec!I31)</f>
        <v/>
      </c>
      <c r="J31" s="111" t="str">
        <f>IF(RES_hhdet_in_tes!J31=0,"",RES_hhdet_in_tes!J31/RES_hhdet_in_fec!J31)</f>
        <v/>
      </c>
      <c r="K31" s="111" t="str">
        <f>IF(RES_hhdet_in_tes!K31=0,"",RES_hhdet_in_tes!K31/RES_hhdet_in_fec!K31)</f>
        <v/>
      </c>
      <c r="L31" s="111" t="str">
        <f>IF(RES_hhdet_in_tes!L31=0,"",RES_hhdet_in_tes!L31/RES_hhdet_in_fec!L31)</f>
        <v/>
      </c>
      <c r="M31" s="111" t="str">
        <f>IF(RES_hhdet_in_tes!M31=0,"",RES_hhdet_in_tes!M31/RES_hhdet_in_fec!M31)</f>
        <v/>
      </c>
      <c r="N31" s="111" t="str">
        <f>IF(RES_hhdet_in_tes!N31=0,"",RES_hhdet_in_tes!N31/RES_hhdet_in_fec!N31)</f>
        <v/>
      </c>
      <c r="O31" s="111" t="str">
        <f>IF(RES_hhdet_in_tes!O31=0,"",RES_hhdet_in_tes!O31/RES_hhdet_in_fec!O31)</f>
        <v/>
      </c>
      <c r="P31" s="111" t="str">
        <f>IF(RES_hhdet_in_tes!P31=0,"",RES_hhdet_in_tes!P31/RES_hhdet_in_fec!P31)</f>
        <v/>
      </c>
      <c r="Q31" s="111" t="str">
        <f>IF(RES_hhdet_in_tes!Q31=0,"",RES_hhdet_in_tes!Q31/RES_hhdet_in_fec!Q31)</f>
        <v/>
      </c>
      <c r="R31" s="111" t="str">
        <f>IF(RES_hhdet_in_tes!R31=0,"",RES_hhdet_in_tes!R31/RES_hhdet_in_fec!R31)</f>
        <v/>
      </c>
      <c r="S31" s="111" t="str">
        <f>IF(RES_hhdet_in_tes!S31=0,"",RES_hhdet_in_tes!S31/RES_hhdet_in_fec!S31)</f>
        <v/>
      </c>
      <c r="T31" s="111" t="str">
        <f>IF(RES_hhdet_in_tes!T31=0,"",RES_hhdet_in_tes!T31/RES_hhdet_in_fec!T31)</f>
        <v/>
      </c>
      <c r="U31" s="111" t="str">
        <f>IF(RES_hhdet_in_tes!U31=0,"",RES_hhdet_in_tes!U31/RES_hhdet_in_fec!U31)</f>
        <v/>
      </c>
      <c r="V31" s="111" t="str">
        <f>IF(RES_hhdet_in_tes!V31=0,"",RES_hhdet_in_tes!V31/RES_hhdet_in_fec!V31)</f>
        <v/>
      </c>
      <c r="W31" s="111" t="str">
        <f>IF(RES_hhdet_in_tes!W31=0,"",RES_hhdet_in_tes!W31/RES_hhdet_in_fec!W31)</f>
        <v/>
      </c>
      <c r="X31" s="111" t="str">
        <f>IF(RES_hhdet_in_tes!X31=0,"",RES_hhdet_in_tes!X31/RES_hhdet_in_fec!X31)</f>
        <v/>
      </c>
      <c r="Y31" s="111" t="str">
        <f>IF(RES_hhdet_in_tes!Y31=0,"",RES_hhdet_in_tes!Y31/RES_hhdet_in_fec!Y31)</f>
        <v/>
      </c>
      <c r="DA31" s="63" t="s">
        <v>3615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X32" s="111" t="str">
        <f>IF(RES_hhdet_in_tes!X32=0,"",RES_hhdet_in_tes!X32/RES_hhdet_in_fec!X32)</f>
        <v/>
      </c>
      <c r="Y32" s="111" t="str">
        <f>IF(RES_hhdet_in_tes!Y32=0,"",RES_hhdet_in_tes!Y32/RES_hhdet_in_fec!Y32)</f>
        <v/>
      </c>
      <c r="DA32" s="63" t="s">
        <v>3616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X33" s="112" t="str">
        <f>IF(RES_hhdet_in_tes!X33=0,"",RES_hhdet_in_tes!X33/RES_hhdet_in_fec!X33)</f>
        <v/>
      </c>
      <c r="Y33" s="112" t="str">
        <f>IF(RES_hhdet_in_tes!Y33=0,"",RES_hhdet_in_tes!Y33/RES_hhdet_in_fec!Y33)</f>
        <v/>
      </c>
      <c r="DA33" s="131" t="s">
        <v>3617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X34" s="113" t="str">
        <f>IF(RES_hhdet_in_tes!X34=0,"",RES_hhdet_in_tes!X34/RES_hhdet_in_fec!X34)</f>
        <v/>
      </c>
      <c r="Y34" s="113" t="str">
        <f>IF(RES_hhdet_in_tes!Y34=0,"",RES_hhdet_in_tes!Y34/RES_hhdet_in_fec!Y34)</f>
        <v/>
      </c>
      <c r="DA34" s="132" t="s">
        <v>3618</v>
      </c>
    </row>
    <row r="35" spans="1:105" ht="12" customHeight="1" x14ac:dyDescent="0.25">
      <c r="A35" s="106" t="s">
        <v>122</v>
      </c>
      <c r="B35" s="112"/>
      <c r="C35" s="112" t="str">
        <f>IF(RES_hhdet_in_tes!C35=0,"",RES_hhdet_in_tes!C35/RES_hhdet_in_fec!C35)</f>
        <v/>
      </c>
      <c r="D35" s="112" t="str">
        <f>IF(RES_hhdet_in_tes!D35=0,"",RES_hhdet_in_tes!D35/RES_hhdet_in_fec!D35)</f>
        <v/>
      </c>
      <c r="E35" s="112" t="str">
        <f>IF(RES_hhdet_in_tes!E35=0,"",RES_hhdet_in_tes!E35/RES_hhdet_in_fec!E35)</f>
        <v/>
      </c>
      <c r="F35" s="112" t="str">
        <f>IF(RES_hhdet_in_tes!F35=0,"",RES_hhdet_in_tes!F35/RES_hhdet_in_fec!F35)</f>
        <v/>
      </c>
      <c r="G35" s="112" t="str">
        <f>IF(RES_hhdet_in_tes!G35=0,"",RES_hhdet_in_tes!G35/RES_hhdet_in_fec!G35)</f>
        <v/>
      </c>
      <c r="H35" s="112" t="str">
        <f>IF(RES_hhdet_in_tes!H35=0,"",RES_hhdet_in_tes!H35/RES_hhdet_in_fec!H35)</f>
        <v/>
      </c>
      <c r="I35" s="112" t="str">
        <f>IF(RES_hhdet_in_tes!I35=0,"",RES_hhdet_in_tes!I35/RES_hhdet_in_fec!I35)</f>
        <v/>
      </c>
      <c r="J35" s="112" t="str">
        <f>IF(RES_hhdet_in_tes!J35=0,"",RES_hhdet_in_tes!J35/RES_hhdet_in_fec!J35)</f>
        <v/>
      </c>
      <c r="K35" s="112" t="str">
        <f>IF(RES_hhdet_in_tes!K35=0,"",RES_hhdet_in_tes!K35/RES_hhdet_in_fec!K35)</f>
        <v/>
      </c>
      <c r="L35" s="112" t="str">
        <f>IF(RES_hhdet_in_tes!L35=0,"",RES_hhdet_in_tes!L35/RES_hhdet_in_fec!L35)</f>
        <v/>
      </c>
      <c r="M35" s="112" t="str">
        <f>IF(RES_hhdet_in_tes!M35=0,"",RES_hhdet_in_tes!M35/RES_hhdet_in_fec!M35)</f>
        <v/>
      </c>
      <c r="N35" s="112" t="str">
        <f>IF(RES_hhdet_in_tes!N35=0,"",RES_hhdet_in_tes!N35/RES_hhdet_in_fec!N35)</f>
        <v/>
      </c>
      <c r="O35" s="112" t="str">
        <f>IF(RES_hhdet_in_tes!O35=0,"",RES_hhdet_in_tes!O35/RES_hhdet_in_fec!O35)</f>
        <v/>
      </c>
      <c r="P35" s="112" t="str">
        <f>IF(RES_hhdet_in_tes!P35=0,"",RES_hhdet_in_tes!P35/RES_hhdet_in_fec!P35)</f>
        <v/>
      </c>
      <c r="Q35" s="112" t="str">
        <f>IF(RES_hhdet_in_tes!Q35=0,"",RES_hhdet_in_tes!Q35/RES_hhdet_in_fec!Q35)</f>
        <v/>
      </c>
      <c r="R35" s="112" t="str">
        <f>IF(RES_hhdet_in_tes!R35=0,"",RES_hhdet_in_tes!R35/RES_hhdet_in_fec!R35)</f>
        <v/>
      </c>
      <c r="S35" s="112" t="str">
        <f>IF(RES_hhdet_in_tes!S35=0,"",RES_hhdet_in_tes!S35/RES_hhdet_in_fec!S35)</f>
        <v/>
      </c>
      <c r="T35" s="112" t="str">
        <f>IF(RES_hhdet_in_tes!T35=0,"",RES_hhdet_in_tes!T35/RES_hhdet_in_fec!T35)</f>
        <v/>
      </c>
      <c r="U35" s="112" t="str">
        <f>IF(RES_hhdet_in_tes!U35=0,"",RES_hhdet_in_tes!U35/RES_hhdet_in_fec!U35)</f>
        <v/>
      </c>
      <c r="V35" s="112" t="str">
        <f>IF(RES_hhdet_in_tes!V35=0,"",RES_hhdet_in_tes!V35/RES_hhdet_in_fec!V35)</f>
        <v/>
      </c>
      <c r="W35" s="112" t="str">
        <f>IF(RES_hhdet_in_tes!W35=0,"",RES_hhdet_in_tes!W35/RES_hhdet_in_fec!W35)</f>
        <v/>
      </c>
      <c r="X35" s="112" t="str">
        <f>IF(RES_hhdet_in_tes!X35=0,"",RES_hhdet_in_tes!X35/RES_hhdet_in_fec!X35)</f>
        <v/>
      </c>
      <c r="Y35" s="112" t="str">
        <f>IF(RES_hhdet_in_tes!Y35=0,"",RES_hhdet_in_tes!Y35/RES_hhdet_in_fec!Y35)</f>
        <v/>
      </c>
      <c r="DA35" s="131" t="s">
        <v>3619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 t="str">
        <f>IF(RES_hhdet_in_tes!E36=0,"",RES_hhdet_in_tes!E36/RES_hhdet_in_fec!E36)</f>
        <v/>
      </c>
      <c r="F36" s="113" t="str">
        <f>IF(RES_hhdet_in_tes!F36=0,"",RES_hhdet_in_tes!F36/RES_hhdet_in_fec!F36)</f>
        <v/>
      </c>
      <c r="G36" s="113" t="str">
        <f>IF(RES_hhdet_in_tes!G36=0,"",RES_hhdet_in_tes!G36/RES_hhdet_in_fec!G36)</f>
        <v/>
      </c>
      <c r="H36" s="113" t="str">
        <f>IF(RES_hhdet_in_tes!H36=0,"",RES_hhdet_in_tes!H36/RES_hhdet_in_fec!H36)</f>
        <v/>
      </c>
      <c r="I36" s="113" t="str">
        <f>IF(RES_hhdet_in_tes!I36=0,"",RES_hhdet_in_tes!I36/RES_hhdet_in_fec!I36)</f>
        <v/>
      </c>
      <c r="J36" s="113" t="str">
        <f>IF(RES_hhdet_in_tes!J36=0,"",RES_hhdet_in_tes!J36/RES_hhdet_in_fec!J36)</f>
        <v/>
      </c>
      <c r="K36" s="113" t="str">
        <f>IF(RES_hhdet_in_tes!K36=0,"",RES_hhdet_in_tes!K36/RES_hhdet_in_fec!K36)</f>
        <v/>
      </c>
      <c r="L36" s="113" t="str">
        <f>IF(RES_hhdet_in_tes!L36=0,"",RES_hhdet_in_tes!L36/RES_hhdet_in_fec!L36)</f>
        <v/>
      </c>
      <c r="M36" s="113" t="str">
        <f>IF(RES_hhdet_in_tes!M36=0,"",RES_hhdet_in_tes!M36/RES_hhdet_in_fec!M36)</f>
        <v/>
      </c>
      <c r="N36" s="113" t="str">
        <f>IF(RES_hhdet_in_tes!N36=0,"",RES_hhdet_in_tes!N36/RES_hhdet_in_fec!N36)</f>
        <v/>
      </c>
      <c r="O36" s="113" t="str">
        <f>IF(RES_hhdet_in_tes!O36=0,"",RES_hhdet_in_tes!O36/RES_hhdet_in_fec!O36)</f>
        <v/>
      </c>
      <c r="P36" s="113" t="str">
        <f>IF(RES_hhdet_in_tes!P36=0,"",RES_hhdet_in_tes!P36/RES_hhdet_in_fec!P36)</f>
        <v/>
      </c>
      <c r="Q36" s="113" t="str">
        <f>IF(RES_hhdet_in_tes!Q36=0,"",RES_hhdet_in_tes!Q36/RES_hhdet_in_fec!Q36)</f>
        <v/>
      </c>
      <c r="R36" s="113" t="str">
        <f>IF(RES_hhdet_in_tes!R36=0,"",RES_hhdet_in_tes!R36/RES_hhdet_in_fec!R36)</f>
        <v/>
      </c>
      <c r="S36" s="113" t="str">
        <f>IF(RES_hhdet_in_tes!S36=0,"",RES_hhdet_in_tes!S36/RES_hhdet_in_fec!S36)</f>
        <v/>
      </c>
      <c r="T36" s="113" t="str">
        <f>IF(RES_hhdet_in_tes!T36=0,"",RES_hhdet_in_tes!T36/RES_hhdet_in_fec!T36)</f>
        <v/>
      </c>
      <c r="U36" s="113" t="str">
        <f>IF(RES_hhdet_in_tes!U36=0,"",RES_hhdet_in_tes!U36/RES_hhdet_in_fec!U36)</f>
        <v/>
      </c>
      <c r="V36" s="113" t="str">
        <f>IF(RES_hhdet_in_tes!V36=0,"",RES_hhdet_in_tes!V36/RES_hhdet_in_fec!V36)</f>
        <v/>
      </c>
      <c r="W36" s="113" t="str">
        <f>IF(RES_hhdet_in_tes!W36=0,"",RES_hhdet_in_tes!W36/RES_hhdet_in_fec!W36)</f>
        <v/>
      </c>
      <c r="X36" s="113" t="str">
        <f>IF(RES_hhdet_in_tes!X36=0,"",RES_hhdet_in_tes!X36/RES_hhdet_in_fec!X36)</f>
        <v/>
      </c>
      <c r="Y36" s="113" t="str">
        <f>IF(RES_hhdet_in_tes!Y36=0,"",RES_hhdet_in_tes!Y36/RES_hhdet_in_fec!Y36)</f>
        <v/>
      </c>
      <c r="DA36" s="132" t="s">
        <v>3620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 t="str">
        <f>IF(RES_hhdet_in_tes!E37=0,"",RES_hhdet_in_tes!E37/RES_hhdet_in_fec!E37)</f>
        <v/>
      </c>
      <c r="F37" s="111" t="str">
        <f>IF(RES_hhdet_in_tes!F37=0,"",RES_hhdet_in_tes!F37/RES_hhdet_in_fec!F37)</f>
        <v/>
      </c>
      <c r="G37" s="111" t="str">
        <f>IF(RES_hhdet_in_tes!G37=0,"",RES_hhdet_in_tes!G37/RES_hhdet_in_fec!G37)</f>
        <v/>
      </c>
      <c r="H37" s="111" t="str">
        <f>IF(RES_hhdet_in_tes!H37=0,"",RES_hhdet_in_tes!H37/RES_hhdet_in_fec!H37)</f>
        <v/>
      </c>
      <c r="I37" s="111" t="str">
        <f>IF(RES_hhdet_in_tes!I37=0,"",RES_hhdet_in_tes!I37/RES_hhdet_in_fec!I37)</f>
        <v/>
      </c>
      <c r="J37" s="111" t="str">
        <f>IF(RES_hhdet_in_tes!J37=0,"",RES_hhdet_in_tes!J37/RES_hhdet_in_fec!J37)</f>
        <v/>
      </c>
      <c r="K37" s="111" t="str">
        <f>IF(RES_hhdet_in_tes!K37=0,"",RES_hhdet_in_tes!K37/RES_hhdet_in_fec!K37)</f>
        <v/>
      </c>
      <c r="L37" s="111" t="str">
        <f>IF(RES_hhdet_in_tes!L37=0,"",RES_hhdet_in_tes!L37/RES_hhdet_in_fec!L37)</f>
        <v/>
      </c>
      <c r="M37" s="111" t="str">
        <f>IF(RES_hhdet_in_tes!M37=0,"",RES_hhdet_in_tes!M37/RES_hhdet_in_fec!M37)</f>
        <v/>
      </c>
      <c r="N37" s="111" t="str">
        <f>IF(RES_hhdet_in_tes!N37=0,"",RES_hhdet_in_tes!N37/RES_hhdet_in_fec!N37)</f>
        <v/>
      </c>
      <c r="O37" s="111" t="str">
        <f>IF(RES_hhdet_in_tes!O37=0,"",RES_hhdet_in_tes!O37/RES_hhdet_in_fec!O37)</f>
        <v/>
      </c>
      <c r="P37" s="111" t="str">
        <f>IF(RES_hhdet_in_tes!P37=0,"",RES_hhdet_in_tes!P37/RES_hhdet_in_fec!P37)</f>
        <v/>
      </c>
      <c r="Q37" s="111" t="str">
        <f>IF(RES_hhdet_in_tes!Q37=0,"",RES_hhdet_in_tes!Q37/RES_hhdet_in_fec!Q37)</f>
        <v/>
      </c>
      <c r="R37" s="111" t="str">
        <f>IF(RES_hhdet_in_tes!R37=0,"",RES_hhdet_in_tes!R37/RES_hhdet_in_fec!R37)</f>
        <v/>
      </c>
      <c r="S37" s="111" t="str">
        <f>IF(RES_hhdet_in_tes!S37=0,"",RES_hhdet_in_tes!S37/RES_hhdet_in_fec!S37)</f>
        <v/>
      </c>
      <c r="T37" s="111" t="str">
        <f>IF(RES_hhdet_in_tes!T37=0,"",RES_hhdet_in_tes!T37/RES_hhdet_in_fec!T37)</f>
        <v/>
      </c>
      <c r="U37" s="111" t="str">
        <f>IF(RES_hhdet_in_tes!U37=0,"",RES_hhdet_in_tes!U37/RES_hhdet_in_fec!U37)</f>
        <v/>
      </c>
      <c r="V37" s="111" t="str">
        <f>IF(RES_hhdet_in_tes!V37=0,"",RES_hhdet_in_tes!V37/RES_hhdet_in_fec!V37)</f>
        <v/>
      </c>
      <c r="W37" s="111" t="str">
        <f>IF(RES_hhdet_in_tes!W37=0,"",RES_hhdet_in_tes!W37/RES_hhdet_in_fec!W37)</f>
        <v/>
      </c>
      <c r="X37" s="111" t="str">
        <f>IF(RES_hhdet_in_tes!X37=0,"",RES_hhdet_in_tes!X37/RES_hhdet_in_fec!X37)</f>
        <v/>
      </c>
      <c r="Y37" s="111" t="str">
        <f>IF(RES_hhdet_in_tes!Y37=0,"",RES_hhdet_in_tes!Y37/RES_hhdet_in_fec!Y37)</f>
        <v/>
      </c>
      <c r="DA37" s="63" t="s">
        <v>3621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 t="str">
        <f>IF(RES_hhdet_in_tes!E38=0,"",RES_hhdet_in_tes!E38/RES_hhdet_in_fec!E38)</f>
        <v/>
      </c>
      <c r="F38" s="111" t="str">
        <f>IF(RES_hhdet_in_tes!F38=0,"",RES_hhdet_in_tes!F38/RES_hhdet_in_fec!F38)</f>
        <v/>
      </c>
      <c r="G38" s="111" t="str">
        <f>IF(RES_hhdet_in_tes!G38=0,"",RES_hhdet_in_tes!G38/RES_hhdet_in_fec!G38)</f>
        <v/>
      </c>
      <c r="H38" s="111" t="str">
        <f>IF(RES_hhdet_in_tes!H38=0,"",RES_hhdet_in_tes!H38/RES_hhdet_in_fec!H38)</f>
        <v/>
      </c>
      <c r="I38" s="111" t="str">
        <f>IF(RES_hhdet_in_tes!I38=0,"",RES_hhdet_in_tes!I38/RES_hhdet_in_fec!I38)</f>
        <v/>
      </c>
      <c r="J38" s="111" t="str">
        <f>IF(RES_hhdet_in_tes!J38=0,"",RES_hhdet_in_tes!J38/RES_hhdet_in_fec!J38)</f>
        <v/>
      </c>
      <c r="K38" s="111" t="str">
        <f>IF(RES_hhdet_in_tes!K38=0,"",RES_hhdet_in_tes!K38/RES_hhdet_in_fec!K38)</f>
        <v/>
      </c>
      <c r="L38" s="111" t="str">
        <f>IF(RES_hhdet_in_tes!L38=0,"",RES_hhdet_in_tes!L38/RES_hhdet_in_fec!L38)</f>
        <v/>
      </c>
      <c r="M38" s="111" t="str">
        <f>IF(RES_hhdet_in_tes!M38=0,"",RES_hhdet_in_tes!M38/RES_hhdet_in_fec!M38)</f>
        <v/>
      </c>
      <c r="N38" s="111" t="str">
        <f>IF(RES_hhdet_in_tes!N38=0,"",RES_hhdet_in_tes!N38/RES_hhdet_in_fec!N38)</f>
        <v/>
      </c>
      <c r="O38" s="111" t="str">
        <f>IF(RES_hhdet_in_tes!O38=0,"",RES_hhdet_in_tes!O38/RES_hhdet_in_fec!O38)</f>
        <v/>
      </c>
      <c r="P38" s="111" t="str">
        <f>IF(RES_hhdet_in_tes!P38=0,"",RES_hhdet_in_tes!P38/RES_hhdet_in_fec!P38)</f>
        <v/>
      </c>
      <c r="Q38" s="111" t="str">
        <f>IF(RES_hhdet_in_tes!Q38=0,"",RES_hhdet_in_tes!Q38/RES_hhdet_in_fec!Q38)</f>
        <v/>
      </c>
      <c r="R38" s="111" t="str">
        <f>IF(RES_hhdet_in_tes!R38=0,"",RES_hhdet_in_tes!R38/RES_hhdet_in_fec!R38)</f>
        <v/>
      </c>
      <c r="S38" s="111" t="str">
        <f>IF(RES_hhdet_in_tes!S38=0,"",RES_hhdet_in_tes!S38/RES_hhdet_in_fec!S38)</f>
        <v/>
      </c>
      <c r="T38" s="111" t="str">
        <f>IF(RES_hhdet_in_tes!T38=0,"",RES_hhdet_in_tes!T38/RES_hhdet_in_fec!T38)</f>
        <v/>
      </c>
      <c r="U38" s="111" t="str">
        <f>IF(RES_hhdet_in_tes!U38=0,"",RES_hhdet_in_tes!U38/RES_hhdet_in_fec!U38)</f>
        <v/>
      </c>
      <c r="V38" s="111" t="str">
        <f>IF(RES_hhdet_in_tes!V38=0,"",RES_hhdet_in_tes!V38/RES_hhdet_in_fec!V38)</f>
        <v/>
      </c>
      <c r="W38" s="111" t="str">
        <f>IF(RES_hhdet_in_tes!W38=0,"",RES_hhdet_in_tes!W38/RES_hhdet_in_fec!W38)</f>
        <v/>
      </c>
      <c r="X38" s="111" t="str">
        <f>IF(RES_hhdet_in_tes!X38=0,"",RES_hhdet_in_tes!X38/RES_hhdet_in_fec!X38)</f>
        <v/>
      </c>
      <c r="Y38" s="111" t="str">
        <f>IF(RES_hhdet_in_tes!Y38=0,"",RES_hhdet_in_tes!Y38/RES_hhdet_in_fec!Y38)</f>
        <v/>
      </c>
      <c r="DA38" s="63" t="s">
        <v>3622</v>
      </c>
    </row>
    <row r="39" spans="1:105" ht="12" customHeight="1" x14ac:dyDescent="0.25">
      <c r="A39" s="121" t="s">
        <v>54</v>
      </c>
      <c r="B39" s="124"/>
      <c r="C39" s="124" t="str">
        <f>IF(RES_hhdet_in_tes!C39=0,"",RES_hhdet_in_tes!C39/RES_hhdet_in_fec!C39)</f>
        <v/>
      </c>
      <c r="D39" s="124" t="str">
        <f>IF(RES_hhdet_in_tes!D39=0,"",RES_hhdet_in_tes!D39/RES_hhdet_in_fec!D39)</f>
        <v/>
      </c>
      <c r="E39" s="124" t="str">
        <f>IF(RES_hhdet_in_tes!E39=0,"",RES_hhdet_in_tes!E39/RES_hhdet_in_fec!E39)</f>
        <v/>
      </c>
      <c r="F39" s="124" t="str">
        <f>IF(RES_hhdet_in_tes!F39=0,"",RES_hhdet_in_tes!F39/RES_hhdet_in_fec!F39)</f>
        <v/>
      </c>
      <c r="G39" s="124" t="str">
        <f>IF(RES_hhdet_in_tes!G39=0,"",RES_hhdet_in_tes!G39/RES_hhdet_in_fec!G39)</f>
        <v/>
      </c>
      <c r="H39" s="124" t="str">
        <f>IF(RES_hhdet_in_tes!H39=0,"",RES_hhdet_in_tes!H39/RES_hhdet_in_fec!H39)</f>
        <v/>
      </c>
      <c r="I39" s="124" t="str">
        <f>IF(RES_hhdet_in_tes!I39=0,"",RES_hhdet_in_tes!I39/RES_hhdet_in_fec!I39)</f>
        <v/>
      </c>
      <c r="J39" s="124" t="str">
        <f>IF(RES_hhdet_in_tes!J39=0,"",RES_hhdet_in_tes!J39/RES_hhdet_in_fec!J39)</f>
        <v/>
      </c>
      <c r="K39" s="124" t="str">
        <f>IF(RES_hhdet_in_tes!K39=0,"",RES_hhdet_in_tes!K39/RES_hhdet_in_fec!K39)</f>
        <v/>
      </c>
      <c r="L39" s="124" t="str">
        <f>IF(RES_hhdet_in_tes!L39=0,"",RES_hhdet_in_tes!L39/RES_hhdet_in_fec!L39)</f>
        <v/>
      </c>
      <c r="M39" s="124" t="str">
        <f>IF(RES_hhdet_in_tes!M39=0,"",RES_hhdet_in_tes!M39/RES_hhdet_in_fec!M39)</f>
        <v/>
      </c>
      <c r="N39" s="124" t="str">
        <f>IF(RES_hhdet_in_tes!N39=0,"",RES_hhdet_in_tes!N39/RES_hhdet_in_fec!N39)</f>
        <v/>
      </c>
      <c r="O39" s="124" t="str">
        <f>IF(RES_hhdet_in_tes!O39=0,"",RES_hhdet_in_tes!O39/RES_hhdet_in_fec!O39)</f>
        <v/>
      </c>
      <c r="P39" s="124" t="str">
        <f>IF(RES_hhdet_in_tes!P39=0,"",RES_hhdet_in_tes!P39/RES_hhdet_in_fec!P39)</f>
        <v/>
      </c>
      <c r="Q39" s="124" t="str">
        <f>IF(RES_hhdet_in_tes!Q39=0,"",RES_hhdet_in_tes!Q39/RES_hhdet_in_fec!Q39)</f>
        <v/>
      </c>
      <c r="R39" s="124" t="str">
        <f>IF(RES_hhdet_in_tes!R39=0,"",RES_hhdet_in_tes!R39/RES_hhdet_in_fec!R39)</f>
        <v/>
      </c>
      <c r="S39" s="124" t="str">
        <f>IF(RES_hhdet_in_tes!S39=0,"",RES_hhdet_in_tes!S39/RES_hhdet_in_fec!S39)</f>
        <v/>
      </c>
      <c r="T39" s="124" t="str">
        <f>IF(RES_hhdet_in_tes!T39=0,"",RES_hhdet_in_tes!T39/RES_hhdet_in_fec!T39)</f>
        <v/>
      </c>
      <c r="U39" s="124" t="str">
        <f>IF(RES_hhdet_in_tes!U39=0,"",RES_hhdet_in_tes!U39/RES_hhdet_in_fec!U39)</f>
        <v/>
      </c>
      <c r="V39" s="124" t="str">
        <f>IF(RES_hhdet_in_tes!V39=0,"",RES_hhdet_in_tes!V39/RES_hhdet_in_fec!V39)</f>
        <v/>
      </c>
      <c r="W39" s="124" t="str">
        <f>IF(RES_hhdet_in_tes!W39=0,"",RES_hhdet_in_tes!W39/RES_hhdet_in_fec!W39)</f>
        <v/>
      </c>
      <c r="X39" s="124" t="str">
        <f>IF(RES_hhdet_in_tes!X39=0,"",RES_hhdet_in_tes!X39/RES_hhdet_in_fec!X39)</f>
        <v/>
      </c>
      <c r="Y39" s="124" t="str">
        <f>IF(RES_hhdet_in_tes!Y39=0,"",RES_hhdet_in_tes!Y39/RES_hhdet_in_fec!Y39)</f>
        <v/>
      </c>
      <c r="DA39" s="130" t="s">
        <v>3623</v>
      </c>
    </row>
    <row r="40" spans="1:105" ht="12" customHeight="1" x14ac:dyDescent="0.25">
      <c r="A40" s="97" t="s">
        <v>50</v>
      </c>
      <c r="B40" s="111"/>
      <c r="C40" s="111" t="str">
        <f>IF(RES_hhdet_in_tes!C40=0,"",RES_hhdet_in_tes!C40/RES_hhdet_in_fec!C40)</f>
        <v/>
      </c>
      <c r="D40" s="111" t="str">
        <f>IF(RES_hhdet_in_tes!D40=0,"",RES_hhdet_in_tes!D40/RES_hhdet_in_fec!D40)</f>
        <v/>
      </c>
      <c r="E40" s="111" t="str">
        <f>IF(RES_hhdet_in_tes!E40=0,"",RES_hhdet_in_tes!E40/RES_hhdet_in_fec!E40)</f>
        <v/>
      </c>
      <c r="F40" s="111" t="str">
        <f>IF(RES_hhdet_in_tes!F40=0,"",RES_hhdet_in_tes!F40/RES_hhdet_in_fec!F40)</f>
        <v/>
      </c>
      <c r="G40" s="111" t="str">
        <f>IF(RES_hhdet_in_tes!G40=0,"",RES_hhdet_in_tes!G40/RES_hhdet_in_fec!G40)</f>
        <v/>
      </c>
      <c r="H40" s="111" t="str">
        <f>IF(RES_hhdet_in_tes!H40=0,"",RES_hhdet_in_tes!H40/RES_hhdet_in_fec!H40)</f>
        <v/>
      </c>
      <c r="I40" s="111" t="str">
        <f>IF(RES_hhdet_in_tes!I40=0,"",RES_hhdet_in_tes!I40/RES_hhdet_in_fec!I40)</f>
        <v/>
      </c>
      <c r="J40" s="111" t="str">
        <f>IF(RES_hhdet_in_tes!J40=0,"",RES_hhdet_in_tes!J40/RES_hhdet_in_fec!J40)</f>
        <v/>
      </c>
      <c r="K40" s="111" t="str">
        <f>IF(RES_hhdet_in_tes!K40=0,"",RES_hhdet_in_tes!K40/RES_hhdet_in_fec!K40)</f>
        <v/>
      </c>
      <c r="L40" s="111" t="str">
        <f>IF(RES_hhdet_in_tes!L40=0,"",RES_hhdet_in_tes!L40/RES_hhdet_in_fec!L40)</f>
        <v/>
      </c>
      <c r="M40" s="111" t="str">
        <f>IF(RES_hhdet_in_tes!M40=0,"",RES_hhdet_in_tes!M40/RES_hhdet_in_fec!M40)</f>
        <v/>
      </c>
      <c r="N40" s="111" t="str">
        <f>IF(RES_hhdet_in_tes!N40=0,"",RES_hhdet_in_tes!N40/RES_hhdet_in_fec!N40)</f>
        <v/>
      </c>
      <c r="O40" s="111" t="str">
        <f>IF(RES_hhdet_in_tes!O40=0,"",RES_hhdet_in_tes!O40/RES_hhdet_in_fec!O40)</f>
        <v/>
      </c>
      <c r="P40" s="111" t="str">
        <f>IF(RES_hhdet_in_tes!P40=0,"",RES_hhdet_in_tes!P40/RES_hhdet_in_fec!P40)</f>
        <v/>
      </c>
      <c r="Q40" s="111" t="str">
        <f>IF(RES_hhdet_in_tes!Q40=0,"",RES_hhdet_in_tes!Q40/RES_hhdet_in_fec!Q40)</f>
        <v/>
      </c>
      <c r="R40" s="111" t="str">
        <f>IF(RES_hhdet_in_tes!R40=0,"",RES_hhdet_in_tes!R40/RES_hhdet_in_fec!R40)</f>
        <v/>
      </c>
      <c r="S40" s="111" t="str">
        <f>IF(RES_hhdet_in_tes!S40=0,"",RES_hhdet_in_tes!S40/RES_hhdet_in_fec!S40)</f>
        <v/>
      </c>
      <c r="T40" s="111" t="str">
        <f>IF(RES_hhdet_in_tes!T40=0,"",RES_hhdet_in_tes!T40/RES_hhdet_in_fec!T40)</f>
        <v/>
      </c>
      <c r="U40" s="111" t="str">
        <f>IF(RES_hhdet_in_tes!U40=0,"",RES_hhdet_in_tes!U40/RES_hhdet_in_fec!U40)</f>
        <v/>
      </c>
      <c r="V40" s="111" t="str">
        <f>IF(RES_hhdet_in_tes!V40=0,"",RES_hhdet_in_tes!V40/RES_hhdet_in_fec!V40)</f>
        <v/>
      </c>
      <c r="W40" s="111" t="str">
        <f>IF(RES_hhdet_in_tes!W40=0,"",RES_hhdet_in_tes!W40/RES_hhdet_in_fec!W40)</f>
        <v/>
      </c>
      <c r="X40" s="111" t="str">
        <f>IF(RES_hhdet_in_tes!X40=0,"",RES_hhdet_in_tes!X40/RES_hhdet_in_fec!X40)</f>
        <v/>
      </c>
      <c r="Y40" s="111" t="str">
        <f>IF(RES_hhdet_in_tes!Y40=0,"",RES_hhdet_in_tes!Y40/RES_hhdet_in_fec!Y40)</f>
        <v/>
      </c>
      <c r="DA40" s="63" t="s">
        <v>3624</v>
      </c>
    </row>
    <row r="41" spans="1:105" ht="12" customHeight="1" x14ac:dyDescent="0.25">
      <c r="A41" s="109" t="s">
        <v>120</v>
      </c>
      <c r="B41" s="45"/>
      <c r="C41" s="45" t="str">
        <f>IF(RES_hhdet_in_tes!C41=0,"",RES_hhdet_in_tes!C41/RES_hhdet_in_fec!C41)</f>
        <v/>
      </c>
      <c r="D41" s="45" t="str">
        <f>IF(RES_hhdet_in_tes!D41=0,"",RES_hhdet_in_tes!D41/RES_hhdet_in_fec!D41)</f>
        <v/>
      </c>
      <c r="E41" s="45" t="str">
        <f>IF(RES_hhdet_in_tes!E41=0,"",RES_hhdet_in_tes!E41/RES_hhdet_in_fec!E41)</f>
        <v/>
      </c>
      <c r="F41" s="45" t="str">
        <f>IF(RES_hhdet_in_tes!F41=0,"",RES_hhdet_in_tes!F41/RES_hhdet_in_fec!F41)</f>
        <v/>
      </c>
      <c r="G41" s="45" t="str">
        <f>IF(RES_hhdet_in_tes!G41=0,"",RES_hhdet_in_tes!G41/RES_hhdet_in_fec!G41)</f>
        <v/>
      </c>
      <c r="H41" s="45" t="str">
        <f>IF(RES_hhdet_in_tes!H41=0,"",RES_hhdet_in_tes!H41/RES_hhdet_in_fec!H41)</f>
        <v/>
      </c>
      <c r="I41" s="45" t="str">
        <f>IF(RES_hhdet_in_tes!I41=0,"",RES_hhdet_in_tes!I41/RES_hhdet_in_fec!I41)</f>
        <v/>
      </c>
      <c r="J41" s="45" t="str">
        <f>IF(RES_hhdet_in_tes!J41=0,"",RES_hhdet_in_tes!J41/RES_hhdet_in_fec!J41)</f>
        <v/>
      </c>
      <c r="K41" s="45" t="str">
        <f>IF(RES_hhdet_in_tes!K41=0,"",RES_hhdet_in_tes!K41/RES_hhdet_in_fec!K41)</f>
        <v/>
      </c>
      <c r="L41" s="45" t="str">
        <f>IF(RES_hhdet_in_tes!L41=0,"",RES_hhdet_in_tes!L41/RES_hhdet_in_fec!L41)</f>
        <v/>
      </c>
      <c r="M41" s="45" t="str">
        <f>IF(RES_hhdet_in_tes!M41=0,"",RES_hhdet_in_tes!M41/RES_hhdet_in_fec!M41)</f>
        <v/>
      </c>
      <c r="N41" s="45" t="str">
        <f>IF(RES_hhdet_in_tes!N41=0,"",RES_hhdet_in_tes!N41/RES_hhdet_in_fec!N41)</f>
        <v/>
      </c>
      <c r="O41" s="45" t="str">
        <f>IF(RES_hhdet_in_tes!O41=0,"",RES_hhdet_in_tes!O41/RES_hhdet_in_fec!O41)</f>
        <v/>
      </c>
      <c r="P41" s="45" t="str">
        <f>IF(RES_hhdet_in_tes!P41=0,"",RES_hhdet_in_tes!P41/RES_hhdet_in_fec!P41)</f>
        <v/>
      </c>
      <c r="Q41" s="45" t="str">
        <f>IF(RES_hhdet_in_tes!Q41=0,"",RES_hhdet_in_tes!Q41/RES_hhdet_in_fec!Q41)</f>
        <v/>
      </c>
      <c r="R41" s="45" t="str">
        <f>IF(RES_hhdet_in_tes!R41=0,"",RES_hhdet_in_tes!R41/RES_hhdet_in_fec!R41)</f>
        <v/>
      </c>
      <c r="S41" s="45" t="str">
        <f>IF(RES_hhdet_in_tes!S41=0,"",RES_hhdet_in_tes!S41/RES_hhdet_in_fec!S41)</f>
        <v/>
      </c>
      <c r="T41" s="45" t="str">
        <f>IF(RES_hhdet_in_tes!T41=0,"",RES_hhdet_in_tes!T41/RES_hhdet_in_fec!T41)</f>
        <v/>
      </c>
      <c r="U41" s="45" t="str">
        <f>IF(RES_hhdet_in_tes!U41=0,"",RES_hhdet_in_tes!U41/RES_hhdet_in_fec!U41)</f>
        <v/>
      </c>
      <c r="V41" s="45" t="str">
        <f>IF(RES_hhdet_in_tes!V41=0,"",RES_hhdet_in_tes!V41/RES_hhdet_in_fec!V41)</f>
        <v/>
      </c>
      <c r="W41" s="45" t="str">
        <f>IF(RES_hhdet_in_tes!W41=0,"",RES_hhdet_in_tes!W41/RES_hhdet_in_fec!W41)</f>
        <v/>
      </c>
      <c r="X41" s="45" t="str">
        <f>IF(RES_hhdet_in_tes!X41=0,"",RES_hhdet_in_tes!X41/RES_hhdet_in_fec!X41)</f>
        <v/>
      </c>
      <c r="Y41" s="45" t="str">
        <f>IF(RES_hhdet_in_tes!Y41=0,"",RES_hhdet_in_tes!Y41/RES_hhdet_in_fec!Y41)</f>
        <v/>
      </c>
      <c r="DA41" s="60" t="s">
        <v>3625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0.55749162391961693</v>
      </c>
      <c r="D43" s="119">
        <f>IF(RES_hhdet_in_tes!D43=0,"",RES_hhdet_in_tes!D43/RES_hhdet_in_fec!D43)</f>
        <v>0.56117687193058385</v>
      </c>
      <c r="E43" s="119">
        <f>IF(RES_hhdet_in_tes!E43=0,"",RES_hhdet_in_tes!E43/RES_hhdet_in_fec!E43)</f>
        <v>0.56455449102104938</v>
      </c>
      <c r="F43" s="119">
        <f>IF(RES_hhdet_in_tes!F43=0,"",RES_hhdet_in_tes!F43/RES_hhdet_in_fec!F43)</f>
        <v>0.57018282908789941</v>
      </c>
      <c r="G43" s="119">
        <f>IF(RES_hhdet_in_tes!G43=0,"",RES_hhdet_in_tes!G43/RES_hhdet_in_fec!G43)</f>
        <v>0.57370419702934439</v>
      </c>
      <c r="H43" s="119">
        <f>IF(RES_hhdet_in_tes!H43=0,"",RES_hhdet_in_tes!H43/RES_hhdet_in_fec!H43)</f>
        <v>0.57834372378515708</v>
      </c>
      <c r="I43" s="119">
        <f>IF(RES_hhdet_in_tes!I43=0,"",RES_hhdet_in_tes!I43/RES_hhdet_in_fec!I43)</f>
        <v>0.58100809689978128</v>
      </c>
      <c r="J43" s="119">
        <f>IF(RES_hhdet_in_tes!J43=0,"",RES_hhdet_in_tes!J43/RES_hhdet_in_fec!J43)</f>
        <v>0.58716558308020206</v>
      </c>
      <c r="K43" s="119">
        <f>IF(RES_hhdet_in_tes!K43=0,"",RES_hhdet_in_tes!K43/RES_hhdet_in_fec!K43)</f>
        <v>0.59223512518134591</v>
      </c>
      <c r="L43" s="119">
        <f>IF(RES_hhdet_in_tes!L43=0,"",RES_hhdet_in_tes!L43/RES_hhdet_in_fec!L43)</f>
        <v>0.5978457398624003</v>
      </c>
      <c r="M43" s="119">
        <f>IF(RES_hhdet_in_tes!M43=0,"",RES_hhdet_in_tes!M43/RES_hhdet_in_fec!M43)</f>
        <v>0.60879179132695294</v>
      </c>
      <c r="N43" s="119">
        <f>IF(RES_hhdet_in_tes!N43=0,"",RES_hhdet_in_tes!N43/RES_hhdet_in_fec!N43)</f>
        <v>0.62665779406602162</v>
      </c>
      <c r="O43" s="119">
        <f>IF(RES_hhdet_in_tes!O43=0,"",RES_hhdet_in_tes!O43/RES_hhdet_in_fec!O43)</f>
        <v>0.65180009369748459</v>
      </c>
      <c r="P43" s="119">
        <f>IF(RES_hhdet_in_tes!P43=0,"",RES_hhdet_in_tes!P43/RES_hhdet_in_fec!P43)</f>
        <v>0.67972512252196693</v>
      </c>
      <c r="Q43" s="119">
        <f>IF(RES_hhdet_in_tes!Q43=0,"",RES_hhdet_in_tes!Q43/RES_hhdet_in_fec!Q43)</f>
        <v>0.70325092211249551</v>
      </c>
      <c r="R43" s="119">
        <f>IF(RES_hhdet_in_tes!R43=0,"",RES_hhdet_in_tes!R43/RES_hhdet_in_fec!R43)</f>
        <v>0.71168446177921896</v>
      </c>
      <c r="S43" s="119">
        <f>IF(RES_hhdet_in_tes!S43=0,"",RES_hhdet_in_tes!S43/RES_hhdet_in_fec!S43)</f>
        <v>0.717280943856616</v>
      </c>
      <c r="T43" s="119">
        <f>IF(RES_hhdet_in_tes!T43=0,"",RES_hhdet_in_tes!T43/RES_hhdet_in_fec!T43)</f>
        <v>0.72052729687000927</v>
      </c>
      <c r="U43" s="119">
        <f>IF(RES_hhdet_in_tes!U43=0,"",RES_hhdet_in_tes!U43/RES_hhdet_in_fec!U43)</f>
        <v>0.7254078741016815</v>
      </c>
      <c r="V43" s="119">
        <f>IF(RES_hhdet_in_tes!V43=0,"",RES_hhdet_in_tes!V43/RES_hhdet_in_fec!V43)</f>
        <v>0.72800279140664315</v>
      </c>
      <c r="W43" s="119" t="str">
        <f>IF(RES_hhdet_in_tes!W43=0,"",RES_hhdet_in_tes!W43/RES_hhdet_in_fec!W43)</f>
        <v/>
      </c>
      <c r="X43" s="119" t="str">
        <f>IF(RES_hhdet_in_tes!X43=0,"",RES_hhdet_in_tes!X43/RES_hhdet_in_fec!X43)</f>
        <v/>
      </c>
      <c r="Y43" s="119">
        <f>IF(RES_hhdet_in_tes!Y43=0,"",RES_hhdet_in_tes!Y43/RES_hhdet_in_fec!Y43)</f>
        <v>0.76380753669233603</v>
      </c>
      <c r="DA43" s="129" t="s">
        <v>3626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0.55170340378820837</v>
      </c>
      <c r="D44" s="124">
        <f>IF(RES_hhdet_in_tes!D44=0,"",RES_hhdet_in_tes!D44/RES_hhdet_in_fec!D44)</f>
        <v>0.55543318233142569</v>
      </c>
      <c r="E44" s="124">
        <f>IF(RES_hhdet_in_tes!E44=0,"",RES_hhdet_in_tes!E44/RES_hhdet_in_fec!E44)</f>
        <v>0.55942759323410751</v>
      </c>
      <c r="F44" s="124">
        <f>IF(RES_hhdet_in_tes!F44=0,"",RES_hhdet_in_tes!F44/RES_hhdet_in_fec!F44)</f>
        <v>0.56332816657216567</v>
      </c>
      <c r="G44" s="124">
        <f>IF(RES_hhdet_in_tes!G44=0,"",RES_hhdet_in_tes!G44/RES_hhdet_in_fec!G44)</f>
        <v>0.56746777607412657</v>
      </c>
      <c r="H44" s="124">
        <f>IF(RES_hhdet_in_tes!H44=0,"",RES_hhdet_in_tes!H44/RES_hhdet_in_fec!H44)</f>
        <v>0.57177187863793777</v>
      </c>
      <c r="I44" s="124">
        <f>IF(RES_hhdet_in_tes!I44=0,"",RES_hhdet_in_tes!I44/RES_hhdet_in_fec!I44)</f>
        <v>0.57628508628541664</v>
      </c>
      <c r="J44" s="124">
        <f>IF(RES_hhdet_in_tes!J44=0,"",RES_hhdet_in_tes!J44/RES_hhdet_in_fec!J44)</f>
        <v>0.58118269321246263</v>
      </c>
      <c r="K44" s="124">
        <f>IF(RES_hhdet_in_tes!K44=0,"",RES_hhdet_in_tes!K44/RES_hhdet_in_fec!K44)</f>
        <v>0.58668576930949334</v>
      </c>
      <c r="L44" s="124">
        <f>IF(RES_hhdet_in_tes!L44=0,"",RES_hhdet_in_tes!L44/RES_hhdet_in_fec!L44)</f>
        <v>0.59281448655883007</v>
      </c>
      <c r="M44" s="124">
        <f>IF(RES_hhdet_in_tes!M44=0,"",RES_hhdet_in_tes!M44/RES_hhdet_in_fec!M44)</f>
        <v>0.60385666234769608</v>
      </c>
      <c r="N44" s="124">
        <f>IF(RES_hhdet_in_tes!N44=0,"",RES_hhdet_in_tes!N44/RES_hhdet_in_fec!N44)</f>
        <v>0.6212504827583587</v>
      </c>
      <c r="O44" s="124">
        <f>IF(RES_hhdet_in_tes!O44=0,"",RES_hhdet_in_tes!O44/RES_hhdet_in_fec!O44)</f>
        <v>0.64555120141330524</v>
      </c>
      <c r="P44" s="124">
        <f>IF(RES_hhdet_in_tes!P44=0,"",RES_hhdet_in_tes!P44/RES_hhdet_in_fec!P44)</f>
        <v>0.67355998257155802</v>
      </c>
      <c r="Q44" s="124">
        <f>IF(RES_hhdet_in_tes!Q44=0,"",RES_hhdet_in_tes!Q44/RES_hhdet_in_fec!Q44)</f>
        <v>0.69589629446120715</v>
      </c>
      <c r="R44" s="124">
        <f>IF(RES_hhdet_in_tes!R44=0,"",RES_hhdet_in_tes!R44/RES_hhdet_in_fec!R44)</f>
        <v>0.70440957023671602</v>
      </c>
      <c r="S44" s="124">
        <f>IF(RES_hhdet_in_tes!S44=0,"",RES_hhdet_in_tes!S44/RES_hhdet_in_fec!S44)</f>
        <v>0.70838228069065823</v>
      </c>
      <c r="T44" s="124">
        <f>IF(RES_hhdet_in_tes!T44=0,"",RES_hhdet_in_tes!T44/RES_hhdet_in_fec!T44)</f>
        <v>0.70967347348605314</v>
      </c>
      <c r="U44" s="124">
        <f>IF(RES_hhdet_in_tes!U44=0,"",RES_hhdet_in_tes!U44/RES_hhdet_in_fec!U44)</f>
        <v>0.71004246297845031</v>
      </c>
      <c r="V44" s="124">
        <f>IF(RES_hhdet_in_tes!V44=0,"",RES_hhdet_in_tes!V44/RES_hhdet_in_fec!V44)</f>
        <v>0.71114947348107782</v>
      </c>
      <c r="W44" s="124" t="str">
        <f>IF(RES_hhdet_in_tes!W44=0,"",RES_hhdet_in_tes!W44/RES_hhdet_in_fec!W44)</f>
        <v/>
      </c>
      <c r="X44" s="124" t="str">
        <f>IF(RES_hhdet_in_tes!X44=0,"",RES_hhdet_in_tes!X44/RES_hhdet_in_fec!X44)</f>
        <v/>
      </c>
      <c r="Y44" s="124">
        <f>IF(RES_hhdet_in_tes!Y44=0,"",RES_hhdet_in_tes!Y44/RES_hhdet_in_fec!Y44)</f>
        <v>0.71454531020824885</v>
      </c>
      <c r="DA44" s="130" t="s">
        <v>3627</v>
      </c>
    </row>
    <row r="45" spans="1:105" ht="12" customHeight="1" x14ac:dyDescent="0.25">
      <c r="A45" s="97" t="s">
        <v>211</v>
      </c>
      <c r="B45" s="111"/>
      <c r="C45" s="111">
        <f>IF(RES_hhdet_in_tes!C45=0,"",RES_hhdet_in_tes!C45/RES_hhdet_in_fec!C45)</f>
        <v>0.54603321363261426</v>
      </c>
      <c r="D45" s="111">
        <f>IF(RES_hhdet_in_tes!D45=0,"",RES_hhdet_in_tes!D45/RES_hhdet_in_fec!D45)</f>
        <v>0.54991256358409524</v>
      </c>
      <c r="E45" s="111">
        <f>IF(RES_hhdet_in_tes!E45=0,"",RES_hhdet_in_tes!E45/RES_hhdet_in_fec!E45)</f>
        <v>0.55399843212085953</v>
      </c>
      <c r="F45" s="111">
        <f>IF(RES_hhdet_in_tes!F45=0,"",RES_hhdet_in_tes!F45/RES_hhdet_in_fec!F45)</f>
        <v>0.55806197747084474</v>
      </c>
      <c r="G45" s="111">
        <f>IF(RES_hhdet_in_tes!G45=0,"",RES_hhdet_in_tes!G45/RES_hhdet_in_fec!G45)</f>
        <v>0.56230726224776995</v>
      </c>
      <c r="H45" s="111">
        <f>IF(RES_hhdet_in_tes!H45=0,"",RES_hhdet_in_tes!H45/RES_hhdet_in_fec!H45)</f>
        <v>0.56670661464050753</v>
      </c>
      <c r="I45" s="111">
        <f>IF(RES_hhdet_in_tes!I45=0,"",RES_hhdet_in_tes!I45/RES_hhdet_in_fec!I45)</f>
        <v>0.57130752797995399</v>
      </c>
      <c r="J45" s="111">
        <f>IF(RES_hhdet_in_tes!J45=0,"",RES_hhdet_in_tes!J45/RES_hhdet_in_fec!J45)</f>
        <v>0.57631081914308302</v>
      </c>
      <c r="K45" s="111">
        <f>IF(RES_hhdet_in_tes!K45=0,"",RES_hhdet_in_tes!K45/RES_hhdet_in_fec!K45)</f>
        <v>0.58188343553969679</v>
      </c>
      <c r="L45" s="111">
        <f>IF(RES_hhdet_in_tes!L45=0,"",RES_hhdet_in_tes!L45/RES_hhdet_in_fec!L45)</f>
        <v>0.58806321414492368</v>
      </c>
      <c r="M45" s="111">
        <f>IF(RES_hhdet_in_tes!M45=0,"",RES_hhdet_in_tes!M45/RES_hhdet_in_fec!M45)</f>
        <v>0.59924479776924255</v>
      </c>
      <c r="N45" s="111">
        <f>IF(RES_hhdet_in_tes!N45=0,"",RES_hhdet_in_tes!N45/RES_hhdet_in_fec!N45)</f>
        <v>0.61674339196561412</v>
      </c>
      <c r="O45" s="111">
        <f>IF(RES_hhdet_in_tes!O45=0,"",RES_hhdet_in_tes!O45/RES_hhdet_in_fec!O45)</f>
        <v>0.64122841857792889</v>
      </c>
      <c r="P45" s="111">
        <f>IF(RES_hhdet_in_tes!P45=0,"",RES_hhdet_in_tes!P45/RES_hhdet_in_fec!P45)</f>
        <v>0.66944628878610013</v>
      </c>
      <c r="Q45" s="111">
        <f>IF(RES_hhdet_in_tes!Q45=0,"",RES_hhdet_in_tes!Q45/RES_hhdet_in_fec!Q45)</f>
        <v>0.69197859269987272</v>
      </c>
      <c r="R45" s="111">
        <f>IF(RES_hhdet_in_tes!R45=0,"",RES_hhdet_in_tes!R45/RES_hhdet_in_fec!R45)</f>
        <v>0.70056286757504549</v>
      </c>
      <c r="S45" s="111">
        <f>IF(RES_hhdet_in_tes!S45=0,"",RES_hhdet_in_tes!S45/RES_hhdet_in_fec!S45)</f>
        <v>0.70460341497629164</v>
      </c>
      <c r="T45" s="111">
        <f>IF(RES_hhdet_in_tes!T45=0,"",RES_hhdet_in_tes!T45/RES_hhdet_in_fec!T45)</f>
        <v>0.70594466535409606</v>
      </c>
      <c r="U45" s="111">
        <f>IF(RES_hhdet_in_tes!U45=0,"",RES_hhdet_in_tes!U45/RES_hhdet_in_fec!U45)</f>
        <v>0.70633777232296291</v>
      </c>
      <c r="V45" s="111">
        <f>IF(RES_hhdet_in_tes!V45=0,"",RES_hhdet_in_tes!V45/RES_hhdet_in_fec!V45)</f>
        <v>0.70746668758503795</v>
      </c>
      <c r="W45" s="111" t="str">
        <f>IF(RES_hhdet_in_tes!W45=0,"",RES_hhdet_in_tes!W45/RES_hhdet_in_fec!W45)</f>
        <v/>
      </c>
      <c r="X45" s="111" t="str">
        <f>IF(RES_hhdet_in_tes!X45=0,"",RES_hhdet_in_tes!X45/RES_hhdet_in_fec!X45)</f>
        <v/>
      </c>
      <c r="Y45" s="111">
        <f>IF(RES_hhdet_in_tes!Y45=0,"",RES_hhdet_in_tes!Y45/RES_hhdet_in_fec!Y45)</f>
        <v>0.71090085248385737</v>
      </c>
      <c r="DA45" s="63" t="s">
        <v>3628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 t="str">
        <f>IF(RES_hhdet_in_tes!W46=0,"",RES_hhdet_in_tes!W46/RES_hhdet_in_fec!W46)</f>
        <v/>
      </c>
      <c r="X46" s="111" t="str">
        <f>IF(RES_hhdet_in_tes!X46=0,"",RES_hhdet_in_tes!X46/RES_hhdet_in_fec!X46)</f>
        <v/>
      </c>
      <c r="Y46" s="111">
        <f>IF(RES_hhdet_in_tes!Y46=0,"",RES_hhdet_in_tes!Y46/RES_hhdet_in_fec!Y46)</f>
        <v>1</v>
      </c>
      <c r="DA46" s="63" t="s">
        <v>3629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2.548045878563455</v>
      </c>
      <c r="D47" s="124">
        <f>IF(RES_hhdet_in_tes!D47=0,"",RES_hhdet_in_tes!D47/RES_hhdet_in_fec!D47)</f>
        <v>2.6635161396916764</v>
      </c>
      <c r="E47" s="124">
        <f>IF(RES_hhdet_in_tes!E47=0,"",RES_hhdet_in_tes!E47/RES_hhdet_in_fec!E47)</f>
        <v>2.7807175220720208</v>
      </c>
      <c r="F47" s="124">
        <f>IF(RES_hhdet_in_tes!F47=0,"",RES_hhdet_in_tes!F47/RES_hhdet_in_fec!F47)</f>
        <v>2.898860214257537</v>
      </c>
      <c r="G47" s="124">
        <f>IF(RES_hhdet_in_tes!G47=0,"",RES_hhdet_in_tes!G47/RES_hhdet_in_fec!G47)</f>
        <v>3.0186286552181776</v>
      </c>
      <c r="H47" s="124">
        <f>IF(RES_hhdet_in_tes!H47=0,"",RES_hhdet_in_tes!H47/RES_hhdet_in_fec!H47)</f>
        <v>3.1399152774204557</v>
      </c>
      <c r="I47" s="124">
        <f>IF(RES_hhdet_in_tes!I47=0,"",RES_hhdet_in_tes!I47/RES_hhdet_in_fec!I47)</f>
        <v>3.2628635522818543</v>
      </c>
      <c r="J47" s="124">
        <f>IF(RES_hhdet_in_tes!J47=0,"",RES_hhdet_in_tes!J47/RES_hhdet_in_fec!J47)</f>
        <v>3.3881165079089364</v>
      </c>
      <c r="K47" s="124">
        <f>IF(RES_hhdet_in_tes!K47=0,"",RES_hhdet_in_tes!K47/RES_hhdet_in_fec!K47)</f>
        <v>3.5161834761776625</v>
      </c>
      <c r="L47" s="124">
        <f>IF(RES_hhdet_in_tes!L47=0,"",RES_hhdet_in_tes!L47/RES_hhdet_in_fec!L47)</f>
        <v>3.6471319999765317</v>
      </c>
      <c r="M47" s="124">
        <f>IF(RES_hhdet_in_tes!M47=0,"",RES_hhdet_in_tes!M47/RES_hhdet_in_fec!M47)</f>
        <v>3.797189356054556</v>
      </c>
      <c r="N47" s="124">
        <f>IF(RES_hhdet_in_tes!N47=0,"",RES_hhdet_in_tes!N47/RES_hhdet_in_fec!N47)</f>
        <v>3.9711726778823899</v>
      </c>
      <c r="O47" s="124">
        <f>IF(RES_hhdet_in_tes!O47=0,"",RES_hhdet_in_tes!O47/RES_hhdet_in_fec!O47)</f>
        <v>4.1687715964219656</v>
      </c>
      <c r="P47" s="124">
        <f>IF(RES_hhdet_in_tes!P47=0,"",RES_hhdet_in_tes!P47/RES_hhdet_in_fec!P47)</f>
        <v>4.3707557842943707</v>
      </c>
      <c r="Q47" s="124">
        <f>IF(RES_hhdet_in_tes!Q47=0,"",RES_hhdet_in_tes!Q47/RES_hhdet_in_fec!Q47)</f>
        <v>4.5257755516249469</v>
      </c>
      <c r="R47" s="124">
        <f>IF(RES_hhdet_in_tes!R47=0,"",RES_hhdet_in_tes!R47/RES_hhdet_in_fec!R47)</f>
        <v>4.5593649432074823</v>
      </c>
      <c r="S47" s="124">
        <f>IF(RES_hhdet_in_tes!S47=0,"",RES_hhdet_in_tes!S47/RES_hhdet_in_fec!S47)</f>
        <v>4.5630970978277645</v>
      </c>
      <c r="T47" s="124">
        <f>IF(RES_hhdet_in_tes!T47=0,"",RES_hhdet_in_tes!T47/RES_hhdet_in_fec!T47)</f>
        <v>4.5672439362947443</v>
      </c>
      <c r="U47" s="124">
        <f>IF(RES_hhdet_in_tes!U47=0,"",RES_hhdet_in_tes!U47/RES_hhdet_in_fec!U47)</f>
        <v>4.5718515345913895</v>
      </c>
      <c r="V47" s="124">
        <f>IF(RES_hhdet_in_tes!V47=0,"",RES_hhdet_in_tes!V47/RES_hhdet_in_fec!V47)</f>
        <v>4.5850179148238439</v>
      </c>
      <c r="W47" s="124" t="str">
        <f>IF(RES_hhdet_in_tes!W47=0,"",RES_hhdet_in_tes!W47/RES_hhdet_in_fec!W47)</f>
        <v/>
      </c>
      <c r="X47" s="124" t="str">
        <f>IF(RES_hhdet_in_tes!X47=0,"",RES_hhdet_in_tes!X47/RES_hhdet_in_fec!X47)</f>
        <v/>
      </c>
      <c r="Y47" s="124">
        <f>IF(RES_hhdet_in_tes!Y47=0,"",RES_hhdet_in_tes!Y47/RES_hhdet_in_fec!Y47)</f>
        <v>4.7352327338814515</v>
      </c>
      <c r="DA47" s="130" t="s">
        <v>3630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2.548045878563455</v>
      </c>
      <c r="D48" s="111">
        <f>IF(RES_hhdet_in_tes!D48=0,"",RES_hhdet_in_tes!D48/RES_hhdet_in_fec!D48)</f>
        <v>2.6635161396916764</v>
      </c>
      <c r="E48" s="111">
        <f>IF(RES_hhdet_in_tes!E48=0,"",RES_hhdet_in_tes!E48/RES_hhdet_in_fec!E48)</f>
        <v>2.7807175220720208</v>
      </c>
      <c r="F48" s="111">
        <f>IF(RES_hhdet_in_tes!F48=0,"",RES_hhdet_in_tes!F48/RES_hhdet_in_fec!F48)</f>
        <v>2.898860214257537</v>
      </c>
      <c r="G48" s="111">
        <f>IF(RES_hhdet_in_tes!G48=0,"",RES_hhdet_in_tes!G48/RES_hhdet_in_fec!G48)</f>
        <v>3.0186286552181776</v>
      </c>
      <c r="H48" s="111">
        <f>IF(RES_hhdet_in_tes!H48=0,"",RES_hhdet_in_tes!H48/RES_hhdet_in_fec!H48)</f>
        <v>3.1399152774204557</v>
      </c>
      <c r="I48" s="111">
        <f>IF(RES_hhdet_in_tes!I48=0,"",RES_hhdet_in_tes!I48/RES_hhdet_in_fec!I48)</f>
        <v>3.2628635522818543</v>
      </c>
      <c r="J48" s="111">
        <f>IF(RES_hhdet_in_tes!J48=0,"",RES_hhdet_in_tes!J48/RES_hhdet_in_fec!J48)</f>
        <v>3.3881165079089364</v>
      </c>
      <c r="K48" s="111">
        <f>IF(RES_hhdet_in_tes!K48=0,"",RES_hhdet_in_tes!K48/RES_hhdet_in_fec!K48)</f>
        <v>3.5161834761776625</v>
      </c>
      <c r="L48" s="111">
        <f>IF(RES_hhdet_in_tes!L48=0,"",RES_hhdet_in_tes!L48/RES_hhdet_in_fec!L48)</f>
        <v>3.6471319999765317</v>
      </c>
      <c r="M48" s="111">
        <f>IF(RES_hhdet_in_tes!M48=0,"",RES_hhdet_in_tes!M48/RES_hhdet_in_fec!M48)</f>
        <v>3.797189356054556</v>
      </c>
      <c r="N48" s="111">
        <f>IF(RES_hhdet_in_tes!N48=0,"",RES_hhdet_in_tes!N48/RES_hhdet_in_fec!N48)</f>
        <v>3.9711726778823899</v>
      </c>
      <c r="O48" s="111">
        <f>IF(RES_hhdet_in_tes!O48=0,"",RES_hhdet_in_tes!O48/RES_hhdet_in_fec!O48)</f>
        <v>4.1687715964219656</v>
      </c>
      <c r="P48" s="111">
        <f>IF(RES_hhdet_in_tes!P48=0,"",RES_hhdet_in_tes!P48/RES_hhdet_in_fec!P48)</f>
        <v>4.3707557842943707</v>
      </c>
      <c r="Q48" s="111">
        <f>IF(RES_hhdet_in_tes!Q48=0,"",RES_hhdet_in_tes!Q48/RES_hhdet_in_fec!Q48)</f>
        <v>4.5257755516249469</v>
      </c>
      <c r="R48" s="111">
        <f>IF(RES_hhdet_in_tes!R48=0,"",RES_hhdet_in_tes!R48/RES_hhdet_in_fec!R48)</f>
        <v>4.5593649432074823</v>
      </c>
      <c r="S48" s="111">
        <f>IF(RES_hhdet_in_tes!S48=0,"",RES_hhdet_in_tes!S48/RES_hhdet_in_fec!S48)</f>
        <v>4.5630970978277645</v>
      </c>
      <c r="T48" s="111">
        <f>IF(RES_hhdet_in_tes!T48=0,"",RES_hhdet_in_tes!T48/RES_hhdet_in_fec!T48)</f>
        <v>4.5672439362947443</v>
      </c>
      <c r="U48" s="111">
        <f>IF(RES_hhdet_in_tes!U48=0,"",RES_hhdet_in_tes!U48/RES_hhdet_in_fec!U48)</f>
        <v>4.5718515345913895</v>
      </c>
      <c r="V48" s="111">
        <f>IF(RES_hhdet_in_tes!V48=0,"",RES_hhdet_in_tes!V48/RES_hhdet_in_fec!V48)</f>
        <v>4.5850179148238439</v>
      </c>
      <c r="W48" s="111" t="str">
        <f>IF(RES_hhdet_in_tes!W48=0,"",RES_hhdet_in_tes!W48/RES_hhdet_in_fec!W48)</f>
        <v/>
      </c>
      <c r="X48" s="111" t="str">
        <f>IF(RES_hhdet_in_tes!X48=0,"",RES_hhdet_in_tes!X48/RES_hhdet_in_fec!X48)</f>
        <v/>
      </c>
      <c r="Y48" s="111">
        <f>IF(RES_hhdet_in_tes!Y48=0,"",RES_hhdet_in_tes!Y48/RES_hhdet_in_fec!Y48)</f>
        <v>4.7352327338814515</v>
      </c>
      <c r="DA48" s="63" t="s">
        <v>3631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0.60152549372879527</v>
      </c>
      <c r="D49" s="124">
        <f>IF(RES_hhdet_in_tes!D49=0,"",RES_hhdet_in_tes!D49/RES_hhdet_in_fec!D49)</f>
        <v>0.60383980392074921</v>
      </c>
      <c r="E49" s="124">
        <f>IF(RES_hhdet_in_tes!E49=0,"",RES_hhdet_in_tes!E49/RES_hhdet_in_fec!E49)</f>
        <v>0.60594668356922377</v>
      </c>
      <c r="F49" s="124">
        <f>IF(RES_hhdet_in_tes!F49=0,"",RES_hhdet_in_tes!F49/RES_hhdet_in_fec!F49)</f>
        <v>0.62698709722738677</v>
      </c>
      <c r="G49" s="124">
        <f>IF(RES_hhdet_in_tes!G49=0,"",RES_hhdet_in_tes!G49/RES_hhdet_in_fec!G49)</f>
        <v>0.62281695777771784</v>
      </c>
      <c r="H49" s="124">
        <f>IF(RES_hhdet_in_tes!H49=0,"",RES_hhdet_in_tes!H49/RES_hhdet_in_fec!H49)</f>
        <v>0.63366540992943043</v>
      </c>
      <c r="I49" s="124">
        <f>IF(RES_hhdet_in_tes!I49=0,"",RES_hhdet_in_tes!I49/RES_hhdet_in_fec!I49)</f>
        <v>0.61732554609961654</v>
      </c>
      <c r="J49" s="124">
        <f>IF(RES_hhdet_in_tes!J49=0,"",RES_hhdet_in_tes!J49/RES_hhdet_in_fec!J49)</f>
        <v>0.61984154415157344</v>
      </c>
      <c r="K49" s="124">
        <f>IF(RES_hhdet_in_tes!K49=0,"",RES_hhdet_in_tes!K49/RES_hhdet_in_fec!K49)</f>
        <v>0.62611076826710532</v>
      </c>
      <c r="L49" s="124">
        <f>IF(RES_hhdet_in_tes!L49=0,"",RES_hhdet_in_tes!L49/RES_hhdet_in_fec!L49)</f>
        <v>0.62841126295834449</v>
      </c>
      <c r="M49" s="124">
        <f>IF(RES_hhdet_in_tes!M49=0,"",RES_hhdet_in_tes!M49/RES_hhdet_in_fec!M49)</f>
        <v>0.6389437050095067</v>
      </c>
      <c r="N49" s="124">
        <f>IF(RES_hhdet_in_tes!N49=0,"",RES_hhdet_in_tes!N49/RES_hhdet_in_fec!N49)</f>
        <v>0.65634636967072246</v>
      </c>
      <c r="O49" s="124">
        <f>IF(RES_hhdet_in_tes!O49=0,"",RES_hhdet_in_tes!O49/RES_hhdet_in_fec!O49)</f>
        <v>0.68328274844656012</v>
      </c>
      <c r="P49" s="124">
        <f>IF(RES_hhdet_in_tes!P49=0,"",RES_hhdet_in_tes!P49/RES_hhdet_in_fec!P49)</f>
        <v>0.72338923305276315</v>
      </c>
      <c r="Q49" s="124">
        <f>IF(RES_hhdet_in_tes!Q49=0,"",RES_hhdet_in_tes!Q49/RES_hhdet_in_fec!Q49)</f>
        <v>0.74843520073699632</v>
      </c>
      <c r="R49" s="124">
        <f>IF(RES_hhdet_in_tes!R49=0,"",RES_hhdet_in_tes!R49/RES_hhdet_in_fec!R49)</f>
        <v>0.76628629455695629</v>
      </c>
      <c r="S49" s="124">
        <f>IF(RES_hhdet_in_tes!S49=0,"",RES_hhdet_in_tes!S49/RES_hhdet_in_fec!S49)</f>
        <v>0.78149936987699931</v>
      </c>
      <c r="T49" s="124">
        <f>IF(RES_hhdet_in_tes!T49=0,"",RES_hhdet_in_tes!T49/RES_hhdet_in_fec!T49)</f>
        <v>0.79591587353066229</v>
      </c>
      <c r="U49" s="124">
        <f>IF(RES_hhdet_in_tes!U49=0,"",RES_hhdet_in_tes!U49/RES_hhdet_in_fec!U49)</f>
        <v>0.80874231159341425</v>
      </c>
      <c r="V49" s="124">
        <f>IF(RES_hhdet_in_tes!V49=0,"",RES_hhdet_in_tes!V49/RES_hhdet_in_fec!V49)</f>
        <v>0.81942365401717232</v>
      </c>
      <c r="W49" s="124" t="str">
        <f>IF(RES_hhdet_in_tes!W49=0,"",RES_hhdet_in_tes!W49/RES_hhdet_in_fec!W49)</f>
        <v/>
      </c>
      <c r="X49" s="124" t="str">
        <f>IF(RES_hhdet_in_tes!X49=0,"",RES_hhdet_in_tes!X49/RES_hhdet_in_fec!X49)</f>
        <v/>
      </c>
      <c r="Y49" s="124">
        <f>IF(RES_hhdet_in_tes!Y49=0,"",RES_hhdet_in_tes!Y49/RES_hhdet_in_fec!Y49)</f>
        <v>0.86202837359634488</v>
      </c>
      <c r="DA49" s="130" t="s">
        <v>3632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0.59341765959653647</v>
      </c>
      <c r="D50" s="111">
        <f>IF(RES_hhdet_in_tes!D50=0,"",RES_hhdet_in_tes!D50/RES_hhdet_in_fec!D50)</f>
        <v>0.5955946847239354</v>
      </c>
      <c r="E50" s="111">
        <f>IF(RES_hhdet_in_tes!E50=0,"",RES_hhdet_in_tes!E50/RES_hhdet_in_fec!E50)</f>
        <v>0.59807432597970245</v>
      </c>
      <c r="F50" s="111">
        <f>IF(RES_hhdet_in_tes!F50=0,"",RES_hhdet_in_tes!F50/RES_hhdet_in_fec!F50)</f>
        <v>0.60059523307115614</v>
      </c>
      <c r="G50" s="111">
        <f>IF(RES_hhdet_in_tes!G50=0,"",RES_hhdet_in_tes!G50/RES_hhdet_in_fec!G50)</f>
        <v>0.60339483181724551</v>
      </c>
      <c r="H50" s="111">
        <f>IF(RES_hhdet_in_tes!H50=0,"",RES_hhdet_in_tes!H50/RES_hhdet_in_fec!H50)</f>
        <v>0.60644406432033138</v>
      </c>
      <c r="I50" s="111">
        <f>IF(RES_hhdet_in_tes!I50=0,"",RES_hhdet_in_tes!I50/RES_hhdet_in_fec!I50)</f>
        <v>0.60980143230913986</v>
      </c>
      <c r="J50" s="111">
        <f>IF(RES_hhdet_in_tes!J50=0,"",RES_hhdet_in_tes!J50/RES_hhdet_in_fec!J50)</f>
        <v>0.61370659671701255</v>
      </c>
      <c r="K50" s="111">
        <f>IF(RES_hhdet_in_tes!K50=0,"",RES_hhdet_in_tes!K50/RES_hhdet_in_fec!K50)</f>
        <v>0.61836333237561203</v>
      </c>
      <c r="L50" s="111">
        <f>IF(RES_hhdet_in_tes!L50=0,"",RES_hhdet_in_tes!L50/RES_hhdet_in_fec!L50)</f>
        <v>0.62382615740675218</v>
      </c>
      <c r="M50" s="111">
        <f>IF(RES_hhdet_in_tes!M50=0,"",RES_hhdet_in_tes!M50/RES_hhdet_in_fec!M50)</f>
        <v>0.63496247262147743</v>
      </c>
      <c r="N50" s="111">
        <f>IF(RES_hhdet_in_tes!N50=0,"",RES_hhdet_in_tes!N50/RES_hhdet_in_fec!N50)</f>
        <v>0.65331943731844777</v>
      </c>
      <c r="O50" s="111">
        <f>IF(RES_hhdet_in_tes!O50=0,"",RES_hhdet_in_tes!O50/RES_hhdet_in_fec!O50)</f>
        <v>0.68015623586623219</v>
      </c>
      <c r="P50" s="111">
        <f>IF(RES_hhdet_in_tes!P50=0,"",RES_hhdet_in_tes!P50/RES_hhdet_in_fec!P50)</f>
        <v>0.7126987491871446</v>
      </c>
      <c r="Q50" s="111">
        <f>IF(RES_hhdet_in_tes!Q50=0,"",RES_hhdet_in_tes!Q50/RES_hhdet_in_fec!Q50)</f>
        <v>0.74199877794691327</v>
      </c>
      <c r="R50" s="111">
        <f>IF(RES_hhdet_in_tes!R50=0,"",RES_hhdet_in_tes!R50/RES_hhdet_in_fec!R50)</f>
        <v>0.76100799004493602</v>
      </c>
      <c r="S50" s="111">
        <f>IF(RES_hhdet_in_tes!S50=0,"",RES_hhdet_in_tes!S50/RES_hhdet_in_fec!S50)</f>
        <v>0.77870737818253644</v>
      </c>
      <c r="T50" s="111">
        <f>IF(RES_hhdet_in_tes!T50=0,"",RES_hhdet_in_tes!T50/RES_hhdet_in_fec!T50)</f>
        <v>0.79457506226317309</v>
      </c>
      <c r="U50" s="111">
        <f>IF(RES_hhdet_in_tes!U50=0,"",RES_hhdet_in_tes!U50/RES_hhdet_in_fec!U50)</f>
        <v>0.80808916219035964</v>
      </c>
      <c r="V50" s="111">
        <f>IF(RES_hhdet_in_tes!V50=0,"",RES_hhdet_in_tes!V50/RES_hhdet_in_fec!V50)</f>
        <v>0.81872779786758709</v>
      </c>
      <c r="W50" s="111" t="str">
        <f>IF(RES_hhdet_in_tes!W50=0,"",RES_hhdet_in_tes!W50/RES_hhdet_in_fec!W50)</f>
        <v/>
      </c>
      <c r="X50" s="111" t="str">
        <f>IF(RES_hhdet_in_tes!X50=0,"",RES_hhdet_in_tes!X50/RES_hhdet_in_fec!X50)</f>
        <v/>
      </c>
      <c r="Y50" s="111">
        <f>IF(RES_hhdet_in_tes!Y50=0,"",RES_hhdet_in_tes!Y50/RES_hhdet_in_fec!Y50)</f>
        <v>0.83005885584410377</v>
      </c>
      <c r="DA50" s="63" t="s">
        <v>3633</v>
      </c>
    </row>
    <row r="51" spans="1:105" ht="12" customHeight="1" x14ac:dyDescent="0.25">
      <c r="A51" s="97" t="s">
        <v>137</v>
      </c>
      <c r="B51" s="111"/>
      <c r="C51" s="111">
        <f>IF(RES_hhdet_in_tes!C51=0,"",RES_hhdet_in_tes!C51/RES_hhdet_in_fec!C51)</f>
        <v>0.64647547361270419</v>
      </c>
      <c r="D51" s="111" t="str">
        <f>IF(RES_hhdet_in_tes!D51=0,"",RES_hhdet_in_tes!D51/RES_hhdet_in_fec!D51)</f>
        <v/>
      </c>
      <c r="E51" s="111">
        <f>IF(RES_hhdet_in_tes!E51=0,"",RES_hhdet_in_tes!E51/RES_hhdet_in_fec!E51)</f>
        <v>0.65137055632714058</v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>
        <f>IF(RES_hhdet_in_tes!H51=0,"",RES_hhdet_in_tes!H51/RES_hhdet_in_fec!H51)</f>
        <v>0.65818162575282513</v>
      </c>
      <c r="I51" s="111">
        <f>IF(RES_hhdet_in_tes!I51=0,"",RES_hhdet_in_tes!I51/RES_hhdet_in_fec!I51)</f>
        <v>0.65817478400619367</v>
      </c>
      <c r="J51" s="111">
        <f>IF(RES_hhdet_in_tes!J51=0,"",RES_hhdet_in_tes!J51/RES_hhdet_in_fec!J51)</f>
        <v>0.66401329160370648</v>
      </c>
      <c r="K51" s="111">
        <f>IF(RES_hhdet_in_tes!K51=0,"",RES_hhdet_in_tes!K51/RES_hhdet_in_fec!K51)</f>
        <v>0.66830923035825551</v>
      </c>
      <c r="L51" s="111">
        <f>IF(RES_hhdet_in_tes!L51=0,"",RES_hhdet_in_tes!L51/RES_hhdet_in_fec!L51)</f>
        <v>0.67412477444944729</v>
      </c>
      <c r="M51" s="111">
        <f>IF(RES_hhdet_in_tes!M51=0,"",RES_hhdet_in_tes!M51/RES_hhdet_in_fec!M51)</f>
        <v>0.68373932119091241</v>
      </c>
      <c r="N51" s="111">
        <f>IF(RES_hhdet_in_tes!N51=0,"",RES_hhdet_in_tes!N51/RES_hhdet_in_fec!N51)</f>
        <v>0.70100061402759195</v>
      </c>
      <c r="O51" s="111">
        <f>IF(RES_hhdet_in_tes!O51=0,"",RES_hhdet_in_tes!O51/RES_hhdet_in_fec!O51)</f>
        <v>0.72596731475754706</v>
      </c>
      <c r="P51" s="111">
        <f>IF(RES_hhdet_in_tes!P51=0,"",RES_hhdet_in_tes!P51/RES_hhdet_in_fec!P51)</f>
        <v>0.75537996488792647</v>
      </c>
      <c r="Q51" s="111">
        <f>IF(RES_hhdet_in_tes!Q51=0,"",RES_hhdet_in_tes!Q51/RES_hhdet_in_fec!Q51)</f>
        <v>0.78193243957981295</v>
      </c>
      <c r="R51" s="111">
        <f>IF(RES_hhdet_in_tes!R51=0,"",RES_hhdet_in_tes!R51/RES_hhdet_in_fec!R51)</f>
        <v>0.79837790279149146</v>
      </c>
      <c r="S51" s="111">
        <f>IF(RES_hhdet_in_tes!S51=0,"",RES_hhdet_in_tes!S51/RES_hhdet_in_fec!S51)</f>
        <v>0.81396545153214395</v>
      </c>
      <c r="T51" s="111">
        <f>IF(RES_hhdet_in_tes!T51=0,"",RES_hhdet_in_tes!T51/RES_hhdet_in_fec!T51)</f>
        <v>0.82773038170575319</v>
      </c>
      <c r="U51" s="111">
        <f>IF(RES_hhdet_in_tes!U51=0,"",RES_hhdet_in_tes!U51/RES_hhdet_in_fec!U51)</f>
        <v>0.83964973400544185</v>
      </c>
      <c r="V51" s="111">
        <f>IF(RES_hhdet_in_tes!V51=0,"",RES_hhdet_in_tes!V51/RES_hhdet_in_fec!V51)</f>
        <v>0.84895583339021707</v>
      </c>
      <c r="W51" s="111" t="str">
        <f>IF(RES_hhdet_in_tes!W51=0,"",RES_hhdet_in_tes!W51/RES_hhdet_in_fec!W51)</f>
        <v/>
      </c>
      <c r="X51" s="111" t="str">
        <f>IF(RES_hhdet_in_tes!X51=0,"",RES_hhdet_in_tes!X51/RES_hhdet_in_fec!X51)</f>
        <v/>
      </c>
      <c r="Y51" s="111" t="str">
        <f>IF(RES_hhdet_in_tes!Y51=0,"",RES_hhdet_in_tes!Y51/RES_hhdet_in_fec!Y51)</f>
        <v/>
      </c>
      <c r="DA51" s="63" t="s">
        <v>3634</v>
      </c>
    </row>
    <row r="52" spans="1:105" ht="12" customHeight="1" x14ac:dyDescent="0.25">
      <c r="A52" s="100" t="s">
        <v>211</v>
      </c>
      <c r="B52" s="112"/>
      <c r="C52" s="112">
        <f>IF(RES_hhdet_in_tes!C52=0,"",RES_hhdet_in_tes!C52/RES_hhdet_in_fec!C52)</f>
        <v>0.59341765959653647</v>
      </c>
      <c r="D52" s="112" t="str">
        <f>IF(RES_hhdet_in_tes!D52=0,"",RES_hhdet_in_tes!D52/RES_hhdet_in_fec!D52)</f>
        <v/>
      </c>
      <c r="E52" s="112">
        <f>IF(RES_hhdet_in_tes!E52=0,"",RES_hhdet_in_tes!E52/RES_hhdet_in_fec!E52)</f>
        <v>0.59807432597970245</v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>
        <f>IF(RES_hhdet_in_tes!H52=0,"",RES_hhdet_in_tes!H52/RES_hhdet_in_fec!H52)</f>
        <v>0.60644406432033138</v>
      </c>
      <c r="I52" s="112">
        <f>IF(RES_hhdet_in_tes!I52=0,"",RES_hhdet_in_tes!I52/RES_hhdet_in_fec!I52)</f>
        <v>0.60980143230913986</v>
      </c>
      <c r="J52" s="112">
        <f>IF(RES_hhdet_in_tes!J52=0,"",RES_hhdet_in_tes!J52/RES_hhdet_in_fec!J52)</f>
        <v>0.61370659671701255</v>
      </c>
      <c r="K52" s="112">
        <f>IF(RES_hhdet_in_tes!K52=0,"",RES_hhdet_in_tes!K52/RES_hhdet_in_fec!K52)</f>
        <v>0.61836333237561203</v>
      </c>
      <c r="L52" s="112">
        <f>IF(RES_hhdet_in_tes!L52=0,"",RES_hhdet_in_tes!L52/RES_hhdet_in_fec!L52)</f>
        <v>0.62382615740675218</v>
      </c>
      <c r="M52" s="112">
        <f>IF(RES_hhdet_in_tes!M52=0,"",RES_hhdet_in_tes!M52/RES_hhdet_in_fec!M52)</f>
        <v>0.63496247262147743</v>
      </c>
      <c r="N52" s="112">
        <f>IF(RES_hhdet_in_tes!N52=0,"",RES_hhdet_in_tes!N52/RES_hhdet_in_fec!N52)</f>
        <v>0.65331943731844777</v>
      </c>
      <c r="O52" s="112">
        <f>IF(RES_hhdet_in_tes!O52=0,"",RES_hhdet_in_tes!O52/RES_hhdet_in_fec!O52)</f>
        <v>0.68015623586623219</v>
      </c>
      <c r="P52" s="112">
        <f>IF(RES_hhdet_in_tes!P52=0,"",RES_hhdet_in_tes!P52/RES_hhdet_in_fec!P52)</f>
        <v>0.7126987491871446</v>
      </c>
      <c r="Q52" s="112">
        <f>IF(RES_hhdet_in_tes!Q52=0,"",RES_hhdet_in_tes!Q52/RES_hhdet_in_fec!Q52)</f>
        <v>0.74199877794691327</v>
      </c>
      <c r="R52" s="112">
        <f>IF(RES_hhdet_in_tes!R52=0,"",RES_hhdet_in_tes!R52/RES_hhdet_in_fec!R52)</f>
        <v>0.76100799004493602</v>
      </c>
      <c r="S52" s="112">
        <f>IF(RES_hhdet_in_tes!S52=0,"",RES_hhdet_in_tes!S52/RES_hhdet_in_fec!S52)</f>
        <v>0.77870737818253633</v>
      </c>
      <c r="T52" s="112">
        <f>IF(RES_hhdet_in_tes!T52=0,"",RES_hhdet_in_tes!T52/RES_hhdet_in_fec!T52)</f>
        <v>0.79457506226317309</v>
      </c>
      <c r="U52" s="112">
        <f>IF(RES_hhdet_in_tes!U52=0,"",RES_hhdet_in_tes!U52/RES_hhdet_in_fec!U52)</f>
        <v>0.80808916219035964</v>
      </c>
      <c r="V52" s="112">
        <f>IF(RES_hhdet_in_tes!V52=0,"",RES_hhdet_in_tes!V52/RES_hhdet_in_fec!V52)</f>
        <v>0.81872779786758709</v>
      </c>
      <c r="W52" s="112" t="str">
        <f>IF(RES_hhdet_in_tes!W52=0,"",RES_hhdet_in_tes!W52/RES_hhdet_in_fec!W52)</f>
        <v/>
      </c>
      <c r="X52" s="112" t="str">
        <f>IF(RES_hhdet_in_tes!X52=0,"",RES_hhdet_in_tes!X52/RES_hhdet_in_fec!X52)</f>
        <v/>
      </c>
      <c r="Y52" s="112" t="str">
        <f>IF(RES_hhdet_in_tes!Y52=0,"",RES_hhdet_in_tes!Y52/RES_hhdet_in_fec!Y52)</f>
        <v/>
      </c>
      <c r="DA52" s="131" t="s">
        <v>3635</v>
      </c>
    </row>
    <row r="53" spans="1:105" ht="12" customHeight="1" x14ac:dyDescent="0.25">
      <c r="A53" s="103" t="s">
        <v>52</v>
      </c>
      <c r="B53" s="113"/>
      <c r="C53" s="113">
        <f>IF(RES_hhdet_in_tes!C53=0,"",RES_hhdet_in_tes!C53/RES_hhdet_in_fec!C53)</f>
        <v>1</v>
      </c>
      <c r="D53" s="113" t="str">
        <f>IF(RES_hhdet_in_tes!D53=0,"",RES_hhdet_in_tes!D53/RES_hhdet_in_fec!D53)</f>
        <v/>
      </c>
      <c r="E53" s="113">
        <f>IF(RES_hhdet_in_tes!E53=0,"",RES_hhdet_in_tes!E53/RES_hhdet_in_fec!E53)</f>
        <v>1</v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>
        <f>IF(RES_hhdet_in_tes!H53=0,"",RES_hhdet_in_tes!H53/RES_hhdet_in_fec!H53)</f>
        <v>1</v>
      </c>
      <c r="I53" s="113">
        <f>IF(RES_hhdet_in_tes!I53=0,"",RES_hhdet_in_tes!I53/RES_hhdet_in_fec!I53)</f>
        <v>1</v>
      </c>
      <c r="J53" s="113">
        <f>IF(RES_hhdet_in_tes!J53=0,"",RES_hhdet_in_tes!J53/RES_hhdet_in_fec!J53)</f>
        <v>1</v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>
        <f>IF(RES_hhdet_in_tes!M53=0,"",RES_hhdet_in_tes!M53/RES_hhdet_in_fec!M53)</f>
        <v>1</v>
      </c>
      <c r="N53" s="113">
        <f>IF(RES_hhdet_in_tes!N53=0,"",RES_hhdet_in_tes!N53/RES_hhdet_in_fec!N53)</f>
        <v>1</v>
      </c>
      <c r="O53" s="113">
        <f>IF(RES_hhdet_in_tes!O53=0,"",RES_hhdet_in_tes!O53/RES_hhdet_in_fec!O53)</f>
        <v>1</v>
      </c>
      <c r="P53" s="113">
        <f>IF(RES_hhdet_in_tes!P53=0,"",RES_hhdet_in_tes!P53/RES_hhdet_in_fec!P53)</f>
        <v>1</v>
      </c>
      <c r="Q53" s="113">
        <f>IF(RES_hhdet_in_tes!Q53=0,"",RES_hhdet_in_tes!Q53/RES_hhdet_in_fec!Q53)</f>
        <v>1</v>
      </c>
      <c r="R53" s="113">
        <f>IF(RES_hhdet_in_tes!R53=0,"",RES_hhdet_in_tes!R53/RES_hhdet_in_fec!R53)</f>
        <v>1</v>
      </c>
      <c r="S53" s="113">
        <f>IF(RES_hhdet_in_tes!S53=0,"",RES_hhdet_in_tes!S53/RES_hhdet_in_fec!S53)</f>
        <v>1</v>
      </c>
      <c r="T53" s="113">
        <f>IF(RES_hhdet_in_tes!T53=0,"",RES_hhdet_in_tes!T53/RES_hhdet_in_fec!T53)</f>
        <v>1</v>
      </c>
      <c r="U53" s="113">
        <f>IF(RES_hhdet_in_tes!U53=0,"",RES_hhdet_in_tes!U53/RES_hhdet_in_fec!U53)</f>
        <v>1</v>
      </c>
      <c r="V53" s="113">
        <f>IF(RES_hhdet_in_tes!V53=0,"",RES_hhdet_in_tes!V53/RES_hhdet_in_fec!V53)</f>
        <v>1</v>
      </c>
      <c r="W53" s="113" t="str">
        <f>IF(RES_hhdet_in_tes!W53=0,"",RES_hhdet_in_tes!W53/RES_hhdet_in_fec!W53)</f>
        <v/>
      </c>
      <c r="X53" s="113" t="str">
        <f>IF(RES_hhdet_in_tes!X53=0,"",RES_hhdet_in_tes!X53/RES_hhdet_in_fec!X53)</f>
        <v/>
      </c>
      <c r="Y53" s="113" t="str">
        <f>IF(RES_hhdet_in_tes!Y53=0,"",RES_hhdet_in_tes!Y53/RES_hhdet_in_fec!Y53)</f>
        <v/>
      </c>
      <c r="DA53" s="132" t="s">
        <v>3636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0.73665824085252007</v>
      </c>
      <c r="D54" s="112">
        <f>IF(RES_hhdet_in_tes!D54=0,"",RES_hhdet_in_tes!D54/RES_hhdet_in_fec!D54)</f>
        <v>0.73764011077605363</v>
      </c>
      <c r="E54" s="112">
        <f>IF(RES_hhdet_in_tes!E54=0,"",RES_hhdet_in_tes!E54/RES_hhdet_in_fec!E54)</f>
        <v>0.73871501516381433</v>
      </c>
      <c r="F54" s="112">
        <f>IF(RES_hhdet_in_tes!F54=0,"",RES_hhdet_in_tes!F54/RES_hhdet_in_fec!F54)</f>
        <v>0.73980288878691836</v>
      </c>
      <c r="G54" s="112">
        <f>IF(RES_hhdet_in_tes!G54=0,"",RES_hhdet_in_tes!G54/RES_hhdet_in_fec!G54)</f>
        <v>0.74097716762708299</v>
      </c>
      <c r="H54" s="112">
        <f>IF(RES_hhdet_in_tes!H54=0,"",RES_hhdet_in_tes!H54/RES_hhdet_in_fec!H54)</f>
        <v>0.74222956233796611</v>
      </c>
      <c r="I54" s="112">
        <f>IF(RES_hhdet_in_tes!I54=0,"",RES_hhdet_in_tes!I54/RES_hhdet_in_fec!I54)</f>
        <v>0.7435791183852497</v>
      </c>
      <c r="J54" s="112">
        <f>IF(RES_hhdet_in_tes!J54=0,"",RES_hhdet_in_tes!J54/RES_hhdet_in_fec!J54)</f>
        <v>0.74510220231596114</v>
      </c>
      <c r="K54" s="112">
        <f>IF(RES_hhdet_in_tes!K54=0,"",RES_hhdet_in_tes!K54/RES_hhdet_in_fec!K54)</f>
        <v>0.7468662774507715</v>
      </c>
      <c r="L54" s="112">
        <f>IF(RES_hhdet_in_tes!L54=0,"",RES_hhdet_in_tes!L54/RES_hhdet_in_fec!L54)</f>
        <v>0.74889453891189273</v>
      </c>
      <c r="M54" s="112">
        <f>IF(RES_hhdet_in_tes!M54=0,"",RES_hhdet_in_tes!M54/RES_hhdet_in_fec!M54)</f>
        <v>0.75275050824236578</v>
      </c>
      <c r="N54" s="112">
        <f>IF(RES_hhdet_in_tes!N54=0,"",RES_hhdet_in_tes!N54/RES_hhdet_in_fec!N54)</f>
        <v>0.75910865439193798</v>
      </c>
      <c r="O54" s="112">
        <f>IF(RES_hhdet_in_tes!O54=0,"",RES_hhdet_in_tes!O54/RES_hhdet_in_fec!O54)</f>
        <v>0.76880400076698441</v>
      </c>
      <c r="P54" s="112">
        <f>IF(RES_hhdet_in_tes!P54=0,"",RES_hhdet_in_tes!P54/RES_hhdet_in_fec!P54)</f>
        <v>0.78137688823315055</v>
      </c>
      <c r="Q54" s="112">
        <f>IF(RES_hhdet_in_tes!Q54=0,"",RES_hhdet_in_tes!Q54/RES_hhdet_in_fec!Q54)</f>
        <v>0.79350704963709096</v>
      </c>
      <c r="R54" s="112">
        <f>IF(RES_hhdet_in_tes!R54=0,"",RES_hhdet_in_tes!R54/RES_hhdet_in_fec!R54)</f>
        <v>0.80171600724161429</v>
      </c>
      <c r="S54" s="112">
        <f>IF(RES_hhdet_in_tes!S54=0,"",RES_hhdet_in_tes!S54/RES_hhdet_in_fec!S54)</f>
        <v>0.80966907219346707</v>
      </c>
      <c r="T54" s="112">
        <f>IF(RES_hhdet_in_tes!T54=0,"",RES_hhdet_in_tes!T54/RES_hhdet_in_fec!T54)</f>
        <v>0.81756041710718197</v>
      </c>
      <c r="U54" s="112">
        <f>IF(RES_hhdet_in_tes!U54=0,"",RES_hhdet_in_tes!U54/RES_hhdet_in_fec!U54)</f>
        <v>0.82546937149156141</v>
      </c>
      <c r="V54" s="112">
        <f>IF(RES_hhdet_in_tes!V54=0,"",RES_hhdet_in_tes!V54/RES_hhdet_in_fec!V54)</f>
        <v>0.83323900236207737</v>
      </c>
      <c r="W54" s="112" t="str">
        <f>IF(RES_hhdet_in_tes!W54=0,"",RES_hhdet_in_tes!W54/RES_hhdet_in_fec!W54)</f>
        <v/>
      </c>
      <c r="X54" s="112" t="str">
        <f>IF(RES_hhdet_in_tes!X54=0,"",RES_hhdet_in_tes!X54/RES_hhdet_in_fec!X54)</f>
        <v/>
      </c>
      <c r="Y54" s="112">
        <f>IF(RES_hhdet_in_tes!Y54=0,"",RES_hhdet_in_tes!Y54/RES_hhdet_in_fec!Y54)</f>
        <v>0.8651058096623585</v>
      </c>
      <c r="DA54" s="131" t="s">
        <v>3637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0.77801674147277755</v>
      </c>
      <c r="D55" s="113">
        <f>IF(RES_hhdet_in_tes!D55=0,"",RES_hhdet_in_tes!D55/RES_hhdet_in_fec!D55)</f>
        <v>0.77845848276877483</v>
      </c>
      <c r="E55" s="113">
        <f>IF(RES_hhdet_in_tes!E55=0,"",RES_hhdet_in_tes!E55/RES_hhdet_in_fec!E55)</f>
        <v>0.78021621905031824</v>
      </c>
      <c r="F55" s="113">
        <f>IF(RES_hhdet_in_tes!F55=0,"",RES_hhdet_in_tes!F55/RES_hhdet_in_fec!F55)</f>
        <v>0.78095576114284526</v>
      </c>
      <c r="G55" s="113">
        <f>IF(RES_hhdet_in_tes!G55=0,"",RES_hhdet_in_tes!G55/RES_hhdet_in_fec!G55)</f>
        <v>0.78126000765728842</v>
      </c>
      <c r="H55" s="113">
        <f>IF(RES_hhdet_in_tes!H55=0,"",RES_hhdet_in_tes!H55/RES_hhdet_in_fec!H55)</f>
        <v>0.78251669110970323</v>
      </c>
      <c r="I55" s="113">
        <f>IF(RES_hhdet_in_tes!I55=0,"",RES_hhdet_in_tes!I55/RES_hhdet_in_fec!I55)</f>
        <v>0.78131789692263787</v>
      </c>
      <c r="J55" s="113">
        <f>IF(RES_hhdet_in_tes!J55=0,"",RES_hhdet_in_tes!J55/RES_hhdet_in_fec!J55)</f>
        <v>0.78430703098480758</v>
      </c>
      <c r="K55" s="113">
        <f>IF(RES_hhdet_in_tes!K55=0,"",RES_hhdet_in_tes!K55/RES_hhdet_in_fec!K55)</f>
        <v>0.78581392140172179</v>
      </c>
      <c r="L55" s="113">
        <f>IF(RES_hhdet_in_tes!L55=0,"",RES_hhdet_in_tes!L55/RES_hhdet_in_fec!L55)</f>
        <v>0.78815083428369759</v>
      </c>
      <c r="M55" s="113">
        <f>IF(RES_hhdet_in_tes!M55=0,"",RES_hhdet_in_tes!M55/RES_hhdet_in_fec!M55)</f>
        <v>0.79096792386260439</v>
      </c>
      <c r="N55" s="113">
        <f>IF(RES_hhdet_in_tes!N55=0,"",RES_hhdet_in_tes!N55/RES_hhdet_in_fec!N55)</f>
        <v>0.79676506140786618</v>
      </c>
      <c r="O55" s="113">
        <f>IF(RES_hhdet_in_tes!O55=0,"",RES_hhdet_in_tes!O55/RES_hhdet_in_fec!O55)</f>
        <v>0.80554664172320101</v>
      </c>
      <c r="P55" s="113">
        <f>IF(RES_hhdet_in_tes!P55=0,"",RES_hhdet_in_tes!P55/RES_hhdet_in_fec!P55)</f>
        <v>0.81648208322103633</v>
      </c>
      <c r="Q55" s="113">
        <f>IF(RES_hhdet_in_tes!Q55=0,"",RES_hhdet_in_tes!Q55/RES_hhdet_in_fec!Q55)</f>
        <v>0.82732195662266439</v>
      </c>
      <c r="R55" s="113">
        <f>IF(RES_hhdet_in_tes!R55=0,"",RES_hhdet_in_tes!R55/RES_hhdet_in_fec!R55)</f>
        <v>0.83409658806348153</v>
      </c>
      <c r="S55" s="113">
        <f>IF(RES_hhdet_in_tes!S55=0,"",RES_hhdet_in_tes!S55/RES_hhdet_in_fec!S55)</f>
        <v>0.8409956087574344</v>
      </c>
      <c r="T55" s="113">
        <f>IF(RES_hhdet_in_tes!T55=0,"",RES_hhdet_in_tes!T55/RES_hhdet_in_fec!T55)</f>
        <v>0.84770174739813753</v>
      </c>
      <c r="U55" s="113">
        <f>IF(RES_hhdet_in_tes!U55=0,"",RES_hhdet_in_tes!U55/RES_hhdet_in_fec!U55)</f>
        <v>0.85467072173361402</v>
      </c>
      <c r="V55" s="113">
        <f>IF(RES_hhdet_in_tes!V55=0,"",RES_hhdet_in_tes!V55/RES_hhdet_in_fec!V55)</f>
        <v>0.86147711540337846</v>
      </c>
      <c r="W55" s="113" t="str">
        <f>IF(RES_hhdet_in_tes!W55=0,"",RES_hhdet_in_tes!W55/RES_hhdet_in_fec!W55)</f>
        <v/>
      </c>
      <c r="X55" s="113" t="str">
        <f>IF(RES_hhdet_in_tes!X55=0,"",RES_hhdet_in_tes!X55/RES_hhdet_in_fec!X55)</f>
        <v/>
      </c>
      <c r="Y55" s="113">
        <f>IF(RES_hhdet_in_tes!Y55=0,"",RES_hhdet_in_tes!Y55/RES_hhdet_in_fec!Y55)</f>
        <v>0.88822415030582491</v>
      </c>
      <c r="DA55" s="132" t="s">
        <v>3638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0.73665824085252007</v>
      </c>
      <c r="D56" s="111">
        <f>IF(RES_hhdet_in_tes!D56=0,"",RES_hhdet_in_tes!D56/RES_hhdet_in_fec!D56)</f>
        <v>0.73764011077605363</v>
      </c>
      <c r="E56" s="111">
        <f>IF(RES_hhdet_in_tes!E56=0,"",RES_hhdet_in_tes!E56/RES_hhdet_in_fec!E56)</f>
        <v>0.73871501516381433</v>
      </c>
      <c r="F56" s="111">
        <f>IF(RES_hhdet_in_tes!F56=0,"",RES_hhdet_in_tes!F56/RES_hhdet_in_fec!F56)</f>
        <v>0.73980288878691836</v>
      </c>
      <c r="G56" s="111">
        <f>IF(RES_hhdet_in_tes!G56=0,"",RES_hhdet_in_tes!G56/RES_hhdet_in_fec!G56)</f>
        <v>0.74097716762708299</v>
      </c>
      <c r="H56" s="111">
        <f>IF(RES_hhdet_in_tes!H56=0,"",RES_hhdet_in_tes!H56/RES_hhdet_in_fec!H56)</f>
        <v>0.74222956233796622</v>
      </c>
      <c r="I56" s="111">
        <f>IF(RES_hhdet_in_tes!I56=0,"",RES_hhdet_in_tes!I56/RES_hhdet_in_fec!I56)</f>
        <v>0.74357911838524959</v>
      </c>
      <c r="J56" s="111">
        <f>IF(RES_hhdet_in_tes!J56=0,"",RES_hhdet_in_tes!J56/RES_hhdet_in_fec!J56)</f>
        <v>0.74510220231596114</v>
      </c>
      <c r="K56" s="111">
        <f>IF(RES_hhdet_in_tes!K56=0,"",RES_hhdet_in_tes!K56/RES_hhdet_in_fec!K56)</f>
        <v>0.7468662774507715</v>
      </c>
      <c r="L56" s="111">
        <f>IF(RES_hhdet_in_tes!L56=0,"",RES_hhdet_in_tes!L56/RES_hhdet_in_fec!L56)</f>
        <v>0.74889453891189262</v>
      </c>
      <c r="M56" s="111">
        <f>IF(RES_hhdet_in_tes!M56=0,"",RES_hhdet_in_tes!M56/RES_hhdet_in_fec!M56)</f>
        <v>0.75275050824236578</v>
      </c>
      <c r="N56" s="111">
        <f>IF(RES_hhdet_in_tes!N56=0,"",RES_hhdet_in_tes!N56/RES_hhdet_in_fec!N56)</f>
        <v>0.75910865439193798</v>
      </c>
      <c r="O56" s="111">
        <f>IF(RES_hhdet_in_tes!O56=0,"",RES_hhdet_in_tes!O56/RES_hhdet_in_fec!O56)</f>
        <v>0.76880400076698441</v>
      </c>
      <c r="P56" s="111">
        <f>IF(RES_hhdet_in_tes!P56=0,"",RES_hhdet_in_tes!P56/RES_hhdet_in_fec!P56)</f>
        <v>0.78137688823315055</v>
      </c>
      <c r="Q56" s="111">
        <f>IF(RES_hhdet_in_tes!Q56=0,"",RES_hhdet_in_tes!Q56/RES_hhdet_in_fec!Q56)</f>
        <v>0.79350704963709107</v>
      </c>
      <c r="R56" s="111">
        <f>IF(RES_hhdet_in_tes!R56=0,"",RES_hhdet_in_tes!R56/RES_hhdet_in_fec!R56)</f>
        <v>0.80171600724161429</v>
      </c>
      <c r="S56" s="111">
        <f>IF(RES_hhdet_in_tes!S56=0,"",RES_hhdet_in_tes!S56/RES_hhdet_in_fec!S56)</f>
        <v>0.80966907219346707</v>
      </c>
      <c r="T56" s="111">
        <f>IF(RES_hhdet_in_tes!T56=0,"",RES_hhdet_in_tes!T56/RES_hhdet_in_fec!T56)</f>
        <v>0.81756041710718197</v>
      </c>
      <c r="U56" s="111">
        <f>IF(RES_hhdet_in_tes!U56=0,"",RES_hhdet_in_tes!U56/RES_hhdet_in_fec!U56)</f>
        <v>0.82546937149156119</v>
      </c>
      <c r="V56" s="111">
        <f>IF(RES_hhdet_in_tes!V56=0,"",RES_hhdet_in_tes!V56/RES_hhdet_in_fec!V56)</f>
        <v>0.83323900236207737</v>
      </c>
      <c r="W56" s="111" t="str">
        <f>IF(RES_hhdet_in_tes!W56=0,"",RES_hhdet_in_tes!W56/RES_hhdet_in_fec!W56)</f>
        <v/>
      </c>
      <c r="X56" s="111" t="str">
        <f>IF(RES_hhdet_in_tes!X56=0,"",RES_hhdet_in_tes!X56/RES_hhdet_in_fec!X56)</f>
        <v/>
      </c>
      <c r="Y56" s="111">
        <f>IF(RES_hhdet_in_tes!Y56=0,"",RES_hhdet_in_tes!Y56/RES_hhdet_in_fec!Y56)</f>
        <v>0.8651058096623585</v>
      </c>
      <c r="DA56" s="63" t="s">
        <v>3639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>
        <f>IF(RES_hhdet_in_tes!J57=0,"",RES_hhdet_in_tes!J57/RES_hhdet_in_fec!J57)</f>
        <v>1</v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>
        <f>IF(RES_hhdet_in_tes!P57=0,"",RES_hhdet_in_tes!P57/RES_hhdet_in_fec!P57)</f>
        <v>1</v>
      </c>
      <c r="Q57" s="111">
        <f>IF(RES_hhdet_in_tes!Q57=0,"",RES_hhdet_in_tes!Q57/RES_hhdet_in_fec!Q57)</f>
        <v>1</v>
      </c>
      <c r="R57" s="111">
        <f>IF(RES_hhdet_in_tes!R57=0,"",RES_hhdet_in_tes!R57/RES_hhdet_in_fec!R57)</f>
        <v>1</v>
      </c>
      <c r="S57" s="111">
        <f>IF(RES_hhdet_in_tes!S57=0,"",RES_hhdet_in_tes!S57/RES_hhdet_in_fec!S57)</f>
        <v>1</v>
      </c>
      <c r="T57" s="111">
        <f>IF(RES_hhdet_in_tes!T57=0,"",RES_hhdet_in_tes!T57/RES_hhdet_in_fec!T57)</f>
        <v>1</v>
      </c>
      <c r="U57" s="111">
        <f>IF(RES_hhdet_in_tes!U57=0,"",RES_hhdet_in_tes!U57/RES_hhdet_in_fec!U57)</f>
        <v>1</v>
      </c>
      <c r="V57" s="111">
        <f>IF(RES_hhdet_in_tes!V57=0,"",RES_hhdet_in_tes!V57/RES_hhdet_in_fec!V57)</f>
        <v>1</v>
      </c>
      <c r="W57" s="111" t="str">
        <f>IF(RES_hhdet_in_tes!W57=0,"",RES_hhdet_in_tes!W57/RES_hhdet_in_fec!W57)</f>
        <v/>
      </c>
      <c r="X57" s="111" t="str">
        <f>IF(RES_hhdet_in_tes!X57=0,"",RES_hhdet_in_tes!X57/RES_hhdet_in_fec!X57)</f>
        <v/>
      </c>
      <c r="Y57" s="111">
        <f>IF(RES_hhdet_in_tes!Y57=0,"",RES_hhdet_in_tes!Y57/RES_hhdet_in_fec!Y57)</f>
        <v>1</v>
      </c>
      <c r="DA57" s="63" t="s">
        <v>3640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0.74704743769589865</v>
      </c>
      <c r="D58" s="124">
        <f>IF(RES_hhdet_in_tes!D58=0,"",RES_hhdet_in_tes!D58/RES_hhdet_in_fec!D58)</f>
        <v>0.7510212040514328</v>
      </c>
      <c r="E58" s="124">
        <f>IF(RES_hhdet_in_tes!E58=0,"",RES_hhdet_in_tes!E58/RES_hhdet_in_fec!E58)</f>
        <v>0.74976835783832141</v>
      </c>
      <c r="F58" s="124">
        <f>IF(RES_hhdet_in_tes!F58=0,"",RES_hhdet_in_tes!F58/RES_hhdet_in_fec!F58)</f>
        <v>0.76383442462737128</v>
      </c>
      <c r="G58" s="124">
        <f>IF(RES_hhdet_in_tes!G58=0,"",RES_hhdet_in_tes!G58/RES_hhdet_in_fec!G58)</f>
        <v>0.76094473227031534</v>
      </c>
      <c r="H58" s="124">
        <f>IF(RES_hhdet_in_tes!H58=0,"",RES_hhdet_in_tes!H58/RES_hhdet_in_fec!H58)</f>
        <v>0.77154072757534131</v>
      </c>
      <c r="I58" s="124">
        <f>IF(RES_hhdet_in_tes!I58=0,"",RES_hhdet_in_tes!I58/RES_hhdet_in_fec!I58)</f>
        <v>0.76502507309255596</v>
      </c>
      <c r="J58" s="124">
        <f>IF(RES_hhdet_in_tes!J58=0,"",RES_hhdet_in_tes!J58/RES_hhdet_in_fec!J58)</f>
        <v>0.75057211307711691</v>
      </c>
      <c r="K58" s="124">
        <f>IF(RES_hhdet_in_tes!K58=0,"",RES_hhdet_in_tes!K58/RES_hhdet_in_fec!K58)</f>
        <v>0.75932085289128648</v>
      </c>
      <c r="L58" s="124">
        <f>IF(RES_hhdet_in_tes!L58=0,"",RES_hhdet_in_tes!L58/RES_hhdet_in_fec!L58)</f>
        <v>0.77873406156863423</v>
      </c>
      <c r="M58" s="124">
        <f>IF(RES_hhdet_in_tes!M58=0,"",RES_hhdet_in_tes!M58/RES_hhdet_in_fec!M58)</f>
        <v>0.78829116856503878</v>
      </c>
      <c r="N58" s="124">
        <f>IF(RES_hhdet_in_tes!N58=0,"",RES_hhdet_in_tes!N58/RES_hhdet_in_fec!N58)</f>
        <v>0.79042605221544937</v>
      </c>
      <c r="O58" s="124">
        <f>IF(RES_hhdet_in_tes!O58=0,"",RES_hhdet_in_tes!O58/RES_hhdet_in_fec!O58)</f>
        <v>0.78284828491534408</v>
      </c>
      <c r="P58" s="124">
        <f>IF(RES_hhdet_in_tes!P58=0,"",RES_hhdet_in_tes!P58/RES_hhdet_in_fec!P58)</f>
        <v>0.78147545539717966</v>
      </c>
      <c r="Q58" s="124">
        <f>IF(RES_hhdet_in_tes!Q58=0,"",RES_hhdet_in_tes!Q58/RES_hhdet_in_fec!Q58)</f>
        <v>0.78823575967530046</v>
      </c>
      <c r="R58" s="124">
        <f>IF(RES_hhdet_in_tes!R58=0,"",RES_hhdet_in_tes!R58/RES_hhdet_in_fec!R58)</f>
        <v>0.80534182294216028</v>
      </c>
      <c r="S58" s="124">
        <f>IF(RES_hhdet_in_tes!S58=0,"",RES_hhdet_in_tes!S58/RES_hhdet_in_fec!S58)</f>
        <v>0.8291043361262691</v>
      </c>
      <c r="T58" s="124">
        <f>IF(RES_hhdet_in_tes!T58=0,"",RES_hhdet_in_tes!T58/RES_hhdet_in_fec!T58)</f>
        <v>0.8505849146156117</v>
      </c>
      <c r="U58" s="124">
        <f>IF(RES_hhdet_in_tes!U58=0,"",RES_hhdet_in_tes!U58/RES_hhdet_in_fec!U58)</f>
        <v>0.86295373290729627</v>
      </c>
      <c r="V58" s="124">
        <f>IF(RES_hhdet_in_tes!V58=0,"",RES_hhdet_in_tes!V58/RES_hhdet_in_fec!V58)</f>
        <v>0.87182503674112843</v>
      </c>
      <c r="W58" s="124" t="str">
        <f>IF(RES_hhdet_in_tes!W58=0,"",RES_hhdet_in_tes!W58/RES_hhdet_in_fec!W58)</f>
        <v/>
      </c>
      <c r="X58" s="124" t="str">
        <f>IF(RES_hhdet_in_tes!X58=0,"",RES_hhdet_in_tes!X58/RES_hhdet_in_fec!X58)</f>
        <v/>
      </c>
      <c r="Y58" s="124">
        <f>IF(RES_hhdet_in_tes!Y58=0,"",RES_hhdet_in_tes!Y58/RES_hhdet_in_fec!Y58)</f>
        <v>0.89960784143451533</v>
      </c>
      <c r="DA58" s="130" t="s">
        <v>3641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0.62150019437154969</v>
      </c>
      <c r="D59" s="111">
        <f>IF(RES_hhdet_in_tes!D59=0,"",RES_hhdet_in_tes!D59/RES_hhdet_in_fec!D59)</f>
        <v>0.62159394817226032</v>
      </c>
      <c r="E59" s="111">
        <f>IF(RES_hhdet_in_tes!E59=0,"",RES_hhdet_in_tes!E59/RES_hhdet_in_fec!E59)</f>
        <v>0.62168771041818227</v>
      </c>
      <c r="F59" s="111">
        <f>IF(RES_hhdet_in_tes!F59=0,"",RES_hhdet_in_tes!F59/RES_hhdet_in_fec!F59)</f>
        <v>0.6217814738157238</v>
      </c>
      <c r="G59" s="111">
        <f>IF(RES_hhdet_in_tes!G59=0,"",RES_hhdet_in_tes!G59/RES_hhdet_in_fec!G59)</f>
        <v>0.62187524499080826</v>
      </c>
      <c r="H59" s="111">
        <f>IF(RES_hhdet_in_tes!H59=0,"",RES_hhdet_in_tes!H59/RES_hhdet_in_fec!H59)</f>
        <v>0.62196902313250679</v>
      </c>
      <c r="I59" s="111">
        <f>IF(RES_hhdet_in_tes!I59=0,"",RES_hhdet_in_tes!I59/RES_hhdet_in_fec!I59)</f>
        <v>0.62206280987344709</v>
      </c>
      <c r="J59" s="111">
        <f>IF(RES_hhdet_in_tes!J59=0,"",RES_hhdet_in_tes!J59/RES_hhdet_in_fec!J59)</f>
        <v>0.62215661190192839</v>
      </c>
      <c r="K59" s="111">
        <f>IF(RES_hhdet_in_tes!K59=0,"",RES_hhdet_in_tes!K59/RES_hhdet_in_fec!K59)</f>
        <v>0.62225043490476417</v>
      </c>
      <c r="L59" s="111">
        <f>IF(RES_hhdet_in_tes!L59=0,"",RES_hhdet_in_tes!L59/RES_hhdet_in_fec!L59)</f>
        <v>0.62234428040341017</v>
      </c>
      <c r="M59" s="111">
        <f>IF(RES_hhdet_in_tes!M59=0,"",RES_hhdet_in_tes!M59/RES_hhdet_in_fec!M59)</f>
        <v>0.62241555070351695</v>
      </c>
      <c r="N59" s="111">
        <f>IF(RES_hhdet_in_tes!N59=0,"",RES_hhdet_in_tes!N59/RES_hhdet_in_fec!N59)</f>
        <v>0.62245538744883788</v>
      </c>
      <c r="O59" s="111">
        <f>IF(RES_hhdet_in_tes!O59=0,"",RES_hhdet_in_tes!O59/RES_hhdet_in_fec!O59)</f>
        <v>0.62247919682505504</v>
      </c>
      <c r="P59" s="111">
        <f>IF(RES_hhdet_in_tes!P59=0,"",RES_hhdet_in_tes!P59/RES_hhdet_in_fec!P59)</f>
        <v>0.62254563295340537</v>
      </c>
      <c r="Q59" s="111">
        <f>IF(RES_hhdet_in_tes!Q59=0,"",RES_hhdet_in_tes!Q59/RES_hhdet_in_fec!Q59)</f>
        <v>0.62281604351556963</v>
      </c>
      <c r="R59" s="111">
        <f>IF(RES_hhdet_in_tes!R59=0,"",RES_hhdet_in_tes!R59/RES_hhdet_in_fec!R59)</f>
        <v>0.62352634472813617</v>
      </c>
      <c r="S59" s="111">
        <f>IF(RES_hhdet_in_tes!S59=0,"",RES_hhdet_in_tes!S59/RES_hhdet_in_fec!S59)</f>
        <v>0.62452830575422924</v>
      </c>
      <c r="T59" s="111">
        <f>IF(RES_hhdet_in_tes!T59=0,"",RES_hhdet_in_tes!T59/RES_hhdet_in_fec!T59)</f>
        <v>0.62562765345601556</v>
      </c>
      <c r="U59" s="111">
        <f>IF(RES_hhdet_in_tes!U59=0,"",RES_hhdet_in_tes!U59/RES_hhdet_in_fec!U59)</f>
        <v>0.62663011469566476</v>
      </c>
      <c r="V59" s="111">
        <f>IF(RES_hhdet_in_tes!V59=0,"",RES_hhdet_in_tes!V59/RES_hhdet_in_fec!V59)</f>
        <v>0.62734141633534501</v>
      </c>
      <c r="W59" s="111" t="str">
        <f>IF(RES_hhdet_in_tes!W59=0,"",RES_hhdet_in_tes!W59/RES_hhdet_in_fec!W59)</f>
        <v/>
      </c>
      <c r="X59" s="111" t="str">
        <f>IF(RES_hhdet_in_tes!X59=0,"",RES_hhdet_in_tes!X59/RES_hhdet_in_fec!X59)</f>
        <v/>
      </c>
      <c r="Y59" s="111">
        <f>IF(RES_hhdet_in_tes!Y59=0,"",RES_hhdet_in_tes!Y59/RES_hhdet_in_fec!Y59)</f>
        <v>0.62810495344497119</v>
      </c>
      <c r="DA59" s="63" t="s">
        <v>3642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0.77421136830848492</v>
      </c>
      <c r="D60" s="45">
        <f>IF(RES_hhdet_in_tes!D60=0,"",RES_hhdet_in_tes!D60/RES_hhdet_in_fec!D60)</f>
        <v>0.77547918830602236</v>
      </c>
      <c r="E60" s="45">
        <f>IF(RES_hhdet_in_tes!E60=0,"",RES_hhdet_in_tes!E60/RES_hhdet_in_fec!E60)</f>
        <v>0.77680678630972921</v>
      </c>
      <c r="F60" s="45">
        <f>IF(RES_hhdet_in_tes!F60=0,"",RES_hhdet_in_tes!F60/RES_hhdet_in_fec!F60)</f>
        <v>0.77814253585973192</v>
      </c>
      <c r="G60" s="45">
        <f>IF(RES_hhdet_in_tes!G60=0,"",RES_hhdet_in_tes!G60/RES_hhdet_in_fec!G60)</f>
        <v>0.77953333743733144</v>
      </c>
      <c r="H60" s="45">
        <f>IF(RES_hhdet_in_tes!H60=0,"",RES_hhdet_in_tes!H60/RES_hhdet_in_fec!H60)</f>
        <v>0.78097345102069315</v>
      </c>
      <c r="I60" s="45">
        <f>IF(RES_hhdet_in_tes!I60=0,"",RES_hhdet_in_tes!I60/RES_hhdet_in_fec!I60)</f>
        <v>0.78247443288978025</v>
      </c>
      <c r="J60" s="45">
        <f>IF(RES_hhdet_in_tes!J60=0,"",RES_hhdet_in_tes!J60/RES_hhdet_in_fec!J60)</f>
        <v>0.78408362504460116</v>
      </c>
      <c r="K60" s="45">
        <f>IF(RES_hhdet_in_tes!K60=0,"",RES_hhdet_in_tes!K60/RES_hhdet_in_fec!K60)</f>
        <v>0.78584128063759029</v>
      </c>
      <c r="L60" s="45">
        <f>IF(RES_hhdet_in_tes!L60=0,"",RES_hhdet_in_tes!L60/RES_hhdet_in_fec!L60)</f>
        <v>0.78775816903731954</v>
      </c>
      <c r="M60" s="45">
        <f>IF(RES_hhdet_in_tes!M60=0,"",RES_hhdet_in_tes!M60/RES_hhdet_in_fec!M60)</f>
        <v>0.79049889585941435</v>
      </c>
      <c r="N60" s="45">
        <f>IF(RES_hhdet_in_tes!N60=0,"",RES_hhdet_in_tes!N60/RES_hhdet_in_fec!N60)</f>
        <v>0.79425266800594774</v>
      </c>
      <c r="O60" s="45">
        <f>IF(RES_hhdet_in_tes!O60=0,"",RES_hhdet_in_tes!O60/RES_hhdet_in_fec!O60)</f>
        <v>0.79946815874449695</v>
      </c>
      <c r="P60" s="45">
        <f>IF(RES_hhdet_in_tes!P60=0,"",RES_hhdet_in_tes!P60/RES_hhdet_in_fec!P60)</f>
        <v>0.80636542851639703</v>
      </c>
      <c r="Q60" s="45">
        <f>IF(RES_hhdet_in_tes!Q60=0,"",RES_hhdet_in_tes!Q60/RES_hhdet_in_fec!Q60)</f>
        <v>0.81529056287490043</v>
      </c>
      <c r="R60" s="45">
        <f>IF(RES_hhdet_in_tes!R60=0,"",RES_hhdet_in_tes!R60/RES_hhdet_in_fec!R60)</f>
        <v>0.82743553688285287</v>
      </c>
      <c r="S60" s="45">
        <f>IF(RES_hhdet_in_tes!S60=0,"",RES_hhdet_in_tes!S60/RES_hhdet_in_fec!S60)</f>
        <v>0.84263286397923354</v>
      </c>
      <c r="T60" s="45">
        <f>IF(RES_hhdet_in_tes!T60=0,"",RES_hhdet_in_tes!T60/RES_hhdet_in_fec!T60)</f>
        <v>0.85899362114541611</v>
      </c>
      <c r="U60" s="45">
        <f>IF(RES_hhdet_in_tes!U60=0,"",RES_hhdet_in_tes!U60/RES_hhdet_in_fec!U60)</f>
        <v>0.87462888536281946</v>
      </c>
      <c r="V60" s="45">
        <f>IF(RES_hhdet_in_tes!V60=0,"",RES_hhdet_in_tes!V60/RES_hhdet_in_fec!V60)</f>
        <v>0.88764973361284105</v>
      </c>
      <c r="W60" s="45" t="str">
        <f>IF(RES_hhdet_in_tes!W60=0,"",RES_hhdet_in_tes!W60/RES_hhdet_in_fec!W60)</f>
        <v/>
      </c>
      <c r="X60" s="45" t="str">
        <f>IF(RES_hhdet_in_tes!X60=0,"",RES_hhdet_in_tes!X60/RES_hhdet_in_fec!X60)</f>
        <v/>
      </c>
      <c r="Y60" s="45">
        <f>IF(RES_hhdet_in_tes!Y60=0,"",RES_hhdet_in_tes!Y60/RES_hhdet_in_fec!Y60)</f>
        <v>0.91021380423866183</v>
      </c>
      <c r="DA60" s="60" t="s">
        <v>3643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0.6068447560509127</v>
      </c>
      <c r="D62" s="119">
        <f>IF(RES_hhdet_in_tes!D62=0,"",RES_hhdet_in_tes!D62/RES_hhdet_in_fec!D62)</f>
        <v>0.6109332922753018</v>
      </c>
      <c r="E62" s="119">
        <f>IF(RES_hhdet_in_tes!E62=0,"",RES_hhdet_in_tes!E62/RES_hhdet_in_fec!E62)</f>
        <v>0.61526508345085673</v>
      </c>
      <c r="F62" s="119">
        <f>IF(RES_hhdet_in_tes!F62=0,"",RES_hhdet_in_tes!F62/RES_hhdet_in_fec!F62)</f>
        <v>0.6200006035464074</v>
      </c>
      <c r="G62" s="119">
        <f>IF(RES_hhdet_in_tes!G62=0,"",RES_hhdet_in_tes!G62/RES_hhdet_in_fec!G62)</f>
        <v>0.62493168496541485</v>
      </c>
      <c r="H62" s="119">
        <f>IF(RES_hhdet_in_tes!H62=0,"",RES_hhdet_in_tes!H62/RES_hhdet_in_fec!H62)</f>
        <v>0.62965782863189068</v>
      </c>
      <c r="I62" s="119">
        <f>IF(RES_hhdet_in_tes!I62=0,"",RES_hhdet_in_tes!I62/RES_hhdet_in_fec!I62)</f>
        <v>0.63458775793038713</v>
      </c>
      <c r="J62" s="119">
        <f>IF(RES_hhdet_in_tes!J62=0,"",RES_hhdet_in_tes!J62/RES_hhdet_in_fec!J62)</f>
        <v>0.64161894305769629</v>
      </c>
      <c r="K62" s="119">
        <f>IF(RES_hhdet_in_tes!K62=0,"",RES_hhdet_in_tes!K62/RES_hhdet_in_fec!K62)</f>
        <v>0.64757325249189879</v>
      </c>
      <c r="L62" s="119">
        <f>IF(RES_hhdet_in_tes!L62=0,"",RES_hhdet_in_tes!L62/RES_hhdet_in_fec!L62)</f>
        <v>0.65480448325074669</v>
      </c>
      <c r="M62" s="119" t="str">
        <f>IF(RES_hhdet_in_tes!M62=0,"",RES_hhdet_in_tes!M62/RES_hhdet_in_fec!M62)</f>
        <v/>
      </c>
      <c r="N62" s="119" t="str">
        <f>IF(RES_hhdet_in_tes!N62=0,"",RES_hhdet_in_tes!N62/RES_hhdet_in_fec!N62)</f>
        <v/>
      </c>
      <c r="O62" s="119">
        <f>IF(RES_hhdet_in_tes!O62=0,"",RES_hhdet_in_tes!O62/RES_hhdet_in_fec!O62)</f>
        <v>0.71991352762843841</v>
      </c>
      <c r="P62" s="119">
        <f>IF(RES_hhdet_in_tes!P62=0,"",RES_hhdet_in_tes!P62/RES_hhdet_in_fec!P62)</f>
        <v>0.75343485942309929</v>
      </c>
      <c r="Q62" s="119">
        <f>IF(RES_hhdet_in_tes!Q62=0,"",RES_hhdet_in_tes!Q62/RES_hhdet_in_fec!Q62)</f>
        <v>0.78360612775626803</v>
      </c>
      <c r="R62" s="119">
        <f>IF(RES_hhdet_in_tes!R62=0,"",RES_hhdet_in_tes!R62/RES_hhdet_in_fec!R62)</f>
        <v>0.79803831897675759</v>
      </c>
      <c r="S62" s="119">
        <f>IF(RES_hhdet_in_tes!S62=0,"",RES_hhdet_in_tes!S62/RES_hhdet_in_fec!S62)</f>
        <v>0.80947656254384492</v>
      </c>
      <c r="T62" s="119">
        <f>IF(RES_hhdet_in_tes!T62=0,"",RES_hhdet_in_tes!T62/RES_hhdet_in_fec!T62)</f>
        <v>0.81980132520210336</v>
      </c>
      <c r="U62" s="119">
        <f>IF(RES_hhdet_in_tes!U62=0,"",RES_hhdet_in_tes!U62/RES_hhdet_in_fec!U62)</f>
        <v>0.82829852175038965</v>
      </c>
      <c r="V62" s="119">
        <f>IF(RES_hhdet_in_tes!V62=0,"",RES_hhdet_in_tes!V62/RES_hhdet_in_fec!V62)</f>
        <v>0.83681862260168094</v>
      </c>
      <c r="W62" s="119">
        <f>IF(RES_hhdet_in_tes!W62=0,"",RES_hhdet_in_tes!W62/RES_hhdet_in_fec!W62)</f>
        <v>0.84219821391530536</v>
      </c>
      <c r="X62" s="119" t="str">
        <f>IF(RES_hhdet_in_tes!X62=0,"",RES_hhdet_in_tes!X62/RES_hhdet_in_fec!X62)</f>
        <v/>
      </c>
      <c r="Y62" s="119" t="str">
        <f>IF(RES_hhdet_in_tes!Y62=0,"",RES_hhdet_in_tes!Y62/RES_hhdet_in_fec!Y62)</f>
        <v/>
      </c>
      <c r="DA62" s="129" t="s">
        <v>3644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0.60170826138140088</v>
      </c>
      <c r="D63" s="124">
        <f>IF(RES_hhdet_in_tes!D63=0,"",RES_hhdet_in_tes!D63/RES_hhdet_in_fec!D63)</f>
        <v>0.60588030144749527</v>
      </c>
      <c r="E63" s="124">
        <f>IF(RES_hhdet_in_tes!E63=0,"",RES_hhdet_in_tes!E63/RES_hhdet_in_fec!E63)</f>
        <v>0.61038094035251667</v>
      </c>
      <c r="F63" s="124">
        <f>IF(RES_hhdet_in_tes!F63=0,"",RES_hhdet_in_tes!F63/RES_hhdet_in_fec!F63)</f>
        <v>0.61479615560293543</v>
      </c>
      <c r="G63" s="124">
        <f>IF(RES_hhdet_in_tes!G63=0,"",RES_hhdet_in_tes!G63/RES_hhdet_in_fec!G63)</f>
        <v>0.61951059347454429</v>
      </c>
      <c r="H63" s="124">
        <f>IF(RES_hhdet_in_tes!H63=0,"",RES_hhdet_in_tes!H63/RES_hhdet_in_fec!H63)</f>
        <v>0.62444566674850299</v>
      </c>
      <c r="I63" s="124">
        <f>IF(RES_hhdet_in_tes!I63=0,"",RES_hhdet_in_tes!I63/RES_hhdet_in_fec!I63)</f>
        <v>0.62966122536280533</v>
      </c>
      <c r="J63" s="124">
        <f>IF(RES_hhdet_in_tes!J63=0,"",RES_hhdet_in_tes!J63/RES_hhdet_in_fec!J63)</f>
        <v>0.63539297271976392</v>
      </c>
      <c r="K63" s="124">
        <f>IF(RES_hhdet_in_tes!K63=0,"",RES_hhdet_in_tes!K63/RES_hhdet_in_fec!K63)</f>
        <v>0.6419113515290753</v>
      </c>
      <c r="L63" s="124">
        <f>IF(RES_hhdet_in_tes!L63=0,"",RES_hhdet_in_tes!L63/RES_hhdet_in_fec!L63)</f>
        <v>0.6492538225009381</v>
      </c>
      <c r="M63" s="124" t="str">
        <f>IF(RES_hhdet_in_tes!M63=0,"",RES_hhdet_in_tes!M63/RES_hhdet_in_fec!M63)</f>
        <v/>
      </c>
      <c r="N63" s="124" t="str">
        <f>IF(RES_hhdet_in_tes!N63=0,"",RES_hhdet_in_tes!N63/RES_hhdet_in_fec!N63)</f>
        <v/>
      </c>
      <c r="O63" s="124">
        <f>IF(RES_hhdet_in_tes!O63=0,"",RES_hhdet_in_tes!O63/RES_hhdet_in_fec!O63)</f>
        <v>0.71494736429211925</v>
      </c>
      <c r="P63" s="124">
        <f>IF(RES_hhdet_in_tes!P63=0,"",RES_hhdet_in_tes!P63/RES_hhdet_in_fec!P63)</f>
        <v>0.75097662430489232</v>
      </c>
      <c r="Q63" s="124">
        <f>IF(RES_hhdet_in_tes!Q63=0,"",RES_hhdet_in_tes!Q63/RES_hhdet_in_fec!Q63)</f>
        <v>0.78133200027799554</v>
      </c>
      <c r="R63" s="124">
        <f>IF(RES_hhdet_in_tes!R63=0,"",RES_hhdet_in_tes!R63/RES_hhdet_in_fec!R63)</f>
        <v>0.7967639525862269</v>
      </c>
      <c r="S63" s="124">
        <f>IF(RES_hhdet_in_tes!S63=0,"",RES_hhdet_in_tes!S63/RES_hhdet_in_fec!S63)</f>
        <v>0.80855939336328964</v>
      </c>
      <c r="T63" s="124">
        <f>IF(RES_hhdet_in_tes!T63=0,"",RES_hhdet_in_tes!T63/RES_hhdet_in_fec!T63)</f>
        <v>0.81815206371423421</v>
      </c>
      <c r="U63" s="124">
        <f>IF(RES_hhdet_in_tes!U63=0,"",RES_hhdet_in_tes!U63/RES_hhdet_in_fec!U63)</f>
        <v>0.8265323430032423</v>
      </c>
      <c r="V63" s="124">
        <f>IF(RES_hhdet_in_tes!V63=0,"",RES_hhdet_in_tes!V63/RES_hhdet_in_fec!V63)</f>
        <v>0.834175639312286</v>
      </c>
      <c r="W63" s="124">
        <f>IF(RES_hhdet_in_tes!W63=0,"",RES_hhdet_in_tes!W63/RES_hhdet_in_fec!W63)</f>
        <v>0.83995558319393426</v>
      </c>
      <c r="X63" s="124" t="str">
        <f>IF(RES_hhdet_in_tes!X63=0,"",RES_hhdet_in_tes!X63/RES_hhdet_in_fec!X63)</f>
        <v/>
      </c>
      <c r="Y63" s="124" t="str">
        <f>IF(RES_hhdet_in_tes!Y63=0,"",RES_hhdet_in_tes!Y63/RES_hhdet_in_fec!Y63)</f>
        <v/>
      </c>
      <c r="DA63" s="130" t="s">
        <v>3645</v>
      </c>
    </row>
    <row r="64" spans="1:105" ht="12" customHeight="1" x14ac:dyDescent="0.25">
      <c r="A64" s="97" t="s">
        <v>212</v>
      </c>
      <c r="B64" s="111"/>
      <c r="C64" s="111">
        <f>IF(RES_hhdet_in_tes!C64=0,"",RES_hhdet_in_tes!C64/RES_hhdet_in_fec!C64)</f>
        <v>0.59620763743372263</v>
      </c>
      <c r="D64" s="111">
        <f>IF(RES_hhdet_in_tes!D64=0,"",RES_hhdet_in_tes!D64/RES_hhdet_in_fec!D64)</f>
        <v>0.60053559367056775</v>
      </c>
      <c r="E64" s="111">
        <f>IF(RES_hhdet_in_tes!E64=0,"",RES_hhdet_in_tes!E64/RES_hhdet_in_fec!E64)</f>
        <v>0.60513648451939872</v>
      </c>
      <c r="F64" s="111">
        <f>IF(RES_hhdet_in_tes!F64=0,"",RES_hhdet_in_tes!F64/RES_hhdet_in_fec!F64)</f>
        <v>0.60972063792417863</v>
      </c>
      <c r="G64" s="111">
        <f>IF(RES_hhdet_in_tes!G64=0,"",RES_hhdet_in_tes!G64/RES_hhdet_in_fec!G64)</f>
        <v>0.61454924145899104</v>
      </c>
      <c r="H64" s="111">
        <f>IF(RES_hhdet_in_tes!H64=0,"",RES_hhdet_in_tes!H64/RES_hhdet_in_fec!H64)</f>
        <v>0.61958892463873394</v>
      </c>
      <c r="I64" s="111">
        <f>IF(RES_hhdet_in_tes!I64=0,"",RES_hhdet_in_tes!I64/RES_hhdet_in_fec!I64)</f>
        <v>0.62490257106613323</v>
      </c>
      <c r="J64" s="111">
        <f>IF(RES_hhdet_in_tes!J64=0,"",RES_hhdet_in_tes!J64/RES_hhdet_in_fec!J64)</f>
        <v>0.63075105241361196</v>
      </c>
      <c r="K64" s="111">
        <f>IF(RES_hhdet_in_tes!K64=0,"",RES_hhdet_in_tes!K64/RES_hhdet_in_fec!K64)</f>
        <v>0.63735405492174113</v>
      </c>
      <c r="L64" s="111">
        <f>IF(RES_hhdet_in_tes!L64=0,"",RES_hhdet_in_tes!L64/RES_hhdet_in_fec!L64)</f>
        <v>0.64476648226960021</v>
      </c>
      <c r="M64" s="111" t="str">
        <f>IF(RES_hhdet_in_tes!M64=0,"",RES_hhdet_in_tes!M64/RES_hhdet_in_fec!M64)</f>
        <v/>
      </c>
      <c r="N64" s="111" t="str">
        <f>IF(RES_hhdet_in_tes!N64=0,"",RES_hhdet_in_tes!N64/RES_hhdet_in_fec!N64)</f>
        <v/>
      </c>
      <c r="O64" s="111">
        <f>IF(RES_hhdet_in_tes!O64=0,"",RES_hhdet_in_tes!O64/RES_hhdet_in_fec!O64)</f>
        <v>0.71109215379533275</v>
      </c>
      <c r="P64" s="111">
        <f>IF(RES_hhdet_in_tes!P64=0,"",RES_hhdet_in_tes!P64/RES_hhdet_in_fec!P64)</f>
        <v>0.74747275166819827</v>
      </c>
      <c r="Q64" s="111">
        <f>IF(RES_hhdet_in_tes!Q64=0,"",RES_hhdet_in_tes!Q64/RES_hhdet_in_fec!Q64)</f>
        <v>0.77816408603799148</v>
      </c>
      <c r="R64" s="111">
        <f>IF(RES_hhdet_in_tes!R64=0,"",RES_hhdet_in_tes!R64/RES_hhdet_in_fec!R64)</f>
        <v>0.79376724031792256</v>
      </c>
      <c r="S64" s="111">
        <f>IF(RES_hhdet_in_tes!S64=0,"",RES_hhdet_in_tes!S64/RES_hhdet_in_fec!S64)</f>
        <v>0.80572263442374592</v>
      </c>
      <c r="T64" s="111">
        <f>IF(RES_hhdet_in_tes!T64=0,"",RES_hhdet_in_tes!T64/RES_hhdet_in_fec!T64)</f>
        <v>0.81545419627366422</v>
      </c>
      <c r="U64" s="111">
        <f>IF(RES_hhdet_in_tes!U64=0,"",RES_hhdet_in_tes!U64/RES_hhdet_in_fec!U64)</f>
        <v>0.82394697189591415</v>
      </c>
      <c r="V64" s="111">
        <f>IF(RES_hhdet_in_tes!V64=0,"",RES_hhdet_in_tes!V64/RES_hhdet_in_fec!V64)</f>
        <v>0.83169017680500001</v>
      </c>
      <c r="W64" s="111">
        <f>IF(RES_hhdet_in_tes!W64=0,"",RES_hhdet_in_tes!W64/RES_hhdet_in_fec!W64)</f>
        <v>0.83753022015370893</v>
      </c>
      <c r="X64" s="111" t="str">
        <f>IF(RES_hhdet_in_tes!X64=0,"",RES_hhdet_in_tes!X64/RES_hhdet_in_fec!X64)</f>
        <v/>
      </c>
      <c r="Y64" s="111" t="str">
        <f>IF(RES_hhdet_in_tes!Y64=0,"",RES_hhdet_in_tes!Y64/RES_hhdet_in_fec!Y64)</f>
        <v/>
      </c>
      <c r="DA64" s="63" t="s">
        <v>3646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 t="str">
        <f>IF(RES_hhdet_in_tes!M65=0,"",RES_hhdet_in_tes!M65/RES_hhdet_in_fec!M65)</f>
        <v/>
      </c>
      <c r="N65" s="111" t="str">
        <f>IF(RES_hhdet_in_tes!N65=0,"",RES_hhdet_in_tes!N65/RES_hhdet_in_fec!N65)</f>
        <v/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X65" s="111" t="str">
        <f>IF(RES_hhdet_in_tes!X65=0,"",RES_hhdet_in_tes!X65/RES_hhdet_in_fec!X65)</f>
        <v/>
      </c>
      <c r="Y65" s="111" t="str">
        <f>IF(RES_hhdet_in_tes!Y65=0,"",RES_hhdet_in_tes!Y65/RES_hhdet_in_fec!Y65)</f>
        <v/>
      </c>
      <c r="DA65" s="63" t="s">
        <v>3647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2.548045878563455</v>
      </c>
      <c r="D66" s="124">
        <f>IF(RES_hhdet_in_tes!D66=0,"",RES_hhdet_in_tes!D66/RES_hhdet_in_fec!D66)</f>
        <v>2.6635161396916764</v>
      </c>
      <c r="E66" s="124">
        <f>IF(RES_hhdet_in_tes!E66=0,"",RES_hhdet_in_tes!E66/RES_hhdet_in_fec!E66)</f>
        <v>2.7807175220720208</v>
      </c>
      <c r="F66" s="124">
        <f>IF(RES_hhdet_in_tes!F66=0,"",RES_hhdet_in_tes!F66/RES_hhdet_in_fec!F66)</f>
        <v>2.898860214257537</v>
      </c>
      <c r="G66" s="124">
        <f>IF(RES_hhdet_in_tes!G66=0,"",RES_hhdet_in_tes!G66/RES_hhdet_in_fec!G66)</f>
        <v>3.0186286552181771</v>
      </c>
      <c r="H66" s="124">
        <f>IF(RES_hhdet_in_tes!H66=0,"",RES_hhdet_in_tes!H66/RES_hhdet_in_fec!H66)</f>
        <v>3.1399152774204562</v>
      </c>
      <c r="I66" s="124">
        <f>IF(RES_hhdet_in_tes!I66=0,"",RES_hhdet_in_tes!I66/RES_hhdet_in_fec!I66)</f>
        <v>3.2628635522818543</v>
      </c>
      <c r="J66" s="124">
        <f>IF(RES_hhdet_in_tes!J66=0,"",RES_hhdet_in_tes!J66/RES_hhdet_in_fec!J66)</f>
        <v>3.3881165079089364</v>
      </c>
      <c r="K66" s="124">
        <f>IF(RES_hhdet_in_tes!K66=0,"",RES_hhdet_in_tes!K66/RES_hhdet_in_fec!K66)</f>
        <v>3.5161834761776625</v>
      </c>
      <c r="L66" s="124">
        <f>IF(RES_hhdet_in_tes!L66=0,"",RES_hhdet_in_tes!L66/RES_hhdet_in_fec!L66)</f>
        <v>3.6471319999765321</v>
      </c>
      <c r="M66" s="124" t="str">
        <f>IF(RES_hhdet_in_tes!M66=0,"",RES_hhdet_in_tes!M66/RES_hhdet_in_fec!M66)</f>
        <v/>
      </c>
      <c r="N66" s="124" t="str">
        <f>IF(RES_hhdet_in_tes!N66=0,"",RES_hhdet_in_tes!N66/RES_hhdet_in_fec!N66)</f>
        <v/>
      </c>
      <c r="O66" s="124">
        <f>IF(RES_hhdet_in_tes!O66=0,"",RES_hhdet_in_tes!O66/RES_hhdet_in_fec!O66)</f>
        <v>4.1687715964219656</v>
      </c>
      <c r="P66" s="124">
        <f>IF(RES_hhdet_in_tes!P66=0,"",RES_hhdet_in_tes!P66/RES_hhdet_in_fec!P66)</f>
        <v>4.3707557842943707</v>
      </c>
      <c r="Q66" s="124">
        <f>IF(RES_hhdet_in_tes!Q66=0,"",RES_hhdet_in_tes!Q66/RES_hhdet_in_fec!Q66)</f>
        <v>4.5257755516249469</v>
      </c>
      <c r="R66" s="124">
        <f>IF(RES_hhdet_in_tes!R66=0,"",RES_hhdet_in_tes!R66/RES_hhdet_in_fec!R66)</f>
        <v>4.5593649432074823</v>
      </c>
      <c r="S66" s="124">
        <f>IF(RES_hhdet_in_tes!S66=0,"",RES_hhdet_in_tes!S66/RES_hhdet_in_fec!S66)</f>
        <v>4.5630970978277645</v>
      </c>
      <c r="T66" s="124">
        <f>IF(RES_hhdet_in_tes!T66=0,"",RES_hhdet_in_tes!T66/RES_hhdet_in_fec!T66)</f>
        <v>4.5672439362947443</v>
      </c>
      <c r="U66" s="124">
        <f>IF(RES_hhdet_in_tes!U66=0,"",RES_hhdet_in_tes!U66/RES_hhdet_in_fec!U66)</f>
        <v>4.5718515345913886</v>
      </c>
      <c r="V66" s="124">
        <f>IF(RES_hhdet_in_tes!V66=0,"",RES_hhdet_in_tes!V66/RES_hhdet_in_fec!V66)</f>
        <v>4.5850179148238439</v>
      </c>
      <c r="W66" s="124">
        <f>IF(RES_hhdet_in_tes!W66=0,"",RES_hhdet_in_tes!W66/RES_hhdet_in_fec!W66)</f>
        <v>4.6282325278830978</v>
      </c>
      <c r="X66" s="124" t="str">
        <f>IF(RES_hhdet_in_tes!X66=0,"",RES_hhdet_in_tes!X66/RES_hhdet_in_fec!X66)</f>
        <v/>
      </c>
      <c r="Y66" s="124" t="str">
        <f>IF(RES_hhdet_in_tes!Y66=0,"",RES_hhdet_in_tes!Y66/RES_hhdet_in_fec!Y66)</f>
        <v/>
      </c>
      <c r="DA66" s="130" t="s">
        <v>3648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2.548045878563455</v>
      </c>
      <c r="D67" s="111">
        <f>IF(RES_hhdet_in_tes!D67=0,"",RES_hhdet_in_tes!D67/RES_hhdet_in_fec!D67)</f>
        <v>2.6635161396916764</v>
      </c>
      <c r="E67" s="111">
        <f>IF(RES_hhdet_in_tes!E67=0,"",RES_hhdet_in_tes!E67/RES_hhdet_in_fec!E67)</f>
        <v>2.7807175220720208</v>
      </c>
      <c r="F67" s="111">
        <f>IF(RES_hhdet_in_tes!F67=0,"",RES_hhdet_in_tes!F67/RES_hhdet_in_fec!F67)</f>
        <v>2.898860214257537</v>
      </c>
      <c r="G67" s="111">
        <f>IF(RES_hhdet_in_tes!G67=0,"",RES_hhdet_in_tes!G67/RES_hhdet_in_fec!G67)</f>
        <v>3.0186286552181771</v>
      </c>
      <c r="H67" s="111">
        <f>IF(RES_hhdet_in_tes!H67=0,"",RES_hhdet_in_tes!H67/RES_hhdet_in_fec!H67)</f>
        <v>3.1399152774204562</v>
      </c>
      <c r="I67" s="111">
        <f>IF(RES_hhdet_in_tes!I67=0,"",RES_hhdet_in_tes!I67/RES_hhdet_in_fec!I67)</f>
        <v>3.2628635522818543</v>
      </c>
      <c r="J67" s="111">
        <f>IF(RES_hhdet_in_tes!J67=0,"",RES_hhdet_in_tes!J67/RES_hhdet_in_fec!J67)</f>
        <v>3.3881165079089364</v>
      </c>
      <c r="K67" s="111">
        <f>IF(RES_hhdet_in_tes!K67=0,"",RES_hhdet_in_tes!K67/RES_hhdet_in_fec!K67)</f>
        <v>3.5161834761776625</v>
      </c>
      <c r="L67" s="111">
        <f>IF(RES_hhdet_in_tes!L67=0,"",RES_hhdet_in_tes!L67/RES_hhdet_in_fec!L67)</f>
        <v>3.6471319999765321</v>
      </c>
      <c r="M67" s="111" t="str">
        <f>IF(RES_hhdet_in_tes!M67=0,"",RES_hhdet_in_tes!M67/RES_hhdet_in_fec!M67)</f>
        <v/>
      </c>
      <c r="N67" s="111" t="str">
        <f>IF(RES_hhdet_in_tes!N67=0,"",RES_hhdet_in_tes!N67/RES_hhdet_in_fec!N67)</f>
        <v/>
      </c>
      <c r="O67" s="111">
        <f>IF(RES_hhdet_in_tes!O67=0,"",RES_hhdet_in_tes!O67/RES_hhdet_in_fec!O67)</f>
        <v>4.1687715964219656</v>
      </c>
      <c r="P67" s="111">
        <f>IF(RES_hhdet_in_tes!P67=0,"",RES_hhdet_in_tes!P67/RES_hhdet_in_fec!P67)</f>
        <v>4.3707557842943707</v>
      </c>
      <c r="Q67" s="111">
        <f>IF(RES_hhdet_in_tes!Q67=0,"",RES_hhdet_in_tes!Q67/RES_hhdet_in_fec!Q67)</f>
        <v>4.5257755516249469</v>
      </c>
      <c r="R67" s="111">
        <f>IF(RES_hhdet_in_tes!R67=0,"",RES_hhdet_in_tes!R67/RES_hhdet_in_fec!R67)</f>
        <v>4.5593649432074823</v>
      </c>
      <c r="S67" s="111">
        <f>IF(RES_hhdet_in_tes!S67=0,"",RES_hhdet_in_tes!S67/RES_hhdet_in_fec!S67)</f>
        <v>4.5630970978277645</v>
      </c>
      <c r="T67" s="111">
        <f>IF(RES_hhdet_in_tes!T67=0,"",RES_hhdet_in_tes!T67/RES_hhdet_in_fec!T67)</f>
        <v>4.5672439362947443</v>
      </c>
      <c r="U67" s="111">
        <f>IF(RES_hhdet_in_tes!U67=0,"",RES_hhdet_in_tes!U67/RES_hhdet_in_fec!U67)</f>
        <v>4.5718515345913886</v>
      </c>
      <c r="V67" s="111">
        <f>IF(RES_hhdet_in_tes!V67=0,"",RES_hhdet_in_tes!V67/RES_hhdet_in_fec!V67)</f>
        <v>4.5850179148238439</v>
      </c>
      <c r="W67" s="111">
        <f>IF(RES_hhdet_in_tes!W67=0,"",RES_hhdet_in_tes!W67/RES_hhdet_in_fec!W67)</f>
        <v>4.6282325278830978</v>
      </c>
      <c r="X67" s="111" t="str">
        <f>IF(RES_hhdet_in_tes!X67=0,"",RES_hhdet_in_tes!X67/RES_hhdet_in_fec!X67)</f>
        <v/>
      </c>
      <c r="Y67" s="111" t="str">
        <f>IF(RES_hhdet_in_tes!Y67=0,"",RES_hhdet_in_tes!Y67/RES_hhdet_in_fec!Y67)</f>
        <v/>
      </c>
      <c r="DA67" s="63" t="s">
        <v>3649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0.65485585539544744</v>
      </c>
      <c r="D68" s="124">
        <f>IF(RES_hhdet_in_tes!D68=0,"",RES_hhdet_in_tes!D68/RES_hhdet_in_fec!D68)</f>
        <v>0.65996933975998551</v>
      </c>
      <c r="E68" s="124">
        <f>IF(RES_hhdet_in_tes!E68=0,"",RES_hhdet_in_tes!E68/RES_hhdet_in_fec!E68)</f>
        <v>0.6660055109313735</v>
      </c>
      <c r="F68" s="124">
        <f>IF(RES_hhdet_in_tes!F68=0,"",RES_hhdet_in_tes!F68/RES_hhdet_in_fec!F68)</f>
        <v>0.67141078170606505</v>
      </c>
      <c r="G68" s="124">
        <f>IF(RES_hhdet_in_tes!G68=0,"",RES_hhdet_in_tes!G68/RES_hhdet_in_fec!G68)</f>
        <v>0.67742668723596722</v>
      </c>
      <c r="H68" s="124">
        <f>IF(RES_hhdet_in_tes!H68=0,"",RES_hhdet_in_tes!H68/RES_hhdet_in_fec!H68)</f>
        <v>0.68300903782532085</v>
      </c>
      <c r="I68" s="124">
        <f>IF(RES_hhdet_in_tes!I68=0,"",RES_hhdet_in_tes!I68/RES_hhdet_in_fec!I68)</f>
        <v>0.68865121383376515</v>
      </c>
      <c r="J68" s="124">
        <f>IF(RES_hhdet_in_tes!J68=0,"",RES_hhdet_in_tes!J68/RES_hhdet_in_fec!J68)</f>
        <v>0.69545820910863554</v>
      </c>
      <c r="K68" s="124">
        <f>IF(RES_hhdet_in_tes!K68=0,"",RES_hhdet_in_tes!K68/RES_hhdet_in_fec!K68)</f>
        <v>0.70368614090673576</v>
      </c>
      <c r="L68" s="124">
        <f>IF(RES_hhdet_in_tes!L68=0,"",RES_hhdet_in_tes!L68/RES_hhdet_in_fec!L68)</f>
        <v>0.71386867452431135</v>
      </c>
      <c r="M68" s="124" t="str">
        <f>IF(RES_hhdet_in_tes!M68=0,"",RES_hhdet_in_tes!M68/RES_hhdet_in_fec!M68)</f>
        <v/>
      </c>
      <c r="N68" s="124" t="str">
        <f>IF(RES_hhdet_in_tes!N68=0,"",RES_hhdet_in_tes!N68/RES_hhdet_in_fec!N68)</f>
        <v/>
      </c>
      <c r="O68" s="124">
        <f>IF(RES_hhdet_in_tes!O68=0,"",RES_hhdet_in_tes!O68/RES_hhdet_in_fec!O68)</f>
        <v>0.76482995093808448</v>
      </c>
      <c r="P68" s="124">
        <f>IF(RES_hhdet_in_tes!P68=0,"",RES_hhdet_in_tes!P68/RES_hhdet_in_fec!P68)</f>
        <v>0.78842140516977477</v>
      </c>
      <c r="Q68" s="124">
        <f>IF(RES_hhdet_in_tes!Q68=0,"",RES_hhdet_in_tes!Q68/RES_hhdet_in_fec!Q68)</f>
        <v>0.81196973805935413</v>
      </c>
      <c r="R68" s="124">
        <f>IF(RES_hhdet_in_tes!R68=0,"",RES_hhdet_in_tes!R68/RES_hhdet_in_fec!R68)</f>
        <v>0.82815420723550981</v>
      </c>
      <c r="S68" s="124">
        <f>IF(RES_hhdet_in_tes!S68=0,"",RES_hhdet_in_tes!S68/RES_hhdet_in_fec!S68)</f>
        <v>0.84186370881557449</v>
      </c>
      <c r="T68" s="124">
        <f>IF(RES_hhdet_in_tes!T68=0,"",RES_hhdet_in_tes!T68/RES_hhdet_in_fec!T68)</f>
        <v>0.85231496906398374</v>
      </c>
      <c r="U68" s="124">
        <f>IF(RES_hhdet_in_tes!U68=0,"",RES_hhdet_in_tes!U68/RES_hhdet_in_fec!U68)</f>
        <v>0.86132813020880106</v>
      </c>
      <c r="V68" s="124">
        <f>IF(RES_hhdet_in_tes!V68=0,"",RES_hhdet_in_tes!V68/RES_hhdet_in_fec!V68)</f>
        <v>0.86783842069035755</v>
      </c>
      <c r="W68" s="124">
        <f>IF(RES_hhdet_in_tes!W68=0,"",RES_hhdet_in_tes!W68/RES_hhdet_in_fec!W68)</f>
        <v>0.87182969601678695</v>
      </c>
      <c r="X68" s="124" t="str">
        <f>IF(RES_hhdet_in_tes!X68=0,"",RES_hhdet_in_tes!X68/RES_hhdet_in_fec!X68)</f>
        <v/>
      </c>
      <c r="Y68" s="124" t="str">
        <f>IF(RES_hhdet_in_tes!Y68=0,"",RES_hhdet_in_tes!Y68/RES_hhdet_in_fec!Y68)</f>
        <v/>
      </c>
      <c r="DA68" s="130" t="s">
        <v>3650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0.65083979711127982</v>
      </c>
      <c r="D69" s="111">
        <f>IF(RES_hhdet_in_tes!D69=0,"",RES_hhdet_in_tes!D69/RES_hhdet_in_fec!D69)</f>
        <v>0.65625633613675849</v>
      </c>
      <c r="E69" s="111">
        <f>IF(RES_hhdet_in_tes!E69=0,"",RES_hhdet_in_tes!E69/RES_hhdet_in_fec!E69)</f>
        <v>0.66191821249623917</v>
      </c>
      <c r="F69" s="111">
        <f>IF(RES_hhdet_in_tes!F69=0,"",RES_hhdet_in_tes!F69/RES_hhdet_in_fec!F69)</f>
        <v>0.66762370905681301</v>
      </c>
      <c r="G69" s="111">
        <f>IF(RES_hhdet_in_tes!G69=0,"",RES_hhdet_in_tes!G69/RES_hhdet_in_fec!G69)</f>
        <v>0.67355339287104177</v>
      </c>
      <c r="H69" s="111">
        <f>IF(RES_hhdet_in_tes!H69=0,"",RES_hhdet_in_tes!H69/RES_hhdet_in_fec!H69)</f>
        <v>0.67968329094194113</v>
      </c>
      <c r="I69" s="111">
        <f>IF(RES_hhdet_in_tes!I69=0,"",RES_hhdet_in_tes!I69/RES_hhdet_in_fec!I69)</f>
        <v>0.68605597639682658</v>
      </c>
      <c r="J69" s="111">
        <f>IF(RES_hhdet_in_tes!J69=0,"",RES_hhdet_in_tes!J69/RES_hhdet_in_fec!J69)</f>
        <v>0.69285019807419046</v>
      </c>
      <c r="K69" s="111">
        <f>IF(RES_hhdet_in_tes!K69=0,"",RES_hhdet_in_tes!K69/RES_hhdet_in_fec!K69)</f>
        <v>0.70021542255748992</v>
      </c>
      <c r="L69" s="111">
        <f>IF(RES_hhdet_in_tes!L69=0,"",RES_hhdet_in_tes!L69/RES_hhdet_in_fec!L69)</f>
        <v>0.70818716263478487</v>
      </c>
      <c r="M69" s="111" t="str">
        <f>IF(RES_hhdet_in_tes!M69=0,"",RES_hhdet_in_tes!M69/RES_hhdet_in_fec!M69)</f>
        <v/>
      </c>
      <c r="N69" s="111" t="str">
        <f>IF(RES_hhdet_in_tes!N69=0,"",RES_hhdet_in_tes!N69/RES_hhdet_in_fec!N69)</f>
        <v/>
      </c>
      <c r="O69" s="111">
        <f>IF(RES_hhdet_in_tes!O69=0,"",RES_hhdet_in_tes!O69/RES_hhdet_in_fec!O69)</f>
        <v>0.7623322925823901</v>
      </c>
      <c r="P69" s="111">
        <f>IF(RES_hhdet_in_tes!P69=0,"",RES_hhdet_in_tes!P69/RES_hhdet_in_fec!P69)</f>
        <v>0.79032057696294455</v>
      </c>
      <c r="Q69" s="111">
        <f>IF(RES_hhdet_in_tes!Q69=0,"",RES_hhdet_in_tes!Q69/RES_hhdet_in_fec!Q69)</f>
        <v>0.81482500845711281</v>
      </c>
      <c r="R69" s="111">
        <f>IF(RES_hhdet_in_tes!R69=0,"",RES_hhdet_in_tes!R69/RES_hhdet_in_fec!R69)</f>
        <v>0.82980391044968016</v>
      </c>
      <c r="S69" s="111">
        <f>IF(RES_hhdet_in_tes!S69=0,"",RES_hhdet_in_tes!S69/RES_hhdet_in_fec!S69)</f>
        <v>0.84256013895130732</v>
      </c>
      <c r="T69" s="111">
        <f>IF(RES_hhdet_in_tes!T69=0,"",RES_hhdet_in_tes!T69/RES_hhdet_in_fec!T69)</f>
        <v>0.8532939201623867</v>
      </c>
      <c r="U69" s="111">
        <f>IF(RES_hhdet_in_tes!U69=0,"",RES_hhdet_in_tes!U69/RES_hhdet_in_fec!U69)</f>
        <v>0.86219592423628988</v>
      </c>
      <c r="V69" s="111">
        <f>IF(RES_hhdet_in_tes!V69=0,"",RES_hhdet_in_tes!V69/RES_hhdet_in_fec!V69)</f>
        <v>0.86943338146050075</v>
      </c>
      <c r="W69" s="111">
        <f>IF(RES_hhdet_in_tes!W69=0,"",RES_hhdet_in_tes!W69/RES_hhdet_in_fec!W69)</f>
        <v>0.87422317270467376</v>
      </c>
      <c r="X69" s="111" t="str">
        <f>IF(RES_hhdet_in_tes!X69=0,"",RES_hhdet_in_tes!X69/RES_hhdet_in_fec!X69)</f>
        <v/>
      </c>
      <c r="Y69" s="111" t="str">
        <f>IF(RES_hhdet_in_tes!Y69=0,"",RES_hhdet_in_tes!Y69/RES_hhdet_in_fec!Y69)</f>
        <v/>
      </c>
      <c r="DA69" s="63" t="s">
        <v>3651</v>
      </c>
    </row>
    <row r="70" spans="1:105" ht="12" customHeight="1" x14ac:dyDescent="0.25">
      <c r="A70" s="97" t="s">
        <v>133</v>
      </c>
      <c r="B70" s="111"/>
      <c r="C70" s="111" t="str">
        <f>IF(RES_hhdet_in_tes!C70=0,"",RES_hhdet_in_tes!C70/RES_hhdet_in_fec!C70)</f>
        <v/>
      </c>
      <c r="D70" s="111" t="str">
        <f>IF(RES_hhdet_in_tes!D70=0,"",RES_hhdet_in_tes!D70/RES_hhdet_in_fec!D70)</f>
        <v/>
      </c>
      <c r="E70" s="111" t="str">
        <f>IF(RES_hhdet_in_tes!E70=0,"",RES_hhdet_in_tes!E70/RES_hhdet_in_fec!E70)</f>
        <v/>
      </c>
      <c r="F70" s="111" t="str">
        <f>IF(RES_hhdet_in_tes!F70=0,"",RES_hhdet_in_tes!F70/RES_hhdet_in_fec!F70)</f>
        <v/>
      </c>
      <c r="G70" s="111" t="str">
        <f>IF(RES_hhdet_in_tes!G70=0,"",RES_hhdet_in_tes!G70/RES_hhdet_in_fec!G70)</f>
        <v/>
      </c>
      <c r="H70" s="111" t="str">
        <f>IF(RES_hhdet_in_tes!H70=0,"",RES_hhdet_in_tes!H70/RES_hhdet_in_fec!H70)</f>
        <v/>
      </c>
      <c r="I70" s="111">
        <f>IF(RES_hhdet_in_tes!I70=0,"",RES_hhdet_in_tes!I70/RES_hhdet_in_fec!I70)</f>
        <v>0.72916390737442727</v>
      </c>
      <c r="J70" s="111" t="str">
        <f>IF(RES_hhdet_in_tes!J70=0,"",RES_hhdet_in_tes!J70/RES_hhdet_in_fec!J70)</f>
        <v/>
      </c>
      <c r="K70" s="111" t="str">
        <f>IF(RES_hhdet_in_tes!K70=0,"",RES_hhdet_in_tes!K70/RES_hhdet_in_fec!K70)</f>
        <v/>
      </c>
      <c r="L70" s="111" t="str">
        <f>IF(RES_hhdet_in_tes!L70=0,"",RES_hhdet_in_tes!L70/RES_hhdet_in_fec!L70)</f>
        <v/>
      </c>
      <c r="M70" s="111" t="str">
        <f>IF(RES_hhdet_in_tes!M70=0,"",RES_hhdet_in_tes!M70/RES_hhdet_in_fec!M70)</f>
        <v/>
      </c>
      <c r="N70" s="111" t="str">
        <f>IF(RES_hhdet_in_tes!N70=0,"",RES_hhdet_in_tes!N70/RES_hhdet_in_fec!N70)</f>
        <v/>
      </c>
      <c r="O70" s="111" t="str">
        <f>IF(RES_hhdet_in_tes!O70=0,"",RES_hhdet_in_tes!O70/RES_hhdet_in_fec!O70)</f>
        <v/>
      </c>
      <c r="P70" s="111" t="str">
        <f>IF(RES_hhdet_in_tes!P70=0,"",RES_hhdet_in_tes!P70/RES_hhdet_in_fec!P70)</f>
        <v/>
      </c>
      <c r="Q70" s="111" t="str">
        <f>IF(RES_hhdet_in_tes!Q70=0,"",RES_hhdet_in_tes!Q70/RES_hhdet_in_fec!Q70)</f>
        <v/>
      </c>
      <c r="R70" s="111" t="str">
        <f>IF(RES_hhdet_in_tes!R70=0,"",RES_hhdet_in_tes!R70/RES_hhdet_in_fec!R70)</f>
        <v/>
      </c>
      <c r="S70" s="111">
        <f>IF(RES_hhdet_in_tes!S70=0,"",RES_hhdet_in_tes!S70/RES_hhdet_in_fec!S70)</f>
        <v>0.86934087646418812</v>
      </c>
      <c r="T70" s="111" t="str">
        <f>IF(RES_hhdet_in_tes!T70=0,"",RES_hhdet_in_tes!T70/RES_hhdet_in_fec!T70)</f>
        <v/>
      </c>
      <c r="U70" s="111">
        <f>IF(RES_hhdet_in_tes!U70=0,"",RES_hhdet_in_tes!U70/RES_hhdet_in_fec!U70)</f>
        <v>0.88610881153981402</v>
      </c>
      <c r="V70" s="111">
        <f>IF(RES_hhdet_in_tes!V70=0,"",RES_hhdet_in_tes!V70/RES_hhdet_in_fec!V70)</f>
        <v>0.89238415246409686</v>
      </c>
      <c r="W70" s="111">
        <f>IF(RES_hhdet_in_tes!W70=0,"",RES_hhdet_in_tes!W70/RES_hhdet_in_fec!W70)</f>
        <v>0.89741366119443144</v>
      </c>
      <c r="X70" s="111" t="str">
        <f>IF(RES_hhdet_in_tes!X70=0,"",RES_hhdet_in_tes!X70/RES_hhdet_in_fec!X70)</f>
        <v/>
      </c>
      <c r="Y70" s="111" t="str">
        <f>IF(RES_hhdet_in_tes!Y70=0,"",RES_hhdet_in_tes!Y70/RES_hhdet_in_fec!Y70)</f>
        <v/>
      </c>
      <c r="DA70" s="63" t="s">
        <v>3652</v>
      </c>
    </row>
    <row r="71" spans="1:105" ht="12" customHeight="1" x14ac:dyDescent="0.25">
      <c r="A71" s="100" t="s">
        <v>212</v>
      </c>
      <c r="B71" s="112"/>
      <c r="C71" s="112" t="str">
        <f>IF(RES_hhdet_in_tes!C71=0,"",RES_hhdet_in_tes!C71/RES_hhdet_in_fec!C71)</f>
        <v/>
      </c>
      <c r="D71" s="112" t="str">
        <f>IF(RES_hhdet_in_tes!D71=0,"",RES_hhdet_in_tes!D71/RES_hhdet_in_fec!D71)</f>
        <v/>
      </c>
      <c r="E71" s="112" t="str">
        <f>IF(RES_hhdet_in_tes!E71=0,"",RES_hhdet_in_tes!E71/RES_hhdet_in_fec!E71)</f>
        <v/>
      </c>
      <c r="F71" s="112" t="str">
        <f>IF(RES_hhdet_in_tes!F71=0,"",RES_hhdet_in_tes!F71/RES_hhdet_in_fec!F71)</f>
        <v/>
      </c>
      <c r="G71" s="112" t="str">
        <f>IF(RES_hhdet_in_tes!G71=0,"",RES_hhdet_in_tes!G71/RES_hhdet_in_fec!G71)</f>
        <v/>
      </c>
      <c r="H71" s="112" t="str">
        <f>IF(RES_hhdet_in_tes!H71=0,"",RES_hhdet_in_tes!H71/RES_hhdet_in_fec!H71)</f>
        <v/>
      </c>
      <c r="I71" s="112">
        <f>IF(RES_hhdet_in_tes!I71=0,"",RES_hhdet_in_tes!I71/RES_hhdet_in_fec!I71)</f>
        <v>0.68605597639682658</v>
      </c>
      <c r="J71" s="112" t="str">
        <f>IF(RES_hhdet_in_tes!J71=0,"",RES_hhdet_in_tes!J71/RES_hhdet_in_fec!J71)</f>
        <v/>
      </c>
      <c r="K71" s="112" t="str">
        <f>IF(RES_hhdet_in_tes!K71=0,"",RES_hhdet_in_tes!K71/RES_hhdet_in_fec!K71)</f>
        <v/>
      </c>
      <c r="L71" s="112" t="str">
        <f>IF(RES_hhdet_in_tes!L71=0,"",RES_hhdet_in_tes!L71/RES_hhdet_in_fec!L71)</f>
        <v/>
      </c>
      <c r="M71" s="112" t="str">
        <f>IF(RES_hhdet_in_tes!M71=0,"",RES_hhdet_in_tes!M71/RES_hhdet_in_fec!M71)</f>
        <v/>
      </c>
      <c r="N71" s="112" t="str">
        <f>IF(RES_hhdet_in_tes!N71=0,"",RES_hhdet_in_tes!N71/RES_hhdet_in_fec!N71)</f>
        <v/>
      </c>
      <c r="O71" s="112" t="str">
        <f>IF(RES_hhdet_in_tes!O71=0,"",RES_hhdet_in_tes!O71/RES_hhdet_in_fec!O71)</f>
        <v/>
      </c>
      <c r="P71" s="112" t="str">
        <f>IF(RES_hhdet_in_tes!P71=0,"",RES_hhdet_in_tes!P71/RES_hhdet_in_fec!P71)</f>
        <v/>
      </c>
      <c r="Q71" s="112" t="str">
        <f>IF(RES_hhdet_in_tes!Q71=0,"",RES_hhdet_in_tes!Q71/RES_hhdet_in_fec!Q71)</f>
        <v/>
      </c>
      <c r="R71" s="112" t="str">
        <f>IF(RES_hhdet_in_tes!R71=0,"",RES_hhdet_in_tes!R71/RES_hhdet_in_fec!R71)</f>
        <v/>
      </c>
      <c r="S71" s="112">
        <f>IF(RES_hhdet_in_tes!S71=0,"",RES_hhdet_in_tes!S71/RES_hhdet_in_fec!S71)</f>
        <v>0.84256013895130732</v>
      </c>
      <c r="T71" s="112" t="str">
        <f>IF(RES_hhdet_in_tes!T71=0,"",RES_hhdet_in_tes!T71/RES_hhdet_in_fec!T71)</f>
        <v/>
      </c>
      <c r="U71" s="112">
        <f>IF(RES_hhdet_in_tes!U71=0,"",RES_hhdet_in_tes!U71/RES_hhdet_in_fec!U71)</f>
        <v>0.86219592423628999</v>
      </c>
      <c r="V71" s="112">
        <f>IF(RES_hhdet_in_tes!V71=0,"",RES_hhdet_in_tes!V71/RES_hhdet_in_fec!V71)</f>
        <v>0.86943338146050075</v>
      </c>
      <c r="W71" s="112">
        <f>IF(RES_hhdet_in_tes!W71=0,"",RES_hhdet_in_tes!W71/RES_hhdet_in_fec!W71)</f>
        <v>0.87422317270467376</v>
      </c>
      <c r="X71" s="112" t="str">
        <f>IF(RES_hhdet_in_tes!X71=0,"",RES_hhdet_in_tes!X71/RES_hhdet_in_fec!X71)</f>
        <v/>
      </c>
      <c r="Y71" s="112" t="str">
        <f>IF(RES_hhdet_in_tes!Y71=0,"",RES_hhdet_in_tes!Y71/RES_hhdet_in_fec!Y71)</f>
        <v/>
      </c>
      <c r="DA71" s="131" t="s">
        <v>3653</v>
      </c>
    </row>
    <row r="72" spans="1:105" ht="12" customHeight="1" x14ac:dyDescent="0.25">
      <c r="A72" s="103" t="s">
        <v>52</v>
      </c>
      <c r="B72" s="113"/>
      <c r="C72" s="113" t="str">
        <f>IF(RES_hhdet_in_tes!C72=0,"",RES_hhdet_in_tes!C72/RES_hhdet_in_fec!C72)</f>
        <v/>
      </c>
      <c r="D72" s="113" t="str">
        <f>IF(RES_hhdet_in_tes!D72=0,"",RES_hhdet_in_tes!D72/RES_hhdet_in_fec!D72)</f>
        <v/>
      </c>
      <c r="E72" s="113" t="str">
        <f>IF(RES_hhdet_in_tes!E72=0,"",RES_hhdet_in_tes!E72/RES_hhdet_in_fec!E72)</f>
        <v/>
      </c>
      <c r="F72" s="113" t="str">
        <f>IF(RES_hhdet_in_tes!F72=0,"",RES_hhdet_in_tes!F72/RES_hhdet_in_fec!F72)</f>
        <v/>
      </c>
      <c r="G72" s="113" t="str">
        <f>IF(RES_hhdet_in_tes!G72=0,"",RES_hhdet_in_tes!G72/RES_hhdet_in_fec!G72)</f>
        <v/>
      </c>
      <c r="H72" s="113" t="str">
        <f>IF(RES_hhdet_in_tes!H72=0,"",RES_hhdet_in_tes!H72/RES_hhdet_in_fec!H72)</f>
        <v/>
      </c>
      <c r="I72" s="113">
        <f>IF(RES_hhdet_in_tes!I72=0,"",RES_hhdet_in_tes!I72/RES_hhdet_in_fec!I72)</f>
        <v>1</v>
      </c>
      <c r="J72" s="113" t="str">
        <f>IF(RES_hhdet_in_tes!J72=0,"",RES_hhdet_in_tes!J72/RES_hhdet_in_fec!J72)</f>
        <v/>
      </c>
      <c r="K72" s="113" t="str">
        <f>IF(RES_hhdet_in_tes!K72=0,"",RES_hhdet_in_tes!K72/RES_hhdet_in_fec!K72)</f>
        <v/>
      </c>
      <c r="L72" s="113" t="str">
        <f>IF(RES_hhdet_in_tes!L72=0,"",RES_hhdet_in_tes!L72/RES_hhdet_in_fec!L72)</f>
        <v/>
      </c>
      <c r="M72" s="113" t="str">
        <f>IF(RES_hhdet_in_tes!M72=0,"",RES_hhdet_in_tes!M72/RES_hhdet_in_fec!M72)</f>
        <v/>
      </c>
      <c r="N72" s="113" t="str">
        <f>IF(RES_hhdet_in_tes!N72=0,"",RES_hhdet_in_tes!N72/RES_hhdet_in_fec!N72)</f>
        <v/>
      </c>
      <c r="O72" s="113" t="str">
        <f>IF(RES_hhdet_in_tes!O72=0,"",RES_hhdet_in_tes!O72/RES_hhdet_in_fec!O72)</f>
        <v/>
      </c>
      <c r="P72" s="113" t="str">
        <f>IF(RES_hhdet_in_tes!P72=0,"",RES_hhdet_in_tes!P72/RES_hhdet_in_fec!P72)</f>
        <v/>
      </c>
      <c r="Q72" s="113" t="str">
        <f>IF(RES_hhdet_in_tes!Q72=0,"",RES_hhdet_in_tes!Q72/RES_hhdet_in_fec!Q72)</f>
        <v/>
      </c>
      <c r="R72" s="113" t="str">
        <f>IF(RES_hhdet_in_tes!R72=0,"",RES_hhdet_in_tes!R72/RES_hhdet_in_fec!R72)</f>
        <v/>
      </c>
      <c r="S72" s="113">
        <f>IF(RES_hhdet_in_tes!S72=0,"",RES_hhdet_in_tes!S72/RES_hhdet_in_fec!S72)</f>
        <v>1</v>
      </c>
      <c r="T72" s="113" t="str">
        <f>IF(RES_hhdet_in_tes!T72=0,"",RES_hhdet_in_tes!T72/RES_hhdet_in_fec!T72)</f>
        <v/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X72" s="113" t="str">
        <f>IF(RES_hhdet_in_tes!X72=0,"",RES_hhdet_in_tes!X72/RES_hhdet_in_fec!X72)</f>
        <v/>
      </c>
      <c r="Y72" s="113" t="str">
        <f>IF(RES_hhdet_in_tes!Y72=0,"",RES_hhdet_in_tes!Y72/RES_hhdet_in_fec!Y72)</f>
        <v/>
      </c>
      <c r="DA72" s="132" t="s">
        <v>3654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0.73665824085252007</v>
      </c>
      <c r="D73" s="112">
        <f>IF(RES_hhdet_in_tes!D73=0,"",RES_hhdet_in_tes!D73/RES_hhdet_in_fec!D73)</f>
        <v>0.73764011077605363</v>
      </c>
      <c r="E73" s="112">
        <f>IF(RES_hhdet_in_tes!E73=0,"",RES_hhdet_in_tes!E73/RES_hhdet_in_fec!E73)</f>
        <v>0.73871501516381433</v>
      </c>
      <c r="F73" s="112">
        <f>IF(RES_hhdet_in_tes!F73=0,"",RES_hhdet_in_tes!F73/RES_hhdet_in_fec!F73)</f>
        <v>0.73980288878691836</v>
      </c>
      <c r="G73" s="112">
        <f>IF(RES_hhdet_in_tes!G73=0,"",RES_hhdet_in_tes!G73/RES_hhdet_in_fec!G73)</f>
        <v>0.74097716762708299</v>
      </c>
      <c r="H73" s="112">
        <f>IF(RES_hhdet_in_tes!H73=0,"",RES_hhdet_in_tes!H73/RES_hhdet_in_fec!H73)</f>
        <v>0.74222956233796622</v>
      </c>
      <c r="I73" s="112">
        <f>IF(RES_hhdet_in_tes!I73=0,"",RES_hhdet_in_tes!I73/RES_hhdet_in_fec!I73)</f>
        <v>0.74357911838524959</v>
      </c>
      <c r="J73" s="112">
        <f>IF(RES_hhdet_in_tes!J73=0,"",RES_hhdet_in_tes!J73/RES_hhdet_in_fec!J73)</f>
        <v>0.74510220231596114</v>
      </c>
      <c r="K73" s="112">
        <f>IF(RES_hhdet_in_tes!K73=0,"",RES_hhdet_in_tes!K73/RES_hhdet_in_fec!K73)</f>
        <v>0.7468662774507715</v>
      </c>
      <c r="L73" s="112">
        <f>IF(RES_hhdet_in_tes!L73=0,"",RES_hhdet_in_tes!L73/RES_hhdet_in_fec!L73)</f>
        <v>0.74889453891189273</v>
      </c>
      <c r="M73" s="112" t="str">
        <f>IF(RES_hhdet_in_tes!M73=0,"",RES_hhdet_in_tes!M73/RES_hhdet_in_fec!M73)</f>
        <v/>
      </c>
      <c r="N73" s="112" t="str">
        <f>IF(RES_hhdet_in_tes!N73=0,"",RES_hhdet_in_tes!N73/RES_hhdet_in_fec!N73)</f>
        <v/>
      </c>
      <c r="O73" s="112">
        <f>IF(RES_hhdet_in_tes!O73=0,"",RES_hhdet_in_tes!O73/RES_hhdet_in_fec!O73)</f>
        <v>0.7688040007669843</v>
      </c>
      <c r="P73" s="112">
        <f>IF(RES_hhdet_in_tes!P73=0,"",RES_hhdet_in_tes!P73/RES_hhdet_in_fec!P73)</f>
        <v>0.78137688823315044</v>
      </c>
      <c r="Q73" s="112">
        <f>IF(RES_hhdet_in_tes!Q73=0,"",RES_hhdet_in_tes!Q73/RES_hhdet_in_fec!Q73)</f>
        <v>0.79350704963709107</v>
      </c>
      <c r="R73" s="112">
        <f>IF(RES_hhdet_in_tes!R73=0,"",RES_hhdet_in_tes!R73/RES_hhdet_in_fec!R73)</f>
        <v>0.80171600724161429</v>
      </c>
      <c r="S73" s="112">
        <f>IF(RES_hhdet_in_tes!S73=0,"",RES_hhdet_in_tes!S73/RES_hhdet_in_fec!S73)</f>
        <v>0.80966907219346707</v>
      </c>
      <c r="T73" s="112">
        <f>IF(RES_hhdet_in_tes!T73=0,"",RES_hhdet_in_tes!T73/RES_hhdet_in_fec!T73)</f>
        <v>0.81756041710718197</v>
      </c>
      <c r="U73" s="112">
        <f>IF(RES_hhdet_in_tes!U73=0,"",RES_hhdet_in_tes!U73/RES_hhdet_in_fec!U73)</f>
        <v>0.8254693714915613</v>
      </c>
      <c r="V73" s="112">
        <f>IF(RES_hhdet_in_tes!V73=0,"",RES_hhdet_in_tes!V73/RES_hhdet_in_fec!V73)</f>
        <v>0.83323900236207726</v>
      </c>
      <c r="W73" s="112">
        <f>IF(RES_hhdet_in_tes!W73=0,"",RES_hhdet_in_tes!W73/RES_hhdet_in_fec!W73)</f>
        <v>0.84033525291097477</v>
      </c>
      <c r="X73" s="112" t="str">
        <f>IF(RES_hhdet_in_tes!X73=0,"",RES_hhdet_in_tes!X73/RES_hhdet_in_fec!X73)</f>
        <v/>
      </c>
      <c r="Y73" s="112" t="str">
        <f>IF(RES_hhdet_in_tes!Y73=0,"",RES_hhdet_in_tes!Y73/RES_hhdet_in_fec!Y73)</f>
        <v/>
      </c>
      <c r="DA73" s="131" t="s">
        <v>3655</v>
      </c>
    </row>
    <row r="74" spans="1:105" ht="12" customHeight="1" x14ac:dyDescent="0.25">
      <c r="A74" s="107" t="s">
        <v>121</v>
      </c>
      <c r="B74" s="113"/>
      <c r="C74" s="113" t="str">
        <f>IF(RES_hhdet_in_tes!C74=0,"",RES_hhdet_in_tes!C74/RES_hhdet_in_fec!C74)</f>
        <v/>
      </c>
      <c r="D74" s="113" t="str">
        <f>IF(RES_hhdet_in_tes!D74=0,"",RES_hhdet_in_tes!D74/RES_hhdet_in_fec!D74)</f>
        <v/>
      </c>
      <c r="E74" s="113" t="str">
        <f>IF(RES_hhdet_in_tes!E74=0,"",RES_hhdet_in_tes!E74/RES_hhdet_in_fec!E74)</f>
        <v/>
      </c>
      <c r="F74" s="113">
        <f>IF(RES_hhdet_in_tes!F74=0,"",RES_hhdet_in_tes!F74/RES_hhdet_in_fec!F74)</f>
        <v>0.78095576114284526</v>
      </c>
      <c r="G74" s="113">
        <f>IF(RES_hhdet_in_tes!G74=0,"",RES_hhdet_in_tes!G74/RES_hhdet_in_fec!G74)</f>
        <v>0.78126000765728854</v>
      </c>
      <c r="H74" s="113">
        <f>IF(RES_hhdet_in_tes!H74=0,"",RES_hhdet_in_tes!H74/RES_hhdet_in_fec!H74)</f>
        <v>0.78251669110970312</v>
      </c>
      <c r="I74" s="113">
        <f>IF(RES_hhdet_in_tes!I74=0,"",RES_hhdet_in_tes!I74/RES_hhdet_in_fec!I74)</f>
        <v>0.78131789692263798</v>
      </c>
      <c r="J74" s="113">
        <f>IF(RES_hhdet_in_tes!J74=0,"",RES_hhdet_in_tes!J74/RES_hhdet_in_fec!J74)</f>
        <v>0.7843070309848077</v>
      </c>
      <c r="K74" s="113">
        <f>IF(RES_hhdet_in_tes!K74=0,"",RES_hhdet_in_tes!K74/RES_hhdet_in_fec!K74)</f>
        <v>0.78581392140172179</v>
      </c>
      <c r="L74" s="113">
        <f>IF(RES_hhdet_in_tes!L74=0,"",RES_hhdet_in_tes!L74/RES_hhdet_in_fec!L74)</f>
        <v>0.78815083428369759</v>
      </c>
      <c r="M74" s="113" t="str">
        <f>IF(RES_hhdet_in_tes!M74=0,"",RES_hhdet_in_tes!M74/RES_hhdet_in_fec!M74)</f>
        <v/>
      </c>
      <c r="N74" s="113" t="str">
        <f>IF(RES_hhdet_in_tes!N74=0,"",RES_hhdet_in_tes!N74/RES_hhdet_in_fec!N74)</f>
        <v/>
      </c>
      <c r="O74" s="113">
        <f>IF(RES_hhdet_in_tes!O74=0,"",RES_hhdet_in_tes!O74/RES_hhdet_in_fec!O74)</f>
        <v>0.80554664172320112</v>
      </c>
      <c r="P74" s="113">
        <f>IF(RES_hhdet_in_tes!P74=0,"",RES_hhdet_in_tes!P74/RES_hhdet_in_fec!P74)</f>
        <v>0.81648208322103621</v>
      </c>
      <c r="Q74" s="113">
        <f>IF(RES_hhdet_in_tes!Q74=0,"",RES_hhdet_in_tes!Q74/RES_hhdet_in_fec!Q74)</f>
        <v>0.82732195662266428</v>
      </c>
      <c r="R74" s="113">
        <f>IF(RES_hhdet_in_tes!R74=0,"",RES_hhdet_in_tes!R74/RES_hhdet_in_fec!R74)</f>
        <v>0.83409658806348153</v>
      </c>
      <c r="S74" s="113">
        <f>IF(RES_hhdet_in_tes!S74=0,"",RES_hhdet_in_tes!S74/RES_hhdet_in_fec!S74)</f>
        <v>0.84099560875743462</v>
      </c>
      <c r="T74" s="113">
        <f>IF(RES_hhdet_in_tes!T74=0,"",RES_hhdet_in_tes!T74/RES_hhdet_in_fec!T74)</f>
        <v>0.84770174739813742</v>
      </c>
      <c r="U74" s="113">
        <f>IF(RES_hhdet_in_tes!U74=0,"",RES_hhdet_in_tes!U74/RES_hhdet_in_fec!U74)</f>
        <v>0.85467072173361414</v>
      </c>
      <c r="V74" s="113">
        <f>IF(RES_hhdet_in_tes!V74=0,"",RES_hhdet_in_tes!V74/RES_hhdet_in_fec!V74)</f>
        <v>0.86147711540337857</v>
      </c>
      <c r="W74" s="113">
        <f>IF(RES_hhdet_in_tes!W74=0,"",RES_hhdet_in_tes!W74/RES_hhdet_in_fec!W74)</f>
        <v>0.86887441840707624</v>
      </c>
      <c r="X74" s="113" t="str">
        <f>IF(RES_hhdet_in_tes!X74=0,"",RES_hhdet_in_tes!X74/RES_hhdet_in_fec!X74)</f>
        <v/>
      </c>
      <c r="Y74" s="113" t="str">
        <f>IF(RES_hhdet_in_tes!Y74=0,"",RES_hhdet_in_tes!Y74/RES_hhdet_in_fec!Y74)</f>
        <v/>
      </c>
      <c r="DA74" s="132" t="s">
        <v>3656</v>
      </c>
    </row>
    <row r="75" spans="1:105" ht="12" customHeight="1" x14ac:dyDescent="0.25">
      <c r="A75" s="108" t="s">
        <v>53</v>
      </c>
      <c r="B75" s="111"/>
      <c r="C75" s="111" t="str">
        <f>IF(RES_hhdet_in_tes!C75=0,"",RES_hhdet_in_tes!C75/RES_hhdet_in_fec!C75)</f>
        <v/>
      </c>
      <c r="D75" s="111" t="str">
        <f>IF(RES_hhdet_in_tes!D75=0,"",RES_hhdet_in_tes!D75/RES_hhdet_in_fec!D75)</f>
        <v/>
      </c>
      <c r="E75" s="111" t="str">
        <f>IF(RES_hhdet_in_tes!E75=0,"",RES_hhdet_in_tes!E75/RES_hhdet_in_fec!E75)</f>
        <v/>
      </c>
      <c r="F75" s="111">
        <f>IF(RES_hhdet_in_tes!F75=0,"",RES_hhdet_in_tes!F75/RES_hhdet_in_fec!F75)</f>
        <v>0.73980288878691836</v>
      </c>
      <c r="G75" s="111">
        <f>IF(RES_hhdet_in_tes!G75=0,"",RES_hhdet_in_tes!G75/RES_hhdet_in_fec!G75)</f>
        <v>0.74097716762708299</v>
      </c>
      <c r="H75" s="111">
        <f>IF(RES_hhdet_in_tes!H75=0,"",RES_hhdet_in_tes!H75/RES_hhdet_in_fec!H75)</f>
        <v>0.74222956233796622</v>
      </c>
      <c r="I75" s="111">
        <f>IF(RES_hhdet_in_tes!I75=0,"",RES_hhdet_in_tes!I75/RES_hhdet_in_fec!I75)</f>
        <v>0.74357911838524959</v>
      </c>
      <c r="J75" s="111">
        <f>IF(RES_hhdet_in_tes!J75=0,"",RES_hhdet_in_tes!J75/RES_hhdet_in_fec!J75)</f>
        <v>0.74510220231596114</v>
      </c>
      <c r="K75" s="111">
        <f>IF(RES_hhdet_in_tes!K75=0,"",RES_hhdet_in_tes!K75/RES_hhdet_in_fec!K75)</f>
        <v>0.7468662774507715</v>
      </c>
      <c r="L75" s="111">
        <f>IF(RES_hhdet_in_tes!L75=0,"",RES_hhdet_in_tes!L75/RES_hhdet_in_fec!L75)</f>
        <v>0.74889453891189273</v>
      </c>
      <c r="M75" s="111" t="str">
        <f>IF(RES_hhdet_in_tes!M75=0,"",RES_hhdet_in_tes!M75/RES_hhdet_in_fec!M75)</f>
        <v/>
      </c>
      <c r="N75" s="111" t="str">
        <f>IF(RES_hhdet_in_tes!N75=0,"",RES_hhdet_in_tes!N75/RES_hhdet_in_fec!N75)</f>
        <v/>
      </c>
      <c r="O75" s="111">
        <f>IF(RES_hhdet_in_tes!O75=0,"",RES_hhdet_in_tes!O75/RES_hhdet_in_fec!O75)</f>
        <v>0.76880400076698441</v>
      </c>
      <c r="P75" s="111">
        <f>IF(RES_hhdet_in_tes!P75=0,"",RES_hhdet_in_tes!P75/RES_hhdet_in_fec!P75)</f>
        <v>0.78137688823315055</v>
      </c>
      <c r="Q75" s="111">
        <f>IF(RES_hhdet_in_tes!Q75=0,"",RES_hhdet_in_tes!Q75/RES_hhdet_in_fec!Q75)</f>
        <v>0.79350704963709107</v>
      </c>
      <c r="R75" s="111">
        <f>IF(RES_hhdet_in_tes!R75=0,"",RES_hhdet_in_tes!R75/RES_hhdet_in_fec!R75)</f>
        <v>0.80171600724161429</v>
      </c>
      <c r="S75" s="111">
        <f>IF(RES_hhdet_in_tes!S75=0,"",RES_hhdet_in_tes!S75/RES_hhdet_in_fec!S75)</f>
        <v>0.80966907219346695</v>
      </c>
      <c r="T75" s="111">
        <f>IF(RES_hhdet_in_tes!T75=0,"",RES_hhdet_in_tes!T75/RES_hhdet_in_fec!T75)</f>
        <v>0.81756041710718197</v>
      </c>
      <c r="U75" s="111">
        <f>IF(RES_hhdet_in_tes!U75=0,"",RES_hhdet_in_tes!U75/RES_hhdet_in_fec!U75)</f>
        <v>0.8254693714915613</v>
      </c>
      <c r="V75" s="111">
        <f>IF(RES_hhdet_in_tes!V75=0,"",RES_hhdet_in_tes!V75/RES_hhdet_in_fec!V75)</f>
        <v>0.83323900236207749</v>
      </c>
      <c r="W75" s="111">
        <f>IF(RES_hhdet_in_tes!W75=0,"",RES_hhdet_in_tes!W75/RES_hhdet_in_fec!W75)</f>
        <v>0.84033525291097477</v>
      </c>
      <c r="X75" s="111" t="str">
        <f>IF(RES_hhdet_in_tes!X75=0,"",RES_hhdet_in_tes!X75/RES_hhdet_in_fec!X75)</f>
        <v/>
      </c>
      <c r="Y75" s="111" t="str">
        <f>IF(RES_hhdet_in_tes!Y75=0,"",RES_hhdet_in_tes!Y75/RES_hhdet_in_fec!Y75)</f>
        <v/>
      </c>
      <c r="DA75" s="63" t="s">
        <v>3657</v>
      </c>
    </row>
    <row r="76" spans="1:105" ht="12" customHeight="1" x14ac:dyDescent="0.25">
      <c r="A76" s="108" t="s">
        <v>52</v>
      </c>
      <c r="B76" s="111"/>
      <c r="C76" s="111" t="str">
        <f>IF(RES_hhdet_in_tes!C76=0,"",RES_hhdet_in_tes!C76/RES_hhdet_in_fec!C76)</f>
        <v/>
      </c>
      <c r="D76" s="111" t="str">
        <f>IF(RES_hhdet_in_tes!D76=0,"",RES_hhdet_in_tes!D76/RES_hhdet_in_fec!D76)</f>
        <v/>
      </c>
      <c r="E76" s="111" t="str">
        <f>IF(RES_hhdet_in_tes!E76=0,"",RES_hhdet_in_tes!E76/RES_hhdet_in_fec!E76)</f>
        <v/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>
        <f>IF(RES_hhdet_in_tes!H76=0,"",RES_hhdet_in_tes!H76/RES_hhdet_in_fec!H76)</f>
        <v>1</v>
      </c>
      <c r="I76" s="111">
        <f>IF(RES_hhdet_in_tes!I76=0,"",RES_hhdet_in_tes!I76/RES_hhdet_in_fec!I76)</f>
        <v>1</v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>
        <f>IF(RES_hhdet_in_tes!L76=0,"",RES_hhdet_in_tes!L76/RES_hhdet_in_fec!L76)</f>
        <v>1</v>
      </c>
      <c r="M76" s="111" t="str">
        <f>IF(RES_hhdet_in_tes!M76=0,"",RES_hhdet_in_tes!M76/RES_hhdet_in_fec!M76)</f>
        <v/>
      </c>
      <c r="N76" s="111" t="str">
        <f>IF(RES_hhdet_in_tes!N76=0,"",RES_hhdet_in_tes!N76/RES_hhdet_in_fec!N76)</f>
        <v/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X76" s="111" t="str">
        <f>IF(RES_hhdet_in_tes!X76=0,"",RES_hhdet_in_tes!X76/RES_hhdet_in_fec!X76)</f>
        <v/>
      </c>
      <c r="Y76" s="111" t="str">
        <f>IF(RES_hhdet_in_tes!Y76=0,"",RES_hhdet_in_tes!Y76/RES_hhdet_in_fec!Y76)</f>
        <v/>
      </c>
      <c r="DA76" s="63" t="s">
        <v>3658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0.62609011743357668</v>
      </c>
      <c r="D77" s="124">
        <f>IF(RES_hhdet_in_tes!D77=0,"",RES_hhdet_in_tes!D77/RES_hhdet_in_fec!D77)</f>
        <v>0.62613165531786985</v>
      </c>
      <c r="E77" s="124">
        <f>IF(RES_hhdet_in_tes!E77=0,"",RES_hhdet_in_tes!E77/RES_hhdet_in_fec!E77)</f>
        <v>0.62921778838903686</v>
      </c>
      <c r="F77" s="124">
        <f>IF(RES_hhdet_in_tes!F77=0,"",RES_hhdet_in_tes!F77/RES_hhdet_in_fec!F77)</f>
        <v>0.6312119230508586</v>
      </c>
      <c r="G77" s="124">
        <f>IF(RES_hhdet_in_tes!G77=0,"",RES_hhdet_in_tes!G77/RES_hhdet_in_fec!G77)</f>
        <v>0.63253959794464287</v>
      </c>
      <c r="H77" s="124">
        <f>IF(RES_hhdet_in_tes!H77=0,"",RES_hhdet_in_tes!H77/RES_hhdet_in_fec!H77)</f>
        <v>0.63239996297298529</v>
      </c>
      <c r="I77" s="124">
        <f>IF(RES_hhdet_in_tes!I77=0,"",RES_hhdet_in_tes!I77/RES_hhdet_in_fec!I77)</f>
        <v>0.63024326852649026</v>
      </c>
      <c r="J77" s="124">
        <f>IF(RES_hhdet_in_tes!J77=0,"",RES_hhdet_in_tes!J77/RES_hhdet_in_fec!J77)</f>
        <v>0.62912951738618561</v>
      </c>
      <c r="K77" s="124">
        <f>IF(RES_hhdet_in_tes!K77=0,"",RES_hhdet_in_tes!K77/RES_hhdet_in_fec!K77)</f>
        <v>0.62971328384390368</v>
      </c>
      <c r="L77" s="124">
        <f>IF(RES_hhdet_in_tes!L77=0,"",RES_hhdet_in_tes!L77/RES_hhdet_in_fec!L77)</f>
        <v>0.63124724602503735</v>
      </c>
      <c r="M77" s="124" t="str">
        <f>IF(RES_hhdet_in_tes!M77=0,"",RES_hhdet_in_tes!M77/RES_hhdet_in_fec!M77)</f>
        <v/>
      </c>
      <c r="N77" s="124" t="str">
        <f>IF(RES_hhdet_in_tes!N77=0,"",RES_hhdet_in_tes!N77/RES_hhdet_in_fec!N77)</f>
        <v/>
      </c>
      <c r="O77" s="124">
        <f>IF(RES_hhdet_in_tes!O77=0,"",RES_hhdet_in_tes!O77/RES_hhdet_in_fec!O77)</f>
        <v>0.63655469748725946</v>
      </c>
      <c r="P77" s="124">
        <f>IF(RES_hhdet_in_tes!P77=0,"",RES_hhdet_in_tes!P77/RES_hhdet_in_fec!P77)</f>
        <v>0.6378213253770727</v>
      </c>
      <c r="Q77" s="124">
        <f>IF(RES_hhdet_in_tes!Q77=0,"",RES_hhdet_in_tes!Q77/RES_hhdet_in_fec!Q77)</f>
        <v>0.63393217466583318</v>
      </c>
      <c r="R77" s="124">
        <f>IF(RES_hhdet_in_tes!R77=0,"",RES_hhdet_in_tes!R77/RES_hhdet_in_fec!R77)</f>
        <v>0.63414808829228564</v>
      </c>
      <c r="S77" s="124">
        <f>IF(RES_hhdet_in_tes!S77=0,"",RES_hhdet_in_tes!S77/RES_hhdet_in_fec!S77)</f>
        <v>0.63631990071426581</v>
      </c>
      <c r="T77" s="124">
        <f>IF(RES_hhdet_in_tes!T77=0,"",RES_hhdet_in_tes!T77/RES_hhdet_in_fec!T77)</f>
        <v>0.6441142523427662</v>
      </c>
      <c r="U77" s="124">
        <f>IF(RES_hhdet_in_tes!U77=0,"",RES_hhdet_in_tes!U77/RES_hhdet_in_fec!U77)</f>
        <v>0.64474073255439956</v>
      </c>
      <c r="V77" s="124">
        <f>IF(RES_hhdet_in_tes!V77=0,"",RES_hhdet_in_tes!V77/RES_hhdet_in_fec!V77)</f>
        <v>0.66132858849030629</v>
      </c>
      <c r="W77" s="124">
        <f>IF(RES_hhdet_in_tes!W77=0,"",RES_hhdet_in_tes!W77/RES_hhdet_in_fec!W77)</f>
        <v>0.66537707642076749</v>
      </c>
      <c r="X77" s="124" t="str">
        <f>IF(RES_hhdet_in_tes!X77=0,"",RES_hhdet_in_tes!X77/RES_hhdet_in_fec!X77)</f>
        <v/>
      </c>
      <c r="Y77" s="124" t="str">
        <f>IF(RES_hhdet_in_tes!Y77=0,"",RES_hhdet_in_tes!Y77/RES_hhdet_in_fec!Y77)</f>
        <v/>
      </c>
      <c r="DA77" s="130" t="s">
        <v>3659</v>
      </c>
    </row>
    <row r="78" spans="1:105" ht="12" customHeight="1" x14ac:dyDescent="0.25">
      <c r="A78" s="97" t="s">
        <v>189</v>
      </c>
      <c r="B78" s="111"/>
      <c r="C78" s="111">
        <f>IF(RES_hhdet_in_tes!C78=0,"",RES_hhdet_in_tes!C78/RES_hhdet_in_fec!C78)</f>
        <v>0.62193952422141885</v>
      </c>
      <c r="D78" s="111">
        <f>IF(RES_hhdet_in_tes!D78=0,"",RES_hhdet_in_tes!D78/RES_hhdet_in_fec!D78)</f>
        <v>0.62217968968688075</v>
      </c>
      <c r="E78" s="111">
        <f>IF(RES_hhdet_in_tes!E78=0,"",RES_hhdet_in_tes!E78/RES_hhdet_in_fec!E78)</f>
        <v>0.62241987678611188</v>
      </c>
      <c r="F78" s="111">
        <f>IF(RES_hhdet_in_tes!F78=0,"",RES_hhdet_in_tes!F78/RES_hhdet_in_fec!F78)</f>
        <v>0.6226600668354022</v>
      </c>
      <c r="G78" s="111">
        <f>IF(RES_hhdet_in_tes!G78=0,"",RES_hhdet_in_tes!G78/RES_hhdet_in_fec!G78)</f>
        <v>0.62290027680812166</v>
      </c>
      <c r="H78" s="111">
        <f>IF(RES_hhdet_in_tes!H78=0,"",RES_hhdet_in_tes!H78/RES_hhdet_in_fec!H78)</f>
        <v>0.6231405046269457</v>
      </c>
      <c r="I78" s="111">
        <f>IF(RES_hhdet_in_tes!I78=0,"",RES_hhdet_in_tes!I78/RES_hhdet_in_fec!I78)</f>
        <v>0.6233807544741129</v>
      </c>
      <c r="J78" s="111">
        <f>IF(RES_hhdet_in_tes!J78=0,"",RES_hhdet_in_tes!J78/RES_hhdet_in_fec!J78)</f>
        <v>0.62362104348277936</v>
      </c>
      <c r="K78" s="111">
        <f>IF(RES_hhdet_in_tes!K78=0,"",RES_hhdet_in_tes!K78/RES_hhdet_in_fec!K78)</f>
        <v>0.62386138622063414</v>
      </c>
      <c r="L78" s="111">
        <f>IF(RES_hhdet_in_tes!L78=0,"",RES_hhdet_in_tes!L78/RES_hhdet_in_fec!L78)</f>
        <v>0.62410178658513105</v>
      </c>
      <c r="M78" s="111" t="str">
        <f>IF(RES_hhdet_in_tes!M78=0,"",RES_hhdet_in_tes!M78/RES_hhdet_in_fec!M78)</f>
        <v/>
      </c>
      <c r="N78" s="111" t="str">
        <f>IF(RES_hhdet_in_tes!N78=0,"",RES_hhdet_in_tes!N78/RES_hhdet_in_fec!N78)</f>
        <v/>
      </c>
      <c r="O78" s="111">
        <f>IF(RES_hhdet_in_tes!O78=0,"",RES_hhdet_in_tes!O78/RES_hhdet_in_fec!O78)</f>
        <v>0.62444739673594274</v>
      </c>
      <c r="P78" s="111">
        <f>IF(RES_hhdet_in_tes!P78=0,"",RES_hhdet_in_tes!P78/RES_hhdet_in_fec!P78)</f>
        <v>0.62461758358242569</v>
      </c>
      <c r="Q78" s="111">
        <f>IF(RES_hhdet_in_tes!Q78=0,"",RES_hhdet_in_tes!Q78/RES_hhdet_in_fec!Q78)</f>
        <v>0.62531028380402431</v>
      </c>
      <c r="R78" s="111">
        <f>IF(RES_hhdet_in_tes!R78=0,"",RES_hhdet_in_tes!R78/RES_hhdet_in_fec!R78)</f>
        <v>0.62712983479866191</v>
      </c>
      <c r="S78" s="111">
        <f>IF(RES_hhdet_in_tes!S78=0,"",RES_hhdet_in_tes!S78/RES_hhdet_in_fec!S78)</f>
        <v>0.62969651939578986</v>
      </c>
      <c r="T78" s="111">
        <f>IF(RES_hhdet_in_tes!T78=0,"",RES_hhdet_in_tes!T78/RES_hhdet_in_fec!T78)</f>
        <v>0.63251267565295044</v>
      </c>
      <c r="U78" s="111">
        <f>IF(RES_hhdet_in_tes!U78=0,"",RES_hhdet_in_tes!U78/RES_hhdet_in_fec!U78)</f>
        <v>0.6350806416276934</v>
      </c>
      <c r="V78" s="111">
        <f>IF(RES_hhdet_in_tes!V78=0,"",RES_hhdet_in_tes!V78/RES_hhdet_in_fec!V78)</f>
        <v>0.63690275537756436</v>
      </c>
      <c r="W78" s="111">
        <f>IF(RES_hhdet_in_tes!W78=0,"",RES_hhdet_in_tes!W78/RES_hhdet_in_fec!W78)</f>
        <v>0.63777847708000956</v>
      </c>
      <c r="X78" s="111" t="str">
        <f>IF(RES_hhdet_in_tes!X78=0,"",RES_hhdet_in_tes!X78/RES_hhdet_in_fec!X78)</f>
        <v/>
      </c>
      <c r="Y78" s="111" t="str">
        <f>IF(RES_hhdet_in_tes!Y78=0,"",RES_hhdet_in_tes!Y78/RES_hhdet_in_fec!Y78)</f>
        <v/>
      </c>
      <c r="DA78" s="63" t="s">
        <v>3660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0.77421136830848492</v>
      </c>
      <c r="D79" s="45">
        <f>IF(RES_hhdet_in_tes!D79=0,"",RES_hhdet_in_tes!D79/RES_hhdet_in_fec!D79)</f>
        <v>0.77547918830602236</v>
      </c>
      <c r="E79" s="45">
        <f>IF(RES_hhdet_in_tes!E79=0,"",RES_hhdet_in_tes!E79/RES_hhdet_in_fec!E79)</f>
        <v>0.77680678630972921</v>
      </c>
      <c r="F79" s="45">
        <f>IF(RES_hhdet_in_tes!F79=0,"",RES_hhdet_in_tes!F79/RES_hhdet_in_fec!F79)</f>
        <v>0.77814253585973203</v>
      </c>
      <c r="G79" s="45">
        <f>IF(RES_hhdet_in_tes!G79=0,"",RES_hhdet_in_tes!G79/RES_hhdet_in_fec!G79)</f>
        <v>0.77953333743733155</v>
      </c>
      <c r="H79" s="45">
        <f>IF(RES_hhdet_in_tes!H79=0,"",RES_hhdet_in_tes!H79/RES_hhdet_in_fec!H79)</f>
        <v>0.78097345102069315</v>
      </c>
      <c r="I79" s="45">
        <f>IF(RES_hhdet_in_tes!I79=0,"",RES_hhdet_in_tes!I79/RES_hhdet_in_fec!I79)</f>
        <v>0.78247443288978014</v>
      </c>
      <c r="J79" s="45">
        <f>IF(RES_hhdet_in_tes!J79=0,"",RES_hhdet_in_tes!J79/RES_hhdet_in_fec!J79)</f>
        <v>0.78408362504460105</v>
      </c>
      <c r="K79" s="45">
        <f>IF(RES_hhdet_in_tes!K79=0,"",RES_hhdet_in_tes!K79/RES_hhdet_in_fec!K79)</f>
        <v>0.7858412806375904</v>
      </c>
      <c r="L79" s="45">
        <f>IF(RES_hhdet_in_tes!L79=0,"",RES_hhdet_in_tes!L79/RES_hhdet_in_fec!L79)</f>
        <v>0.78775816903731943</v>
      </c>
      <c r="M79" s="45" t="str">
        <f>IF(RES_hhdet_in_tes!M79=0,"",RES_hhdet_in_tes!M79/RES_hhdet_in_fec!M79)</f>
        <v/>
      </c>
      <c r="N79" s="45" t="str">
        <f>IF(RES_hhdet_in_tes!N79=0,"",RES_hhdet_in_tes!N79/RES_hhdet_in_fec!N79)</f>
        <v/>
      </c>
      <c r="O79" s="45">
        <f>IF(RES_hhdet_in_tes!O79=0,"",RES_hhdet_in_tes!O79/RES_hhdet_in_fec!O79)</f>
        <v>0.79946815874449695</v>
      </c>
      <c r="P79" s="45">
        <f>IF(RES_hhdet_in_tes!P79=0,"",RES_hhdet_in_tes!P79/RES_hhdet_in_fec!P79)</f>
        <v>0.80636542851639703</v>
      </c>
      <c r="Q79" s="45">
        <f>IF(RES_hhdet_in_tes!Q79=0,"",RES_hhdet_in_tes!Q79/RES_hhdet_in_fec!Q79)</f>
        <v>0.81529056287490032</v>
      </c>
      <c r="R79" s="45">
        <f>IF(RES_hhdet_in_tes!R79=0,"",RES_hhdet_in_tes!R79/RES_hhdet_in_fec!R79)</f>
        <v>0.82743553688285287</v>
      </c>
      <c r="S79" s="45">
        <f>IF(RES_hhdet_in_tes!S79=0,"",RES_hhdet_in_tes!S79/RES_hhdet_in_fec!S79)</f>
        <v>0.84263286397923343</v>
      </c>
      <c r="T79" s="45">
        <f>IF(RES_hhdet_in_tes!T79=0,"",RES_hhdet_in_tes!T79/RES_hhdet_in_fec!T79)</f>
        <v>0.85899362114541622</v>
      </c>
      <c r="U79" s="45">
        <f>IF(RES_hhdet_in_tes!U79=0,"",RES_hhdet_in_tes!U79/RES_hhdet_in_fec!U79)</f>
        <v>0.87462888536281946</v>
      </c>
      <c r="V79" s="45">
        <f>IF(RES_hhdet_in_tes!V79=0,"",RES_hhdet_in_tes!V79/RES_hhdet_in_fec!V79)</f>
        <v>0.88764973361284116</v>
      </c>
      <c r="W79" s="45">
        <f>IF(RES_hhdet_in_tes!W79=0,"",RES_hhdet_in_tes!W79/RES_hhdet_in_fec!W79)</f>
        <v>0.897399867836561</v>
      </c>
      <c r="X79" s="45" t="str">
        <f>IF(RES_hhdet_in_tes!X79=0,"",RES_hhdet_in_tes!X79/RES_hhdet_in_fec!X79)</f>
        <v/>
      </c>
      <c r="Y79" s="45" t="str">
        <f>IF(RES_hhdet_in_tes!Y79=0,"",RES_hhdet_in_tes!Y79/RES_hhdet_in_fec!Y79)</f>
        <v/>
      </c>
      <c r="DA79" s="60" t="s">
        <v>3661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/>
      <c r="C81" s="119">
        <f>IF(RES_hhdet_in_tes!C81=0,"",RES_hhdet_in_tes!C81/RES_hhdet_in_fec!C81)</f>
        <v>0.63385779969103218</v>
      </c>
      <c r="D81" s="119">
        <f>IF(RES_hhdet_in_tes!D81=0,"",RES_hhdet_in_tes!D81/RES_hhdet_in_fec!D81)</f>
        <v>0.64515167843633514</v>
      </c>
      <c r="E81" s="119">
        <f>IF(RES_hhdet_in_tes!E81=0,"",RES_hhdet_in_tes!E81/RES_hhdet_in_fec!E81)</f>
        <v>0.65653216376923385</v>
      </c>
      <c r="F81" s="119">
        <f>IF(RES_hhdet_in_tes!F81=0,"",RES_hhdet_in_tes!F81/RES_hhdet_in_fec!F81)</f>
        <v>0.66862556512058735</v>
      </c>
      <c r="G81" s="119">
        <f>IF(RES_hhdet_in_tes!G81=0,"",RES_hhdet_in_tes!G81/RES_hhdet_in_fec!G81)</f>
        <v>0.68066910207774023</v>
      </c>
      <c r="H81" s="119">
        <f>IF(RES_hhdet_in_tes!H81=0,"",RES_hhdet_in_tes!H81/RES_hhdet_in_fec!H81)</f>
        <v>0.69268703271156296</v>
      </c>
      <c r="I81" s="119">
        <f>IF(RES_hhdet_in_tes!I81=0,"",RES_hhdet_in_tes!I81/RES_hhdet_in_fec!I81)</f>
        <v>0.70431759671437111</v>
      </c>
      <c r="J81" s="119">
        <f>IF(RES_hhdet_in_tes!J81=0,"",RES_hhdet_in_tes!J81/RES_hhdet_in_fec!J81)</f>
        <v>0.71744876273180724</v>
      </c>
      <c r="K81" s="119">
        <f>IF(RES_hhdet_in_tes!K81=0,"",RES_hhdet_in_tes!K81/RES_hhdet_in_fec!K81)</f>
        <v>0.72888128883093084</v>
      </c>
      <c r="L81" s="119">
        <f>IF(RES_hhdet_in_tes!L81=0,"",RES_hhdet_in_tes!L81/RES_hhdet_in_fec!L81)</f>
        <v>0.74130384074078826</v>
      </c>
      <c r="M81" s="119">
        <f>IF(RES_hhdet_in_tes!M81=0,"",RES_hhdet_in_tes!M81/RES_hhdet_in_fec!M81)</f>
        <v>0.75198558594678189</v>
      </c>
      <c r="N81" s="119">
        <f>IF(RES_hhdet_in_tes!N81=0,"",RES_hhdet_in_tes!N81/RES_hhdet_in_fec!N81)</f>
        <v>0.76242024506549499</v>
      </c>
      <c r="O81" s="119">
        <f>IF(RES_hhdet_in_tes!O81=0,"",RES_hhdet_in_tes!O81/RES_hhdet_in_fec!O81)</f>
        <v>0.77107848899335041</v>
      </c>
      <c r="P81" s="119">
        <f>IF(RES_hhdet_in_tes!P81=0,"",RES_hhdet_in_tes!P81/RES_hhdet_in_fec!P81)</f>
        <v>0.77761855866516072</v>
      </c>
      <c r="Q81" s="119">
        <f>IF(RES_hhdet_in_tes!Q81=0,"",RES_hhdet_in_tes!Q81/RES_hhdet_in_fec!Q81)</f>
        <v>0.78717232345231636</v>
      </c>
      <c r="R81" s="119">
        <f>IF(RES_hhdet_in_tes!R81=0,"",RES_hhdet_in_tes!R81/RES_hhdet_in_fec!R81)</f>
        <v>0.79899936969013752</v>
      </c>
      <c r="S81" s="119">
        <f>IF(RES_hhdet_in_tes!S81=0,"",RES_hhdet_in_tes!S81/RES_hhdet_in_fec!S81)</f>
        <v>0.81299763737596609</v>
      </c>
      <c r="T81" s="119">
        <f>IF(RES_hhdet_in_tes!T81=0,"",RES_hhdet_in_tes!T81/RES_hhdet_in_fec!T81)</f>
        <v>0.82798635651468355</v>
      </c>
      <c r="U81" s="119">
        <f>IF(RES_hhdet_in_tes!U81=0,"",RES_hhdet_in_tes!U81/RES_hhdet_in_fec!U81)</f>
        <v>0.84160753173203651</v>
      </c>
      <c r="V81" s="119">
        <f>IF(RES_hhdet_in_tes!V81=0,"",RES_hhdet_in_tes!V81/RES_hhdet_in_fec!V81)</f>
        <v>0.85485149888078449</v>
      </c>
      <c r="W81" s="119">
        <f>IF(RES_hhdet_in_tes!W81=0,"",RES_hhdet_in_tes!W81/RES_hhdet_in_fec!W81)</f>
        <v>0.8645523189989186</v>
      </c>
      <c r="X81" s="119">
        <f>IF(RES_hhdet_in_tes!X81=0,"",RES_hhdet_in_tes!X81/RES_hhdet_in_fec!X81)</f>
        <v>0.86859210333364723</v>
      </c>
      <c r="Y81" s="119">
        <f>IF(RES_hhdet_in_tes!Y81=0,"",RES_hhdet_in_tes!Y81/RES_hhdet_in_fec!Y81)</f>
        <v>0.88441766827724944</v>
      </c>
      <c r="DA81" s="129" t="s">
        <v>3662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0.62406824779976267</v>
      </c>
      <c r="D82" s="124">
        <f>IF(RES_hhdet_in_tes!D82=0,"",RES_hhdet_in_tes!D82/RES_hhdet_in_fec!D82)</f>
        <v>0.63644511462500153</v>
      </c>
      <c r="E82" s="124">
        <f>IF(RES_hhdet_in_tes!E82=0,"",RES_hhdet_in_tes!E82/RES_hhdet_in_fec!E82)</f>
        <v>0.64896111969308434</v>
      </c>
      <c r="F82" s="124">
        <f>IF(RES_hhdet_in_tes!F82=0,"",RES_hhdet_in_tes!F82/RES_hhdet_in_fec!F82)</f>
        <v>0.66155511366628761</v>
      </c>
      <c r="G82" s="124">
        <f>IF(RES_hhdet_in_tes!G82=0,"",RES_hhdet_in_tes!G82/RES_hhdet_in_fec!G82)</f>
        <v>0.67426291736911081</v>
      </c>
      <c r="H82" s="124">
        <f>IF(RES_hhdet_in_tes!H82=0,"",RES_hhdet_in_tes!H82/RES_hhdet_in_fec!H82)</f>
        <v>0.68705215444341994</v>
      </c>
      <c r="I82" s="124">
        <f>IF(RES_hhdet_in_tes!I82=0,"",RES_hhdet_in_tes!I82/RES_hhdet_in_fec!I82)</f>
        <v>0.69990236600261391</v>
      </c>
      <c r="J82" s="124">
        <f>IF(RES_hhdet_in_tes!J82=0,"",RES_hhdet_in_tes!J82/RES_hhdet_in_fec!J82)</f>
        <v>0.71276314407221231</v>
      </c>
      <c r="K82" s="124">
        <f>IF(RES_hhdet_in_tes!K82=0,"",RES_hhdet_in_tes!K82/RES_hhdet_in_fec!K82)</f>
        <v>0.72559788308778339</v>
      </c>
      <c r="L82" s="124">
        <f>IF(RES_hhdet_in_tes!L82=0,"",RES_hhdet_in_tes!L82/RES_hhdet_in_fec!L82)</f>
        <v>0.73835105108844123</v>
      </c>
      <c r="M82" s="124">
        <f>IF(RES_hhdet_in_tes!M82=0,"",RES_hhdet_in_tes!M82/RES_hhdet_in_fec!M82)</f>
        <v>0.75004187612245454</v>
      </c>
      <c r="N82" s="124">
        <f>IF(RES_hhdet_in_tes!N82=0,"",RES_hhdet_in_tes!N82/RES_hhdet_in_fec!N82)</f>
        <v>0.76019314039924535</v>
      </c>
      <c r="O82" s="124">
        <f>IF(RES_hhdet_in_tes!O82=0,"",RES_hhdet_in_tes!O82/RES_hhdet_in_fec!O82)</f>
        <v>0.76847300134044683</v>
      </c>
      <c r="P82" s="124">
        <f>IF(RES_hhdet_in_tes!P82=0,"",RES_hhdet_in_tes!P82/RES_hhdet_in_fec!P82)</f>
        <v>0.77561695687192689</v>
      </c>
      <c r="Q82" s="124">
        <f>IF(RES_hhdet_in_tes!Q82=0,"",RES_hhdet_in_tes!Q82/RES_hhdet_in_fec!Q82)</f>
        <v>0.78414259821408283</v>
      </c>
      <c r="R82" s="124">
        <f>IF(RES_hhdet_in_tes!R82=0,"",RES_hhdet_in_tes!R82/RES_hhdet_in_fec!R82)</f>
        <v>0.79692961667727491</v>
      </c>
      <c r="S82" s="124">
        <f>IF(RES_hhdet_in_tes!S82=0,"",RES_hhdet_in_tes!S82/RES_hhdet_in_fec!S82)</f>
        <v>0.81131023016695181</v>
      </c>
      <c r="T82" s="124">
        <f>IF(RES_hhdet_in_tes!T82=0,"",RES_hhdet_in_tes!T82/RES_hhdet_in_fec!T82)</f>
        <v>0.82581330312239543</v>
      </c>
      <c r="U82" s="124">
        <f>IF(RES_hhdet_in_tes!U82=0,"",RES_hhdet_in_tes!U82/RES_hhdet_in_fec!U82)</f>
        <v>0.83921326168103427</v>
      </c>
      <c r="V82" s="124">
        <f>IF(RES_hhdet_in_tes!V82=0,"",RES_hhdet_in_tes!V82/RES_hhdet_in_fec!V82)</f>
        <v>0.85045308666113395</v>
      </c>
      <c r="W82" s="124">
        <f>IF(RES_hhdet_in_tes!W82=0,"",RES_hhdet_in_tes!W82/RES_hhdet_in_fec!W82)</f>
        <v>0.85948735760431527</v>
      </c>
      <c r="X82" s="124">
        <f>IF(RES_hhdet_in_tes!X82=0,"",RES_hhdet_in_tes!X82/RES_hhdet_in_fec!X82)</f>
        <v>0.8648229753498331</v>
      </c>
      <c r="Y82" s="124">
        <f>IF(RES_hhdet_in_tes!Y82=0,"",RES_hhdet_in_tes!Y82/RES_hhdet_in_fec!Y82)</f>
        <v>0.86985592092818098</v>
      </c>
      <c r="DA82" s="130" t="s">
        <v>3663</v>
      </c>
    </row>
    <row r="83" spans="1:105" ht="12" customHeight="1" x14ac:dyDescent="0.25">
      <c r="A83" s="97" t="s">
        <v>199</v>
      </c>
      <c r="B83" s="111"/>
      <c r="C83" s="111">
        <f>IF(RES_hhdet_in_tes!C83=0,"",RES_hhdet_in_tes!C83/RES_hhdet_in_fec!C83)</f>
        <v>0.62190202017591467</v>
      </c>
      <c r="D83" s="111">
        <f>IF(RES_hhdet_in_tes!D83=0,"",RES_hhdet_in_tes!D83/RES_hhdet_in_fec!D83)</f>
        <v>0.63436194722828509</v>
      </c>
      <c r="E83" s="111">
        <f>IF(RES_hhdet_in_tes!E83=0,"",RES_hhdet_in_tes!E83/RES_hhdet_in_fec!E83)</f>
        <v>0.64694049132194009</v>
      </c>
      <c r="F83" s="111">
        <f>IF(RES_hhdet_in_tes!F83=0,"",RES_hhdet_in_tes!F83/RES_hhdet_in_fec!F83)</f>
        <v>0.65962535001325995</v>
      </c>
      <c r="G83" s="111">
        <f>IF(RES_hhdet_in_tes!G83=0,"",RES_hhdet_in_tes!G83/RES_hhdet_in_fec!G83)</f>
        <v>0.67240400776023834</v>
      </c>
      <c r="H83" s="111">
        <f>IF(RES_hhdet_in_tes!H83=0,"",RES_hhdet_in_tes!H83/RES_hhdet_in_fec!H83)</f>
        <v>0.68526172565243904</v>
      </c>
      <c r="I83" s="111">
        <f>IF(RES_hhdet_in_tes!I83=0,"",RES_hhdet_in_tes!I83/RES_hhdet_in_fec!I83)</f>
        <v>0.6981790614248512</v>
      </c>
      <c r="J83" s="111">
        <f>IF(RES_hhdet_in_tes!J83=0,"",RES_hhdet_in_tes!J83/RES_hhdet_in_fec!J83)</f>
        <v>0.7111140172454582</v>
      </c>
      <c r="K83" s="111">
        <f>IF(RES_hhdet_in_tes!K83=0,"",RES_hhdet_in_tes!K83/RES_hhdet_in_fec!K83)</f>
        <v>0.72401105953827527</v>
      </c>
      <c r="L83" s="111">
        <f>IF(RES_hhdet_in_tes!L83=0,"",RES_hhdet_in_tes!L83/RES_hhdet_in_fec!L83)</f>
        <v>0.7368208992760209</v>
      </c>
      <c r="M83" s="111">
        <f>IF(RES_hhdet_in_tes!M83=0,"",RES_hhdet_in_tes!M83/RES_hhdet_in_fec!M83)</f>
        <v>0.74858779075300452</v>
      </c>
      <c r="N83" s="111">
        <f>IF(RES_hhdet_in_tes!N83=0,"",RES_hhdet_in_tes!N83/RES_hhdet_in_fec!N83)</f>
        <v>0.75878876827412944</v>
      </c>
      <c r="O83" s="111">
        <f>IF(RES_hhdet_in_tes!O83=0,"",RES_hhdet_in_tes!O83/RES_hhdet_in_fec!O83)</f>
        <v>0.76712179056261354</v>
      </c>
      <c r="P83" s="111">
        <f>IF(RES_hhdet_in_tes!P83=0,"",RES_hhdet_in_tes!P83/RES_hhdet_in_fec!P83)</f>
        <v>0.77430874820816187</v>
      </c>
      <c r="Q83" s="111">
        <f>IF(RES_hhdet_in_tes!Q83=0,"",RES_hhdet_in_tes!Q83/RES_hhdet_in_fec!Q83)</f>
        <v>0.78288413238423304</v>
      </c>
      <c r="R83" s="111">
        <f>IF(RES_hhdet_in_tes!R83=0,"",RES_hhdet_in_tes!R83/RES_hhdet_in_fec!R83)</f>
        <v>0.79572894885239642</v>
      </c>
      <c r="S83" s="111">
        <f>IF(RES_hhdet_in_tes!S83=0,"",RES_hhdet_in_tes!S83/RES_hhdet_in_fec!S83)</f>
        <v>0.81018563634922447</v>
      </c>
      <c r="T83" s="111">
        <f>IF(RES_hhdet_in_tes!T83=0,"",RES_hhdet_in_tes!T83/RES_hhdet_in_fec!T83)</f>
        <v>0.82476781443507186</v>
      </c>
      <c r="U83" s="111">
        <f>IF(RES_hhdet_in_tes!U83=0,"",RES_hhdet_in_tes!U83/RES_hhdet_in_fec!U83)</f>
        <v>0.83823808631334262</v>
      </c>
      <c r="V83" s="111">
        <f>IF(RES_hhdet_in_tes!V83=0,"",RES_hhdet_in_tes!V83/RES_hhdet_in_fec!V83)</f>
        <v>0.84953725177066297</v>
      </c>
      <c r="W83" s="111">
        <f>IF(RES_hhdet_in_tes!W83=0,"",RES_hhdet_in_tes!W83/RES_hhdet_in_fec!W83)</f>
        <v>0.85861416674141045</v>
      </c>
      <c r="X83" s="111">
        <f>IF(RES_hhdet_in_tes!X83=0,"",RES_hhdet_in_tes!X83/RES_hhdet_in_fec!X83)</f>
        <v>0.86398342928188476</v>
      </c>
      <c r="Y83" s="111">
        <f>IF(RES_hhdet_in_tes!Y83=0,"",RES_hhdet_in_tes!Y83/RES_hhdet_in_fec!Y83)</f>
        <v>0.86904344109250586</v>
      </c>
      <c r="DA83" s="63" t="s">
        <v>3664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X84" s="111">
        <f>IF(RES_hhdet_in_tes!X84=0,"",RES_hhdet_in_tes!X84/RES_hhdet_in_fec!X84)</f>
        <v>1</v>
      </c>
      <c r="Y84" s="111">
        <f>IF(RES_hhdet_in_tes!Y84=0,"",RES_hhdet_in_tes!Y84/RES_hhdet_in_fec!Y84)</f>
        <v>1</v>
      </c>
      <c r="DA84" s="63" t="s">
        <v>3665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2.548045878563455</v>
      </c>
      <c r="D85" s="124">
        <f>IF(RES_hhdet_in_tes!D85=0,"",RES_hhdet_in_tes!D85/RES_hhdet_in_fec!D85)</f>
        <v>2.6635161396916764</v>
      </c>
      <c r="E85" s="124">
        <f>IF(RES_hhdet_in_tes!E85=0,"",RES_hhdet_in_tes!E85/RES_hhdet_in_fec!E85)</f>
        <v>2.7807175220720208</v>
      </c>
      <c r="F85" s="124">
        <f>IF(RES_hhdet_in_tes!F85=0,"",RES_hhdet_in_tes!F85/RES_hhdet_in_fec!F85)</f>
        <v>2.898860214257537</v>
      </c>
      <c r="G85" s="124">
        <f>IF(RES_hhdet_in_tes!G85=0,"",RES_hhdet_in_tes!G85/RES_hhdet_in_fec!G85)</f>
        <v>3.0186286552181771</v>
      </c>
      <c r="H85" s="124">
        <f>IF(RES_hhdet_in_tes!H85=0,"",RES_hhdet_in_tes!H85/RES_hhdet_in_fec!H85)</f>
        <v>3.1399152774204557</v>
      </c>
      <c r="I85" s="124">
        <f>IF(RES_hhdet_in_tes!I85=0,"",RES_hhdet_in_tes!I85/RES_hhdet_in_fec!I85)</f>
        <v>3.2628635522818543</v>
      </c>
      <c r="J85" s="124">
        <f>IF(RES_hhdet_in_tes!J85=0,"",RES_hhdet_in_tes!J85/RES_hhdet_in_fec!J85)</f>
        <v>3.3881165079089364</v>
      </c>
      <c r="K85" s="124">
        <f>IF(RES_hhdet_in_tes!K85=0,"",RES_hhdet_in_tes!K85/RES_hhdet_in_fec!K85)</f>
        <v>3.5161834761776625</v>
      </c>
      <c r="L85" s="124">
        <f>IF(RES_hhdet_in_tes!L85=0,"",RES_hhdet_in_tes!L85/RES_hhdet_in_fec!L85)</f>
        <v>3.6471319999765317</v>
      </c>
      <c r="M85" s="124">
        <f>IF(RES_hhdet_in_tes!M85=0,"",RES_hhdet_in_tes!M85/RES_hhdet_in_fec!M85)</f>
        <v>3.797189356054556</v>
      </c>
      <c r="N85" s="124">
        <f>IF(RES_hhdet_in_tes!N85=0,"",RES_hhdet_in_tes!N85/RES_hhdet_in_fec!N85)</f>
        <v>3.9711726778823899</v>
      </c>
      <c r="O85" s="124">
        <f>IF(RES_hhdet_in_tes!O85=0,"",RES_hhdet_in_tes!O85/RES_hhdet_in_fec!O85)</f>
        <v>4.1687715964219656</v>
      </c>
      <c r="P85" s="124">
        <f>IF(RES_hhdet_in_tes!P85=0,"",RES_hhdet_in_tes!P85/RES_hhdet_in_fec!P85)</f>
        <v>4.3707557842943707</v>
      </c>
      <c r="Q85" s="124">
        <f>IF(RES_hhdet_in_tes!Q85=0,"",RES_hhdet_in_tes!Q85/RES_hhdet_in_fec!Q85)</f>
        <v>4.5257755516249469</v>
      </c>
      <c r="R85" s="124">
        <f>IF(RES_hhdet_in_tes!R85=0,"",RES_hhdet_in_tes!R85/RES_hhdet_in_fec!R85)</f>
        <v>4.5593649432074823</v>
      </c>
      <c r="S85" s="124">
        <f>IF(RES_hhdet_in_tes!S85=0,"",RES_hhdet_in_tes!S85/RES_hhdet_in_fec!S85)</f>
        <v>4.5630970978277645</v>
      </c>
      <c r="T85" s="124">
        <f>IF(RES_hhdet_in_tes!T85=0,"",RES_hhdet_in_tes!T85/RES_hhdet_in_fec!T85)</f>
        <v>4.5672439362947443</v>
      </c>
      <c r="U85" s="124">
        <f>IF(RES_hhdet_in_tes!U85=0,"",RES_hhdet_in_tes!U85/RES_hhdet_in_fec!U85)</f>
        <v>4.5718515345913886</v>
      </c>
      <c r="V85" s="124">
        <f>IF(RES_hhdet_in_tes!V85=0,"",RES_hhdet_in_tes!V85/RES_hhdet_in_fec!V85)</f>
        <v>4.5850179148238439</v>
      </c>
      <c r="W85" s="124">
        <f>IF(RES_hhdet_in_tes!W85=0,"",RES_hhdet_in_tes!W85/RES_hhdet_in_fec!W85)</f>
        <v>4.6282325278830978</v>
      </c>
      <c r="X85" s="124">
        <f>IF(RES_hhdet_in_tes!X85=0,"",RES_hhdet_in_tes!X85/RES_hhdet_in_fec!X85)</f>
        <v>4.6785340157046775</v>
      </c>
      <c r="Y85" s="124">
        <f>IF(RES_hhdet_in_tes!Y85=0,"",RES_hhdet_in_tes!Y85/RES_hhdet_in_fec!Y85)</f>
        <v>4.7352327338814515</v>
      </c>
      <c r="DA85" s="130" t="s">
        <v>3666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2.548045878563455</v>
      </c>
      <c r="D86" s="111">
        <f>IF(RES_hhdet_in_tes!D86=0,"",RES_hhdet_in_tes!D86/RES_hhdet_in_fec!D86)</f>
        <v>2.6635161396916764</v>
      </c>
      <c r="E86" s="111">
        <f>IF(RES_hhdet_in_tes!E86=0,"",RES_hhdet_in_tes!E86/RES_hhdet_in_fec!E86)</f>
        <v>2.7807175220720208</v>
      </c>
      <c r="F86" s="111">
        <f>IF(RES_hhdet_in_tes!F86=0,"",RES_hhdet_in_tes!F86/RES_hhdet_in_fec!F86)</f>
        <v>2.898860214257537</v>
      </c>
      <c r="G86" s="111">
        <f>IF(RES_hhdet_in_tes!G86=0,"",RES_hhdet_in_tes!G86/RES_hhdet_in_fec!G86)</f>
        <v>3.0186286552181771</v>
      </c>
      <c r="H86" s="111">
        <f>IF(RES_hhdet_in_tes!H86=0,"",RES_hhdet_in_tes!H86/RES_hhdet_in_fec!H86)</f>
        <v>3.1399152774204557</v>
      </c>
      <c r="I86" s="111">
        <f>IF(RES_hhdet_in_tes!I86=0,"",RES_hhdet_in_tes!I86/RES_hhdet_in_fec!I86)</f>
        <v>3.2628635522818543</v>
      </c>
      <c r="J86" s="111">
        <f>IF(RES_hhdet_in_tes!J86=0,"",RES_hhdet_in_tes!J86/RES_hhdet_in_fec!J86)</f>
        <v>3.3881165079089364</v>
      </c>
      <c r="K86" s="111">
        <f>IF(RES_hhdet_in_tes!K86=0,"",RES_hhdet_in_tes!K86/RES_hhdet_in_fec!K86)</f>
        <v>3.5161834761776625</v>
      </c>
      <c r="L86" s="111">
        <f>IF(RES_hhdet_in_tes!L86=0,"",RES_hhdet_in_tes!L86/RES_hhdet_in_fec!L86)</f>
        <v>3.6471319999765317</v>
      </c>
      <c r="M86" s="111">
        <f>IF(RES_hhdet_in_tes!M86=0,"",RES_hhdet_in_tes!M86/RES_hhdet_in_fec!M86)</f>
        <v>3.797189356054556</v>
      </c>
      <c r="N86" s="111">
        <f>IF(RES_hhdet_in_tes!N86=0,"",RES_hhdet_in_tes!N86/RES_hhdet_in_fec!N86)</f>
        <v>3.9711726778823899</v>
      </c>
      <c r="O86" s="111">
        <f>IF(RES_hhdet_in_tes!O86=0,"",RES_hhdet_in_tes!O86/RES_hhdet_in_fec!O86)</f>
        <v>4.1687715964219656</v>
      </c>
      <c r="P86" s="111">
        <f>IF(RES_hhdet_in_tes!P86=0,"",RES_hhdet_in_tes!P86/RES_hhdet_in_fec!P86)</f>
        <v>4.3707557842943707</v>
      </c>
      <c r="Q86" s="111">
        <f>IF(RES_hhdet_in_tes!Q86=0,"",RES_hhdet_in_tes!Q86/RES_hhdet_in_fec!Q86)</f>
        <v>4.5257755516249469</v>
      </c>
      <c r="R86" s="111">
        <f>IF(RES_hhdet_in_tes!R86=0,"",RES_hhdet_in_tes!R86/RES_hhdet_in_fec!R86)</f>
        <v>4.5593649432074823</v>
      </c>
      <c r="S86" s="111">
        <f>IF(RES_hhdet_in_tes!S86=0,"",RES_hhdet_in_tes!S86/RES_hhdet_in_fec!S86)</f>
        <v>4.5630970978277645</v>
      </c>
      <c r="T86" s="111">
        <f>IF(RES_hhdet_in_tes!T86=0,"",RES_hhdet_in_tes!T86/RES_hhdet_in_fec!T86)</f>
        <v>4.5672439362947443</v>
      </c>
      <c r="U86" s="111">
        <f>IF(RES_hhdet_in_tes!U86=0,"",RES_hhdet_in_tes!U86/RES_hhdet_in_fec!U86)</f>
        <v>4.5718515345913886</v>
      </c>
      <c r="V86" s="111">
        <f>IF(RES_hhdet_in_tes!V86=0,"",RES_hhdet_in_tes!V86/RES_hhdet_in_fec!V86)</f>
        <v>4.5850179148238439</v>
      </c>
      <c r="W86" s="111">
        <f>IF(RES_hhdet_in_tes!W86=0,"",RES_hhdet_in_tes!W86/RES_hhdet_in_fec!W86)</f>
        <v>4.6282325278830978</v>
      </c>
      <c r="X86" s="111">
        <f>IF(RES_hhdet_in_tes!X86=0,"",RES_hhdet_in_tes!X86/RES_hhdet_in_fec!X86)</f>
        <v>4.6785340157046775</v>
      </c>
      <c r="Y86" s="111">
        <f>IF(RES_hhdet_in_tes!Y86=0,"",RES_hhdet_in_tes!Y86/RES_hhdet_in_fec!Y86)</f>
        <v>4.7352327338814515</v>
      </c>
      <c r="DA86" s="63" t="s">
        <v>3667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0.7342190381091056</v>
      </c>
      <c r="D87" s="124">
        <f>IF(RES_hhdet_in_tes!D87=0,"",RES_hhdet_in_tes!D87/RES_hhdet_in_fec!D87)</f>
        <v>0.73288029247887154</v>
      </c>
      <c r="E87" s="124">
        <f>IF(RES_hhdet_in_tes!E87=0,"",RES_hhdet_in_tes!E87/RES_hhdet_in_fec!E87)</f>
        <v>0.73369382683322759</v>
      </c>
      <c r="F87" s="124">
        <f>IF(RES_hhdet_in_tes!F87=0,"",RES_hhdet_in_tes!F87/RES_hhdet_in_fec!F87)</f>
        <v>0.73526589993566294</v>
      </c>
      <c r="G87" s="124">
        <f>IF(RES_hhdet_in_tes!G87=0,"",RES_hhdet_in_tes!G87/RES_hhdet_in_fec!G87)</f>
        <v>0.73800413113375796</v>
      </c>
      <c r="H87" s="124">
        <f>IF(RES_hhdet_in_tes!H87=0,"",RES_hhdet_in_tes!H87/RES_hhdet_in_fec!H87)</f>
        <v>0.74111815131684289</v>
      </c>
      <c r="I87" s="124">
        <f>IF(RES_hhdet_in_tes!I87=0,"",RES_hhdet_in_tes!I87/RES_hhdet_in_fec!I87)</f>
        <v>0.74183929915209523</v>
      </c>
      <c r="J87" s="124">
        <f>IF(RES_hhdet_in_tes!J87=0,"",RES_hhdet_in_tes!J87/RES_hhdet_in_fec!J87)</f>
        <v>0.74693077705531441</v>
      </c>
      <c r="K87" s="124">
        <f>IF(RES_hhdet_in_tes!K87=0,"",RES_hhdet_in_tes!K87/RES_hhdet_in_fec!K87)</f>
        <v>0.75101306725229922</v>
      </c>
      <c r="L87" s="124">
        <f>IF(RES_hhdet_in_tes!L87=0,"",RES_hhdet_in_tes!L87/RES_hhdet_in_fec!L87)</f>
        <v>0.7557972928208081</v>
      </c>
      <c r="M87" s="124">
        <f>IF(RES_hhdet_in_tes!M87=0,"",RES_hhdet_in_tes!M87/RES_hhdet_in_fec!M87)</f>
        <v>0.75993583355630212</v>
      </c>
      <c r="N87" s="124">
        <f>IF(RES_hhdet_in_tes!N87=0,"",RES_hhdet_in_tes!N87/RES_hhdet_in_fec!N87)</f>
        <v>0.76755208130902541</v>
      </c>
      <c r="O87" s="124">
        <f>IF(RES_hhdet_in_tes!O87=0,"",RES_hhdet_in_tes!O87/RES_hhdet_in_fec!O87)</f>
        <v>0.77707801871254945</v>
      </c>
      <c r="P87" s="124">
        <f>IF(RES_hhdet_in_tes!P87=0,"",RES_hhdet_in_tes!P87/RES_hhdet_in_fec!P87)</f>
        <v>0.78624162191935687</v>
      </c>
      <c r="Q87" s="124">
        <f>IF(RES_hhdet_in_tes!Q87=0,"",RES_hhdet_in_tes!Q87/RES_hhdet_in_fec!Q87)</f>
        <v>0.79803036564586827</v>
      </c>
      <c r="R87" s="124">
        <f>IF(RES_hhdet_in_tes!R87=0,"",RES_hhdet_in_tes!R87/RES_hhdet_in_fec!R87)</f>
        <v>0.80830520158265817</v>
      </c>
      <c r="S87" s="124">
        <f>IF(RES_hhdet_in_tes!S87=0,"",RES_hhdet_in_tes!S87/RES_hhdet_in_fec!S87)</f>
        <v>0.81881100795002093</v>
      </c>
      <c r="T87" s="124">
        <f>IF(RES_hhdet_in_tes!T87=0,"",RES_hhdet_in_tes!T87/RES_hhdet_in_fec!T87)</f>
        <v>0.82954429922967265</v>
      </c>
      <c r="U87" s="124">
        <f>IF(RES_hhdet_in_tes!U87=0,"",RES_hhdet_in_tes!U87/RES_hhdet_in_fec!U87)</f>
        <v>0.83848270459155994</v>
      </c>
      <c r="V87" s="124">
        <f>IF(RES_hhdet_in_tes!V87=0,"",RES_hhdet_in_tes!V87/RES_hhdet_in_fec!V87)</f>
        <v>0.84842962384806042</v>
      </c>
      <c r="W87" s="124">
        <f>IF(RES_hhdet_in_tes!W87=0,"",RES_hhdet_in_tes!W87/RES_hhdet_in_fec!W87)</f>
        <v>0.8577902051998394</v>
      </c>
      <c r="X87" s="124">
        <f>IF(RES_hhdet_in_tes!X87=0,"",RES_hhdet_in_tes!X87/RES_hhdet_in_fec!X87)</f>
        <v>0.87021613951604104</v>
      </c>
      <c r="Y87" s="124">
        <f>IF(RES_hhdet_in_tes!Y87=0,"",RES_hhdet_in_tes!Y87/RES_hhdet_in_fec!Y87)</f>
        <v>0.87772164396281471</v>
      </c>
      <c r="DA87" s="130" t="s">
        <v>3668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0.65447767897678899</v>
      </c>
      <c r="D88" s="111">
        <f>IF(RES_hhdet_in_tes!D88=0,"",RES_hhdet_in_tes!D88/RES_hhdet_in_fec!D88)</f>
        <v>0.66742171525442484</v>
      </c>
      <c r="E88" s="111">
        <f>IF(RES_hhdet_in_tes!E88=0,"",RES_hhdet_in_tes!E88/RES_hhdet_in_fec!E88)</f>
        <v>0.68048897723627866</v>
      </c>
      <c r="F88" s="111">
        <f>IF(RES_hhdet_in_tes!F88=0,"",RES_hhdet_in_tes!F88/RES_hhdet_in_fec!F88)</f>
        <v>0.69366668448825575</v>
      </c>
      <c r="G88" s="111">
        <f>IF(RES_hhdet_in_tes!G88=0,"",RES_hhdet_in_tes!G88/RES_hhdet_in_fec!G88)</f>
        <v>0.70694183519830045</v>
      </c>
      <c r="H88" s="111">
        <f>IF(RES_hhdet_in_tes!H88=0,"",RES_hhdet_in_tes!H88/RES_hhdet_in_fec!H88)</f>
        <v>0.72029911780073674</v>
      </c>
      <c r="I88" s="111">
        <f>IF(RES_hhdet_in_tes!I88=0,"",RES_hhdet_in_tes!I88/RES_hhdet_in_fec!I88)</f>
        <v>0.73371833463448999</v>
      </c>
      <c r="J88" s="111">
        <f>IF(RES_hhdet_in_tes!J88=0,"",RES_hhdet_in_tes!J88/RES_hhdet_in_fec!J88)</f>
        <v>0.74715585611337376</v>
      </c>
      <c r="K88" s="111">
        <f>IF(RES_hhdet_in_tes!K88=0,"",RES_hhdet_in_tes!K88/RES_hhdet_in_fec!K88)</f>
        <v>0.76055399099897647</v>
      </c>
      <c r="L88" s="111">
        <f>IF(RES_hhdet_in_tes!L88=0,"",RES_hhdet_in_tes!L88/RES_hhdet_in_fec!L88)</f>
        <v>0.77386153522288381</v>
      </c>
      <c r="M88" s="111">
        <f>IF(RES_hhdet_in_tes!M88=0,"",RES_hhdet_in_tes!M88/RES_hhdet_in_fec!M88)</f>
        <v>0.78608560920926451</v>
      </c>
      <c r="N88" s="111">
        <f>IF(RES_hhdet_in_tes!N88=0,"",RES_hhdet_in_tes!N88/RES_hhdet_in_fec!N88)</f>
        <v>0.79668292832243437</v>
      </c>
      <c r="O88" s="111">
        <f>IF(RES_hhdet_in_tes!O88=0,"",RES_hhdet_in_tes!O88/RES_hhdet_in_fec!O88)</f>
        <v>0.80533971598668996</v>
      </c>
      <c r="P88" s="111">
        <f>IF(RES_hhdet_in_tes!P88=0,"",RES_hhdet_in_tes!P88/RES_hhdet_in_fec!P88)</f>
        <v>0.81280591061999741</v>
      </c>
      <c r="Q88" s="111">
        <f>IF(RES_hhdet_in_tes!Q88=0,"",RES_hhdet_in_tes!Q88/RES_hhdet_in_fec!Q88)</f>
        <v>0.82171447672982978</v>
      </c>
      <c r="R88" s="111">
        <f>IF(RES_hhdet_in_tes!R88=0,"",RES_hhdet_in_tes!R88/RES_hhdet_in_fec!R88)</f>
        <v>0.83505835664539063</v>
      </c>
      <c r="S88" s="111">
        <f>IF(RES_hhdet_in_tes!S88=0,"",RES_hhdet_in_tes!S88/RES_hhdet_in_fec!S88)</f>
        <v>0.85007673409068929</v>
      </c>
      <c r="T88" s="111">
        <f>IF(RES_hhdet_in_tes!T88=0,"",RES_hhdet_in_tes!T88/RES_hhdet_in_fec!T88)</f>
        <v>0.86522547784792059</v>
      </c>
      <c r="U88" s="111">
        <f>IF(RES_hhdet_in_tes!U88=0,"",RES_hhdet_in_tes!U88/RES_hhdet_in_fec!U88)</f>
        <v>0.879219114177339</v>
      </c>
      <c r="V88" s="111">
        <f>IF(RES_hhdet_in_tes!V88=0,"",RES_hhdet_in_tes!V88/RES_hhdet_in_fec!V88)</f>
        <v>0.89095728944689168</v>
      </c>
      <c r="W88" s="111">
        <f>IF(RES_hhdet_in_tes!W88=0,"",RES_hhdet_in_tes!W88/RES_hhdet_in_fec!W88)</f>
        <v>0.90038687247547133</v>
      </c>
      <c r="X88" s="111">
        <f>IF(RES_hhdet_in_tes!X88=0,"",RES_hhdet_in_tes!X88/RES_hhdet_in_fec!X88)</f>
        <v>0.90423715150249384</v>
      </c>
      <c r="Y88" s="111">
        <f>IF(RES_hhdet_in_tes!Y88=0,"",RES_hhdet_in_tes!Y88/RES_hhdet_in_fec!Y88)</f>
        <v>0.90786566793357915</v>
      </c>
      <c r="DA88" s="63" t="s">
        <v>3669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>
        <f>IF(RES_hhdet_in_tes!F89=0,"",RES_hhdet_in_tes!F89/RES_hhdet_in_fec!F89)</f>
        <v>0.73954682888333978</v>
      </c>
      <c r="G89" s="111" t="str">
        <f>IF(RES_hhdet_in_tes!G89=0,"",RES_hhdet_in_tes!G89/RES_hhdet_in_fec!G89)</f>
        <v/>
      </c>
      <c r="H89" s="111">
        <f>IF(RES_hhdet_in_tes!H89=0,"",RES_hhdet_in_tes!H89/RES_hhdet_in_fec!H89)</f>
        <v>0.76291978650249936</v>
      </c>
      <c r="I89" s="111">
        <f>IF(RES_hhdet_in_tes!I89=0,"",RES_hhdet_in_tes!I89/RES_hhdet_in_fec!I89)</f>
        <v>0.77246601580869712</v>
      </c>
      <c r="J89" s="111">
        <f>IF(RES_hhdet_in_tes!J89=0,"",RES_hhdet_in_tes!J89/RES_hhdet_in_fec!J89)</f>
        <v>0.78613478563172345</v>
      </c>
      <c r="K89" s="111">
        <f>IF(RES_hhdet_in_tes!K89=0,"",RES_hhdet_in_tes!K89/RES_hhdet_in_fec!K89)</f>
        <v>0.79796564235492051</v>
      </c>
      <c r="L89" s="111">
        <f>IF(RES_hhdet_in_tes!L89=0,"",RES_hhdet_in_tes!L89/RES_hhdet_in_fec!L89)</f>
        <v>0.81020324838098678</v>
      </c>
      <c r="M89" s="111">
        <f>IF(RES_hhdet_in_tes!M89=0,"",RES_hhdet_in_tes!M89/RES_hhdet_in_fec!M89)</f>
        <v>0.82038033622854545</v>
      </c>
      <c r="N89" s="111">
        <f>IF(RES_hhdet_in_tes!N89=0,"",RES_hhdet_in_tes!N89/RES_hhdet_in_fec!N89)</f>
        <v>0.82978271980395657</v>
      </c>
      <c r="O89" s="111">
        <f>IF(RES_hhdet_in_tes!O89=0,"",RES_hhdet_in_tes!O89/RES_hhdet_in_fec!O89)</f>
        <v>0.83750334353309219</v>
      </c>
      <c r="P89" s="111">
        <f>IF(RES_hhdet_in_tes!P89=0,"",RES_hhdet_in_tes!P89/RES_hhdet_in_fec!P89)</f>
        <v>0.84387300601612514</v>
      </c>
      <c r="Q89" s="111">
        <f>IF(RES_hhdet_in_tes!Q89=0,"",RES_hhdet_in_tes!Q89/RES_hhdet_in_fec!Q89)</f>
        <v>0.85177306713074752</v>
      </c>
      <c r="R89" s="111">
        <f>IF(RES_hhdet_in_tes!R89=0,"",RES_hhdet_in_tes!R89/RES_hhdet_in_fec!R89)</f>
        <v>0.86292503821701572</v>
      </c>
      <c r="S89" s="111">
        <f>IF(RES_hhdet_in_tes!S89=0,"",RES_hhdet_in_tes!S89/RES_hhdet_in_fec!S89)</f>
        <v>0.8757734884429077</v>
      </c>
      <c r="T89" s="111">
        <f>IF(RES_hhdet_in_tes!T89=0,"",RES_hhdet_in_tes!T89/RES_hhdet_in_fec!T89)</f>
        <v>0.88856656492074182</v>
      </c>
      <c r="U89" s="111">
        <f>IF(RES_hhdet_in_tes!U89=0,"",RES_hhdet_in_tes!U89/RES_hhdet_in_fec!U89)</f>
        <v>0.90051287014922821</v>
      </c>
      <c r="V89" s="111">
        <f>IF(RES_hhdet_in_tes!V89=0,"",RES_hhdet_in_tes!V89/RES_hhdet_in_fec!V89)</f>
        <v>0.9104743906015299</v>
      </c>
      <c r="W89" s="111">
        <f>IF(RES_hhdet_in_tes!W89=0,"",RES_hhdet_in_tes!W89/RES_hhdet_in_fec!W89)</f>
        <v>0.91922567050881765</v>
      </c>
      <c r="X89" s="111">
        <f>IF(RES_hhdet_in_tes!X89=0,"",RES_hhdet_in_tes!X89/RES_hhdet_in_fec!X89)</f>
        <v>0.92242466455869576</v>
      </c>
      <c r="Y89" s="111">
        <f>IF(RES_hhdet_in_tes!Y89=0,"",RES_hhdet_in_tes!Y89/RES_hhdet_in_fec!Y89)</f>
        <v>0.92429957157309406</v>
      </c>
      <c r="DA89" s="63" t="s">
        <v>3670</v>
      </c>
    </row>
    <row r="90" spans="1:105" ht="12" customHeight="1" x14ac:dyDescent="0.25">
      <c r="A90" s="100" t="s">
        <v>199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>
        <f>IF(RES_hhdet_in_tes!F90=0,"",RES_hhdet_in_tes!F90/RES_hhdet_in_fec!F90)</f>
        <v>0.69366668448825575</v>
      </c>
      <c r="G90" s="112" t="str">
        <f>IF(RES_hhdet_in_tes!G90=0,"",RES_hhdet_in_tes!G90/RES_hhdet_in_fec!G90)</f>
        <v/>
      </c>
      <c r="H90" s="112">
        <f>IF(RES_hhdet_in_tes!H90=0,"",RES_hhdet_in_tes!H90/RES_hhdet_in_fec!H90)</f>
        <v>0.72029911780073674</v>
      </c>
      <c r="I90" s="112">
        <f>IF(RES_hhdet_in_tes!I90=0,"",RES_hhdet_in_tes!I90/RES_hhdet_in_fec!I90)</f>
        <v>0.73371833463448999</v>
      </c>
      <c r="J90" s="112">
        <f>IF(RES_hhdet_in_tes!J90=0,"",RES_hhdet_in_tes!J90/RES_hhdet_in_fec!J90)</f>
        <v>0.74715585611337376</v>
      </c>
      <c r="K90" s="112">
        <f>IF(RES_hhdet_in_tes!K90=0,"",RES_hhdet_in_tes!K90/RES_hhdet_in_fec!K90)</f>
        <v>0.76055399099897636</v>
      </c>
      <c r="L90" s="112">
        <f>IF(RES_hhdet_in_tes!L90=0,"",RES_hhdet_in_tes!L90/RES_hhdet_in_fec!L90)</f>
        <v>0.77386153522288381</v>
      </c>
      <c r="M90" s="112">
        <f>IF(RES_hhdet_in_tes!M90=0,"",RES_hhdet_in_tes!M90/RES_hhdet_in_fec!M90)</f>
        <v>0.78608560920926451</v>
      </c>
      <c r="N90" s="112">
        <f>IF(RES_hhdet_in_tes!N90=0,"",RES_hhdet_in_tes!N90/RES_hhdet_in_fec!N90)</f>
        <v>0.79668292832243437</v>
      </c>
      <c r="O90" s="112">
        <f>IF(RES_hhdet_in_tes!O90=0,"",RES_hhdet_in_tes!O90/RES_hhdet_in_fec!O90)</f>
        <v>0.80533971598668996</v>
      </c>
      <c r="P90" s="112">
        <f>IF(RES_hhdet_in_tes!P90=0,"",RES_hhdet_in_tes!P90/RES_hhdet_in_fec!P90)</f>
        <v>0.81280591061999741</v>
      </c>
      <c r="Q90" s="112">
        <f>IF(RES_hhdet_in_tes!Q90=0,"",RES_hhdet_in_tes!Q90/RES_hhdet_in_fec!Q90)</f>
        <v>0.82171447672982978</v>
      </c>
      <c r="R90" s="112">
        <f>IF(RES_hhdet_in_tes!R90=0,"",RES_hhdet_in_tes!R90/RES_hhdet_in_fec!R90)</f>
        <v>0.83505835664539063</v>
      </c>
      <c r="S90" s="112">
        <f>IF(RES_hhdet_in_tes!S90=0,"",RES_hhdet_in_tes!S90/RES_hhdet_in_fec!S90)</f>
        <v>0.85007673409068929</v>
      </c>
      <c r="T90" s="112">
        <f>IF(RES_hhdet_in_tes!T90=0,"",RES_hhdet_in_tes!T90/RES_hhdet_in_fec!T90)</f>
        <v>0.86522547784792059</v>
      </c>
      <c r="U90" s="112">
        <f>IF(RES_hhdet_in_tes!U90=0,"",RES_hhdet_in_tes!U90/RES_hhdet_in_fec!U90)</f>
        <v>0.87921911417733911</v>
      </c>
      <c r="V90" s="112">
        <f>IF(RES_hhdet_in_tes!V90=0,"",RES_hhdet_in_tes!V90/RES_hhdet_in_fec!V90)</f>
        <v>0.89095728944689156</v>
      </c>
      <c r="W90" s="112">
        <f>IF(RES_hhdet_in_tes!W90=0,"",RES_hhdet_in_tes!W90/RES_hhdet_in_fec!W90)</f>
        <v>0.90038687247547133</v>
      </c>
      <c r="X90" s="112">
        <f>IF(RES_hhdet_in_tes!X90=0,"",RES_hhdet_in_tes!X90/RES_hhdet_in_fec!X90)</f>
        <v>0.90423715150249373</v>
      </c>
      <c r="Y90" s="112">
        <f>IF(RES_hhdet_in_tes!Y90=0,"",RES_hhdet_in_tes!Y90/RES_hhdet_in_fec!Y90)</f>
        <v>0.90786566793357926</v>
      </c>
      <c r="DA90" s="131" t="s">
        <v>3671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>
        <f>IF(RES_hhdet_in_tes!F91=0,"",RES_hhdet_in_tes!F91/RES_hhdet_in_fec!F91)</f>
        <v>1</v>
      </c>
      <c r="G91" s="113" t="str">
        <f>IF(RES_hhdet_in_tes!G91=0,"",RES_hhdet_in_tes!G91/RES_hhdet_in_fec!G91)</f>
        <v/>
      </c>
      <c r="H91" s="113">
        <f>IF(RES_hhdet_in_tes!H91=0,"",RES_hhdet_in_tes!H91/RES_hhdet_in_fec!H91)</f>
        <v>1</v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>
        <f>IF(RES_hhdet_in_tes!P91=0,"",RES_hhdet_in_tes!P91/RES_hhdet_in_fec!P91)</f>
        <v>1</v>
      </c>
      <c r="Q91" s="113">
        <f>IF(RES_hhdet_in_tes!Q91=0,"",RES_hhdet_in_tes!Q91/RES_hhdet_in_fec!Q91)</f>
        <v>1</v>
      </c>
      <c r="R91" s="113">
        <f>IF(RES_hhdet_in_tes!R91=0,"",RES_hhdet_in_tes!R91/RES_hhdet_in_fec!R91)</f>
        <v>1</v>
      </c>
      <c r="S91" s="113">
        <f>IF(RES_hhdet_in_tes!S91=0,"",RES_hhdet_in_tes!S91/RES_hhdet_in_fec!S91)</f>
        <v>1</v>
      </c>
      <c r="T91" s="113">
        <f>IF(RES_hhdet_in_tes!T91=0,"",RES_hhdet_in_tes!T91/RES_hhdet_in_fec!T91)</f>
        <v>1</v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X91" s="113">
        <f>IF(RES_hhdet_in_tes!X91=0,"",RES_hhdet_in_tes!X91/RES_hhdet_in_fec!X91)</f>
        <v>1</v>
      </c>
      <c r="Y91" s="113">
        <f>IF(RES_hhdet_in_tes!Y91=0,"",RES_hhdet_in_tes!Y91/RES_hhdet_in_fec!Y91)</f>
        <v>1</v>
      </c>
      <c r="DA91" s="132" t="s">
        <v>3672</v>
      </c>
    </row>
    <row r="92" spans="1:105" ht="12" customHeight="1" x14ac:dyDescent="0.25">
      <c r="A92" s="106" t="s">
        <v>124</v>
      </c>
      <c r="B92" s="112"/>
      <c r="C92" s="112" t="str">
        <f>IF(RES_hhdet_in_tes!C92=0,"",RES_hhdet_in_tes!C92/RES_hhdet_in_fec!C92)</f>
        <v/>
      </c>
      <c r="D92" s="112" t="str">
        <f>IF(RES_hhdet_in_tes!D92=0,"",RES_hhdet_in_tes!D92/RES_hhdet_in_fec!D92)</f>
        <v/>
      </c>
      <c r="E92" s="112" t="str">
        <f>IF(RES_hhdet_in_tes!E92=0,"",RES_hhdet_in_tes!E92/RES_hhdet_in_fec!E92)</f>
        <v/>
      </c>
      <c r="F92" s="112" t="str">
        <f>IF(RES_hhdet_in_tes!F92=0,"",RES_hhdet_in_tes!F92/RES_hhdet_in_fec!F92)</f>
        <v/>
      </c>
      <c r="G92" s="112" t="str">
        <f>IF(RES_hhdet_in_tes!G92=0,"",RES_hhdet_in_tes!G92/RES_hhdet_in_fec!G92)</f>
        <v/>
      </c>
      <c r="H92" s="112" t="str">
        <f>IF(RES_hhdet_in_tes!H92=0,"",RES_hhdet_in_tes!H92/RES_hhdet_in_fec!H92)</f>
        <v/>
      </c>
      <c r="I92" s="112" t="str">
        <f>IF(RES_hhdet_in_tes!I92=0,"",RES_hhdet_in_tes!I92/RES_hhdet_in_fec!I92)</f>
        <v/>
      </c>
      <c r="J92" s="112" t="str">
        <f>IF(RES_hhdet_in_tes!J92=0,"",RES_hhdet_in_tes!J92/RES_hhdet_in_fec!J92)</f>
        <v/>
      </c>
      <c r="K92" s="112" t="str">
        <f>IF(RES_hhdet_in_tes!K92=0,"",RES_hhdet_in_tes!K92/RES_hhdet_in_fec!K92)</f>
        <v/>
      </c>
      <c r="L92" s="112" t="str">
        <f>IF(RES_hhdet_in_tes!L92=0,"",RES_hhdet_in_tes!L92/RES_hhdet_in_fec!L92)</f>
        <v/>
      </c>
      <c r="M92" s="112" t="str">
        <f>IF(RES_hhdet_in_tes!M92=0,"",RES_hhdet_in_tes!M92/RES_hhdet_in_fec!M92)</f>
        <v/>
      </c>
      <c r="N92" s="112" t="str">
        <f>IF(RES_hhdet_in_tes!N92=0,"",RES_hhdet_in_tes!N92/RES_hhdet_in_fec!N92)</f>
        <v/>
      </c>
      <c r="O92" s="112" t="str">
        <f>IF(RES_hhdet_in_tes!O92=0,"",RES_hhdet_in_tes!O92/RES_hhdet_in_fec!O92)</f>
        <v/>
      </c>
      <c r="P92" s="112" t="str">
        <f>IF(RES_hhdet_in_tes!P92=0,"",RES_hhdet_in_tes!P92/RES_hhdet_in_fec!P92)</f>
        <v/>
      </c>
      <c r="Q92" s="112" t="str">
        <f>IF(RES_hhdet_in_tes!Q92=0,"",RES_hhdet_in_tes!Q92/RES_hhdet_in_fec!Q92)</f>
        <v/>
      </c>
      <c r="R92" s="112" t="str">
        <f>IF(RES_hhdet_in_tes!R92=0,"",RES_hhdet_in_tes!R92/RES_hhdet_in_fec!R92)</f>
        <v/>
      </c>
      <c r="S92" s="112" t="str">
        <f>IF(RES_hhdet_in_tes!S92=0,"",RES_hhdet_in_tes!S92/RES_hhdet_in_fec!S92)</f>
        <v/>
      </c>
      <c r="T92" s="112" t="str">
        <f>IF(RES_hhdet_in_tes!T92=0,"",RES_hhdet_in_tes!T92/RES_hhdet_in_fec!T92)</f>
        <v/>
      </c>
      <c r="U92" s="112" t="str">
        <f>IF(RES_hhdet_in_tes!U92=0,"",RES_hhdet_in_tes!U92/RES_hhdet_in_fec!U92)</f>
        <v/>
      </c>
      <c r="V92" s="112" t="str">
        <f>IF(RES_hhdet_in_tes!V92=0,"",RES_hhdet_in_tes!V92/RES_hhdet_in_fec!V92)</f>
        <v/>
      </c>
      <c r="W92" s="112" t="str">
        <f>IF(RES_hhdet_in_tes!W92=0,"",RES_hhdet_in_tes!W92/RES_hhdet_in_fec!W92)</f>
        <v/>
      </c>
      <c r="X92" s="112" t="str">
        <f>IF(RES_hhdet_in_tes!X92=0,"",RES_hhdet_in_tes!X92/RES_hhdet_in_fec!X92)</f>
        <v/>
      </c>
      <c r="Y92" s="112" t="str">
        <f>IF(RES_hhdet_in_tes!Y92=0,"",RES_hhdet_in_tes!Y92/RES_hhdet_in_fec!Y92)</f>
        <v/>
      </c>
      <c r="DA92" s="131" t="s">
        <v>3673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 t="str">
        <f>IF(RES_hhdet_in_tes!K93=0,"",RES_hhdet_in_tes!K93/RES_hhdet_in_fec!K93)</f>
        <v/>
      </c>
      <c r="L93" s="113" t="str">
        <f>IF(RES_hhdet_in_tes!L93=0,"",RES_hhdet_in_tes!L93/RES_hhdet_in_fec!L93)</f>
        <v/>
      </c>
      <c r="M93" s="113" t="str">
        <f>IF(RES_hhdet_in_tes!M93=0,"",RES_hhdet_in_tes!M93/RES_hhdet_in_fec!M93)</f>
        <v/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 t="str">
        <f>IF(RES_hhdet_in_tes!V93=0,"",RES_hhdet_in_tes!V93/RES_hhdet_in_fec!V93)</f>
        <v/>
      </c>
      <c r="W93" s="113" t="str">
        <f>IF(RES_hhdet_in_tes!W93=0,"",RES_hhdet_in_tes!W93/RES_hhdet_in_fec!W93)</f>
        <v/>
      </c>
      <c r="X93" s="113" t="str">
        <f>IF(RES_hhdet_in_tes!X93=0,"",RES_hhdet_in_tes!X93/RES_hhdet_in_fec!X93)</f>
        <v/>
      </c>
      <c r="Y93" s="113" t="str">
        <f>IF(RES_hhdet_in_tes!Y93=0,"",RES_hhdet_in_tes!Y93/RES_hhdet_in_fec!Y93)</f>
        <v/>
      </c>
      <c r="DA93" s="132" t="s">
        <v>3674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 t="str">
        <f>IF(RES_hhdet_in_tes!K94=0,"",RES_hhdet_in_tes!K94/RES_hhdet_in_fec!K94)</f>
        <v/>
      </c>
      <c r="L94" s="111" t="str">
        <f>IF(RES_hhdet_in_tes!L94=0,"",RES_hhdet_in_tes!L94/RES_hhdet_in_fec!L94)</f>
        <v/>
      </c>
      <c r="M94" s="111" t="str">
        <f>IF(RES_hhdet_in_tes!M94=0,"",RES_hhdet_in_tes!M94/RES_hhdet_in_fec!M94)</f>
        <v/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 t="str">
        <f>IF(RES_hhdet_in_tes!V94=0,"",RES_hhdet_in_tes!V94/RES_hhdet_in_fec!V94)</f>
        <v/>
      </c>
      <c r="W94" s="111" t="str">
        <f>IF(RES_hhdet_in_tes!W94=0,"",RES_hhdet_in_tes!W94/RES_hhdet_in_fec!W94)</f>
        <v/>
      </c>
      <c r="X94" s="111" t="str">
        <f>IF(RES_hhdet_in_tes!X94=0,"",RES_hhdet_in_tes!X94/RES_hhdet_in_fec!X94)</f>
        <v/>
      </c>
      <c r="Y94" s="111" t="str">
        <f>IF(RES_hhdet_in_tes!Y94=0,"",RES_hhdet_in_tes!Y94/RES_hhdet_in_fec!Y94)</f>
        <v/>
      </c>
      <c r="DA94" s="63" t="s">
        <v>3675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 t="str">
        <f>IF(RES_hhdet_in_tes!K95=0,"",RES_hhdet_in_tes!K95/RES_hhdet_in_fec!K95)</f>
        <v/>
      </c>
      <c r="L95" s="111" t="str">
        <f>IF(RES_hhdet_in_tes!L95=0,"",RES_hhdet_in_tes!L95/RES_hhdet_in_fec!L95)</f>
        <v/>
      </c>
      <c r="M95" s="111" t="str">
        <f>IF(RES_hhdet_in_tes!M95=0,"",RES_hhdet_in_tes!M95/RES_hhdet_in_fec!M95)</f>
        <v/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 t="str">
        <f>IF(RES_hhdet_in_tes!V95=0,"",RES_hhdet_in_tes!V95/RES_hhdet_in_fec!V95)</f>
        <v/>
      </c>
      <c r="W95" s="111" t="str">
        <f>IF(RES_hhdet_in_tes!W95=0,"",RES_hhdet_in_tes!W95/RES_hhdet_in_fec!W95)</f>
        <v/>
      </c>
      <c r="X95" s="111" t="str">
        <f>IF(RES_hhdet_in_tes!X95=0,"",RES_hhdet_in_tes!X95/RES_hhdet_in_fec!X95)</f>
        <v/>
      </c>
      <c r="Y95" s="111" t="str">
        <f>IF(RES_hhdet_in_tes!Y95=0,"",RES_hhdet_in_tes!Y95/RES_hhdet_in_fec!Y95)</f>
        <v/>
      </c>
      <c r="DA95" s="63" t="s">
        <v>3676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0.73665824085252007</v>
      </c>
      <c r="D96" s="112">
        <f>IF(RES_hhdet_in_tes!D96=0,"",RES_hhdet_in_tes!D96/RES_hhdet_in_fec!D96)</f>
        <v>0.73764011077605363</v>
      </c>
      <c r="E96" s="112">
        <f>IF(RES_hhdet_in_tes!E96=0,"",RES_hhdet_in_tes!E96/RES_hhdet_in_fec!E96)</f>
        <v>0.73871501516381433</v>
      </c>
      <c r="F96" s="112">
        <f>IF(RES_hhdet_in_tes!F96=0,"",RES_hhdet_in_tes!F96/RES_hhdet_in_fec!F96)</f>
        <v>0.73980288878691836</v>
      </c>
      <c r="G96" s="112">
        <f>IF(RES_hhdet_in_tes!G96=0,"",RES_hhdet_in_tes!G96/RES_hhdet_in_fec!G96)</f>
        <v>0.74097716762708299</v>
      </c>
      <c r="H96" s="112">
        <f>IF(RES_hhdet_in_tes!H96=0,"",RES_hhdet_in_tes!H96/RES_hhdet_in_fec!H96)</f>
        <v>0.74222956233796622</v>
      </c>
      <c r="I96" s="112">
        <f>IF(RES_hhdet_in_tes!I96=0,"",RES_hhdet_in_tes!I96/RES_hhdet_in_fec!I96)</f>
        <v>0.74357911838524959</v>
      </c>
      <c r="J96" s="112">
        <f>IF(RES_hhdet_in_tes!J96=0,"",RES_hhdet_in_tes!J96/RES_hhdet_in_fec!J96)</f>
        <v>0.74510220231596114</v>
      </c>
      <c r="K96" s="112">
        <f>IF(RES_hhdet_in_tes!K96=0,"",RES_hhdet_in_tes!K96/RES_hhdet_in_fec!K96)</f>
        <v>0.7468662774507715</v>
      </c>
      <c r="L96" s="112">
        <f>IF(RES_hhdet_in_tes!L96=0,"",RES_hhdet_in_tes!L96/RES_hhdet_in_fec!L96)</f>
        <v>0.74889453891189273</v>
      </c>
      <c r="M96" s="112">
        <f>IF(RES_hhdet_in_tes!M96=0,"",RES_hhdet_in_tes!M96/RES_hhdet_in_fec!M96)</f>
        <v>0.75275050824236578</v>
      </c>
      <c r="N96" s="112">
        <f>IF(RES_hhdet_in_tes!N96=0,"",RES_hhdet_in_tes!N96/RES_hhdet_in_fec!N96)</f>
        <v>0.75910865439193798</v>
      </c>
      <c r="O96" s="112">
        <f>IF(RES_hhdet_in_tes!O96=0,"",RES_hhdet_in_tes!O96/RES_hhdet_in_fec!O96)</f>
        <v>0.76880400076698441</v>
      </c>
      <c r="P96" s="112">
        <f>IF(RES_hhdet_in_tes!P96=0,"",RES_hhdet_in_tes!P96/RES_hhdet_in_fec!P96)</f>
        <v>0.78137688823315055</v>
      </c>
      <c r="Q96" s="112">
        <f>IF(RES_hhdet_in_tes!Q96=0,"",RES_hhdet_in_tes!Q96/RES_hhdet_in_fec!Q96)</f>
        <v>0.79350704963709107</v>
      </c>
      <c r="R96" s="112">
        <f>IF(RES_hhdet_in_tes!R96=0,"",RES_hhdet_in_tes!R96/RES_hhdet_in_fec!R96)</f>
        <v>0.80171600724161429</v>
      </c>
      <c r="S96" s="112">
        <f>IF(RES_hhdet_in_tes!S96=0,"",RES_hhdet_in_tes!S96/RES_hhdet_in_fec!S96)</f>
        <v>0.80966907219346707</v>
      </c>
      <c r="T96" s="112">
        <f>IF(RES_hhdet_in_tes!T96=0,"",RES_hhdet_in_tes!T96/RES_hhdet_in_fec!T96)</f>
        <v>0.81756041710718197</v>
      </c>
      <c r="U96" s="112">
        <f>IF(RES_hhdet_in_tes!U96=0,"",RES_hhdet_in_tes!U96/RES_hhdet_in_fec!U96)</f>
        <v>0.8254693714915613</v>
      </c>
      <c r="V96" s="112">
        <f>IF(RES_hhdet_in_tes!V96=0,"",RES_hhdet_in_tes!V96/RES_hhdet_in_fec!V96)</f>
        <v>0.83323900236207737</v>
      </c>
      <c r="W96" s="112">
        <f>IF(RES_hhdet_in_tes!W96=0,"",RES_hhdet_in_tes!W96/RES_hhdet_in_fec!W96)</f>
        <v>0.84033525291097477</v>
      </c>
      <c r="X96" s="112">
        <f>IF(RES_hhdet_in_tes!X96=0,"",RES_hhdet_in_tes!X96/RES_hhdet_in_fec!X96)</f>
        <v>0.85315022220576886</v>
      </c>
      <c r="Y96" s="112">
        <f>IF(RES_hhdet_in_tes!Y96=0,"",RES_hhdet_in_tes!Y96/RES_hhdet_in_fec!Y96)</f>
        <v>0.86510580966235839</v>
      </c>
      <c r="DA96" s="131" t="s">
        <v>3677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0.77801674147277755</v>
      </c>
      <c r="D97" s="113">
        <f>IF(RES_hhdet_in_tes!D97=0,"",RES_hhdet_in_tes!D97/RES_hhdet_in_fec!D97)</f>
        <v>0.77845848276877494</v>
      </c>
      <c r="E97" s="113">
        <f>IF(RES_hhdet_in_tes!E97=0,"",RES_hhdet_in_tes!E97/RES_hhdet_in_fec!E97)</f>
        <v>0.78021621905031813</v>
      </c>
      <c r="F97" s="113">
        <f>IF(RES_hhdet_in_tes!F97=0,"",RES_hhdet_in_tes!F97/RES_hhdet_in_fec!F97)</f>
        <v>0.78095576114284537</v>
      </c>
      <c r="G97" s="113">
        <f>IF(RES_hhdet_in_tes!G97=0,"",RES_hhdet_in_tes!G97/RES_hhdet_in_fec!G97)</f>
        <v>0.78126000765728842</v>
      </c>
      <c r="H97" s="113">
        <f>IF(RES_hhdet_in_tes!H97=0,"",RES_hhdet_in_tes!H97/RES_hhdet_in_fec!H97)</f>
        <v>0.78251669110970312</v>
      </c>
      <c r="I97" s="113">
        <f>IF(RES_hhdet_in_tes!I97=0,"",RES_hhdet_in_tes!I97/RES_hhdet_in_fec!I97)</f>
        <v>0.78131789692263798</v>
      </c>
      <c r="J97" s="113">
        <f>IF(RES_hhdet_in_tes!J97=0,"",RES_hhdet_in_tes!J97/RES_hhdet_in_fec!J97)</f>
        <v>0.78430703098480781</v>
      </c>
      <c r="K97" s="113">
        <f>IF(RES_hhdet_in_tes!K97=0,"",RES_hhdet_in_tes!K97/RES_hhdet_in_fec!K97)</f>
        <v>0.7858139214017219</v>
      </c>
      <c r="L97" s="113">
        <f>IF(RES_hhdet_in_tes!L97=0,"",RES_hhdet_in_tes!L97/RES_hhdet_in_fec!L97)</f>
        <v>0.78815083428369759</v>
      </c>
      <c r="M97" s="113">
        <f>IF(RES_hhdet_in_tes!M97=0,"",RES_hhdet_in_tes!M97/RES_hhdet_in_fec!M97)</f>
        <v>0.79096792386260439</v>
      </c>
      <c r="N97" s="113">
        <f>IF(RES_hhdet_in_tes!N97=0,"",RES_hhdet_in_tes!N97/RES_hhdet_in_fec!N97)</f>
        <v>0.79676506140786618</v>
      </c>
      <c r="O97" s="113">
        <f>IF(RES_hhdet_in_tes!O97=0,"",RES_hhdet_in_tes!O97/RES_hhdet_in_fec!O97)</f>
        <v>0.80554664172320101</v>
      </c>
      <c r="P97" s="113">
        <f>IF(RES_hhdet_in_tes!P97=0,"",RES_hhdet_in_tes!P97/RES_hhdet_in_fec!P97)</f>
        <v>0.81648208322103644</v>
      </c>
      <c r="Q97" s="113">
        <f>IF(RES_hhdet_in_tes!Q97=0,"",RES_hhdet_in_tes!Q97/RES_hhdet_in_fec!Q97)</f>
        <v>0.82732195662266428</v>
      </c>
      <c r="R97" s="113">
        <f>IF(RES_hhdet_in_tes!R97=0,"",RES_hhdet_in_tes!R97/RES_hhdet_in_fec!R97)</f>
        <v>0.83409658806348164</v>
      </c>
      <c r="S97" s="113">
        <f>IF(RES_hhdet_in_tes!S97=0,"",RES_hhdet_in_tes!S97/RES_hhdet_in_fec!S97)</f>
        <v>0.84099560875743451</v>
      </c>
      <c r="T97" s="113">
        <f>IF(RES_hhdet_in_tes!T97=0,"",RES_hhdet_in_tes!T97/RES_hhdet_in_fec!T97)</f>
        <v>0.84770174739813753</v>
      </c>
      <c r="U97" s="113">
        <f>IF(RES_hhdet_in_tes!U97=0,"",RES_hhdet_in_tes!U97/RES_hhdet_in_fec!U97)</f>
        <v>0.85467072173361414</v>
      </c>
      <c r="V97" s="113">
        <f>IF(RES_hhdet_in_tes!V97=0,"",RES_hhdet_in_tes!V97/RES_hhdet_in_fec!V97)</f>
        <v>0.86147711540337846</v>
      </c>
      <c r="W97" s="113">
        <f>IF(RES_hhdet_in_tes!W97=0,"",RES_hhdet_in_tes!W97/RES_hhdet_in_fec!W97)</f>
        <v>0.86887441840707624</v>
      </c>
      <c r="X97" s="113">
        <f>IF(RES_hhdet_in_tes!X97=0,"",RES_hhdet_in_tes!X97/RES_hhdet_in_fec!X97)</f>
        <v>0.87974707961172705</v>
      </c>
      <c r="Y97" s="113">
        <f>IF(RES_hhdet_in_tes!Y97=0,"",RES_hhdet_in_tes!Y97/RES_hhdet_in_fec!Y97)</f>
        <v>0.8882241503058248</v>
      </c>
      <c r="DA97" s="132" t="s">
        <v>3678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0.73665824085252007</v>
      </c>
      <c r="D98" s="111">
        <f>IF(RES_hhdet_in_tes!D98=0,"",RES_hhdet_in_tes!D98/RES_hhdet_in_fec!D98)</f>
        <v>0.73764011077605363</v>
      </c>
      <c r="E98" s="111">
        <f>IF(RES_hhdet_in_tes!E98=0,"",RES_hhdet_in_tes!E98/RES_hhdet_in_fec!E98)</f>
        <v>0.73871501516381433</v>
      </c>
      <c r="F98" s="111">
        <f>IF(RES_hhdet_in_tes!F98=0,"",RES_hhdet_in_tes!F98/RES_hhdet_in_fec!F98)</f>
        <v>0.73980288878691836</v>
      </c>
      <c r="G98" s="111">
        <f>IF(RES_hhdet_in_tes!G98=0,"",RES_hhdet_in_tes!G98/RES_hhdet_in_fec!G98)</f>
        <v>0.74097716762708299</v>
      </c>
      <c r="H98" s="111">
        <f>IF(RES_hhdet_in_tes!H98=0,"",RES_hhdet_in_tes!H98/RES_hhdet_in_fec!H98)</f>
        <v>0.74222956233796622</v>
      </c>
      <c r="I98" s="111">
        <f>IF(RES_hhdet_in_tes!I98=0,"",RES_hhdet_in_tes!I98/RES_hhdet_in_fec!I98)</f>
        <v>0.74357911838524959</v>
      </c>
      <c r="J98" s="111">
        <f>IF(RES_hhdet_in_tes!J98=0,"",RES_hhdet_in_tes!J98/RES_hhdet_in_fec!J98)</f>
        <v>0.74510220231596114</v>
      </c>
      <c r="K98" s="111">
        <f>IF(RES_hhdet_in_tes!K98=0,"",RES_hhdet_in_tes!K98/RES_hhdet_in_fec!K98)</f>
        <v>0.7468662774507715</v>
      </c>
      <c r="L98" s="111">
        <f>IF(RES_hhdet_in_tes!L98=0,"",RES_hhdet_in_tes!L98/RES_hhdet_in_fec!L98)</f>
        <v>0.74889453891189273</v>
      </c>
      <c r="M98" s="111">
        <f>IF(RES_hhdet_in_tes!M98=0,"",RES_hhdet_in_tes!M98/RES_hhdet_in_fec!M98)</f>
        <v>0.75275050824236578</v>
      </c>
      <c r="N98" s="111">
        <f>IF(RES_hhdet_in_tes!N98=0,"",RES_hhdet_in_tes!N98/RES_hhdet_in_fec!N98)</f>
        <v>0.75910865439193798</v>
      </c>
      <c r="O98" s="111">
        <f>IF(RES_hhdet_in_tes!O98=0,"",RES_hhdet_in_tes!O98/RES_hhdet_in_fec!O98)</f>
        <v>0.76880400076698452</v>
      </c>
      <c r="P98" s="111">
        <f>IF(RES_hhdet_in_tes!P98=0,"",RES_hhdet_in_tes!P98/RES_hhdet_in_fec!P98)</f>
        <v>0.78137688823315055</v>
      </c>
      <c r="Q98" s="111">
        <f>IF(RES_hhdet_in_tes!Q98=0,"",RES_hhdet_in_tes!Q98/RES_hhdet_in_fec!Q98)</f>
        <v>0.79350704963709107</v>
      </c>
      <c r="R98" s="111">
        <f>IF(RES_hhdet_in_tes!R98=0,"",RES_hhdet_in_tes!R98/RES_hhdet_in_fec!R98)</f>
        <v>0.8017160072416144</v>
      </c>
      <c r="S98" s="111">
        <f>IF(RES_hhdet_in_tes!S98=0,"",RES_hhdet_in_tes!S98/RES_hhdet_in_fec!S98)</f>
        <v>0.80966907219346707</v>
      </c>
      <c r="T98" s="111">
        <f>IF(RES_hhdet_in_tes!T98=0,"",RES_hhdet_in_tes!T98/RES_hhdet_in_fec!T98)</f>
        <v>0.81756041710718197</v>
      </c>
      <c r="U98" s="111">
        <f>IF(RES_hhdet_in_tes!U98=0,"",RES_hhdet_in_tes!U98/RES_hhdet_in_fec!U98)</f>
        <v>0.8254693714915613</v>
      </c>
      <c r="V98" s="111">
        <f>IF(RES_hhdet_in_tes!V98=0,"",RES_hhdet_in_tes!V98/RES_hhdet_in_fec!V98)</f>
        <v>0.83323900236207737</v>
      </c>
      <c r="W98" s="111">
        <f>IF(RES_hhdet_in_tes!W98=0,"",RES_hhdet_in_tes!W98/RES_hhdet_in_fec!W98)</f>
        <v>0.84033525291097477</v>
      </c>
      <c r="X98" s="111">
        <f>IF(RES_hhdet_in_tes!X98=0,"",RES_hhdet_in_tes!X98/RES_hhdet_in_fec!X98)</f>
        <v>0.85315022220576886</v>
      </c>
      <c r="Y98" s="111">
        <f>IF(RES_hhdet_in_tes!Y98=0,"",RES_hhdet_in_tes!Y98/RES_hhdet_in_fec!Y98)</f>
        <v>0.8651058096623585</v>
      </c>
      <c r="DA98" s="63" t="s">
        <v>3679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X99" s="111">
        <f>IF(RES_hhdet_in_tes!X99=0,"",RES_hhdet_in_tes!X99/RES_hhdet_in_fec!X99)</f>
        <v>1</v>
      </c>
      <c r="Y99" s="111">
        <f>IF(RES_hhdet_in_tes!Y99=0,"",RES_hhdet_in_tes!Y99/RES_hhdet_in_fec!Y99)</f>
        <v>1</v>
      </c>
      <c r="DA99" s="63" t="s">
        <v>3680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0.74704984288409559</v>
      </c>
      <c r="D100" s="124">
        <f>IF(RES_hhdet_in_tes!D100=0,"",RES_hhdet_in_tes!D100/RES_hhdet_in_fec!D100)</f>
        <v>0.75102469816623718</v>
      </c>
      <c r="E100" s="124">
        <f>IF(RES_hhdet_in_tes!E100=0,"",RES_hhdet_in_tes!E100/RES_hhdet_in_fec!E100)</f>
        <v>0.74977056107461848</v>
      </c>
      <c r="F100" s="124">
        <f>IF(RES_hhdet_in_tes!F100=0,"",RES_hhdet_in_tes!F100/RES_hhdet_in_fec!F100)</f>
        <v>0.7638391640232769</v>
      </c>
      <c r="G100" s="124">
        <f>IF(RES_hhdet_in_tes!G100=0,"",RES_hhdet_in_tes!G100/RES_hhdet_in_fec!G100)</f>
        <v>0.76092362153380222</v>
      </c>
      <c r="H100" s="124">
        <f>IF(RES_hhdet_in_tes!H100=0,"",RES_hhdet_in_tes!H100/RES_hhdet_in_fec!H100)</f>
        <v>0.77153349683353034</v>
      </c>
      <c r="I100" s="124">
        <f>IF(RES_hhdet_in_tes!I100=0,"",RES_hhdet_in_tes!I100/RES_hhdet_in_fec!I100)</f>
        <v>0.76503321525022772</v>
      </c>
      <c r="J100" s="124">
        <f>IF(RES_hhdet_in_tes!J100=0,"",RES_hhdet_in_tes!J100/RES_hhdet_in_fec!J100)</f>
        <v>0.75057700112922854</v>
      </c>
      <c r="K100" s="124">
        <f>IF(RES_hhdet_in_tes!K100=0,"",RES_hhdet_in_tes!K100/RES_hhdet_in_fec!K100)</f>
        <v>0.75930410191358733</v>
      </c>
      <c r="L100" s="124">
        <f>IF(RES_hhdet_in_tes!L100=0,"",RES_hhdet_in_tes!L100/RES_hhdet_in_fec!L100)</f>
        <v>0.77872768279294302</v>
      </c>
      <c r="M100" s="124">
        <f>IF(RES_hhdet_in_tes!M100=0,"",RES_hhdet_in_tes!M100/RES_hhdet_in_fec!M100)</f>
        <v>0.78829652729288713</v>
      </c>
      <c r="N100" s="124">
        <f>IF(RES_hhdet_in_tes!N100=0,"",RES_hhdet_in_tes!N100/RES_hhdet_in_fec!N100)</f>
        <v>0.79043341056853589</v>
      </c>
      <c r="O100" s="124">
        <f>IF(RES_hhdet_in_tes!O100=0,"",RES_hhdet_in_tes!O100/RES_hhdet_in_fec!O100)</f>
        <v>0.78284229841867381</v>
      </c>
      <c r="P100" s="124">
        <f>IF(RES_hhdet_in_tes!P100=0,"",RES_hhdet_in_tes!P100/RES_hhdet_in_fec!P100)</f>
        <v>0.78146370359560446</v>
      </c>
      <c r="Q100" s="124">
        <f>IF(RES_hhdet_in_tes!Q100=0,"",RES_hhdet_in_tes!Q100/RES_hhdet_in_fec!Q100)</f>
        <v>0.7881889184382832</v>
      </c>
      <c r="R100" s="124">
        <f>IF(RES_hhdet_in_tes!R100=0,"",RES_hhdet_in_tes!R100/RES_hhdet_in_fec!R100)</f>
        <v>0.80527149033731882</v>
      </c>
      <c r="S100" s="124">
        <f>IF(RES_hhdet_in_tes!S100=0,"",RES_hhdet_in_tes!S100/RES_hhdet_in_fec!S100)</f>
        <v>0.82910839434663641</v>
      </c>
      <c r="T100" s="124">
        <f>IF(RES_hhdet_in_tes!T100=0,"",RES_hhdet_in_tes!T100/RES_hhdet_in_fec!T100)</f>
        <v>0.85060360648081634</v>
      </c>
      <c r="U100" s="124">
        <f>IF(RES_hhdet_in_tes!U100=0,"",RES_hhdet_in_tes!U100/RES_hhdet_in_fec!U100)</f>
        <v>0.86296334797863872</v>
      </c>
      <c r="V100" s="124">
        <f>IF(RES_hhdet_in_tes!V100=0,"",RES_hhdet_in_tes!V100/RES_hhdet_in_fec!V100)</f>
        <v>0.8718092275477729</v>
      </c>
      <c r="W100" s="124">
        <f>IF(RES_hhdet_in_tes!W100=0,"",RES_hhdet_in_tes!W100/RES_hhdet_in_fec!W100)</f>
        <v>0.87617467151671502</v>
      </c>
      <c r="X100" s="124">
        <f>IF(RES_hhdet_in_tes!X100=0,"",RES_hhdet_in_tes!X100/RES_hhdet_in_fec!X100)</f>
        <v>0.88829623976633576</v>
      </c>
      <c r="Y100" s="124">
        <f>IF(RES_hhdet_in_tes!Y100=0,"",RES_hhdet_in_tes!Y100/RES_hhdet_in_fec!Y100)</f>
        <v>0.89988431607505848</v>
      </c>
      <c r="DA100" s="130" t="s">
        <v>3681</v>
      </c>
    </row>
    <row r="101" spans="1:105" ht="12" customHeight="1" x14ac:dyDescent="0.25">
      <c r="A101" s="97" t="s">
        <v>202</v>
      </c>
      <c r="B101" s="111"/>
      <c r="C101" s="111" t="str">
        <f>IF(RES_hhdet_in_tes!C101=0,"",RES_hhdet_in_tes!C101/RES_hhdet_in_fec!C101)</f>
        <v/>
      </c>
      <c r="D101" s="111" t="str">
        <f>IF(RES_hhdet_in_tes!D101=0,"",RES_hhdet_in_tes!D101/RES_hhdet_in_fec!D101)</f>
        <v/>
      </c>
      <c r="E101" s="111" t="str">
        <f>IF(RES_hhdet_in_tes!E101=0,"",RES_hhdet_in_tes!E101/RES_hhdet_in_fec!E101)</f>
        <v/>
      </c>
      <c r="F101" s="111" t="str">
        <f>IF(RES_hhdet_in_tes!F101=0,"",RES_hhdet_in_tes!F101/RES_hhdet_in_fec!F101)</f>
        <v/>
      </c>
      <c r="G101" s="111" t="str">
        <f>IF(RES_hhdet_in_tes!G101=0,"",RES_hhdet_in_tes!G101/RES_hhdet_in_fec!G101)</f>
        <v/>
      </c>
      <c r="H101" s="111" t="str">
        <f>IF(RES_hhdet_in_tes!H101=0,"",RES_hhdet_in_tes!H101/RES_hhdet_in_fec!H101)</f>
        <v/>
      </c>
      <c r="I101" s="111" t="str">
        <f>IF(RES_hhdet_in_tes!I101=0,"",RES_hhdet_in_tes!I101/RES_hhdet_in_fec!I101)</f>
        <v/>
      </c>
      <c r="J101" s="111" t="str">
        <f>IF(RES_hhdet_in_tes!J101=0,"",RES_hhdet_in_tes!J101/RES_hhdet_in_fec!J101)</f>
        <v/>
      </c>
      <c r="K101" s="111" t="str">
        <f>IF(RES_hhdet_in_tes!K101=0,"",RES_hhdet_in_tes!K101/RES_hhdet_in_fec!K101)</f>
        <v/>
      </c>
      <c r="L101" s="111" t="str">
        <f>IF(RES_hhdet_in_tes!L101=0,"",RES_hhdet_in_tes!L101/RES_hhdet_in_fec!L101)</f>
        <v/>
      </c>
      <c r="M101" s="111" t="str">
        <f>IF(RES_hhdet_in_tes!M101=0,"",RES_hhdet_in_tes!M101/RES_hhdet_in_fec!M101)</f>
        <v/>
      </c>
      <c r="N101" s="111" t="str">
        <f>IF(RES_hhdet_in_tes!N101=0,"",RES_hhdet_in_tes!N101/RES_hhdet_in_fec!N101)</f>
        <v/>
      </c>
      <c r="O101" s="111" t="str">
        <f>IF(RES_hhdet_in_tes!O101=0,"",RES_hhdet_in_tes!O101/RES_hhdet_in_fec!O101)</f>
        <v/>
      </c>
      <c r="P101" s="111" t="str">
        <f>IF(RES_hhdet_in_tes!P101=0,"",RES_hhdet_in_tes!P101/RES_hhdet_in_fec!P101)</f>
        <v/>
      </c>
      <c r="Q101" s="111" t="str">
        <f>IF(RES_hhdet_in_tes!Q101=0,"",RES_hhdet_in_tes!Q101/RES_hhdet_in_fec!Q101)</f>
        <v/>
      </c>
      <c r="R101" s="111" t="str">
        <f>IF(RES_hhdet_in_tes!R101=0,"",RES_hhdet_in_tes!R101/RES_hhdet_in_fec!R101)</f>
        <v/>
      </c>
      <c r="S101" s="111" t="str">
        <f>IF(RES_hhdet_in_tes!S101=0,"",RES_hhdet_in_tes!S101/RES_hhdet_in_fec!S101)</f>
        <v/>
      </c>
      <c r="T101" s="111" t="str">
        <f>IF(RES_hhdet_in_tes!T101=0,"",RES_hhdet_in_tes!T101/RES_hhdet_in_fec!T101)</f>
        <v/>
      </c>
      <c r="U101" s="111" t="str">
        <f>IF(RES_hhdet_in_tes!U101=0,"",RES_hhdet_in_tes!U101/RES_hhdet_in_fec!U101)</f>
        <v/>
      </c>
      <c r="V101" s="111" t="str">
        <f>IF(RES_hhdet_in_tes!V101=0,"",RES_hhdet_in_tes!V101/RES_hhdet_in_fec!V101)</f>
        <v/>
      </c>
      <c r="W101" s="111" t="str">
        <f>IF(RES_hhdet_in_tes!W101=0,"",RES_hhdet_in_tes!W101/RES_hhdet_in_fec!W101)</f>
        <v/>
      </c>
      <c r="X101" s="111" t="str">
        <f>IF(RES_hhdet_in_tes!X101=0,"",RES_hhdet_in_tes!X101/RES_hhdet_in_fec!X101)</f>
        <v/>
      </c>
      <c r="Y101" s="111" t="str">
        <f>IF(RES_hhdet_in_tes!Y101=0,"",RES_hhdet_in_tes!Y101/RES_hhdet_in_fec!Y101)</f>
        <v/>
      </c>
      <c r="DA101" s="63" t="s">
        <v>3682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0.62150019437154969</v>
      </c>
      <c r="D102" s="111">
        <f>IF(RES_hhdet_in_tes!D102=0,"",RES_hhdet_in_tes!D102/RES_hhdet_in_fec!D102)</f>
        <v>0.62159394817226032</v>
      </c>
      <c r="E102" s="111">
        <f>IF(RES_hhdet_in_tes!E102=0,"",RES_hhdet_in_tes!E102/RES_hhdet_in_fec!E102)</f>
        <v>0.62168771041818227</v>
      </c>
      <c r="F102" s="111">
        <f>IF(RES_hhdet_in_tes!F102=0,"",RES_hhdet_in_tes!F102/RES_hhdet_in_fec!F102)</f>
        <v>0.6217814738157238</v>
      </c>
      <c r="G102" s="111">
        <f>IF(RES_hhdet_in_tes!G102=0,"",RES_hhdet_in_tes!G102/RES_hhdet_in_fec!G102)</f>
        <v>0.62187524499080826</v>
      </c>
      <c r="H102" s="111">
        <f>IF(RES_hhdet_in_tes!H102=0,"",RES_hhdet_in_tes!H102/RES_hhdet_in_fec!H102)</f>
        <v>0.62196902313250679</v>
      </c>
      <c r="I102" s="111">
        <f>IF(RES_hhdet_in_tes!I102=0,"",RES_hhdet_in_tes!I102/RES_hhdet_in_fec!I102)</f>
        <v>0.62206280987344709</v>
      </c>
      <c r="J102" s="111">
        <f>IF(RES_hhdet_in_tes!J102=0,"",RES_hhdet_in_tes!J102/RES_hhdet_in_fec!J102)</f>
        <v>0.62215661190192839</v>
      </c>
      <c r="K102" s="111">
        <f>IF(RES_hhdet_in_tes!K102=0,"",RES_hhdet_in_tes!K102/RES_hhdet_in_fec!K102)</f>
        <v>0.62225043490476417</v>
      </c>
      <c r="L102" s="111">
        <f>IF(RES_hhdet_in_tes!L102=0,"",RES_hhdet_in_tes!L102/RES_hhdet_in_fec!L102)</f>
        <v>0.62234428040341017</v>
      </c>
      <c r="M102" s="111">
        <f>IF(RES_hhdet_in_tes!M102=0,"",RES_hhdet_in_tes!M102/RES_hhdet_in_fec!M102)</f>
        <v>0.62241555070351695</v>
      </c>
      <c r="N102" s="111">
        <f>IF(RES_hhdet_in_tes!N102=0,"",RES_hhdet_in_tes!N102/RES_hhdet_in_fec!N102)</f>
        <v>0.62245538744883788</v>
      </c>
      <c r="O102" s="111">
        <f>IF(RES_hhdet_in_tes!O102=0,"",RES_hhdet_in_tes!O102/RES_hhdet_in_fec!O102)</f>
        <v>0.62247919682505504</v>
      </c>
      <c r="P102" s="111">
        <f>IF(RES_hhdet_in_tes!P102=0,"",RES_hhdet_in_tes!P102/RES_hhdet_in_fec!P102)</f>
        <v>0.62254563295340537</v>
      </c>
      <c r="Q102" s="111">
        <f>IF(RES_hhdet_in_tes!Q102=0,"",RES_hhdet_in_tes!Q102/RES_hhdet_in_fec!Q102)</f>
        <v>0.62281604351556963</v>
      </c>
      <c r="R102" s="111">
        <f>IF(RES_hhdet_in_tes!R102=0,"",RES_hhdet_in_tes!R102/RES_hhdet_in_fec!R102)</f>
        <v>0.62352634472813617</v>
      </c>
      <c r="S102" s="111">
        <f>IF(RES_hhdet_in_tes!S102=0,"",RES_hhdet_in_tes!S102/RES_hhdet_in_fec!S102)</f>
        <v>0.62452830575422924</v>
      </c>
      <c r="T102" s="111">
        <f>IF(RES_hhdet_in_tes!T102=0,"",RES_hhdet_in_tes!T102/RES_hhdet_in_fec!T102)</f>
        <v>0.62562765345601545</v>
      </c>
      <c r="U102" s="111">
        <f>IF(RES_hhdet_in_tes!U102=0,"",RES_hhdet_in_tes!U102/RES_hhdet_in_fec!U102)</f>
        <v>0.62663011469566476</v>
      </c>
      <c r="V102" s="111">
        <f>IF(RES_hhdet_in_tes!V102=0,"",RES_hhdet_in_tes!V102/RES_hhdet_in_fec!V102)</f>
        <v>0.62734141633534501</v>
      </c>
      <c r="W102" s="111">
        <f>IF(RES_hhdet_in_tes!W102=0,"",RES_hhdet_in_tes!W102/RES_hhdet_in_fec!W102)</f>
        <v>0.62768327330387774</v>
      </c>
      <c r="X102" s="111">
        <f>IF(RES_hhdet_in_tes!X102=0,"",RES_hhdet_in_tes!X102/RES_hhdet_in_fec!X102)</f>
        <v>0.62806661888668991</v>
      </c>
      <c r="Y102" s="111">
        <f>IF(RES_hhdet_in_tes!Y102=0,"",RES_hhdet_in_tes!Y102/RES_hhdet_in_fec!Y102)</f>
        <v>0.62810495344497119</v>
      </c>
      <c r="DA102" s="63" t="s">
        <v>3683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0.77421136830848492</v>
      </c>
      <c r="D103" s="45">
        <f>IF(RES_hhdet_in_tes!D103=0,"",RES_hhdet_in_tes!D103/RES_hhdet_in_fec!D103)</f>
        <v>0.77547918830602236</v>
      </c>
      <c r="E103" s="45">
        <f>IF(RES_hhdet_in_tes!E103=0,"",RES_hhdet_in_tes!E103/RES_hhdet_in_fec!E103)</f>
        <v>0.77680678630972921</v>
      </c>
      <c r="F103" s="45">
        <f>IF(RES_hhdet_in_tes!F103=0,"",RES_hhdet_in_tes!F103/RES_hhdet_in_fec!F103)</f>
        <v>0.77814253585973192</v>
      </c>
      <c r="G103" s="45">
        <f>IF(RES_hhdet_in_tes!G103=0,"",RES_hhdet_in_tes!G103/RES_hhdet_in_fec!G103)</f>
        <v>0.77953333743733144</v>
      </c>
      <c r="H103" s="45">
        <f>IF(RES_hhdet_in_tes!H103=0,"",RES_hhdet_in_tes!H103/RES_hhdet_in_fec!H103)</f>
        <v>0.78097345102069315</v>
      </c>
      <c r="I103" s="45">
        <f>IF(RES_hhdet_in_tes!I103=0,"",RES_hhdet_in_tes!I103/RES_hhdet_in_fec!I103)</f>
        <v>0.78247443288978025</v>
      </c>
      <c r="J103" s="45">
        <f>IF(RES_hhdet_in_tes!J103=0,"",RES_hhdet_in_tes!J103/RES_hhdet_in_fec!J103)</f>
        <v>0.78408362504460127</v>
      </c>
      <c r="K103" s="45">
        <f>IF(RES_hhdet_in_tes!K103=0,"",RES_hhdet_in_tes!K103/RES_hhdet_in_fec!K103)</f>
        <v>0.7858412806375904</v>
      </c>
      <c r="L103" s="45">
        <f>IF(RES_hhdet_in_tes!L103=0,"",RES_hhdet_in_tes!L103/RES_hhdet_in_fec!L103)</f>
        <v>0.78775816903731943</v>
      </c>
      <c r="M103" s="45">
        <f>IF(RES_hhdet_in_tes!M103=0,"",RES_hhdet_in_tes!M103/RES_hhdet_in_fec!M103)</f>
        <v>0.79049889585941424</v>
      </c>
      <c r="N103" s="45">
        <f>IF(RES_hhdet_in_tes!N103=0,"",RES_hhdet_in_tes!N103/RES_hhdet_in_fec!N103)</f>
        <v>0.79425266800594774</v>
      </c>
      <c r="O103" s="45">
        <f>IF(RES_hhdet_in_tes!O103=0,"",RES_hhdet_in_tes!O103/RES_hhdet_in_fec!O103)</f>
        <v>0.79946815874449695</v>
      </c>
      <c r="P103" s="45">
        <f>IF(RES_hhdet_in_tes!P103=0,"",RES_hhdet_in_tes!P103/RES_hhdet_in_fec!P103)</f>
        <v>0.80636542851639714</v>
      </c>
      <c r="Q103" s="45">
        <f>IF(RES_hhdet_in_tes!Q103=0,"",RES_hhdet_in_tes!Q103/RES_hhdet_in_fec!Q103)</f>
        <v>0.81529056287490032</v>
      </c>
      <c r="R103" s="45">
        <f>IF(RES_hhdet_in_tes!R103=0,"",RES_hhdet_in_tes!R103/RES_hhdet_in_fec!R103)</f>
        <v>0.82743553688285287</v>
      </c>
      <c r="S103" s="45">
        <f>IF(RES_hhdet_in_tes!S103=0,"",RES_hhdet_in_tes!S103/RES_hhdet_in_fec!S103)</f>
        <v>0.84263286397923354</v>
      </c>
      <c r="T103" s="45">
        <f>IF(RES_hhdet_in_tes!T103=0,"",RES_hhdet_in_tes!T103/RES_hhdet_in_fec!T103)</f>
        <v>0.85899362114541622</v>
      </c>
      <c r="U103" s="45">
        <f>IF(RES_hhdet_in_tes!U103=0,"",RES_hhdet_in_tes!U103/RES_hhdet_in_fec!U103)</f>
        <v>0.87462888536281946</v>
      </c>
      <c r="V103" s="45">
        <f>IF(RES_hhdet_in_tes!V103=0,"",RES_hhdet_in_tes!V103/RES_hhdet_in_fec!V103)</f>
        <v>0.88764973361284094</v>
      </c>
      <c r="W103" s="45">
        <f>IF(RES_hhdet_in_tes!W103=0,"",RES_hhdet_in_tes!W103/RES_hhdet_in_fec!W103)</f>
        <v>0.897399867836561</v>
      </c>
      <c r="X103" s="45">
        <f>IF(RES_hhdet_in_tes!X103=0,"",RES_hhdet_in_tes!X103/RES_hhdet_in_fec!X103)</f>
        <v>0.90419124199380807</v>
      </c>
      <c r="Y103" s="45">
        <f>IF(RES_hhdet_in_tes!Y103=0,"",RES_hhdet_in_tes!Y103/RES_hhdet_in_fec!Y103)</f>
        <v>0.91021380423866183</v>
      </c>
      <c r="DA103" s="60" t="s">
        <v>3684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X105" s="119" t="str">
        <f>IF(RES_hhdet_in_tes!X105=0,"",RES_hhdet_in_tes!X105/RES_hhdet_in_fec!X105)</f>
        <v/>
      </c>
      <c r="Y105" s="119" t="str">
        <f>IF(RES_hhdet_in_tes!Y105=0,"",RES_hhdet_in_tes!Y105/RES_hhdet_in_fec!Y105)</f>
        <v/>
      </c>
      <c r="DA105" s="129" t="s">
        <v>3685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X106" s="124" t="str">
        <f>IF(RES_hhdet_in_tes!X106=0,"",RES_hhdet_in_tes!X106/RES_hhdet_in_fec!X106)</f>
        <v/>
      </c>
      <c r="Y106" s="124" t="str">
        <f>IF(RES_hhdet_in_tes!Y106=0,"",RES_hhdet_in_tes!Y106/RES_hhdet_in_fec!Y106)</f>
        <v/>
      </c>
      <c r="DA106" s="130" t="s">
        <v>3686</v>
      </c>
    </row>
    <row r="107" spans="1:105" ht="12" customHeight="1" x14ac:dyDescent="0.25">
      <c r="A107" s="97" t="s">
        <v>197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X107" s="111" t="str">
        <f>IF(RES_hhdet_in_tes!X107=0,"",RES_hhdet_in_tes!X107/RES_hhdet_in_fec!X107)</f>
        <v/>
      </c>
      <c r="Y107" s="111" t="str">
        <f>IF(RES_hhdet_in_tes!Y107=0,"",RES_hhdet_in_tes!Y107/RES_hhdet_in_fec!Y107)</f>
        <v/>
      </c>
      <c r="DA107" s="63" t="s">
        <v>3687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X108" s="111" t="str">
        <f>IF(RES_hhdet_in_tes!X108=0,"",RES_hhdet_in_tes!X108/RES_hhdet_in_fec!X108)</f>
        <v/>
      </c>
      <c r="Y108" s="111" t="str">
        <f>IF(RES_hhdet_in_tes!Y108=0,"",RES_hhdet_in_tes!Y108/RES_hhdet_in_fec!Y108)</f>
        <v/>
      </c>
      <c r="DA108" s="63" t="s">
        <v>3688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X109" s="124" t="str">
        <f>IF(RES_hhdet_in_tes!X109=0,"",RES_hhdet_in_tes!X109/RES_hhdet_in_fec!X109)</f>
        <v/>
      </c>
      <c r="Y109" s="124" t="str">
        <f>IF(RES_hhdet_in_tes!Y109=0,"",RES_hhdet_in_tes!Y109/RES_hhdet_in_fec!Y109)</f>
        <v/>
      </c>
      <c r="DA109" s="130" t="s">
        <v>3689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X110" s="111" t="str">
        <f>IF(RES_hhdet_in_tes!X110=0,"",RES_hhdet_in_tes!X110/RES_hhdet_in_fec!X110)</f>
        <v/>
      </c>
      <c r="Y110" s="111" t="str">
        <f>IF(RES_hhdet_in_tes!Y110=0,"",RES_hhdet_in_tes!Y110/RES_hhdet_in_fec!Y110)</f>
        <v/>
      </c>
      <c r="DA110" s="63" t="s">
        <v>3690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X111" s="124" t="str">
        <f>IF(RES_hhdet_in_tes!X111=0,"",RES_hhdet_in_tes!X111/RES_hhdet_in_fec!X111)</f>
        <v/>
      </c>
      <c r="Y111" s="124" t="str">
        <f>IF(RES_hhdet_in_tes!Y111=0,"",RES_hhdet_in_tes!Y111/RES_hhdet_in_fec!Y111)</f>
        <v/>
      </c>
      <c r="DA111" s="130" t="s">
        <v>3691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X112" s="111" t="str">
        <f>IF(RES_hhdet_in_tes!X112=0,"",RES_hhdet_in_tes!X112/RES_hhdet_in_fec!X112)</f>
        <v/>
      </c>
      <c r="Y112" s="111" t="str">
        <f>IF(RES_hhdet_in_tes!Y112=0,"",RES_hhdet_in_tes!Y112/RES_hhdet_in_fec!Y112)</f>
        <v/>
      </c>
      <c r="DA112" s="63" t="s">
        <v>3692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X113" s="111" t="str">
        <f>IF(RES_hhdet_in_tes!X113=0,"",RES_hhdet_in_tes!X113/RES_hhdet_in_fec!X113)</f>
        <v/>
      </c>
      <c r="Y113" s="111" t="str">
        <f>IF(RES_hhdet_in_tes!Y113=0,"",RES_hhdet_in_tes!Y113/RES_hhdet_in_fec!Y113)</f>
        <v/>
      </c>
      <c r="DA113" s="63" t="s">
        <v>3693</v>
      </c>
    </row>
    <row r="114" spans="1:105" ht="12" customHeight="1" x14ac:dyDescent="0.25">
      <c r="A114" s="100" t="s">
        <v>197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X114" s="112" t="str">
        <f>IF(RES_hhdet_in_tes!X114=0,"",RES_hhdet_in_tes!X114/RES_hhdet_in_fec!X114)</f>
        <v/>
      </c>
      <c r="Y114" s="112" t="str">
        <f>IF(RES_hhdet_in_tes!Y114=0,"",RES_hhdet_in_tes!Y114/RES_hhdet_in_fec!Y114)</f>
        <v/>
      </c>
      <c r="DA114" s="131" t="s">
        <v>3694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X115" s="113" t="str">
        <f>IF(RES_hhdet_in_tes!X115=0,"",RES_hhdet_in_tes!X115/RES_hhdet_in_fec!X115)</f>
        <v/>
      </c>
      <c r="Y115" s="113" t="str">
        <f>IF(RES_hhdet_in_tes!Y115=0,"",RES_hhdet_in_tes!Y115/RES_hhdet_in_fec!Y115)</f>
        <v/>
      </c>
      <c r="DA115" s="132" t="s">
        <v>3695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X116" s="112" t="str">
        <f>IF(RES_hhdet_in_tes!X116=0,"",RES_hhdet_in_tes!X116/RES_hhdet_in_fec!X116)</f>
        <v/>
      </c>
      <c r="Y116" s="112" t="str">
        <f>IF(RES_hhdet_in_tes!Y116=0,"",RES_hhdet_in_tes!Y116/RES_hhdet_in_fec!Y116)</f>
        <v/>
      </c>
      <c r="DA116" s="131" t="s">
        <v>3696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X117" s="113" t="str">
        <f>IF(RES_hhdet_in_tes!X117=0,"",RES_hhdet_in_tes!X117/RES_hhdet_in_fec!X117)</f>
        <v/>
      </c>
      <c r="Y117" s="113" t="str">
        <f>IF(RES_hhdet_in_tes!Y117=0,"",RES_hhdet_in_tes!Y117/RES_hhdet_in_fec!Y117)</f>
        <v/>
      </c>
      <c r="DA117" s="132" t="s">
        <v>3697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X118" s="111" t="str">
        <f>IF(RES_hhdet_in_tes!X118=0,"",RES_hhdet_in_tes!X118/RES_hhdet_in_fec!X118)</f>
        <v/>
      </c>
      <c r="Y118" s="111" t="str">
        <f>IF(RES_hhdet_in_tes!Y118=0,"",RES_hhdet_in_tes!Y118/RES_hhdet_in_fec!Y118)</f>
        <v/>
      </c>
      <c r="DA118" s="63" t="s">
        <v>3698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X119" s="111" t="str">
        <f>IF(RES_hhdet_in_tes!X119=0,"",RES_hhdet_in_tes!X119/RES_hhdet_in_fec!X119)</f>
        <v/>
      </c>
      <c r="Y119" s="111" t="str">
        <f>IF(RES_hhdet_in_tes!Y119=0,"",RES_hhdet_in_tes!Y119/RES_hhdet_in_fec!Y119)</f>
        <v/>
      </c>
      <c r="DA119" s="63" t="s">
        <v>3699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X120" s="124" t="str">
        <f>IF(RES_hhdet_in_tes!X120=0,"",RES_hhdet_in_tes!X120/RES_hhdet_in_fec!X120)</f>
        <v/>
      </c>
      <c r="Y120" s="124" t="str">
        <f>IF(RES_hhdet_in_tes!Y120=0,"",RES_hhdet_in_tes!Y120/RES_hhdet_in_fec!Y120)</f>
        <v/>
      </c>
      <c r="DA120" s="130" t="s">
        <v>3700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X121" s="111" t="str">
        <f>IF(RES_hhdet_in_tes!X121=0,"",RES_hhdet_in_tes!X121/RES_hhdet_in_fec!X121)</f>
        <v/>
      </c>
      <c r="Y121" s="111" t="str">
        <f>IF(RES_hhdet_in_tes!Y121=0,"",RES_hhdet_in_tes!Y121/RES_hhdet_in_fec!Y121)</f>
        <v/>
      </c>
      <c r="DA121" s="63" t="s">
        <v>3701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X122" s="45" t="str">
        <f>IF(RES_hhdet_in_tes!X122=0,"",RES_hhdet_in_tes!X122/RES_hhdet_in_fec!X122)</f>
        <v/>
      </c>
      <c r="Y122" s="45" t="str">
        <f>IF(RES_hhdet_in_tes!Y122=0,"",RES_hhdet_in_tes!Y122/RES_hhdet_in_fec!Y122)</f>
        <v/>
      </c>
      <c r="DA122" s="60" t="s">
        <v>3702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/>
      <c r="C124" s="119">
        <f>IF(RES_hhdet_in_tes!C124=0,"",RES_hhdet_in_tes!C124/RES_hhdet_in_fec!C124)</f>
        <v>0.86101516562692948</v>
      </c>
      <c r="D124" s="119">
        <f>IF(RES_hhdet_in_tes!D124=0,"",RES_hhdet_in_tes!D124/RES_hhdet_in_fec!D124)</f>
        <v>0.86618758042247113</v>
      </c>
      <c r="E124" s="119">
        <f>IF(RES_hhdet_in_tes!E124=0,"",RES_hhdet_in_tes!E124/RES_hhdet_in_fec!E124)</f>
        <v>0.86737317673443493</v>
      </c>
      <c r="F124" s="119">
        <f>IF(RES_hhdet_in_tes!F124=0,"",RES_hhdet_in_tes!F124/RES_hhdet_in_fec!F124)</f>
        <v>0.86823155090969284</v>
      </c>
      <c r="G124" s="119">
        <f>IF(RES_hhdet_in_tes!G124=0,"",RES_hhdet_in_tes!G124/RES_hhdet_in_fec!G124)</f>
        <v>0.87256586315065165</v>
      </c>
      <c r="H124" s="119">
        <f>IF(RES_hhdet_in_tes!H124=0,"",RES_hhdet_in_tes!H124/RES_hhdet_in_fec!H124)</f>
        <v>0.87448019902775975</v>
      </c>
      <c r="I124" s="119">
        <f>IF(RES_hhdet_in_tes!I124=0,"",RES_hhdet_in_tes!I124/RES_hhdet_in_fec!I124)</f>
        <v>0.87587179275666338</v>
      </c>
      <c r="J124" s="119">
        <f>IF(RES_hhdet_in_tes!J124=0,"",RES_hhdet_in_tes!J124/RES_hhdet_in_fec!J124)</f>
        <v>0.87682582522923613</v>
      </c>
      <c r="K124" s="119">
        <f>IF(RES_hhdet_in_tes!K124=0,"",RES_hhdet_in_tes!K124/RES_hhdet_in_fec!K124)</f>
        <v>0.8783635084826289</v>
      </c>
      <c r="L124" s="119">
        <f>IF(RES_hhdet_in_tes!L124=0,"",RES_hhdet_in_tes!L124/RES_hhdet_in_fec!L124)</f>
        <v>0.88268536690193811</v>
      </c>
      <c r="M124" s="119">
        <f>IF(RES_hhdet_in_tes!M124=0,"",RES_hhdet_in_tes!M124/RES_hhdet_in_fec!M124)</f>
        <v>0.88607825636381676</v>
      </c>
      <c r="N124" s="119">
        <f>IF(RES_hhdet_in_tes!N124=0,"",RES_hhdet_in_tes!N124/RES_hhdet_in_fec!N124)</f>
        <v>0.89106527433201388</v>
      </c>
      <c r="O124" s="119">
        <f>IF(RES_hhdet_in_tes!O124=0,"",RES_hhdet_in_tes!O124/RES_hhdet_in_fec!O124)</f>
        <v>0.89701386478307998</v>
      </c>
      <c r="P124" s="119">
        <f>IF(RES_hhdet_in_tes!P124=0,"",RES_hhdet_in_tes!P124/RES_hhdet_in_fec!P124)</f>
        <v>0.90295498856950696</v>
      </c>
      <c r="Q124" s="119">
        <f>IF(RES_hhdet_in_tes!Q124=0,"",RES_hhdet_in_tes!Q124/RES_hhdet_in_fec!Q124)</f>
        <v>0.90748465566042213</v>
      </c>
      <c r="R124" s="119">
        <f>IF(RES_hhdet_in_tes!R124=0,"",RES_hhdet_in_tes!R124/RES_hhdet_in_fec!R124)</f>
        <v>0.91425103581951972</v>
      </c>
      <c r="S124" s="119">
        <f>IF(RES_hhdet_in_tes!S124=0,"",RES_hhdet_in_tes!S124/RES_hhdet_in_fec!S124)</f>
        <v>0.91814594901051383</v>
      </c>
      <c r="T124" s="119">
        <f>IF(RES_hhdet_in_tes!T124=0,"",RES_hhdet_in_tes!T124/RES_hhdet_in_fec!T124)</f>
        <v>0.92465117091802396</v>
      </c>
      <c r="U124" s="119">
        <f>IF(RES_hhdet_in_tes!U124=0,"",RES_hhdet_in_tes!U124/RES_hhdet_in_fec!U124)</f>
        <v>0.92743772758392373</v>
      </c>
      <c r="V124" s="119">
        <f>IF(RES_hhdet_in_tes!V124=0,"",RES_hhdet_in_tes!V124/RES_hhdet_in_fec!V124)</f>
        <v>0.93605940644160568</v>
      </c>
      <c r="W124" s="119">
        <f>IF(RES_hhdet_in_tes!W124=0,"",RES_hhdet_in_tes!W124/RES_hhdet_in_fec!W124)</f>
        <v>0.93951347403848851</v>
      </c>
      <c r="X124" s="119">
        <f>IF(RES_hhdet_in_tes!X124=0,"",RES_hhdet_in_tes!X124/RES_hhdet_in_fec!X124)</f>
        <v>0.93913614661236999</v>
      </c>
      <c r="Y124" s="119">
        <f>IF(RES_hhdet_in_tes!Y124=0,"",RES_hhdet_in_tes!Y124/RES_hhdet_in_fec!Y124)</f>
        <v>0.9518762126970054</v>
      </c>
      <c r="DA124" s="129" t="s">
        <v>3703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0.86438576188807981</v>
      </c>
      <c r="D125" s="124">
        <f>IF(RES_hhdet_in_tes!D125=0,"",RES_hhdet_in_tes!D125/RES_hhdet_in_fec!D125)</f>
        <v>0.86617304715089449</v>
      </c>
      <c r="E125" s="124">
        <f>IF(RES_hhdet_in_tes!E125=0,"",RES_hhdet_in_tes!E125/RES_hhdet_in_fec!E125)</f>
        <v>0.868014799463108</v>
      </c>
      <c r="F125" s="124">
        <f>IF(RES_hhdet_in_tes!F125=0,"",RES_hhdet_in_tes!F125/RES_hhdet_in_fec!F125)</f>
        <v>0.86985667346371709</v>
      </c>
      <c r="G125" s="124">
        <f>IF(RES_hhdet_in_tes!G125=0,"",RES_hhdet_in_tes!G125/RES_hhdet_in_fec!G125)</f>
        <v>0.87174901296940943</v>
      </c>
      <c r="H125" s="124">
        <f>IF(RES_hhdet_in_tes!H125=0,"",RES_hhdet_in_tes!H125/RES_hhdet_in_fec!H125)</f>
        <v>0.87368268386550219</v>
      </c>
      <c r="I125" s="124">
        <f>IF(RES_hhdet_in_tes!I125=0,"",RES_hhdet_in_tes!I125/RES_hhdet_in_fec!I125)</f>
        <v>0.87566681318949391</v>
      </c>
      <c r="J125" s="124">
        <f>IF(RES_hhdet_in_tes!J125=0,"",RES_hhdet_in_tes!J125/RES_hhdet_in_fec!J125)</f>
        <v>0.87773766853071722</v>
      </c>
      <c r="K125" s="124">
        <f>IF(RES_hhdet_in_tes!K125=0,"",RES_hhdet_in_tes!K125/RES_hhdet_in_fec!K125)</f>
        <v>0.87993291182938815</v>
      </c>
      <c r="L125" s="124">
        <f>IF(RES_hhdet_in_tes!L125=0,"",RES_hhdet_in_tes!L125/RES_hhdet_in_fec!L125)</f>
        <v>0.88225967864429222</v>
      </c>
      <c r="M125" s="124">
        <f>IF(RES_hhdet_in_tes!M125=0,"",RES_hhdet_in_tes!M125/RES_hhdet_in_fec!M125)</f>
        <v>0.88547659123428668</v>
      </c>
      <c r="N125" s="124">
        <f>IF(RES_hhdet_in_tes!N125=0,"",RES_hhdet_in_tes!N125/RES_hhdet_in_fec!N125)</f>
        <v>0.88983767895818666</v>
      </c>
      <c r="O125" s="124">
        <f>IF(RES_hhdet_in_tes!O125=0,"",RES_hhdet_in_tes!O125/RES_hhdet_in_fec!O125)</f>
        <v>0.89554683076410002</v>
      </c>
      <c r="P125" s="124">
        <f>IF(RES_hhdet_in_tes!P125=0,"",RES_hhdet_in_tes!P125/RES_hhdet_in_fec!P125)</f>
        <v>0.90220418949598491</v>
      </c>
      <c r="Q125" s="124">
        <f>IF(RES_hhdet_in_tes!Q125=0,"",RES_hhdet_in_tes!Q125/RES_hhdet_in_fec!Q125)</f>
        <v>0.90848495960867548</v>
      </c>
      <c r="R125" s="124">
        <f>IF(RES_hhdet_in_tes!R125=0,"",RES_hhdet_in_tes!R125/RES_hhdet_in_fec!R125)</f>
        <v>0.91329963755326793</v>
      </c>
      <c r="S125" s="124">
        <f>IF(RES_hhdet_in_tes!S125=0,"",RES_hhdet_in_tes!S125/RES_hhdet_in_fec!S125)</f>
        <v>0.91798123919059338</v>
      </c>
      <c r="T125" s="124">
        <f>IF(RES_hhdet_in_tes!T125=0,"",RES_hhdet_in_tes!T125/RES_hhdet_in_fec!T125)</f>
        <v>0.92250067434932148</v>
      </c>
      <c r="U125" s="124">
        <f>IF(RES_hhdet_in_tes!U125=0,"",RES_hhdet_in_tes!U125/RES_hhdet_in_fec!U125)</f>
        <v>0.92682809951562872</v>
      </c>
      <c r="V125" s="124">
        <f>IF(RES_hhdet_in_tes!V125=0,"",RES_hhdet_in_tes!V125/RES_hhdet_in_fec!V125)</f>
        <v>0.93093131966687537</v>
      </c>
      <c r="W125" s="124">
        <f>IF(RES_hhdet_in_tes!W125=0,"",RES_hhdet_in_tes!W125/RES_hhdet_in_fec!W125)</f>
        <v>0.93471278010244896</v>
      </c>
      <c r="X125" s="124">
        <f>IF(RES_hhdet_in_tes!X125=0,"",RES_hhdet_in_tes!X125/RES_hhdet_in_fec!X125)</f>
        <v>0.93783593098162676</v>
      </c>
      <c r="Y125" s="124">
        <f>IF(RES_hhdet_in_tes!Y125=0,"",RES_hhdet_in_tes!Y125/RES_hhdet_in_fec!Y125)</f>
        <v>0.94083834577031944</v>
      </c>
      <c r="DA125" s="130" t="s">
        <v>3704</v>
      </c>
    </row>
    <row r="126" spans="1:105" ht="12" customHeight="1" x14ac:dyDescent="0.25">
      <c r="A126" s="97" t="s">
        <v>198</v>
      </c>
      <c r="B126" s="111"/>
      <c r="C126" s="111">
        <f>IF(RES_hhdet_in_tes!C126=0,"",RES_hhdet_in_tes!C126/RES_hhdet_in_fec!C126)</f>
        <v>0.86384303262245832</v>
      </c>
      <c r="D126" s="111">
        <f>IF(RES_hhdet_in_tes!D126=0,"",RES_hhdet_in_tes!D126/RES_hhdet_in_fec!D126)</f>
        <v>0.86564984091839592</v>
      </c>
      <c r="E126" s="111">
        <f>IF(RES_hhdet_in_tes!E126=0,"",RES_hhdet_in_tes!E126/RES_hhdet_in_fec!E126)</f>
        <v>0.86750542832451571</v>
      </c>
      <c r="F126" s="111">
        <f>IF(RES_hhdet_in_tes!F126=0,"",RES_hhdet_in_tes!F126/RES_hhdet_in_fec!F126)</f>
        <v>0.86936766742747851</v>
      </c>
      <c r="G126" s="111">
        <f>IF(RES_hhdet_in_tes!G126=0,"",RES_hhdet_in_tes!G126/RES_hhdet_in_fec!G126)</f>
        <v>0.87127482922177868</v>
      </c>
      <c r="H126" s="111">
        <f>IF(RES_hhdet_in_tes!H126=0,"",RES_hhdet_in_tes!H126/RES_hhdet_in_fec!H126)</f>
        <v>0.87322222982490738</v>
      </c>
      <c r="I126" s="111">
        <f>IF(RES_hhdet_in_tes!I126=0,"",RES_hhdet_in_tes!I126/RES_hhdet_in_fec!I126)</f>
        <v>0.87521929921102604</v>
      </c>
      <c r="J126" s="111">
        <f>IF(RES_hhdet_in_tes!J126=0,"",RES_hhdet_in_tes!J126/RES_hhdet_in_fec!J126)</f>
        <v>0.87730466865579437</v>
      </c>
      <c r="K126" s="111">
        <f>IF(RES_hhdet_in_tes!K126=0,"",RES_hhdet_in_tes!K126/RES_hhdet_in_fec!K126)</f>
        <v>0.87951118490475566</v>
      </c>
      <c r="L126" s="111">
        <f>IF(RES_hhdet_in_tes!L126=0,"",RES_hhdet_in_tes!L126/RES_hhdet_in_fec!L126)</f>
        <v>0.8818476358089915</v>
      </c>
      <c r="M126" s="111">
        <f>IF(RES_hhdet_in_tes!M126=0,"",RES_hhdet_in_tes!M126/RES_hhdet_in_fec!M126)</f>
        <v>0.88508274377074059</v>
      </c>
      <c r="N126" s="111">
        <f>IF(RES_hhdet_in_tes!N126=0,"",RES_hhdet_in_tes!N126/RES_hhdet_in_fec!N126)</f>
        <v>0.88945955952847655</v>
      </c>
      <c r="O126" s="111">
        <f>IF(RES_hhdet_in_tes!O126=0,"",RES_hhdet_in_tes!O126/RES_hhdet_in_fec!O126)</f>
        <v>0.89519114658862453</v>
      </c>
      <c r="P126" s="111">
        <f>IF(RES_hhdet_in_tes!P126=0,"",RES_hhdet_in_tes!P126/RES_hhdet_in_fec!P126)</f>
        <v>0.90187213600899918</v>
      </c>
      <c r="Q126" s="111">
        <f>IF(RES_hhdet_in_tes!Q126=0,"",RES_hhdet_in_tes!Q126/RES_hhdet_in_fec!Q126)</f>
        <v>0.90817549623779281</v>
      </c>
      <c r="R126" s="111">
        <f>IF(RES_hhdet_in_tes!R126=0,"",RES_hhdet_in_tes!R126/RES_hhdet_in_fec!R126)</f>
        <v>0.91300555080100199</v>
      </c>
      <c r="S126" s="111">
        <f>IF(RES_hhdet_in_tes!S126=0,"",RES_hhdet_in_tes!S126/RES_hhdet_in_fec!S126)</f>
        <v>0.91770438645897201</v>
      </c>
      <c r="T126" s="111">
        <f>IF(RES_hhdet_in_tes!T126=0,"",RES_hhdet_in_tes!T126/RES_hhdet_in_fec!T126)</f>
        <v>0.92224060760658166</v>
      </c>
      <c r="U126" s="111">
        <f>IF(RES_hhdet_in_tes!U126=0,"",RES_hhdet_in_tes!U126/RES_hhdet_in_fec!U126)</f>
        <v>0.92658281863872527</v>
      </c>
      <c r="V126" s="111">
        <f>IF(RES_hhdet_in_tes!V126=0,"",RES_hhdet_in_tes!V126/RES_hhdet_in_fec!V126)</f>
        <v>0.93069962395029082</v>
      </c>
      <c r="W126" s="111">
        <f>IF(RES_hhdet_in_tes!W126=0,"",RES_hhdet_in_tes!W126/RES_hhdet_in_fec!W126)</f>
        <v>0.93449199513654768</v>
      </c>
      <c r="X126" s="111">
        <f>IF(RES_hhdet_in_tes!X126=0,"",RES_hhdet_in_tes!X126/RES_hhdet_in_fec!X126)</f>
        <v>0.9376264350867366</v>
      </c>
      <c r="Y126" s="111">
        <f>IF(RES_hhdet_in_tes!Y126=0,"",RES_hhdet_in_tes!Y126/RES_hhdet_in_fec!Y126)</f>
        <v>0.94063846098591475</v>
      </c>
      <c r="DA126" s="63" t="s">
        <v>3705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X127" s="111">
        <f>IF(RES_hhdet_in_tes!X127=0,"",RES_hhdet_in_tes!X127/RES_hhdet_in_fec!X127)</f>
        <v>1</v>
      </c>
      <c r="Y127" s="111">
        <f>IF(RES_hhdet_in_tes!Y127=0,"",RES_hhdet_in_tes!Y127/RES_hhdet_in_fec!Y127)</f>
        <v>1</v>
      </c>
      <c r="DA127" s="63" t="s">
        <v>3706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2.548045878563455</v>
      </c>
      <c r="D128" s="124">
        <f>IF(RES_hhdet_in_tes!D128=0,"",RES_hhdet_in_tes!D128/RES_hhdet_in_fec!D128)</f>
        <v>2.6635161396916764</v>
      </c>
      <c r="E128" s="124">
        <f>IF(RES_hhdet_in_tes!E128=0,"",RES_hhdet_in_tes!E128/RES_hhdet_in_fec!E128)</f>
        <v>2.7807175220720208</v>
      </c>
      <c r="F128" s="124">
        <f>IF(RES_hhdet_in_tes!F128=0,"",RES_hhdet_in_tes!F128/RES_hhdet_in_fec!F128)</f>
        <v>2.8988602142575375</v>
      </c>
      <c r="G128" s="124">
        <f>IF(RES_hhdet_in_tes!G128=0,"",RES_hhdet_in_tes!G128/RES_hhdet_in_fec!G128)</f>
        <v>3.0186286552181771</v>
      </c>
      <c r="H128" s="124">
        <f>IF(RES_hhdet_in_tes!H128=0,"",RES_hhdet_in_tes!H128/RES_hhdet_in_fec!H128)</f>
        <v>3.1399152774204553</v>
      </c>
      <c r="I128" s="124">
        <f>IF(RES_hhdet_in_tes!I128=0,"",RES_hhdet_in_tes!I128/RES_hhdet_in_fec!I128)</f>
        <v>3.2628635522818543</v>
      </c>
      <c r="J128" s="124">
        <f>IF(RES_hhdet_in_tes!J128=0,"",RES_hhdet_in_tes!J128/RES_hhdet_in_fec!J128)</f>
        <v>3.3881165079089364</v>
      </c>
      <c r="K128" s="124">
        <f>IF(RES_hhdet_in_tes!K128=0,"",RES_hhdet_in_tes!K128/RES_hhdet_in_fec!K128)</f>
        <v>3.5161834761776625</v>
      </c>
      <c r="L128" s="124">
        <f>IF(RES_hhdet_in_tes!L128=0,"",RES_hhdet_in_tes!L128/RES_hhdet_in_fec!L128)</f>
        <v>3.6471319999765317</v>
      </c>
      <c r="M128" s="124">
        <f>IF(RES_hhdet_in_tes!M128=0,"",RES_hhdet_in_tes!M128/RES_hhdet_in_fec!M128)</f>
        <v>3.7971893560545564</v>
      </c>
      <c r="N128" s="124">
        <f>IF(RES_hhdet_in_tes!N128=0,"",RES_hhdet_in_tes!N128/RES_hhdet_in_fec!N128)</f>
        <v>3.9711726778823899</v>
      </c>
      <c r="O128" s="124">
        <f>IF(RES_hhdet_in_tes!O128=0,"",RES_hhdet_in_tes!O128/RES_hhdet_in_fec!O128)</f>
        <v>4.1687715964219656</v>
      </c>
      <c r="P128" s="124">
        <f>IF(RES_hhdet_in_tes!P128=0,"",RES_hhdet_in_tes!P128/RES_hhdet_in_fec!P128)</f>
        <v>4.3707557842943707</v>
      </c>
      <c r="Q128" s="124">
        <f>IF(RES_hhdet_in_tes!Q128=0,"",RES_hhdet_in_tes!Q128/RES_hhdet_in_fec!Q128)</f>
        <v>4.5257755516249469</v>
      </c>
      <c r="R128" s="124">
        <f>IF(RES_hhdet_in_tes!R128=0,"",RES_hhdet_in_tes!R128/RES_hhdet_in_fec!R128)</f>
        <v>4.5593649432074823</v>
      </c>
      <c r="S128" s="124">
        <f>IF(RES_hhdet_in_tes!S128=0,"",RES_hhdet_in_tes!S128/RES_hhdet_in_fec!S128)</f>
        <v>4.5630970978277645</v>
      </c>
      <c r="T128" s="124">
        <f>IF(RES_hhdet_in_tes!T128=0,"",RES_hhdet_in_tes!T128/RES_hhdet_in_fec!T128)</f>
        <v>4.5672439362947443</v>
      </c>
      <c r="U128" s="124">
        <f>IF(RES_hhdet_in_tes!U128=0,"",RES_hhdet_in_tes!U128/RES_hhdet_in_fec!U128)</f>
        <v>4.5718515345913886</v>
      </c>
      <c r="V128" s="124">
        <f>IF(RES_hhdet_in_tes!V128=0,"",RES_hhdet_in_tes!V128/RES_hhdet_in_fec!V128)</f>
        <v>4.5850179148238439</v>
      </c>
      <c r="W128" s="124">
        <f>IF(RES_hhdet_in_tes!W128=0,"",RES_hhdet_in_tes!W128/RES_hhdet_in_fec!W128)</f>
        <v>4.6282325278830978</v>
      </c>
      <c r="X128" s="124">
        <f>IF(RES_hhdet_in_tes!X128=0,"",RES_hhdet_in_tes!X128/RES_hhdet_in_fec!X128)</f>
        <v>4.6785340157046766</v>
      </c>
      <c r="Y128" s="124">
        <f>IF(RES_hhdet_in_tes!Y128=0,"",RES_hhdet_in_tes!Y128/RES_hhdet_in_fec!Y128)</f>
        <v>4.7352327338814515</v>
      </c>
      <c r="DA128" s="130" t="s">
        <v>3707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2.548045878563455</v>
      </c>
      <c r="D129" s="111">
        <f>IF(RES_hhdet_in_tes!D129=0,"",RES_hhdet_in_tes!D129/RES_hhdet_in_fec!D129)</f>
        <v>2.6635161396916764</v>
      </c>
      <c r="E129" s="111">
        <f>IF(RES_hhdet_in_tes!E129=0,"",RES_hhdet_in_tes!E129/RES_hhdet_in_fec!E129)</f>
        <v>2.7807175220720208</v>
      </c>
      <c r="F129" s="111">
        <f>IF(RES_hhdet_in_tes!F129=0,"",RES_hhdet_in_tes!F129/RES_hhdet_in_fec!F129)</f>
        <v>2.8988602142575375</v>
      </c>
      <c r="G129" s="111">
        <f>IF(RES_hhdet_in_tes!G129=0,"",RES_hhdet_in_tes!G129/RES_hhdet_in_fec!G129)</f>
        <v>3.0186286552181771</v>
      </c>
      <c r="H129" s="111">
        <f>IF(RES_hhdet_in_tes!H129=0,"",RES_hhdet_in_tes!H129/RES_hhdet_in_fec!H129)</f>
        <v>3.1399152774204553</v>
      </c>
      <c r="I129" s="111">
        <f>IF(RES_hhdet_in_tes!I129=0,"",RES_hhdet_in_tes!I129/RES_hhdet_in_fec!I129)</f>
        <v>3.2628635522818543</v>
      </c>
      <c r="J129" s="111">
        <f>IF(RES_hhdet_in_tes!J129=0,"",RES_hhdet_in_tes!J129/RES_hhdet_in_fec!J129)</f>
        <v>3.3881165079089364</v>
      </c>
      <c r="K129" s="111">
        <f>IF(RES_hhdet_in_tes!K129=0,"",RES_hhdet_in_tes!K129/RES_hhdet_in_fec!K129)</f>
        <v>3.5161834761776625</v>
      </c>
      <c r="L129" s="111">
        <f>IF(RES_hhdet_in_tes!L129=0,"",RES_hhdet_in_tes!L129/RES_hhdet_in_fec!L129)</f>
        <v>3.6471319999765317</v>
      </c>
      <c r="M129" s="111">
        <f>IF(RES_hhdet_in_tes!M129=0,"",RES_hhdet_in_tes!M129/RES_hhdet_in_fec!M129)</f>
        <v>3.7971893560545564</v>
      </c>
      <c r="N129" s="111">
        <f>IF(RES_hhdet_in_tes!N129=0,"",RES_hhdet_in_tes!N129/RES_hhdet_in_fec!N129)</f>
        <v>3.9711726778823899</v>
      </c>
      <c r="O129" s="111">
        <f>IF(RES_hhdet_in_tes!O129=0,"",RES_hhdet_in_tes!O129/RES_hhdet_in_fec!O129)</f>
        <v>4.1687715964219656</v>
      </c>
      <c r="P129" s="111">
        <f>IF(RES_hhdet_in_tes!P129=0,"",RES_hhdet_in_tes!P129/RES_hhdet_in_fec!P129)</f>
        <v>4.3707557842943707</v>
      </c>
      <c r="Q129" s="111">
        <f>IF(RES_hhdet_in_tes!Q129=0,"",RES_hhdet_in_tes!Q129/RES_hhdet_in_fec!Q129)</f>
        <v>4.5257755516249469</v>
      </c>
      <c r="R129" s="111">
        <f>IF(RES_hhdet_in_tes!R129=0,"",RES_hhdet_in_tes!R129/RES_hhdet_in_fec!R129)</f>
        <v>4.5593649432074823</v>
      </c>
      <c r="S129" s="111">
        <f>IF(RES_hhdet_in_tes!S129=0,"",RES_hhdet_in_tes!S129/RES_hhdet_in_fec!S129)</f>
        <v>4.5630970978277645</v>
      </c>
      <c r="T129" s="111">
        <f>IF(RES_hhdet_in_tes!T129=0,"",RES_hhdet_in_tes!T129/RES_hhdet_in_fec!T129)</f>
        <v>4.5672439362947443</v>
      </c>
      <c r="U129" s="111">
        <f>IF(RES_hhdet_in_tes!U129=0,"",RES_hhdet_in_tes!U129/RES_hhdet_in_fec!U129)</f>
        <v>4.5718515345913886</v>
      </c>
      <c r="V129" s="111">
        <f>IF(RES_hhdet_in_tes!V129=0,"",RES_hhdet_in_tes!V129/RES_hhdet_in_fec!V129)</f>
        <v>4.5850179148238439</v>
      </c>
      <c r="W129" s="111">
        <f>IF(RES_hhdet_in_tes!W129=0,"",RES_hhdet_in_tes!W129/RES_hhdet_in_fec!W129)</f>
        <v>4.6282325278830978</v>
      </c>
      <c r="X129" s="111">
        <f>IF(RES_hhdet_in_tes!X129=0,"",RES_hhdet_in_tes!X129/RES_hhdet_in_fec!X129)</f>
        <v>4.6785340157046766</v>
      </c>
      <c r="Y129" s="111">
        <f>IF(RES_hhdet_in_tes!Y129=0,"",RES_hhdet_in_tes!Y129/RES_hhdet_in_fec!Y129)</f>
        <v>4.7352327338814515</v>
      </c>
      <c r="DA129" s="63" t="s">
        <v>3708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0.83073318153792586</v>
      </c>
      <c r="D130" s="124">
        <f>IF(RES_hhdet_in_tes!D130=0,"",RES_hhdet_in_tes!D130/RES_hhdet_in_fec!D130)</f>
        <v>0.87082963036713812</v>
      </c>
      <c r="E130" s="124">
        <f>IF(RES_hhdet_in_tes!E130=0,"",RES_hhdet_in_tes!E130/RES_hhdet_in_fec!E130)</f>
        <v>0.86690719886715717</v>
      </c>
      <c r="F130" s="124">
        <f>IF(RES_hhdet_in_tes!F130=0,"",RES_hhdet_in_tes!F130/RES_hhdet_in_fec!F130)</f>
        <v>0.85499404906981524</v>
      </c>
      <c r="G130" s="124">
        <f>IF(RES_hhdet_in_tes!G130=0,"",RES_hhdet_in_tes!G130/RES_hhdet_in_fec!G130)</f>
        <v>0.87998898093131528</v>
      </c>
      <c r="H130" s="124">
        <f>IF(RES_hhdet_in_tes!H130=0,"",RES_hhdet_in_tes!H130/RES_hhdet_in_fec!H130)</f>
        <v>0.882292100441875</v>
      </c>
      <c r="I130" s="124">
        <f>IF(RES_hhdet_in_tes!I130=0,"",RES_hhdet_in_tes!I130/RES_hhdet_in_fec!I130)</f>
        <v>0.88133854578051618</v>
      </c>
      <c r="J130" s="124">
        <f>IF(RES_hhdet_in_tes!J130=0,"",RES_hhdet_in_tes!J130/RES_hhdet_in_fec!J130)</f>
        <v>0.86551925867355495</v>
      </c>
      <c r="K130" s="124">
        <f>IF(RES_hhdet_in_tes!K130=0,"",RES_hhdet_in_tes!K130/RES_hhdet_in_fec!K130)</f>
        <v>0.87027924350895036</v>
      </c>
      <c r="L130" s="124">
        <f>IF(RES_hhdet_in_tes!L130=0,"",RES_hhdet_in_tes!L130/RES_hhdet_in_fec!L130)</f>
        <v>0.88522167879297153</v>
      </c>
      <c r="M130" s="124">
        <f>IF(RES_hhdet_in_tes!M130=0,"",RES_hhdet_in_tes!M130/RES_hhdet_in_fec!M130)</f>
        <v>0.89625447715623729</v>
      </c>
      <c r="N130" s="124">
        <f>IF(RES_hhdet_in_tes!N130=0,"",RES_hhdet_in_tes!N130/RES_hhdet_in_fec!N130)</f>
        <v>0.9014107685277053</v>
      </c>
      <c r="O130" s="124">
        <f>IF(RES_hhdet_in_tes!O130=0,"",RES_hhdet_in_tes!O130/RES_hhdet_in_fec!O130)</f>
        <v>0.90816385846031333</v>
      </c>
      <c r="P130" s="124">
        <f>IF(RES_hhdet_in_tes!P130=0,"",RES_hhdet_in_tes!P130/RES_hhdet_in_fec!P130)</f>
        <v>0.91602415008005045</v>
      </c>
      <c r="Q130" s="124">
        <f>IF(RES_hhdet_in_tes!Q130=0,"",RES_hhdet_in_tes!Q130/RES_hhdet_in_fec!Q130)</f>
        <v>0.89829057542328727</v>
      </c>
      <c r="R130" s="124">
        <f>IF(RES_hhdet_in_tes!R130=0,"",RES_hhdet_in_tes!R130/RES_hhdet_in_fec!R130)</f>
        <v>0.9291492914798295</v>
      </c>
      <c r="S130" s="124">
        <f>IF(RES_hhdet_in_tes!S130=0,"",RES_hhdet_in_tes!S130/RES_hhdet_in_fec!S130)</f>
        <v>0.92568432012070923</v>
      </c>
      <c r="T130" s="124">
        <f>IF(RES_hhdet_in_tes!T130=0,"",RES_hhdet_in_tes!T130/RES_hhdet_in_fec!T130)</f>
        <v>0.94002669670597316</v>
      </c>
      <c r="U130" s="124">
        <f>IF(RES_hhdet_in_tes!U130=0,"",RES_hhdet_in_tes!U130/RES_hhdet_in_fec!U130)</f>
        <v>0.92400332733132817</v>
      </c>
      <c r="V130" s="124">
        <f>IF(RES_hhdet_in_tes!V130=0,"",RES_hhdet_in_tes!V130/RES_hhdet_in_fec!V130)</f>
        <v>0.94998784515755363</v>
      </c>
      <c r="W130" s="124">
        <f>IF(RES_hhdet_in_tes!W130=0,"",RES_hhdet_in_tes!W130/RES_hhdet_in_fec!W130)</f>
        <v>0.94466145322621953</v>
      </c>
      <c r="X130" s="124">
        <f>IF(RES_hhdet_in_tes!X130=0,"",RES_hhdet_in_tes!X130/RES_hhdet_in_fec!X130)</f>
        <v>0.94423292990283381</v>
      </c>
      <c r="Y130" s="124">
        <f>IF(RES_hhdet_in_tes!Y130=0,"",RES_hhdet_in_tes!Y130/RES_hhdet_in_fec!Y130)</f>
        <v>0.94322465666833644</v>
      </c>
      <c r="DA130" s="130" t="s">
        <v>3709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0.87123056957608258</v>
      </c>
      <c r="D131" s="111">
        <f>IF(RES_hhdet_in_tes!D131=0,"",RES_hhdet_in_tes!D131/RES_hhdet_in_fec!D131)</f>
        <v>0.87335876482961083</v>
      </c>
      <c r="E131" s="111">
        <f>IF(RES_hhdet_in_tes!E131=0,"",RES_hhdet_in_tes!E131/RES_hhdet_in_fec!E131)</f>
        <v>0.87554441580270503</v>
      </c>
      <c r="F131" s="111">
        <f>IF(RES_hhdet_in_tes!F131=0,"",RES_hhdet_in_tes!F131/RES_hhdet_in_fec!F131)</f>
        <v>0.87773790164664911</v>
      </c>
      <c r="G131" s="111">
        <f>IF(RES_hhdet_in_tes!G131=0,"",RES_hhdet_in_tes!G131/RES_hhdet_in_fec!G131)</f>
        <v>0.8799843008288234</v>
      </c>
      <c r="H131" s="111">
        <f>IF(RES_hhdet_in_tes!H131=0,"",RES_hhdet_in_tes!H131/RES_hhdet_in_fec!H131)</f>
        <v>0.8822780963187018</v>
      </c>
      <c r="I131" s="111">
        <f>IF(RES_hhdet_in_tes!I131=0,"",RES_hhdet_in_tes!I131/RES_hhdet_in_fec!I131)</f>
        <v>0.88463039545196376</v>
      </c>
      <c r="J131" s="111">
        <f>IF(RES_hhdet_in_tes!J131=0,"",RES_hhdet_in_tes!J131/RES_hhdet_in_fec!J131)</f>
        <v>0.88708670106235243</v>
      </c>
      <c r="K131" s="111">
        <f>IF(RES_hhdet_in_tes!K131=0,"",RES_hhdet_in_tes!K131/RES_hhdet_in_fec!K131)</f>
        <v>0.88968570252721768</v>
      </c>
      <c r="L131" s="111">
        <f>IF(RES_hhdet_in_tes!L131=0,"",RES_hhdet_in_tes!L131/RES_hhdet_in_fec!L131)</f>
        <v>0.89243775084118437</v>
      </c>
      <c r="M131" s="111">
        <f>IF(RES_hhdet_in_tes!M131=0,"",RES_hhdet_in_tes!M131/RES_hhdet_in_fec!M131)</f>
        <v>0.89624830530029642</v>
      </c>
      <c r="N131" s="111">
        <f>IF(RES_hhdet_in_tes!N131=0,"",RES_hhdet_in_tes!N131/RES_hhdet_in_fec!N131)</f>
        <v>0.90140364941849871</v>
      </c>
      <c r="O131" s="111">
        <f>IF(RES_hhdet_in_tes!O131=0,"",RES_hhdet_in_tes!O131/RES_hhdet_in_fec!O131)</f>
        <v>0.90815474548331998</v>
      </c>
      <c r="P131" s="111">
        <f>IF(RES_hhdet_in_tes!P131=0,"",RES_hhdet_in_tes!P131/RES_hhdet_in_fec!P131)</f>
        <v>0.91602411934289407</v>
      </c>
      <c r="Q131" s="111">
        <f>IF(RES_hhdet_in_tes!Q131=0,"",RES_hhdet_in_tes!Q131/RES_hhdet_in_fec!Q131)</f>
        <v>0.92344869302365418</v>
      </c>
      <c r="R131" s="111">
        <f>IF(RES_hhdet_in_tes!R131=0,"",RES_hhdet_in_tes!R131/RES_hhdet_in_fec!R131)</f>
        <v>0.92913789603363373</v>
      </c>
      <c r="S131" s="111">
        <f>IF(RES_hhdet_in_tes!S131=0,"",RES_hhdet_in_tes!S131/RES_hhdet_in_fec!S131)</f>
        <v>0.93467253950792162</v>
      </c>
      <c r="T131" s="111">
        <f>IF(RES_hhdet_in_tes!T131=0,"",RES_hhdet_in_tes!T131/RES_hhdet_in_fec!T131)</f>
        <v>0.94001564333194265</v>
      </c>
      <c r="U131" s="111">
        <f>IF(RES_hhdet_in_tes!U131=0,"",RES_hhdet_in_tes!U131/RES_hhdet_in_fec!U131)</f>
        <v>0.94513022739113883</v>
      </c>
      <c r="V131" s="111">
        <f>IF(RES_hhdet_in_tes!V131=0,"",RES_hhdet_in_tes!V131/RES_hhdet_in_fec!V131)</f>
        <v>0.94997931157094484</v>
      </c>
      <c r="W131" s="111">
        <f>IF(RES_hhdet_in_tes!W131=0,"",RES_hhdet_in_tes!W131/RES_hhdet_in_fec!W131)</f>
        <v>0.95444625273806016</v>
      </c>
      <c r="X131" s="111">
        <f>IF(RES_hhdet_in_tes!X131=0,"",RES_hhdet_in_tes!X131/RES_hhdet_in_fec!X131)</f>
        <v>0.95686515841805875</v>
      </c>
      <c r="Y131" s="111">
        <f>IF(RES_hhdet_in_tes!Y131=0,"",RES_hhdet_in_tes!Y131/RES_hhdet_in_fec!Y131)</f>
        <v>0.95918959489526279</v>
      </c>
      <c r="DA131" s="63" t="s">
        <v>3710</v>
      </c>
    </row>
    <row r="132" spans="1:105" ht="12" customHeight="1" x14ac:dyDescent="0.25">
      <c r="A132" s="97" t="s">
        <v>127</v>
      </c>
      <c r="B132" s="111"/>
      <c r="C132" s="111">
        <f>IF(RES_hhdet_in_tes!C132=0,"",RES_hhdet_in_tes!C132/RES_hhdet_in_fec!C132)</f>
        <v>0.89448142338999725</v>
      </c>
      <c r="D132" s="111">
        <f>IF(RES_hhdet_in_tes!D132=0,"",RES_hhdet_in_tes!D132/RES_hhdet_in_fec!D132)</f>
        <v>0.89603777830422815</v>
      </c>
      <c r="E132" s="111">
        <f>IF(RES_hhdet_in_tes!E132=0,"",RES_hhdet_in_tes!E132/RES_hhdet_in_fec!E132)</f>
        <v>0.89830406478160185</v>
      </c>
      <c r="F132" s="111">
        <f>IF(RES_hhdet_in_tes!F132=0,"",RES_hhdet_in_tes!F132/RES_hhdet_in_fec!F132)</f>
        <v>0.90002288486922533</v>
      </c>
      <c r="G132" s="111">
        <f>IF(RES_hhdet_in_tes!G132=0,"",RES_hhdet_in_tes!G132/RES_hhdet_in_fec!G132)</f>
        <v>0.90152226417265446</v>
      </c>
      <c r="H132" s="111">
        <f>IF(RES_hhdet_in_tes!H132=0,"",RES_hhdet_in_tes!H132/RES_hhdet_in_fec!H132)</f>
        <v>0.90352250773162202</v>
      </c>
      <c r="I132" s="111">
        <f>IF(RES_hhdet_in_tes!I132=0,"",RES_hhdet_in_tes!I132/RES_hhdet_in_fec!I132)</f>
        <v>0.9042821943557261</v>
      </c>
      <c r="J132" s="111">
        <f>IF(RES_hhdet_in_tes!J132=0,"",RES_hhdet_in_tes!J132/RES_hhdet_in_fec!J132)</f>
        <v>0.90717412021220634</v>
      </c>
      <c r="K132" s="111">
        <f>IF(RES_hhdet_in_tes!K132=0,"",RES_hhdet_in_tes!K132/RES_hhdet_in_fec!K132)</f>
        <v>0.90932708884859181</v>
      </c>
      <c r="L132" s="111">
        <f>IF(RES_hhdet_in_tes!L132=0,"",RES_hhdet_in_tes!L132/RES_hhdet_in_fec!L132)</f>
        <v>0.91189351969309529</v>
      </c>
      <c r="M132" s="111">
        <f>IF(RES_hhdet_in_tes!M132=0,"",RES_hhdet_in_tes!M132/RES_hhdet_in_fec!M132)</f>
        <v>0.91479625917435903</v>
      </c>
      <c r="N132" s="111">
        <f>IF(RES_hhdet_in_tes!N132=0,"",RES_hhdet_in_tes!N132/RES_hhdet_in_fec!N132)</f>
        <v>0.91918474075863821</v>
      </c>
      <c r="O132" s="111">
        <f>IF(RES_hhdet_in_tes!O132=0,"",RES_hhdet_in_tes!O132/RES_hhdet_in_fec!O132)</f>
        <v>0.92491389632962595</v>
      </c>
      <c r="P132" s="111">
        <f>IF(RES_hhdet_in_tes!P132=0,"",RES_hhdet_in_tes!P132/RES_hhdet_in_fec!P132)</f>
        <v>0.93140668966339868</v>
      </c>
      <c r="Q132" s="111">
        <f>IF(RES_hhdet_in_tes!Q132=0,"",RES_hhdet_in_tes!Q132/RES_hhdet_in_fec!Q132)</f>
        <v>0.93765575860279604</v>
      </c>
      <c r="R132" s="111">
        <f>IF(RES_hhdet_in_tes!R132=0,"",RES_hhdet_in_tes!R132/RES_hhdet_in_fec!R132)</f>
        <v>0.94221034925688507</v>
      </c>
      <c r="S132" s="111">
        <f>IF(RES_hhdet_in_tes!S132=0,"",RES_hhdet_in_tes!S132/RES_hhdet_in_fec!S132)</f>
        <v>0.9467774079561927</v>
      </c>
      <c r="T132" s="111">
        <f>IF(RES_hhdet_in_tes!T132=0,"",RES_hhdet_in_tes!T132/RES_hhdet_in_fec!T132)</f>
        <v>0.95113597422812524</v>
      </c>
      <c r="U132" s="111">
        <f>IF(RES_hhdet_in_tes!U132=0,"",RES_hhdet_in_tes!U132/RES_hhdet_in_fec!U132)</f>
        <v>0.95539257453137749</v>
      </c>
      <c r="V132" s="111">
        <f>IF(RES_hhdet_in_tes!V132=0,"",RES_hhdet_in_tes!V132/RES_hhdet_in_fec!V132)</f>
        <v>0.95941329632054306</v>
      </c>
      <c r="W132" s="111">
        <f>IF(RES_hhdet_in_tes!W132=0,"",RES_hhdet_in_tes!W132/RES_hhdet_in_fec!W132)</f>
        <v>0.96347503651446331</v>
      </c>
      <c r="X132" s="111">
        <f>IF(RES_hhdet_in_tes!X132=0,"",RES_hhdet_in_tes!X132/RES_hhdet_in_fec!X132)</f>
        <v>0.96543833012908919</v>
      </c>
      <c r="Y132" s="111">
        <f>IF(RES_hhdet_in_tes!Y132=0,"",RES_hhdet_in_tes!Y132/RES_hhdet_in_fec!Y132)</f>
        <v>0.96680281937125179</v>
      </c>
      <c r="DA132" s="63" t="s">
        <v>3711</v>
      </c>
    </row>
    <row r="133" spans="1:105" ht="12" customHeight="1" x14ac:dyDescent="0.25">
      <c r="A133" s="100" t="s">
        <v>198</v>
      </c>
      <c r="B133" s="112"/>
      <c r="C133" s="112">
        <f>IF(RES_hhdet_in_tes!C133=0,"",RES_hhdet_in_tes!C133/RES_hhdet_in_fec!C133)</f>
        <v>0.87123056957608269</v>
      </c>
      <c r="D133" s="112">
        <f>IF(RES_hhdet_in_tes!D133=0,"",RES_hhdet_in_tes!D133/RES_hhdet_in_fec!D133)</f>
        <v>0.87335876482961072</v>
      </c>
      <c r="E133" s="112">
        <f>IF(RES_hhdet_in_tes!E133=0,"",RES_hhdet_in_tes!E133/RES_hhdet_in_fec!E133)</f>
        <v>0.87554441580270503</v>
      </c>
      <c r="F133" s="112">
        <f>IF(RES_hhdet_in_tes!F133=0,"",RES_hhdet_in_tes!F133/RES_hhdet_in_fec!F133)</f>
        <v>0.87773790164664911</v>
      </c>
      <c r="G133" s="112">
        <f>IF(RES_hhdet_in_tes!G133=0,"",RES_hhdet_in_tes!G133/RES_hhdet_in_fec!G133)</f>
        <v>0.8799843008288234</v>
      </c>
      <c r="H133" s="112">
        <f>IF(RES_hhdet_in_tes!H133=0,"",RES_hhdet_in_tes!H133/RES_hhdet_in_fec!H133)</f>
        <v>0.8822780963187018</v>
      </c>
      <c r="I133" s="112">
        <f>IF(RES_hhdet_in_tes!I133=0,"",RES_hhdet_in_tes!I133/RES_hhdet_in_fec!I133)</f>
        <v>0.88463039545196376</v>
      </c>
      <c r="J133" s="112">
        <f>IF(RES_hhdet_in_tes!J133=0,"",RES_hhdet_in_tes!J133/RES_hhdet_in_fec!J133)</f>
        <v>0.88708670106235243</v>
      </c>
      <c r="K133" s="112">
        <f>IF(RES_hhdet_in_tes!K133=0,"",RES_hhdet_in_tes!K133/RES_hhdet_in_fec!K133)</f>
        <v>0.88968570252721768</v>
      </c>
      <c r="L133" s="112">
        <f>IF(RES_hhdet_in_tes!L133=0,"",RES_hhdet_in_tes!L133/RES_hhdet_in_fec!L133)</f>
        <v>0.89243775084118437</v>
      </c>
      <c r="M133" s="112">
        <f>IF(RES_hhdet_in_tes!M133=0,"",RES_hhdet_in_tes!M133/RES_hhdet_in_fec!M133)</f>
        <v>0.89624830530029642</v>
      </c>
      <c r="N133" s="112">
        <f>IF(RES_hhdet_in_tes!N133=0,"",RES_hhdet_in_tes!N133/RES_hhdet_in_fec!N133)</f>
        <v>0.90140364941849871</v>
      </c>
      <c r="O133" s="112">
        <f>IF(RES_hhdet_in_tes!O133=0,"",RES_hhdet_in_tes!O133/RES_hhdet_in_fec!O133)</f>
        <v>0.90815474548331998</v>
      </c>
      <c r="P133" s="112">
        <f>IF(RES_hhdet_in_tes!P133=0,"",RES_hhdet_in_tes!P133/RES_hhdet_in_fec!P133)</f>
        <v>0.91602411934289418</v>
      </c>
      <c r="Q133" s="112">
        <f>IF(RES_hhdet_in_tes!Q133=0,"",RES_hhdet_in_tes!Q133/RES_hhdet_in_fec!Q133)</f>
        <v>0.92344869302365418</v>
      </c>
      <c r="R133" s="112">
        <f>IF(RES_hhdet_in_tes!R133=0,"",RES_hhdet_in_tes!R133/RES_hhdet_in_fec!R133)</f>
        <v>0.92913789603363361</v>
      </c>
      <c r="S133" s="112">
        <f>IF(RES_hhdet_in_tes!S133=0,"",RES_hhdet_in_tes!S133/RES_hhdet_in_fec!S133)</f>
        <v>0.93467253950792151</v>
      </c>
      <c r="T133" s="112">
        <f>IF(RES_hhdet_in_tes!T133=0,"",RES_hhdet_in_tes!T133/RES_hhdet_in_fec!T133)</f>
        <v>0.94001564333194276</v>
      </c>
      <c r="U133" s="112">
        <f>IF(RES_hhdet_in_tes!U133=0,"",RES_hhdet_in_tes!U133/RES_hhdet_in_fec!U133)</f>
        <v>0.94513022739113883</v>
      </c>
      <c r="V133" s="112">
        <f>IF(RES_hhdet_in_tes!V133=0,"",RES_hhdet_in_tes!V133/RES_hhdet_in_fec!V133)</f>
        <v>0.94997931157094484</v>
      </c>
      <c r="W133" s="112">
        <f>IF(RES_hhdet_in_tes!W133=0,"",RES_hhdet_in_tes!W133/RES_hhdet_in_fec!W133)</f>
        <v>0.95444625273806016</v>
      </c>
      <c r="X133" s="112">
        <f>IF(RES_hhdet_in_tes!X133=0,"",RES_hhdet_in_tes!X133/RES_hhdet_in_fec!X133)</f>
        <v>0.95686515841805875</v>
      </c>
      <c r="Y133" s="112">
        <f>IF(RES_hhdet_in_tes!Y133=0,"",RES_hhdet_in_tes!Y133/RES_hhdet_in_fec!Y133)</f>
        <v>0.9591895948952629</v>
      </c>
      <c r="DA133" s="131" t="s">
        <v>3712</v>
      </c>
    </row>
    <row r="134" spans="1:105" ht="12" customHeight="1" x14ac:dyDescent="0.25">
      <c r="A134" s="103" t="s">
        <v>52</v>
      </c>
      <c r="B134" s="113"/>
      <c r="C134" s="113">
        <f>IF(RES_hhdet_in_tes!C134=0,"",RES_hhdet_in_tes!C134/RES_hhdet_in_fec!C134)</f>
        <v>1</v>
      </c>
      <c r="D134" s="113">
        <f>IF(RES_hhdet_in_tes!D134=0,"",RES_hhdet_in_tes!D134/RES_hhdet_in_fec!D134)</f>
        <v>1</v>
      </c>
      <c r="E134" s="113">
        <f>IF(RES_hhdet_in_tes!E134=0,"",RES_hhdet_in_tes!E134/RES_hhdet_in_fec!E134)</f>
        <v>1</v>
      </c>
      <c r="F134" s="113">
        <f>IF(RES_hhdet_in_tes!F134=0,"",RES_hhdet_in_tes!F134/RES_hhdet_in_fec!F134)</f>
        <v>1</v>
      </c>
      <c r="G134" s="113">
        <f>IF(RES_hhdet_in_tes!G134=0,"",RES_hhdet_in_tes!G134/RES_hhdet_in_fec!G134)</f>
        <v>1</v>
      </c>
      <c r="H134" s="113">
        <f>IF(RES_hhdet_in_tes!H134=0,"",RES_hhdet_in_tes!H134/RES_hhdet_in_fec!H134)</f>
        <v>1</v>
      </c>
      <c r="I134" s="113">
        <f>IF(RES_hhdet_in_tes!I134=0,"",RES_hhdet_in_tes!I134/RES_hhdet_in_fec!I134)</f>
        <v>1</v>
      </c>
      <c r="J134" s="113">
        <f>IF(RES_hhdet_in_tes!J134=0,"",RES_hhdet_in_tes!J134/RES_hhdet_in_fec!J134)</f>
        <v>1</v>
      </c>
      <c r="K134" s="113">
        <f>IF(RES_hhdet_in_tes!K134=0,"",RES_hhdet_in_tes!K134/RES_hhdet_in_fec!K134)</f>
        <v>1</v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>
        <f>IF(RES_hhdet_in_tes!P134=0,"",RES_hhdet_in_tes!P134/RES_hhdet_in_fec!P134)</f>
        <v>1</v>
      </c>
      <c r="Q134" s="113">
        <f>IF(RES_hhdet_in_tes!Q134=0,"",RES_hhdet_in_tes!Q134/RES_hhdet_in_fec!Q134)</f>
        <v>1</v>
      </c>
      <c r="R134" s="113">
        <f>IF(RES_hhdet_in_tes!R134=0,"",RES_hhdet_in_tes!R134/RES_hhdet_in_fec!R134)</f>
        <v>1</v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X134" s="113">
        <f>IF(RES_hhdet_in_tes!X134=0,"",RES_hhdet_in_tes!X134/RES_hhdet_in_fec!X134)</f>
        <v>1</v>
      </c>
      <c r="Y134" s="113">
        <f>IF(RES_hhdet_in_tes!Y134=0,"",RES_hhdet_in_tes!Y134/RES_hhdet_in_fec!Y134)</f>
        <v>1</v>
      </c>
      <c r="DA134" s="132" t="s">
        <v>3713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0.73665824085252007</v>
      </c>
      <c r="D135" s="112">
        <f>IF(RES_hhdet_in_tes!D135=0,"",RES_hhdet_in_tes!D135/RES_hhdet_in_fec!D135)</f>
        <v>0.73764011077605363</v>
      </c>
      <c r="E135" s="112">
        <f>IF(RES_hhdet_in_tes!E135=0,"",RES_hhdet_in_tes!E135/RES_hhdet_in_fec!E135)</f>
        <v>0.73871501516381433</v>
      </c>
      <c r="F135" s="112">
        <f>IF(RES_hhdet_in_tes!F135=0,"",RES_hhdet_in_tes!F135/RES_hhdet_in_fec!F135)</f>
        <v>0.73980288878691836</v>
      </c>
      <c r="G135" s="112" t="str">
        <f>IF(RES_hhdet_in_tes!G135=0,"",RES_hhdet_in_tes!G135/RES_hhdet_in_fec!G135)</f>
        <v/>
      </c>
      <c r="H135" s="112" t="str">
        <f>IF(RES_hhdet_in_tes!H135=0,"",RES_hhdet_in_tes!H135/RES_hhdet_in_fec!H135)</f>
        <v/>
      </c>
      <c r="I135" s="112">
        <f>IF(RES_hhdet_in_tes!I135=0,"",RES_hhdet_in_tes!I135/RES_hhdet_in_fec!I135)</f>
        <v>0.74357911838524959</v>
      </c>
      <c r="J135" s="112">
        <f>IF(RES_hhdet_in_tes!J135=0,"",RES_hhdet_in_tes!J135/RES_hhdet_in_fec!J135)</f>
        <v>0.74510220231596114</v>
      </c>
      <c r="K135" s="112">
        <f>IF(RES_hhdet_in_tes!K135=0,"",RES_hhdet_in_tes!K135/RES_hhdet_in_fec!K135)</f>
        <v>0.7468662774507715</v>
      </c>
      <c r="L135" s="112">
        <f>IF(RES_hhdet_in_tes!L135=0,"",RES_hhdet_in_tes!L135/RES_hhdet_in_fec!L135)</f>
        <v>0.74889453891189284</v>
      </c>
      <c r="M135" s="112" t="str">
        <f>IF(RES_hhdet_in_tes!M135=0,"",RES_hhdet_in_tes!M135/RES_hhdet_in_fec!M135)</f>
        <v/>
      </c>
      <c r="N135" s="112" t="str">
        <f>IF(RES_hhdet_in_tes!N135=0,"",RES_hhdet_in_tes!N135/RES_hhdet_in_fec!N135)</f>
        <v/>
      </c>
      <c r="O135" s="112" t="str">
        <f>IF(RES_hhdet_in_tes!O135=0,"",RES_hhdet_in_tes!O135/RES_hhdet_in_fec!O135)</f>
        <v/>
      </c>
      <c r="P135" s="112">
        <f>IF(RES_hhdet_in_tes!P135=0,"",RES_hhdet_in_tes!P135/RES_hhdet_in_fec!P135)</f>
        <v>0.78137688823315055</v>
      </c>
      <c r="Q135" s="112">
        <f>IF(RES_hhdet_in_tes!Q135=0,"",RES_hhdet_in_tes!Q135/RES_hhdet_in_fec!Q135)</f>
        <v>0.79350704963709118</v>
      </c>
      <c r="R135" s="112" t="str">
        <f>IF(RES_hhdet_in_tes!R135=0,"",RES_hhdet_in_tes!R135/RES_hhdet_in_fec!R135)</f>
        <v/>
      </c>
      <c r="S135" s="112">
        <f>IF(RES_hhdet_in_tes!S135=0,"",RES_hhdet_in_tes!S135/RES_hhdet_in_fec!S135)</f>
        <v>0.80966907219346707</v>
      </c>
      <c r="T135" s="112" t="str">
        <f>IF(RES_hhdet_in_tes!T135=0,"",RES_hhdet_in_tes!T135/RES_hhdet_in_fec!T135)</f>
        <v/>
      </c>
      <c r="U135" s="112">
        <f>IF(RES_hhdet_in_tes!U135=0,"",RES_hhdet_in_tes!U135/RES_hhdet_in_fec!U135)</f>
        <v>0.82546937149156119</v>
      </c>
      <c r="V135" s="112" t="str">
        <f>IF(RES_hhdet_in_tes!V135=0,"",RES_hhdet_in_tes!V135/RES_hhdet_in_fec!V135)</f>
        <v/>
      </c>
      <c r="W135" s="112">
        <f>IF(RES_hhdet_in_tes!W135=0,"",RES_hhdet_in_tes!W135/RES_hhdet_in_fec!W135)</f>
        <v>0.84033525291097477</v>
      </c>
      <c r="X135" s="112">
        <f>IF(RES_hhdet_in_tes!X135=0,"",RES_hhdet_in_tes!X135/RES_hhdet_in_fec!X135)</f>
        <v>0.85315022220576886</v>
      </c>
      <c r="Y135" s="112">
        <f>IF(RES_hhdet_in_tes!Y135=0,"",RES_hhdet_in_tes!Y135/RES_hhdet_in_fec!Y135)</f>
        <v>0.8651058096623585</v>
      </c>
      <c r="DA135" s="131" t="s">
        <v>3714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0.77801674147277755</v>
      </c>
      <c r="D136" s="113">
        <f>IF(RES_hhdet_in_tes!D136=0,"",RES_hhdet_in_tes!D136/RES_hhdet_in_fec!D136)</f>
        <v>0.77845848276877494</v>
      </c>
      <c r="E136" s="113">
        <f>IF(RES_hhdet_in_tes!E136=0,"",RES_hhdet_in_tes!E136/RES_hhdet_in_fec!E136)</f>
        <v>0.78021621905031824</v>
      </c>
      <c r="F136" s="113">
        <f>IF(RES_hhdet_in_tes!F136=0,"",RES_hhdet_in_tes!F136/RES_hhdet_in_fec!F136)</f>
        <v>0.78095576114284537</v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>
        <f>IF(RES_hhdet_in_tes!I136=0,"",RES_hhdet_in_tes!I136/RES_hhdet_in_fec!I136)</f>
        <v>0.78131789692263798</v>
      </c>
      <c r="J136" s="113">
        <f>IF(RES_hhdet_in_tes!J136=0,"",RES_hhdet_in_tes!J136/RES_hhdet_in_fec!J136)</f>
        <v>0.7843070309848077</v>
      </c>
      <c r="K136" s="113">
        <f>IF(RES_hhdet_in_tes!K136=0,"",RES_hhdet_in_tes!K136/RES_hhdet_in_fec!K136)</f>
        <v>0.78581392140172179</v>
      </c>
      <c r="L136" s="113">
        <f>IF(RES_hhdet_in_tes!L136=0,"",RES_hhdet_in_tes!L136/RES_hhdet_in_fec!L136)</f>
        <v>0.78815083428369759</v>
      </c>
      <c r="M136" s="113" t="str">
        <f>IF(RES_hhdet_in_tes!M136=0,"",RES_hhdet_in_tes!M136/RES_hhdet_in_fec!M136)</f>
        <v/>
      </c>
      <c r="N136" s="113" t="str">
        <f>IF(RES_hhdet_in_tes!N136=0,"",RES_hhdet_in_tes!N136/RES_hhdet_in_fec!N136)</f>
        <v/>
      </c>
      <c r="O136" s="113" t="str">
        <f>IF(RES_hhdet_in_tes!O136=0,"",RES_hhdet_in_tes!O136/RES_hhdet_in_fec!O136)</f>
        <v/>
      </c>
      <c r="P136" s="113" t="str">
        <f>IF(RES_hhdet_in_tes!P136=0,"",RES_hhdet_in_tes!P136/RES_hhdet_in_fec!P136)</f>
        <v/>
      </c>
      <c r="Q136" s="113">
        <f>IF(RES_hhdet_in_tes!Q136=0,"",RES_hhdet_in_tes!Q136/RES_hhdet_in_fec!Q136)</f>
        <v>0.82732195662266428</v>
      </c>
      <c r="R136" s="113" t="str">
        <f>IF(RES_hhdet_in_tes!R136=0,"",RES_hhdet_in_tes!R136/RES_hhdet_in_fec!R136)</f>
        <v/>
      </c>
      <c r="S136" s="113">
        <f>IF(RES_hhdet_in_tes!S136=0,"",RES_hhdet_in_tes!S136/RES_hhdet_in_fec!S136)</f>
        <v>0.84099560875743451</v>
      </c>
      <c r="T136" s="113" t="str">
        <f>IF(RES_hhdet_in_tes!T136=0,"",RES_hhdet_in_tes!T136/RES_hhdet_in_fec!T136)</f>
        <v/>
      </c>
      <c r="U136" s="113">
        <f>IF(RES_hhdet_in_tes!U136=0,"",RES_hhdet_in_tes!U136/RES_hhdet_in_fec!U136)</f>
        <v>0.85467072173361402</v>
      </c>
      <c r="V136" s="113" t="str">
        <f>IF(RES_hhdet_in_tes!V136=0,"",RES_hhdet_in_tes!V136/RES_hhdet_in_fec!V136)</f>
        <v/>
      </c>
      <c r="W136" s="113">
        <f>IF(RES_hhdet_in_tes!W136=0,"",RES_hhdet_in_tes!W136/RES_hhdet_in_fec!W136)</f>
        <v>0.86887441840707624</v>
      </c>
      <c r="X136" s="113">
        <f>IF(RES_hhdet_in_tes!X136=0,"",RES_hhdet_in_tes!X136/RES_hhdet_in_fec!X136)</f>
        <v>0.87974707961172693</v>
      </c>
      <c r="Y136" s="113">
        <f>IF(RES_hhdet_in_tes!Y136=0,"",RES_hhdet_in_tes!Y136/RES_hhdet_in_fec!Y136)</f>
        <v>0.8882241503058248</v>
      </c>
      <c r="DA136" s="132" t="s">
        <v>3715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0.73665824085252007</v>
      </c>
      <c r="D137" s="111">
        <f>IF(RES_hhdet_in_tes!D137=0,"",RES_hhdet_in_tes!D137/RES_hhdet_in_fec!D137)</f>
        <v>0.73764011077605363</v>
      </c>
      <c r="E137" s="111">
        <f>IF(RES_hhdet_in_tes!E137=0,"",RES_hhdet_in_tes!E137/RES_hhdet_in_fec!E137)</f>
        <v>0.73871501516381433</v>
      </c>
      <c r="F137" s="111">
        <f>IF(RES_hhdet_in_tes!F137=0,"",RES_hhdet_in_tes!F137/RES_hhdet_in_fec!F137)</f>
        <v>0.73980288878691836</v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>
        <f>IF(RES_hhdet_in_tes!I137=0,"",RES_hhdet_in_tes!I137/RES_hhdet_in_fec!I137)</f>
        <v>0.74357911838524959</v>
      </c>
      <c r="J137" s="111">
        <f>IF(RES_hhdet_in_tes!J137=0,"",RES_hhdet_in_tes!J137/RES_hhdet_in_fec!J137)</f>
        <v>0.74510220231596114</v>
      </c>
      <c r="K137" s="111">
        <f>IF(RES_hhdet_in_tes!K137=0,"",RES_hhdet_in_tes!K137/RES_hhdet_in_fec!K137)</f>
        <v>0.7468662774507715</v>
      </c>
      <c r="L137" s="111">
        <f>IF(RES_hhdet_in_tes!L137=0,"",RES_hhdet_in_tes!L137/RES_hhdet_in_fec!L137)</f>
        <v>0.74889453891189273</v>
      </c>
      <c r="M137" s="111" t="str">
        <f>IF(RES_hhdet_in_tes!M137=0,"",RES_hhdet_in_tes!M137/RES_hhdet_in_fec!M137)</f>
        <v/>
      </c>
      <c r="N137" s="111" t="str">
        <f>IF(RES_hhdet_in_tes!N137=0,"",RES_hhdet_in_tes!N137/RES_hhdet_in_fec!N137)</f>
        <v/>
      </c>
      <c r="O137" s="111" t="str">
        <f>IF(RES_hhdet_in_tes!O137=0,"",RES_hhdet_in_tes!O137/RES_hhdet_in_fec!O137)</f>
        <v/>
      </c>
      <c r="P137" s="111" t="str">
        <f>IF(RES_hhdet_in_tes!P137=0,"",RES_hhdet_in_tes!P137/RES_hhdet_in_fec!P137)</f>
        <v/>
      </c>
      <c r="Q137" s="111">
        <f>IF(RES_hhdet_in_tes!Q137=0,"",RES_hhdet_in_tes!Q137/RES_hhdet_in_fec!Q137)</f>
        <v>0.79350704963709107</v>
      </c>
      <c r="R137" s="111" t="str">
        <f>IF(RES_hhdet_in_tes!R137=0,"",RES_hhdet_in_tes!R137/RES_hhdet_in_fec!R137)</f>
        <v/>
      </c>
      <c r="S137" s="111">
        <f>IF(RES_hhdet_in_tes!S137=0,"",RES_hhdet_in_tes!S137/RES_hhdet_in_fec!S137)</f>
        <v>0.80966907219346707</v>
      </c>
      <c r="T137" s="111" t="str">
        <f>IF(RES_hhdet_in_tes!T137=0,"",RES_hhdet_in_tes!T137/RES_hhdet_in_fec!T137)</f>
        <v/>
      </c>
      <c r="U137" s="111">
        <f>IF(RES_hhdet_in_tes!U137=0,"",RES_hhdet_in_tes!U137/RES_hhdet_in_fec!U137)</f>
        <v>0.8254693714915613</v>
      </c>
      <c r="V137" s="111" t="str">
        <f>IF(RES_hhdet_in_tes!V137=0,"",RES_hhdet_in_tes!V137/RES_hhdet_in_fec!V137)</f>
        <v/>
      </c>
      <c r="W137" s="111">
        <f>IF(RES_hhdet_in_tes!W137=0,"",RES_hhdet_in_tes!W137/RES_hhdet_in_fec!W137)</f>
        <v>0.84033525291097477</v>
      </c>
      <c r="X137" s="111">
        <f>IF(RES_hhdet_in_tes!X137=0,"",RES_hhdet_in_tes!X137/RES_hhdet_in_fec!X137)</f>
        <v>0.85315022220576886</v>
      </c>
      <c r="Y137" s="111">
        <f>IF(RES_hhdet_in_tes!Y137=0,"",RES_hhdet_in_tes!Y137/RES_hhdet_in_fec!Y137)</f>
        <v>0.8651058096623585</v>
      </c>
      <c r="DA137" s="63" t="s">
        <v>3716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>
        <f>IF(RES_hhdet_in_tes!D138=0,"",RES_hhdet_in_tes!D138/RES_hhdet_in_fec!D138)</f>
        <v>1</v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>
        <f>IF(RES_hhdet_in_tes!I138=0,"",RES_hhdet_in_tes!I138/RES_hhdet_in_fec!I138)</f>
        <v>1</v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 t="str">
        <f>IF(RES_hhdet_in_tes!M138=0,"",RES_hhdet_in_tes!M138/RES_hhdet_in_fec!M138)</f>
        <v/>
      </c>
      <c r="N138" s="111" t="str">
        <f>IF(RES_hhdet_in_tes!N138=0,"",RES_hhdet_in_tes!N138/RES_hhdet_in_fec!N138)</f>
        <v/>
      </c>
      <c r="O138" s="111" t="str">
        <f>IF(RES_hhdet_in_tes!O138=0,"",RES_hhdet_in_tes!O138/RES_hhdet_in_fec!O138)</f>
        <v/>
      </c>
      <c r="P138" s="111" t="str">
        <f>IF(RES_hhdet_in_tes!P138=0,"",RES_hhdet_in_tes!P138/RES_hhdet_in_fec!P138)</f>
        <v/>
      </c>
      <c r="Q138" s="111">
        <f>IF(RES_hhdet_in_tes!Q138=0,"",RES_hhdet_in_tes!Q138/RES_hhdet_in_fec!Q138)</f>
        <v>1</v>
      </c>
      <c r="R138" s="111" t="str">
        <f>IF(RES_hhdet_in_tes!R138=0,"",RES_hhdet_in_tes!R138/RES_hhdet_in_fec!R138)</f>
        <v/>
      </c>
      <c r="S138" s="111">
        <f>IF(RES_hhdet_in_tes!S138=0,"",RES_hhdet_in_tes!S138/RES_hhdet_in_fec!S138)</f>
        <v>1</v>
      </c>
      <c r="T138" s="111" t="str">
        <f>IF(RES_hhdet_in_tes!T138=0,"",RES_hhdet_in_tes!T138/RES_hhdet_in_fec!T138)</f>
        <v/>
      </c>
      <c r="U138" s="111">
        <f>IF(RES_hhdet_in_tes!U138=0,"",RES_hhdet_in_tes!U138/RES_hhdet_in_fec!U138)</f>
        <v>1</v>
      </c>
      <c r="V138" s="111" t="str">
        <f>IF(RES_hhdet_in_tes!V138=0,"",RES_hhdet_in_tes!V138/RES_hhdet_in_fec!V138)</f>
        <v/>
      </c>
      <c r="W138" s="111">
        <f>IF(RES_hhdet_in_tes!W138=0,"",RES_hhdet_in_tes!W138/RES_hhdet_in_fec!W138)</f>
        <v>1</v>
      </c>
      <c r="X138" s="111">
        <f>IF(RES_hhdet_in_tes!X138=0,"",RES_hhdet_in_tes!X138/RES_hhdet_in_fec!X138)</f>
        <v>1</v>
      </c>
      <c r="Y138" s="111">
        <f>IF(RES_hhdet_in_tes!Y138=0,"",RES_hhdet_in_tes!Y138/RES_hhdet_in_fec!Y138)</f>
        <v>1</v>
      </c>
      <c r="DA138" s="63" t="s">
        <v>3717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0.74705539524656273</v>
      </c>
      <c r="D139" s="124">
        <f>IF(RES_hhdet_in_tes!D139=0,"",RES_hhdet_in_tes!D139/RES_hhdet_in_fec!D139)</f>
        <v>0.75102255637569426</v>
      </c>
      <c r="E139" s="124">
        <f>IF(RES_hhdet_in_tes!E139=0,"",RES_hhdet_in_tes!E139/RES_hhdet_in_fec!E139)</f>
        <v>0.7497707101110177</v>
      </c>
      <c r="F139" s="124">
        <f>IF(RES_hhdet_in_tes!F139=0,"",RES_hhdet_in_tes!F139/RES_hhdet_in_fec!F139)</f>
        <v>0.76383834137195394</v>
      </c>
      <c r="G139" s="124">
        <f>IF(RES_hhdet_in_tes!G139=0,"",RES_hhdet_in_tes!G139/RES_hhdet_in_fec!G139)</f>
        <v>0.76091721607115703</v>
      </c>
      <c r="H139" s="124">
        <f>IF(RES_hhdet_in_tes!H139=0,"",RES_hhdet_in_tes!H139/RES_hhdet_in_fec!H139)</f>
        <v>0.77153594777986978</v>
      </c>
      <c r="I139" s="124">
        <f>IF(RES_hhdet_in_tes!I139=0,"",RES_hhdet_in_tes!I139/RES_hhdet_in_fec!I139)</f>
        <v>0.76503513236974641</v>
      </c>
      <c r="J139" s="124">
        <f>IF(RES_hhdet_in_tes!J139=0,"",RES_hhdet_in_tes!J139/RES_hhdet_in_fec!J139)</f>
        <v>0.75057918308611993</v>
      </c>
      <c r="K139" s="124">
        <f>IF(RES_hhdet_in_tes!K139=0,"",RES_hhdet_in_tes!K139/RES_hhdet_in_fec!K139)</f>
        <v>0.75930497547408582</v>
      </c>
      <c r="L139" s="124">
        <f>IF(RES_hhdet_in_tes!L139=0,"",RES_hhdet_in_tes!L139/RES_hhdet_in_fec!L139)</f>
        <v>0.77872607560268248</v>
      </c>
      <c r="M139" s="124">
        <f>IF(RES_hhdet_in_tes!M139=0,"",RES_hhdet_in_tes!M139/RES_hhdet_in_fec!M139)</f>
        <v>0.78829825595223091</v>
      </c>
      <c r="N139" s="124">
        <f>IF(RES_hhdet_in_tes!N139=0,"",RES_hhdet_in_tes!N139/RES_hhdet_in_fec!N139)</f>
        <v>0.79043615484800145</v>
      </c>
      <c r="O139" s="124">
        <f>IF(RES_hhdet_in_tes!O139=0,"",RES_hhdet_in_tes!O139/RES_hhdet_in_fec!O139)</f>
        <v>0.78284016604072104</v>
      </c>
      <c r="P139" s="124">
        <f>IF(RES_hhdet_in_tes!P139=0,"",RES_hhdet_in_tes!P139/RES_hhdet_in_fec!P139)</f>
        <v>0.78146804965661532</v>
      </c>
      <c r="Q139" s="124">
        <f>IF(RES_hhdet_in_tes!Q139=0,"",RES_hhdet_in_tes!Q139/RES_hhdet_in_fec!Q139)</f>
        <v>0.78819367557571918</v>
      </c>
      <c r="R139" s="124">
        <f>IF(RES_hhdet_in_tes!R139=0,"",RES_hhdet_in_tes!R139/RES_hhdet_in_fec!R139)</f>
        <v>0.80527047604461321</v>
      </c>
      <c r="S139" s="124">
        <f>IF(RES_hhdet_in_tes!S139=0,"",RES_hhdet_in_tes!S139/RES_hhdet_in_fec!S139)</f>
        <v>0.82910312385377627</v>
      </c>
      <c r="T139" s="124">
        <f>IF(RES_hhdet_in_tes!T139=0,"",RES_hhdet_in_tes!T139/RES_hhdet_in_fec!T139)</f>
        <v>0.85060039985671188</v>
      </c>
      <c r="U139" s="124">
        <f>IF(RES_hhdet_in_tes!U139=0,"",RES_hhdet_in_tes!U139/RES_hhdet_in_fec!U139)</f>
        <v>0.86296000219183566</v>
      </c>
      <c r="V139" s="124">
        <f>IF(RES_hhdet_in_tes!V139=0,"",RES_hhdet_in_tes!V139/RES_hhdet_in_fec!V139)</f>
        <v>0.87181006585022647</v>
      </c>
      <c r="W139" s="124">
        <f>IF(RES_hhdet_in_tes!W139=0,"",RES_hhdet_in_tes!W139/RES_hhdet_in_fec!W139)</f>
        <v>0.87617842058469964</v>
      </c>
      <c r="X139" s="124">
        <f>IF(RES_hhdet_in_tes!X139=0,"",RES_hhdet_in_tes!X139/RES_hhdet_in_fec!X139)</f>
        <v>0.88830613094899646</v>
      </c>
      <c r="Y139" s="124">
        <f>IF(RES_hhdet_in_tes!Y139=0,"",RES_hhdet_in_tes!Y139/RES_hhdet_in_fec!Y139)</f>
        <v>0.89988198350974513</v>
      </c>
      <c r="DA139" s="130" t="s">
        <v>3718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0.62150019437154969</v>
      </c>
      <c r="D140" s="111">
        <f>IF(RES_hhdet_in_tes!D140=0,"",RES_hhdet_in_tes!D140/RES_hhdet_in_fec!D140)</f>
        <v>0.62159394817226032</v>
      </c>
      <c r="E140" s="111">
        <f>IF(RES_hhdet_in_tes!E140=0,"",RES_hhdet_in_tes!E140/RES_hhdet_in_fec!E140)</f>
        <v>0.62168771041818227</v>
      </c>
      <c r="F140" s="111">
        <f>IF(RES_hhdet_in_tes!F140=0,"",RES_hhdet_in_tes!F140/RES_hhdet_in_fec!F140)</f>
        <v>0.6217814738157238</v>
      </c>
      <c r="G140" s="111">
        <f>IF(RES_hhdet_in_tes!G140=0,"",RES_hhdet_in_tes!G140/RES_hhdet_in_fec!G140)</f>
        <v>0.62187524499080826</v>
      </c>
      <c r="H140" s="111">
        <f>IF(RES_hhdet_in_tes!H140=0,"",RES_hhdet_in_tes!H140/RES_hhdet_in_fec!H140)</f>
        <v>0.62196902313250679</v>
      </c>
      <c r="I140" s="111">
        <f>IF(RES_hhdet_in_tes!I140=0,"",RES_hhdet_in_tes!I140/RES_hhdet_in_fec!I140)</f>
        <v>0.62206280987344709</v>
      </c>
      <c r="J140" s="111">
        <f>IF(RES_hhdet_in_tes!J140=0,"",RES_hhdet_in_tes!J140/RES_hhdet_in_fec!J140)</f>
        <v>0.62215661190192839</v>
      </c>
      <c r="K140" s="111">
        <f>IF(RES_hhdet_in_tes!K140=0,"",RES_hhdet_in_tes!K140/RES_hhdet_in_fec!K140)</f>
        <v>0.62225043490476417</v>
      </c>
      <c r="L140" s="111">
        <f>IF(RES_hhdet_in_tes!L140=0,"",RES_hhdet_in_tes!L140/RES_hhdet_in_fec!L140)</f>
        <v>0.62234428040341028</v>
      </c>
      <c r="M140" s="111">
        <f>IF(RES_hhdet_in_tes!M140=0,"",RES_hhdet_in_tes!M140/RES_hhdet_in_fec!M140)</f>
        <v>0.62241555070351695</v>
      </c>
      <c r="N140" s="111">
        <f>IF(RES_hhdet_in_tes!N140=0,"",RES_hhdet_in_tes!N140/RES_hhdet_in_fec!N140)</f>
        <v>0.62245538744883788</v>
      </c>
      <c r="O140" s="111">
        <f>IF(RES_hhdet_in_tes!O140=0,"",RES_hhdet_in_tes!O140/RES_hhdet_in_fec!O140)</f>
        <v>0.62247919682505515</v>
      </c>
      <c r="P140" s="111">
        <f>IF(RES_hhdet_in_tes!P140=0,"",RES_hhdet_in_tes!P140/RES_hhdet_in_fec!P140)</f>
        <v>0.62254563295340537</v>
      </c>
      <c r="Q140" s="111">
        <f>IF(RES_hhdet_in_tes!Q140=0,"",RES_hhdet_in_tes!Q140/RES_hhdet_in_fec!Q140)</f>
        <v>0.62281604351556963</v>
      </c>
      <c r="R140" s="111">
        <f>IF(RES_hhdet_in_tes!R140=0,"",RES_hhdet_in_tes!R140/RES_hhdet_in_fec!R140)</f>
        <v>0.62352634472813617</v>
      </c>
      <c r="S140" s="111">
        <f>IF(RES_hhdet_in_tes!S140=0,"",RES_hhdet_in_tes!S140/RES_hhdet_in_fec!S140)</f>
        <v>0.62452830575422924</v>
      </c>
      <c r="T140" s="111">
        <f>IF(RES_hhdet_in_tes!T140=0,"",RES_hhdet_in_tes!T140/RES_hhdet_in_fec!T140)</f>
        <v>0.62562765345601556</v>
      </c>
      <c r="U140" s="111">
        <f>IF(RES_hhdet_in_tes!U140=0,"",RES_hhdet_in_tes!U140/RES_hhdet_in_fec!U140)</f>
        <v>0.62663011469566476</v>
      </c>
      <c r="V140" s="111">
        <f>IF(RES_hhdet_in_tes!V140=0,"",RES_hhdet_in_tes!V140/RES_hhdet_in_fec!V140)</f>
        <v>0.62734141633534501</v>
      </c>
      <c r="W140" s="111">
        <f>IF(RES_hhdet_in_tes!W140=0,"",RES_hhdet_in_tes!W140/RES_hhdet_in_fec!W140)</f>
        <v>0.62768327330387774</v>
      </c>
      <c r="X140" s="111">
        <f>IF(RES_hhdet_in_tes!X140=0,"",RES_hhdet_in_tes!X140/RES_hhdet_in_fec!X140)</f>
        <v>0.62806661888668991</v>
      </c>
      <c r="Y140" s="111">
        <f>IF(RES_hhdet_in_tes!Y140=0,"",RES_hhdet_in_tes!Y140/RES_hhdet_in_fec!Y140)</f>
        <v>0.62810495344497119</v>
      </c>
      <c r="DA140" s="63" t="s">
        <v>3719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0.77421136830848492</v>
      </c>
      <c r="D141" s="45">
        <f>IF(RES_hhdet_in_tes!D141=0,"",RES_hhdet_in_tes!D141/RES_hhdet_in_fec!D141)</f>
        <v>0.77547918830602236</v>
      </c>
      <c r="E141" s="45">
        <f>IF(RES_hhdet_in_tes!E141=0,"",RES_hhdet_in_tes!E141/RES_hhdet_in_fec!E141)</f>
        <v>0.77680678630972921</v>
      </c>
      <c r="F141" s="45">
        <f>IF(RES_hhdet_in_tes!F141=0,"",RES_hhdet_in_tes!F141/RES_hhdet_in_fec!F141)</f>
        <v>0.77814253585973192</v>
      </c>
      <c r="G141" s="45">
        <f>IF(RES_hhdet_in_tes!G141=0,"",RES_hhdet_in_tes!G141/RES_hhdet_in_fec!G141)</f>
        <v>0.77953333743733144</v>
      </c>
      <c r="H141" s="45">
        <f>IF(RES_hhdet_in_tes!H141=0,"",RES_hhdet_in_tes!H141/RES_hhdet_in_fec!H141)</f>
        <v>0.78097345102069327</v>
      </c>
      <c r="I141" s="45">
        <f>IF(RES_hhdet_in_tes!I141=0,"",RES_hhdet_in_tes!I141/RES_hhdet_in_fec!I141)</f>
        <v>0.78247443288978025</v>
      </c>
      <c r="J141" s="45">
        <f>IF(RES_hhdet_in_tes!J141=0,"",RES_hhdet_in_tes!J141/RES_hhdet_in_fec!J141)</f>
        <v>0.78408362504460116</v>
      </c>
      <c r="K141" s="45">
        <f>IF(RES_hhdet_in_tes!K141=0,"",RES_hhdet_in_tes!K141/RES_hhdet_in_fec!K141)</f>
        <v>0.78584128063759051</v>
      </c>
      <c r="L141" s="45">
        <f>IF(RES_hhdet_in_tes!L141=0,"",RES_hhdet_in_tes!L141/RES_hhdet_in_fec!L141)</f>
        <v>0.78775816903731943</v>
      </c>
      <c r="M141" s="45">
        <f>IF(RES_hhdet_in_tes!M141=0,"",RES_hhdet_in_tes!M141/RES_hhdet_in_fec!M141)</f>
        <v>0.79049889585941413</v>
      </c>
      <c r="N141" s="45">
        <f>IF(RES_hhdet_in_tes!N141=0,"",RES_hhdet_in_tes!N141/RES_hhdet_in_fec!N141)</f>
        <v>0.79425266800594774</v>
      </c>
      <c r="O141" s="45">
        <f>IF(RES_hhdet_in_tes!O141=0,"",RES_hhdet_in_tes!O141/RES_hhdet_in_fec!O141)</f>
        <v>0.79946815874449695</v>
      </c>
      <c r="P141" s="45">
        <f>IF(RES_hhdet_in_tes!P141=0,"",RES_hhdet_in_tes!P141/RES_hhdet_in_fec!P141)</f>
        <v>0.80636542851639714</v>
      </c>
      <c r="Q141" s="45">
        <f>IF(RES_hhdet_in_tes!Q141=0,"",RES_hhdet_in_tes!Q141/RES_hhdet_in_fec!Q141)</f>
        <v>0.81529056287490032</v>
      </c>
      <c r="R141" s="45">
        <f>IF(RES_hhdet_in_tes!R141=0,"",RES_hhdet_in_tes!R141/RES_hhdet_in_fec!R141)</f>
        <v>0.82743553688285287</v>
      </c>
      <c r="S141" s="45">
        <f>IF(RES_hhdet_in_tes!S141=0,"",RES_hhdet_in_tes!S141/RES_hhdet_in_fec!S141)</f>
        <v>0.84263286397923354</v>
      </c>
      <c r="T141" s="45">
        <f>IF(RES_hhdet_in_tes!T141=0,"",RES_hhdet_in_tes!T141/RES_hhdet_in_fec!T141)</f>
        <v>0.85899362114541622</v>
      </c>
      <c r="U141" s="45">
        <f>IF(RES_hhdet_in_tes!U141=0,"",RES_hhdet_in_tes!U141/RES_hhdet_in_fec!U141)</f>
        <v>0.87462888536281957</v>
      </c>
      <c r="V141" s="45">
        <f>IF(RES_hhdet_in_tes!V141=0,"",RES_hhdet_in_tes!V141/RES_hhdet_in_fec!V141)</f>
        <v>0.88764973361284105</v>
      </c>
      <c r="W141" s="45">
        <f>IF(RES_hhdet_in_tes!W141=0,"",RES_hhdet_in_tes!W141/RES_hhdet_in_fec!W141)</f>
        <v>0.89739986783656112</v>
      </c>
      <c r="X141" s="45">
        <f>IF(RES_hhdet_in_tes!X141=0,"",RES_hhdet_in_tes!X141/RES_hhdet_in_fec!X141)</f>
        <v>0.90419124199380807</v>
      </c>
      <c r="Y141" s="45">
        <f>IF(RES_hhdet_in_tes!Y141=0,"",RES_hhdet_in_tes!Y141/RES_hhdet_in_fec!Y141)</f>
        <v>0.91021380423866172</v>
      </c>
      <c r="DA141" s="60" t="s">
        <v>3720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1.5392669173248663</v>
      </c>
      <c r="D143" s="119">
        <f>IF(RES_hhdet_in_tes!D143=0,"",RES_hhdet_in_tes!D143/RES_hhdet_in_fec!D143)</f>
        <v>1.5957606470556971</v>
      </c>
      <c r="E143" s="119">
        <f>IF(RES_hhdet_in_tes!E143=0,"",RES_hhdet_in_tes!E143/RES_hhdet_in_fec!E143)</f>
        <v>1.6638756585491623</v>
      </c>
      <c r="F143" s="119">
        <f>IF(RES_hhdet_in_tes!F143=0,"",RES_hhdet_in_tes!F143/RES_hhdet_in_fec!F143)</f>
        <v>1.7117157554916491</v>
      </c>
      <c r="G143" s="119">
        <f>IF(RES_hhdet_in_tes!G143=0,"",RES_hhdet_in_tes!G143/RES_hhdet_in_fec!G143)</f>
        <v>1.7900758426223056</v>
      </c>
      <c r="H143" s="119">
        <f>IF(RES_hhdet_in_tes!H143=0,"",RES_hhdet_in_tes!H143/RES_hhdet_in_fec!H143)</f>
        <v>1.8456900261301714</v>
      </c>
      <c r="I143" s="119">
        <f>IF(RES_hhdet_in_tes!I143=0,"",RES_hhdet_in_tes!I143/RES_hhdet_in_fec!I143)</f>
        <v>1.9048055423410868</v>
      </c>
      <c r="J143" s="119">
        <f>IF(RES_hhdet_in_tes!J143=0,"",RES_hhdet_in_tes!J143/RES_hhdet_in_fec!J143)</f>
        <v>1.9314643638302376</v>
      </c>
      <c r="K143" s="119">
        <f>IF(RES_hhdet_in_tes!K143=0,"",RES_hhdet_in_tes!K143/RES_hhdet_in_fec!K143)</f>
        <v>1.9693742159442449</v>
      </c>
      <c r="L143" s="119">
        <f>IF(RES_hhdet_in_tes!L143=0,"",RES_hhdet_in_tes!L143/RES_hhdet_in_fec!L143)</f>
        <v>2.0767900652696287</v>
      </c>
      <c r="M143" s="119">
        <f>IF(RES_hhdet_in_tes!M143=0,"",RES_hhdet_in_tes!M143/RES_hhdet_in_fec!M143)</f>
        <v>2.1098806959900345</v>
      </c>
      <c r="N143" s="119">
        <f>IF(RES_hhdet_in_tes!N143=0,"",RES_hhdet_in_tes!N143/RES_hhdet_in_fec!N143)</f>
        <v>2.2104793343866191</v>
      </c>
      <c r="O143" s="119">
        <f>IF(RES_hhdet_in_tes!O143=0,"",RES_hhdet_in_tes!O143/RES_hhdet_in_fec!O143)</f>
        <v>2.2663972329018933</v>
      </c>
      <c r="P143" s="119">
        <f>IF(RES_hhdet_in_tes!P143=0,"",RES_hhdet_in_tes!P143/RES_hhdet_in_fec!P143)</f>
        <v>2.3924763815773966</v>
      </c>
      <c r="Q143" s="119">
        <f>IF(RES_hhdet_in_tes!Q143=0,"",RES_hhdet_in_tes!Q143/RES_hhdet_in_fec!Q143)</f>
        <v>2.443969320369956</v>
      </c>
      <c r="R143" s="119">
        <f>IF(RES_hhdet_in_tes!R143=0,"",RES_hhdet_in_tes!R143/RES_hhdet_in_fec!R143)</f>
        <v>2.4747997650837146</v>
      </c>
      <c r="S143" s="119">
        <f>IF(RES_hhdet_in_tes!S143=0,"",RES_hhdet_in_tes!S143/RES_hhdet_in_fec!S143)</f>
        <v>2.4231399974635575</v>
      </c>
      <c r="T143" s="119">
        <f>IF(RES_hhdet_in_tes!T143=0,"",RES_hhdet_in_tes!T143/RES_hhdet_in_fec!T143)</f>
        <v>2.4484451298378933</v>
      </c>
      <c r="U143" s="119">
        <f>IF(RES_hhdet_in_tes!U143=0,"",RES_hhdet_in_tes!U143/RES_hhdet_in_fec!U143)</f>
        <v>2.3360491510440684</v>
      </c>
      <c r="V143" s="119">
        <f>IF(RES_hhdet_in_tes!V143=0,"",RES_hhdet_in_tes!V143/RES_hhdet_in_fec!V143)</f>
        <v>2.4009405153303263</v>
      </c>
      <c r="W143" s="119">
        <f>IF(RES_hhdet_in_tes!W143=0,"",RES_hhdet_in_tes!W143/RES_hhdet_in_fec!W143)</f>
        <v>2.4117038670960049</v>
      </c>
      <c r="X143" s="119">
        <f>IF(RES_hhdet_in_tes!X143=0,"",RES_hhdet_in_tes!X143/RES_hhdet_in_fec!X143)</f>
        <v>2.1310039424260636</v>
      </c>
      <c r="Y143" s="119">
        <f>IF(RES_hhdet_in_tes!Y143=0,"",RES_hhdet_in_tes!Y143/RES_hhdet_in_fec!Y143)</f>
        <v>2.1110695152396555</v>
      </c>
      <c r="DA143" s="129" t="s">
        <v>3721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1.7255754127576233</v>
      </c>
      <c r="D144" s="124">
        <f>IF(RES_hhdet_in_tes!D144=0,"",RES_hhdet_in_tes!D144/RES_hhdet_in_fec!D144)</f>
        <v>1.8050325646383032</v>
      </c>
      <c r="E144" s="124">
        <f>IF(RES_hhdet_in_tes!E144=0,"",RES_hhdet_in_tes!E144/RES_hhdet_in_fec!E144)</f>
        <v>1.8858274823741998</v>
      </c>
      <c r="F144" s="124">
        <f>IF(RES_hhdet_in_tes!F144=0,"",RES_hhdet_in_tes!F144/RES_hhdet_in_fec!F144)</f>
        <v>1.967181243083276</v>
      </c>
      <c r="G144" s="124">
        <f>IF(RES_hhdet_in_tes!G144=0,"",RES_hhdet_in_tes!G144/RES_hhdet_in_fec!G144)</f>
        <v>2.0498035452279053</v>
      </c>
      <c r="H144" s="124">
        <f>IF(RES_hhdet_in_tes!H144=0,"",RES_hhdet_in_tes!H144/RES_hhdet_in_fec!H144)</f>
        <v>2.1336090130629404</v>
      </c>
      <c r="I144" s="124">
        <f>IF(RES_hhdet_in_tes!I144=0,"",RES_hhdet_in_tes!I144/RES_hhdet_in_fec!I144)</f>
        <v>2.2187740685416895</v>
      </c>
      <c r="J144" s="124">
        <f>IF(RES_hhdet_in_tes!J144=0,"",RES_hhdet_in_tes!J144/RES_hhdet_in_fec!J144)</f>
        <v>2.3060180100685157</v>
      </c>
      <c r="K144" s="124">
        <f>IF(RES_hhdet_in_tes!K144=0,"",RES_hhdet_in_tes!K144/RES_hhdet_in_fec!K144)</f>
        <v>2.3959546549172854</v>
      </c>
      <c r="L144" s="124">
        <f>IF(RES_hhdet_in_tes!L144=0,"",RES_hhdet_in_tes!L144/RES_hhdet_in_fec!L144)</f>
        <v>2.4887522742151948</v>
      </c>
      <c r="M144" s="124">
        <f>IF(RES_hhdet_in_tes!M144=0,"",RES_hhdet_in_tes!M144/RES_hhdet_in_fec!M144)</f>
        <v>2.602224555905527</v>
      </c>
      <c r="N144" s="124">
        <f>IF(RES_hhdet_in_tes!N144=0,"",RES_hhdet_in_tes!N144/RES_hhdet_in_fec!N144)</f>
        <v>2.7425143598869797</v>
      </c>
      <c r="O144" s="124">
        <f>IF(RES_hhdet_in_tes!O144=0,"",RES_hhdet_in_tes!O144/RES_hhdet_in_fec!O144)</f>
        <v>2.9117320890133214</v>
      </c>
      <c r="P144" s="124">
        <f>IF(RES_hhdet_in_tes!P144=0,"",RES_hhdet_in_tes!P144/RES_hhdet_in_fec!P144)</f>
        <v>3.0928152569115213</v>
      </c>
      <c r="Q144" s="124">
        <f>IF(RES_hhdet_in_tes!Q144=0,"",RES_hhdet_in_tes!Q144/RES_hhdet_in_fec!Q144)</f>
        <v>3.2336378461525834</v>
      </c>
      <c r="R144" s="124">
        <f>IF(RES_hhdet_in_tes!R144=0,"",RES_hhdet_in_tes!R144/RES_hhdet_in_fec!R144)</f>
        <v>3.2344083452256829</v>
      </c>
      <c r="S144" s="124">
        <f>IF(RES_hhdet_in_tes!S144=0,"",RES_hhdet_in_tes!S144/RES_hhdet_in_fec!S144)</f>
        <v>3.2344939562338051</v>
      </c>
      <c r="T144" s="124">
        <f>IF(RES_hhdet_in_tes!T144=0,"",RES_hhdet_in_tes!T144/RES_hhdet_in_fec!T144)</f>
        <v>3.2345890795761627</v>
      </c>
      <c r="U144" s="124">
        <f>IF(RES_hhdet_in_tes!U144=0,"",RES_hhdet_in_tes!U144/RES_hhdet_in_fec!U144)</f>
        <v>3.2346947721787824</v>
      </c>
      <c r="V144" s="124">
        <f>IF(RES_hhdet_in_tes!V144=0,"",RES_hhdet_in_tes!V144/RES_hhdet_in_fec!V144)</f>
        <v>3.2442071064145752</v>
      </c>
      <c r="W144" s="124">
        <f>IF(RES_hhdet_in_tes!W144=0,"",RES_hhdet_in_tes!W144/RES_hhdet_in_fec!W144)</f>
        <v>3.2948735678032559</v>
      </c>
      <c r="X144" s="124">
        <f>IF(RES_hhdet_in_tes!X144=0,"",RES_hhdet_in_tes!X144/RES_hhdet_in_fec!X144)</f>
        <v>3.362730732411888</v>
      </c>
      <c r="Y144" s="124">
        <f>IF(RES_hhdet_in_tes!Y144=0,"",RES_hhdet_in_tes!Y144/RES_hhdet_in_fec!Y144)</f>
        <v>3.4405997531695496</v>
      </c>
      <c r="DA144" s="130" t="s">
        <v>3722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1.7255754127576233</v>
      </c>
      <c r="D145" s="111">
        <f>IF(RES_hhdet_in_tes!D145=0,"",RES_hhdet_in_tes!D145/RES_hhdet_in_fec!D145)</f>
        <v>1.8050325646383032</v>
      </c>
      <c r="E145" s="111">
        <f>IF(RES_hhdet_in_tes!E145=0,"",RES_hhdet_in_tes!E145/RES_hhdet_in_fec!E145)</f>
        <v>1.8858274823741998</v>
      </c>
      <c r="F145" s="111">
        <f>IF(RES_hhdet_in_tes!F145=0,"",RES_hhdet_in_tes!F145/RES_hhdet_in_fec!F145)</f>
        <v>1.967181243083276</v>
      </c>
      <c r="G145" s="111">
        <f>IF(RES_hhdet_in_tes!G145=0,"",RES_hhdet_in_tes!G145/RES_hhdet_in_fec!G145)</f>
        <v>2.0498035452279053</v>
      </c>
      <c r="H145" s="111">
        <f>IF(RES_hhdet_in_tes!H145=0,"",RES_hhdet_in_tes!H145/RES_hhdet_in_fec!H145)</f>
        <v>2.1336090130629404</v>
      </c>
      <c r="I145" s="111">
        <f>IF(RES_hhdet_in_tes!I145=0,"",RES_hhdet_in_tes!I145/RES_hhdet_in_fec!I145)</f>
        <v>2.2187740685416895</v>
      </c>
      <c r="J145" s="111">
        <f>IF(RES_hhdet_in_tes!J145=0,"",RES_hhdet_in_tes!J145/RES_hhdet_in_fec!J145)</f>
        <v>2.3060180100685157</v>
      </c>
      <c r="K145" s="111">
        <f>IF(RES_hhdet_in_tes!K145=0,"",RES_hhdet_in_tes!K145/RES_hhdet_in_fec!K145)</f>
        <v>2.3959546549172854</v>
      </c>
      <c r="L145" s="111">
        <f>IF(RES_hhdet_in_tes!L145=0,"",RES_hhdet_in_tes!L145/RES_hhdet_in_fec!L145)</f>
        <v>2.4887522742151948</v>
      </c>
      <c r="M145" s="111">
        <f>IF(RES_hhdet_in_tes!M145=0,"",RES_hhdet_in_tes!M145/RES_hhdet_in_fec!M145)</f>
        <v>2.602224555905527</v>
      </c>
      <c r="N145" s="111">
        <f>IF(RES_hhdet_in_tes!N145=0,"",RES_hhdet_in_tes!N145/RES_hhdet_in_fec!N145)</f>
        <v>2.7425143598869797</v>
      </c>
      <c r="O145" s="111">
        <f>IF(RES_hhdet_in_tes!O145=0,"",RES_hhdet_in_tes!O145/RES_hhdet_in_fec!O145)</f>
        <v>2.9117320890133214</v>
      </c>
      <c r="P145" s="111">
        <f>IF(RES_hhdet_in_tes!P145=0,"",RES_hhdet_in_tes!P145/RES_hhdet_in_fec!P145)</f>
        <v>3.0928152569115213</v>
      </c>
      <c r="Q145" s="111">
        <f>IF(RES_hhdet_in_tes!Q145=0,"",RES_hhdet_in_tes!Q145/RES_hhdet_in_fec!Q145)</f>
        <v>3.2336378461525834</v>
      </c>
      <c r="R145" s="111">
        <f>IF(RES_hhdet_in_tes!R145=0,"",RES_hhdet_in_tes!R145/RES_hhdet_in_fec!R145)</f>
        <v>3.2344083452256829</v>
      </c>
      <c r="S145" s="111">
        <f>IF(RES_hhdet_in_tes!S145=0,"",RES_hhdet_in_tes!S145/RES_hhdet_in_fec!S145)</f>
        <v>3.2344939562338051</v>
      </c>
      <c r="T145" s="111">
        <f>IF(RES_hhdet_in_tes!T145=0,"",RES_hhdet_in_tes!T145/RES_hhdet_in_fec!T145)</f>
        <v>3.2345890795761627</v>
      </c>
      <c r="U145" s="111">
        <f>IF(RES_hhdet_in_tes!U145=0,"",RES_hhdet_in_tes!U145/RES_hhdet_in_fec!U145)</f>
        <v>3.2346947721787824</v>
      </c>
      <c r="V145" s="111">
        <f>IF(RES_hhdet_in_tes!V145=0,"",RES_hhdet_in_tes!V145/RES_hhdet_in_fec!V145)</f>
        <v>3.2442071064145752</v>
      </c>
      <c r="W145" s="111">
        <f>IF(RES_hhdet_in_tes!W145=0,"",RES_hhdet_in_tes!W145/RES_hhdet_in_fec!W145)</f>
        <v>3.2948735678032559</v>
      </c>
      <c r="X145" s="111">
        <f>IF(RES_hhdet_in_tes!X145=0,"",RES_hhdet_in_tes!X145/RES_hhdet_in_fec!X145)</f>
        <v>3.362730732411888</v>
      </c>
      <c r="Y145" s="111">
        <f>IF(RES_hhdet_in_tes!Y145=0,"",RES_hhdet_in_tes!Y145/RES_hhdet_in_fec!Y145)</f>
        <v>3.4405997531695496</v>
      </c>
      <c r="DA145" s="63" t="s">
        <v>3723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2.548045878563455</v>
      </c>
      <c r="D146" s="124">
        <f>IF(RES_hhdet_in_tes!D146=0,"",RES_hhdet_in_tes!D146/RES_hhdet_in_fec!D146)</f>
        <v>2.6635161396916764</v>
      </c>
      <c r="E146" s="124">
        <f>IF(RES_hhdet_in_tes!E146=0,"",RES_hhdet_in_tes!E146/RES_hhdet_in_fec!E146)</f>
        <v>2.7807175220720208</v>
      </c>
      <c r="F146" s="124">
        <f>IF(RES_hhdet_in_tes!F146=0,"",RES_hhdet_in_tes!F146/RES_hhdet_in_fec!F146)</f>
        <v>2.898860214257537</v>
      </c>
      <c r="G146" s="124">
        <f>IF(RES_hhdet_in_tes!G146=0,"",RES_hhdet_in_tes!G146/RES_hhdet_in_fec!G146)</f>
        <v>3.0186286552181771</v>
      </c>
      <c r="H146" s="124">
        <f>IF(RES_hhdet_in_tes!H146=0,"",RES_hhdet_in_tes!H146/RES_hhdet_in_fec!H146)</f>
        <v>3.1399152774204557</v>
      </c>
      <c r="I146" s="124">
        <f>IF(RES_hhdet_in_tes!I146=0,"",RES_hhdet_in_tes!I146/RES_hhdet_in_fec!I146)</f>
        <v>3.2628635522818543</v>
      </c>
      <c r="J146" s="124">
        <f>IF(RES_hhdet_in_tes!J146=0,"",RES_hhdet_in_tes!J146/RES_hhdet_in_fec!J146)</f>
        <v>3.3881165079089364</v>
      </c>
      <c r="K146" s="124">
        <f>IF(RES_hhdet_in_tes!K146=0,"",RES_hhdet_in_tes!K146/RES_hhdet_in_fec!K146)</f>
        <v>3.5161834761776625</v>
      </c>
      <c r="L146" s="124">
        <f>IF(RES_hhdet_in_tes!L146=0,"",RES_hhdet_in_tes!L146/RES_hhdet_in_fec!L146)</f>
        <v>3.6471319999765317</v>
      </c>
      <c r="M146" s="124">
        <f>IF(RES_hhdet_in_tes!M146=0,"",RES_hhdet_in_tes!M146/RES_hhdet_in_fec!M146)</f>
        <v>3.797189356054556</v>
      </c>
      <c r="N146" s="124">
        <f>IF(RES_hhdet_in_tes!N146=0,"",RES_hhdet_in_tes!N146/RES_hhdet_in_fec!N146)</f>
        <v>3.9711726778823899</v>
      </c>
      <c r="O146" s="124">
        <f>IF(RES_hhdet_in_tes!O146=0,"",RES_hhdet_in_tes!O146/RES_hhdet_in_fec!O146)</f>
        <v>4.1687715964219656</v>
      </c>
      <c r="P146" s="124">
        <f>IF(RES_hhdet_in_tes!P146=0,"",RES_hhdet_in_tes!P146/RES_hhdet_in_fec!P146)</f>
        <v>4.3707557842943707</v>
      </c>
      <c r="Q146" s="124">
        <f>IF(RES_hhdet_in_tes!Q146=0,"",RES_hhdet_in_tes!Q146/RES_hhdet_in_fec!Q146)</f>
        <v>4.5257755516249469</v>
      </c>
      <c r="R146" s="124">
        <f>IF(RES_hhdet_in_tes!R146=0,"",RES_hhdet_in_tes!R146/RES_hhdet_in_fec!R146)</f>
        <v>4.5593649432074823</v>
      </c>
      <c r="S146" s="124">
        <f>IF(RES_hhdet_in_tes!S146=0,"",RES_hhdet_in_tes!S146/RES_hhdet_in_fec!S146)</f>
        <v>4.5630970978277645</v>
      </c>
      <c r="T146" s="124">
        <f>IF(RES_hhdet_in_tes!T146=0,"",RES_hhdet_in_tes!T146/RES_hhdet_in_fec!T146)</f>
        <v>4.5672439362947443</v>
      </c>
      <c r="U146" s="124">
        <f>IF(RES_hhdet_in_tes!U146=0,"",RES_hhdet_in_tes!U146/RES_hhdet_in_fec!U146)</f>
        <v>4.5718515345913886</v>
      </c>
      <c r="V146" s="124">
        <f>IF(RES_hhdet_in_tes!V146=0,"",RES_hhdet_in_tes!V146/RES_hhdet_in_fec!V146)</f>
        <v>4.5850179148238439</v>
      </c>
      <c r="W146" s="124">
        <f>IF(RES_hhdet_in_tes!W146=0,"",RES_hhdet_in_tes!W146/RES_hhdet_in_fec!W146)</f>
        <v>4.6282325278830978</v>
      </c>
      <c r="X146" s="124">
        <f>IF(RES_hhdet_in_tes!X146=0,"",RES_hhdet_in_tes!X146/RES_hhdet_in_fec!X146)</f>
        <v>4.6785340157046766</v>
      </c>
      <c r="Y146" s="124">
        <f>IF(RES_hhdet_in_tes!Y146=0,"",RES_hhdet_in_tes!Y146/RES_hhdet_in_fec!Y146)</f>
        <v>4.7352327338814515</v>
      </c>
      <c r="DA146" s="130" t="s">
        <v>3724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2.548045878563455</v>
      </c>
      <c r="D147" s="111">
        <f>IF(RES_hhdet_in_tes!D147=0,"",RES_hhdet_in_tes!D147/RES_hhdet_in_fec!D147)</f>
        <v>2.6635161396916764</v>
      </c>
      <c r="E147" s="111">
        <f>IF(RES_hhdet_in_tes!E147=0,"",RES_hhdet_in_tes!E147/RES_hhdet_in_fec!E147)</f>
        <v>2.7807175220720208</v>
      </c>
      <c r="F147" s="111">
        <f>IF(RES_hhdet_in_tes!F147=0,"",RES_hhdet_in_tes!F147/RES_hhdet_in_fec!F147)</f>
        <v>2.898860214257537</v>
      </c>
      <c r="G147" s="111">
        <f>IF(RES_hhdet_in_tes!G147=0,"",RES_hhdet_in_tes!G147/RES_hhdet_in_fec!G147)</f>
        <v>3.0186286552181771</v>
      </c>
      <c r="H147" s="111">
        <f>IF(RES_hhdet_in_tes!H147=0,"",RES_hhdet_in_tes!H147/RES_hhdet_in_fec!H147)</f>
        <v>3.1399152774204557</v>
      </c>
      <c r="I147" s="111">
        <f>IF(RES_hhdet_in_tes!I147=0,"",RES_hhdet_in_tes!I147/RES_hhdet_in_fec!I147)</f>
        <v>3.2628635522818543</v>
      </c>
      <c r="J147" s="111">
        <f>IF(RES_hhdet_in_tes!J147=0,"",RES_hhdet_in_tes!J147/RES_hhdet_in_fec!J147)</f>
        <v>3.3881165079089364</v>
      </c>
      <c r="K147" s="111">
        <f>IF(RES_hhdet_in_tes!K147=0,"",RES_hhdet_in_tes!K147/RES_hhdet_in_fec!K147)</f>
        <v>3.5161834761776625</v>
      </c>
      <c r="L147" s="111">
        <f>IF(RES_hhdet_in_tes!L147=0,"",RES_hhdet_in_tes!L147/RES_hhdet_in_fec!L147)</f>
        <v>3.6471319999765317</v>
      </c>
      <c r="M147" s="111">
        <f>IF(RES_hhdet_in_tes!M147=0,"",RES_hhdet_in_tes!M147/RES_hhdet_in_fec!M147)</f>
        <v>3.797189356054556</v>
      </c>
      <c r="N147" s="111">
        <f>IF(RES_hhdet_in_tes!N147=0,"",RES_hhdet_in_tes!N147/RES_hhdet_in_fec!N147)</f>
        <v>3.9711726778823899</v>
      </c>
      <c r="O147" s="111">
        <f>IF(RES_hhdet_in_tes!O147=0,"",RES_hhdet_in_tes!O147/RES_hhdet_in_fec!O147)</f>
        <v>4.1687715964219656</v>
      </c>
      <c r="P147" s="111">
        <f>IF(RES_hhdet_in_tes!P147=0,"",RES_hhdet_in_tes!P147/RES_hhdet_in_fec!P147)</f>
        <v>4.3707557842943707</v>
      </c>
      <c r="Q147" s="111">
        <f>IF(RES_hhdet_in_tes!Q147=0,"",RES_hhdet_in_tes!Q147/RES_hhdet_in_fec!Q147)</f>
        <v>4.5257755516249469</v>
      </c>
      <c r="R147" s="111">
        <f>IF(RES_hhdet_in_tes!R147=0,"",RES_hhdet_in_tes!R147/RES_hhdet_in_fec!R147)</f>
        <v>4.5593649432074823</v>
      </c>
      <c r="S147" s="111">
        <f>IF(RES_hhdet_in_tes!S147=0,"",RES_hhdet_in_tes!S147/RES_hhdet_in_fec!S147)</f>
        <v>4.5630970978277645</v>
      </c>
      <c r="T147" s="111">
        <f>IF(RES_hhdet_in_tes!T147=0,"",RES_hhdet_in_tes!T147/RES_hhdet_in_fec!T147)</f>
        <v>4.5672439362947443</v>
      </c>
      <c r="U147" s="111">
        <f>IF(RES_hhdet_in_tes!U147=0,"",RES_hhdet_in_tes!U147/RES_hhdet_in_fec!U147)</f>
        <v>4.5718515345913886</v>
      </c>
      <c r="V147" s="111">
        <f>IF(RES_hhdet_in_tes!V147=0,"",RES_hhdet_in_tes!V147/RES_hhdet_in_fec!V147)</f>
        <v>4.5850179148238439</v>
      </c>
      <c r="W147" s="111">
        <f>IF(RES_hhdet_in_tes!W147=0,"",RES_hhdet_in_tes!W147/RES_hhdet_in_fec!W147)</f>
        <v>4.6282325278830978</v>
      </c>
      <c r="X147" s="111">
        <f>IF(RES_hhdet_in_tes!X147=0,"",RES_hhdet_in_tes!X147/RES_hhdet_in_fec!X147)</f>
        <v>4.6785340157046766</v>
      </c>
      <c r="Y147" s="111">
        <f>IF(RES_hhdet_in_tes!Y147=0,"",RES_hhdet_in_tes!Y147/RES_hhdet_in_fec!Y147)</f>
        <v>4.7352327338814515</v>
      </c>
      <c r="DA147" s="63" t="s">
        <v>3725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0.73729522282911752</v>
      </c>
      <c r="D148" s="124">
        <f>IF(RES_hhdet_in_tes!D148=0,"",RES_hhdet_in_tes!D148/RES_hhdet_in_fec!D148)</f>
        <v>0.7381779271636586</v>
      </c>
      <c r="E148" s="124">
        <f>IF(RES_hhdet_in_tes!E148=0,"",RES_hhdet_in_tes!E148/RES_hhdet_in_fec!E148)</f>
        <v>0.73922300840996846</v>
      </c>
      <c r="F148" s="124">
        <f>IF(RES_hhdet_in_tes!F148=0,"",RES_hhdet_in_tes!F148/RES_hhdet_in_fec!F148)</f>
        <v>0.74047043605803997</v>
      </c>
      <c r="G148" s="124">
        <f>IF(RES_hhdet_in_tes!G148=0,"",RES_hhdet_in_tes!G148/RES_hhdet_in_fec!G148)</f>
        <v>0.74180125911666583</v>
      </c>
      <c r="H148" s="124">
        <f>IF(RES_hhdet_in_tes!H148=0,"",RES_hhdet_in_tes!H148/RES_hhdet_in_fec!H148)</f>
        <v>0.7437277514318037</v>
      </c>
      <c r="I148" s="124">
        <f>IF(RES_hhdet_in_tes!I148=0,"",RES_hhdet_in_tes!I148/RES_hhdet_in_fec!I148)</f>
        <v>0.74457513859763191</v>
      </c>
      <c r="J148" s="124">
        <f>IF(RES_hhdet_in_tes!J148=0,"",RES_hhdet_in_tes!J148/RES_hhdet_in_fec!J148)</f>
        <v>0.74680300848283443</v>
      </c>
      <c r="K148" s="124">
        <f>IF(RES_hhdet_in_tes!K148=0,"",RES_hhdet_in_tes!K148/RES_hhdet_in_fec!K148)</f>
        <v>0.74782458540471952</v>
      </c>
      <c r="L148" s="124">
        <f>IF(RES_hhdet_in_tes!L148=0,"",RES_hhdet_in_tes!L148/RES_hhdet_in_fec!L148)</f>
        <v>0.75011384175840023</v>
      </c>
      <c r="M148" s="124">
        <f>IF(RES_hhdet_in_tes!M148=0,"",RES_hhdet_in_tes!M148/RES_hhdet_in_fec!M148)</f>
        <v>0.75388480426509485</v>
      </c>
      <c r="N148" s="124">
        <f>IF(RES_hhdet_in_tes!N148=0,"",RES_hhdet_in_tes!N148/RES_hhdet_in_fec!N148)</f>
        <v>0.76054256711974921</v>
      </c>
      <c r="O148" s="124">
        <f>IF(RES_hhdet_in_tes!O148=0,"",RES_hhdet_in_tes!O148/RES_hhdet_in_fec!O148)</f>
        <v>0.77054779383555105</v>
      </c>
      <c r="P148" s="124">
        <f>IF(RES_hhdet_in_tes!P148=0,"",RES_hhdet_in_tes!P148/RES_hhdet_in_fec!P148)</f>
        <v>0.78351362756085441</v>
      </c>
      <c r="Q148" s="124">
        <f>IF(RES_hhdet_in_tes!Q148=0,"",RES_hhdet_in_tes!Q148/RES_hhdet_in_fec!Q148)</f>
        <v>0.7951828466514359</v>
      </c>
      <c r="R148" s="124">
        <f>IF(RES_hhdet_in_tes!R148=0,"",RES_hhdet_in_tes!R148/RES_hhdet_in_fec!R148)</f>
        <v>0.80377305827645085</v>
      </c>
      <c r="S148" s="124">
        <f>IF(RES_hhdet_in_tes!S148=0,"",RES_hhdet_in_tes!S148/RES_hhdet_in_fec!S148)</f>
        <v>0.81148652882114802</v>
      </c>
      <c r="T148" s="124">
        <f>IF(RES_hhdet_in_tes!T148=0,"",RES_hhdet_in_tes!T148/RES_hhdet_in_fec!T148)</f>
        <v>0.81975167123305159</v>
      </c>
      <c r="U148" s="124">
        <f>IF(RES_hhdet_in_tes!U148=0,"",RES_hhdet_in_tes!U148/RES_hhdet_in_fec!U148)</f>
        <v>0.82753817679223984</v>
      </c>
      <c r="V148" s="124">
        <f>IF(RES_hhdet_in_tes!V148=0,"",RES_hhdet_in_tes!V148/RES_hhdet_in_fec!V148)</f>
        <v>0.8355480157307078</v>
      </c>
      <c r="W148" s="124">
        <f>IF(RES_hhdet_in_tes!W148=0,"",RES_hhdet_in_tes!W148/RES_hhdet_in_fec!W148)</f>
        <v>0.84249393573270448</v>
      </c>
      <c r="X148" s="124">
        <f>IF(RES_hhdet_in_tes!X148=0,"",RES_hhdet_in_tes!X148/RES_hhdet_in_fec!X148)</f>
        <v>0.85527861952920192</v>
      </c>
      <c r="Y148" s="124">
        <f>IF(RES_hhdet_in_tes!Y148=0,"",RES_hhdet_in_tes!Y148/RES_hhdet_in_fec!Y148)</f>
        <v>0.86700062354301854</v>
      </c>
      <c r="DA148" s="130" t="s">
        <v>3726</v>
      </c>
    </row>
    <row r="149" spans="1:105" ht="12" customHeight="1" x14ac:dyDescent="0.25">
      <c r="A149" s="97" t="s">
        <v>124</v>
      </c>
      <c r="B149" s="111"/>
      <c r="C149" s="111" t="str">
        <f>IF(RES_hhdet_in_tes!C149=0,"",RES_hhdet_in_tes!C149/RES_hhdet_in_fec!C149)</f>
        <v/>
      </c>
      <c r="D149" s="111" t="str">
        <f>IF(RES_hhdet_in_tes!D149=0,"",RES_hhdet_in_tes!D149/RES_hhdet_in_fec!D149)</f>
        <v/>
      </c>
      <c r="E149" s="111" t="str">
        <f>IF(RES_hhdet_in_tes!E149=0,"",RES_hhdet_in_tes!E149/RES_hhdet_in_fec!E149)</f>
        <v/>
      </c>
      <c r="F149" s="111" t="str">
        <f>IF(RES_hhdet_in_tes!F149=0,"",RES_hhdet_in_tes!F149/RES_hhdet_in_fec!F149)</f>
        <v/>
      </c>
      <c r="G149" s="111" t="str">
        <f>IF(RES_hhdet_in_tes!G149=0,"",RES_hhdet_in_tes!G149/RES_hhdet_in_fec!G149)</f>
        <v/>
      </c>
      <c r="H149" s="111" t="str">
        <f>IF(RES_hhdet_in_tes!H149=0,"",RES_hhdet_in_tes!H149/RES_hhdet_in_fec!H149)</f>
        <v/>
      </c>
      <c r="I149" s="111" t="str">
        <f>IF(RES_hhdet_in_tes!I149=0,"",RES_hhdet_in_tes!I149/RES_hhdet_in_fec!I149)</f>
        <v/>
      </c>
      <c r="J149" s="111" t="str">
        <f>IF(RES_hhdet_in_tes!J149=0,"",RES_hhdet_in_tes!J149/RES_hhdet_in_fec!J149)</f>
        <v/>
      </c>
      <c r="K149" s="111" t="str">
        <f>IF(RES_hhdet_in_tes!K149=0,"",RES_hhdet_in_tes!K149/RES_hhdet_in_fec!K149)</f>
        <v/>
      </c>
      <c r="L149" s="111" t="str">
        <f>IF(RES_hhdet_in_tes!L149=0,"",RES_hhdet_in_tes!L149/RES_hhdet_in_fec!L149)</f>
        <v/>
      </c>
      <c r="M149" s="111" t="str">
        <f>IF(RES_hhdet_in_tes!M149=0,"",RES_hhdet_in_tes!M149/RES_hhdet_in_fec!M149)</f>
        <v/>
      </c>
      <c r="N149" s="111" t="str">
        <f>IF(RES_hhdet_in_tes!N149=0,"",RES_hhdet_in_tes!N149/RES_hhdet_in_fec!N149)</f>
        <v/>
      </c>
      <c r="O149" s="111" t="str">
        <f>IF(RES_hhdet_in_tes!O149=0,"",RES_hhdet_in_tes!O149/RES_hhdet_in_fec!O149)</f>
        <v/>
      </c>
      <c r="P149" s="111" t="str">
        <f>IF(RES_hhdet_in_tes!P149=0,"",RES_hhdet_in_tes!P149/RES_hhdet_in_fec!P149)</f>
        <v/>
      </c>
      <c r="Q149" s="111" t="str">
        <f>IF(RES_hhdet_in_tes!Q149=0,"",RES_hhdet_in_tes!Q149/RES_hhdet_in_fec!Q149)</f>
        <v/>
      </c>
      <c r="R149" s="111" t="str">
        <f>IF(RES_hhdet_in_tes!R149=0,"",RES_hhdet_in_tes!R149/RES_hhdet_in_fec!R149)</f>
        <v/>
      </c>
      <c r="S149" s="111" t="str">
        <f>IF(RES_hhdet_in_tes!S149=0,"",RES_hhdet_in_tes!S149/RES_hhdet_in_fec!S149)</f>
        <v/>
      </c>
      <c r="T149" s="111" t="str">
        <f>IF(RES_hhdet_in_tes!T149=0,"",RES_hhdet_in_tes!T149/RES_hhdet_in_fec!T149)</f>
        <v/>
      </c>
      <c r="U149" s="111" t="str">
        <f>IF(RES_hhdet_in_tes!U149=0,"",RES_hhdet_in_tes!U149/RES_hhdet_in_fec!U149)</f>
        <v/>
      </c>
      <c r="V149" s="111" t="str">
        <f>IF(RES_hhdet_in_tes!V149=0,"",RES_hhdet_in_tes!V149/RES_hhdet_in_fec!V149)</f>
        <v/>
      </c>
      <c r="W149" s="111" t="str">
        <f>IF(RES_hhdet_in_tes!W149=0,"",RES_hhdet_in_tes!W149/RES_hhdet_in_fec!W149)</f>
        <v/>
      </c>
      <c r="X149" s="111" t="str">
        <f>IF(RES_hhdet_in_tes!X149=0,"",RES_hhdet_in_tes!X149/RES_hhdet_in_fec!X149)</f>
        <v/>
      </c>
      <c r="Y149" s="111" t="str">
        <f>IF(RES_hhdet_in_tes!Y149=0,"",RES_hhdet_in_tes!Y149/RES_hhdet_in_fec!Y149)</f>
        <v/>
      </c>
      <c r="DA149" s="63" t="s">
        <v>3727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 t="str">
        <f>IF(RES_hhdet_in_tes!U150=0,"",RES_hhdet_in_tes!U150/RES_hhdet_in_fec!U150)</f>
        <v/>
      </c>
      <c r="V150" s="111" t="str">
        <f>IF(RES_hhdet_in_tes!V150=0,"",RES_hhdet_in_tes!V150/RES_hhdet_in_fec!V150)</f>
        <v/>
      </c>
      <c r="W150" s="111" t="str">
        <f>IF(RES_hhdet_in_tes!W150=0,"",RES_hhdet_in_tes!W150/RES_hhdet_in_fec!W150)</f>
        <v/>
      </c>
      <c r="X150" s="111" t="str">
        <f>IF(RES_hhdet_in_tes!X150=0,"",RES_hhdet_in_tes!X150/RES_hhdet_in_fec!X150)</f>
        <v/>
      </c>
      <c r="Y150" s="111" t="str">
        <f>IF(RES_hhdet_in_tes!Y150=0,"",RES_hhdet_in_tes!Y150/RES_hhdet_in_fec!Y150)</f>
        <v/>
      </c>
      <c r="DA150" s="63" t="s">
        <v>3728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 t="str">
        <f>IF(RES_hhdet_in_tes!U151=0,"",RES_hhdet_in_tes!U151/RES_hhdet_in_fec!U151)</f>
        <v/>
      </c>
      <c r="V151" s="112" t="str">
        <f>IF(RES_hhdet_in_tes!V151=0,"",RES_hhdet_in_tes!V151/RES_hhdet_in_fec!V151)</f>
        <v/>
      </c>
      <c r="W151" s="112" t="str">
        <f>IF(RES_hhdet_in_tes!W151=0,"",RES_hhdet_in_tes!W151/RES_hhdet_in_fec!W151)</f>
        <v/>
      </c>
      <c r="X151" s="112" t="str">
        <f>IF(RES_hhdet_in_tes!X151=0,"",RES_hhdet_in_tes!X151/RES_hhdet_in_fec!X151)</f>
        <v/>
      </c>
      <c r="Y151" s="112" t="str">
        <f>IF(RES_hhdet_in_tes!Y151=0,"",RES_hhdet_in_tes!Y151/RES_hhdet_in_fec!Y151)</f>
        <v/>
      </c>
      <c r="DA151" s="131" t="s">
        <v>3729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 t="str">
        <f>IF(RES_hhdet_in_tes!U152=0,"",RES_hhdet_in_tes!U152/RES_hhdet_in_fec!U152)</f>
        <v/>
      </c>
      <c r="V152" s="113" t="str">
        <f>IF(RES_hhdet_in_tes!V152=0,"",RES_hhdet_in_tes!V152/RES_hhdet_in_fec!V152)</f>
        <v/>
      </c>
      <c r="W152" s="113" t="str">
        <f>IF(RES_hhdet_in_tes!W152=0,"",RES_hhdet_in_tes!W152/RES_hhdet_in_fec!W152)</f>
        <v/>
      </c>
      <c r="X152" s="113" t="str">
        <f>IF(RES_hhdet_in_tes!X152=0,"",RES_hhdet_in_tes!X152/RES_hhdet_in_fec!X152)</f>
        <v/>
      </c>
      <c r="Y152" s="113" t="str">
        <f>IF(RES_hhdet_in_tes!Y152=0,"",RES_hhdet_in_tes!Y152/RES_hhdet_in_fec!Y152)</f>
        <v/>
      </c>
      <c r="DA152" s="132" t="s">
        <v>3730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0.73665824085252007</v>
      </c>
      <c r="D153" s="112">
        <f>IF(RES_hhdet_in_tes!D153=0,"",RES_hhdet_in_tes!D153/RES_hhdet_in_fec!D153)</f>
        <v>0.73764011077605363</v>
      </c>
      <c r="E153" s="112">
        <f>IF(RES_hhdet_in_tes!E153=0,"",RES_hhdet_in_tes!E153/RES_hhdet_in_fec!E153)</f>
        <v>0.73871501516381433</v>
      </c>
      <c r="F153" s="112">
        <f>IF(RES_hhdet_in_tes!F153=0,"",RES_hhdet_in_tes!F153/RES_hhdet_in_fec!F153)</f>
        <v>0.73980288878691836</v>
      </c>
      <c r="G153" s="112">
        <f>IF(RES_hhdet_in_tes!G153=0,"",RES_hhdet_in_tes!G153/RES_hhdet_in_fec!G153)</f>
        <v>0.74097716762708299</v>
      </c>
      <c r="H153" s="112">
        <f>IF(RES_hhdet_in_tes!H153=0,"",RES_hhdet_in_tes!H153/RES_hhdet_in_fec!H153)</f>
        <v>0.74222956233796622</v>
      </c>
      <c r="I153" s="112">
        <f>IF(RES_hhdet_in_tes!I153=0,"",RES_hhdet_in_tes!I153/RES_hhdet_in_fec!I153)</f>
        <v>0.74357911838524959</v>
      </c>
      <c r="J153" s="112">
        <f>IF(RES_hhdet_in_tes!J153=0,"",RES_hhdet_in_tes!J153/RES_hhdet_in_fec!J153)</f>
        <v>0.74510220231596114</v>
      </c>
      <c r="K153" s="112">
        <f>IF(RES_hhdet_in_tes!K153=0,"",RES_hhdet_in_tes!K153/RES_hhdet_in_fec!K153)</f>
        <v>0.7468662774507715</v>
      </c>
      <c r="L153" s="112">
        <f>IF(RES_hhdet_in_tes!L153=0,"",RES_hhdet_in_tes!L153/RES_hhdet_in_fec!L153)</f>
        <v>0.74889453891189273</v>
      </c>
      <c r="M153" s="112">
        <f>IF(RES_hhdet_in_tes!M153=0,"",RES_hhdet_in_tes!M153/RES_hhdet_in_fec!M153)</f>
        <v>0.75275050824236578</v>
      </c>
      <c r="N153" s="112">
        <f>IF(RES_hhdet_in_tes!N153=0,"",RES_hhdet_in_tes!N153/RES_hhdet_in_fec!N153)</f>
        <v>0.75910865439193798</v>
      </c>
      <c r="O153" s="112">
        <f>IF(RES_hhdet_in_tes!O153=0,"",RES_hhdet_in_tes!O153/RES_hhdet_in_fec!O153)</f>
        <v>0.76880400076698441</v>
      </c>
      <c r="P153" s="112">
        <f>IF(RES_hhdet_in_tes!P153=0,"",RES_hhdet_in_tes!P153/RES_hhdet_in_fec!P153)</f>
        <v>0.78137688823315055</v>
      </c>
      <c r="Q153" s="112">
        <f>IF(RES_hhdet_in_tes!Q153=0,"",RES_hhdet_in_tes!Q153/RES_hhdet_in_fec!Q153)</f>
        <v>0.79350704963709107</v>
      </c>
      <c r="R153" s="112">
        <f>IF(RES_hhdet_in_tes!R153=0,"",RES_hhdet_in_tes!R153/RES_hhdet_in_fec!R153)</f>
        <v>0.80171600724161429</v>
      </c>
      <c r="S153" s="112">
        <f>IF(RES_hhdet_in_tes!S153=0,"",RES_hhdet_in_tes!S153/RES_hhdet_in_fec!S153)</f>
        <v>0.80966907219346707</v>
      </c>
      <c r="T153" s="112">
        <f>IF(RES_hhdet_in_tes!T153=0,"",RES_hhdet_in_tes!T153/RES_hhdet_in_fec!T153)</f>
        <v>0.81756041710718197</v>
      </c>
      <c r="U153" s="112">
        <f>IF(RES_hhdet_in_tes!U153=0,"",RES_hhdet_in_tes!U153/RES_hhdet_in_fec!U153)</f>
        <v>0.8254693714915613</v>
      </c>
      <c r="V153" s="112">
        <f>IF(RES_hhdet_in_tes!V153=0,"",RES_hhdet_in_tes!V153/RES_hhdet_in_fec!V153)</f>
        <v>0.83323900236207737</v>
      </c>
      <c r="W153" s="112">
        <f>IF(RES_hhdet_in_tes!W153=0,"",RES_hhdet_in_tes!W153/RES_hhdet_in_fec!W153)</f>
        <v>0.84033525291097477</v>
      </c>
      <c r="X153" s="112">
        <f>IF(RES_hhdet_in_tes!X153=0,"",RES_hhdet_in_tes!X153/RES_hhdet_in_fec!X153)</f>
        <v>0.85315022220576886</v>
      </c>
      <c r="Y153" s="112">
        <f>IF(RES_hhdet_in_tes!Y153=0,"",RES_hhdet_in_tes!Y153/RES_hhdet_in_fec!Y153)</f>
        <v>0.8651058096623585</v>
      </c>
      <c r="DA153" s="131" t="s">
        <v>3731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0.77801674147277755</v>
      </c>
      <c r="D154" s="113">
        <f>IF(RES_hhdet_in_tes!D154=0,"",RES_hhdet_in_tes!D154/RES_hhdet_in_fec!D154)</f>
        <v>0.77845848276877494</v>
      </c>
      <c r="E154" s="113">
        <f>IF(RES_hhdet_in_tes!E154=0,"",RES_hhdet_in_tes!E154/RES_hhdet_in_fec!E154)</f>
        <v>0.78021621905031824</v>
      </c>
      <c r="F154" s="113">
        <f>IF(RES_hhdet_in_tes!F154=0,"",RES_hhdet_in_tes!F154/RES_hhdet_in_fec!F154)</f>
        <v>0.78095576114284537</v>
      </c>
      <c r="G154" s="113">
        <f>IF(RES_hhdet_in_tes!G154=0,"",RES_hhdet_in_tes!G154/RES_hhdet_in_fec!G154)</f>
        <v>0.78126000765728854</v>
      </c>
      <c r="H154" s="113">
        <f>IF(RES_hhdet_in_tes!H154=0,"",RES_hhdet_in_tes!H154/RES_hhdet_in_fec!H154)</f>
        <v>0.78251669110970312</v>
      </c>
      <c r="I154" s="113">
        <f>IF(RES_hhdet_in_tes!I154=0,"",RES_hhdet_in_tes!I154/RES_hhdet_in_fec!I154)</f>
        <v>0.78131789692263798</v>
      </c>
      <c r="J154" s="113">
        <f>IF(RES_hhdet_in_tes!J154=0,"",RES_hhdet_in_tes!J154/RES_hhdet_in_fec!J154)</f>
        <v>0.78430703098480758</v>
      </c>
      <c r="K154" s="113">
        <f>IF(RES_hhdet_in_tes!K154=0,"",RES_hhdet_in_tes!K154/RES_hhdet_in_fec!K154)</f>
        <v>0.78581392140172179</v>
      </c>
      <c r="L154" s="113">
        <f>IF(RES_hhdet_in_tes!L154=0,"",RES_hhdet_in_tes!L154/RES_hhdet_in_fec!L154)</f>
        <v>0.78815083428369759</v>
      </c>
      <c r="M154" s="113">
        <f>IF(RES_hhdet_in_tes!M154=0,"",RES_hhdet_in_tes!M154/RES_hhdet_in_fec!M154)</f>
        <v>0.79096792386260439</v>
      </c>
      <c r="N154" s="113">
        <f>IF(RES_hhdet_in_tes!N154=0,"",RES_hhdet_in_tes!N154/RES_hhdet_in_fec!N154)</f>
        <v>0.79676506140786618</v>
      </c>
      <c r="O154" s="113">
        <f>IF(RES_hhdet_in_tes!O154=0,"",RES_hhdet_in_tes!O154/RES_hhdet_in_fec!O154)</f>
        <v>0.80554664172320101</v>
      </c>
      <c r="P154" s="113">
        <f>IF(RES_hhdet_in_tes!P154=0,"",RES_hhdet_in_tes!P154/RES_hhdet_in_fec!P154)</f>
        <v>0.81648208322103633</v>
      </c>
      <c r="Q154" s="113">
        <f>IF(RES_hhdet_in_tes!Q154=0,"",RES_hhdet_in_tes!Q154/RES_hhdet_in_fec!Q154)</f>
        <v>0.82732195662266439</v>
      </c>
      <c r="R154" s="113">
        <f>IF(RES_hhdet_in_tes!R154=0,"",RES_hhdet_in_tes!R154/RES_hhdet_in_fec!R154)</f>
        <v>0.83409658806348153</v>
      </c>
      <c r="S154" s="113">
        <f>IF(RES_hhdet_in_tes!S154=0,"",RES_hhdet_in_tes!S154/RES_hhdet_in_fec!S154)</f>
        <v>0.84099560875743451</v>
      </c>
      <c r="T154" s="113">
        <f>IF(RES_hhdet_in_tes!T154=0,"",RES_hhdet_in_tes!T154/RES_hhdet_in_fec!T154)</f>
        <v>0.84770174739813753</v>
      </c>
      <c r="U154" s="113">
        <f>IF(RES_hhdet_in_tes!U154=0,"",RES_hhdet_in_tes!U154/RES_hhdet_in_fec!U154)</f>
        <v>0.85467072173361391</v>
      </c>
      <c r="V154" s="113">
        <f>IF(RES_hhdet_in_tes!V154=0,"",RES_hhdet_in_tes!V154/RES_hhdet_in_fec!V154)</f>
        <v>0.86147711540337857</v>
      </c>
      <c r="W154" s="113">
        <f>IF(RES_hhdet_in_tes!W154=0,"",RES_hhdet_in_tes!W154/RES_hhdet_in_fec!W154)</f>
        <v>0.86887441840707624</v>
      </c>
      <c r="X154" s="113">
        <f>IF(RES_hhdet_in_tes!X154=0,"",RES_hhdet_in_tes!X154/RES_hhdet_in_fec!X154)</f>
        <v>0.87974707961172705</v>
      </c>
      <c r="Y154" s="113">
        <f>IF(RES_hhdet_in_tes!Y154=0,"",RES_hhdet_in_tes!Y154/RES_hhdet_in_fec!Y154)</f>
        <v>0.8882241503058248</v>
      </c>
      <c r="DA154" s="132" t="s">
        <v>3732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0.73665824085252007</v>
      </c>
      <c r="D155" s="111">
        <f>IF(RES_hhdet_in_tes!D155=0,"",RES_hhdet_in_tes!D155/RES_hhdet_in_fec!D155)</f>
        <v>0.73764011077605363</v>
      </c>
      <c r="E155" s="111">
        <f>IF(RES_hhdet_in_tes!E155=0,"",RES_hhdet_in_tes!E155/RES_hhdet_in_fec!E155)</f>
        <v>0.73871501516381433</v>
      </c>
      <c r="F155" s="111">
        <f>IF(RES_hhdet_in_tes!F155=0,"",RES_hhdet_in_tes!F155/RES_hhdet_in_fec!F155)</f>
        <v>0.73980288878691836</v>
      </c>
      <c r="G155" s="111">
        <f>IF(RES_hhdet_in_tes!G155=0,"",RES_hhdet_in_tes!G155/RES_hhdet_in_fec!G155)</f>
        <v>0.7409771676270831</v>
      </c>
      <c r="H155" s="111">
        <f>IF(RES_hhdet_in_tes!H155=0,"",RES_hhdet_in_tes!H155/RES_hhdet_in_fec!H155)</f>
        <v>0.74222956233796622</v>
      </c>
      <c r="I155" s="111">
        <f>IF(RES_hhdet_in_tes!I155=0,"",RES_hhdet_in_tes!I155/RES_hhdet_in_fec!I155)</f>
        <v>0.74357911838524959</v>
      </c>
      <c r="J155" s="111">
        <f>IF(RES_hhdet_in_tes!J155=0,"",RES_hhdet_in_tes!J155/RES_hhdet_in_fec!J155)</f>
        <v>0.74510220231596114</v>
      </c>
      <c r="K155" s="111">
        <f>IF(RES_hhdet_in_tes!K155=0,"",RES_hhdet_in_tes!K155/RES_hhdet_in_fec!K155)</f>
        <v>0.7468662774507715</v>
      </c>
      <c r="L155" s="111">
        <f>IF(RES_hhdet_in_tes!L155=0,"",RES_hhdet_in_tes!L155/RES_hhdet_in_fec!L155)</f>
        <v>0.74889453891189273</v>
      </c>
      <c r="M155" s="111">
        <f>IF(RES_hhdet_in_tes!M155=0,"",RES_hhdet_in_tes!M155/RES_hhdet_in_fec!M155)</f>
        <v>0.75275050824236567</v>
      </c>
      <c r="N155" s="111">
        <f>IF(RES_hhdet_in_tes!N155=0,"",RES_hhdet_in_tes!N155/RES_hhdet_in_fec!N155)</f>
        <v>0.75910865439193798</v>
      </c>
      <c r="O155" s="111">
        <f>IF(RES_hhdet_in_tes!O155=0,"",RES_hhdet_in_tes!O155/RES_hhdet_in_fec!O155)</f>
        <v>0.76880400076698441</v>
      </c>
      <c r="P155" s="111">
        <f>IF(RES_hhdet_in_tes!P155=0,"",RES_hhdet_in_tes!P155/RES_hhdet_in_fec!P155)</f>
        <v>0.78137688823315055</v>
      </c>
      <c r="Q155" s="111">
        <f>IF(RES_hhdet_in_tes!Q155=0,"",RES_hhdet_in_tes!Q155/RES_hhdet_in_fec!Q155)</f>
        <v>0.79350704963709118</v>
      </c>
      <c r="R155" s="111">
        <f>IF(RES_hhdet_in_tes!R155=0,"",RES_hhdet_in_tes!R155/RES_hhdet_in_fec!R155)</f>
        <v>0.80171600724161429</v>
      </c>
      <c r="S155" s="111">
        <f>IF(RES_hhdet_in_tes!S155=0,"",RES_hhdet_in_tes!S155/RES_hhdet_in_fec!S155)</f>
        <v>0.80966907219346707</v>
      </c>
      <c r="T155" s="111">
        <f>IF(RES_hhdet_in_tes!T155=0,"",RES_hhdet_in_tes!T155/RES_hhdet_in_fec!T155)</f>
        <v>0.81756041710718197</v>
      </c>
      <c r="U155" s="111">
        <f>IF(RES_hhdet_in_tes!U155=0,"",RES_hhdet_in_tes!U155/RES_hhdet_in_fec!U155)</f>
        <v>0.8254693714915613</v>
      </c>
      <c r="V155" s="111">
        <f>IF(RES_hhdet_in_tes!V155=0,"",RES_hhdet_in_tes!V155/RES_hhdet_in_fec!V155)</f>
        <v>0.83323900236207737</v>
      </c>
      <c r="W155" s="111">
        <f>IF(RES_hhdet_in_tes!W155=0,"",RES_hhdet_in_tes!W155/RES_hhdet_in_fec!W155)</f>
        <v>0.84033525291097477</v>
      </c>
      <c r="X155" s="111">
        <f>IF(RES_hhdet_in_tes!X155=0,"",RES_hhdet_in_tes!X155/RES_hhdet_in_fec!X155)</f>
        <v>0.85315022220576897</v>
      </c>
      <c r="Y155" s="111">
        <f>IF(RES_hhdet_in_tes!Y155=0,"",RES_hhdet_in_tes!Y155/RES_hhdet_in_fec!Y155)</f>
        <v>0.8651058096623585</v>
      </c>
      <c r="DA155" s="63" t="s">
        <v>3733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X156" s="111">
        <f>IF(RES_hhdet_in_tes!X156=0,"",RES_hhdet_in_tes!X156/RES_hhdet_in_fec!X156)</f>
        <v>1</v>
      </c>
      <c r="Y156" s="111">
        <f>IF(RES_hhdet_in_tes!Y156=0,"",RES_hhdet_in_tes!Y156/RES_hhdet_in_fec!Y156)</f>
        <v>1</v>
      </c>
      <c r="DA156" s="63" t="s">
        <v>3734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0.74705565671526075</v>
      </c>
      <c r="D157" s="124">
        <f>IF(RES_hhdet_in_tes!D157=0,"",RES_hhdet_in_tes!D157/RES_hhdet_in_fec!D157)</f>
        <v>0.75102474921787477</v>
      </c>
      <c r="E157" s="124">
        <f>IF(RES_hhdet_in_tes!E157=0,"",RES_hhdet_in_tes!E157/RES_hhdet_in_fec!E157)</f>
        <v>0.7497730925844952</v>
      </c>
      <c r="F157" s="124">
        <f>IF(RES_hhdet_in_tes!F157=0,"",RES_hhdet_in_tes!F157/RES_hhdet_in_fec!F157)</f>
        <v>0.76383385478432519</v>
      </c>
      <c r="G157" s="124">
        <f>IF(RES_hhdet_in_tes!G157=0,"",RES_hhdet_in_tes!G157/RES_hhdet_in_fec!G157)</f>
        <v>0.76091770299538719</v>
      </c>
      <c r="H157" s="124">
        <f>IF(RES_hhdet_in_tes!H157=0,"",RES_hhdet_in_tes!H157/RES_hhdet_in_fec!H157)</f>
        <v>0.77153187592043082</v>
      </c>
      <c r="I157" s="124">
        <f>IF(RES_hhdet_in_tes!I157=0,"",RES_hhdet_in_tes!I157/RES_hhdet_in_fec!I157)</f>
        <v>0.7650341173155244</v>
      </c>
      <c r="J157" s="124">
        <f>IF(RES_hhdet_in_tes!J157=0,"",RES_hhdet_in_tes!J157/RES_hhdet_in_fec!J157)</f>
        <v>0.75057606963517276</v>
      </c>
      <c r="K157" s="124">
        <f>IF(RES_hhdet_in_tes!K157=0,"",RES_hhdet_in_tes!K157/RES_hhdet_in_fec!K157)</f>
        <v>0.75929843990560331</v>
      </c>
      <c r="L157" s="124">
        <f>IF(RES_hhdet_in_tes!L157=0,"",RES_hhdet_in_tes!L157/RES_hhdet_in_fec!L157)</f>
        <v>0.77873196081477236</v>
      </c>
      <c r="M157" s="124">
        <f>IF(RES_hhdet_in_tes!M157=0,"",RES_hhdet_in_tes!M157/RES_hhdet_in_fec!M157)</f>
        <v>0.78829813027135709</v>
      </c>
      <c r="N157" s="124">
        <f>IF(RES_hhdet_in_tes!N157=0,"",RES_hhdet_in_tes!N157/RES_hhdet_in_fec!N157)</f>
        <v>0.79043530596811551</v>
      </c>
      <c r="O157" s="124">
        <f>IF(RES_hhdet_in_tes!O157=0,"",RES_hhdet_in_tes!O157/RES_hhdet_in_fec!O157)</f>
        <v>0.78283766799723209</v>
      </c>
      <c r="P157" s="124">
        <f>IF(RES_hhdet_in_tes!P157=0,"",RES_hhdet_in_tes!P157/RES_hhdet_in_fec!P157)</f>
        <v>0.781464619101088</v>
      </c>
      <c r="Q157" s="124">
        <f>IF(RES_hhdet_in_tes!Q157=0,"",RES_hhdet_in_tes!Q157/RES_hhdet_in_fec!Q157)</f>
        <v>0.78819082676281393</v>
      </c>
      <c r="R157" s="124">
        <f>IF(RES_hhdet_in_tes!R157=0,"",RES_hhdet_in_tes!R157/RES_hhdet_in_fec!R157)</f>
        <v>0.80527553628437065</v>
      </c>
      <c r="S157" s="124">
        <f>IF(RES_hhdet_in_tes!S157=0,"",RES_hhdet_in_tes!S157/RES_hhdet_in_fec!S157)</f>
        <v>0.82910565716800577</v>
      </c>
      <c r="T157" s="124">
        <f>IF(RES_hhdet_in_tes!T157=0,"",RES_hhdet_in_tes!T157/RES_hhdet_in_fec!T157)</f>
        <v>0.85059521119331971</v>
      </c>
      <c r="U157" s="124">
        <f>IF(RES_hhdet_in_tes!U157=0,"",RES_hhdet_in_tes!U157/RES_hhdet_in_fec!U157)</f>
        <v>0.86295535639431276</v>
      </c>
      <c r="V157" s="124">
        <f>IF(RES_hhdet_in_tes!V157=0,"",RES_hhdet_in_tes!V157/RES_hhdet_in_fec!V157)</f>
        <v>0.87181468881913915</v>
      </c>
      <c r="W157" s="124">
        <f>IF(RES_hhdet_in_tes!W157=0,"",RES_hhdet_in_tes!W157/RES_hhdet_in_fec!W157)</f>
        <v>0.87617778873729157</v>
      </c>
      <c r="X157" s="124">
        <f>IF(RES_hhdet_in_tes!X157=0,"",RES_hhdet_in_tes!X157/RES_hhdet_in_fec!X157)</f>
        <v>0.88830188430990142</v>
      </c>
      <c r="Y157" s="124">
        <f>IF(RES_hhdet_in_tes!Y157=0,"",RES_hhdet_in_tes!Y157/RES_hhdet_in_fec!Y157)</f>
        <v>0.89987892951567572</v>
      </c>
      <c r="DA157" s="130" t="s">
        <v>3735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0.62150019437154969</v>
      </c>
      <c r="D158" s="111">
        <f>IF(RES_hhdet_in_tes!D158=0,"",RES_hhdet_in_tes!D158/RES_hhdet_in_fec!D158)</f>
        <v>0.62159394817226032</v>
      </c>
      <c r="E158" s="111">
        <f>IF(RES_hhdet_in_tes!E158=0,"",RES_hhdet_in_tes!E158/RES_hhdet_in_fec!E158)</f>
        <v>0.62168771041818227</v>
      </c>
      <c r="F158" s="111">
        <f>IF(RES_hhdet_in_tes!F158=0,"",RES_hhdet_in_tes!F158/RES_hhdet_in_fec!F158)</f>
        <v>0.6217814738157238</v>
      </c>
      <c r="G158" s="111">
        <f>IF(RES_hhdet_in_tes!G158=0,"",RES_hhdet_in_tes!G158/RES_hhdet_in_fec!G158)</f>
        <v>0.62187524499080826</v>
      </c>
      <c r="H158" s="111">
        <f>IF(RES_hhdet_in_tes!H158=0,"",RES_hhdet_in_tes!H158/RES_hhdet_in_fec!H158)</f>
        <v>0.62196902313250679</v>
      </c>
      <c r="I158" s="111">
        <f>IF(RES_hhdet_in_tes!I158=0,"",RES_hhdet_in_tes!I158/RES_hhdet_in_fec!I158)</f>
        <v>0.62206280987344709</v>
      </c>
      <c r="J158" s="111">
        <f>IF(RES_hhdet_in_tes!J158=0,"",RES_hhdet_in_tes!J158/RES_hhdet_in_fec!J158)</f>
        <v>0.62215661190192839</v>
      </c>
      <c r="K158" s="111">
        <f>IF(RES_hhdet_in_tes!K158=0,"",RES_hhdet_in_tes!K158/RES_hhdet_in_fec!K158)</f>
        <v>0.62225043490476417</v>
      </c>
      <c r="L158" s="111">
        <f>IF(RES_hhdet_in_tes!L158=0,"",RES_hhdet_in_tes!L158/RES_hhdet_in_fec!L158)</f>
        <v>0.62234428040341017</v>
      </c>
      <c r="M158" s="111">
        <f>IF(RES_hhdet_in_tes!M158=0,"",RES_hhdet_in_tes!M158/RES_hhdet_in_fec!M158)</f>
        <v>0.62241555070351695</v>
      </c>
      <c r="N158" s="111">
        <f>IF(RES_hhdet_in_tes!N158=0,"",RES_hhdet_in_tes!N158/RES_hhdet_in_fec!N158)</f>
        <v>0.62245538744883788</v>
      </c>
      <c r="O158" s="111">
        <f>IF(RES_hhdet_in_tes!O158=0,"",RES_hhdet_in_tes!O158/RES_hhdet_in_fec!O158)</f>
        <v>0.62247919682505504</v>
      </c>
      <c r="P158" s="111">
        <f>IF(RES_hhdet_in_tes!P158=0,"",RES_hhdet_in_tes!P158/RES_hhdet_in_fec!P158)</f>
        <v>0.62254563295340537</v>
      </c>
      <c r="Q158" s="111">
        <f>IF(RES_hhdet_in_tes!Q158=0,"",RES_hhdet_in_tes!Q158/RES_hhdet_in_fec!Q158)</f>
        <v>0.62281604351556963</v>
      </c>
      <c r="R158" s="111">
        <f>IF(RES_hhdet_in_tes!R158=0,"",RES_hhdet_in_tes!R158/RES_hhdet_in_fec!R158)</f>
        <v>0.62352634472813617</v>
      </c>
      <c r="S158" s="111">
        <f>IF(RES_hhdet_in_tes!S158=0,"",RES_hhdet_in_tes!S158/RES_hhdet_in_fec!S158)</f>
        <v>0.62452830575422924</v>
      </c>
      <c r="T158" s="111">
        <f>IF(RES_hhdet_in_tes!T158=0,"",RES_hhdet_in_tes!T158/RES_hhdet_in_fec!T158)</f>
        <v>0.62562765345601556</v>
      </c>
      <c r="U158" s="111">
        <f>IF(RES_hhdet_in_tes!U158=0,"",RES_hhdet_in_tes!U158/RES_hhdet_in_fec!U158)</f>
        <v>0.62663011469566476</v>
      </c>
      <c r="V158" s="111">
        <f>IF(RES_hhdet_in_tes!V158=0,"",RES_hhdet_in_tes!V158/RES_hhdet_in_fec!V158)</f>
        <v>0.62734141633534501</v>
      </c>
      <c r="W158" s="111">
        <f>IF(RES_hhdet_in_tes!W158=0,"",RES_hhdet_in_tes!W158/RES_hhdet_in_fec!W158)</f>
        <v>0.62768327330387774</v>
      </c>
      <c r="X158" s="111">
        <f>IF(RES_hhdet_in_tes!X158=0,"",RES_hhdet_in_tes!X158/RES_hhdet_in_fec!X158)</f>
        <v>0.62806661888668991</v>
      </c>
      <c r="Y158" s="111">
        <f>IF(RES_hhdet_in_tes!Y158=0,"",RES_hhdet_in_tes!Y158/RES_hhdet_in_fec!Y158)</f>
        <v>0.62810495344497119</v>
      </c>
      <c r="DA158" s="63" t="s">
        <v>3736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0.77421136830848492</v>
      </c>
      <c r="D159" s="45">
        <f>IF(RES_hhdet_in_tes!D159=0,"",RES_hhdet_in_tes!D159/RES_hhdet_in_fec!D159)</f>
        <v>0.77547918830602236</v>
      </c>
      <c r="E159" s="45">
        <f>IF(RES_hhdet_in_tes!E159=0,"",RES_hhdet_in_tes!E159/RES_hhdet_in_fec!E159)</f>
        <v>0.77680678630972921</v>
      </c>
      <c r="F159" s="45">
        <f>IF(RES_hhdet_in_tes!F159=0,"",RES_hhdet_in_tes!F159/RES_hhdet_in_fec!F159)</f>
        <v>0.77814253585973192</v>
      </c>
      <c r="G159" s="45">
        <f>IF(RES_hhdet_in_tes!G159=0,"",RES_hhdet_in_tes!G159/RES_hhdet_in_fec!G159)</f>
        <v>0.77953333743733144</v>
      </c>
      <c r="H159" s="45">
        <f>IF(RES_hhdet_in_tes!H159=0,"",RES_hhdet_in_tes!H159/RES_hhdet_in_fec!H159)</f>
        <v>0.78097345102069315</v>
      </c>
      <c r="I159" s="45">
        <f>IF(RES_hhdet_in_tes!I159=0,"",RES_hhdet_in_tes!I159/RES_hhdet_in_fec!I159)</f>
        <v>0.78247443288978025</v>
      </c>
      <c r="J159" s="45">
        <f>IF(RES_hhdet_in_tes!J159=0,"",RES_hhdet_in_tes!J159/RES_hhdet_in_fec!J159)</f>
        <v>0.78408362504460116</v>
      </c>
      <c r="K159" s="45">
        <f>IF(RES_hhdet_in_tes!K159=0,"",RES_hhdet_in_tes!K159/RES_hhdet_in_fec!K159)</f>
        <v>0.7858412806375904</v>
      </c>
      <c r="L159" s="45">
        <f>IF(RES_hhdet_in_tes!L159=0,"",RES_hhdet_in_tes!L159/RES_hhdet_in_fec!L159)</f>
        <v>0.78775816903731943</v>
      </c>
      <c r="M159" s="45">
        <f>IF(RES_hhdet_in_tes!M159=0,"",RES_hhdet_in_tes!M159/RES_hhdet_in_fec!M159)</f>
        <v>0.79049889585941424</v>
      </c>
      <c r="N159" s="45">
        <f>IF(RES_hhdet_in_tes!N159=0,"",RES_hhdet_in_tes!N159/RES_hhdet_in_fec!N159)</f>
        <v>0.79425266800594774</v>
      </c>
      <c r="O159" s="45">
        <f>IF(RES_hhdet_in_tes!O159=0,"",RES_hhdet_in_tes!O159/RES_hhdet_in_fec!O159)</f>
        <v>0.79946815874449695</v>
      </c>
      <c r="P159" s="45">
        <f>IF(RES_hhdet_in_tes!P159=0,"",RES_hhdet_in_tes!P159/RES_hhdet_in_fec!P159)</f>
        <v>0.80636542851639703</v>
      </c>
      <c r="Q159" s="45">
        <f>IF(RES_hhdet_in_tes!Q159=0,"",RES_hhdet_in_tes!Q159/RES_hhdet_in_fec!Q159)</f>
        <v>0.81529056287490032</v>
      </c>
      <c r="R159" s="45">
        <f>IF(RES_hhdet_in_tes!R159=0,"",RES_hhdet_in_tes!R159/RES_hhdet_in_fec!R159)</f>
        <v>0.82743553688285287</v>
      </c>
      <c r="S159" s="45">
        <f>IF(RES_hhdet_in_tes!S159=0,"",RES_hhdet_in_tes!S159/RES_hhdet_in_fec!S159)</f>
        <v>0.84263286397923365</v>
      </c>
      <c r="T159" s="45">
        <f>IF(RES_hhdet_in_tes!T159=0,"",RES_hhdet_in_tes!T159/RES_hhdet_in_fec!T159)</f>
        <v>0.85899362114541622</v>
      </c>
      <c r="U159" s="45">
        <f>IF(RES_hhdet_in_tes!U159=0,"",RES_hhdet_in_tes!U159/RES_hhdet_in_fec!U159)</f>
        <v>0.87462888536281946</v>
      </c>
      <c r="V159" s="45">
        <f>IF(RES_hhdet_in_tes!V159=0,"",RES_hhdet_in_tes!V159/RES_hhdet_in_fec!V159)</f>
        <v>0.88764973361284105</v>
      </c>
      <c r="W159" s="45">
        <f>IF(RES_hhdet_in_tes!W159=0,"",RES_hhdet_in_tes!W159/RES_hhdet_in_fec!W159)</f>
        <v>0.897399867836561</v>
      </c>
      <c r="X159" s="45">
        <f>IF(RES_hhdet_in_tes!X159=0,"",RES_hhdet_in_tes!X159/RES_hhdet_in_fec!X159)</f>
        <v>0.90419124199380807</v>
      </c>
      <c r="Y159" s="45">
        <f>IF(RES_hhdet_in_tes!Y159=0,"",RES_hhdet_in_tes!Y159/RES_hhdet_in_fec!Y159)</f>
        <v>0.91021380423866194</v>
      </c>
      <c r="DA159" s="60" t="s">
        <v>3737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0.78875430977300331</v>
      </c>
      <c r="D161" s="119">
        <f>IF(RES_hhdet_in_tes!D161=0,"",RES_hhdet_in_tes!D161/RES_hhdet_in_fec!D161)</f>
        <v>0.79182561459753198</v>
      </c>
      <c r="E161" s="119">
        <f>IF(RES_hhdet_in_tes!E161=0,"",RES_hhdet_in_tes!E161/RES_hhdet_in_fec!E161)</f>
        <v>0.79457505592768918</v>
      </c>
      <c r="F161" s="119">
        <f>IF(RES_hhdet_in_tes!F161=0,"",RES_hhdet_in_tes!F161/RES_hhdet_in_fec!F161)</f>
        <v>0.79836283779981965</v>
      </c>
      <c r="G161" s="119">
        <f>IF(RES_hhdet_in_tes!G161=0,"",RES_hhdet_in_tes!G161/RES_hhdet_in_fec!G161)</f>
        <v>0.80420001083050752</v>
      </c>
      <c r="H161" s="119">
        <f>IF(RES_hhdet_in_tes!H161=0,"",RES_hhdet_in_tes!H161/RES_hhdet_in_fec!H161)</f>
        <v>0.80691786767539364</v>
      </c>
      <c r="I161" s="119">
        <f>IF(RES_hhdet_in_tes!I161=0,"",RES_hhdet_in_tes!I161/RES_hhdet_in_fec!I161)</f>
        <v>0.80899756105172116</v>
      </c>
      <c r="J161" s="119">
        <f>IF(RES_hhdet_in_tes!J161=0,"",RES_hhdet_in_tes!J161/RES_hhdet_in_fec!J161)</f>
        <v>0.81548195664239909</v>
      </c>
      <c r="K161" s="119">
        <f>IF(RES_hhdet_in_tes!K161=0,"",RES_hhdet_in_tes!K161/RES_hhdet_in_fec!K161)</f>
        <v>0.81441466414466801</v>
      </c>
      <c r="L161" s="119">
        <f>IF(RES_hhdet_in_tes!L161=0,"",RES_hhdet_in_tes!L161/RES_hhdet_in_fec!L161)</f>
        <v>0.82114727047184588</v>
      </c>
      <c r="M161" s="119">
        <f>IF(RES_hhdet_in_tes!M161=0,"",RES_hhdet_in_tes!M161/RES_hhdet_in_fec!M161)</f>
        <v>0.82114160671073055</v>
      </c>
      <c r="N161" s="119">
        <f>IF(RES_hhdet_in_tes!N161=0,"",RES_hhdet_in_tes!N161/RES_hhdet_in_fec!N161)</f>
        <v>0.82640789534468617</v>
      </c>
      <c r="O161" s="119">
        <f>IF(RES_hhdet_in_tes!O161=0,"",RES_hhdet_in_tes!O161/RES_hhdet_in_fec!O161)</f>
        <v>0.82955708125180116</v>
      </c>
      <c r="P161" s="119">
        <f>IF(RES_hhdet_in_tes!P161=0,"",RES_hhdet_in_tes!P161/RES_hhdet_in_fec!P161)</f>
        <v>0.82980376256249455</v>
      </c>
      <c r="Q161" s="119">
        <f>IF(RES_hhdet_in_tes!Q161=0,"",RES_hhdet_in_tes!Q161/RES_hhdet_in_fec!Q161)</f>
        <v>0.83958422508718267</v>
      </c>
      <c r="R161" s="119">
        <f>IF(RES_hhdet_in_tes!R161=0,"",RES_hhdet_in_tes!R161/RES_hhdet_in_fec!R161)</f>
        <v>0.85038866466696872</v>
      </c>
      <c r="S161" s="119">
        <f>IF(RES_hhdet_in_tes!S161=0,"",RES_hhdet_in_tes!S161/RES_hhdet_in_fec!S161)</f>
        <v>0.86745727993158983</v>
      </c>
      <c r="T161" s="119">
        <f>IF(RES_hhdet_in_tes!T161=0,"",RES_hhdet_in_tes!T161/RES_hhdet_in_fec!T161)</f>
        <v>0.89248100844984735</v>
      </c>
      <c r="U161" s="119">
        <f>IF(RES_hhdet_in_tes!U161=0,"",RES_hhdet_in_tes!U161/RES_hhdet_in_fec!U161)</f>
        <v>0.91363698267281479</v>
      </c>
      <c r="V161" s="119">
        <f>IF(RES_hhdet_in_tes!V161=0,"",RES_hhdet_in_tes!V161/RES_hhdet_in_fec!V161)</f>
        <v>0.94305076853204084</v>
      </c>
      <c r="W161" s="119">
        <f>IF(RES_hhdet_in_tes!W161=0,"",RES_hhdet_in_tes!W161/RES_hhdet_in_fec!W161)</f>
        <v>0.95993366375216893</v>
      </c>
      <c r="X161" s="119">
        <f>IF(RES_hhdet_in_tes!X161=0,"",RES_hhdet_in_tes!X161/RES_hhdet_in_fec!X161)</f>
        <v>0.94560192912032193</v>
      </c>
      <c r="Y161" s="119">
        <f>IF(RES_hhdet_in_tes!Y161=0,"",RES_hhdet_in_tes!Y161/RES_hhdet_in_fec!Y161)</f>
        <v>1.0007414646558537</v>
      </c>
      <c r="DA161" s="129" t="s">
        <v>3738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0.79006832986671771</v>
      </c>
      <c r="D162" s="124">
        <f>IF(RES_hhdet_in_tes!D162=0,"",RES_hhdet_in_tes!D162/RES_hhdet_in_fec!D162)</f>
        <v>0.793600201829608</v>
      </c>
      <c r="E162" s="124">
        <f>IF(RES_hhdet_in_tes!E162=0,"",RES_hhdet_in_tes!E162/RES_hhdet_in_fec!E162)</f>
        <v>0.79712223638025348</v>
      </c>
      <c r="F162" s="124">
        <f>IF(RES_hhdet_in_tes!F162=0,"",RES_hhdet_in_tes!F162/RES_hhdet_in_fec!F162)</f>
        <v>0.80064258654593967</v>
      </c>
      <c r="G162" s="124">
        <f>IF(RES_hhdet_in_tes!G162=0,"",RES_hhdet_in_tes!G162/RES_hhdet_in_fec!G162)</f>
        <v>0.8041538835318629</v>
      </c>
      <c r="H162" s="124">
        <f>IF(RES_hhdet_in_tes!H162=0,"",RES_hhdet_in_tes!H162/RES_hhdet_in_fec!H162)</f>
        <v>0.80765705708750335</v>
      </c>
      <c r="I162" s="124">
        <f>IF(RES_hhdet_in_tes!I162=0,"",RES_hhdet_in_tes!I162/RES_hhdet_in_fec!I162)</f>
        <v>0.81115032174709245</v>
      </c>
      <c r="J162" s="124">
        <f>IF(RES_hhdet_in_tes!J162=0,"",RES_hhdet_in_tes!J162/RES_hhdet_in_fec!J162)</f>
        <v>0.81462629817298282</v>
      </c>
      <c r="K162" s="124">
        <f>IF(RES_hhdet_in_tes!K162=0,"",RES_hhdet_in_tes!K162/RES_hhdet_in_fec!K162)</f>
        <v>0.81807876052474049</v>
      </c>
      <c r="L162" s="124">
        <f>IF(RES_hhdet_in_tes!L162=0,"",RES_hhdet_in_tes!L162/RES_hhdet_in_fec!L162)</f>
        <v>0.82150613391409799</v>
      </c>
      <c r="M162" s="124">
        <f>IF(RES_hhdet_in_tes!M162=0,"",RES_hhdet_in_tes!M162/RES_hhdet_in_fec!M162)</f>
        <v>0.82427785567005485</v>
      </c>
      <c r="N162" s="124">
        <f>IF(RES_hhdet_in_tes!N162=0,"",RES_hhdet_in_tes!N162/RES_hhdet_in_fec!N162)</f>
        <v>0.82616610066206464</v>
      </c>
      <c r="O162" s="124">
        <f>IF(RES_hhdet_in_tes!O162=0,"",RES_hhdet_in_tes!O162/RES_hhdet_in_fec!O162)</f>
        <v>0.827472154226367</v>
      </c>
      <c r="P162" s="124">
        <f>IF(RES_hhdet_in_tes!P162=0,"",RES_hhdet_in_tes!P162/RES_hhdet_in_fec!P162)</f>
        <v>0.8295175576271171</v>
      </c>
      <c r="Q162" s="124">
        <f>IF(RES_hhdet_in_tes!Q162=0,"",RES_hhdet_in_tes!Q162/RES_hhdet_in_fec!Q162)</f>
        <v>0.83589202717956834</v>
      </c>
      <c r="R162" s="124">
        <f>IF(RES_hhdet_in_tes!R162=0,"",RES_hhdet_in_tes!R162/RES_hhdet_in_fec!R162)</f>
        <v>0.85082173763638824</v>
      </c>
      <c r="S162" s="124">
        <f>IF(RES_hhdet_in_tes!S162=0,"",RES_hhdet_in_tes!S162/RES_hhdet_in_fec!S162)</f>
        <v>0.87093493671517508</v>
      </c>
      <c r="T162" s="124">
        <f>IF(RES_hhdet_in_tes!T162=0,"",RES_hhdet_in_tes!T162/RES_hhdet_in_fec!T162)</f>
        <v>0.89346784117248756</v>
      </c>
      <c r="U162" s="124">
        <f>IF(RES_hhdet_in_tes!U162=0,"",RES_hhdet_in_tes!U162/RES_hhdet_in_fec!U162)</f>
        <v>0.91568202828909984</v>
      </c>
      <c r="V162" s="124">
        <f>IF(RES_hhdet_in_tes!V162=0,"",RES_hhdet_in_tes!V162/RES_hhdet_in_fec!V162)</f>
        <v>0.93483637901803651</v>
      </c>
      <c r="W162" s="124">
        <f>IF(RES_hhdet_in_tes!W162=0,"",RES_hhdet_in_tes!W162/RES_hhdet_in_fec!W162)</f>
        <v>0.95038874666320372</v>
      </c>
      <c r="X162" s="124">
        <f>IF(RES_hhdet_in_tes!X162=0,"",RES_hhdet_in_tes!X162/RES_hhdet_in_fec!X162)</f>
        <v>0.9578516524254248</v>
      </c>
      <c r="Y162" s="124">
        <f>IF(RES_hhdet_in_tes!Y162=0,"",RES_hhdet_in_tes!Y162/RES_hhdet_in_fec!Y162)</f>
        <v>0.96489087225139047</v>
      </c>
      <c r="DA162" s="130" t="s">
        <v>3739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0.79006832986671771</v>
      </c>
      <c r="D163" s="45">
        <f>IF(RES_hhdet_in_tes!D163=0,"",RES_hhdet_in_tes!D163/RES_hhdet_in_fec!D163)</f>
        <v>0.793600201829608</v>
      </c>
      <c r="E163" s="45">
        <f>IF(RES_hhdet_in_tes!E163=0,"",RES_hhdet_in_tes!E163/RES_hhdet_in_fec!E163)</f>
        <v>0.79712223638025348</v>
      </c>
      <c r="F163" s="45">
        <f>IF(RES_hhdet_in_tes!F163=0,"",RES_hhdet_in_tes!F163/RES_hhdet_in_fec!F163)</f>
        <v>0.80064258654593967</v>
      </c>
      <c r="G163" s="45">
        <f>IF(RES_hhdet_in_tes!G163=0,"",RES_hhdet_in_tes!G163/RES_hhdet_in_fec!G163)</f>
        <v>0.8041538835318629</v>
      </c>
      <c r="H163" s="45">
        <f>IF(RES_hhdet_in_tes!H163=0,"",RES_hhdet_in_tes!H163/RES_hhdet_in_fec!H163)</f>
        <v>0.80765705708750335</v>
      </c>
      <c r="I163" s="45">
        <f>IF(RES_hhdet_in_tes!I163=0,"",RES_hhdet_in_tes!I163/RES_hhdet_in_fec!I163)</f>
        <v>0.81115032174709245</v>
      </c>
      <c r="J163" s="45">
        <f>IF(RES_hhdet_in_tes!J163=0,"",RES_hhdet_in_tes!J163/RES_hhdet_in_fec!J163)</f>
        <v>0.81462629817298282</v>
      </c>
      <c r="K163" s="45">
        <f>IF(RES_hhdet_in_tes!K163=0,"",RES_hhdet_in_tes!K163/RES_hhdet_in_fec!K163)</f>
        <v>0.81807876052474049</v>
      </c>
      <c r="L163" s="45">
        <f>IF(RES_hhdet_in_tes!L163=0,"",RES_hhdet_in_tes!L163/RES_hhdet_in_fec!L163)</f>
        <v>0.82150613391409799</v>
      </c>
      <c r="M163" s="45">
        <f>IF(RES_hhdet_in_tes!M163=0,"",RES_hhdet_in_tes!M163/RES_hhdet_in_fec!M163)</f>
        <v>0.82427785567005485</v>
      </c>
      <c r="N163" s="45">
        <f>IF(RES_hhdet_in_tes!N163=0,"",RES_hhdet_in_tes!N163/RES_hhdet_in_fec!N163)</f>
        <v>0.82616610066206464</v>
      </c>
      <c r="O163" s="45">
        <f>IF(RES_hhdet_in_tes!O163=0,"",RES_hhdet_in_tes!O163/RES_hhdet_in_fec!O163)</f>
        <v>0.827472154226367</v>
      </c>
      <c r="P163" s="45">
        <f>IF(RES_hhdet_in_tes!P163=0,"",RES_hhdet_in_tes!P163/RES_hhdet_in_fec!P163)</f>
        <v>0.8295175576271171</v>
      </c>
      <c r="Q163" s="45">
        <f>IF(RES_hhdet_in_tes!Q163=0,"",RES_hhdet_in_tes!Q163/RES_hhdet_in_fec!Q163)</f>
        <v>0.83589202717956834</v>
      </c>
      <c r="R163" s="45">
        <f>IF(RES_hhdet_in_tes!R163=0,"",RES_hhdet_in_tes!R163/RES_hhdet_in_fec!R163)</f>
        <v>0.85082173763638824</v>
      </c>
      <c r="S163" s="45">
        <f>IF(RES_hhdet_in_tes!S163=0,"",RES_hhdet_in_tes!S163/RES_hhdet_in_fec!S163)</f>
        <v>0.87093493671517508</v>
      </c>
      <c r="T163" s="45">
        <f>IF(RES_hhdet_in_tes!T163=0,"",RES_hhdet_in_tes!T163/RES_hhdet_in_fec!T163)</f>
        <v>0.89346784117248756</v>
      </c>
      <c r="U163" s="45">
        <f>IF(RES_hhdet_in_tes!U163=0,"",RES_hhdet_in_tes!U163/RES_hhdet_in_fec!U163)</f>
        <v>0.91568202828909984</v>
      </c>
      <c r="V163" s="45">
        <f>IF(RES_hhdet_in_tes!V163=0,"",RES_hhdet_in_tes!V163/RES_hhdet_in_fec!V163)</f>
        <v>0.93483637901803651</v>
      </c>
      <c r="W163" s="45">
        <f>IF(RES_hhdet_in_tes!W163=0,"",RES_hhdet_in_tes!W163/RES_hhdet_in_fec!W163)</f>
        <v>0.95038874666320372</v>
      </c>
      <c r="X163" s="45">
        <f>IF(RES_hhdet_in_tes!X163=0,"",RES_hhdet_in_tes!X163/RES_hhdet_in_fec!X163)</f>
        <v>0.9578516524254248</v>
      </c>
      <c r="Y163" s="45">
        <f>IF(RES_hhdet_in_tes!Y163=0,"",RES_hhdet_in_tes!Y163/RES_hhdet_in_fec!Y163)</f>
        <v>0.96489087225139047</v>
      </c>
      <c r="DA163" s="60" t="s">
        <v>3740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2.548045878563455</v>
      </c>
      <c r="D164" s="124">
        <f>IF(RES_hhdet_in_tes!D164=0,"",RES_hhdet_in_tes!D164/RES_hhdet_in_fec!D164)</f>
        <v>2.6635161396916764</v>
      </c>
      <c r="E164" s="124">
        <f>IF(RES_hhdet_in_tes!E164=0,"",RES_hhdet_in_tes!E164/RES_hhdet_in_fec!E164)</f>
        <v>2.7807175220720208</v>
      </c>
      <c r="F164" s="124">
        <f>IF(RES_hhdet_in_tes!F164=0,"",RES_hhdet_in_tes!F164/RES_hhdet_in_fec!F164)</f>
        <v>2.898860214257537</v>
      </c>
      <c r="G164" s="124">
        <f>IF(RES_hhdet_in_tes!G164=0,"",RES_hhdet_in_tes!G164/RES_hhdet_in_fec!G164)</f>
        <v>3.0186286552181771</v>
      </c>
      <c r="H164" s="124">
        <f>IF(RES_hhdet_in_tes!H164=0,"",RES_hhdet_in_tes!H164/RES_hhdet_in_fec!H164)</f>
        <v>3.1399152774204557</v>
      </c>
      <c r="I164" s="124">
        <f>IF(RES_hhdet_in_tes!I164=0,"",RES_hhdet_in_tes!I164/RES_hhdet_in_fec!I164)</f>
        <v>3.2628635522818543</v>
      </c>
      <c r="J164" s="124">
        <f>IF(RES_hhdet_in_tes!J164=0,"",RES_hhdet_in_tes!J164/RES_hhdet_in_fec!J164)</f>
        <v>3.3881165079089364</v>
      </c>
      <c r="K164" s="124">
        <f>IF(RES_hhdet_in_tes!K164=0,"",RES_hhdet_in_tes!K164/RES_hhdet_in_fec!K164)</f>
        <v>3.5161834761776625</v>
      </c>
      <c r="L164" s="124">
        <f>IF(RES_hhdet_in_tes!L164=0,"",RES_hhdet_in_tes!L164/RES_hhdet_in_fec!L164)</f>
        <v>3.6471319999765317</v>
      </c>
      <c r="M164" s="124">
        <f>IF(RES_hhdet_in_tes!M164=0,"",RES_hhdet_in_tes!M164/RES_hhdet_in_fec!M164)</f>
        <v>3.797189356054556</v>
      </c>
      <c r="N164" s="124">
        <f>IF(RES_hhdet_in_tes!N164=0,"",RES_hhdet_in_tes!N164/RES_hhdet_in_fec!N164)</f>
        <v>3.9711726778823899</v>
      </c>
      <c r="O164" s="124">
        <f>IF(RES_hhdet_in_tes!O164=0,"",RES_hhdet_in_tes!O164/RES_hhdet_in_fec!O164)</f>
        <v>4.1687715964219656</v>
      </c>
      <c r="P164" s="124">
        <f>IF(RES_hhdet_in_tes!P164=0,"",RES_hhdet_in_tes!P164/RES_hhdet_in_fec!P164)</f>
        <v>4.3707557842943707</v>
      </c>
      <c r="Q164" s="124">
        <f>IF(RES_hhdet_in_tes!Q164=0,"",RES_hhdet_in_tes!Q164/RES_hhdet_in_fec!Q164)</f>
        <v>4.5257755516249469</v>
      </c>
      <c r="R164" s="124">
        <f>IF(RES_hhdet_in_tes!R164=0,"",RES_hhdet_in_tes!R164/RES_hhdet_in_fec!R164)</f>
        <v>4.5593649432074823</v>
      </c>
      <c r="S164" s="124">
        <f>IF(RES_hhdet_in_tes!S164=0,"",RES_hhdet_in_tes!S164/RES_hhdet_in_fec!S164)</f>
        <v>4.5630970978277645</v>
      </c>
      <c r="T164" s="124">
        <f>IF(RES_hhdet_in_tes!T164=0,"",RES_hhdet_in_tes!T164/RES_hhdet_in_fec!T164)</f>
        <v>4.5672439362947443</v>
      </c>
      <c r="U164" s="124">
        <f>IF(RES_hhdet_in_tes!U164=0,"",RES_hhdet_in_tes!U164/RES_hhdet_in_fec!U164)</f>
        <v>4.5718515345913886</v>
      </c>
      <c r="V164" s="124">
        <f>IF(RES_hhdet_in_tes!V164=0,"",RES_hhdet_in_tes!V164/RES_hhdet_in_fec!V164)</f>
        <v>4.5850179148238439</v>
      </c>
      <c r="W164" s="124">
        <f>IF(RES_hhdet_in_tes!W164=0,"",RES_hhdet_in_tes!W164/RES_hhdet_in_fec!W164)</f>
        <v>4.6282325278830978</v>
      </c>
      <c r="X164" s="124">
        <f>IF(RES_hhdet_in_tes!X164=0,"",RES_hhdet_in_tes!X164/RES_hhdet_in_fec!X164)</f>
        <v>4.6785340157046766</v>
      </c>
      <c r="Y164" s="124">
        <f>IF(RES_hhdet_in_tes!Y164=0,"",RES_hhdet_in_tes!Y164/RES_hhdet_in_fec!Y164)</f>
        <v>4.7352327338814515</v>
      </c>
      <c r="DA164" s="130" t="s">
        <v>3741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2.548045878563455</v>
      </c>
      <c r="D165" s="111">
        <f>IF(RES_hhdet_in_tes!D165=0,"",RES_hhdet_in_tes!D165/RES_hhdet_in_fec!D165)</f>
        <v>2.6635161396916764</v>
      </c>
      <c r="E165" s="111">
        <f>IF(RES_hhdet_in_tes!E165=0,"",RES_hhdet_in_tes!E165/RES_hhdet_in_fec!E165)</f>
        <v>2.7807175220720208</v>
      </c>
      <c r="F165" s="111">
        <f>IF(RES_hhdet_in_tes!F165=0,"",RES_hhdet_in_tes!F165/RES_hhdet_in_fec!F165)</f>
        <v>2.898860214257537</v>
      </c>
      <c r="G165" s="111">
        <f>IF(RES_hhdet_in_tes!G165=0,"",RES_hhdet_in_tes!G165/RES_hhdet_in_fec!G165)</f>
        <v>3.0186286552181771</v>
      </c>
      <c r="H165" s="111">
        <f>IF(RES_hhdet_in_tes!H165=0,"",RES_hhdet_in_tes!H165/RES_hhdet_in_fec!H165)</f>
        <v>3.1399152774204557</v>
      </c>
      <c r="I165" s="111">
        <f>IF(RES_hhdet_in_tes!I165=0,"",RES_hhdet_in_tes!I165/RES_hhdet_in_fec!I165)</f>
        <v>3.2628635522818543</v>
      </c>
      <c r="J165" s="111">
        <f>IF(RES_hhdet_in_tes!J165=0,"",RES_hhdet_in_tes!J165/RES_hhdet_in_fec!J165)</f>
        <v>3.3881165079089364</v>
      </c>
      <c r="K165" s="111">
        <f>IF(RES_hhdet_in_tes!K165=0,"",RES_hhdet_in_tes!K165/RES_hhdet_in_fec!K165)</f>
        <v>3.5161834761776625</v>
      </c>
      <c r="L165" s="111">
        <f>IF(RES_hhdet_in_tes!L165=0,"",RES_hhdet_in_tes!L165/RES_hhdet_in_fec!L165)</f>
        <v>3.6471319999765317</v>
      </c>
      <c r="M165" s="111">
        <f>IF(RES_hhdet_in_tes!M165=0,"",RES_hhdet_in_tes!M165/RES_hhdet_in_fec!M165)</f>
        <v>3.797189356054556</v>
      </c>
      <c r="N165" s="111">
        <f>IF(RES_hhdet_in_tes!N165=0,"",RES_hhdet_in_tes!N165/RES_hhdet_in_fec!N165)</f>
        <v>3.9711726778823899</v>
      </c>
      <c r="O165" s="111">
        <f>IF(RES_hhdet_in_tes!O165=0,"",RES_hhdet_in_tes!O165/RES_hhdet_in_fec!O165)</f>
        <v>4.1687715964219656</v>
      </c>
      <c r="P165" s="111">
        <f>IF(RES_hhdet_in_tes!P165=0,"",RES_hhdet_in_tes!P165/RES_hhdet_in_fec!P165)</f>
        <v>4.3707557842943707</v>
      </c>
      <c r="Q165" s="111">
        <f>IF(RES_hhdet_in_tes!Q165=0,"",RES_hhdet_in_tes!Q165/RES_hhdet_in_fec!Q165)</f>
        <v>4.5257755516249469</v>
      </c>
      <c r="R165" s="111">
        <f>IF(RES_hhdet_in_tes!R165=0,"",RES_hhdet_in_tes!R165/RES_hhdet_in_fec!R165)</f>
        <v>4.5593649432074823</v>
      </c>
      <c r="S165" s="111">
        <f>IF(RES_hhdet_in_tes!S165=0,"",RES_hhdet_in_tes!S165/RES_hhdet_in_fec!S165)</f>
        <v>4.5630970978277645</v>
      </c>
      <c r="T165" s="111">
        <f>IF(RES_hhdet_in_tes!T165=0,"",RES_hhdet_in_tes!T165/RES_hhdet_in_fec!T165)</f>
        <v>4.5672439362947443</v>
      </c>
      <c r="U165" s="111">
        <f>IF(RES_hhdet_in_tes!U165=0,"",RES_hhdet_in_tes!U165/RES_hhdet_in_fec!U165)</f>
        <v>4.5718515345913886</v>
      </c>
      <c r="V165" s="111">
        <f>IF(RES_hhdet_in_tes!V165=0,"",RES_hhdet_in_tes!V165/RES_hhdet_in_fec!V165)</f>
        <v>4.5850179148238439</v>
      </c>
      <c r="W165" s="111">
        <f>IF(RES_hhdet_in_tes!W165=0,"",RES_hhdet_in_tes!W165/RES_hhdet_in_fec!W165)</f>
        <v>4.6282325278830978</v>
      </c>
      <c r="X165" s="111">
        <f>IF(RES_hhdet_in_tes!X165=0,"",RES_hhdet_in_tes!X165/RES_hhdet_in_fec!X165)</f>
        <v>4.6785340157046766</v>
      </c>
      <c r="Y165" s="111">
        <f>IF(RES_hhdet_in_tes!Y165=0,"",RES_hhdet_in_tes!Y165/RES_hhdet_in_fec!Y165)</f>
        <v>4.7352327338814515</v>
      </c>
      <c r="DA165" s="63" t="s">
        <v>3742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0.73729770456007382</v>
      </c>
      <c r="D166" s="124">
        <f>IF(RES_hhdet_in_tes!D166=0,"",RES_hhdet_in_tes!D166/RES_hhdet_in_fec!D166)</f>
        <v>0.73817898432848417</v>
      </c>
      <c r="E166" s="124">
        <f>IF(RES_hhdet_in_tes!E166=0,"",RES_hhdet_in_tes!E166/RES_hhdet_in_fec!E166)</f>
        <v>0.73922124233467634</v>
      </c>
      <c r="F166" s="124">
        <f>IF(RES_hhdet_in_tes!F166=0,"",RES_hhdet_in_tes!F166/RES_hhdet_in_fec!F166)</f>
        <v>0.74047009690299048</v>
      </c>
      <c r="G166" s="124">
        <f>IF(RES_hhdet_in_tes!G166=0,"",RES_hhdet_in_tes!G166/RES_hhdet_in_fec!G166)</f>
        <v>0.74180170430158188</v>
      </c>
      <c r="H166" s="124">
        <f>IF(RES_hhdet_in_tes!H166=0,"",RES_hhdet_in_tes!H166/RES_hhdet_in_fec!H166)</f>
        <v>0.74372867560888278</v>
      </c>
      <c r="I166" s="124">
        <f>IF(RES_hhdet_in_tes!I166=0,"",RES_hhdet_in_tes!I166/RES_hhdet_in_fec!I166)</f>
        <v>0.74457521542073202</v>
      </c>
      <c r="J166" s="124">
        <f>IF(RES_hhdet_in_tes!J166=0,"",RES_hhdet_in_tes!J166/RES_hhdet_in_fec!J166)</f>
        <v>0.74680541916404564</v>
      </c>
      <c r="K166" s="124">
        <f>IF(RES_hhdet_in_tes!K166=0,"",RES_hhdet_in_tes!K166/RES_hhdet_in_fec!K166)</f>
        <v>0.74782605856649509</v>
      </c>
      <c r="L166" s="124">
        <f>IF(RES_hhdet_in_tes!L166=0,"",RES_hhdet_in_tes!L166/RES_hhdet_in_fec!L166)</f>
        <v>0.75011349558329499</v>
      </c>
      <c r="M166" s="124">
        <f>IF(RES_hhdet_in_tes!M166=0,"",RES_hhdet_in_tes!M166/RES_hhdet_in_fec!M166)</f>
        <v>0.7538862708420907</v>
      </c>
      <c r="N166" s="124">
        <f>IF(RES_hhdet_in_tes!N166=0,"",RES_hhdet_in_tes!N166/RES_hhdet_in_fec!N166)</f>
        <v>0.76054412066513932</v>
      </c>
      <c r="O166" s="124">
        <f>IF(RES_hhdet_in_tes!O166=0,"",RES_hhdet_in_tes!O166/RES_hhdet_in_fec!O166)</f>
        <v>0.77054914289809939</v>
      </c>
      <c r="P166" s="124">
        <f>IF(RES_hhdet_in_tes!P166=0,"",RES_hhdet_in_tes!P166/RES_hhdet_in_fec!P166)</f>
        <v>0.78351295014682898</v>
      </c>
      <c r="Q166" s="124">
        <f>IF(RES_hhdet_in_tes!Q166=0,"",RES_hhdet_in_tes!Q166/RES_hhdet_in_fec!Q166)</f>
        <v>0.79518284486807078</v>
      </c>
      <c r="R166" s="124">
        <f>IF(RES_hhdet_in_tes!R166=0,"",RES_hhdet_in_tes!R166/RES_hhdet_in_fec!R166)</f>
        <v>0.80377394418780712</v>
      </c>
      <c r="S166" s="124">
        <f>IF(RES_hhdet_in_tes!S166=0,"",RES_hhdet_in_tes!S166/RES_hhdet_in_fec!S166)</f>
        <v>0.81148729563995015</v>
      </c>
      <c r="T166" s="124">
        <f>IF(RES_hhdet_in_tes!T166=0,"",RES_hhdet_in_tes!T166/RES_hhdet_in_fec!T166)</f>
        <v>0.8197516402527415</v>
      </c>
      <c r="U166" s="124">
        <f>IF(RES_hhdet_in_tes!U166=0,"",RES_hhdet_in_tes!U166/RES_hhdet_in_fec!U166)</f>
        <v>0.82753865468287702</v>
      </c>
      <c r="V166" s="124">
        <f>IF(RES_hhdet_in_tes!V166=0,"",RES_hhdet_in_tes!V166/RES_hhdet_in_fec!V166)</f>
        <v>0.83554844548070395</v>
      </c>
      <c r="W166" s="124">
        <f>IF(RES_hhdet_in_tes!W166=0,"",RES_hhdet_in_tes!W166/RES_hhdet_in_fec!W166)</f>
        <v>0.84249274729993429</v>
      </c>
      <c r="X166" s="124">
        <f>IF(RES_hhdet_in_tes!X166=0,"",RES_hhdet_in_tes!X166/RES_hhdet_in_fec!X166)</f>
        <v>0.85527810635962276</v>
      </c>
      <c r="Y166" s="124">
        <f>IF(RES_hhdet_in_tes!Y166=0,"",RES_hhdet_in_tes!Y166/RES_hhdet_in_fec!Y166)</f>
        <v>0.86700156145979379</v>
      </c>
      <c r="DA166" s="130" t="s">
        <v>3743</v>
      </c>
    </row>
    <row r="167" spans="1:105" ht="12" customHeight="1" x14ac:dyDescent="0.25">
      <c r="A167" s="97" t="s">
        <v>124</v>
      </c>
      <c r="B167" s="111"/>
      <c r="C167" s="111" t="str">
        <f>IF(RES_hhdet_in_tes!C167=0,"",RES_hhdet_in_tes!C167/RES_hhdet_in_fec!C167)</f>
        <v/>
      </c>
      <c r="D167" s="111" t="str">
        <f>IF(RES_hhdet_in_tes!D167=0,"",RES_hhdet_in_tes!D167/RES_hhdet_in_fec!D167)</f>
        <v/>
      </c>
      <c r="E167" s="111" t="str">
        <f>IF(RES_hhdet_in_tes!E167=0,"",RES_hhdet_in_tes!E167/RES_hhdet_in_fec!E167)</f>
        <v/>
      </c>
      <c r="F167" s="111" t="str">
        <f>IF(RES_hhdet_in_tes!F167=0,"",RES_hhdet_in_tes!F167/RES_hhdet_in_fec!F167)</f>
        <v/>
      </c>
      <c r="G167" s="111" t="str">
        <f>IF(RES_hhdet_in_tes!G167=0,"",RES_hhdet_in_tes!G167/RES_hhdet_in_fec!G167)</f>
        <v/>
      </c>
      <c r="H167" s="111" t="str">
        <f>IF(RES_hhdet_in_tes!H167=0,"",RES_hhdet_in_tes!H167/RES_hhdet_in_fec!H167)</f>
        <v/>
      </c>
      <c r="I167" s="111" t="str">
        <f>IF(RES_hhdet_in_tes!I167=0,"",RES_hhdet_in_tes!I167/RES_hhdet_in_fec!I167)</f>
        <v/>
      </c>
      <c r="J167" s="111" t="str">
        <f>IF(RES_hhdet_in_tes!J167=0,"",RES_hhdet_in_tes!J167/RES_hhdet_in_fec!J167)</f>
        <v/>
      </c>
      <c r="K167" s="111" t="str">
        <f>IF(RES_hhdet_in_tes!K167=0,"",RES_hhdet_in_tes!K167/RES_hhdet_in_fec!K167)</f>
        <v/>
      </c>
      <c r="L167" s="111" t="str">
        <f>IF(RES_hhdet_in_tes!L167=0,"",RES_hhdet_in_tes!L167/RES_hhdet_in_fec!L167)</f>
        <v/>
      </c>
      <c r="M167" s="111" t="str">
        <f>IF(RES_hhdet_in_tes!M167=0,"",RES_hhdet_in_tes!M167/RES_hhdet_in_fec!M167)</f>
        <v/>
      </c>
      <c r="N167" s="111" t="str">
        <f>IF(RES_hhdet_in_tes!N167=0,"",RES_hhdet_in_tes!N167/RES_hhdet_in_fec!N167)</f>
        <v/>
      </c>
      <c r="O167" s="111" t="str">
        <f>IF(RES_hhdet_in_tes!O167=0,"",RES_hhdet_in_tes!O167/RES_hhdet_in_fec!O167)</f>
        <v/>
      </c>
      <c r="P167" s="111" t="str">
        <f>IF(RES_hhdet_in_tes!P167=0,"",RES_hhdet_in_tes!P167/RES_hhdet_in_fec!P167)</f>
        <v/>
      </c>
      <c r="Q167" s="111" t="str">
        <f>IF(RES_hhdet_in_tes!Q167=0,"",RES_hhdet_in_tes!Q167/RES_hhdet_in_fec!Q167)</f>
        <v/>
      </c>
      <c r="R167" s="111" t="str">
        <f>IF(RES_hhdet_in_tes!R167=0,"",RES_hhdet_in_tes!R167/RES_hhdet_in_fec!R167)</f>
        <v/>
      </c>
      <c r="S167" s="111" t="str">
        <f>IF(RES_hhdet_in_tes!S167=0,"",RES_hhdet_in_tes!S167/RES_hhdet_in_fec!S167)</f>
        <v/>
      </c>
      <c r="T167" s="111" t="str">
        <f>IF(RES_hhdet_in_tes!T167=0,"",RES_hhdet_in_tes!T167/RES_hhdet_in_fec!T167)</f>
        <v/>
      </c>
      <c r="U167" s="111" t="str">
        <f>IF(RES_hhdet_in_tes!U167=0,"",RES_hhdet_in_tes!U167/RES_hhdet_in_fec!U167)</f>
        <v/>
      </c>
      <c r="V167" s="111" t="str">
        <f>IF(RES_hhdet_in_tes!V167=0,"",RES_hhdet_in_tes!V167/RES_hhdet_in_fec!V167)</f>
        <v/>
      </c>
      <c r="W167" s="111" t="str">
        <f>IF(RES_hhdet_in_tes!W167=0,"",RES_hhdet_in_tes!W167/RES_hhdet_in_fec!W167)</f>
        <v/>
      </c>
      <c r="X167" s="111" t="str">
        <f>IF(RES_hhdet_in_tes!X167=0,"",RES_hhdet_in_tes!X167/RES_hhdet_in_fec!X167)</f>
        <v/>
      </c>
      <c r="Y167" s="111" t="str">
        <f>IF(RES_hhdet_in_tes!Y167=0,"",RES_hhdet_in_tes!Y167/RES_hhdet_in_fec!Y167)</f>
        <v/>
      </c>
      <c r="DA167" s="63" t="s">
        <v>3744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X168" s="111" t="str">
        <f>IF(RES_hhdet_in_tes!X168=0,"",RES_hhdet_in_tes!X168/RES_hhdet_in_fec!X168)</f>
        <v/>
      </c>
      <c r="Y168" s="111" t="str">
        <f>IF(RES_hhdet_in_tes!Y168=0,"",RES_hhdet_in_tes!Y168/RES_hhdet_in_fec!Y168)</f>
        <v/>
      </c>
      <c r="DA168" s="63" t="s">
        <v>3745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X169" s="112" t="str">
        <f>IF(RES_hhdet_in_tes!X169=0,"",RES_hhdet_in_tes!X169/RES_hhdet_in_fec!X169)</f>
        <v/>
      </c>
      <c r="Y169" s="112" t="str">
        <f>IF(RES_hhdet_in_tes!Y169=0,"",RES_hhdet_in_tes!Y169/RES_hhdet_in_fec!Y169)</f>
        <v/>
      </c>
      <c r="DA169" s="131" t="s">
        <v>3746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X170" s="113" t="str">
        <f>IF(RES_hhdet_in_tes!X170=0,"",RES_hhdet_in_tes!X170/RES_hhdet_in_fec!X170)</f>
        <v/>
      </c>
      <c r="Y170" s="113" t="str">
        <f>IF(RES_hhdet_in_tes!Y170=0,"",RES_hhdet_in_tes!Y170/RES_hhdet_in_fec!Y170)</f>
        <v/>
      </c>
      <c r="DA170" s="132" t="s">
        <v>3747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0.73665824085252007</v>
      </c>
      <c r="D171" s="112">
        <f>IF(RES_hhdet_in_tes!D171=0,"",RES_hhdet_in_tes!D171/RES_hhdet_in_fec!D171)</f>
        <v>0.73764011077605363</v>
      </c>
      <c r="E171" s="112">
        <f>IF(RES_hhdet_in_tes!E171=0,"",RES_hhdet_in_tes!E171/RES_hhdet_in_fec!E171)</f>
        <v>0.73871501516381433</v>
      </c>
      <c r="F171" s="112">
        <f>IF(RES_hhdet_in_tes!F171=0,"",RES_hhdet_in_tes!F171/RES_hhdet_in_fec!F171)</f>
        <v>0.73980288878691836</v>
      </c>
      <c r="G171" s="112">
        <f>IF(RES_hhdet_in_tes!G171=0,"",RES_hhdet_in_tes!G171/RES_hhdet_in_fec!G171)</f>
        <v>0.74097716762708299</v>
      </c>
      <c r="H171" s="112">
        <f>IF(RES_hhdet_in_tes!H171=0,"",RES_hhdet_in_tes!H171/RES_hhdet_in_fec!H171)</f>
        <v>0.74222956233796622</v>
      </c>
      <c r="I171" s="112">
        <f>IF(RES_hhdet_in_tes!I171=0,"",RES_hhdet_in_tes!I171/RES_hhdet_in_fec!I171)</f>
        <v>0.7435791183852497</v>
      </c>
      <c r="J171" s="112">
        <f>IF(RES_hhdet_in_tes!J171=0,"",RES_hhdet_in_tes!J171/RES_hhdet_in_fec!J171)</f>
        <v>0.74510220231596114</v>
      </c>
      <c r="K171" s="112">
        <f>IF(RES_hhdet_in_tes!K171=0,"",RES_hhdet_in_tes!K171/RES_hhdet_in_fec!K171)</f>
        <v>0.7468662774507715</v>
      </c>
      <c r="L171" s="112">
        <f>IF(RES_hhdet_in_tes!L171=0,"",RES_hhdet_in_tes!L171/RES_hhdet_in_fec!L171)</f>
        <v>0.74889453891189273</v>
      </c>
      <c r="M171" s="112">
        <f>IF(RES_hhdet_in_tes!M171=0,"",RES_hhdet_in_tes!M171/RES_hhdet_in_fec!M171)</f>
        <v>0.75275050824236578</v>
      </c>
      <c r="N171" s="112">
        <f>IF(RES_hhdet_in_tes!N171=0,"",RES_hhdet_in_tes!N171/RES_hhdet_in_fec!N171)</f>
        <v>0.75910865439193798</v>
      </c>
      <c r="O171" s="112">
        <f>IF(RES_hhdet_in_tes!O171=0,"",RES_hhdet_in_tes!O171/RES_hhdet_in_fec!O171)</f>
        <v>0.76880400076698441</v>
      </c>
      <c r="P171" s="112">
        <f>IF(RES_hhdet_in_tes!P171=0,"",RES_hhdet_in_tes!P171/RES_hhdet_in_fec!P171)</f>
        <v>0.78137688823315055</v>
      </c>
      <c r="Q171" s="112">
        <f>IF(RES_hhdet_in_tes!Q171=0,"",RES_hhdet_in_tes!Q171/RES_hhdet_in_fec!Q171)</f>
        <v>0.79350704963709107</v>
      </c>
      <c r="R171" s="112">
        <f>IF(RES_hhdet_in_tes!R171=0,"",RES_hhdet_in_tes!R171/RES_hhdet_in_fec!R171)</f>
        <v>0.80171600724161429</v>
      </c>
      <c r="S171" s="112">
        <f>IF(RES_hhdet_in_tes!S171=0,"",RES_hhdet_in_tes!S171/RES_hhdet_in_fec!S171)</f>
        <v>0.80966907219346707</v>
      </c>
      <c r="T171" s="112">
        <f>IF(RES_hhdet_in_tes!T171=0,"",RES_hhdet_in_tes!T171/RES_hhdet_in_fec!T171)</f>
        <v>0.81756041710718197</v>
      </c>
      <c r="U171" s="112">
        <f>IF(RES_hhdet_in_tes!U171=0,"",RES_hhdet_in_tes!U171/RES_hhdet_in_fec!U171)</f>
        <v>0.82546937149156141</v>
      </c>
      <c r="V171" s="112">
        <f>IF(RES_hhdet_in_tes!V171=0,"",RES_hhdet_in_tes!V171/RES_hhdet_in_fec!V171)</f>
        <v>0.83323900236207726</v>
      </c>
      <c r="W171" s="112">
        <f>IF(RES_hhdet_in_tes!W171=0,"",RES_hhdet_in_tes!W171/RES_hhdet_in_fec!W171)</f>
        <v>0.84033525291097477</v>
      </c>
      <c r="X171" s="112">
        <f>IF(RES_hhdet_in_tes!X171=0,"",RES_hhdet_in_tes!X171/RES_hhdet_in_fec!X171)</f>
        <v>0.85315022220576886</v>
      </c>
      <c r="Y171" s="112">
        <f>IF(RES_hhdet_in_tes!Y171=0,"",RES_hhdet_in_tes!Y171/RES_hhdet_in_fec!Y171)</f>
        <v>0.8651058096623585</v>
      </c>
      <c r="DA171" s="131" t="s">
        <v>3748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0.77801674147277755</v>
      </c>
      <c r="D172" s="113">
        <f>IF(RES_hhdet_in_tes!D172=0,"",RES_hhdet_in_tes!D172/RES_hhdet_in_fec!D172)</f>
        <v>0.77845848276877494</v>
      </c>
      <c r="E172" s="113">
        <f>IF(RES_hhdet_in_tes!E172=0,"",RES_hhdet_in_tes!E172/RES_hhdet_in_fec!E172)</f>
        <v>0.78021621905031813</v>
      </c>
      <c r="F172" s="113">
        <f>IF(RES_hhdet_in_tes!F172=0,"",RES_hhdet_in_tes!F172/RES_hhdet_in_fec!F172)</f>
        <v>0.78095576114284526</v>
      </c>
      <c r="G172" s="113">
        <f>IF(RES_hhdet_in_tes!G172=0,"",RES_hhdet_in_tes!G172/RES_hhdet_in_fec!G172)</f>
        <v>0.78126000765728854</v>
      </c>
      <c r="H172" s="113">
        <f>IF(RES_hhdet_in_tes!H172=0,"",RES_hhdet_in_tes!H172/RES_hhdet_in_fec!H172)</f>
        <v>0.78251669110970323</v>
      </c>
      <c r="I172" s="113">
        <f>IF(RES_hhdet_in_tes!I172=0,"",RES_hhdet_in_tes!I172/RES_hhdet_in_fec!I172)</f>
        <v>0.78131789692263798</v>
      </c>
      <c r="J172" s="113">
        <f>IF(RES_hhdet_in_tes!J172=0,"",RES_hhdet_in_tes!J172/RES_hhdet_in_fec!J172)</f>
        <v>0.7843070309848077</v>
      </c>
      <c r="K172" s="113">
        <f>IF(RES_hhdet_in_tes!K172=0,"",RES_hhdet_in_tes!K172/RES_hhdet_in_fec!K172)</f>
        <v>0.78581392140172168</v>
      </c>
      <c r="L172" s="113">
        <f>IF(RES_hhdet_in_tes!L172=0,"",RES_hhdet_in_tes!L172/RES_hhdet_in_fec!L172)</f>
        <v>0.7881508342836977</v>
      </c>
      <c r="M172" s="113">
        <f>IF(RES_hhdet_in_tes!M172=0,"",RES_hhdet_in_tes!M172/RES_hhdet_in_fec!M172)</f>
        <v>0.79096792386260451</v>
      </c>
      <c r="N172" s="113">
        <f>IF(RES_hhdet_in_tes!N172=0,"",RES_hhdet_in_tes!N172/RES_hhdet_in_fec!N172)</f>
        <v>0.79676506140786618</v>
      </c>
      <c r="O172" s="113">
        <f>IF(RES_hhdet_in_tes!O172=0,"",RES_hhdet_in_tes!O172/RES_hhdet_in_fec!O172)</f>
        <v>0.80554664172320101</v>
      </c>
      <c r="P172" s="113">
        <f>IF(RES_hhdet_in_tes!P172=0,"",RES_hhdet_in_tes!P172/RES_hhdet_in_fec!P172)</f>
        <v>0.81648208322103633</v>
      </c>
      <c r="Q172" s="113">
        <f>IF(RES_hhdet_in_tes!Q172=0,"",RES_hhdet_in_tes!Q172/RES_hhdet_in_fec!Q172)</f>
        <v>0.82732195662266428</v>
      </c>
      <c r="R172" s="113">
        <f>IF(RES_hhdet_in_tes!R172=0,"",RES_hhdet_in_tes!R172/RES_hhdet_in_fec!R172)</f>
        <v>0.83409658806348175</v>
      </c>
      <c r="S172" s="113">
        <f>IF(RES_hhdet_in_tes!S172=0,"",RES_hhdet_in_tes!S172/RES_hhdet_in_fec!S172)</f>
        <v>0.84099560875743462</v>
      </c>
      <c r="T172" s="113">
        <f>IF(RES_hhdet_in_tes!T172=0,"",RES_hhdet_in_tes!T172/RES_hhdet_in_fec!T172)</f>
        <v>0.84770174739813742</v>
      </c>
      <c r="U172" s="113">
        <f>IF(RES_hhdet_in_tes!U172=0,"",RES_hhdet_in_tes!U172/RES_hhdet_in_fec!U172)</f>
        <v>0.85467072173361402</v>
      </c>
      <c r="V172" s="113">
        <f>IF(RES_hhdet_in_tes!V172=0,"",RES_hhdet_in_tes!V172/RES_hhdet_in_fec!V172)</f>
        <v>0.86147711540337857</v>
      </c>
      <c r="W172" s="113">
        <f>IF(RES_hhdet_in_tes!W172=0,"",RES_hhdet_in_tes!W172/RES_hhdet_in_fec!W172)</f>
        <v>0.86887441840707624</v>
      </c>
      <c r="X172" s="113">
        <f>IF(RES_hhdet_in_tes!X172=0,"",RES_hhdet_in_tes!X172/RES_hhdet_in_fec!X172)</f>
        <v>0.87974707961172693</v>
      </c>
      <c r="Y172" s="113">
        <f>IF(RES_hhdet_in_tes!Y172=0,"",RES_hhdet_in_tes!Y172/RES_hhdet_in_fec!Y172)</f>
        <v>0.8882241503058248</v>
      </c>
      <c r="DA172" s="132" t="s">
        <v>3749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0.73665824085252007</v>
      </c>
      <c r="D173" s="111">
        <f>IF(RES_hhdet_in_tes!D173=0,"",RES_hhdet_in_tes!D173/RES_hhdet_in_fec!D173)</f>
        <v>0.73764011077605363</v>
      </c>
      <c r="E173" s="111">
        <f>IF(RES_hhdet_in_tes!E173=0,"",RES_hhdet_in_tes!E173/RES_hhdet_in_fec!E173)</f>
        <v>0.73871501516381433</v>
      </c>
      <c r="F173" s="111">
        <f>IF(RES_hhdet_in_tes!F173=0,"",RES_hhdet_in_tes!F173/RES_hhdet_in_fec!F173)</f>
        <v>0.73980288878691836</v>
      </c>
      <c r="G173" s="111">
        <f>IF(RES_hhdet_in_tes!G173=0,"",RES_hhdet_in_tes!G173/RES_hhdet_in_fec!G173)</f>
        <v>0.74097716762708299</v>
      </c>
      <c r="H173" s="111">
        <f>IF(RES_hhdet_in_tes!H173=0,"",RES_hhdet_in_tes!H173/RES_hhdet_in_fec!H173)</f>
        <v>0.74222956233796622</v>
      </c>
      <c r="I173" s="111">
        <f>IF(RES_hhdet_in_tes!I173=0,"",RES_hhdet_in_tes!I173/RES_hhdet_in_fec!I173)</f>
        <v>0.74357911838524959</v>
      </c>
      <c r="J173" s="111">
        <f>IF(RES_hhdet_in_tes!J173=0,"",RES_hhdet_in_tes!J173/RES_hhdet_in_fec!J173)</f>
        <v>0.74510220231596114</v>
      </c>
      <c r="K173" s="111">
        <f>IF(RES_hhdet_in_tes!K173=0,"",RES_hhdet_in_tes!K173/RES_hhdet_in_fec!K173)</f>
        <v>0.7468662774507715</v>
      </c>
      <c r="L173" s="111">
        <f>IF(RES_hhdet_in_tes!L173=0,"",RES_hhdet_in_tes!L173/RES_hhdet_in_fec!L173)</f>
        <v>0.74889453891189273</v>
      </c>
      <c r="M173" s="111">
        <f>IF(RES_hhdet_in_tes!M173=0,"",RES_hhdet_in_tes!M173/RES_hhdet_in_fec!M173)</f>
        <v>0.75275050824236578</v>
      </c>
      <c r="N173" s="111">
        <f>IF(RES_hhdet_in_tes!N173=0,"",RES_hhdet_in_tes!N173/RES_hhdet_in_fec!N173)</f>
        <v>0.75910865439193798</v>
      </c>
      <c r="O173" s="111">
        <f>IF(RES_hhdet_in_tes!O173=0,"",RES_hhdet_in_tes!O173/RES_hhdet_in_fec!O173)</f>
        <v>0.76880400076698441</v>
      </c>
      <c r="P173" s="111">
        <f>IF(RES_hhdet_in_tes!P173=0,"",RES_hhdet_in_tes!P173/RES_hhdet_in_fec!P173)</f>
        <v>0.78137688823315055</v>
      </c>
      <c r="Q173" s="111">
        <f>IF(RES_hhdet_in_tes!Q173=0,"",RES_hhdet_in_tes!Q173/RES_hhdet_in_fec!Q173)</f>
        <v>0.79350704963709107</v>
      </c>
      <c r="R173" s="111">
        <f>IF(RES_hhdet_in_tes!R173=0,"",RES_hhdet_in_tes!R173/RES_hhdet_in_fec!R173)</f>
        <v>0.80171600724161429</v>
      </c>
      <c r="S173" s="111">
        <f>IF(RES_hhdet_in_tes!S173=0,"",RES_hhdet_in_tes!S173/RES_hhdet_in_fec!S173)</f>
        <v>0.80966907219346707</v>
      </c>
      <c r="T173" s="111">
        <f>IF(RES_hhdet_in_tes!T173=0,"",RES_hhdet_in_tes!T173/RES_hhdet_in_fec!T173)</f>
        <v>0.81756041710718197</v>
      </c>
      <c r="U173" s="111">
        <f>IF(RES_hhdet_in_tes!U173=0,"",RES_hhdet_in_tes!U173/RES_hhdet_in_fec!U173)</f>
        <v>0.8254693714915613</v>
      </c>
      <c r="V173" s="111">
        <f>IF(RES_hhdet_in_tes!V173=0,"",RES_hhdet_in_tes!V173/RES_hhdet_in_fec!V173)</f>
        <v>0.83323900236207737</v>
      </c>
      <c r="W173" s="111">
        <f>IF(RES_hhdet_in_tes!W173=0,"",RES_hhdet_in_tes!W173/RES_hhdet_in_fec!W173)</f>
        <v>0.84033525291097477</v>
      </c>
      <c r="X173" s="111">
        <f>IF(RES_hhdet_in_tes!X173=0,"",RES_hhdet_in_tes!X173/RES_hhdet_in_fec!X173)</f>
        <v>0.85315022220576886</v>
      </c>
      <c r="Y173" s="111">
        <f>IF(RES_hhdet_in_tes!Y173=0,"",RES_hhdet_in_tes!Y173/RES_hhdet_in_fec!Y173)</f>
        <v>0.8651058096623585</v>
      </c>
      <c r="DA173" s="63" t="s">
        <v>3750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X174" s="45">
        <f>IF(RES_hhdet_in_tes!X174=0,"",RES_hhdet_in_tes!X174/RES_hhdet_in_fec!X174)</f>
        <v>1</v>
      </c>
      <c r="Y174" s="45">
        <f>IF(RES_hhdet_in_tes!Y174=0,"",RES_hhdet_in_tes!Y174/RES_hhdet_in_fec!Y174)</f>
        <v>1</v>
      </c>
      <c r="DA174" s="60" t="s">
        <v>3751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0.74706378044579291</v>
      </c>
      <c r="D175" s="124">
        <f>IF(RES_hhdet_in_tes!D175=0,"",RES_hhdet_in_tes!D175/RES_hhdet_in_fec!D175)</f>
        <v>0.75101756417703647</v>
      </c>
      <c r="E175" s="124">
        <f>IF(RES_hhdet_in_tes!E175=0,"",RES_hhdet_in_tes!E175/RES_hhdet_in_fec!E175)</f>
        <v>0.74977845433430279</v>
      </c>
      <c r="F175" s="124">
        <f>IF(RES_hhdet_in_tes!F175=0,"",RES_hhdet_in_tes!F175/RES_hhdet_in_fec!F175)</f>
        <v>0.76383636782171882</v>
      </c>
      <c r="G175" s="124">
        <f>IF(RES_hhdet_in_tes!G175=0,"",RES_hhdet_in_tes!G175/RES_hhdet_in_fec!G175)</f>
        <v>0.7609298074572407</v>
      </c>
      <c r="H175" s="124">
        <f>IF(RES_hhdet_in_tes!H175=0,"",RES_hhdet_in_tes!H175/RES_hhdet_in_fec!H175)</f>
        <v>0.77153983114234259</v>
      </c>
      <c r="I175" s="124">
        <f>IF(RES_hhdet_in_tes!I175=0,"",RES_hhdet_in_tes!I175/RES_hhdet_in_fec!I175)</f>
        <v>0.76503273169751662</v>
      </c>
      <c r="J175" s="124">
        <f>IF(RES_hhdet_in_tes!J175=0,"",RES_hhdet_in_tes!J175/RES_hhdet_in_fec!J175)</f>
        <v>0.75058362738721085</v>
      </c>
      <c r="K175" s="124">
        <f>IF(RES_hhdet_in_tes!K175=0,"",RES_hhdet_in_tes!K175/RES_hhdet_in_fec!K175)</f>
        <v>0.7593114925293547</v>
      </c>
      <c r="L175" s="124">
        <f>IF(RES_hhdet_in_tes!L175=0,"",RES_hhdet_in_tes!L175/RES_hhdet_in_fec!L175)</f>
        <v>0.77872278679869189</v>
      </c>
      <c r="M175" s="124">
        <f>IF(RES_hhdet_in_tes!M175=0,"",RES_hhdet_in_tes!M175/RES_hhdet_in_fec!M175)</f>
        <v>0.78829870439523597</v>
      </c>
      <c r="N175" s="124">
        <f>IF(RES_hhdet_in_tes!N175=0,"",RES_hhdet_in_tes!N175/RES_hhdet_in_fec!N175)</f>
        <v>0.79043488462552425</v>
      </c>
      <c r="O175" s="124">
        <f>IF(RES_hhdet_in_tes!O175=0,"",RES_hhdet_in_tes!O175/RES_hhdet_in_fec!O175)</f>
        <v>0.78283514133343524</v>
      </c>
      <c r="P175" s="124">
        <f>IF(RES_hhdet_in_tes!P175=0,"",RES_hhdet_in_tes!P175/RES_hhdet_in_fec!P175)</f>
        <v>0.78149195004579286</v>
      </c>
      <c r="Q175" s="124">
        <f>IF(RES_hhdet_in_tes!Q175=0,"",RES_hhdet_in_tes!Q175/RES_hhdet_in_fec!Q175)</f>
        <v>0.7881836757551246</v>
      </c>
      <c r="R175" s="124">
        <f>IF(RES_hhdet_in_tes!R175=0,"",RES_hhdet_in_tes!R175/RES_hhdet_in_fec!R175)</f>
        <v>0.8052638367179662</v>
      </c>
      <c r="S175" s="124">
        <f>IF(RES_hhdet_in_tes!S175=0,"",RES_hhdet_in_tes!S175/RES_hhdet_in_fec!S175)</f>
        <v>0.82909836474118248</v>
      </c>
      <c r="T175" s="124">
        <f>IF(RES_hhdet_in_tes!T175=0,"",RES_hhdet_in_tes!T175/RES_hhdet_in_fec!T175)</f>
        <v>0.8505981395450114</v>
      </c>
      <c r="U175" s="124">
        <f>IF(RES_hhdet_in_tes!U175=0,"",RES_hhdet_in_tes!U175/RES_hhdet_in_fec!U175)</f>
        <v>0.86295086731583237</v>
      </c>
      <c r="V175" s="124">
        <f>IF(RES_hhdet_in_tes!V175=0,"",RES_hhdet_in_tes!V175/RES_hhdet_in_fec!V175)</f>
        <v>0.87180364394737508</v>
      </c>
      <c r="W175" s="124">
        <f>IF(RES_hhdet_in_tes!W175=0,"",RES_hhdet_in_tes!W175/RES_hhdet_in_fec!W175)</f>
        <v>0.87616908172357644</v>
      </c>
      <c r="X175" s="124">
        <f>IF(RES_hhdet_in_tes!X175=0,"",RES_hhdet_in_tes!X175/RES_hhdet_in_fec!X175)</f>
        <v>0.88831724491730768</v>
      </c>
      <c r="Y175" s="124">
        <f>IF(RES_hhdet_in_tes!Y175=0,"",RES_hhdet_in_tes!Y175/RES_hhdet_in_fec!Y175)</f>
        <v>0.89985993327171465</v>
      </c>
      <c r="DA175" s="130" t="s">
        <v>3752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0.62150019437154969</v>
      </c>
      <c r="D176" s="111">
        <f>IF(RES_hhdet_in_tes!D176=0,"",RES_hhdet_in_tes!D176/RES_hhdet_in_fec!D176)</f>
        <v>0.62159394817226032</v>
      </c>
      <c r="E176" s="111">
        <f>IF(RES_hhdet_in_tes!E176=0,"",RES_hhdet_in_tes!E176/RES_hhdet_in_fec!E176)</f>
        <v>0.62168771041818227</v>
      </c>
      <c r="F176" s="111">
        <f>IF(RES_hhdet_in_tes!F176=0,"",RES_hhdet_in_tes!F176/RES_hhdet_in_fec!F176)</f>
        <v>0.6217814738157238</v>
      </c>
      <c r="G176" s="111">
        <f>IF(RES_hhdet_in_tes!G176=0,"",RES_hhdet_in_tes!G176/RES_hhdet_in_fec!G176)</f>
        <v>0.62187524499080826</v>
      </c>
      <c r="H176" s="111">
        <f>IF(RES_hhdet_in_tes!H176=0,"",RES_hhdet_in_tes!H176/RES_hhdet_in_fec!H176)</f>
        <v>0.62196902313250679</v>
      </c>
      <c r="I176" s="111">
        <f>IF(RES_hhdet_in_tes!I176=0,"",RES_hhdet_in_tes!I176/RES_hhdet_in_fec!I176)</f>
        <v>0.62206280987344709</v>
      </c>
      <c r="J176" s="111">
        <f>IF(RES_hhdet_in_tes!J176=0,"",RES_hhdet_in_tes!J176/RES_hhdet_in_fec!J176)</f>
        <v>0.62215661190192839</v>
      </c>
      <c r="K176" s="111">
        <f>IF(RES_hhdet_in_tes!K176=0,"",RES_hhdet_in_tes!K176/RES_hhdet_in_fec!K176)</f>
        <v>0.62225043490476417</v>
      </c>
      <c r="L176" s="111">
        <f>IF(RES_hhdet_in_tes!L176=0,"",RES_hhdet_in_tes!L176/RES_hhdet_in_fec!L176)</f>
        <v>0.62234428040341017</v>
      </c>
      <c r="M176" s="111">
        <f>IF(RES_hhdet_in_tes!M176=0,"",RES_hhdet_in_tes!M176/RES_hhdet_in_fec!M176)</f>
        <v>0.62241555070351695</v>
      </c>
      <c r="N176" s="111">
        <f>IF(RES_hhdet_in_tes!N176=0,"",RES_hhdet_in_tes!N176/RES_hhdet_in_fec!N176)</f>
        <v>0.62245538744883788</v>
      </c>
      <c r="O176" s="111">
        <f>IF(RES_hhdet_in_tes!O176=0,"",RES_hhdet_in_tes!O176/RES_hhdet_in_fec!O176)</f>
        <v>0.62247919682505504</v>
      </c>
      <c r="P176" s="111">
        <f>IF(RES_hhdet_in_tes!P176=0,"",RES_hhdet_in_tes!P176/RES_hhdet_in_fec!P176)</f>
        <v>0.62254563295340537</v>
      </c>
      <c r="Q176" s="111">
        <f>IF(RES_hhdet_in_tes!Q176=0,"",RES_hhdet_in_tes!Q176/RES_hhdet_in_fec!Q176)</f>
        <v>0.62281604351556963</v>
      </c>
      <c r="R176" s="111">
        <f>IF(RES_hhdet_in_tes!R176=0,"",RES_hhdet_in_tes!R176/RES_hhdet_in_fec!R176)</f>
        <v>0.62352634472813617</v>
      </c>
      <c r="S176" s="111">
        <f>IF(RES_hhdet_in_tes!S176=0,"",RES_hhdet_in_tes!S176/RES_hhdet_in_fec!S176)</f>
        <v>0.62452830575422924</v>
      </c>
      <c r="T176" s="111">
        <f>IF(RES_hhdet_in_tes!T176=0,"",RES_hhdet_in_tes!T176/RES_hhdet_in_fec!T176)</f>
        <v>0.62562765345601556</v>
      </c>
      <c r="U176" s="111">
        <f>IF(RES_hhdet_in_tes!U176=0,"",RES_hhdet_in_tes!U176/RES_hhdet_in_fec!U176)</f>
        <v>0.62663011469566476</v>
      </c>
      <c r="V176" s="111">
        <f>IF(RES_hhdet_in_tes!V176=0,"",RES_hhdet_in_tes!V176/RES_hhdet_in_fec!V176)</f>
        <v>0.62734141633534501</v>
      </c>
      <c r="W176" s="111">
        <f>IF(RES_hhdet_in_tes!W176=0,"",RES_hhdet_in_tes!W176/RES_hhdet_in_fec!W176)</f>
        <v>0.62768327330387774</v>
      </c>
      <c r="X176" s="111">
        <f>IF(RES_hhdet_in_tes!X176=0,"",RES_hhdet_in_tes!X176/RES_hhdet_in_fec!X176)</f>
        <v>0.62806661888668991</v>
      </c>
      <c r="Y176" s="111">
        <f>IF(RES_hhdet_in_tes!Y176=0,"",RES_hhdet_in_tes!Y176/RES_hhdet_in_fec!Y176)</f>
        <v>0.62810495344497119</v>
      </c>
      <c r="DA176" s="63" t="s">
        <v>3753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0.77421136830848492</v>
      </c>
      <c r="D177" s="45">
        <f>IF(RES_hhdet_in_tes!D177=0,"",RES_hhdet_in_tes!D177/RES_hhdet_in_fec!D177)</f>
        <v>0.77547918830602236</v>
      </c>
      <c r="E177" s="45">
        <f>IF(RES_hhdet_in_tes!E177=0,"",RES_hhdet_in_tes!E177/RES_hhdet_in_fec!E177)</f>
        <v>0.77680678630972921</v>
      </c>
      <c r="F177" s="45">
        <f>IF(RES_hhdet_in_tes!F177=0,"",RES_hhdet_in_tes!F177/RES_hhdet_in_fec!F177)</f>
        <v>0.77814253585973192</v>
      </c>
      <c r="G177" s="45">
        <f>IF(RES_hhdet_in_tes!G177=0,"",RES_hhdet_in_tes!G177/RES_hhdet_in_fec!G177)</f>
        <v>0.77953333743733144</v>
      </c>
      <c r="H177" s="45">
        <f>IF(RES_hhdet_in_tes!H177=0,"",RES_hhdet_in_tes!H177/RES_hhdet_in_fec!H177)</f>
        <v>0.78097345102069315</v>
      </c>
      <c r="I177" s="45">
        <f>IF(RES_hhdet_in_tes!I177=0,"",RES_hhdet_in_tes!I177/RES_hhdet_in_fec!I177)</f>
        <v>0.78247443288978025</v>
      </c>
      <c r="J177" s="45">
        <f>IF(RES_hhdet_in_tes!J177=0,"",RES_hhdet_in_tes!J177/RES_hhdet_in_fec!J177)</f>
        <v>0.78408362504460105</v>
      </c>
      <c r="K177" s="45">
        <f>IF(RES_hhdet_in_tes!K177=0,"",RES_hhdet_in_tes!K177/RES_hhdet_in_fec!K177)</f>
        <v>0.7858412806375904</v>
      </c>
      <c r="L177" s="45">
        <f>IF(RES_hhdet_in_tes!L177=0,"",RES_hhdet_in_tes!L177/RES_hhdet_in_fec!L177)</f>
        <v>0.78775816903731943</v>
      </c>
      <c r="M177" s="45">
        <f>IF(RES_hhdet_in_tes!M177=0,"",RES_hhdet_in_tes!M177/RES_hhdet_in_fec!M177)</f>
        <v>0.79049889585941424</v>
      </c>
      <c r="N177" s="45">
        <f>IF(RES_hhdet_in_tes!N177=0,"",RES_hhdet_in_tes!N177/RES_hhdet_in_fec!N177)</f>
        <v>0.79425266800594774</v>
      </c>
      <c r="O177" s="45">
        <f>IF(RES_hhdet_in_tes!O177=0,"",RES_hhdet_in_tes!O177/RES_hhdet_in_fec!O177)</f>
        <v>0.79946815874449695</v>
      </c>
      <c r="P177" s="45">
        <f>IF(RES_hhdet_in_tes!P177=0,"",RES_hhdet_in_tes!P177/RES_hhdet_in_fec!P177)</f>
        <v>0.80636542851639692</v>
      </c>
      <c r="Q177" s="45">
        <f>IF(RES_hhdet_in_tes!Q177=0,"",RES_hhdet_in_tes!Q177/RES_hhdet_in_fec!Q177)</f>
        <v>0.81529056287490043</v>
      </c>
      <c r="R177" s="45">
        <f>IF(RES_hhdet_in_tes!R177=0,"",RES_hhdet_in_tes!R177/RES_hhdet_in_fec!R177)</f>
        <v>0.82743553688285287</v>
      </c>
      <c r="S177" s="45">
        <f>IF(RES_hhdet_in_tes!S177=0,"",RES_hhdet_in_tes!S177/RES_hhdet_in_fec!S177)</f>
        <v>0.84263286397923354</v>
      </c>
      <c r="T177" s="45">
        <f>IF(RES_hhdet_in_tes!T177=0,"",RES_hhdet_in_tes!T177/RES_hhdet_in_fec!T177)</f>
        <v>0.85899362114541622</v>
      </c>
      <c r="U177" s="45">
        <f>IF(RES_hhdet_in_tes!U177=0,"",RES_hhdet_in_tes!U177/RES_hhdet_in_fec!U177)</f>
        <v>0.87462888536281946</v>
      </c>
      <c r="V177" s="45">
        <f>IF(RES_hhdet_in_tes!V177=0,"",RES_hhdet_in_tes!V177/RES_hhdet_in_fec!V177)</f>
        <v>0.88764973361284094</v>
      </c>
      <c r="W177" s="45">
        <f>IF(RES_hhdet_in_tes!W177=0,"",RES_hhdet_in_tes!W177/RES_hhdet_in_fec!W177)</f>
        <v>0.897399867836561</v>
      </c>
      <c r="X177" s="45">
        <f>IF(RES_hhdet_in_tes!X177=0,"",RES_hhdet_in_tes!X177/RES_hhdet_in_fec!X177)</f>
        <v>0.90419124199380807</v>
      </c>
      <c r="Y177" s="45">
        <f>IF(RES_hhdet_in_tes!Y177=0,"",RES_hhdet_in_tes!Y177/RES_hhdet_in_fec!Y177)</f>
        <v>0.91021380423866172</v>
      </c>
      <c r="DA177" s="60" t="s">
        <v>3754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1.4073358450691194</v>
      </c>
      <c r="D3" s="117">
        <f t="shared" si="0"/>
        <v>1.0178580258623928</v>
      </c>
      <c r="E3" s="117">
        <f t="shared" si="0"/>
        <v>1.2137615745182053</v>
      </c>
      <c r="F3" s="117">
        <f t="shared" si="0"/>
        <v>1.7743950500712422</v>
      </c>
      <c r="G3" s="117">
        <f t="shared" si="0"/>
        <v>1.3469453494031538</v>
      </c>
      <c r="H3" s="117">
        <f t="shared" si="0"/>
        <v>0.74839124695163362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0.25053877074539344</v>
      </c>
      <c r="N3" s="117">
        <f t="shared" si="0"/>
        <v>0.60702136235668513</v>
      </c>
      <c r="O3" s="117">
        <f t="shared" si="0"/>
        <v>0.45275169801272108</v>
      </c>
      <c r="P3" s="117">
        <f t="shared" si="0"/>
        <v>0</v>
      </c>
      <c r="Q3" s="117">
        <f t="shared" si="0"/>
        <v>0</v>
      </c>
      <c r="R3" s="117">
        <f t="shared" ref="R3:V3" si="1">R4+R7+R9+R19</f>
        <v>0.21484744646700163</v>
      </c>
      <c r="S3" s="117">
        <f t="shared" si="1"/>
        <v>0.52127517534233103</v>
      </c>
      <c r="T3" s="117">
        <f t="shared" si="1"/>
        <v>0.6173713981330452</v>
      </c>
      <c r="U3" s="117">
        <f t="shared" si="1"/>
        <v>0.60733514394039922</v>
      </c>
      <c r="V3" s="117">
        <f t="shared" si="1"/>
        <v>0.43618872696385874</v>
      </c>
      <c r="W3" s="117">
        <f t="shared" ref="W3:Y3" si="2">W4+W7+W9+W19</f>
        <v>0.3131078115122059</v>
      </c>
      <c r="X3" s="117">
        <f t="shared" si="2"/>
        <v>5.5205375346110093E-2</v>
      </c>
      <c r="Y3" s="117">
        <f t="shared" si="2"/>
        <v>2.7315538515880519E-2</v>
      </c>
      <c r="DA3" s="129" t="s">
        <v>3756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1.3979010890695602</v>
      </c>
      <c r="D4" s="122">
        <f t="shared" si="3"/>
        <v>1.0011336348860047</v>
      </c>
      <c r="E4" s="122">
        <f t="shared" si="3"/>
        <v>1.1892220709747048</v>
      </c>
      <c r="F4" s="122">
        <f t="shared" si="3"/>
        <v>1.716689220026008</v>
      </c>
      <c r="G4" s="122">
        <f t="shared" si="3"/>
        <v>1.3284902061548354</v>
      </c>
      <c r="H4" s="122">
        <f t="shared" si="3"/>
        <v>0.73910258866405454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0.22498704502008837</v>
      </c>
      <c r="N4" s="122">
        <f t="shared" si="3"/>
        <v>0.54558583712651554</v>
      </c>
      <c r="O4" s="122">
        <f t="shared" si="3"/>
        <v>0.40504047811630389</v>
      </c>
      <c r="P4" s="122">
        <f t="shared" si="3"/>
        <v>0</v>
      </c>
      <c r="Q4" s="122">
        <f t="shared" si="3"/>
        <v>0</v>
      </c>
      <c r="R4" s="122">
        <f t="shared" ref="R4:V4" si="4">SUM(R5:R6)</f>
        <v>0.19115529469636838</v>
      </c>
      <c r="S4" s="122">
        <f t="shared" si="4"/>
        <v>0.46131647124450204</v>
      </c>
      <c r="T4" s="122">
        <f t="shared" si="4"/>
        <v>0.54782421686170502</v>
      </c>
      <c r="U4" s="122">
        <f t="shared" si="4"/>
        <v>0.52265437982233331</v>
      </c>
      <c r="V4" s="122">
        <f t="shared" si="4"/>
        <v>0.38206768359982568</v>
      </c>
      <c r="W4" s="122">
        <f t="shared" ref="W4:Y4" si="5">SUM(W5:W6)</f>
        <v>0.2734106633887175</v>
      </c>
      <c r="X4" s="122">
        <f t="shared" si="5"/>
        <v>4.4411926986981681E-2</v>
      </c>
      <c r="Y4" s="122">
        <f t="shared" si="5"/>
        <v>2.212956650235472E-2</v>
      </c>
      <c r="DA4" s="130" t="s">
        <v>3757</v>
      </c>
    </row>
    <row r="5" spans="1:105" ht="12" customHeight="1" x14ac:dyDescent="0.25">
      <c r="A5" s="97" t="s">
        <v>51</v>
      </c>
      <c r="B5" s="98"/>
      <c r="C5" s="98">
        <v>1.3979010890695602</v>
      </c>
      <c r="D5" s="98">
        <v>1.0011336348860047</v>
      </c>
      <c r="E5" s="98">
        <v>1.1892220709747048</v>
      </c>
      <c r="F5" s="98">
        <v>1.716689220026008</v>
      </c>
      <c r="G5" s="98">
        <v>1.3284902061548354</v>
      </c>
      <c r="H5" s="98">
        <v>0.73910258866405454</v>
      </c>
      <c r="I5" s="98">
        <v>0</v>
      </c>
      <c r="J5" s="98">
        <v>0</v>
      </c>
      <c r="K5" s="98">
        <v>0</v>
      </c>
      <c r="L5" s="98">
        <v>0</v>
      </c>
      <c r="M5" s="98">
        <v>0.22498704502008837</v>
      </c>
      <c r="N5" s="98">
        <v>0.54558583712651554</v>
      </c>
      <c r="O5" s="98">
        <v>0.40504047811630389</v>
      </c>
      <c r="P5" s="98">
        <v>0</v>
      </c>
      <c r="Q5" s="98">
        <v>0</v>
      </c>
      <c r="R5" s="98">
        <v>0.19115529469636838</v>
      </c>
      <c r="S5" s="98">
        <v>0.46131647124450204</v>
      </c>
      <c r="T5" s="98">
        <v>0.54782421686170502</v>
      </c>
      <c r="U5" s="98">
        <v>0.52265437982233331</v>
      </c>
      <c r="V5" s="98">
        <v>0.38206768359982568</v>
      </c>
      <c r="W5" s="98">
        <v>0.2734106633887175</v>
      </c>
      <c r="X5" s="98">
        <v>4.4411926986981681E-2</v>
      </c>
      <c r="Y5" s="98">
        <v>2.212956650235472E-2</v>
      </c>
      <c r="DA5" s="63" t="s">
        <v>3758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3759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3760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3761</v>
      </c>
    </row>
    <row r="9" spans="1:105" ht="12" customHeight="1" x14ac:dyDescent="0.25">
      <c r="A9" s="121" t="s">
        <v>55</v>
      </c>
      <c r="B9" s="122"/>
      <c r="C9" s="122">
        <v>8.0647161651673654E-3</v>
      </c>
      <c r="D9" s="122">
        <v>1.582564820872619E-2</v>
      </c>
      <c r="E9" s="122">
        <v>2.3387467199928683E-2</v>
      </c>
      <c r="F9" s="122">
        <v>5.6829432744300051E-2</v>
      </c>
      <c r="G9" s="122">
        <v>1.7639537785531449E-2</v>
      </c>
      <c r="H9" s="122">
        <v>9.0738127270534631E-3</v>
      </c>
      <c r="I9" s="122">
        <v>0</v>
      </c>
      <c r="J9" s="122">
        <v>0</v>
      </c>
      <c r="K9" s="122">
        <v>0</v>
      </c>
      <c r="L9" s="122">
        <v>0</v>
      </c>
      <c r="M9" s="122">
        <v>2.5551725725305053E-2</v>
      </c>
      <c r="N9" s="122">
        <v>6.1334388083905095E-2</v>
      </c>
      <c r="O9" s="122">
        <v>4.7366132309225484E-2</v>
      </c>
      <c r="P9" s="122">
        <v>0</v>
      </c>
      <c r="Q9" s="122">
        <v>0</v>
      </c>
      <c r="R9" s="122">
        <v>2.3498291328708672E-2</v>
      </c>
      <c r="S9" s="122">
        <v>5.9692984182434503E-2</v>
      </c>
      <c r="T9" s="122">
        <v>6.9339935289806198E-2</v>
      </c>
      <c r="U9" s="122">
        <v>8.4399829231688164E-2</v>
      </c>
      <c r="V9" s="122">
        <v>5.3756122467344167E-2</v>
      </c>
      <c r="W9" s="122">
        <v>3.9312803659958262E-2</v>
      </c>
      <c r="X9" s="122">
        <v>1.0709063514031062E-2</v>
      </c>
      <c r="Y9" s="122">
        <v>5.1859720135257999E-3</v>
      </c>
      <c r="DA9" s="130" t="s">
        <v>3762</v>
      </c>
    </row>
    <row r="10" spans="1:105" ht="12" customHeight="1" x14ac:dyDescent="0.25">
      <c r="A10" s="97" t="s">
        <v>143</v>
      </c>
      <c r="B10" s="98"/>
      <c r="C10" s="98">
        <v>8.0647161651673654E-3</v>
      </c>
      <c r="D10" s="98">
        <v>1.582564820872619E-2</v>
      </c>
      <c r="E10" s="98">
        <v>2.3387467199928683E-2</v>
      </c>
      <c r="F10" s="98">
        <v>5.6829432744300051E-2</v>
      </c>
      <c r="G10" s="98">
        <v>1.7639537785531449E-2</v>
      </c>
      <c r="H10" s="98">
        <v>9.0738127270534631E-3</v>
      </c>
      <c r="I10" s="98">
        <v>0</v>
      </c>
      <c r="J10" s="98">
        <v>0</v>
      </c>
      <c r="K10" s="98">
        <v>0</v>
      </c>
      <c r="L10" s="98">
        <v>0</v>
      </c>
      <c r="M10" s="98">
        <v>2.5551725725305053E-2</v>
      </c>
      <c r="N10" s="98">
        <v>6.1334388083905095E-2</v>
      </c>
      <c r="O10" s="98">
        <v>4.7366132309225484E-2</v>
      </c>
      <c r="P10" s="98">
        <v>0</v>
      </c>
      <c r="Q10" s="98">
        <v>0</v>
      </c>
      <c r="R10" s="98">
        <v>2.3498291328708672E-2</v>
      </c>
      <c r="S10" s="98">
        <v>5.9692984182434503E-2</v>
      </c>
      <c r="T10" s="98">
        <v>6.9339935289806198E-2</v>
      </c>
      <c r="U10" s="98">
        <v>8.4399829231688164E-2</v>
      </c>
      <c r="V10" s="98">
        <v>5.3756122467344167E-2</v>
      </c>
      <c r="W10" s="98">
        <v>3.9312803659958262E-2</v>
      </c>
      <c r="X10" s="98">
        <v>1.0709063514031062E-2</v>
      </c>
      <c r="Y10" s="98">
        <v>5.1859720135257999E-3</v>
      </c>
      <c r="DA10" s="63" t="s">
        <v>3763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3764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3765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3766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3767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3768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3769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3770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3771</v>
      </c>
    </row>
    <row r="19" spans="1:105" ht="12" customHeight="1" x14ac:dyDescent="0.25">
      <c r="A19" s="121" t="s">
        <v>54</v>
      </c>
      <c r="B19" s="122"/>
      <c r="C19" s="122">
        <v>1.370039834391571E-3</v>
      </c>
      <c r="D19" s="122">
        <v>8.9874276766185152E-4</v>
      </c>
      <c r="E19" s="122">
        <v>1.1520363435717643E-3</v>
      </c>
      <c r="F19" s="122">
        <v>8.7639730093418881E-4</v>
      </c>
      <c r="G19" s="122">
        <v>8.1560546278697059E-4</v>
      </c>
      <c r="H19" s="122">
        <v>2.1484556052568755E-4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1.0113714626442369E-4</v>
      </c>
      <c r="O19" s="122">
        <v>3.4508758719169495E-4</v>
      </c>
      <c r="P19" s="122">
        <v>0</v>
      </c>
      <c r="Q19" s="122">
        <v>0</v>
      </c>
      <c r="R19" s="122">
        <v>1.9386044192456884E-4</v>
      </c>
      <c r="S19" s="122">
        <v>2.657199153944744E-4</v>
      </c>
      <c r="T19" s="122">
        <v>2.0724598153402737E-4</v>
      </c>
      <c r="U19" s="122">
        <v>2.8093488637772007E-4</v>
      </c>
      <c r="V19" s="122">
        <v>3.6492089668890344E-4</v>
      </c>
      <c r="W19" s="122">
        <v>3.8434446353016624E-4</v>
      </c>
      <c r="X19" s="122">
        <v>8.4384845097349993E-5</v>
      </c>
      <c r="Y19" s="122">
        <v>0</v>
      </c>
      <c r="DA19" s="130" t="s">
        <v>3772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3773</v>
      </c>
    </row>
    <row r="21" spans="1:105" ht="12" customHeight="1" x14ac:dyDescent="0.25">
      <c r="A21" s="97" t="s">
        <v>50</v>
      </c>
      <c r="B21" s="98"/>
      <c r="C21" s="98">
        <v>1.370039834391571E-3</v>
      </c>
      <c r="D21" s="98">
        <v>8.9874276766185152E-4</v>
      </c>
      <c r="E21" s="98">
        <v>1.1520363435717643E-3</v>
      </c>
      <c r="F21" s="98">
        <v>8.7639730093418881E-4</v>
      </c>
      <c r="G21" s="98">
        <v>8.1560546278697059E-4</v>
      </c>
      <c r="H21" s="98">
        <v>2.1484556052568755E-4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1.0113714626442369E-4</v>
      </c>
      <c r="O21" s="98">
        <v>3.4508758719169495E-4</v>
      </c>
      <c r="P21" s="98">
        <v>0</v>
      </c>
      <c r="Q21" s="98">
        <v>0</v>
      </c>
      <c r="R21" s="98">
        <v>1.9386044192456884E-4</v>
      </c>
      <c r="S21" s="98">
        <v>2.657199153944744E-4</v>
      </c>
      <c r="T21" s="98">
        <v>2.0724598153402737E-4</v>
      </c>
      <c r="U21" s="98">
        <v>2.8093488637772007E-4</v>
      </c>
      <c r="V21" s="98">
        <v>3.6492089668890344E-4</v>
      </c>
      <c r="W21" s="98">
        <v>3.8434446353016624E-4</v>
      </c>
      <c r="X21" s="98">
        <v>8.4384845097349993E-5</v>
      </c>
      <c r="Y21" s="98">
        <v>0</v>
      </c>
      <c r="DA21" s="63" t="s">
        <v>3774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3775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0</v>
      </c>
      <c r="Y24" s="117">
        <f t="shared" si="9"/>
        <v>0</v>
      </c>
      <c r="DA24" s="129" t="s">
        <v>3776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0</v>
      </c>
      <c r="Y25" s="122">
        <f t="shared" si="12"/>
        <v>0</v>
      </c>
      <c r="DA25" s="130" t="s">
        <v>3777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X26" s="98">
        <v>0</v>
      </c>
      <c r="Y26" s="98">
        <v>0</v>
      </c>
      <c r="DA26" s="63" t="s">
        <v>3778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3779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3780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3781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3782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3783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3784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3785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3786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3787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3788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3789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3790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3791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3792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3793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97.448269159458405</v>
      </c>
      <c r="D43" s="117">
        <f t="shared" si="14"/>
        <v>74.112377177147309</v>
      </c>
      <c r="E43" s="117">
        <f t="shared" si="14"/>
        <v>80.896369549271228</v>
      </c>
      <c r="F43" s="117">
        <f t="shared" si="14"/>
        <v>16.744579905595586</v>
      </c>
      <c r="G43" s="117">
        <f t="shared" si="14"/>
        <v>22.802207096656826</v>
      </c>
      <c r="H43" s="117">
        <f t="shared" si="14"/>
        <v>18.850884809208583</v>
      </c>
      <c r="I43" s="117">
        <f t="shared" si="14"/>
        <v>38.899187642169167</v>
      </c>
      <c r="J43" s="117">
        <f t="shared" si="14"/>
        <v>19.379092355258788</v>
      </c>
      <c r="K43" s="117">
        <f t="shared" si="14"/>
        <v>39.810910345170299</v>
      </c>
      <c r="L43" s="117">
        <f t="shared" si="14"/>
        <v>72.205488954914841</v>
      </c>
      <c r="M43" s="117">
        <f t="shared" si="14"/>
        <v>60.291372554680734</v>
      </c>
      <c r="N43" s="117">
        <f t="shared" si="14"/>
        <v>62.680335511282514</v>
      </c>
      <c r="O43" s="117">
        <f t="shared" si="14"/>
        <v>46.269163987798386</v>
      </c>
      <c r="P43" s="117">
        <f t="shared" si="14"/>
        <v>17.6688527835787</v>
      </c>
      <c r="Q43" s="117">
        <f t="shared" si="14"/>
        <v>13.466435414958589</v>
      </c>
      <c r="R43" s="117">
        <f t="shared" ref="R43:V43" si="15">R44+R47+R49+R58</f>
        <v>7.6357229542567664</v>
      </c>
      <c r="S43" s="117">
        <f t="shared" si="15"/>
        <v>13.079310277602287</v>
      </c>
      <c r="T43" s="117">
        <f t="shared" si="15"/>
        <v>14.251360506171041</v>
      </c>
      <c r="U43" s="117">
        <f t="shared" si="15"/>
        <v>10.844931677200407</v>
      </c>
      <c r="V43" s="117">
        <f t="shared" si="15"/>
        <v>12.701154483313454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0.74275205079107465</v>
      </c>
      <c r="DA43" s="129" t="s">
        <v>3794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89.87237553665625</v>
      </c>
      <c r="D44" s="122">
        <f t="shared" si="17"/>
        <v>68.365424877822662</v>
      </c>
      <c r="E44" s="122">
        <f t="shared" si="17"/>
        <v>74.918513716118483</v>
      </c>
      <c r="F44" s="122">
        <f t="shared" si="17"/>
        <v>15.646248818705567</v>
      </c>
      <c r="G44" s="122">
        <f t="shared" si="17"/>
        <v>21.310090523327329</v>
      </c>
      <c r="H44" s="122">
        <f t="shared" si="17"/>
        <v>17.711410879892462</v>
      </c>
      <c r="I44" s="122">
        <f t="shared" si="17"/>
        <v>36.132835379778044</v>
      </c>
      <c r="J44" s="122">
        <f t="shared" si="17"/>
        <v>17.771560400201217</v>
      </c>
      <c r="K44" s="122">
        <f t="shared" si="17"/>
        <v>36.503599936821352</v>
      </c>
      <c r="L44" s="122">
        <f t="shared" si="17"/>
        <v>66.760272977181017</v>
      </c>
      <c r="M44" s="122">
        <f t="shared" si="17"/>
        <v>55.410172648143131</v>
      </c>
      <c r="N44" s="122">
        <f t="shared" si="17"/>
        <v>57.572179036897609</v>
      </c>
      <c r="O44" s="122">
        <f t="shared" si="17"/>
        <v>42.059317736762409</v>
      </c>
      <c r="P44" s="122">
        <f t="shared" si="17"/>
        <v>16.334426007506064</v>
      </c>
      <c r="Q44" s="122">
        <f t="shared" si="17"/>
        <v>12.313863850011694</v>
      </c>
      <c r="R44" s="122">
        <f t="shared" ref="R44:V44" si="18">SUM(R45:R46)</f>
        <v>7.0329070992930438</v>
      </c>
      <c r="S44" s="122">
        <f t="shared" si="18"/>
        <v>11.920309656369978</v>
      </c>
      <c r="T44" s="122">
        <f t="shared" si="18"/>
        <v>12.992588888858545</v>
      </c>
      <c r="U44" s="122">
        <f t="shared" si="18"/>
        <v>9.6304076891469528</v>
      </c>
      <c r="V44" s="122">
        <f t="shared" si="18"/>
        <v>11.432765591689982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0.71529045849769635</v>
      </c>
      <c r="DA44" s="130" t="s">
        <v>3795</v>
      </c>
    </row>
    <row r="45" spans="1:105" ht="12" customHeight="1" x14ac:dyDescent="0.25">
      <c r="A45" s="97" t="s">
        <v>211</v>
      </c>
      <c r="B45" s="98"/>
      <c r="C45" s="98">
        <v>89.87237553665625</v>
      </c>
      <c r="D45" s="98">
        <v>68.365424877822662</v>
      </c>
      <c r="E45" s="98">
        <v>74.918513716118483</v>
      </c>
      <c r="F45" s="98">
        <v>15.646248818705567</v>
      </c>
      <c r="G45" s="98">
        <v>21.310090523327329</v>
      </c>
      <c r="H45" s="98">
        <v>17.711410879892462</v>
      </c>
      <c r="I45" s="98">
        <v>36.132835379778044</v>
      </c>
      <c r="J45" s="98">
        <v>17.771560400201217</v>
      </c>
      <c r="K45" s="98">
        <v>36.503599936821352</v>
      </c>
      <c r="L45" s="98">
        <v>66.760272977181017</v>
      </c>
      <c r="M45" s="98">
        <v>55.410172648143131</v>
      </c>
      <c r="N45" s="98">
        <v>57.572179036897609</v>
      </c>
      <c r="O45" s="98">
        <v>42.059317736762409</v>
      </c>
      <c r="P45" s="98">
        <v>16.334426007506064</v>
      </c>
      <c r="Q45" s="98">
        <v>12.313863850011694</v>
      </c>
      <c r="R45" s="98">
        <v>7.0329070992930438</v>
      </c>
      <c r="S45" s="98">
        <v>11.920309656369978</v>
      </c>
      <c r="T45" s="98">
        <v>12.992588888858545</v>
      </c>
      <c r="U45" s="98">
        <v>9.6304076891469528</v>
      </c>
      <c r="V45" s="98">
        <v>11.432765591689982</v>
      </c>
      <c r="W45" s="98">
        <v>0</v>
      </c>
      <c r="X45" s="98">
        <v>0</v>
      </c>
      <c r="Y45" s="98">
        <v>0.71529045849769635</v>
      </c>
      <c r="DA45" s="63" t="s">
        <v>3796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3797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3798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3799</v>
      </c>
    </row>
    <row r="49" spans="1:105" ht="12" customHeight="1" x14ac:dyDescent="0.25">
      <c r="A49" s="121" t="s">
        <v>55</v>
      </c>
      <c r="B49" s="122"/>
      <c r="C49" s="122">
        <v>7.4817182759250569</v>
      </c>
      <c r="D49" s="122">
        <v>5.6792095632121393</v>
      </c>
      <c r="E49" s="122">
        <v>5.9029094688015036</v>
      </c>
      <c r="F49" s="122">
        <v>1.0893480145554413</v>
      </c>
      <c r="G49" s="122">
        <v>1.4770278722679382</v>
      </c>
      <c r="H49" s="122">
        <v>1.1332792156542966</v>
      </c>
      <c r="I49" s="122">
        <v>2.7442667037708626</v>
      </c>
      <c r="J49" s="122">
        <v>1.5782620879857001</v>
      </c>
      <c r="K49" s="122">
        <v>3.2562458210127274</v>
      </c>
      <c r="L49" s="122">
        <v>5.4196699938980348</v>
      </c>
      <c r="M49" s="122">
        <v>4.875592009908762</v>
      </c>
      <c r="N49" s="122">
        <v>5.0976887797465436</v>
      </c>
      <c r="O49" s="122">
        <v>4.1714034938228197</v>
      </c>
      <c r="P49" s="122">
        <v>1.3134408600483689</v>
      </c>
      <c r="Q49" s="122">
        <v>1.1336270367506986</v>
      </c>
      <c r="R49" s="122">
        <v>0.59480295669750771</v>
      </c>
      <c r="S49" s="122">
        <v>1.1502982940031392</v>
      </c>
      <c r="T49" s="122">
        <v>1.2531068938172323</v>
      </c>
      <c r="U49" s="122">
        <v>1.2072196810076323</v>
      </c>
      <c r="V49" s="122">
        <v>1.2567114229294269</v>
      </c>
      <c r="W49" s="122">
        <v>0</v>
      </c>
      <c r="X49" s="122">
        <v>0</v>
      </c>
      <c r="Y49" s="122">
        <v>2.6173534852977579E-2</v>
      </c>
      <c r="DA49" s="130" t="s">
        <v>3800</v>
      </c>
    </row>
    <row r="50" spans="1:105" ht="12" customHeight="1" x14ac:dyDescent="0.25">
      <c r="A50" s="97" t="s">
        <v>138</v>
      </c>
      <c r="B50" s="98"/>
      <c r="C50" s="98">
        <v>7.4789850290563615</v>
      </c>
      <c r="D50" s="98">
        <v>5.6792095632121393</v>
      </c>
      <c r="E50" s="98">
        <v>5.9018366730591652</v>
      </c>
      <c r="F50" s="98">
        <v>1.0893480145554413</v>
      </c>
      <c r="G50" s="98">
        <v>1.4770278722679382</v>
      </c>
      <c r="H50" s="98">
        <v>1.1312737573184881</v>
      </c>
      <c r="I50" s="98">
        <v>2.7426617614547242</v>
      </c>
      <c r="J50" s="98">
        <v>1.577798046421967</v>
      </c>
      <c r="K50" s="98">
        <v>3.2553203507460058</v>
      </c>
      <c r="L50" s="98">
        <v>5.4171783777811493</v>
      </c>
      <c r="M50" s="98">
        <v>4.8751020929705762</v>
      </c>
      <c r="N50" s="98">
        <v>5.0962475456919929</v>
      </c>
      <c r="O50" s="98">
        <v>4.1695697230226703</v>
      </c>
      <c r="P50" s="98">
        <v>1.3103773328237822</v>
      </c>
      <c r="Q50" s="98">
        <v>1.1323686281708982</v>
      </c>
      <c r="R50" s="98">
        <v>0.59402677729329179</v>
      </c>
      <c r="S50" s="98">
        <v>1.149194786124125</v>
      </c>
      <c r="T50" s="98">
        <v>1.2513869065086738</v>
      </c>
      <c r="U50" s="98">
        <v>1.2055938791891856</v>
      </c>
      <c r="V50" s="98">
        <v>1.2530676106896501</v>
      </c>
      <c r="W50" s="98">
        <v>0</v>
      </c>
      <c r="X50" s="98">
        <v>0</v>
      </c>
      <c r="Y50" s="98">
        <v>2.6173534852977579E-2</v>
      </c>
      <c r="DA50" s="63" t="s">
        <v>3801</v>
      </c>
    </row>
    <row r="51" spans="1:105" ht="12" customHeight="1" x14ac:dyDescent="0.25">
      <c r="A51" s="97" t="s">
        <v>137</v>
      </c>
      <c r="B51" s="98"/>
      <c r="C51" s="98">
        <v>2.7332468686951791E-3</v>
      </c>
      <c r="D51" s="98">
        <v>0</v>
      </c>
      <c r="E51" s="98">
        <v>1.0727957423381602E-3</v>
      </c>
      <c r="F51" s="98">
        <v>0</v>
      </c>
      <c r="G51" s="98">
        <v>0</v>
      </c>
      <c r="H51" s="98">
        <v>2.0054583358084291E-3</v>
      </c>
      <c r="I51" s="98">
        <v>1.6049423161382209E-3</v>
      </c>
      <c r="J51" s="98">
        <v>4.6404156373312658E-4</v>
      </c>
      <c r="K51" s="98">
        <v>9.254702667215079E-4</v>
      </c>
      <c r="L51" s="98">
        <v>2.4916161168859444E-3</v>
      </c>
      <c r="M51" s="98">
        <v>4.899169381859087E-4</v>
      </c>
      <c r="N51" s="98">
        <v>1.4412340545509157E-3</v>
      </c>
      <c r="O51" s="98">
        <v>1.833770800149129E-3</v>
      </c>
      <c r="P51" s="98">
        <v>3.0635272245867601E-3</v>
      </c>
      <c r="Q51" s="98">
        <v>1.2584085798004983E-3</v>
      </c>
      <c r="R51" s="98">
        <v>7.7617940421594283E-4</v>
      </c>
      <c r="S51" s="98">
        <v>1.1035078790141771E-3</v>
      </c>
      <c r="T51" s="98">
        <v>1.7199873085585748E-3</v>
      </c>
      <c r="U51" s="98">
        <v>1.625801818446718E-3</v>
      </c>
      <c r="V51" s="98">
        <v>3.643812239776912E-3</v>
      </c>
      <c r="W51" s="98">
        <v>0</v>
      </c>
      <c r="X51" s="98">
        <v>0</v>
      </c>
      <c r="Y51" s="98">
        <v>0</v>
      </c>
      <c r="DA51" s="63" t="s">
        <v>3802</v>
      </c>
    </row>
    <row r="52" spans="1:105" ht="12" customHeight="1" x14ac:dyDescent="0.25">
      <c r="A52" s="100" t="s">
        <v>211</v>
      </c>
      <c r="B52" s="101"/>
      <c r="C52" s="101">
        <v>2.7332468686951791E-3</v>
      </c>
      <c r="D52" s="101">
        <v>0</v>
      </c>
      <c r="E52" s="101">
        <v>1.0727957423381602E-3</v>
      </c>
      <c r="F52" s="101">
        <v>0</v>
      </c>
      <c r="G52" s="101">
        <v>0</v>
      </c>
      <c r="H52" s="101">
        <v>2.0054583358084291E-3</v>
      </c>
      <c r="I52" s="101">
        <v>1.6049423161382209E-3</v>
      </c>
      <c r="J52" s="101">
        <v>4.6404156373312658E-4</v>
      </c>
      <c r="K52" s="101">
        <v>9.254702667215079E-4</v>
      </c>
      <c r="L52" s="101">
        <v>2.4916161168859444E-3</v>
      </c>
      <c r="M52" s="101">
        <v>4.899169381859087E-4</v>
      </c>
      <c r="N52" s="101">
        <v>1.4412340545509157E-3</v>
      </c>
      <c r="O52" s="101">
        <v>1.833770800149129E-3</v>
      </c>
      <c r="P52" s="101">
        <v>3.0635272245867601E-3</v>
      </c>
      <c r="Q52" s="101">
        <v>1.2584085798004983E-3</v>
      </c>
      <c r="R52" s="101">
        <v>7.7617940421594283E-4</v>
      </c>
      <c r="S52" s="101">
        <v>1.1035078790141771E-3</v>
      </c>
      <c r="T52" s="101">
        <v>1.7199873085585748E-3</v>
      </c>
      <c r="U52" s="101">
        <v>1.625801818446718E-3</v>
      </c>
      <c r="V52" s="101">
        <v>3.643812239776912E-3</v>
      </c>
      <c r="W52" s="101">
        <v>0</v>
      </c>
      <c r="X52" s="101">
        <v>0</v>
      </c>
      <c r="Y52" s="101">
        <v>0</v>
      </c>
      <c r="DA52" s="131" t="s">
        <v>3803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3804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3805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3806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3807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3808</v>
      </c>
    </row>
    <row r="58" spans="1:105" ht="12" customHeight="1" x14ac:dyDescent="0.25">
      <c r="A58" s="121" t="s">
        <v>54</v>
      </c>
      <c r="B58" s="122"/>
      <c r="C58" s="122">
        <v>9.4175346877090185E-2</v>
      </c>
      <c r="D58" s="122">
        <v>6.7742736112512067E-2</v>
      </c>
      <c r="E58" s="122">
        <v>7.4946364351252015E-2</v>
      </c>
      <c r="F58" s="122">
        <v>8.9830723345754367E-3</v>
      </c>
      <c r="G58" s="122">
        <v>1.5088701061558957E-2</v>
      </c>
      <c r="H58" s="122">
        <v>6.1947136618239898E-3</v>
      </c>
      <c r="I58" s="122">
        <v>2.208555862026312E-2</v>
      </c>
      <c r="J58" s="122">
        <v>2.9269867071871729E-2</v>
      </c>
      <c r="K58" s="122">
        <v>5.1064587336220477E-2</v>
      </c>
      <c r="L58" s="122">
        <v>2.5545983835786261E-2</v>
      </c>
      <c r="M58" s="122">
        <v>5.6078966288404123E-3</v>
      </c>
      <c r="N58" s="122">
        <v>1.0467694638367851E-2</v>
      </c>
      <c r="O58" s="122">
        <v>3.8442757213154821E-2</v>
      </c>
      <c r="P58" s="122">
        <v>2.0985916024264209E-2</v>
      </c>
      <c r="Q58" s="122">
        <v>1.8944528196195774E-2</v>
      </c>
      <c r="R58" s="122">
        <v>8.0128982662155124E-3</v>
      </c>
      <c r="S58" s="122">
        <v>8.7023272291690372E-3</v>
      </c>
      <c r="T58" s="122">
        <v>5.6647234952634153E-3</v>
      </c>
      <c r="U58" s="122">
        <v>7.3043070458207217E-3</v>
      </c>
      <c r="V58" s="122">
        <v>1.167746869404491E-2</v>
      </c>
      <c r="W58" s="122">
        <v>0</v>
      </c>
      <c r="X58" s="122">
        <v>0</v>
      </c>
      <c r="Y58" s="122">
        <v>1.2880574404007311E-3</v>
      </c>
      <c r="DA58" s="130" t="s">
        <v>3809</v>
      </c>
    </row>
    <row r="59" spans="1:105" ht="12" customHeight="1" x14ac:dyDescent="0.25">
      <c r="A59" s="97" t="s">
        <v>50</v>
      </c>
      <c r="B59" s="98"/>
      <c r="C59" s="98">
        <v>9.4175346877090185E-2</v>
      </c>
      <c r="D59" s="98">
        <v>6.7742736112512067E-2</v>
      </c>
      <c r="E59" s="98">
        <v>7.4946364351252015E-2</v>
      </c>
      <c r="F59" s="98">
        <v>8.9830723345754367E-3</v>
      </c>
      <c r="G59" s="98">
        <v>1.5088701061558957E-2</v>
      </c>
      <c r="H59" s="98">
        <v>6.1947136618239898E-3</v>
      </c>
      <c r="I59" s="98">
        <v>2.208555862026312E-2</v>
      </c>
      <c r="J59" s="98">
        <v>2.9269867071871729E-2</v>
      </c>
      <c r="K59" s="98">
        <v>5.1064587336220477E-2</v>
      </c>
      <c r="L59" s="98">
        <v>2.5545983835786261E-2</v>
      </c>
      <c r="M59" s="98">
        <v>5.6078966288404123E-3</v>
      </c>
      <c r="N59" s="98">
        <v>1.0467694638367851E-2</v>
      </c>
      <c r="O59" s="98">
        <v>3.8442757213154821E-2</v>
      </c>
      <c r="P59" s="98">
        <v>2.0985916024264209E-2</v>
      </c>
      <c r="Q59" s="98">
        <v>1.8944528196195774E-2</v>
      </c>
      <c r="R59" s="98">
        <v>8.0128982662155124E-3</v>
      </c>
      <c r="S59" s="98">
        <v>8.7023272291690372E-3</v>
      </c>
      <c r="T59" s="98">
        <v>5.6647234952634153E-3</v>
      </c>
      <c r="U59" s="98">
        <v>7.3043070458207217E-3</v>
      </c>
      <c r="V59" s="98">
        <v>1.167746869404491E-2</v>
      </c>
      <c r="W59" s="98">
        <v>0</v>
      </c>
      <c r="X59" s="98">
        <v>0</v>
      </c>
      <c r="Y59" s="98">
        <v>1.2880574404007311E-3</v>
      </c>
      <c r="DA59" s="63" t="s">
        <v>3810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3811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2.9201648230649782</v>
      </c>
      <c r="D62" s="117">
        <f t="shared" si="21"/>
        <v>3.2449216552967761</v>
      </c>
      <c r="E62" s="117">
        <f t="shared" si="21"/>
        <v>2.6636528234899326</v>
      </c>
      <c r="F62" s="117">
        <f t="shared" si="21"/>
        <v>3.622249004741628</v>
      </c>
      <c r="G62" s="117">
        <f t="shared" si="21"/>
        <v>3.1973375904827237</v>
      </c>
      <c r="H62" s="117">
        <f t="shared" si="21"/>
        <v>4.5110331027113233</v>
      </c>
      <c r="I62" s="117">
        <f t="shared" si="21"/>
        <v>3.9865877806645664</v>
      </c>
      <c r="J62" s="117">
        <f t="shared" si="21"/>
        <v>2.796827407451246</v>
      </c>
      <c r="K62" s="117">
        <f t="shared" si="21"/>
        <v>1.4636450995097379</v>
      </c>
      <c r="L62" s="117">
        <f t="shared" si="21"/>
        <v>0.69227184149293686</v>
      </c>
      <c r="M62" s="117">
        <f t="shared" si="21"/>
        <v>0</v>
      </c>
      <c r="N62" s="117">
        <f t="shared" si="21"/>
        <v>0</v>
      </c>
      <c r="O62" s="117">
        <f t="shared" si="21"/>
        <v>0.23685226220047081</v>
      </c>
      <c r="P62" s="117">
        <f t="shared" si="21"/>
        <v>0.5330582970057165</v>
      </c>
      <c r="Q62" s="117">
        <f t="shared" si="21"/>
        <v>0.66310350154131714</v>
      </c>
      <c r="R62" s="117">
        <f t="shared" ref="R62:V62" si="22">R63+R66+R68+R77</f>
        <v>0.97697296817288826</v>
      </c>
      <c r="S62" s="117">
        <f t="shared" si="22"/>
        <v>1.65604576206522</v>
      </c>
      <c r="T62" s="117">
        <f t="shared" si="22"/>
        <v>1.7287793986631923</v>
      </c>
      <c r="U62" s="117">
        <f t="shared" si="22"/>
        <v>2.1864168113318425</v>
      </c>
      <c r="V62" s="117">
        <f t="shared" si="22"/>
        <v>1.3492810788409542</v>
      </c>
      <c r="W62" s="117">
        <f t="shared" ref="W62:Y62" si="23">W63+W66+W68+W77</f>
        <v>0.64266723401827652</v>
      </c>
      <c r="X62" s="117">
        <f t="shared" si="23"/>
        <v>0</v>
      </c>
      <c r="Y62" s="117">
        <f t="shared" si="23"/>
        <v>0</v>
      </c>
      <c r="DA62" s="129" t="s">
        <v>3812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2.6695681752214244</v>
      </c>
      <c r="D63" s="122">
        <f t="shared" si="24"/>
        <v>2.9682628957092256</v>
      </c>
      <c r="E63" s="122">
        <f t="shared" si="24"/>
        <v>2.4483837170211018</v>
      </c>
      <c r="F63" s="122">
        <f t="shared" si="24"/>
        <v>3.3155839759283454</v>
      </c>
      <c r="G63" s="122">
        <f t="shared" si="24"/>
        <v>2.9451351704176894</v>
      </c>
      <c r="H63" s="122">
        <f t="shared" si="24"/>
        <v>4.1551982796681299</v>
      </c>
      <c r="I63" s="122">
        <f t="shared" si="24"/>
        <v>3.6723053894840105</v>
      </c>
      <c r="J63" s="122">
        <f t="shared" si="24"/>
        <v>2.5465056647741284</v>
      </c>
      <c r="K63" s="122">
        <f t="shared" si="24"/>
        <v>1.3325441266616871</v>
      </c>
      <c r="L63" s="122">
        <f t="shared" si="24"/>
        <v>0.64004647823047145</v>
      </c>
      <c r="M63" s="122">
        <f t="shared" si="24"/>
        <v>0</v>
      </c>
      <c r="N63" s="122">
        <f t="shared" si="24"/>
        <v>0</v>
      </c>
      <c r="O63" s="122">
        <f t="shared" si="24"/>
        <v>0.21772992724789431</v>
      </c>
      <c r="P63" s="122">
        <f t="shared" si="24"/>
        <v>0.49073173346994636</v>
      </c>
      <c r="Q63" s="122">
        <f t="shared" si="24"/>
        <v>0.59595521547571539</v>
      </c>
      <c r="R63" s="122">
        <f t="shared" ref="R63:V63" si="25">SUM(R64:R65)</f>
        <v>0.87775653599956116</v>
      </c>
      <c r="S63" s="122">
        <f t="shared" si="25"/>
        <v>1.4661365558893507</v>
      </c>
      <c r="T63" s="122">
        <f t="shared" si="25"/>
        <v>1.5351144510513108</v>
      </c>
      <c r="U63" s="122">
        <f t="shared" si="25"/>
        <v>1.8825508276141207</v>
      </c>
      <c r="V63" s="122">
        <f t="shared" si="25"/>
        <v>1.1776983675524728</v>
      </c>
      <c r="W63" s="122">
        <f t="shared" ref="W63:Y63" si="26">SUM(W64:W65)</f>
        <v>0.5588297839619234</v>
      </c>
      <c r="X63" s="122">
        <f t="shared" si="26"/>
        <v>0</v>
      </c>
      <c r="Y63" s="122">
        <f t="shared" si="26"/>
        <v>0</v>
      </c>
      <c r="DA63" s="130" t="s">
        <v>3813</v>
      </c>
    </row>
    <row r="64" spans="1:105" ht="12" customHeight="1" x14ac:dyDescent="0.25">
      <c r="A64" s="97" t="s">
        <v>212</v>
      </c>
      <c r="B64" s="98"/>
      <c r="C64" s="98">
        <v>2.6695681752214244</v>
      </c>
      <c r="D64" s="98">
        <v>2.9682628957092256</v>
      </c>
      <c r="E64" s="98">
        <v>2.4483837170211018</v>
      </c>
      <c r="F64" s="98">
        <v>3.3155839759283454</v>
      </c>
      <c r="G64" s="98">
        <v>2.9451351704176894</v>
      </c>
      <c r="H64" s="98">
        <v>4.1551982796681299</v>
      </c>
      <c r="I64" s="98">
        <v>3.6723053894840105</v>
      </c>
      <c r="J64" s="98">
        <v>2.5465056647741284</v>
      </c>
      <c r="K64" s="98">
        <v>1.3325441266616871</v>
      </c>
      <c r="L64" s="98">
        <v>0.64004647823047145</v>
      </c>
      <c r="M64" s="98">
        <v>0</v>
      </c>
      <c r="N64" s="98">
        <v>0</v>
      </c>
      <c r="O64" s="98">
        <v>0.21772992724789431</v>
      </c>
      <c r="P64" s="98">
        <v>0.49073173346994636</v>
      </c>
      <c r="Q64" s="98">
        <v>0.59595521547571539</v>
      </c>
      <c r="R64" s="98">
        <v>0.87775653599956116</v>
      </c>
      <c r="S64" s="98">
        <v>1.4661365558893507</v>
      </c>
      <c r="T64" s="98">
        <v>1.5351144510513108</v>
      </c>
      <c r="U64" s="98">
        <v>1.8825508276141207</v>
      </c>
      <c r="V64" s="98">
        <v>1.1776983675524728</v>
      </c>
      <c r="W64" s="98">
        <v>0.5588297839619234</v>
      </c>
      <c r="X64" s="98">
        <v>0</v>
      </c>
      <c r="Y64" s="98">
        <v>0</v>
      </c>
      <c r="DA64" s="63" t="s">
        <v>3814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3815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3816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3817</v>
      </c>
    </row>
    <row r="68" spans="1:105" ht="12" customHeight="1" x14ac:dyDescent="0.25">
      <c r="A68" s="121" t="s">
        <v>55</v>
      </c>
      <c r="B68" s="122"/>
      <c r="C68" s="122">
        <v>0.22621417361797427</v>
      </c>
      <c r="D68" s="122">
        <v>0.24917327448238999</v>
      </c>
      <c r="E68" s="122">
        <v>0.19373001236476867</v>
      </c>
      <c r="F68" s="122">
        <v>0.27621478940912769</v>
      </c>
      <c r="G68" s="122">
        <v>0.22657551072707335</v>
      </c>
      <c r="H68" s="122">
        <v>0.32030230753208172</v>
      </c>
      <c r="I68" s="122">
        <v>0.28144476299957022</v>
      </c>
      <c r="J68" s="122">
        <v>0.2217332052269376</v>
      </c>
      <c r="K68" s="122">
        <v>0.11494217812201965</v>
      </c>
      <c r="L68" s="122">
        <v>4.5305356862450373E-2</v>
      </c>
      <c r="M68" s="122">
        <v>0</v>
      </c>
      <c r="N68" s="122">
        <v>0</v>
      </c>
      <c r="O68" s="122">
        <v>1.5974294299056262E-2</v>
      </c>
      <c r="P68" s="122">
        <v>3.5231719443584678E-2</v>
      </c>
      <c r="Q68" s="122">
        <v>5.6656634775884403E-2</v>
      </c>
      <c r="R68" s="122">
        <v>8.4230918307630492E-2</v>
      </c>
      <c r="S68" s="122">
        <v>0.16089668711137281</v>
      </c>
      <c r="T68" s="122">
        <v>0.16316796535762837</v>
      </c>
      <c r="U68" s="122">
        <v>0.25373250336736142</v>
      </c>
      <c r="V68" s="122">
        <v>0.13734984220129945</v>
      </c>
      <c r="W68" s="122">
        <v>6.6390641563150221E-2</v>
      </c>
      <c r="X68" s="122">
        <v>0</v>
      </c>
      <c r="Y68" s="122">
        <v>0</v>
      </c>
      <c r="DA68" s="130" t="s">
        <v>3818</v>
      </c>
    </row>
    <row r="69" spans="1:105" ht="12" customHeight="1" x14ac:dyDescent="0.25">
      <c r="A69" s="97" t="s">
        <v>134</v>
      </c>
      <c r="B69" s="98"/>
      <c r="C69" s="98">
        <v>0.22621417361797427</v>
      </c>
      <c r="D69" s="98">
        <v>0.24917327448238999</v>
      </c>
      <c r="E69" s="98">
        <v>0.19373001236476867</v>
      </c>
      <c r="F69" s="98">
        <v>0.27621478940912769</v>
      </c>
      <c r="G69" s="98">
        <v>0.22657551072707335</v>
      </c>
      <c r="H69" s="98">
        <v>0.32030230753208172</v>
      </c>
      <c r="I69" s="98">
        <v>0.28109199237092852</v>
      </c>
      <c r="J69" s="98">
        <v>0.2217332052269376</v>
      </c>
      <c r="K69" s="98">
        <v>0.11494217812201965</v>
      </c>
      <c r="L69" s="98">
        <v>4.5305356862450373E-2</v>
      </c>
      <c r="M69" s="98">
        <v>0</v>
      </c>
      <c r="N69" s="98">
        <v>0</v>
      </c>
      <c r="O69" s="98">
        <v>1.5974294299056262E-2</v>
      </c>
      <c r="P69" s="98">
        <v>3.5231719443584678E-2</v>
      </c>
      <c r="Q69" s="98">
        <v>5.6656634775884403E-2</v>
      </c>
      <c r="R69" s="98">
        <v>8.4230918307630492E-2</v>
      </c>
      <c r="S69" s="98">
        <v>0.16063811040053577</v>
      </c>
      <c r="T69" s="98">
        <v>0.16316796535762837</v>
      </c>
      <c r="U69" s="98">
        <v>0.25348370898494405</v>
      </c>
      <c r="V69" s="98">
        <v>0.13710890351331653</v>
      </c>
      <c r="W69" s="98">
        <v>6.6133666046388359E-2</v>
      </c>
      <c r="X69" s="98">
        <v>0</v>
      </c>
      <c r="Y69" s="98">
        <v>0</v>
      </c>
      <c r="DA69" s="63" t="s">
        <v>3819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3.5277062864169938E-4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2.5857671083704163E-4</v>
      </c>
      <c r="T70" s="98">
        <v>0</v>
      </c>
      <c r="U70" s="98">
        <v>2.4879438241736827E-4</v>
      </c>
      <c r="V70" s="98">
        <v>2.4093868798292779E-4</v>
      </c>
      <c r="W70" s="98">
        <v>2.569755167618668E-4</v>
      </c>
      <c r="X70" s="98">
        <v>0</v>
      </c>
      <c r="Y70" s="98">
        <v>0</v>
      </c>
      <c r="DA70" s="63" t="s">
        <v>3820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3.5277062864169938E-4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2.5857671083704163E-4</v>
      </c>
      <c r="T71" s="101">
        <v>0</v>
      </c>
      <c r="U71" s="101">
        <v>2.4879438241736827E-4</v>
      </c>
      <c r="V71" s="101">
        <v>2.4093868798292779E-4</v>
      </c>
      <c r="W71" s="101">
        <v>2.569755167618668E-4</v>
      </c>
      <c r="X71" s="101">
        <v>0</v>
      </c>
      <c r="Y71" s="101">
        <v>0</v>
      </c>
      <c r="DA71" s="131" t="s">
        <v>3821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3822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3823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3824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3825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3826</v>
      </c>
    </row>
    <row r="77" spans="1:105" ht="12" customHeight="1" x14ac:dyDescent="0.25">
      <c r="A77" s="121" t="s">
        <v>54</v>
      </c>
      <c r="B77" s="122"/>
      <c r="C77" s="122">
        <v>2.4382474225579352E-2</v>
      </c>
      <c r="D77" s="122">
        <v>2.7485485105160308E-2</v>
      </c>
      <c r="E77" s="122">
        <v>2.1539094104061858E-2</v>
      </c>
      <c r="F77" s="122">
        <v>3.0450239404154828E-2</v>
      </c>
      <c r="G77" s="122">
        <v>2.562690933796086E-2</v>
      </c>
      <c r="H77" s="122">
        <v>3.553251551111182E-2</v>
      </c>
      <c r="I77" s="122">
        <v>3.2837628180985803E-2</v>
      </c>
      <c r="J77" s="122">
        <v>2.8588537450179828E-2</v>
      </c>
      <c r="K77" s="122">
        <v>1.6158794726031173E-2</v>
      </c>
      <c r="L77" s="122">
        <v>6.9200064000150196E-3</v>
      </c>
      <c r="M77" s="122">
        <v>0</v>
      </c>
      <c r="N77" s="122">
        <v>0</v>
      </c>
      <c r="O77" s="122">
        <v>3.1480406535202544E-3</v>
      </c>
      <c r="P77" s="122">
        <v>7.0948440921853838E-3</v>
      </c>
      <c r="Q77" s="122">
        <v>1.0491651289717262E-2</v>
      </c>
      <c r="R77" s="122">
        <v>1.4985513865696621E-2</v>
      </c>
      <c r="S77" s="122">
        <v>2.9012519064496478E-2</v>
      </c>
      <c r="T77" s="122">
        <v>3.0496982254253038E-2</v>
      </c>
      <c r="U77" s="122">
        <v>5.0133480350360388E-2</v>
      </c>
      <c r="V77" s="122">
        <v>3.423286908718174E-2</v>
      </c>
      <c r="W77" s="122">
        <v>1.7446808493202869E-2</v>
      </c>
      <c r="X77" s="122">
        <v>0</v>
      </c>
      <c r="Y77" s="122">
        <v>0</v>
      </c>
      <c r="DA77" s="130" t="s">
        <v>3827</v>
      </c>
    </row>
    <row r="78" spans="1:105" ht="12" customHeight="1" x14ac:dyDescent="0.25">
      <c r="A78" s="97" t="s">
        <v>189</v>
      </c>
      <c r="B78" s="98"/>
      <c r="C78" s="98">
        <v>2.4382474225579352E-2</v>
      </c>
      <c r="D78" s="98">
        <v>2.7485485105160308E-2</v>
      </c>
      <c r="E78" s="98">
        <v>2.1539094104061858E-2</v>
      </c>
      <c r="F78" s="98">
        <v>3.0450239404154828E-2</v>
      </c>
      <c r="G78" s="98">
        <v>2.562690933796086E-2</v>
      </c>
      <c r="H78" s="98">
        <v>3.553251551111182E-2</v>
      </c>
      <c r="I78" s="98">
        <v>3.2837628180985803E-2</v>
      </c>
      <c r="J78" s="98">
        <v>2.8588537450179828E-2</v>
      </c>
      <c r="K78" s="98">
        <v>1.6158794726031173E-2</v>
      </c>
      <c r="L78" s="98">
        <v>6.9200064000150196E-3</v>
      </c>
      <c r="M78" s="98">
        <v>0</v>
      </c>
      <c r="N78" s="98">
        <v>0</v>
      </c>
      <c r="O78" s="98">
        <v>3.1480406535202544E-3</v>
      </c>
      <c r="P78" s="98">
        <v>7.0948440921853838E-3</v>
      </c>
      <c r="Q78" s="98">
        <v>1.0491651289717262E-2</v>
      </c>
      <c r="R78" s="98">
        <v>1.4985513865696621E-2</v>
      </c>
      <c r="S78" s="98">
        <v>2.9012519064496478E-2</v>
      </c>
      <c r="T78" s="98">
        <v>3.0496982254253038E-2</v>
      </c>
      <c r="U78" s="98">
        <v>5.0133480350360388E-2</v>
      </c>
      <c r="V78" s="98">
        <v>3.423286908718174E-2</v>
      </c>
      <c r="W78" s="98">
        <v>1.7446808493202869E-2</v>
      </c>
      <c r="X78" s="98">
        <v>0</v>
      </c>
      <c r="Y78" s="98">
        <v>0</v>
      </c>
      <c r="DA78" s="63" t="s">
        <v>3828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3829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0.13235776139209005</v>
      </c>
      <c r="D81" s="117">
        <f t="shared" si="28"/>
        <v>0.13065472984884166</v>
      </c>
      <c r="E81" s="117">
        <f t="shared" si="28"/>
        <v>0.14432455304190717</v>
      </c>
      <c r="F81" s="117">
        <f t="shared" si="28"/>
        <v>9.1364418622389185E-2</v>
      </c>
      <c r="G81" s="117">
        <f t="shared" si="28"/>
        <v>8.964863378466785E-2</v>
      </c>
      <c r="H81" s="117">
        <f t="shared" si="28"/>
        <v>5.0381283943273729E-2</v>
      </c>
      <c r="I81" s="117">
        <f t="shared" si="28"/>
        <v>9.6486583646876178E-2</v>
      </c>
      <c r="J81" s="117">
        <f t="shared" si="28"/>
        <v>0.2371938306262048</v>
      </c>
      <c r="K81" s="117">
        <f t="shared" si="28"/>
        <v>0.15588137186846251</v>
      </c>
      <c r="L81" s="117">
        <f t="shared" si="28"/>
        <v>4.7735561036213736E-2</v>
      </c>
      <c r="M81" s="117">
        <f t="shared" si="28"/>
        <v>1.0250993837665269E-2</v>
      </c>
      <c r="N81" s="117">
        <f t="shared" si="28"/>
        <v>1.9519469229033772E-2</v>
      </c>
      <c r="O81" s="117">
        <f t="shared" si="28"/>
        <v>8.302807347832182E-2</v>
      </c>
      <c r="P81" s="117">
        <f t="shared" si="28"/>
        <v>0.12895119468997565</v>
      </c>
      <c r="Q81" s="117">
        <f t="shared" si="28"/>
        <v>0.11895212339499749</v>
      </c>
      <c r="R81" s="117">
        <f t="shared" ref="R81:V81" si="29">R82+R85+R87+R100</f>
        <v>7.4377789551726234E-2</v>
      </c>
      <c r="S81" s="117">
        <f t="shared" si="29"/>
        <v>5.5136882444353441E-2</v>
      </c>
      <c r="T81" s="117">
        <f t="shared" si="29"/>
        <v>3.4333750940803862E-2</v>
      </c>
      <c r="U81" s="117">
        <f t="shared" si="29"/>
        <v>5.625721099713845E-2</v>
      </c>
      <c r="V81" s="117">
        <f t="shared" si="29"/>
        <v>7.6542158080497497E-2</v>
      </c>
      <c r="W81" s="117">
        <f t="shared" ref="W81:Y81" si="30">W82+W85+W87+W100</f>
        <v>0.11261292781433871</v>
      </c>
      <c r="X81" s="117">
        <f t="shared" si="30"/>
        <v>7.4511818220960049E-2</v>
      </c>
      <c r="Y81" s="117">
        <f t="shared" si="30"/>
        <v>3.7926135745132636E-2</v>
      </c>
      <c r="DA81" s="129" t="s">
        <v>3830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3831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3832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3833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3834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3835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X87" s="122">
        <v>0</v>
      </c>
      <c r="Y87" s="122">
        <v>0</v>
      </c>
      <c r="DA87" s="130" t="s">
        <v>3836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3837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3838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3839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3840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3841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3842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3843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3844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3845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3846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3847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3848</v>
      </c>
    </row>
    <row r="100" spans="1:105" ht="12" customHeight="1" x14ac:dyDescent="0.25">
      <c r="A100" s="121" t="s">
        <v>54</v>
      </c>
      <c r="B100" s="122"/>
      <c r="C100" s="122">
        <v>0.13235776139209005</v>
      </c>
      <c r="D100" s="122">
        <v>0.13065472984884166</v>
      </c>
      <c r="E100" s="122">
        <v>0.14432455304190717</v>
      </c>
      <c r="F100" s="122">
        <v>9.1364418622389185E-2</v>
      </c>
      <c r="G100" s="122">
        <v>8.964863378466785E-2</v>
      </c>
      <c r="H100" s="122">
        <v>5.0381283943273729E-2</v>
      </c>
      <c r="I100" s="122">
        <v>9.6486583646876178E-2</v>
      </c>
      <c r="J100" s="122">
        <v>0.2371938306262048</v>
      </c>
      <c r="K100" s="122">
        <v>0.15588137186846251</v>
      </c>
      <c r="L100" s="122">
        <v>4.7735561036213736E-2</v>
      </c>
      <c r="M100" s="122">
        <v>1.0250993837665269E-2</v>
      </c>
      <c r="N100" s="122">
        <v>1.9519469229033772E-2</v>
      </c>
      <c r="O100" s="122">
        <v>8.302807347832182E-2</v>
      </c>
      <c r="P100" s="122">
        <v>0.12895119468997565</v>
      </c>
      <c r="Q100" s="122">
        <v>0.11895212339499749</v>
      </c>
      <c r="R100" s="122">
        <v>7.4377789551726234E-2</v>
      </c>
      <c r="S100" s="122">
        <v>5.5136882444353441E-2</v>
      </c>
      <c r="T100" s="122">
        <v>3.4333750940803862E-2</v>
      </c>
      <c r="U100" s="122">
        <v>5.625721099713845E-2</v>
      </c>
      <c r="V100" s="122">
        <v>7.6542158080497497E-2</v>
      </c>
      <c r="W100" s="122">
        <v>0.11261292781433871</v>
      </c>
      <c r="X100" s="122">
        <v>7.4511818220960049E-2</v>
      </c>
      <c r="Y100" s="122">
        <v>3.7926135745132636E-2</v>
      </c>
      <c r="DA100" s="130" t="s">
        <v>3849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3850</v>
      </c>
    </row>
    <row r="102" spans="1:105" ht="12" customHeight="1" x14ac:dyDescent="0.25">
      <c r="A102" s="97" t="s">
        <v>50</v>
      </c>
      <c r="B102" s="98"/>
      <c r="C102" s="98">
        <v>0.13235776139209005</v>
      </c>
      <c r="D102" s="98">
        <v>0.13065472984884166</v>
      </c>
      <c r="E102" s="98">
        <v>0.14432455304190717</v>
      </c>
      <c r="F102" s="98">
        <v>9.1364418622389185E-2</v>
      </c>
      <c r="G102" s="98">
        <v>8.964863378466785E-2</v>
      </c>
      <c r="H102" s="98">
        <v>5.0381283943273729E-2</v>
      </c>
      <c r="I102" s="98">
        <v>9.6486583646876178E-2</v>
      </c>
      <c r="J102" s="98">
        <v>0.2371938306262048</v>
      </c>
      <c r="K102" s="98">
        <v>0.15588137186846251</v>
      </c>
      <c r="L102" s="98">
        <v>4.7735561036213736E-2</v>
      </c>
      <c r="M102" s="98">
        <v>1.0250993837665269E-2</v>
      </c>
      <c r="N102" s="98">
        <v>1.9519469229033772E-2</v>
      </c>
      <c r="O102" s="98">
        <v>8.302807347832182E-2</v>
      </c>
      <c r="P102" s="98">
        <v>0.12895119468997565</v>
      </c>
      <c r="Q102" s="98">
        <v>0.11895212339499749</v>
      </c>
      <c r="R102" s="98">
        <v>7.4377789551726234E-2</v>
      </c>
      <c r="S102" s="98">
        <v>5.5136882444353441E-2</v>
      </c>
      <c r="T102" s="98">
        <v>3.4333750940803862E-2</v>
      </c>
      <c r="U102" s="98">
        <v>5.625721099713845E-2</v>
      </c>
      <c r="V102" s="98">
        <v>7.6542158080497497E-2</v>
      </c>
      <c r="W102" s="98">
        <v>0.11261292781433871</v>
      </c>
      <c r="X102" s="98">
        <v>7.4511818220960049E-2</v>
      </c>
      <c r="Y102" s="98">
        <v>3.7926135745132636E-2</v>
      </c>
      <c r="DA102" s="63" t="s">
        <v>3851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3852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3853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3854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3855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3856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3857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3858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3859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3860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3861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3862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3863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3864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3865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3866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3867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3868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3869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3870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0.2824069067326278</v>
      </c>
      <c r="D124" s="117">
        <f t="shared" si="42"/>
        <v>0.23294289109335617</v>
      </c>
      <c r="E124" s="117">
        <f t="shared" si="42"/>
        <v>0.26176825806713983</v>
      </c>
      <c r="F124" s="117">
        <f t="shared" si="42"/>
        <v>0.14641312408731791</v>
      </c>
      <c r="G124" s="117">
        <f t="shared" si="42"/>
        <v>9.7328918559245151E-2</v>
      </c>
      <c r="H124" s="117">
        <f t="shared" si="42"/>
        <v>6.2734903673500778E-2</v>
      </c>
      <c r="I124" s="117">
        <f t="shared" si="42"/>
        <v>0.12786628190343227</v>
      </c>
      <c r="J124" s="117">
        <f t="shared" si="42"/>
        <v>0.30915454068539172</v>
      </c>
      <c r="K124" s="117">
        <f t="shared" si="42"/>
        <v>0.2132697471100973</v>
      </c>
      <c r="L124" s="117">
        <f t="shared" si="42"/>
        <v>7.1789808589618323E-2</v>
      </c>
      <c r="M124" s="117">
        <f t="shared" si="42"/>
        <v>1.5798590502754707E-2</v>
      </c>
      <c r="N124" s="117">
        <f t="shared" si="42"/>
        <v>3.1908769646425673E-2</v>
      </c>
      <c r="O124" s="117">
        <f t="shared" si="42"/>
        <v>0.13713780714997958</v>
      </c>
      <c r="P124" s="117">
        <f t="shared" si="42"/>
        <v>0.16359775416399674</v>
      </c>
      <c r="Q124" s="117">
        <f t="shared" si="42"/>
        <v>0.24757977835800912</v>
      </c>
      <c r="R124" s="117">
        <f t="shared" ref="R124:V124" si="43">R125+R128+R130+R139</f>
        <v>9.6671740373051665E-2</v>
      </c>
      <c r="S124" s="117">
        <f t="shared" si="43"/>
        <v>8.7953291995571031E-2</v>
      </c>
      <c r="T124" s="117">
        <f t="shared" si="43"/>
        <v>4.1794606276028858E-2</v>
      </c>
      <c r="U124" s="117">
        <f t="shared" si="43"/>
        <v>8.8143320601009684E-2</v>
      </c>
      <c r="V124" s="117">
        <f t="shared" si="43"/>
        <v>7.9643985702353176E-2</v>
      </c>
      <c r="W124" s="117">
        <f t="shared" ref="W124:Y124" si="44">W125+W128+W130+W139</f>
        <v>0.18919356217272432</v>
      </c>
      <c r="X124" s="117">
        <f t="shared" si="44"/>
        <v>0.14024761255179569</v>
      </c>
      <c r="Y124" s="117">
        <f t="shared" si="44"/>
        <v>7.1558746688929503E-2</v>
      </c>
      <c r="DA124" s="129" t="s">
        <v>3871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3872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3873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3874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3875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3876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3877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3878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3879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3880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3881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3882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3883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3884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3885</v>
      </c>
    </row>
    <row r="139" spans="1:105" ht="12" customHeight="1" x14ac:dyDescent="0.25">
      <c r="A139" s="121" t="s">
        <v>54</v>
      </c>
      <c r="B139" s="122"/>
      <c r="C139" s="122">
        <v>0.2824069067326278</v>
      </c>
      <c r="D139" s="122">
        <v>0.23294289109335617</v>
      </c>
      <c r="E139" s="122">
        <v>0.26176825806713983</v>
      </c>
      <c r="F139" s="122">
        <v>0.14641312408731791</v>
      </c>
      <c r="G139" s="122">
        <v>9.7328918559245151E-2</v>
      </c>
      <c r="H139" s="122">
        <v>6.2734903673500778E-2</v>
      </c>
      <c r="I139" s="122">
        <v>0.12786628190343227</v>
      </c>
      <c r="J139" s="122">
        <v>0.30915454068539172</v>
      </c>
      <c r="K139" s="122">
        <v>0.2132697471100973</v>
      </c>
      <c r="L139" s="122">
        <v>7.1789808589618323E-2</v>
      </c>
      <c r="M139" s="122">
        <v>1.5798590502754707E-2</v>
      </c>
      <c r="N139" s="122">
        <v>3.1908769646425673E-2</v>
      </c>
      <c r="O139" s="122">
        <v>0.13713780714997958</v>
      </c>
      <c r="P139" s="122">
        <v>0.16359775416399674</v>
      </c>
      <c r="Q139" s="122">
        <v>0.24757977835800912</v>
      </c>
      <c r="R139" s="122">
        <v>9.6671740373051665E-2</v>
      </c>
      <c r="S139" s="122">
        <v>8.7953291995571031E-2</v>
      </c>
      <c r="T139" s="122">
        <v>4.1794606276028858E-2</v>
      </c>
      <c r="U139" s="122">
        <v>8.8143320601009684E-2</v>
      </c>
      <c r="V139" s="122">
        <v>7.9643985702353176E-2</v>
      </c>
      <c r="W139" s="122">
        <v>0.18919356217272432</v>
      </c>
      <c r="X139" s="122">
        <v>0.14024761255179569</v>
      </c>
      <c r="Y139" s="122">
        <v>7.1558746688929503E-2</v>
      </c>
      <c r="DA139" s="130" t="s">
        <v>3886</v>
      </c>
    </row>
    <row r="140" spans="1:105" ht="12" customHeight="1" x14ac:dyDescent="0.25">
      <c r="A140" s="97" t="s">
        <v>50</v>
      </c>
      <c r="B140" s="98"/>
      <c r="C140" s="98">
        <v>0.2824069067326278</v>
      </c>
      <c r="D140" s="98">
        <v>0.23294289109335617</v>
      </c>
      <c r="E140" s="98">
        <v>0.26176825806713983</v>
      </c>
      <c r="F140" s="98">
        <v>0.14641312408731791</v>
      </c>
      <c r="G140" s="98">
        <v>9.7328918559245151E-2</v>
      </c>
      <c r="H140" s="98">
        <v>6.2734903673500778E-2</v>
      </c>
      <c r="I140" s="98">
        <v>0.12786628190343227</v>
      </c>
      <c r="J140" s="98">
        <v>0.30915454068539172</v>
      </c>
      <c r="K140" s="98">
        <v>0.2132697471100973</v>
      </c>
      <c r="L140" s="98">
        <v>7.1789808589618323E-2</v>
      </c>
      <c r="M140" s="98">
        <v>1.5798590502754707E-2</v>
      </c>
      <c r="N140" s="98">
        <v>3.1908769646425673E-2</v>
      </c>
      <c r="O140" s="98">
        <v>0.13713780714997958</v>
      </c>
      <c r="P140" s="98">
        <v>0.16359775416399674</v>
      </c>
      <c r="Q140" s="98">
        <v>0.24757977835800912</v>
      </c>
      <c r="R140" s="98">
        <v>9.6671740373051665E-2</v>
      </c>
      <c r="S140" s="98">
        <v>8.7953291995571031E-2</v>
      </c>
      <c r="T140" s="98">
        <v>4.1794606276028858E-2</v>
      </c>
      <c r="U140" s="98">
        <v>8.8143320601009684E-2</v>
      </c>
      <c r="V140" s="98">
        <v>7.9643985702353176E-2</v>
      </c>
      <c r="W140" s="98">
        <v>0.18919356217272432</v>
      </c>
      <c r="X140" s="98">
        <v>0.14024761255179569</v>
      </c>
      <c r="Y140" s="98">
        <v>7.1558746688929503E-2</v>
      </c>
      <c r="DA140" s="63" t="s">
        <v>3887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3888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0.10477826385629452</v>
      </c>
      <c r="D143" s="117">
        <f t="shared" si="49"/>
        <v>0.13245221538416538</v>
      </c>
      <c r="E143" s="117">
        <f t="shared" si="49"/>
        <v>0.15232480542782223</v>
      </c>
      <c r="F143" s="117">
        <f t="shared" si="49"/>
        <v>7.8930531915385377E-2</v>
      </c>
      <c r="G143" s="117">
        <f t="shared" si="49"/>
        <v>7.8434058671347007E-2</v>
      </c>
      <c r="H143" s="117">
        <f t="shared" si="49"/>
        <v>3.4984018772266125E-2</v>
      </c>
      <c r="I143" s="117">
        <f t="shared" si="49"/>
        <v>5.9932828273208602E-2</v>
      </c>
      <c r="J143" s="117">
        <f t="shared" si="49"/>
        <v>0.12260971966972997</v>
      </c>
      <c r="K143" s="117">
        <f t="shared" si="49"/>
        <v>9.4777771232396849E-2</v>
      </c>
      <c r="L143" s="117">
        <f t="shared" si="49"/>
        <v>3.3439754996722644E-2</v>
      </c>
      <c r="M143" s="117">
        <f t="shared" si="49"/>
        <v>8.1404951063812434E-3</v>
      </c>
      <c r="N143" s="117">
        <f t="shared" si="49"/>
        <v>1.7041609145555393E-2</v>
      </c>
      <c r="O143" s="117">
        <f t="shared" si="49"/>
        <v>8.1026565472609974E-2</v>
      </c>
      <c r="P143" s="117">
        <f t="shared" si="49"/>
        <v>0.17970015513858942</v>
      </c>
      <c r="Q143" s="117">
        <f t="shared" si="49"/>
        <v>0.19033965882958931</v>
      </c>
      <c r="R143" s="117">
        <f t="shared" ref="R143:V143" si="50">R144+R146+R148+R157</f>
        <v>9.9062685823454663E-2</v>
      </c>
      <c r="S143" s="117">
        <f t="shared" si="50"/>
        <v>6.2709900033095969E-2</v>
      </c>
      <c r="T143" s="117">
        <f t="shared" si="50"/>
        <v>3.3988340971580495E-2</v>
      </c>
      <c r="U143" s="117">
        <f t="shared" si="50"/>
        <v>5.7451184264243754E-2</v>
      </c>
      <c r="V143" s="117">
        <f t="shared" si="50"/>
        <v>8.703363386030348E-2</v>
      </c>
      <c r="W143" s="117">
        <f t="shared" ref="W143:Y143" si="51">W144+W146+W148+W157</f>
        <v>0.18112232843859083</v>
      </c>
      <c r="X143" s="117">
        <f t="shared" si="51"/>
        <v>0.15189272117523001</v>
      </c>
      <c r="Y143" s="117">
        <f t="shared" si="51"/>
        <v>6.3186373326324749E-2</v>
      </c>
      <c r="DA143" s="129" t="s">
        <v>3889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3890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3891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3892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3893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3894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3895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3896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3897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3898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3899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3900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3901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3902</v>
      </c>
    </row>
    <row r="157" spans="1:105" ht="12" customHeight="1" x14ac:dyDescent="0.25">
      <c r="A157" s="121" t="s">
        <v>54</v>
      </c>
      <c r="B157" s="122"/>
      <c r="C157" s="122">
        <v>0.10477826385629452</v>
      </c>
      <c r="D157" s="122">
        <v>0.13245221538416538</v>
      </c>
      <c r="E157" s="122">
        <v>0.15232480542782223</v>
      </c>
      <c r="F157" s="122">
        <v>7.8930531915385377E-2</v>
      </c>
      <c r="G157" s="122">
        <v>7.8434058671347007E-2</v>
      </c>
      <c r="H157" s="122">
        <v>3.4984018772266125E-2</v>
      </c>
      <c r="I157" s="122">
        <v>5.9932828273208602E-2</v>
      </c>
      <c r="J157" s="122">
        <v>0.12260971966972997</v>
      </c>
      <c r="K157" s="122">
        <v>9.4777771232396849E-2</v>
      </c>
      <c r="L157" s="122">
        <v>3.3439754996722644E-2</v>
      </c>
      <c r="M157" s="122">
        <v>8.1404951063812434E-3</v>
      </c>
      <c r="N157" s="122">
        <v>1.7041609145555393E-2</v>
      </c>
      <c r="O157" s="122">
        <v>8.1026565472609974E-2</v>
      </c>
      <c r="P157" s="122">
        <v>0.17970015513858942</v>
      </c>
      <c r="Q157" s="122">
        <v>0.19033965882958931</v>
      </c>
      <c r="R157" s="122">
        <v>9.9062685823454663E-2</v>
      </c>
      <c r="S157" s="122">
        <v>6.2709900033095969E-2</v>
      </c>
      <c r="T157" s="122">
        <v>3.3988340971580495E-2</v>
      </c>
      <c r="U157" s="122">
        <v>5.7451184264243754E-2</v>
      </c>
      <c r="V157" s="122">
        <v>8.703363386030348E-2</v>
      </c>
      <c r="W157" s="122">
        <v>0.18112232843859083</v>
      </c>
      <c r="X157" s="122">
        <v>0.15189272117523001</v>
      </c>
      <c r="Y157" s="122">
        <v>6.3186373326324749E-2</v>
      </c>
      <c r="DA157" s="130" t="s">
        <v>3903</v>
      </c>
    </row>
    <row r="158" spans="1:105" ht="12" customHeight="1" x14ac:dyDescent="0.25">
      <c r="A158" s="97" t="s">
        <v>50</v>
      </c>
      <c r="B158" s="98"/>
      <c r="C158" s="98">
        <v>0.10477826385629452</v>
      </c>
      <c r="D158" s="98">
        <v>0.13245221538416538</v>
      </c>
      <c r="E158" s="98">
        <v>0.15232480542782223</v>
      </c>
      <c r="F158" s="98">
        <v>7.8930531915385377E-2</v>
      </c>
      <c r="G158" s="98">
        <v>7.8434058671347007E-2</v>
      </c>
      <c r="H158" s="98">
        <v>3.4984018772266125E-2</v>
      </c>
      <c r="I158" s="98">
        <v>5.9932828273208602E-2</v>
      </c>
      <c r="J158" s="98">
        <v>0.12260971966972997</v>
      </c>
      <c r="K158" s="98">
        <v>9.4777771232396849E-2</v>
      </c>
      <c r="L158" s="98">
        <v>3.3439754996722644E-2</v>
      </c>
      <c r="M158" s="98">
        <v>8.1404951063812434E-3</v>
      </c>
      <c r="N158" s="98">
        <v>1.7041609145555393E-2</v>
      </c>
      <c r="O158" s="98">
        <v>8.1026565472609974E-2</v>
      </c>
      <c r="P158" s="98">
        <v>0.17970015513858942</v>
      </c>
      <c r="Q158" s="98">
        <v>0.19033965882958931</v>
      </c>
      <c r="R158" s="98">
        <v>9.9062685823454663E-2</v>
      </c>
      <c r="S158" s="98">
        <v>6.2709900033095969E-2</v>
      </c>
      <c r="T158" s="98">
        <v>3.3988340971580495E-2</v>
      </c>
      <c r="U158" s="98">
        <v>5.7451184264243754E-2</v>
      </c>
      <c r="V158" s="98">
        <v>8.703363386030348E-2</v>
      </c>
      <c r="W158" s="98">
        <v>0.18112232843859083</v>
      </c>
      <c r="X158" s="98">
        <v>0.15189272117523001</v>
      </c>
      <c r="Y158" s="98">
        <v>6.3186373326324749E-2</v>
      </c>
      <c r="DA158" s="63" t="s">
        <v>3904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3905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7.886664090149742E-2</v>
      </c>
      <c r="D161" s="117">
        <f t="shared" si="54"/>
        <v>8.0156620590841401E-2</v>
      </c>
      <c r="E161" s="117">
        <f t="shared" si="54"/>
        <v>9.6131032669155E-2</v>
      </c>
      <c r="F161" s="117">
        <f t="shared" si="54"/>
        <v>5.8389970174740319E-2</v>
      </c>
      <c r="G161" s="117">
        <f t="shared" si="54"/>
        <v>6.0762606977629308E-2</v>
      </c>
      <c r="H161" s="117">
        <f t="shared" si="54"/>
        <v>2.8108960835444122E-2</v>
      </c>
      <c r="I161" s="117">
        <f t="shared" si="54"/>
        <v>4.8195383887168541E-2</v>
      </c>
      <c r="J161" s="117">
        <f t="shared" si="54"/>
        <v>0.11107712227505238</v>
      </c>
      <c r="K161" s="117">
        <f t="shared" si="54"/>
        <v>0.10465868983460669</v>
      </c>
      <c r="L161" s="117">
        <f t="shared" si="54"/>
        <v>3.5801670777160302E-2</v>
      </c>
      <c r="M161" s="117">
        <f t="shared" si="54"/>
        <v>8.3213949976341586E-3</v>
      </c>
      <c r="N161" s="117">
        <f t="shared" si="54"/>
        <v>1.2338731844259692E-2</v>
      </c>
      <c r="O161" s="117">
        <f t="shared" si="54"/>
        <v>4.5689596544180415E-2</v>
      </c>
      <c r="P161" s="117">
        <f t="shared" si="54"/>
        <v>3.34586774349118E-2</v>
      </c>
      <c r="Q161" s="117">
        <f t="shared" si="54"/>
        <v>8.3177048689735106E-2</v>
      </c>
      <c r="R161" s="117">
        <f t="shared" ref="R161:V161" si="55">R162+R164+R166+R175</f>
        <v>7.7479556622519347E-2</v>
      </c>
      <c r="S161" s="117">
        <f t="shared" si="55"/>
        <v>5.5469032338596541E-2</v>
      </c>
      <c r="T161" s="117">
        <f t="shared" si="55"/>
        <v>3.4195586953114511E-2</v>
      </c>
      <c r="U161" s="117">
        <f t="shared" si="55"/>
        <v>4.8110099292184565E-2</v>
      </c>
      <c r="V161" s="117">
        <f t="shared" si="55"/>
        <v>6.0576868850357984E-2</v>
      </c>
      <c r="W161" s="117">
        <f t="shared" ref="W161:Y161" si="56">W162+W164+W166+W175</f>
        <v>7.1584156332493473E-2</v>
      </c>
      <c r="X161" s="117">
        <f t="shared" si="56"/>
        <v>3.1981856291895649E-2</v>
      </c>
      <c r="Y161" s="117">
        <f t="shared" si="56"/>
        <v>1.4097073097719112E-2</v>
      </c>
      <c r="DA161" s="129" t="s">
        <v>3906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3907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3908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3909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3910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X166" s="122">
        <v>0</v>
      </c>
      <c r="Y166" s="122">
        <v>0</v>
      </c>
      <c r="DA166" s="130" t="s">
        <v>3911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3912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3913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3914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3915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3916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3917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3918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3919</v>
      </c>
    </row>
    <row r="175" spans="1:105" ht="12" customHeight="1" x14ac:dyDescent="0.25">
      <c r="A175" s="121" t="s">
        <v>54</v>
      </c>
      <c r="B175" s="122"/>
      <c r="C175" s="122">
        <v>7.886664090149742E-2</v>
      </c>
      <c r="D175" s="122">
        <v>8.0156620590841401E-2</v>
      </c>
      <c r="E175" s="122">
        <v>9.6131032669155E-2</v>
      </c>
      <c r="F175" s="122">
        <v>5.8389970174740319E-2</v>
      </c>
      <c r="G175" s="122">
        <v>6.0762606977629308E-2</v>
      </c>
      <c r="H175" s="122">
        <v>2.8108960835444122E-2</v>
      </c>
      <c r="I175" s="122">
        <v>4.8195383887168541E-2</v>
      </c>
      <c r="J175" s="122">
        <v>0.11107712227505238</v>
      </c>
      <c r="K175" s="122">
        <v>0.10465868983460669</v>
      </c>
      <c r="L175" s="122">
        <v>3.5801670777160302E-2</v>
      </c>
      <c r="M175" s="122">
        <v>8.3213949976341586E-3</v>
      </c>
      <c r="N175" s="122">
        <v>1.2338731844259692E-2</v>
      </c>
      <c r="O175" s="122">
        <v>4.5689596544180415E-2</v>
      </c>
      <c r="P175" s="122">
        <v>3.34586774349118E-2</v>
      </c>
      <c r="Q175" s="122">
        <v>8.3177048689735106E-2</v>
      </c>
      <c r="R175" s="122">
        <v>7.7479556622519347E-2</v>
      </c>
      <c r="S175" s="122">
        <v>5.5469032338596541E-2</v>
      </c>
      <c r="T175" s="122">
        <v>3.4195586953114511E-2</v>
      </c>
      <c r="U175" s="122">
        <v>4.8110099292184565E-2</v>
      </c>
      <c r="V175" s="122">
        <v>6.0576868850357984E-2</v>
      </c>
      <c r="W175" s="122">
        <v>7.1584156332493473E-2</v>
      </c>
      <c r="X175" s="122">
        <v>3.1981856291895649E-2</v>
      </c>
      <c r="Y175" s="122">
        <v>1.4097073097719112E-2</v>
      </c>
      <c r="DA175" s="130" t="s">
        <v>3920</v>
      </c>
    </row>
    <row r="176" spans="1:105" ht="12" customHeight="1" x14ac:dyDescent="0.25">
      <c r="A176" s="97" t="s">
        <v>50</v>
      </c>
      <c r="B176" s="98"/>
      <c r="C176" s="98">
        <v>7.886664090149742E-2</v>
      </c>
      <c r="D176" s="98">
        <v>8.0156620590841401E-2</v>
      </c>
      <c r="E176" s="98">
        <v>9.6131032669155E-2</v>
      </c>
      <c r="F176" s="98">
        <v>5.8389970174740319E-2</v>
      </c>
      <c r="G176" s="98">
        <v>6.0762606977629308E-2</v>
      </c>
      <c r="H176" s="98">
        <v>2.8108960835444122E-2</v>
      </c>
      <c r="I176" s="98">
        <v>4.8195383887168541E-2</v>
      </c>
      <c r="J176" s="98">
        <v>0.11107712227505238</v>
      </c>
      <c r="K176" s="98">
        <v>0.10465868983460669</v>
      </c>
      <c r="L176" s="98">
        <v>3.5801670777160302E-2</v>
      </c>
      <c r="M176" s="98">
        <v>8.3213949976341586E-3</v>
      </c>
      <c r="N176" s="98">
        <v>1.2338731844259692E-2</v>
      </c>
      <c r="O176" s="98">
        <v>4.5689596544180415E-2</v>
      </c>
      <c r="P176" s="98">
        <v>3.34586774349118E-2</v>
      </c>
      <c r="Q176" s="98">
        <v>8.3177048689735106E-2</v>
      </c>
      <c r="R176" s="98">
        <v>7.7479556622519347E-2</v>
      </c>
      <c r="S176" s="98">
        <v>5.5469032338596541E-2</v>
      </c>
      <c r="T176" s="98">
        <v>3.4195586953114511E-2</v>
      </c>
      <c r="U176" s="98">
        <v>4.8110099292184565E-2</v>
      </c>
      <c r="V176" s="98">
        <v>6.0576868850357984E-2</v>
      </c>
      <c r="W176" s="98">
        <v>7.1584156332493473E-2</v>
      </c>
      <c r="X176" s="98">
        <v>3.1981856291895649E-2</v>
      </c>
      <c r="Y176" s="98">
        <v>1.4097073097719112E-2</v>
      </c>
      <c r="DA176" s="63" t="s">
        <v>3921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3922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24023.650199062366</v>
      </c>
      <c r="D3" s="117">
        <f t="shared" si="0"/>
        <v>23755.029924169132</v>
      </c>
      <c r="E3" s="117">
        <f t="shared" si="0"/>
        <v>23788.83843324042</v>
      </c>
      <c r="F3" s="117">
        <f t="shared" si="0"/>
        <v>23400.200270182395</v>
      </c>
      <c r="G3" s="117">
        <f t="shared" si="0"/>
        <v>25447.720663442797</v>
      </c>
      <c r="H3" s="117">
        <f t="shared" si="0"/>
        <v>26190.882819005474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21882.200835921038</v>
      </c>
      <c r="N3" s="117">
        <f t="shared" si="0"/>
        <v>22356.041043431993</v>
      </c>
      <c r="O3" s="117">
        <f t="shared" si="0"/>
        <v>19944.056545020809</v>
      </c>
      <c r="P3" s="117">
        <f t="shared" si="0"/>
        <v>0</v>
      </c>
      <c r="Q3" s="117">
        <f t="shared" si="0"/>
        <v>0</v>
      </c>
      <c r="R3" s="117">
        <f t="shared" ref="R3:V3" si="1">R4+R7+R9+R19</f>
        <v>18482.065000670504</v>
      </c>
      <c r="S3" s="117">
        <f t="shared" si="1"/>
        <v>15726.208119375529</v>
      </c>
      <c r="T3" s="117">
        <f t="shared" si="1"/>
        <v>15686.203326022431</v>
      </c>
      <c r="U3" s="117">
        <f t="shared" si="1"/>
        <v>12517.623825748795</v>
      </c>
      <c r="V3" s="117">
        <f t="shared" si="1"/>
        <v>13561.907160429984</v>
      </c>
      <c r="W3" s="117">
        <f t="shared" ref="W3:Y3" si="2">W4+W7+W9+W19</f>
        <v>12457.282374356368</v>
      </c>
      <c r="X3" s="117">
        <f t="shared" si="2"/>
        <v>7054.6207375496779</v>
      </c>
      <c r="Y3" s="117">
        <f t="shared" si="2"/>
        <v>5824.2735652044776</v>
      </c>
      <c r="DA3" s="129" t="s">
        <v>3924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21830.778762964321</v>
      </c>
      <c r="D4" s="122">
        <f t="shared" si="3"/>
        <v>21529.714776256267</v>
      </c>
      <c r="E4" s="122">
        <f t="shared" si="3"/>
        <v>21600.897860726673</v>
      </c>
      <c r="F4" s="122">
        <f t="shared" si="3"/>
        <v>21166.881986918415</v>
      </c>
      <c r="G4" s="122">
        <f t="shared" si="3"/>
        <v>23195.069866263599</v>
      </c>
      <c r="H4" s="122">
        <f t="shared" si="3"/>
        <v>23940.151121874194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19460.113607218238</v>
      </c>
      <c r="N4" s="122">
        <f t="shared" si="3"/>
        <v>19890.670295142059</v>
      </c>
      <c r="O4" s="122">
        <f t="shared" si="3"/>
        <v>17506.91648543367</v>
      </c>
      <c r="P4" s="122">
        <f t="shared" si="3"/>
        <v>0</v>
      </c>
      <c r="Q4" s="122">
        <f t="shared" si="3"/>
        <v>0</v>
      </c>
      <c r="R4" s="122">
        <f t="shared" ref="R4:V4" si="4">SUM(R5:R6)</f>
        <v>16256.206948187608</v>
      </c>
      <c r="S4" s="122">
        <f t="shared" si="4"/>
        <v>13666.17293447112</v>
      </c>
      <c r="T4" s="122">
        <f t="shared" si="4"/>
        <v>13674.373255301925</v>
      </c>
      <c r="U4" s="122">
        <f t="shared" si="4"/>
        <v>10550.14660571459</v>
      </c>
      <c r="V4" s="122">
        <f t="shared" si="4"/>
        <v>11569.578786502727</v>
      </c>
      <c r="W4" s="122">
        <f t="shared" ref="W4:Y4" si="5">SUM(W5:W6)</f>
        <v>10523.83628709724</v>
      </c>
      <c r="X4" s="122">
        <f t="shared" si="5"/>
        <v>5379.942065195638</v>
      </c>
      <c r="Y4" s="122">
        <f t="shared" si="5"/>
        <v>4227.2593871404188</v>
      </c>
      <c r="DA4" s="130" t="s">
        <v>3925</v>
      </c>
    </row>
    <row r="5" spans="1:105" ht="12" customHeight="1" x14ac:dyDescent="0.25">
      <c r="A5" s="97" t="s">
        <v>51</v>
      </c>
      <c r="B5" s="98"/>
      <c r="C5" s="98">
        <v>21689.153582864325</v>
      </c>
      <c r="D5" s="98">
        <v>21392.587261027958</v>
      </c>
      <c r="E5" s="98">
        <v>21464.387330445668</v>
      </c>
      <c r="F5" s="98">
        <v>21035.940145168184</v>
      </c>
      <c r="G5" s="98">
        <v>23053.098324968381</v>
      </c>
      <c r="H5" s="98">
        <v>23794.866348276286</v>
      </c>
      <c r="I5" s="98">
        <v>0</v>
      </c>
      <c r="J5" s="98">
        <v>0</v>
      </c>
      <c r="K5" s="98">
        <v>0</v>
      </c>
      <c r="L5" s="98">
        <v>0</v>
      </c>
      <c r="M5" s="98">
        <v>19345.534752802094</v>
      </c>
      <c r="N5" s="98">
        <v>19773.45457824726</v>
      </c>
      <c r="O5" s="98">
        <v>17404.515879685656</v>
      </c>
      <c r="P5" s="98">
        <v>0</v>
      </c>
      <c r="Q5" s="98">
        <v>0</v>
      </c>
      <c r="R5" s="98">
        <v>16159.676436729031</v>
      </c>
      <c r="S5" s="98">
        <v>13583.665467404102</v>
      </c>
      <c r="T5" s="98">
        <v>13590.431518300173</v>
      </c>
      <c r="U5" s="98">
        <v>10484.161308592686</v>
      </c>
      <c r="V5" s="98">
        <v>11496.103487229673</v>
      </c>
      <c r="W5" s="98">
        <v>10455.847351374721</v>
      </c>
      <c r="X5" s="98">
        <v>5345.2739462193313</v>
      </c>
      <c r="Y5" s="98">
        <v>4199.941655604779</v>
      </c>
      <c r="DA5" s="63" t="s">
        <v>3926</v>
      </c>
    </row>
    <row r="6" spans="1:105" ht="12" customHeight="1" x14ac:dyDescent="0.25">
      <c r="A6" s="97" t="s">
        <v>53</v>
      </c>
      <c r="B6" s="98"/>
      <c r="C6" s="98">
        <v>141.62518009999508</v>
      </c>
      <c r="D6" s="98">
        <v>137.12751522830979</v>
      </c>
      <c r="E6" s="98">
        <v>136.51053028100321</v>
      </c>
      <c r="F6" s="98">
        <v>130.94184175023176</v>
      </c>
      <c r="G6" s="98">
        <v>141.9715412952155</v>
      </c>
      <c r="H6" s="98">
        <v>145.28477359790853</v>
      </c>
      <c r="I6" s="98">
        <v>0</v>
      </c>
      <c r="J6" s="98">
        <v>0</v>
      </c>
      <c r="K6" s="98">
        <v>0</v>
      </c>
      <c r="L6" s="98">
        <v>0</v>
      </c>
      <c r="M6" s="98">
        <v>114.57885441614393</v>
      </c>
      <c r="N6" s="98">
        <v>117.21571689479933</v>
      </c>
      <c r="O6" s="98">
        <v>102.40060574801579</v>
      </c>
      <c r="P6" s="98">
        <v>0</v>
      </c>
      <c r="Q6" s="98">
        <v>0</v>
      </c>
      <c r="R6" s="98">
        <v>96.530511458577692</v>
      </c>
      <c r="S6" s="98">
        <v>82.507467067019093</v>
      </c>
      <c r="T6" s="98">
        <v>83.941737001752387</v>
      </c>
      <c r="U6" s="98">
        <v>65.985297121904495</v>
      </c>
      <c r="V6" s="98">
        <v>73.475299273053224</v>
      </c>
      <c r="W6" s="98">
        <v>67.988935722517652</v>
      </c>
      <c r="X6" s="98">
        <v>34.668118976307035</v>
      </c>
      <c r="Y6" s="98">
        <v>27.317731535639837</v>
      </c>
      <c r="DA6" s="63" t="s">
        <v>3927</v>
      </c>
    </row>
    <row r="7" spans="1:105" ht="12.95" customHeight="1" x14ac:dyDescent="0.25">
      <c r="A7" s="121" t="s">
        <v>92</v>
      </c>
      <c r="B7" s="122"/>
      <c r="C7" s="122">
        <f t="shared" ref="C7:Y7" si="6">C8</f>
        <v>9.9532419182381684</v>
      </c>
      <c r="D7" s="122">
        <f t="shared" si="6"/>
        <v>8.1494016363369148</v>
      </c>
      <c r="E7" s="122">
        <f t="shared" si="6"/>
        <v>5.4936744950203558</v>
      </c>
      <c r="F7" s="122">
        <f t="shared" si="6"/>
        <v>7.6413210980224076</v>
      </c>
      <c r="G7" s="122">
        <f t="shared" si="6"/>
        <v>11.876430787238027</v>
      </c>
      <c r="H7" s="122">
        <f t="shared" si="6"/>
        <v>8.6309223963978159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7.861965256344849</v>
      </c>
      <c r="O7" s="122">
        <f t="shared" si="6"/>
        <v>8.4313645146216007</v>
      </c>
      <c r="P7" s="122">
        <f t="shared" si="6"/>
        <v>0</v>
      </c>
      <c r="Q7" s="122">
        <f t="shared" si="6"/>
        <v>0</v>
      </c>
      <c r="R7" s="122">
        <f t="shared" si="6"/>
        <v>8.2922528014169412</v>
      </c>
      <c r="S7" s="122">
        <f t="shared" si="6"/>
        <v>2.5649169206692912</v>
      </c>
      <c r="T7" s="122">
        <f t="shared" si="6"/>
        <v>6.8945964340509356</v>
      </c>
      <c r="U7" s="122">
        <f t="shared" si="6"/>
        <v>6.4939114073505309</v>
      </c>
      <c r="V7" s="122">
        <f t="shared" si="6"/>
        <v>13.409576516366144</v>
      </c>
      <c r="W7" s="122">
        <f t="shared" si="6"/>
        <v>16.423885404359574</v>
      </c>
      <c r="X7" s="122">
        <f t="shared" si="6"/>
        <v>6.9910009317173856</v>
      </c>
      <c r="Y7" s="122">
        <f t="shared" si="6"/>
        <v>19.147588106314632</v>
      </c>
      <c r="DA7" s="130" t="s">
        <v>3928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9.9532419182381684</v>
      </c>
      <c r="D8" s="98">
        <f>IF(RES_hhdet_in_fec!D8=0,0,RES_hhdet_in_fec!D8*1000*11630/RES_hhdet_in_new!D5)</f>
        <v>8.1494016363369148</v>
      </c>
      <c r="E8" s="98">
        <f>IF(RES_hhdet_in_fec!E8=0,0,RES_hhdet_in_fec!E8*1000*11630/RES_hhdet_in_new!E5)</f>
        <v>5.4936744950203558</v>
      </c>
      <c r="F8" s="98">
        <f>IF(RES_hhdet_in_fec!F8=0,0,RES_hhdet_in_fec!F8*1000*11630/RES_hhdet_in_new!F5)</f>
        <v>7.6413210980224076</v>
      </c>
      <c r="G8" s="98">
        <f>IF(RES_hhdet_in_fec!G8=0,0,RES_hhdet_in_fec!G8*1000*11630/RES_hhdet_in_new!G5)</f>
        <v>11.876430787238027</v>
      </c>
      <c r="H8" s="98">
        <f>IF(RES_hhdet_in_fec!H8=0,0,RES_hhdet_in_fec!H8*1000*11630/RES_hhdet_in_new!H5)</f>
        <v>8.6309223963978159</v>
      </c>
      <c r="I8" s="98">
        <f>IF(RES_hhdet_in_fec!I8=0,0,RES_hhdet_in_fec!I8*1000*11630/RES_hhdet_in_new!I5)</f>
        <v>0</v>
      </c>
      <c r="J8" s="98">
        <f>IF(RES_hhdet_in_fec!J8=0,0,RES_hhdet_in_fec!J8*1000*11630/RES_hhdet_in_new!J5)</f>
        <v>0</v>
      </c>
      <c r="K8" s="98">
        <f>IF(RES_hhdet_in_fec!K8=0,0,RES_hhdet_in_fec!K8*1000*11630/RES_hhdet_in_new!K5)</f>
        <v>0</v>
      </c>
      <c r="L8" s="98">
        <f>IF(RES_hhdet_in_fec!L8=0,0,RES_hhdet_in_fec!L8*1000*11630/RES_hhdet_in_new!L5)</f>
        <v>0</v>
      </c>
      <c r="M8" s="98">
        <f>IF(RES_hhdet_in_fec!M8=0,0,RES_hhdet_in_fec!M8*1000*11630/RES_hhdet_in_new!M5)</f>
        <v>0</v>
      </c>
      <c r="N8" s="98">
        <f>IF(RES_hhdet_in_fec!N8=0,0,RES_hhdet_in_fec!N8*1000*11630/RES_hhdet_in_new!N5)</f>
        <v>7.861965256344849</v>
      </c>
      <c r="O8" s="98">
        <f>IF(RES_hhdet_in_fec!O8=0,0,RES_hhdet_in_fec!O8*1000*11630/RES_hhdet_in_new!O5)</f>
        <v>8.4313645146216007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8.2922528014169412</v>
      </c>
      <c r="S8" s="98">
        <f>IF(RES_hhdet_in_fec!S8=0,0,RES_hhdet_in_fec!S8*1000*11630/RES_hhdet_in_new!S5)</f>
        <v>2.5649169206692912</v>
      </c>
      <c r="T8" s="98">
        <f>IF(RES_hhdet_in_fec!T8=0,0,RES_hhdet_in_fec!T8*1000*11630/RES_hhdet_in_new!T5)</f>
        <v>6.8945964340509356</v>
      </c>
      <c r="U8" s="98">
        <f>IF(RES_hhdet_in_fec!U8=0,0,RES_hhdet_in_fec!U8*1000*11630/RES_hhdet_in_new!U5)</f>
        <v>6.4939114073505309</v>
      </c>
      <c r="V8" s="98">
        <f>IF(RES_hhdet_in_fec!V8=0,0,RES_hhdet_in_fec!V8*1000*11630/RES_hhdet_in_new!V5)</f>
        <v>13.409576516366144</v>
      </c>
      <c r="W8" s="98">
        <f>IF(RES_hhdet_in_fec!W8=0,0,RES_hhdet_in_fec!W8*1000*11630/RES_hhdet_in_new!W5)</f>
        <v>16.423885404359574</v>
      </c>
      <c r="X8" s="98">
        <f>IF(RES_hhdet_in_fec!X8=0,0,RES_hhdet_in_fec!X8*1000*11630/RES_hhdet_in_new!X5)</f>
        <v>6.9910009317173856</v>
      </c>
      <c r="Y8" s="98">
        <f>IF(RES_hhdet_in_fec!Y8=0,0,RES_hhdet_in_fec!Y8*1000*11630/RES_hhdet_in_new!Y5)</f>
        <v>19.147588106314632</v>
      </c>
      <c r="DA8" s="63" t="s">
        <v>3929</v>
      </c>
    </row>
    <row r="9" spans="1:105" ht="12" customHeight="1" x14ac:dyDescent="0.25">
      <c r="A9" s="121" t="s">
        <v>55</v>
      </c>
      <c r="B9" s="122"/>
      <c r="C9" s="122">
        <v>1985.097141793997</v>
      </c>
      <c r="D9" s="122">
        <v>2020.2359267022546</v>
      </c>
      <c r="E9" s="122">
        <v>1982.2245811237808</v>
      </c>
      <c r="F9" s="122">
        <v>2031.2086449019755</v>
      </c>
      <c r="G9" s="122">
        <v>2039.0257735821194</v>
      </c>
      <c r="H9" s="122">
        <v>2045.7555224518712</v>
      </c>
      <c r="I9" s="122">
        <v>0</v>
      </c>
      <c r="J9" s="122">
        <v>0</v>
      </c>
      <c r="K9" s="122">
        <v>0</v>
      </c>
      <c r="L9" s="122">
        <v>0</v>
      </c>
      <c r="M9" s="122">
        <v>2197.0678265889519</v>
      </c>
      <c r="N9" s="122">
        <v>2222.9182913713603</v>
      </c>
      <c r="O9" s="122">
        <v>2190.9881789478527</v>
      </c>
      <c r="P9" s="122">
        <v>0</v>
      </c>
      <c r="Q9" s="122">
        <v>0</v>
      </c>
      <c r="R9" s="122">
        <v>1986.4727539516161</v>
      </c>
      <c r="S9" s="122">
        <v>1833.5577267040774</v>
      </c>
      <c r="T9" s="122">
        <v>1781.2456892433288</v>
      </c>
      <c r="U9" s="122">
        <v>1739.9632615728501</v>
      </c>
      <c r="V9" s="122">
        <v>1686.5847629344992</v>
      </c>
      <c r="W9" s="122">
        <v>1629.2660140287619</v>
      </c>
      <c r="X9" s="122">
        <v>1407.0742975006292</v>
      </c>
      <c r="Y9" s="122">
        <v>1343.3697063283507</v>
      </c>
      <c r="DA9" s="130" t="s">
        <v>3930</v>
      </c>
    </row>
    <row r="10" spans="1:105" ht="12" customHeight="1" x14ac:dyDescent="0.25">
      <c r="A10" s="97" t="s">
        <v>143</v>
      </c>
      <c r="B10" s="98"/>
      <c r="C10" s="98">
        <v>2405.2423479416384</v>
      </c>
      <c r="D10" s="98">
        <v>2348.3902847049831</v>
      </c>
      <c r="E10" s="98">
        <v>2231.2200886439218</v>
      </c>
      <c r="F10" s="98">
        <v>2300.1498246963747</v>
      </c>
      <c r="G10" s="98">
        <v>2480.9914431753296</v>
      </c>
      <c r="H10" s="98">
        <v>2694.0393882085245</v>
      </c>
      <c r="I10" s="98">
        <v>0</v>
      </c>
      <c r="J10" s="98">
        <v>0</v>
      </c>
      <c r="K10" s="98">
        <v>0</v>
      </c>
      <c r="L10" s="98">
        <v>0</v>
      </c>
      <c r="M10" s="98">
        <v>2197.0678265889519</v>
      </c>
      <c r="N10" s="98">
        <v>2222.9182913713603</v>
      </c>
      <c r="O10" s="98">
        <v>2213.8504400144757</v>
      </c>
      <c r="P10" s="98">
        <v>0</v>
      </c>
      <c r="Q10" s="98">
        <v>0</v>
      </c>
      <c r="R10" s="98">
        <v>1986.4727539516161</v>
      </c>
      <c r="S10" s="98">
        <v>1840.4006916044223</v>
      </c>
      <c r="T10" s="98">
        <v>1787.6444523201469</v>
      </c>
      <c r="U10" s="98">
        <v>1745.9211647580019</v>
      </c>
      <c r="V10" s="98">
        <v>1694.5004170279772</v>
      </c>
      <c r="W10" s="98">
        <v>1646.593301107401</v>
      </c>
      <c r="X10" s="98">
        <v>1417.7985572977152</v>
      </c>
      <c r="Y10" s="98">
        <v>1377.9344405560762</v>
      </c>
      <c r="DA10" s="63" t="s">
        <v>3931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3932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3933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3934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3935</v>
      </c>
    </row>
    <row r="15" spans="1:105" ht="12" customHeight="1" x14ac:dyDescent="0.25">
      <c r="A15" s="106" t="s">
        <v>122</v>
      </c>
      <c r="B15" s="101"/>
      <c r="C15" s="101">
        <v>1963.9501391888234</v>
      </c>
      <c r="D15" s="101">
        <v>1965.9958622149857</v>
      </c>
      <c r="E15" s="101">
        <v>1925.8332399847609</v>
      </c>
      <c r="F15" s="101">
        <v>1916.4246620234073</v>
      </c>
      <c r="G15" s="101">
        <v>1979.0901358642336</v>
      </c>
      <c r="H15" s="101">
        <v>1971.0197785973903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1930.3584027883469</v>
      </c>
      <c r="P15" s="101">
        <v>0</v>
      </c>
      <c r="Q15" s="101">
        <v>0</v>
      </c>
      <c r="R15" s="101">
        <v>0</v>
      </c>
      <c r="S15" s="101">
        <v>1688.1447225717493</v>
      </c>
      <c r="T15" s="101">
        <v>1618.0772307844777</v>
      </c>
      <c r="U15" s="101">
        <v>1549.3103596479887</v>
      </c>
      <c r="V15" s="101">
        <v>1520.3560269714594</v>
      </c>
      <c r="W15" s="101">
        <v>1447.3294997030516</v>
      </c>
      <c r="X15" s="101">
        <v>1299.8316995297685</v>
      </c>
      <c r="Y15" s="101">
        <v>1256.9578707590365</v>
      </c>
      <c r="DA15" s="131" t="s">
        <v>3936</v>
      </c>
    </row>
    <row r="16" spans="1:105" ht="12" customHeight="1" x14ac:dyDescent="0.25">
      <c r="A16" s="107" t="s">
        <v>121</v>
      </c>
      <c r="B16" s="104"/>
      <c r="C16" s="104">
        <v>1859.5506631620531</v>
      </c>
      <c r="D16" s="104">
        <v>1862.9043183036767</v>
      </c>
      <c r="E16" s="104">
        <v>1823.3766030439585</v>
      </c>
      <c r="F16" s="104">
        <v>1815.4405057274341</v>
      </c>
      <c r="G16" s="104">
        <v>1877.0779257454367</v>
      </c>
      <c r="H16" s="104">
        <v>1869.6498630712904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3937</v>
      </c>
    </row>
    <row r="17" spans="1:105" ht="12" customHeight="1" x14ac:dyDescent="0.25">
      <c r="A17" s="108" t="s">
        <v>53</v>
      </c>
      <c r="B17" s="98"/>
      <c r="C17" s="98">
        <v>1567.5034485282474</v>
      </c>
      <c r="D17" s="98">
        <v>1573.0706791895086</v>
      </c>
      <c r="E17" s="98">
        <v>1533.7605571305223</v>
      </c>
      <c r="F17" s="98">
        <v>1528.3097568360743</v>
      </c>
      <c r="G17" s="98">
        <v>1585.1575992076916</v>
      </c>
      <c r="H17" s="98">
        <v>1577.4409291268551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3938</v>
      </c>
    </row>
    <row r="18" spans="1:105" ht="12" customHeight="1" x14ac:dyDescent="0.25">
      <c r="A18" s="108" t="s">
        <v>52</v>
      </c>
      <c r="B18" s="98"/>
      <c r="C18" s="98">
        <v>292.04721463380559</v>
      </c>
      <c r="D18" s="98">
        <v>289.83363911416797</v>
      </c>
      <c r="E18" s="98">
        <v>289.61604591343604</v>
      </c>
      <c r="F18" s="98">
        <v>287.13074889135993</v>
      </c>
      <c r="G18" s="98">
        <v>291.92032653774476</v>
      </c>
      <c r="H18" s="98">
        <v>292.20893394443516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3939</v>
      </c>
    </row>
    <row r="19" spans="1:105" ht="12" customHeight="1" x14ac:dyDescent="0.25">
      <c r="A19" s="121" t="s">
        <v>54</v>
      </c>
      <c r="B19" s="122"/>
      <c r="C19" s="122">
        <v>197.82105238580749</v>
      </c>
      <c r="D19" s="122">
        <v>196.92981957427438</v>
      </c>
      <c r="E19" s="122">
        <v>200.22231689494743</v>
      </c>
      <c r="F19" s="122">
        <v>194.46831726398082</v>
      </c>
      <c r="G19" s="122">
        <v>201.74859280984131</v>
      </c>
      <c r="H19" s="122">
        <v>196.34525228300762</v>
      </c>
      <c r="I19" s="122">
        <v>0</v>
      </c>
      <c r="J19" s="122">
        <v>0</v>
      </c>
      <c r="K19" s="122">
        <v>0</v>
      </c>
      <c r="L19" s="122">
        <v>0</v>
      </c>
      <c r="M19" s="122">
        <v>225.01940211384829</v>
      </c>
      <c r="N19" s="122">
        <v>234.59049166222877</v>
      </c>
      <c r="O19" s="122">
        <v>237.72051612466475</v>
      </c>
      <c r="P19" s="122">
        <v>0</v>
      </c>
      <c r="Q19" s="122">
        <v>0</v>
      </c>
      <c r="R19" s="122">
        <v>231.09304572986289</v>
      </c>
      <c r="S19" s="122">
        <v>223.91254127966187</v>
      </c>
      <c r="T19" s="122">
        <v>223.68978504312568</v>
      </c>
      <c r="U19" s="122">
        <v>221.02004705400469</v>
      </c>
      <c r="V19" s="122">
        <v>292.3340344763929</v>
      </c>
      <c r="W19" s="122">
        <v>287.75618782600509</v>
      </c>
      <c r="X19" s="122">
        <v>260.61337392169327</v>
      </c>
      <c r="Y19" s="122">
        <v>234.49688362939386</v>
      </c>
      <c r="DA19" s="130" t="s">
        <v>3940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3941</v>
      </c>
    </row>
    <row r="21" spans="1:105" ht="12" customHeight="1" x14ac:dyDescent="0.25">
      <c r="A21" s="97" t="s">
        <v>50</v>
      </c>
      <c r="B21" s="98"/>
      <c r="C21" s="98">
        <v>262.22464043569573</v>
      </c>
      <c r="D21" s="98">
        <v>247.2769104545946</v>
      </c>
      <c r="E21" s="98">
        <v>281.74863130533652</v>
      </c>
      <c r="F21" s="98">
        <v>241.12885767030633</v>
      </c>
      <c r="G21" s="98">
        <v>299.20374141096232</v>
      </c>
      <c r="H21" s="98">
        <v>157.63159632394752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222.61213740188344</v>
      </c>
      <c r="O21" s="98">
        <v>303.82777530524288</v>
      </c>
      <c r="P21" s="98">
        <v>0</v>
      </c>
      <c r="Q21" s="98">
        <v>0</v>
      </c>
      <c r="R21" s="98">
        <v>284.46974514962847</v>
      </c>
      <c r="S21" s="98">
        <v>292.43695566393114</v>
      </c>
      <c r="T21" s="98">
        <v>304.11161227626246</v>
      </c>
      <c r="U21" s="98">
        <v>309.18172915315199</v>
      </c>
      <c r="V21" s="98">
        <v>401.61218600205075</v>
      </c>
      <c r="W21" s="98">
        <v>422.98871228447592</v>
      </c>
      <c r="X21" s="98">
        <v>371.47757130370655</v>
      </c>
      <c r="Y21" s="98">
        <v>0</v>
      </c>
      <c r="DA21" s="63" t="s">
        <v>3942</v>
      </c>
    </row>
    <row r="22" spans="1:105" ht="12" customHeight="1" x14ac:dyDescent="0.25">
      <c r="A22" s="109" t="s">
        <v>120</v>
      </c>
      <c r="B22" s="33"/>
      <c r="C22" s="33">
        <v>187.94583555149131</v>
      </c>
      <c r="D22" s="33">
        <v>189.53942091294294</v>
      </c>
      <c r="E22" s="33">
        <v>188.93405797658585</v>
      </c>
      <c r="F22" s="33">
        <v>190.77243287536101</v>
      </c>
      <c r="G22" s="33">
        <v>193.51294644918318</v>
      </c>
      <c r="H22" s="33">
        <v>199.36190079929804</v>
      </c>
      <c r="I22" s="33">
        <v>0</v>
      </c>
      <c r="J22" s="33">
        <v>0</v>
      </c>
      <c r="K22" s="33">
        <v>0</v>
      </c>
      <c r="L22" s="33">
        <v>0</v>
      </c>
      <c r="M22" s="33">
        <v>225.01940211384829</v>
      </c>
      <c r="N22" s="33">
        <v>234.92791009209765</v>
      </c>
      <c r="O22" s="33">
        <v>231.92163374040351</v>
      </c>
      <c r="P22" s="33">
        <v>0</v>
      </c>
      <c r="Q22" s="33">
        <v>0</v>
      </c>
      <c r="R22" s="33">
        <v>225.37411364917372</v>
      </c>
      <c r="S22" s="33">
        <v>220.68786295569623</v>
      </c>
      <c r="T22" s="33">
        <v>221.34740172565563</v>
      </c>
      <c r="U22" s="33">
        <v>218.26499448840636</v>
      </c>
      <c r="V22" s="33">
        <v>287.13031297517114</v>
      </c>
      <c r="W22" s="33">
        <v>279.43418632086843</v>
      </c>
      <c r="X22" s="33">
        <v>255.3341264273117</v>
      </c>
      <c r="Y22" s="33">
        <v>234.49688362939386</v>
      </c>
      <c r="DA22" s="60" t="s">
        <v>3943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0</v>
      </c>
      <c r="Y24" s="117">
        <f t="shared" si="9"/>
        <v>0</v>
      </c>
      <c r="DA24" s="129" t="s">
        <v>3944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0</v>
      </c>
      <c r="Y25" s="122">
        <f t="shared" si="12"/>
        <v>0</v>
      </c>
      <c r="DA25" s="130" t="s">
        <v>3945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X26" s="98">
        <v>0</v>
      </c>
      <c r="Y26" s="98">
        <v>0</v>
      </c>
      <c r="DA26" s="63" t="s">
        <v>3946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3947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3948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</v>
      </c>
      <c r="E29" s="98">
        <f>IF(RES_hhdet_in_fec!E29=0,0,RES_hhdet_in_fec!E29*1000*11630/RES_hhdet_in_new!E26)</f>
        <v>0</v>
      </c>
      <c r="F29" s="98">
        <f>IF(RES_hhdet_in_fec!F29=0,0,RES_hhdet_in_fec!F29*1000*11630/RES_hhdet_in_new!F26)</f>
        <v>0</v>
      </c>
      <c r="G29" s="98">
        <f>IF(RES_hhdet_in_fec!G29=0,0,RES_hhdet_in_fec!G29*1000*11630/RES_hhdet_in_new!G26)</f>
        <v>0</v>
      </c>
      <c r="H29" s="98">
        <f>IF(RES_hhdet_in_fec!H29=0,0,RES_hhdet_in_fec!H29*1000*11630/RES_hhdet_in_new!H26)</f>
        <v>0</v>
      </c>
      <c r="I29" s="98">
        <f>IF(RES_hhdet_in_fec!I29=0,0,RES_hhdet_in_fec!I29*1000*11630/RES_hhdet_in_new!I26)</f>
        <v>0</v>
      </c>
      <c r="J29" s="98">
        <f>IF(RES_hhdet_in_fec!J29=0,0,RES_hhdet_in_fec!J29*1000*11630/RES_hhdet_in_new!J26)</f>
        <v>0</v>
      </c>
      <c r="K29" s="98">
        <f>IF(RES_hhdet_in_fec!K29=0,0,RES_hhdet_in_fec!K29*1000*11630/RES_hhdet_in_new!K26)</f>
        <v>0</v>
      </c>
      <c r="L29" s="98">
        <f>IF(RES_hhdet_in_fec!L29=0,0,RES_hhdet_in_fec!L29*1000*11630/RES_hhdet_in_new!L26)</f>
        <v>0</v>
      </c>
      <c r="M29" s="98">
        <f>IF(RES_hhdet_in_fec!M29=0,0,RES_hhdet_in_fec!M29*1000*11630/RES_hhdet_in_new!M26)</f>
        <v>0</v>
      </c>
      <c r="N29" s="98">
        <f>IF(RES_hhdet_in_fec!N29=0,0,RES_hhdet_in_fec!N29*1000*11630/RES_hhdet_in_new!N26)</f>
        <v>0</v>
      </c>
      <c r="O29" s="98">
        <f>IF(RES_hhdet_in_fec!O29=0,0,RES_hhdet_in_fec!O29*1000*11630/RES_hhdet_in_new!O26)</f>
        <v>0</v>
      </c>
      <c r="P29" s="98">
        <f>IF(RES_hhdet_in_fec!P29=0,0,RES_hhdet_in_fec!P29*1000*11630/RES_hhdet_in_new!P26)</f>
        <v>0</v>
      </c>
      <c r="Q29" s="98">
        <f>IF(RES_hhdet_in_fec!Q29=0,0,RES_hhdet_in_fec!Q29*1000*11630/RES_hhdet_in_new!Q26)</f>
        <v>0</v>
      </c>
      <c r="R29" s="98">
        <f>IF(RES_hhdet_in_fec!R29=0,0,RES_hhdet_in_fec!R29*1000*11630/RES_hhdet_in_new!R26)</f>
        <v>0</v>
      </c>
      <c r="S29" s="98">
        <f>IF(RES_hhdet_in_fec!S29=0,0,RES_hhdet_in_fec!S29*1000*11630/RES_hhdet_in_new!S26)</f>
        <v>0</v>
      </c>
      <c r="T29" s="98">
        <f>IF(RES_hhdet_in_fec!T29=0,0,RES_hhdet_in_fec!T29*1000*11630/RES_hhdet_in_new!T26)</f>
        <v>0</v>
      </c>
      <c r="U29" s="98">
        <f>IF(RES_hhdet_in_fec!U29=0,0,RES_hhdet_in_fec!U29*1000*11630/RES_hhdet_in_new!U26)</f>
        <v>0</v>
      </c>
      <c r="V29" s="98">
        <f>IF(RES_hhdet_in_fec!V29=0,0,RES_hhdet_in_fec!V29*1000*11630/RES_hhdet_in_new!V26)</f>
        <v>0</v>
      </c>
      <c r="W29" s="98">
        <f>IF(RES_hhdet_in_fec!W29=0,0,RES_hhdet_in_fec!W29*1000*11630/RES_hhdet_in_new!W26)</f>
        <v>0</v>
      </c>
      <c r="X29" s="98">
        <f>IF(RES_hhdet_in_fec!X29=0,0,RES_hhdet_in_fec!X29*1000*11630/RES_hhdet_in_new!X26)</f>
        <v>0</v>
      </c>
      <c r="Y29" s="98">
        <f>IF(RES_hhdet_in_fec!Y29=0,0,RES_hhdet_in_fec!Y29*1000*11630/RES_hhdet_in_new!Y26)</f>
        <v>0</v>
      </c>
      <c r="DA29" s="63" t="s">
        <v>3949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3950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3951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3952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3953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3954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3955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3956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3957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3958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3959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3960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3961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31694.655589466169</v>
      </c>
      <c r="D43" s="117">
        <f t="shared" si="14"/>
        <v>29788.348799937387</v>
      </c>
      <c r="E43" s="117">
        <f t="shared" si="14"/>
        <v>32788.365654199697</v>
      </c>
      <c r="F43" s="117">
        <f t="shared" si="14"/>
        <v>29173.422490719076</v>
      </c>
      <c r="G43" s="117">
        <f t="shared" si="14"/>
        <v>31486.81445156319</v>
      </c>
      <c r="H43" s="117">
        <f t="shared" si="14"/>
        <v>31142.084227311232</v>
      </c>
      <c r="I43" s="117">
        <f t="shared" si="14"/>
        <v>33202.325858079101</v>
      </c>
      <c r="J43" s="117">
        <f t="shared" si="14"/>
        <v>25706.285230055073</v>
      </c>
      <c r="K43" s="117">
        <f t="shared" si="14"/>
        <v>25490.404241046435</v>
      </c>
      <c r="L43" s="117">
        <f t="shared" si="14"/>
        <v>31066.28224965453</v>
      </c>
      <c r="M43" s="117">
        <f t="shared" si="14"/>
        <v>28511.573108876986</v>
      </c>
      <c r="N43" s="117">
        <f t="shared" si="14"/>
        <v>27713.570847518495</v>
      </c>
      <c r="O43" s="117">
        <f t="shared" si="14"/>
        <v>23631.137497961321</v>
      </c>
      <c r="P43" s="117">
        <f t="shared" si="14"/>
        <v>23973.488293900795</v>
      </c>
      <c r="Q43" s="117">
        <f t="shared" si="14"/>
        <v>21136.514079938304</v>
      </c>
      <c r="R43" s="117">
        <f t="shared" ref="R43:V43" si="15">R44+R47+R49+R58</f>
        <v>21183.399416020118</v>
      </c>
      <c r="S43" s="117">
        <f t="shared" si="15"/>
        <v>18570.993935292514</v>
      </c>
      <c r="T43" s="117">
        <f t="shared" si="15"/>
        <v>17974.876987515559</v>
      </c>
      <c r="U43" s="117">
        <f t="shared" si="15"/>
        <v>13762.939345882869</v>
      </c>
      <c r="V43" s="117">
        <f t="shared" si="15"/>
        <v>17229.380279486359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6017.3870483443507</v>
      </c>
      <c r="DA43" s="129" t="s">
        <v>3962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28964.144343566306</v>
      </c>
      <c r="D44" s="122">
        <f t="shared" si="17"/>
        <v>27213.067016123274</v>
      </c>
      <c r="E44" s="122">
        <f t="shared" si="17"/>
        <v>30100.367289440783</v>
      </c>
      <c r="F44" s="122">
        <f t="shared" si="17"/>
        <v>26707.029242750141</v>
      </c>
      <c r="G44" s="122">
        <f t="shared" si="17"/>
        <v>28965.0871128621</v>
      </c>
      <c r="H44" s="122">
        <f t="shared" si="17"/>
        <v>28675.200415534098</v>
      </c>
      <c r="I44" s="122">
        <f t="shared" si="17"/>
        <v>30565.896553566985</v>
      </c>
      <c r="J44" s="122">
        <f t="shared" si="17"/>
        <v>23331.440547963368</v>
      </c>
      <c r="K44" s="122">
        <f t="shared" si="17"/>
        <v>23090.778390669955</v>
      </c>
      <c r="L44" s="122">
        <f t="shared" si="17"/>
        <v>28461.143682346836</v>
      </c>
      <c r="M44" s="122">
        <f t="shared" si="17"/>
        <v>25945.881092702301</v>
      </c>
      <c r="N44" s="122">
        <f t="shared" si="17"/>
        <v>25200.808736159801</v>
      </c>
      <c r="O44" s="122">
        <f t="shared" si="17"/>
        <v>21229.97124229958</v>
      </c>
      <c r="P44" s="122">
        <f t="shared" si="17"/>
        <v>21704.000240550726</v>
      </c>
      <c r="Q44" s="122">
        <f t="shared" si="17"/>
        <v>18934.571241001948</v>
      </c>
      <c r="R44" s="122">
        <f t="shared" ref="R44:V44" si="18">SUM(R45:R46)</f>
        <v>19128.53956205049</v>
      </c>
      <c r="S44" s="122">
        <f t="shared" si="18"/>
        <v>16615.234691896196</v>
      </c>
      <c r="T44" s="122">
        <f t="shared" si="18"/>
        <v>16126.222357377168</v>
      </c>
      <c r="U44" s="122">
        <f t="shared" si="18"/>
        <v>12001.382538557327</v>
      </c>
      <c r="V44" s="122">
        <f t="shared" si="18"/>
        <v>15210.12269050651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4543.0180550745754</v>
      </c>
      <c r="DA44" s="130" t="s">
        <v>3963</v>
      </c>
    </row>
    <row r="45" spans="1:105" ht="12" customHeight="1" x14ac:dyDescent="0.25">
      <c r="A45" s="97" t="s">
        <v>211</v>
      </c>
      <c r="B45" s="98"/>
      <c r="C45" s="98">
        <v>28602.372929766912</v>
      </c>
      <c r="D45" s="98">
        <v>26879.280831958942</v>
      </c>
      <c r="E45" s="98">
        <v>29733.956596403495</v>
      </c>
      <c r="F45" s="98">
        <v>26388.784920793092</v>
      </c>
      <c r="G45" s="98">
        <v>28623.581029633089</v>
      </c>
      <c r="H45" s="98">
        <v>28339.983065831439</v>
      </c>
      <c r="I45" s="98">
        <v>30210.995214765302</v>
      </c>
      <c r="J45" s="98">
        <v>23063.159351882321</v>
      </c>
      <c r="K45" s="98">
        <v>22825.566164554166</v>
      </c>
      <c r="L45" s="98">
        <v>28132.873298420174</v>
      </c>
      <c r="M45" s="98">
        <v>25647.297595090458</v>
      </c>
      <c r="N45" s="98">
        <v>24904.44768029439</v>
      </c>
      <c r="O45" s="98">
        <v>20974.174629541165</v>
      </c>
      <c r="P45" s="98">
        <v>21433.897053443103</v>
      </c>
      <c r="Q45" s="98">
        <v>18693.743813612444</v>
      </c>
      <c r="R45" s="98">
        <v>18882.805830060355</v>
      </c>
      <c r="S45" s="98">
        <v>16402.684026463412</v>
      </c>
      <c r="T45" s="98">
        <v>15921.731630703749</v>
      </c>
      <c r="U45" s="98">
        <v>11849.979308747257</v>
      </c>
      <c r="V45" s="98">
        <v>15018.638087063551</v>
      </c>
      <c r="W45" s="98">
        <v>0</v>
      </c>
      <c r="X45" s="98">
        <v>0</v>
      </c>
      <c r="Y45" s="98">
        <v>4485.7476086373636</v>
      </c>
      <c r="DA45" s="63" t="s">
        <v>3964</v>
      </c>
    </row>
    <row r="46" spans="1:105" ht="12" customHeight="1" x14ac:dyDescent="0.25">
      <c r="A46" s="97" t="s">
        <v>53</v>
      </c>
      <c r="B46" s="98"/>
      <c r="C46" s="98">
        <v>361.77141379939189</v>
      </c>
      <c r="D46" s="98">
        <v>333.7861841643309</v>
      </c>
      <c r="E46" s="98">
        <v>366.41069303728597</v>
      </c>
      <c r="F46" s="98">
        <v>318.24432195704833</v>
      </c>
      <c r="G46" s="98">
        <v>341.50608322900968</v>
      </c>
      <c r="H46" s="98">
        <v>335.21734970265987</v>
      </c>
      <c r="I46" s="98">
        <v>354.90133880168395</v>
      </c>
      <c r="J46" s="98">
        <v>268.28119608104771</v>
      </c>
      <c r="K46" s="98">
        <v>265.21222611578901</v>
      </c>
      <c r="L46" s="98">
        <v>328.27038392665997</v>
      </c>
      <c r="M46" s="98">
        <v>298.58349761184076</v>
      </c>
      <c r="N46" s="98">
        <v>296.36105586541106</v>
      </c>
      <c r="O46" s="98">
        <v>255.79661275841622</v>
      </c>
      <c r="P46" s="98">
        <v>270.10318710762374</v>
      </c>
      <c r="Q46" s="98">
        <v>240.82742738950432</v>
      </c>
      <c r="R46" s="98">
        <v>245.73373199013281</v>
      </c>
      <c r="S46" s="98">
        <v>212.55066543278221</v>
      </c>
      <c r="T46" s="98">
        <v>204.4907266734196</v>
      </c>
      <c r="U46" s="98">
        <v>151.40322981006938</v>
      </c>
      <c r="V46" s="98">
        <v>191.4846034429597</v>
      </c>
      <c r="W46" s="98">
        <v>0</v>
      </c>
      <c r="X46" s="98">
        <v>0</v>
      </c>
      <c r="Y46" s="98">
        <v>57.270446437211966</v>
      </c>
      <c r="DA46" s="63" t="s">
        <v>3965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9.5629220203235654</v>
      </c>
      <c r="D47" s="122">
        <f t="shared" si="20"/>
        <v>8.4782731389363271</v>
      </c>
      <c r="E47" s="122">
        <f t="shared" si="20"/>
        <v>6.5437732415534224</v>
      </c>
      <c r="F47" s="122">
        <f t="shared" si="20"/>
        <v>7.1970102582994135</v>
      </c>
      <c r="G47" s="122">
        <f t="shared" si="20"/>
        <v>12.062026623196299</v>
      </c>
      <c r="H47" s="122">
        <f t="shared" si="20"/>
        <v>9.9410389258254082</v>
      </c>
      <c r="I47" s="122">
        <f t="shared" si="20"/>
        <v>7.2427419465474685</v>
      </c>
      <c r="J47" s="122">
        <f t="shared" si="20"/>
        <v>12.208287267563314</v>
      </c>
      <c r="K47" s="122">
        <f t="shared" si="20"/>
        <v>5.6812321136032313</v>
      </c>
      <c r="L47" s="122">
        <f t="shared" si="20"/>
        <v>9.8171309771979853</v>
      </c>
      <c r="M47" s="122">
        <f t="shared" si="20"/>
        <v>5.3866301249629878</v>
      </c>
      <c r="N47" s="122">
        <f t="shared" si="20"/>
        <v>9.1129959078875267</v>
      </c>
      <c r="O47" s="122">
        <f t="shared" si="20"/>
        <v>9.5976403904925274</v>
      </c>
      <c r="P47" s="122">
        <f t="shared" si="20"/>
        <v>5.7536194421885947</v>
      </c>
      <c r="Q47" s="122">
        <f t="shared" si="20"/>
        <v>8.0232550864028376</v>
      </c>
      <c r="R47" s="122">
        <f t="shared" si="20"/>
        <v>4.7333964291374295</v>
      </c>
      <c r="S47" s="122">
        <f t="shared" si="20"/>
        <v>3.0646848402626907</v>
      </c>
      <c r="T47" s="122">
        <f t="shared" si="20"/>
        <v>6.2161230123538491</v>
      </c>
      <c r="U47" s="122">
        <f t="shared" si="20"/>
        <v>6.8053498027775827</v>
      </c>
      <c r="V47" s="122">
        <f t="shared" si="20"/>
        <v>14.984993246001419</v>
      </c>
      <c r="W47" s="122">
        <f t="shared" si="20"/>
        <v>0</v>
      </c>
      <c r="X47" s="122">
        <f t="shared" si="20"/>
        <v>0</v>
      </c>
      <c r="Y47" s="122">
        <f t="shared" si="20"/>
        <v>18.095522825747899</v>
      </c>
      <c r="DA47" s="130" t="s">
        <v>3966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9.5629220203235654</v>
      </c>
      <c r="D48" s="98">
        <f>IF(RES_hhdet_in_fec!D48=0,0,RES_hhdet_in_fec!D48*1000*11630/RES_hhdet_in_new!D45)</f>
        <v>8.4782731389363271</v>
      </c>
      <c r="E48" s="98">
        <f>IF(RES_hhdet_in_fec!E48=0,0,RES_hhdet_in_fec!E48*1000*11630/RES_hhdet_in_new!E45)</f>
        <v>6.5437732415534224</v>
      </c>
      <c r="F48" s="98">
        <f>IF(RES_hhdet_in_fec!F48=0,0,RES_hhdet_in_fec!F48*1000*11630/RES_hhdet_in_new!F45)</f>
        <v>7.1970102582994135</v>
      </c>
      <c r="G48" s="98">
        <f>IF(RES_hhdet_in_fec!G48=0,0,RES_hhdet_in_fec!G48*1000*11630/RES_hhdet_in_new!G45)</f>
        <v>12.062026623196299</v>
      </c>
      <c r="H48" s="98">
        <f>IF(RES_hhdet_in_fec!H48=0,0,RES_hhdet_in_fec!H48*1000*11630/RES_hhdet_in_new!H45)</f>
        <v>9.9410389258254082</v>
      </c>
      <c r="I48" s="98">
        <f>IF(RES_hhdet_in_fec!I48=0,0,RES_hhdet_in_fec!I48*1000*11630/RES_hhdet_in_new!I45)</f>
        <v>7.2427419465474685</v>
      </c>
      <c r="J48" s="98">
        <f>IF(RES_hhdet_in_fec!J48=0,0,RES_hhdet_in_fec!J48*1000*11630/RES_hhdet_in_new!J45)</f>
        <v>12.208287267563314</v>
      </c>
      <c r="K48" s="98">
        <f>IF(RES_hhdet_in_fec!K48=0,0,RES_hhdet_in_fec!K48*1000*11630/RES_hhdet_in_new!K45)</f>
        <v>5.6812321136032313</v>
      </c>
      <c r="L48" s="98">
        <f>IF(RES_hhdet_in_fec!L48=0,0,RES_hhdet_in_fec!L48*1000*11630/RES_hhdet_in_new!L45)</f>
        <v>9.8171309771979853</v>
      </c>
      <c r="M48" s="98">
        <f>IF(RES_hhdet_in_fec!M48=0,0,RES_hhdet_in_fec!M48*1000*11630/RES_hhdet_in_new!M45)</f>
        <v>5.3866301249629878</v>
      </c>
      <c r="N48" s="98">
        <f>IF(RES_hhdet_in_fec!N48=0,0,RES_hhdet_in_fec!N48*1000*11630/RES_hhdet_in_new!N45)</f>
        <v>9.1129959078875267</v>
      </c>
      <c r="O48" s="98">
        <f>IF(RES_hhdet_in_fec!O48=0,0,RES_hhdet_in_fec!O48*1000*11630/RES_hhdet_in_new!O45)</f>
        <v>9.5976403904925274</v>
      </c>
      <c r="P48" s="98">
        <f>IF(RES_hhdet_in_fec!P48=0,0,RES_hhdet_in_fec!P48*1000*11630/RES_hhdet_in_new!P45)</f>
        <v>5.7536194421885947</v>
      </c>
      <c r="Q48" s="98">
        <f>IF(RES_hhdet_in_fec!Q48=0,0,RES_hhdet_in_fec!Q48*1000*11630/RES_hhdet_in_new!Q45)</f>
        <v>8.0232550864028376</v>
      </c>
      <c r="R48" s="98">
        <f>IF(RES_hhdet_in_fec!R48=0,0,RES_hhdet_in_fec!R48*1000*11630/RES_hhdet_in_new!R45)</f>
        <v>4.7333964291374295</v>
      </c>
      <c r="S48" s="98">
        <f>IF(RES_hhdet_in_fec!S48=0,0,RES_hhdet_in_fec!S48*1000*11630/RES_hhdet_in_new!S45)</f>
        <v>3.0646848402626907</v>
      </c>
      <c r="T48" s="98">
        <f>IF(RES_hhdet_in_fec!T48=0,0,RES_hhdet_in_fec!T48*1000*11630/RES_hhdet_in_new!T45)</f>
        <v>6.2161230123538491</v>
      </c>
      <c r="U48" s="98">
        <f>IF(RES_hhdet_in_fec!U48=0,0,RES_hhdet_in_fec!U48*1000*11630/RES_hhdet_in_new!U45)</f>
        <v>6.8053498027775827</v>
      </c>
      <c r="V48" s="98">
        <f>IF(RES_hhdet_in_fec!V48=0,0,RES_hhdet_in_fec!V48*1000*11630/RES_hhdet_in_new!V45)</f>
        <v>14.984993246001419</v>
      </c>
      <c r="W48" s="98">
        <f>IF(RES_hhdet_in_fec!W48=0,0,RES_hhdet_in_fec!W48*1000*11630/RES_hhdet_in_new!W45)</f>
        <v>0</v>
      </c>
      <c r="X48" s="98">
        <f>IF(RES_hhdet_in_fec!X48=0,0,RES_hhdet_in_fec!X48*1000*11630/RES_hhdet_in_new!X45)</f>
        <v>0</v>
      </c>
      <c r="Y48" s="98">
        <f>IF(RES_hhdet_in_fec!Y48=0,0,RES_hhdet_in_fec!Y48*1000*11630/RES_hhdet_in_new!Y45)</f>
        <v>18.095522825747899</v>
      </c>
      <c r="DA48" s="63" t="s">
        <v>3967</v>
      </c>
    </row>
    <row r="49" spans="1:105" ht="12" customHeight="1" x14ac:dyDescent="0.25">
      <c r="A49" s="121" t="s">
        <v>55</v>
      </c>
      <c r="B49" s="122"/>
      <c r="C49" s="122">
        <v>2523.0301046220416</v>
      </c>
      <c r="D49" s="122">
        <v>2369.9590737753242</v>
      </c>
      <c r="E49" s="122">
        <v>2481.0108580808587</v>
      </c>
      <c r="F49" s="122">
        <v>2264.707129017826</v>
      </c>
      <c r="G49" s="122">
        <v>2307.7425604382047</v>
      </c>
      <c r="H49" s="122">
        <v>2260.6634265670546</v>
      </c>
      <c r="I49" s="122">
        <v>2429.7700983724199</v>
      </c>
      <c r="J49" s="122">
        <v>2146.9774933892427</v>
      </c>
      <c r="K49" s="122">
        <v>2165.5016741102577</v>
      </c>
      <c r="L49" s="122">
        <v>2369.5897204309285</v>
      </c>
      <c r="M49" s="122">
        <v>2334.834906018732</v>
      </c>
      <c r="N49" s="122">
        <v>2269.0103473510985</v>
      </c>
      <c r="O49" s="122">
        <v>2154.3756310634012</v>
      </c>
      <c r="P49" s="122">
        <v>2027.4053682389656</v>
      </c>
      <c r="Q49" s="122">
        <v>1956.3109287564307</v>
      </c>
      <c r="R49" s="122">
        <v>1819.5626425414205</v>
      </c>
      <c r="S49" s="122">
        <v>1728.5962706566843</v>
      </c>
      <c r="T49" s="122">
        <v>1618.8990300563423</v>
      </c>
      <c r="U49" s="122">
        <v>1533.422516046302</v>
      </c>
      <c r="V49" s="122">
        <v>1712.0788135992275</v>
      </c>
      <c r="W49" s="122">
        <v>0</v>
      </c>
      <c r="X49" s="122">
        <v>0</v>
      </c>
      <c r="Y49" s="122">
        <v>1219.5013571694719</v>
      </c>
      <c r="DA49" s="130" t="s">
        <v>3968</v>
      </c>
    </row>
    <row r="50" spans="1:105" ht="12" customHeight="1" x14ac:dyDescent="0.25">
      <c r="A50" s="97" t="s">
        <v>138</v>
      </c>
      <c r="B50" s="98"/>
      <c r="C50" s="98">
        <v>2566.8096662147473</v>
      </c>
      <c r="D50" s="98">
        <v>2400.3598135500874</v>
      </c>
      <c r="E50" s="98">
        <v>2524.1078928950492</v>
      </c>
      <c r="F50" s="98">
        <v>2365.2609974301085</v>
      </c>
      <c r="G50" s="98">
        <v>2372.557939834473</v>
      </c>
      <c r="H50" s="98">
        <v>2347.3793820269607</v>
      </c>
      <c r="I50" s="98">
        <v>2469.4771816437024</v>
      </c>
      <c r="J50" s="98">
        <v>2162.1853748213007</v>
      </c>
      <c r="K50" s="98">
        <v>2183.3763048581359</v>
      </c>
      <c r="L50" s="98">
        <v>2391.2124375802241</v>
      </c>
      <c r="M50" s="98">
        <v>2348.9266985903164</v>
      </c>
      <c r="N50" s="98">
        <v>2279.2313598916976</v>
      </c>
      <c r="O50" s="98">
        <v>2163.572023754044</v>
      </c>
      <c r="P50" s="98">
        <v>2062.3592936532236</v>
      </c>
      <c r="Q50" s="98">
        <v>1980.8400082484745</v>
      </c>
      <c r="R50" s="98">
        <v>1827.9388278901113</v>
      </c>
      <c r="S50" s="98">
        <v>1732.8551141276855</v>
      </c>
      <c r="T50" s="98">
        <v>1619.2846359992334</v>
      </c>
      <c r="U50" s="98">
        <v>1533.1338482638298</v>
      </c>
      <c r="V50" s="98">
        <v>1720.3995818753285</v>
      </c>
      <c r="W50" s="98">
        <v>0</v>
      </c>
      <c r="X50" s="98">
        <v>0</v>
      </c>
      <c r="Y50" s="98">
        <v>1035.2204461758513</v>
      </c>
      <c r="DA50" s="63" t="s">
        <v>3969</v>
      </c>
    </row>
    <row r="51" spans="1:105" ht="12" customHeight="1" x14ac:dyDescent="0.25">
      <c r="A51" s="97" t="s">
        <v>137</v>
      </c>
      <c r="B51" s="98"/>
      <c r="C51" s="98">
        <v>2356.1962357612219</v>
      </c>
      <c r="D51" s="98">
        <v>0</v>
      </c>
      <c r="E51" s="98">
        <v>2317.6202205156937</v>
      </c>
      <c r="F51" s="98">
        <v>0</v>
      </c>
      <c r="G51" s="98">
        <v>0</v>
      </c>
      <c r="H51" s="98">
        <v>2163.2067728968746</v>
      </c>
      <c r="I51" s="98">
        <v>2288.5193508856037</v>
      </c>
      <c r="J51" s="98">
        <v>1998.9047406506527</v>
      </c>
      <c r="K51" s="98">
        <v>2020.8018799518238</v>
      </c>
      <c r="L51" s="98">
        <v>2213.6566737756139</v>
      </c>
      <c r="M51" s="98">
        <v>2181.8484620212475</v>
      </c>
      <c r="N51" s="98">
        <v>2124.5039608120246</v>
      </c>
      <c r="O51" s="98">
        <v>2027.414407726018</v>
      </c>
      <c r="P51" s="98">
        <v>1947.2120260197714</v>
      </c>
      <c r="Q51" s="98">
        <v>1881.2720164357916</v>
      </c>
      <c r="R51" s="98">
        <v>1743.9888993738275</v>
      </c>
      <c r="S51" s="98">
        <v>1659.3351315966054</v>
      </c>
      <c r="T51" s="98">
        <v>1556.3069799764758</v>
      </c>
      <c r="U51" s="98">
        <v>1477.7339748315057</v>
      </c>
      <c r="V51" s="98">
        <v>1662.4975857945351</v>
      </c>
      <c r="W51" s="98">
        <v>0</v>
      </c>
      <c r="X51" s="98">
        <v>0</v>
      </c>
      <c r="Y51" s="98">
        <v>0</v>
      </c>
      <c r="DA51" s="63" t="s">
        <v>3970</v>
      </c>
    </row>
    <row r="52" spans="1:105" ht="12" customHeight="1" x14ac:dyDescent="0.25">
      <c r="A52" s="100" t="s">
        <v>211</v>
      </c>
      <c r="B52" s="101"/>
      <c r="C52" s="101">
        <v>2048.7194733948159</v>
      </c>
      <c r="D52" s="101">
        <v>0</v>
      </c>
      <c r="E52" s="101">
        <v>2010.2986705013327</v>
      </c>
      <c r="F52" s="101">
        <v>0</v>
      </c>
      <c r="G52" s="101">
        <v>0</v>
      </c>
      <c r="H52" s="101">
        <v>1878.8277732239178</v>
      </c>
      <c r="I52" s="101">
        <v>2004.8090541486654</v>
      </c>
      <c r="J52" s="101">
        <v>1738.5889028940023</v>
      </c>
      <c r="K52" s="101">
        <v>1756.3336747149374</v>
      </c>
      <c r="L52" s="101">
        <v>1917.6662122095745</v>
      </c>
      <c r="M52" s="101">
        <v>1890.3066778169346</v>
      </c>
      <c r="N52" s="101">
        <v>1832.3074557896061</v>
      </c>
      <c r="O52" s="101">
        <v>1737.0287513751225</v>
      </c>
      <c r="P52" s="101">
        <v>1657.9359568673863</v>
      </c>
      <c r="Q52" s="101">
        <v>1590.0870385276958</v>
      </c>
      <c r="R52" s="101">
        <v>1471.2906070216475</v>
      </c>
      <c r="S52" s="101">
        <v>1394.9568649335954</v>
      </c>
      <c r="T52" s="101">
        <v>1305.1210449078583</v>
      </c>
      <c r="U52" s="101">
        <v>1234.7141966441059</v>
      </c>
      <c r="V52" s="101">
        <v>1385.2678975769511</v>
      </c>
      <c r="W52" s="101">
        <v>0</v>
      </c>
      <c r="X52" s="101">
        <v>0</v>
      </c>
      <c r="Y52" s="101">
        <v>0</v>
      </c>
      <c r="DA52" s="131" t="s">
        <v>3971</v>
      </c>
    </row>
    <row r="53" spans="1:105" ht="12" customHeight="1" x14ac:dyDescent="0.25">
      <c r="A53" s="103" t="s">
        <v>52</v>
      </c>
      <c r="B53" s="104"/>
      <c r="C53" s="104">
        <v>307.47676236640643</v>
      </c>
      <c r="D53" s="104">
        <v>0</v>
      </c>
      <c r="E53" s="104">
        <v>307.32155001436115</v>
      </c>
      <c r="F53" s="104">
        <v>0</v>
      </c>
      <c r="G53" s="104">
        <v>0</v>
      </c>
      <c r="H53" s="104">
        <v>284.3789996729567</v>
      </c>
      <c r="I53" s="104">
        <v>283.7102967369388</v>
      </c>
      <c r="J53" s="104">
        <v>260.31583775665018</v>
      </c>
      <c r="K53" s="104">
        <v>264.46820523688626</v>
      </c>
      <c r="L53" s="104">
        <v>295.99046156603907</v>
      </c>
      <c r="M53" s="104">
        <v>291.54178420431276</v>
      </c>
      <c r="N53" s="104">
        <v>292.19650502241819</v>
      </c>
      <c r="O53" s="104">
        <v>290.38565635089549</v>
      </c>
      <c r="P53" s="104">
        <v>289.27606915238511</v>
      </c>
      <c r="Q53" s="104">
        <v>291.18497790809562</v>
      </c>
      <c r="R53" s="104">
        <v>272.69829235217992</v>
      </c>
      <c r="S53" s="104">
        <v>264.37826666300975</v>
      </c>
      <c r="T53" s="104">
        <v>251.1859350686174</v>
      </c>
      <c r="U53" s="104">
        <v>243.01977818739951</v>
      </c>
      <c r="V53" s="104">
        <v>277.22968821758411</v>
      </c>
      <c r="W53" s="104">
        <v>0</v>
      </c>
      <c r="X53" s="104">
        <v>0</v>
      </c>
      <c r="Y53" s="104">
        <v>0</v>
      </c>
      <c r="DA53" s="132" t="s">
        <v>3972</v>
      </c>
    </row>
    <row r="54" spans="1:105" ht="12" customHeight="1" x14ac:dyDescent="0.25">
      <c r="A54" s="106" t="s">
        <v>122</v>
      </c>
      <c r="B54" s="101"/>
      <c r="C54" s="101">
        <v>1963.9501391888236</v>
      </c>
      <c r="D54" s="101">
        <v>1965.9958622149857</v>
      </c>
      <c r="E54" s="101">
        <v>1925.8332399847613</v>
      </c>
      <c r="F54" s="101">
        <v>1916.4246620234073</v>
      </c>
      <c r="G54" s="101">
        <v>1979.0901358642332</v>
      </c>
      <c r="H54" s="101">
        <v>1971.0197785973894</v>
      </c>
      <c r="I54" s="101">
        <v>1912.3986915333612</v>
      </c>
      <c r="J54" s="101">
        <v>1878.7249115718155</v>
      </c>
      <c r="K54" s="101">
        <v>1921.4497759903822</v>
      </c>
      <c r="L54" s="101">
        <v>1913.6252829025398</v>
      </c>
      <c r="M54" s="101">
        <v>1993.1483364386258</v>
      </c>
      <c r="N54" s="101">
        <v>1969.3322888160446</v>
      </c>
      <c r="O54" s="101">
        <v>1930.3584027883471</v>
      </c>
      <c r="P54" s="101">
        <v>1855.7561809031051</v>
      </c>
      <c r="Q54" s="101">
        <v>1798.2470047390457</v>
      </c>
      <c r="R54" s="101">
        <v>1767.0325205726408</v>
      </c>
      <c r="S54" s="101">
        <v>1688.1447225717493</v>
      </c>
      <c r="T54" s="101">
        <v>1618.0772307844779</v>
      </c>
      <c r="U54" s="101">
        <v>1549.3103596479889</v>
      </c>
      <c r="V54" s="101">
        <v>1520.3560269714594</v>
      </c>
      <c r="W54" s="101">
        <v>0</v>
      </c>
      <c r="X54" s="101">
        <v>0</v>
      </c>
      <c r="Y54" s="101">
        <v>1256.9578707590363</v>
      </c>
      <c r="DA54" s="131" t="s">
        <v>3973</v>
      </c>
    </row>
    <row r="55" spans="1:105" ht="12" customHeight="1" x14ac:dyDescent="0.25">
      <c r="A55" s="107" t="s">
        <v>121</v>
      </c>
      <c r="B55" s="104"/>
      <c r="C55" s="104">
        <v>1859.5506631620535</v>
      </c>
      <c r="D55" s="104">
        <v>1862.9043183036763</v>
      </c>
      <c r="E55" s="104">
        <v>1823.3766030439583</v>
      </c>
      <c r="F55" s="104">
        <v>1815.4405057274341</v>
      </c>
      <c r="G55" s="104">
        <v>1877.077925745436</v>
      </c>
      <c r="H55" s="104">
        <v>1869.6498630712906</v>
      </c>
      <c r="I55" s="104">
        <v>1820.1328732406544</v>
      </c>
      <c r="J55" s="104">
        <v>1785.0273906778114</v>
      </c>
      <c r="K55" s="104">
        <v>1826.3670957271008</v>
      </c>
      <c r="L55" s="104">
        <v>1818.4154425050804</v>
      </c>
      <c r="M55" s="104">
        <v>1896.8903147824917</v>
      </c>
      <c r="N55" s="104">
        <v>1876.3003755809111</v>
      </c>
      <c r="O55" s="104">
        <v>1842.4166972590169</v>
      </c>
      <c r="P55" s="104">
        <v>1776.3335320123617</v>
      </c>
      <c r="Q55" s="104">
        <v>1725.1590418795461</v>
      </c>
      <c r="R55" s="104">
        <v>1698.8699245052248</v>
      </c>
      <c r="S55" s="104">
        <v>1625.5919034164995</v>
      </c>
      <c r="T55" s="104">
        <v>1560.8297066236382</v>
      </c>
      <c r="U55" s="104">
        <v>1496.6045828445383</v>
      </c>
      <c r="V55" s="104">
        <v>1470.7285653431277</v>
      </c>
      <c r="W55" s="104">
        <v>0</v>
      </c>
      <c r="X55" s="104">
        <v>0</v>
      </c>
      <c r="Y55" s="104">
        <v>1224.4174424556832</v>
      </c>
      <c r="DA55" s="132" t="s">
        <v>3974</v>
      </c>
    </row>
    <row r="56" spans="1:105" ht="12" customHeight="1" x14ac:dyDescent="0.25">
      <c r="A56" s="108" t="s">
        <v>53</v>
      </c>
      <c r="B56" s="98"/>
      <c r="C56" s="98">
        <v>1567.5034485282479</v>
      </c>
      <c r="D56" s="98">
        <v>1573.0706791895088</v>
      </c>
      <c r="E56" s="98">
        <v>1533.7605571305223</v>
      </c>
      <c r="F56" s="98">
        <v>1528.309756836074</v>
      </c>
      <c r="G56" s="98">
        <v>1585.1575992076919</v>
      </c>
      <c r="H56" s="98">
        <v>1577.4409291268555</v>
      </c>
      <c r="I56" s="98">
        <v>1552.2545671553903</v>
      </c>
      <c r="J56" s="98">
        <v>1510.4793417869837</v>
      </c>
      <c r="K56" s="98">
        <v>1545.3587233468597</v>
      </c>
      <c r="L56" s="98">
        <v>1534.1354694200522</v>
      </c>
      <c r="M56" s="98">
        <v>1603.6875056252134</v>
      </c>
      <c r="N56" s="98">
        <v>1582.9949832735786</v>
      </c>
      <c r="O56" s="98">
        <v>1549.6120837548767</v>
      </c>
      <c r="P56" s="98">
        <v>1491.1004910001373</v>
      </c>
      <c r="Q56" s="98">
        <v>1442.6501599348962</v>
      </c>
      <c r="R56" s="98">
        <v>1421.4375703801359</v>
      </c>
      <c r="S56" s="98">
        <v>1358.0359954653245</v>
      </c>
      <c r="T56" s="98">
        <v>1302.9608660501692</v>
      </c>
      <c r="U56" s="98">
        <v>1246.2022610801866</v>
      </c>
      <c r="V56" s="98">
        <v>1221.6859230617315</v>
      </c>
      <c r="W56" s="98">
        <v>0</v>
      </c>
      <c r="X56" s="98">
        <v>0</v>
      </c>
      <c r="Y56" s="98">
        <v>1014.5751990377798</v>
      </c>
      <c r="DA56" s="63" t="s">
        <v>3975</v>
      </c>
    </row>
    <row r="57" spans="1:105" ht="12" customHeight="1" x14ac:dyDescent="0.25">
      <c r="A57" s="108" t="s">
        <v>52</v>
      </c>
      <c r="B57" s="98"/>
      <c r="C57" s="98">
        <v>292.04721463380571</v>
      </c>
      <c r="D57" s="98">
        <v>289.83363911416785</v>
      </c>
      <c r="E57" s="98">
        <v>289.61604591343604</v>
      </c>
      <c r="F57" s="98">
        <v>287.1307488913601</v>
      </c>
      <c r="G57" s="98">
        <v>291.9203265377447</v>
      </c>
      <c r="H57" s="98">
        <v>292.20893394443544</v>
      </c>
      <c r="I57" s="98">
        <v>267.87830608526411</v>
      </c>
      <c r="J57" s="98">
        <v>274.54804889082749</v>
      </c>
      <c r="K57" s="98">
        <v>281.00837238024127</v>
      </c>
      <c r="L57" s="98">
        <v>284.27997308502836</v>
      </c>
      <c r="M57" s="98">
        <v>293.20280915727892</v>
      </c>
      <c r="N57" s="98">
        <v>293.30539230733211</v>
      </c>
      <c r="O57" s="98">
        <v>292.80461350414009</v>
      </c>
      <c r="P57" s="98">
        <v>285.23304101222419</v>
      </c>
      <c r="Q57" s="98">
        <v>282.50888194464983</v>
      </c>
      <c r="R57" s="98">
        <v>277.43235412508875</v>
      </c>
      <c r="S57" s="98">
        <v>267.55590795117485</v>
      </c>
      <c r="T57" s="98">
        <v>257.86884057346896</v>
      </c>
      <c r="U57" s="98">
        <v>250.4023217643518</v>
      </c>
      <c r="V57" s="98">
        <v>249.04264228139587</v>
      </c>
      <c r="W57" s="98">
        <v>0</v>
      </c>
      <c r="X57" s="98">
        <v>0</v>
      </c>
      <c r="Y57" s="98">
        <v>209.84224341790326</v>
      </c>
      <c r="DA57" s="63" t="s">
        <v>3976</v>
      </c>
    </row>
    <row r="58" spans="1:105" ht="12" customHeight="1" x14ac:dyDescent="0.25">
      <c r="A58" s="121" t="s">
        <v>54</v>
      </c>
      <c r="B58" s="122"/>
      <c r="C58" s="122">
        <v>197.91821925749736</v>
      </c>
      <c r="D58" s="122">
        <v>196.84443689985358</v>
      </c>
      <c r="E58" s="122">
        <v>200.44373343649977</v>
      </c>
      <c r="F58" s="122">
        <v>194.48910869280971</v>
      </c>
      <c r="G58" s="122">
        <v>201.92275163969038</v>
      </c>
      <c r="H58" s="122">
        <v>196.27934628425294</v>
      </c>
      <c r="I58" s="122">
        <v>199.41646419314833</v>
      </c>
      <c r="J58" s="122">
        <v>215.65890143489889</v>
      </c>
      <c r="K58" s="122">
        <v>228.44294415261746</v>
      </c>
      <c r="L58" s="122">
        <v>225.73171589956857</v>
      </c>
      <c r="M58" s="122">
        <v>225.47048003099169</v>
      </c>
      <c r="N58" s="122">
        <v>234.63876809971089</v>
      </c>
      <c r="O58" s="122">
        <v>237.1929842078444</v>
      </c>
      <c r="P58" s="122">
        <v>236.3290656689166</v>
      </c>
      <c r="Q58" s="122">
        <v>237.60865509352485</v>
      </c>
      <c r="R58" s="122">
        <v>230.56381499907204</v>
      </c>
      <c r="S58" s="122">
        <v>224.09828789937495</v>
      </c>
      <c r="T58" s="122">
        <v>223.53947706969626</v>
      </c>
      <c r="U58" s="122">
        <v>221.32894147646002</v>
      </c>
      <c r="V58" s="122">
        <v>292.19378213461846</v>
      </c>
      <c r="W58" s="122">
        <v>0</v>
      </c>
      <c r="X58" s="122">
        <v>0</v>
      </c>
      <c r="Y58" s="122">
        <v>236.77211327455561</v>
      </c>
      <c r="DA58" s="130" t="s">
        <v>3977</v>
      </c>
    </row>
    <row r="59" spans="1:105" ht="12" customHeight="1" x14ac:dyDescent="0.25">
      <c r="A59" s="97" t="s">
        <v>50</v>
      </c>
      <c r="B59" s="98"/>
      <c r="C59" s="98">
        <v>262.22464043569579</v>
      </c>
      <c r="D59" s="98">
        <v>247.27691045459463</v>
      </c>
      <c r="E59" s="98">
        <v>281.74863130533652</v>
      </c>
      <c r="F59" s="98">
        <v>241.12885767030639</v>
      </c>
      <c r="G59" s="98">
        <v>299.20374141096238</v>
      </c>
      <c r="H59" s="98">
        <v>157.63159632394749</v>
      </c>
      <c r="I59" s="98">
        <v>210.89952575079784</v>
      </c>
      <c r="J59" s="98">
        <v>296.89245477792838</v>
      </c>
      <c r="K59" s="98">
        <v>347.98093334072342</v>
      </c>
      <c r="L59" s="98">
        <v>273.62070097098945</v>
      </c>
      <c r="M59" s="98">
        <v>265.45150445048495</v>
      </c>
      <c r="N59" s="98">
        <v>222.61213740188339</v>
      </c>
      <c r="O59" s="98">
        <v>303.82777530524294</v>
      </c>
      <c r="P59" s="98">
        <v>290.51526068490506</v>
      </c>
      <c r="Q59" s="98">
        <v>357.9282794792457</v>
      </c>
      <c r="R59" s="98">
        <v>284.46974514962847</v>
      </c>
      <c r="S59" s="98">
        <v>292.43695566393114</v>
      </c>
      <c r="T59" s="98">
        <v>304.11161227626252</v>
      </c>
      <c r="U59" s="98">
        <v>309.18172915315199</v>
      </c>
      <c r="V59" s="98">
        <v>401.61218600205075</v>
      </c>
      <c r="W59" s="98">
        <v>0</v>
      </c>
      <c r="X59" s="98">
        <v>0</v>
      </c>
      <c r="Y59" s="98">
        <v>315.01473273872813</v>
      </c>
      <c r="DA59" s="63" t="s">
        <v>3978</v>
      </c>
    </row>
    <row r="60" spans="1:105" ht="12" customHeight="1" x14ac:dyDescent="0.25">
      <c r="A60" s="109" t="s">
        <v>120</v>
      </c>
      <c r="B60" s="33"/>
      <c r="C60" s="33">
        <v>187.94583555149129</v>
      </c>
      <c r="D60" s="33">
        <v>189.53942091294297</v>
      </c>
      <c r="E60" s="33">
        <v>188.93405797658588</v>
      </c>
      <c r="F60" s="33">
        <v>190.77243287536101</v>
      </c>
      <c r="G60" s="33">
        <v>193.5129464491832</v>
      </c>
      <c r="H60" s="33">
        <v>199.36190079929801</v>
      </c>
      <c r="I60" s="33">
        <v>198.09995303222405</v>
      </c>
      <c r="J60" s="33">
        <v>201.28655648957698</v>
      </c>
      <c r="K60" s="33">
        <v>214.20593437837033</v>
      </c>
      <c r="L60" s="33">
        <v>223.47482186627494</v>
      </c>
      <c r="M60" s="33">
        <v>225.01940211384832</v>
      </c>
      <c r="N60" s="33">
        <v>234.92791009209765</v>
      </c>
      <c r="O60" s="33">
        <v>231.92163374040356</v>
      </c>
      <c r="P60" s="33">
        <v>229.62170482225082</v>
      </c>
      <c r="Q60" s="33">
        <v>225.22593756619577</v>
      </c>
      <c r="R60" s="33">
        <v>225.37411364917369</v>
      </c>
      <c r="S60" s="33">
        <v>220.6878629556962</v>
      </c>
      <c r="T60" s="33">
        <v>221.34740172565563</v>
      </c>
      <c r="U60" s="33">
        <v>218.26499448840636</v>
      </c>
      <c r="V60" s="33">
        <v>287.13031297517108</v>
      </c>
      <c r="W60" s="33">
        <v>0</v>
      </c>
      <c r="X60" s="33">
        <v>0</v>
      </c>
      <c r="Y60" s="33">
        <v>234.49688362939386</v>
      </c>
      <c r="DA60" s="60" t="s">
        <v>3979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27486.384925943981</v>
      </c>
      <c r="D62" s="117">
        <f t="shared" si="21"/>
        <v>28756.684614736718</v>
      </c>
      <c r="E62" s="117">
        <f t="shared" si="21"/>
        <v>27658.314361107536</v>
      </c>
      <c r="F62" s="117">
        <f t="shared" si="21"/>
        <v>26783.95096188657</v>
      </c>
      <c r="G62" s="117">
        <f t="shared" si="21"/>
        <v>27910.134334794635</v>
      </c>
      <c r="H62" s="117">
        <f t="shared" si="21"/>
        <v>29451.816645338567</v>
      </c>
      <c r="I62" s="117">
        <f t="shared" si="21"/>
        <v>29439.93726936719</v>
      </c>
      <c r="J62" s="117">
        <f t="shared" si="21"/>
        <v>24696.911275984694</v>
      </c>
      <c r="K62" s="117">
        <f t="shared" si="21"/>
        <v>25101.978791143731</v>
      </c>
      <c r="L62" s="117">
        <f t="shared" si="21"/>
        <v>29211.307989769572</v>
      </c>
      <c r="M62" s="117">
        <f t="shared" si="21"/>
        <v>0</v>
      </c>
      <c r="N62" s="117">
        <f t="shared" si="21"/>
        <v>0</v>
      </c>
      <c r="O62" s="117">
        <f t="shared" si="21"/>
        <v>21085.84660213091</v>
      </c>
      <c r="P62" s="117">
        <f t="shared" si="21"/>
        <v>21279.222615586663</v>
      </c>
      <c r="Q62" s="117">
        <f t="shared" si="21"/>
        <v>17922.024382966203</v>
      </c>
      <c r="R62" s="117">
        <f t="shared" ref="R62:V62" si="22">R63+R66+R68+R77</f>
        <v>18274.667530424838</v>
      </c>
      <c r="S62" s="117">
        <f t="shared" si="22"/>
        <v>16325.282133609871</v>
      </c>
      <c r="T62" s="117">
        <f t="shared" si="22"/>
        <v>15456.027772527457</v>
      </c>
      <c r="U62" s="117">
        <f t="shared" si="22"/>
        <v>13123.9006895273</v>
      </c>
      <c r="V62" s="117">
        <f t="shared" si="22"/>
        <v>14231.290314554768</v>
      </c>
      <c r="W62" s="117">
        <f t="shared" ref="W62:Y62" si="23">W63+W66+W68+W77</f>
        <v>14543.706765457529</v>
      </c>
      <c r="X62" s="117">
        <f t="shared" si="23"/>
        <v>0</v>
      </c>
      <c r="Y62" s="117">
        <f t="shared" si="23"/>
        <v>0</v>
      </c>
      <c r="DA62" s="129" t="s">
        <v>3980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25048.324115432457</v>
      </c>
      <c r="D63" s="122">
        <f t="shared" si="24"/>
        <v>26226.395841093254</v>
      </c>
      <c r="E63" s="122">
        <f t="shared" si="24"/>
        <v>25332.566759738798</v>
      </c>
      <c r="F63" s="122">
        <f t="shared" si="24"/>
        <v>24424.885233506535</v>
      </c>
      <c r="G63" s="122">
        <f t="shared" si="24"/>
        <v>25602.972618310814</v>
      </c>
      <c r="H63" s="122">
        <f t="shared" si="24"/>
        <v>27030.394717562482</v>
      </c>
      <c r="I63" s="122">
        <f t="shared" si="24"/>
        <v>27044.018114861447</v>
      </c>
      <c r="J63" s="122">
        <f t="shared" si="24"/>
        <v>22402.612158567121</v>
      </c>
      <c r="K63" s="122">
        <f t="shared" si="24"/>
        <v>22727.997806612799</v>
      </c>
      <c r="L63" s="122">
        <f t="shared" si="24"/>
        <v>26747.666154156352</v>
      </c>
      <c r="M63" s="122">
        <f t="shared" si="24"/>
        <v>0</v>
      </c>
      <c r="N63" s="122">
        <f t="shared" si="24"/>
        <v>0</v>
      </c>
      <c r="O63" s="122">
        <f t="shared" si="24"/>
        <v>18858.40609423965</v>
      </c>
      <c r="P63" s="122">
        <f t="shared" si="24"/>
        <v>19124.514956327144</v>
      </c>
      <c r="Q63" s="122">
        <f t="shared" si="24"/>
        <v>15889.155418822575</v>
      </c>
      <c r="R63" s="122">
        <f t="shared" ref="R63:V63" si="25">SUM(R64:R65)</f>
        <v>16336.15837581471</v>
      </c>
      <c r="S63" s="122">
        <f t="shared" si="25"/>
        <v>14431.260436684332</v>
      </c>
      <c r="T63" s="122">
        <f t="shared" si="25"/>
        <v>13690.430861927229</v>
      </c>
      <c r="U63" s="122">
        <f t="shared" si="25"/>
        <v>11271.376847925261</v>
      </c>
      <c r="V63" s="122">
        <f t="shared" si="25"/>
        <v>12335.013592864787</v>
      </c>
      <c r="W63" s="122">
        <f t="shared" ref="W63:Y63" si="26">SUM(W64:W65)</f>
        <v>12505.816218096954</v>
      </c>
      <c r="X63" s="122">
        <f t="shared" si="26"/>
        <v>0</v>
      </c>
      <c r="Y63" s="122">
        <f t="shared" si="26"/>
        <v>0</v>
      </c>
      <c r="DA63" s="130" t="s">
        <v>3981</v>
      </c>
    </row>
    <row r="64" spans="1:105" ht="12" customHeight="1" x14ac:dyDescent="0.25">
      <c r="A64" s="97" t="s">
        <v>212</v>
      </c>
      <c r="B64" s="98"/>
      <c r="C64" s="98">
        <v>24707.10564710162</v>
      </c>
      <c r="D64" s="98">
        <v>25875.4949358019</v>
      </c>
      <c r="E64" s="98">
        <v>24996.107395167579</v>
      </c>
      <c r="F64" s="98">
        <v>24107.243695545367</v>
      </c>
      <c r="G64" s="98">
        <v>25273.422456612279</v>
      </c>
      <c r="H64" s="98">
        <v>26685.295258657945</v>
      </c>
      <c r="I64" s="98">
        <v>26700.925565900649</v>
      </c>
      <c r="J64" s="98">
        <v>22120.983352393283</v>
      </c>
      <c r="K64" s="98">
        <v>22442.37975765537</v>
      </c>
      <c r="L64" s="98">
        <v>26409.787343635347</v>
      </c>
      <c r="M64" s="98">
        <v>0</v>
      </c>
      <c r="N64" s="98">
        <v>0</v>
      </c>
      <c r="O64" s="98">
        <v>18606.757943861379</v>
      </c>
      <c r="P64" s="98">
        <v>18859.157989551517</v>
      </c>
      <c r="Q64" s="98">
        <v>15662.251303912009</v>
      </c>
      <c r="R64" s="98">
        <v>16098.782091381368</v>
      </c>
      <c r="S64" s="98">
        <v>14220.541051380647</v>
      </c>
      <c r="T64" s="98">
        <v>13490.291021714236</v>
      </c>
      <c r="U64" s="98">
        <v>11105.854605245031</v>
      </c>
      <c r="V64" s="98">
        <v>12152.860149708888</v>
      </c>
      <c r="W64" s="98">
        <v>12319.128303138743</v>
      </c>
      <c r="X64" s="98">
        <v>0</v>
      </c>
      <c r="Y64" s="98">
        <v>0</v>
      </c>
      <c r="DA64" s="63" t="s">
        <v>3982</v>
      </c>
    </row>
    <row r="65" spans="1:105" ht="12" customHeight="1" x14ac:dyDescent="0.25">
      <c r="A65" s="97" t="s">
        <v>53</v>
      </c>
      <c r="B65" s="98"/>
      <c r="C65" s="98">
        <v>341.21846833083805</v>
      </c>
      <c r="D65" s="98">
        <v>350.90090529135284</v>
      </c>
      <c r="E65" s="98">
        <v>336.45936457122076</v>
      </c>
      <c r="F65" s="98">
        <v>317.64153796116722</v>
      </c>
      <c r="G65" s="98">
        <v>329.55016169853377</v>
      </c>
      <c r="H65" s="98">
        <v>345.09945890453798</v>
      </c>
      <c r="I65" s="98">
        <v>343.09254896079858</v>
      </c>
      <c r="J65" s="98">
        <v>281.62880617383689</v>
      </c>
      <c r="K65" s="98">
        <v>285.61804895742802</v>
      </c>
      <c r="L65" s="98">
        <v>337.87881052100408</v>
      </c>
      <c r="M65" s="98">
        <v>0</v>
      </c>
      <c r="N65" s="98">
        <v>0</v>
      </c>
      <c r="O65" s="98">
        <v>251.64815037827222</v>
      </c>
      <c r="P65" s="98">
        <v>265.3569667756276</v>
      </c>
      <c r="Q65" s="98">
        <v>226.90411491056472</v>
      </c>
      <c r="R65" s="98">
        <v>237.37628443334089</v>
      </c>
      <c r="S65" s="98">
        <v>210.71938530368496</v>
      </c>
      <c r="T65" s="98">
        <v>200.13984021299262</v>
      </c>
      <c r="U65" s="98">
        <v>165.52224268022988</v>
      </c>
      <c r="V65" s="98">
        <v>182.1534431558986</v>
      </c>
      <c r="W65" s="98">
        <v>186.68791495821009</v>
      </c>
      <c r="X65" s="98">
        <v>0</v>
      </c>
      <c r="Y65" s="98">
        <v>0</v>
      </c>
      <c r="DA65" s="63" t="s">
        <v>3983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9.6555748702160926</v>
      </c>
      <c r="D66" s="122">
        <f t="shared" si="27"/>
        <v>8.3693972204164311</v>
      </c>
      <c r="E66" s="122">
        <f t="shared" si="27"/>
        <v>6.7056810330970116</v>
      </c>
      <c r="F66" s="122">
        <f t="shared" si="27"/>
        <v>6.8491371486532744</v>
      </c>
      <c r="G66" s="122">
        <f t="shared" si="27"/>
        <v>12.045211952671913</v>
      </c>
      <c r="H66" s="122">
        <f t="shared" si="27"/>
        <v>9.755964809936053</v>
      </c>
      <c r="I66" s="122">
        <f t="shared" si="27"/>
        <v>7.0995027909826058</v>
      </c>
      <c r="J66" s="122">
        <f t="shared" si="27"/>
        <v>12.260170642067028</v>
      </c>
      <c r="K66" s="122">
        <f t="shared" si="27"/>
        <v>5.8163398430716153</v>
      </c>
      <c r="L66" s="122">
        <f t="shared" si="27"/>
        <v>9.4170210172029432</v>
      </c>
      <c r="M66" s="122">
        <f t="shared" si="27"/>
        <v>0</v>
      </c>
      <c r="N66" s="122">
        <f t="shared" si="27"/>
        <v>0</v>
      </c>
      <c r="O66" s="122">
        <f t="shared" si="27"/>
        <v>9.0128379294230907</v>
      </c>
      <c r="P66" s="122">
        <f t="shared" si="27"/>
        <v>4.4401762442123696</v>
      </c>
      <c r="Q66" s="122">
        <f t="shared" si="27"/>
        <v>8.0506602172987272</v>
      </c>
      <c r="R66" s="122">
        <f t="shared" si="27"/>
        <v>4.7428014177845954</v>
      </c>
      <c r="S66" s="122">
        <f t="shared" si="27"/>
        <v>3.1148991063878522</v>
      </c>
      <c r="T66" s="122">
        <f t="shared" si="27"/>
        <v>6.4560708658074129</v>
      </c>
      <c r="U66" s="122">
        <f t="shared" si="27"/>
        <v>6.8636714874843694</v>
      </c>
      <c r="V66" s="122">
        <f t="shared" si="27"/>
        <v>14.689328632035943</v>
      </c>
      <c r="W66" s="122">
        <f t="shared" si="27"/>
        <v>15.043116277444391</v>
      </c>
      <c r="X66" s="122">
        <f t="shared" si="27"/>
        <v>0</v>
      </c>
      <c r="Y66" s="122">
        <f t="shared" si="27"/>
        <v>0</v>
      </c>
      <c r="DA66" s="130" t="s">
        <v>3984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9.6555748702160926</v>
      </c>
      <c r="D67" s="98">
        <f>IF(RES_hhdet_in_fec!D67=0,0,RES_hhdet_in_fec!D67*1000*11630/RES_hhdet_in_new!D64)</f>
        <v>8.3693972204164311</v>
      </c>
      <c r="E67" s="98">
        <f>IF(RES_hhdet_in_fec!E67=0,0,RES_hhdet_in_fec!E67*1000*11630/RES_hhdet_in_new!E64)</f>
        <v>6.7056810330970116</v>
      </c>
      <c r="F67" s="98">
        <f>IF(RES_hhdet_in_fec!F67=0,0,RES_hhdet_in_fec!F67*1000*11630/RES_hhdet_in_new!F64)</f>
        <v>6.8491371486532744</v>
      </c>
      <c r="G67" s="98">
        <f>IF(RES_hhdet_in_fec!G67=0,0,RES_hhdet_in_fec!G67*1000*11630/RES_hhdet_in_new!G64)</f>
        <v>12.045211952671913</v>
      </c>
      <c r="H67" s="98">
        <f>IF(RES_hhdet_in_fec!H67=0,0,RES_hhdet_in_fec!H67*1000*11630/RES_hhdet_in_new!H64)</f>
        <v>9.755964809936053</v>
      </c>
      <c r="I67" s="98">
        <f>IF(RES_hhdet_in_fec!I67=0,0,RES_hhdet_in_fec!I67*1000*11630/RES_hhdet_in_new!I64)</f>
        <v>7.0995027909826058</v>
      </c>
      <c r="J67" s="98">
        <f>IF(RES_hhdet_in_fec!J67=0,0,RES_hhdet_in_fec!J67*1000*11630/RES_hhdet_in_new!J64)</f>
        <v>12.260170642067028</v>
      </c>
      <c r="K67" s="98">
        <f>IF(RES_hhdet_in_fec!K67=0,0,RES_hhdet_in_fec!K67*1000*11630/RES_hhdet_in_new!K64)</f>
        <v>5.8163398430716153</v>
      </c>
      <c r="L67" s="98">
        <f>IF(RES_hhdet_in_fec!L67=0,0,RES_hhdet_in_fec!L67*1000*11630/RES_hhdet_in_new!L64)</f>
        <v>9.4170210172029432</v>
      </c>
      <c r="M67" s="98">
        <f>IF(RES_hhdet_in_fec!M67=0,0,RES_hhdet_in_fec!M67*1000*11630/RES_hhdet_in_new!M64)</f>
        <v>0</v>
      </c>
      <c r="N67" s="98">
        <f>IF(RES_hhdet_in_fec!N67=0,0,RES_hhdet_in_fec!N67*1000*11630/RES_hhdet_in_new!N64)</f>
        <v>0</v>
      </c>
      <c r="O67" s="98">
        <f>IF(RES_hhdet_in_fec!O67=0,0,RES_hhdet_in_fec!O67*1000*11630/RES_hhdet_in_new!O64)</f>
        <v>9.0128379294230907</v>
      </c>
      <c r="P67" s="98">
        <f>IF(RES_hhdet_in_fec!P67=0,0,RES_hhdet_in_fec!P67*1000*11630/RES_hhdet_in_new!P64)</f>
        <v>4.4401762442123696</v>
      </c>
      <c r="Q67" s="98">
        <f>IF(RES_hhdet_in_fec!Q67=0,0,RES_hhdet_in_fec!Q67*1000*11630/RES_hhdet_in_new!Q64)</f>
        <v>8.0506602172987272</v>
      </c>
      <c r="R67" s="98">
        <f>IF(RES_hhdet_in_fec!R67=0,0,RES_hhdet_in_fec!R67*1000*11630/RES_hhdet_in_new!R64)</f>
        <v>4.7428014177845954</v>
      </c>
      <c r="S67" s="98">
        <f>IF(RES_hhdet_in_fec!S67=0,0,RES_hhdet_in_fec!S67*1000*11630/RES_hhdet_in_new!S64)</f>
        <v>3.1148991063878522</v>
      </c>
      <c r="T67" s="98">
        <f>IF(RES_hhdet_in_fec!T67=0,0,RES_hhdet_in_fec!T67*1000*11630/RES_hhdet_in_new!T64)</f>
        <v>6.4560708658074129</v>
      </c>
      <c r="U67" s="98">
        <f>IF(RES_hhdet_in_fec!U67=0,0,RES_hhdet_in_fec!U67*1000*11630/RES_hhdet_in_new!U64)</f>
        <v>6.8636714874843694</v>
      </c>
      <c r="V67" s="98">
        <f>IF(RES_hhdet_in_fec!V67=0,0,RES_hhdet_in_fec!V67*1000*11630/RES_hhdet_in_new!V64)</f>
        <v>14.689328632035943</v>
      </c>
      <c r="W67" s="98">
        <f>IF(RES_hhdet_in_fec!W67=0,0,RES_hhdet_in_fec!W67*1000*11630/RES_hhdet_in_new!W64)</f>
        <v>15.043116277444391</v>
      </c>
      <c r="X67" s="98">
        <f>IF(RES_hhdet_in_fec!X67=0,0,RES_hhdet_in_fec!X67*1000*11630/RES_hhdet_in_new!X64)</f>
        <v>0</v>
      </c>
      <c r="Y67" s="98">
        <f>IF(RES_hhdet_in_fec!Y67=0,0,RES_hhdet_in_fec!Y67*1000*11630/RES_hhdet_in_new!Y64)</f>
        <v>0</v>
      </c>
      <c r="DA67" s="63" t="s">
        <v>3985</v>
      </c>
    </row>
    <row r="68" spans="1:105" ht="12" customHeight="1" x14ac:dyDescent="0.25">
      <c r="A68" s="121" t="s">
        <v>55</v>
      </c>
      <c r="B68" s="122"/>
      <c r="C68" s="122">
        <v>2196.419722060909</v>
      </c>
      <c r="D68" s="122">
        <v>2275.9775521402416</v>
      </c>
      <c r="E68" s="122">
        <v>2089.0159757765005</v>
      </c>
      <c r="F68" s="122">
        <v>2117.9300310253916</v>
      </c>
      <c r="G68" s="122">
        <v>2060.7801588767047</v>
      </c>
      <c r="H68" s="122">
        <v>2169.2492496566442</v>
      </c>
      <c r="I68" s="122">
        <v>2139.2977559989608</v>
      </c>
      <c r="J68" s="122">
        <v>2024.8677049984638</v>
      </c>
      <c r="K68" s="122">
        <v>2085.8219238768079</v>
      </c>
      <c r="L68" s="122">
        <v>2155.6534297845133</v>
      </c>
      <c r="M68" s="122">
        <v>0</v>
      </c>
      <c r="N68" s="122">
        <v>0</v>
      </c>
      <c r="O68" s="122">
        <v>1929.4092568425935</v>
      </c>
      <c r="P68" s="122">
        <v>1856.2475868967754</v>
      </c>
      <c r="Q68" s="122">
        <v>1735.9796684744224</v>
      </c>
      <c r="R68" s="122">
        <v>1648.9399478505914</v>
      </c>
      <c r="S68" s="122">
        <v>1600.4708195203855</v>
      </c>
      <c r="T68" s="122">
        <v>1476.6695092701066</v>
      </c>
      <c r="U68" s="122">
        <v>1537.4765669812682</v>
      </c>
      <c r="V68" s="122">
        <v>1490.2076871174907</v>
      </c>
      <c r="W68" s="122">
        <v>1592.4930263247413</v>
      </c>
      <c r="X68" s="122">
        <v>0</v>
      </c>
      <c r="Y68" s="122">
        <v>0</v>
      </c>
      <c r="DA68" s="130" t="s">
        <v>3986</v>
      </c>
    </row>
    <row r="69" spans="1:105" ht="12" customHeight="1" x14ac:dyDescent="0.25">
      <c r="A69" s="97" t="s">
        <v>134</v>
      </c>
      <c r="B69" s="98"/>
      <c r="C69" s="98">
        <v>2209.2582789059161</v>
      </c>
      <c r="D69" s="98">
        <v>2293.2627764855156</v>
      </c>
      <c r="E69" s="98">
        <v>2099.0140427396705</v>
      </c>
      <c r="F69" s="98">
        <v>2130.3283075789323</v>
      </c>
      <c r="G69" s="98">
        <v>2066.0830557322161</v>
      </c>
      <c r="H69" s="98">
        <v>2181.5255035186242</v>
      </c>
      <c r="I69" s="98">
        <v>2151.1903008241679</v>
      </c>
      <c r="J69" s="98">
        <v>2033.160263005303</v>
      </c>
      <c r="K69" s="98">
        <v>2100.1231861707233</v>
      </c>
      <c r="L69" s="98">
        <v>2199.2977090420914</v>
      </c>
      <c r="M69" s="98">
        <v>0</v>
      </c>
      <c r="N69" s="98">
        <v>0</v>
      </c>
      <c r="O69" s="98">
        <v>1931.160628170679</v>
      </c>
      <c r="P69" s="98">
        <v>1858.1204008069876</v>
      </c>
      <c r="Q69" s="98">
        <v>1726.495847738099</v>
      </c>
      <c r="R69" s="98">
        <v>1641.7975220957467</v>
      </c>
      <c r="S69" s="98">
        <v>1598.5920382926877</v>
      </c>
      <c r="T69" s="98">
        <v>1472.9238317772665</v>
      </c>
      <c r="U69" s="98">
        <v>1537.3368883059979</v>
      </c>
      <c r="V69" s="98">
        <v>1488.9895339702496</v>
      </c>
      <c r="W69" s="98">
        <v>1607.2284443049427</v>
      </c>
      <c r="X69" s="98">
        <v>0</v>
      </c>
      <c r="Y69" s="98">
        <v>0</v>
      </c>
      <c r="DA69" s="63" t="s">
        <v>3987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2024.7561997471535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1550.3274159080495</v>
      </c>
      <c r="T70" s="98">
        <v>0</v>
      </c>
      <c r="U70" s="98">
        <v>1497.0811956419445</v>
      </c>
      <c r="V70" s="98">
        <v>1453.9649351693711</v>
      </c>
      <c r="W70" s="98">
        <v>1569.6821725869968</v>
      </c>
      <c r="X70" s="98">
        <v>0</v>
      </c>
      <c r="Y70" s="98">
        <v>0</v>
      </c>
      <c r="DA70" s="63" t="s">
        <v>3988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1746.7351388477882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1286.6145841772386</v>
      </c>
      <c r="T71" s="101">
        <v>0</v>
      </c>
      <c r="U71" s="101">
        <v>1237.2954547833399</v>
      </c>
      <c r="V71" s="101">
        <v>1198.3895312292302</v>
      </c>
      <c r="W71" s="101">
        <v>1280.2672053094025</v>
      </c>
      <c r="X71" s="101">
        <v>0</v>
      </c>
      <c r="Y71" s="101">
        <v>0</v>
      </c>
      <c r="DA71" s="131" t="s">
        <v>3989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278.02106089936518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263.7128317308111</v>
      </c>
      <c r="T72" s="104">
        <v>0</v>
      </c>
      <c r="U72" s="104">
        <v>259.78574085860481</v>
      </c>
      <c r="V72" s="104">
        <v>255.57540394014066</v>
      </c>
      <c r="W72" s="104">
        <v>289.41496727759431</v>
      </c>
      <c r="X72" s="104">
        <v>0</v>
      </c>
      <c r="Y72" s="104">
        <v>0</v>
      </c>
      <c r="DA72" s="132" t="s">
        <v>3990</v>
      </c>
    </row>
    <row r="73" spans="1:105" ht="12" customHeight="1" x14ac:dyDescent="0.25">
      <c r="A73" s="106" t="s">
        <v>122</v>
      </c>
      <c r="B73" s="101"/>
      <c r="C73" s="101">
        <v>1963.9501391888232</v>
      </c>
      <c r="D73" s="101">
        <v>1965.9958622149861</v>
      </c>
      <c r="E73" s="101">
        <v>1925.8332399847611</v>
      </c>
      <c r="F73" s="101">
        <v>1916.4246620234073</v>
      </c>
      <c r="G73" s="101">
        <v>1979.0901358642336</v>
      </c>
      <c r="H73" s="101">
        <v>1971.0197785973901</v>
      </c>
      <c r="I73" s="101">
        <v>1912.3986915333612</v>
      </c>
      <c r="J73" s="101">
        <v>1878.7249115718155</v>
      </c>
      <c r="K73" s="101">
        <v>1921.4497759903825</v>
      </c>
      <c r="L73" s="101">
        <v>1913.6252829025404</v>
      </c>
      <c r="M73" s="101">
        <v>0</v>
      </c>
      <c r="N73" s="101">
        <v>0</v>
      </c>
      <c r="O73" s="101">
        <v>1930.3584027883476</v>
      </c>
      <c r="P73" s="101">
        <v>1855.7561809031054</v>
      </c>
      <c r="Q73" s="101">
        <v>1798.2470047390455</v>
      </c>
      <c r="R73" s="101">
        <v>1767.0325205726406</v>
      </c>
      <c r="S73" s="101">
        <v>1688.1447225717493</v>
      </c>
      <c r="T73" s="101">
        <v>1618.0772307844779</v>
      </c>
      <c r="U73" s="101">
        <v>1549.3103596479887</v>
      </c>
      <c r="V73" s="101">
        <v>1520.3560269714594</v>
      </c>
      <c r="W73" s="101">
        <v>1447.3294997030519</v>
      </c>
      <c r="X73" s="101">
        <v>0</v>
      </c>
      <c r="Y73" s="101">
        <v>0</v>
      </c>
      <c r="DA73" s="131" t="s">
        <v>3991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1815.4405057274341</v>
      </c>
      <c r="G74" s="104">
        <v>1877.0779257454367</v>
      </c>
      <c r="H74" s="104">
        <v>1869.6498630712904</v>
      </c>
      <c r="I74" s="104">
        <v>1820.1328732406541</v>
      </c>
      <c r="J74" s="104">
        <v>1785.0273906778109</v>
      </c>
      <c r="K74" s="104">
        <v>1826.3670957271011</v>
      </c>
      <c r="L74" s="104">
        <v>1818.4154425050801</v>
      </c>
      <c r="M74" s="104">
        <v>0</v>
      </c>
      <c r="N74" s="104">
        <v>0</v>
      </c>
      <c r="O74" s="104">
        <v>1842.4166972590165</v>
      </c>
      <c r="P74" s="104">
        <v>1776.3335320123615</v>
      </c>
      <c r="Q74" s="104">
        <v>1725.1590418795458</v>
      </c>
      <c r="R74" s="104">
        <v>1698.8699245052244</v>
      </c>
      <c r="S74" s="104">
        <v>1625.5919034164995</v>
      </c>
      <c r="T74" s="104">
        <v>1560.8297066236385</v>
      </c>
      <c r="U74" s="104">
        <v>1496.6045828445383</v>
      </c>
      <c r="V74" s="104">
        <v>1470.7285653431279</v>
      </c>
      <c r="W74" s="104">
        <v>1399.9898498181537</v>
      </c>
      <c r="X74" s="104">
        <v>0</v>
      </c>
      <c r="Y74" s="104">
        <v>0</v>
      </c>
      <c r="DA74" s="132" t="s">
        <v>3992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1528.309756836074</v>
      </c>
      <c r="G75" s="98">
        <v>1585.1575992076916</v>
      </c>
      <c r="H75" s="98">
        <v>1577.4409291268551</v>
      </c>
      <c r="I75" s="98">
        <v>1552.2545671553901</v>
      </c>
      <c r="J75" s="98">
        <v>1510.4793417869832</v>
      </c>
      <c r="K75" s="98">
        <v>1545.35872334686</v>
      </c>
      <c r="L75" s="98">
        <v>1534.135469420052</v>
      </c>
      <c r="M75" s="98">
        <v>0</v>
      </c>
      <c r="N75" s="98">
        <v>0</v>
      </c>
      <c r="O75" s="98">
        <v>1549.6120837548765</v>
      </c>
      <c r="P75" s="98">
        <v>1491.1004910001373</v>
      </c>
      <c r="Q75" s="98">
        <v>1442.6501599348962</v>
      </c>
      <c r="R75" s="98">
        <v>1421.4375703801356</v>
      </c>
      <c r="S75" s="98">
        <v>1358.0359954653245</v>
      </c>
      <c r="T75" s="98">
        <v>1302.9608660501694</v>
      </c>
      <c r="U75" s="98">
        <v>1246.2022610801862</v>
      </c>
      <c r="V75" s="98">
        <v>1221.6859230617322</v>
      </c>
      <c r="W75" s="98">
        <v>1149.7496261916772</v>
      </c>
      <c r="X75" s="98">
        <v>0</v>
      </c>
      <c r="Y75" s="98">
        <v>0</v>
      </c>
      <c r="DA75" s="63" t="s">
        <v>3993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287.1307488913601</v>
      </c>
      <c r="G76" s="98">
        <v>291.92032653774487</v>
      </c>
      <c r="H76" s="98">
        <v>292.20893394443522</v>
      </c>
      <c r="I76" s="98">
        <v>267.87830608526406</v>
      </c>
      <c r="J76" s="98">
        <v>274.54804889082754</v>
      </c>
      <c r="K76" s="98">
        <v>281.00837238024104</v>
      </c>
      <c r="L76" s="98">
        <v>284.27997308502842</v>
      </c>
      <c r="M76" s="98">
        <v>0</v>
      </c>
      <c r="N76" s="98">
        <v>0</v>
      </c>
      <c r="O76" s="98">
        <v>292.80461350414009</v>
      </c>
      <c r="P76" s="98">
        <v>285.23304101222431</v>
      </c>
      <c r="Q76" s="98">
        <v>282.5088819446496</v>
      </c>
      <c r="R76" s="98">
        <v>277.43235412508875</v>
      </c>
      <c r="S76" s="98">
        <v>267.55590795117485</v>
      </c>
      <c r="T76" s="98">
        <v>257.86884057346901</v>
      </c>
      <c r="U76" s="98">
        <v>250.40232176435185</v>
      </c>
      <c r="V76" s="98">
        <v>249.0426422813959</v>
      </c>
      <c r="W76" s="98">
        <v>250.24022362647673</v>
      </c>
      <c r="X76" s="98">
        <v>0</v>
      </c>
      <c r="Y76" s="98">
        <v>0</v>
      </c>
      <c r="DA76" s="63" t="s">
        <v>3994</v>
      </c>
    </row>
    <row r="77" spans="1:105" ht="12" customHeight="1" x14ac:dyDescent="0.25">
      <c r="A77" s="121" t="s">
        <v>54</v>
      </c>
      <c r="B77" s="122"/>
      <c r="C77" s="122">
        <v>231.98551358039785</v>
      </c>
      <c r="D77" s="122">
        <v>245.94182428280564</v>
      </c>
      <c r="E77" s="122">
        <v>230.0259445591409</v>
      </c>
      <c r="F77" s="122">
        <v>234.28656020598859</v>
      </c>
      <c r="G77" s="122">
        <v>234.33634565444578</v>
      </c>
      <c r="H77" s="122">
        <v>242.41671330950371</v>
      </c>
      <c r="I77" s="122">
        <v>249.52189571580416</v>
      </c>
      <c r="J77" s="122">
        <v>257.17124177703852</v>
      </c>
      <c r="K77" s="122">
        <v>282.34272081105087</v>
      </c>
      <c r="L77" s="122">
        <v>298.57138481150594</v>
      </c>
      <c r="M77" s="122">
        <v>0</v>
      </c>
      <c r="N77" s="122">
        <v>0</v>
      </c>
      <c r="O77" s="122">
        <v>289.01841311924341</v>
      </c>
      <c r="P77" s="122">
        <v>294.01989611852974</v>
      </c>
      <c r="Q77" s="122">
        <v>288.83863545190582</v>
      </c>
      <c r="R77" s="122">
        <v>284.82640534175323</v>
      </c>
      <c r="S77" s="122">
        <v>290.4359782987674</v>
      </c>
      <c r="T77" s="122">
        <v>282.47133046431287</v>
      </c>
      <c r="U77" s="122">
        <v>308.18360313328509</v>
      </c>
      <c r="V77" s="122">
        <v>391.37970594045436</v>
      </c>
      <c r="W77" s="122">
        <v>430.35440475839044</v>
      </c>
      <c r="X77" s="122">
        <v>0</v>
      </c>
      <c r="Y77" s="122">
        <v>0</v>
      </c>
      <c r="DA77" s="130" t="s">
        <v>3995</v>
      </c>
    </row>
    <row r="78" spans="1:105" ht="12" customHeight="1" x14ac:dyDescent="0.25">
      <c r="A78" s="97" t="s">
        <v>189</v>
      </c>
      <c r="B78" s="98"/>
      <c r="C78" s="98">
        <v>233.51880991409286</v>
      </c>
      <c r="D78" s="98">
        <v>247.89382002784649</v>
      </c>
      <c r="E78" s="98">
        <v>232.3535895507454</v>
      </c>
      <c r="F78" s="98">
        <v>237.43876470553008</v>
      </c>
      <c r="G78" s="98">
        <v>237.62362311853997</v>
      </c>
      <c r="H78" s="98">
        <v>245.72399639338821</v>
      </c>
      <c r="I78" s="98">
        <v>252.47626198799739</v>
      </c>
      <c r="J78" s="98">
        <v>259.7347594507753</v>
      </c>
      <c r="K78" s="98">
        <v>285.74956013268491</v>
      </c>
      <c r="L78" s="98">
        <v>303.22338428598931</v>
      </c>
      <c r="M78" s="98">
        <v>0</v>
      </c>
      <c r="N78" s="98">
        <v>0</v>
      </c>
      <c r="O78" s="98">
        <v>294.40490173988871</v>
      </c>
      <c r="P78" s="98">
        <v>300.62483881558398</v>
      </c>
      <c r="Q78" s="98">
        <v>292.76975723135979</v>
      </c>
      <c r="R78" s="98">
        <v>287.58095167500016</v>
      </c>
      <c r="S78" s="98">
        <v>293.4130320024351</v>
      </c>
      <c r="T78" s="98">
        <v>286.74653909064619</v>
      </c>
      <c r="U78" s="98">
        <v>313.61265120240989</v>
      </c>
      <c r="V78" s="98">
        <v>407.34133548537807</v>
      </c>
      <c r="W78" s="98">
        <v>459.89963270647672</v>
      </c>
      <c r="X78" s="98">
        <v>0</v>
      </c>
      <c r="Y78" s="98">
        <v>0</v>
      </c>
      <c r="DA78" s="63" t="s">
        <v>3996</v>
      </c>
    </row>
    <row r="79" spans="1:105" ht="12" customHeight="1" x14ac:dyDescent="0.25">
      <c r="A79" s="109" t="s">
        <v>120</v>
      </c>
      <c r="B79" s="33"/>
      <c r="C79" s="33">
        <v>187.94583555149126</v>
      </c>
      <c r="D79" s="33">
        <v>189.53942091294294</v>
      </c>
      <c r="E79" s="33">
        <v>188.9340579765859</v>
      </c>
      <c r="F79" s="33">
        <v>190.77243287536101</v>
      </c>
      <c r="G79" s="33">
        <v>193.5129464491832</v>
      </c>
      <c r="H79" s="33">
        <v>199.36190079929801</v>
      </c>
      <c r="I79" s="33">
        <v>198.09995303222408</v>
      </c>
      <c r="J79" s="33">
        <v>201.28655648957698</v>
      </c>
      <c r="K79" s="33">
        <v>214.20593437837033</v>
      </c>
      <c r="L79" s="33">
        <v>223.47482186627494</v>
      </c>
      <c r="M79" s="33">
        <v>0</v>
      </c>
      <c r="N79" s="33">
        <v>0</v>
      </c>
      <c r="O79" s="33">
        <v>231.92163374040351</v>
      </c>
      <c r="P79" s="33">
        <v>229.62170482225085</v>
      </c>
      <c r="Q79" s="33">
        <v>225.2259375661958</v>
      </c>
      <c r="R79" s="33">
        <v>225.37411364917372</v>
      </c>
      <c r="S79" s="33">
        <v>220.68786295569623</v>
      </c>
      <c r="T79" s="33">
        <v>221.34740172565563</v>
      </c>
      <c r="U79" s="33">
        <v>218.26499448840639</v>
      </c>
      <c r="V79" s="33">
        <v>287.13031297517114</v>
      </c>
      <c r="W79" s="33">
        <v>279.43418632086838</v>
      </c>
      <c r="X79" s="33">
        <v>0</v>
      </c>
      <c r="Y79" s="33">
        <v>0</v>
      </c>
      <c r="DA79" s="60" t="s">
        <v>3997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26534.762836750688</v>
      </c>
      <c r="D81" s="117">
        <f t="shared" si="28"/>
        <v>26489.553500548071</v>
      </c>
      <c r="E81" s="117">
        <f t="shared" si="28"/>
        <v>26161.906782896236</v>
      </c>
      <c r="F81" s="117">
        <f t="shared" si="28"/>
        <v>25196.989281756963</v>
      </c>
      <c r="G81" s="117">
        <f t="shared" si="28"/>
        <v>26879.114106643185</v>
      </c>
      <c r="H81" s="117">
        <f t="shared" si="28"/>
        <v>26179.198353039221</v>
      </c>
      <c r="I81" s="117">
        <f t="shared" si="28"/>
        <v>25201.646981441983</v>
      </c>
      <c r="J81" s="117">
        <f t="shared" si="28"/>
        <v>22491.523323302838</v>
      </c>
      <c r="K81" s="117">
        <f t="shared" si="28"/>
        <v>21994.636545790836</v>
      </c>
      <c r="L81" s="117">
        <f t="shared" si="28"/>
        <v>24066.310613072696</v>
      </c>
      <c r="M81" s="117">
        <f t="shared" si="28"/>
        <v>22960.408127594957</v>
      </c>
      <c r="N81" s="117">
        <f t="shared" si="28"/>
        <v>22726.639412384775</v>
      </c>
      <c r="O81" s="117">
        <f t="shared" si="28"/>
        <v>20136.977946395058</v>
      </c>
      <c r="P81" s="117">
        <f t="shared" si="28"/>
        <v>20874.094974372751</v>
      </c>
      <c r="Q81" s="117">
        <f t="shared" si="28"/>
        <v>18400.189673591878</v>
      </c>
      <c r="R81" s="117">
        <f t="shared" ref="R81:V81" si="29">R82+R85+R87+R100</f>
        <v>18988.367333341659</v>
      </c>
      <c r="S81" s="117">
        <f t="shared" si="29"/>
        <v>16467.310021675246</v>
      </c>
      <c r="T81" s="117">
        <f t="shared" si="29"/>
        <v>15968.193903417567</v>
      </c>
      <c r="U81" s="117">
        <f t="shared" si="29"/>
        <v>12362.130998948065</v>
      </c>
      <c r="V81" s="117">
        <f t="shared" si="29"/>
        <v>13489.905899146088</v>
      </c>
      <c r="W81" s="117">
        <f t="shared" ref="W81:Y81" si="30">W82+W85+W87+W100</f>
        <v>12135.780621306389</v>
      </c>
      <c r="X81" s="117">
        <f t="shared" si="30"/>
        <v>7230.206821905198</v>
      </c>
      <c r="Y81" s="117">
        <f t="shared" si="30"/>
        <v>5913.2990488645037</v>
      </c>
      <c r="DA81" s="129" t="s">
        <v>3998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24356.821373488456</v>
      </c>
      <c r="D82" s="122">
        <f t="shared" si="31"/>
        <v>24304.703919951058</v>
      </c>
      <c r="E82" s="122">
        <f t="shared" si="31"/>
        <v>24019.46963783192</v>
      </c>
      <c r="F82" s="122">
        <f t="shared" si="31"/>
        <v>23064.378309959466</v>
      </c>
      <c r="G82" s="122">
        <f t="shared" si="31"/>
        <v>24680.309741067882</v>
      </c>
      <c r="H82" s="122">
        <f t="shared" si="31"/>
        <v>24002.857245632393</v>
      </c>
      <c r="I82" s="122">
        <f t="shared" si="31"/>
        <v>23089.949316565944</v>
      </c>
      <c r="J82" s="122">
        <f t="shared" si="31"/>
        <v>20377.686010789712</v>
      </c>
      <c r="K82" s="122">
        <f t="shared" si="31"/>
        <v>19843.902965434074</v>
      </c>
      <c r="L82" s="122">
        <f t="shared" si="31"/>
        <v>21918.886971529912</v>
      </c>
      <c r="M82" s="122">
        <f t="shared" si="31"/>
        <v>20759.439504097511</v>
      </c>
      <c r="N82" s="122">
        <f t="shared" si="31"/>
        <v>20536.889014554257</v>
      </c>
      <c r="O82" s="122">
        <f t="shared" si="31"/>
        <v>17979.343667907102</v>
      </c>
      <c r="P82" s="122">
        <f t="shared" si="31"/>
        <v>18786.15791226416</v>
      </c>
      <c r="Q82" s="122">
        <f t="shared" si="31"/>
        <v>16366.312489198963</v>
      </c>
      <c r="R82" s="122">
        <f t="shared" ref="R82:V82" si="32">SUM(R83:R84)</f>
        <v>17003.263878503931</v>
      </c>
      <c r="S82" s="122">
        <f t="shared" si="32"/>
        <v>14577.425758271536</v>
      </c>
      <c r="T82" s="122">
        <f t="shared" si="32"/>
        <v>14145.207400685658</v>
      </c>
      <c r="U82" s="122">
        <f t="shared" si="32"/>
        <v>10610.07624611851</v>
      </c>
      <c r="V82" s="122">
        <f t="shared" si="32"/>
        <v>11694.969259506237</v>
      </c>
      <c r="W82" s="122">
        <f t="shared" ref="W82:Y82" si="33">SUM(W83:W84)</f>
        <v>10419.594258495285</v>
      </c>
      <c r="X82" s="122">
        <f t="shared" si="33"/>
        <v>5690.3144471377091</v>
      </c>
      <c r="Y82" s="122">
        <f t="shared" si="33"/>
        <v>4423.3021424735589</v>
      </c>
      <c r="DA82" s="130" t="s">
        <v>3999</v>
      </c>
    </row>
    <row r="83" spans="1:105" ht="12" customHeight="1" x14ac:dyDescent="0.25">
      <c r="A83" s="97" t="s">
        <v>199</v>
      </c>
      <c r="B83" s="98"/>
      <c r="C83" s="98">
        <v>24217.27442506803</v>
      </c>
      <c r="D83" s="98">
        <v>24166.231552512592</v>
      </c>
      <c r="E83" s="98">
        <v>23882.001532265906</v>
      </c>
      <c r="F83" s="98">
        <v>22933.614168317392</v>
      </c>
      <c r="G83" s="98">
        <v>24540.263873552987</v>
      </c>
      <c r="H83" s="98">
        <v>23866.313932724312</v>
      </c>
      <c r="I83" s="98">
        <v>22958.112819252696</v>
      </c>
      <c r="J83" s="98">
        <v>20261.358495182561</v>
      </c>
      <c r="K83" s="98">
        <v>19729.808638005499</v>
      </c>
      <c r="L83" s="98">
        <v>21791.448187319998</v>
      </c>
      <c r="M83" s="98">
        <v>20639.373746943944</v>
      </c>
      <c r="N83" s="98">
        <v>20417.319812646536</v>
      </c>
      <c r="O83" s="98">
        <v>17875.02354709744</v>
      </c>
      <c r="P83" s="98">
        <v>18677.264836681643</v>
      </c>
      <c r="Q83" s="98">
        <v>16271.448648732225</v>
      </c>
      <c r="R83" s="98">
        <v>16903.321807700733</v>
      </c>
      <c r="S83" s="98">
        <v>14491.058833393854</v>
      </c>
      <c r="T83" s="98">
        <v>14060.81277723458</v>
      </c>
      <c r="U83" s="98">
        <v>10546.11381659021</v>
      </c>
      <c r="V83" s="98">
        <v>11623.784457840142</v>
      </c>
      <c r="W83" s="98">
        <v>10355.243437115234</v>
      </c>
      <c r="X83" s="98">
        <v>5655.1916595665925</v>
      </c>
      <c r="Y83" s="98">
        <v>4395.8591199335642</v>
      </c>
      <c r="DA83" s="63" t="s">
        <v>4000</v>
      </c>
    </row>
    <row r="84" spans="1:105" ht="12" customHeight="1" x14ac:dyDescent="0.25">
      <c r="A84" s="97" t="s">
        <v>53</v>
      </c>
      <c r="B84" s="98"/>
      <c r="C84" s="98">
        <v>139.54694842042525</v>
      </c>
      <c r="D84" s="98">
        <v>138.47236743846454</v>
      </c>
      <c r="E84" s="98">
        <v>137.46810556601383</v>
      </c>
      <c r="F84" s="98">
        <v>130.76414164207495</v>
      </c>
      <c r="G84" s="98">
        <v>140.04586751489512</v>
      </c>
      <c r="H84" s="98">
        <v>136.54331290807986</v>
      </c>
      <c r="I84" s="98">
        <v>131.83649731324721</v>
      </c>
      <c r="J84" s="98">
        <v>116.32751560715108</v>
      </c>
      <c r="K84" s="98">
        <v>114.0943274285756</v>
      </c>
      <c r="L84" s="98">
        <v>127.43878420991152</v>
      </c>
      <c r="M84" s="98">
        <v>120.06575715356688</v>
      </c>
      <c r="N84" s="98">
        <v>119.56920190772117</v>
      </c>
      <c r="O84" s="98">
        <v>104.32012080966308</v>
      </c>
      <c r="P84" s="98">
        <v>108.89307558251669</v>
      </c>
      <c r="Q84" s="98">
        <v>94.863840466738353</v>
      </c>
      <c r="R84" s="98">
        <v>99.942070803199258</v>
      </c>
      <c r="S84" s="98">
        <v>86.366924877682365</v>
      </c>
      <c r="T84" s="98">
        <v>84.394623451078431</v>
      </c>
      <c r="U84" s="98">
        <v>63.962429528299054</v>
      </c>
      <c r="V84" s="98">
        <v>71.184801666094245</v>
      </c>
      <c r="W84" s="98">
        <v>64.350821380049851</v>
      </c>
      <c r="X84" s="98">
        <v>35.122787571116199</v>
      </c>
      <c r="Y84" s="98">
        <v>27.443022539994931</v>
      </c>
      <c r="DA84" s="63" t="s">
        <v>4001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9.5499888956203289</v>
      </c>
      <c r="D85" s="122">
        <f t="shared" si="34"/>
        <v>8.4764946046088809</v>
      </c>
      <c r="E85" s="122">
        <f t="shared" si="34"/>
        <v>6.5050471008340676</v>
      </c>
      <c r="F85" s="122">
        <f t="shared" si="34"/>
        <v>7.1180188764114787</v>
      </c>
      <c r="G85" s="122">
        <f t="shared" si="34"/>
        <v>12.018600780716955</v>
      </c>
      <c r="H85" s="122">
        <f t="shared" si="34"/>
        <v>9.9552858103987507</v>
      </c>
      <c r="I85" s="122">
        <f t="shared" si="34"/>
        <v>7.174753482346226</v>
      </c>
      <c r="J85" s="122">
        <f t="shared" si="34"/>
        <v>12.257960892203542</v>
      </c>
      <c r="K85" s="122">
        <f t="shared" si="34"/>
        <v>5.6639974105021009</v>
      </c>
      <c r="L85" s="122">
        <f t="shared" si="34"/>
        <v>9.8301063867119627</v>
      </c>
      <c r="M85" s="122">
        <f t="shared" si="34"/>
        <v>5.4185838406614018</v>
      </c>
      <c r="N85" s="122">
        <f t="shared" si="34"/>
        <v>9.0933056534412948</v>
      </c>
      <c r="O85" s="122">
        <f t="shared" si="34"/>
        <v>9.5919363918476162</v>
      </c>
      <c r="P85" s="122">
        <f t="shared" si="34"/>
        <v>5.7824211637870286</v>
      </c>
      <c r="Q85" s="122">
        <f t="shared" si="34"/>
        <v>8.0048769099926851</v>
      </c>
      <c r="R85" s="122">
        <f t="shared" si="34"/>
        <v>4.6437631273091187</v>
      </c>
      <c r="S85" s="122">
        <f t="shared" si="34"/>
        <v>3.0189572892906598</v>
      </c>
      <c r="T85" s="122">
        <f t="shared" si="34"/>
        <v>6.2045380149678726</v>
      </c>
      <c r="U85" s="122">
        <f t="shared" si="34"/>
        <v>6.819589745544965</v>
      </c>
      <c r="V85" s="122">
        <f t="shared" si="34"/>
        <v>15.022971474535789</v>
      </c>
      <c r="W85" s="122">
        <f t="shared" si="34"/>
        <v>15.674997547871481</v>
      </c>
      <c r="X85" s="122">
        <f t="shared" si="34"/>
        <v>3.7406560312716435</v>
      </c>
      <c r="Y85" s="122">
        <f t="shared" si="34"/>
        <v>17.923963491307973</v>
      </c>
      <c r="DA85" s="130" t="s">
        <v>4002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9.5499888956203289</v>
      </c>
      <c r="D86" s="98">
        <f>IF(RES_hhdet_in_fec!D86=0,0,RES_hhdet_in_fec!D86*1000*11630/RES_hhdet_in_new!D83)</f>
        <v>8.4764946046088809</v>
      </c>
      <c r="E86" s="98">
        <f>IF(RES_hhdet_in_fec!E86=0,0,RES_hhdet_in_fec!E86*1000*11630/RES_hhdet_in_new!E83)</f>
        <v>6.5050471008340676</v>
      </c>
      <c r="F86" s="98">
        <f>IF(RES_hhdet_in_fec!F86=0,0,RES_hhdet_in_fec!F86*1000*11630/RES_hhdet_in_new!F83)</f>
        <v>7.1180188764114787</v>
      </c>
      <c r="G86" s="98">
        <f>IF(RES_hhdet_in_fec!G86=0,0,RES_hhdet_in_fec!G86*1000*11630/RES_hhdet_in_new!G83)</f>
        <v>12.018600780716955</v>
      </c>
      <c r="H86" s="98">
        <f>IF(RES_hhdet_in_fec!H86=0,0,RES_hhdet_in_fec!H86*1000*11630/RES_hhdet_in_new!H83)</f>
        <v>9.9552858103987507</v>
      </c>
      <c r="I86" s="98">
        <f>IF(RES_hhdet_in_fec!I86=0,0,RES_hhdet_in_fec!I86*1000*11630/RES_hhdet_in_new!I83)</f>
        <v>7.174753482346226</v>
      </c>
      <c r="J86" s="98">
        <f>IF(RES_hhdet_in_fec!J86=0,0,RES_hhdet_in_fec!J86*1000*11630/RES_hhdet_in_new!J83)</f>
        <v>12.257960892203542</v>
      </c>
      <c r="K86" s="98">
        <f>IF(RES_hhdet_in_fec!K86=0,0,RES_hhdet_in_fec!K86*1000*11630/RES_hhdet_in_new!K83)</f>
        <v>5.6639974105021009</v>
      </c>
      <c r="L86" s="98">
        <f>IF(RES_hhdet_in_fec!L86=0,0,RES_hhdet_in_fec!L86*1000*11630/RES_hhdet_in_new!L83)</f>
        <v>9.8301063867119627</v>
      </c>
      <c r="M86" s="98">
        <f>IF(RES_hhdet_in_fec!M86=0,0,RES_hhdet_in_fec!M86*1000*11630/RES_hhdet_in_new!M83)</f>
        <v>5.4185838406614018</v>
      </c>
      <c r="N86" s="98">
        <f>IF(RES_hhdet_in_fec!N86=0,0,RES_hhdet_in_fec!N86*1000*11630/RES_hhdet_in_new!N83)</f>
        <v>9.0933056534412948</v>
      </c>
      <c r="O86" s="98">
        <f>IF(RES_hhdet_in_fec!O86=0,0,RES_hhdet_in_fec!O86*1000*11630/RES_hhdet_in_new!O83)</f>
        <v>9.5919363918476162</v>
      </c>
      <c r="P86" s="98">
        <f>IF(RES_hhdet_in_fec!P86=0,0,RES_hhdet_in_fec!P86*1000*11630/RES_hhdet_in_new!P83)</f>
        <v>5.7824211637870286</v>
      </c>
      <c r="Q86" s="98">
        <f>IF(RES_hhdet_in_fec!Q86=0,0,RES_hhdet_in_fec!Q86*1000*11630/RES_hhdet_in_new!Q83)</f>
        <v>8.0048769099926851</v>
      </c>
      <c r="R86" s="98">
        <f>IF(RES_hhdet_in_fec!R86=0,0,RES_hhdet_in_fec!R86*1000*11630/RES_hhdet_in_new!R83)</f>
        <v>4.6437631273091187</v>
      </c>
      <c r="S86" s="98">
        <f>IF(RES_hhdet_in_fec!S86=0,0,RES_hhdet_in_fec!S86*1000*11630/RES_hhdet_in_new!S83)</f>
        <v>3.0189572892906598</v>
      </c>
      <c r="T86" s="98">
        <f>IF(RES_hhdet_in_fec!T86=0,0,RES_hhdet_in_fec!T86*1000*11630/RES_hhdet_in_new!T83)</f>
        <v>6.2045380149678726</v>
      </c>
      <c r="U86" s="98">
        <f>IF(RES_hhdet_in_fec!U86=0,0,RES_hhdet_in_fec!U86*1000*11630/RES_hhdet_in_new!U83)</f>
        <v>6.819589745544965</v>
      </c>
      <c r="V86" s="98">
        <f>IF(RES_hhdet_in_fec!V86=0,0,RES_hhdet_in_fec!V86*1000*11630/RES_hhdet_in_new!V83)</f>
        <v>15.022971474535789</v>
      </c>
      <c r="W86" s="98">
        <f>IF(RES_hhdet_in_fec!W86=0,0,RES_hhdet_in_fec!W86*1000*11630/RES_hhdet_in_new!W83)</f>
        <v>15.674997547871481</v>
      </c>
      <c r="X86" s="98">
        <f>IF(RES_hhdet_in_fec!X86=0,0,RES_hhdet_in_fec!X86*1000*11630/RES_hhdet_in_new!X83)</f>
        <v>3.7406560312716435</v>
      </c>
      <c r="Y86" s="98">
        <f>IF(RES_hhdet_in_fec!Y86=0,0,RES_hhdet_in_fec!Y86*1000*11630/RES_hhdet_in_new!Y83)</f>
        <v>17.923963491307973</v>
      </c>
      <c r="DA86" s="63" t="s">
        <v>4003</v>
      </c>
    </row>
    <row r="87" spans="1:105" ht="12" customHeight="1" x14ac:dyDescent="0.25">
      <c r="A87" s="121" t="s">
        <v>55</v>
      </c>
      <c r="B87" s="122"/>
      <c r="C87" s="122">
        <v>1970.4741849453319</v>
      </c>
      <c r="D87" s="122">
        <v>1979.5297329168548</v>
      </c>
      <c r="E87" s="122">
        <v>1935.4893595263068</v>
      </c>
      <c r="F87" s="122">
        <v>1931.0050993106447</v>
      </c>
      <c r="G87" s="122">
        <v>1984.8530467349292</v>
      </c>
      <c r="H87" s="122">
        <v>1970.1088017090624</v>
      </c>
      <c r="I87" s="122">
        <v>1905.1070655868264</v>
      </c>
      <c r="J87" s="122">
        <v>1885.9226962262594</v>
      </c>
      <c r="K87" s="122">
        <v>1916.6170482571611</v>
      </c>
      <c r="L87" s="122">
        <v>1911.860207826955</v>
      </c>
      <c r="M87" s="122">
        <v>1970.0806566985977</v>
      </c>
      <c r="N87" s="122">
        <v>1946.017768757622</v>
      </c>
      <c r="O87" s="122">
        <v>1910.8474159695495</v>
      </c>
      <c r="P87" s="122">
        <v>1845.8223158441931</v>
      </c>
      <c r="Q87" s="122">
        <v>1788.2410327781454</v>
      </c>
      <c r="R87" s="122">
        <v>1749.8789742754993</v>
      </c>
      <c r="S87" s="122">
        <v>1662.7680570622088</v>
      </c>
      <c r="T87" s="122">
        <v>1593.2474085996407</v>
      </c>
      <c r="U87" s="122">
        <v>1523.9087803130067</v>
      </c>
      <c r="V87" s="122">
        <v>1487.7147382260493</v>
      </c>
      <c r="W87" s="122">
        <v>1413.4094228385748</v>
      </c>
      <c r="X87" s="122">
        <v>1276.1379362821717</v>
      </c>
      <c r="Y87" s="122">
        <v>1235.3607002904394</v>
      </c>
      <c r="DA87" s="130" t="s">
        <v>4004</v>
      </c>
    </row>
    <row r="88" spans="1:105" ht="12" customHeight="1" x14ac:dyDescent="0.25">
      <c r="A88" s="97" t="s">
        <v>132</v>
      </c>
      <c r="B88" s="98"/>
      <c r="C88" s="98">
        <v>2210.5374916134292</v>
      </c>
      <c r="D88" s="98">
        <v>2185.2284749224032</v>
      </c>
      <c r="E88" s="98">
        <v>2047.9172389265875</v>
      </c>
      <c r="F88" s="98">
        <v>2072.0517705757879</v>
      </c>
      <c r="G88" s="98">
        <v>2052.4771974826422</v>
      </c>
      <c r="H88" s="98">
        <v>1994.8656971077362</v>
      </c>
      <c r="I88" s="98">
        <v>1891.2612022717465</v>
      </c>
      <c r="J88" s="98">
        <v>1908.6675775885487</v>
      </c>
      <c r="K88" s="98">
        <v>1909.5676918862127</v>
      </c>
      <c r="L88" s="98">
        <v>1916.1676183695186</v>
      </c>
      <c r="M88" s="98">
        <v>1887.8029816330179</v>
      </c>
      <c r="N88" s="98">
        <v>1868.5698656542068</v>
      </c>
      <c r="O88" s="98">
        <v>1847.9490623324741</v>
      </c>
      <c r="P88" s="98">
        <v>1799.4723224667196</v>
      </c>
      <c r="Q88" s="98">
        <v>1737.987742644191</v>
      </c>
      <c r="R88" s="98">
        <v>1678.6893928398176</v>
      </c>
      <c r="S88" s="98">
        <v>1576.3933571570765</v>
      </c>
      <c r="T88" s="98">
        <v>1522.6737895478129</v>
      </c>
      <c r="U88" s="98">
        <v>1448.7303970332507</v>
      </c>
      <c r="V88" s="98">
        <v>1400.8985545492135</v>
      </c>
      <c r="W88" s="98">
        <v>1335.5313997518729</v>
      </c>
      <c r="X88" s="98">
        <v>1231.8296489657348</v>
      </c>
      <c r="Y88" s="98">
        <v>1185.2318250367671</v>
      </c>
      <c r="DA88" s="63" t="s">
        <v>4005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1943.5573110720497</v>
      </c>
      <c r="G89" s="98">
        <v>0</v>
      </c>
      <c r="H89" s="98">
        <v>1883.4513776938829</v>
      </c>
      <c r="I89" s="98">
        <v>1796.5302662890369</v>
      </c>
      <c r="J89" s="98">
        <v>1814.3978815192474</v>
      </c>
      <c r="K89" s="98">
        <v>1820.2036388372535</v>
      </c>
      <c r="L89" s="98">
        <v>1830.3660926906168</v>
      </c>
      <c r="M89" s="98">
        <v>1808.8968681505567</v>
      </c>
      <c r="N89" s="98">
        <v>1793.7853379028472</v>
      </c>
      <c r="O89" s="98">
        <v>1776.9752534683728</v>
      </c>
      <c r="P89" s="98">
        <v>1733.3528408075983</v>
      </c>
      <c r="Q89" s="98">
        <v>1676.6008247240386</v>
      </c>
      <c r="R89" s="98">
        <v>1624.2661813881891</v>
      </c>
      <c r="S89" s="98">
        <v>1530.1179436727643</v>
      </c>
      <c r="T89" s="98">
        <v>1482.8113406484933</v>
      </c>
      <c r="U89" s="98">
        <v>1414.7721499893539</v>
      </c>
      <c r="V89" s="98">
        <v>1371.3011809905224</v>
      </c>
      <c r="W89" s="98">
        <v>1308.5327694031416</v>
      </c>
      <c r="X89" s="98">
        <v>1208.3147459954084</v>
      </c>
      <c r="Y89" s="98">
        <v>1164.7481483682673</v>
      </c>
      <c r="DA89" s="63" t="s">
        <v>4006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1652.4669021717216</v>
      </c>
      <c r="G90" s="101">
        <v>0</v>
      </c>
      <c r="H90" s="101">
        <v>1596.452078466142</v>
      </c>
      <c r="I90" s="101">
        <v>1535.1101573137187</v>
      </c>
      <c r="J90" s="101">
        <v>1534.686886220524</v>
      </c>
      <c r="K90" s="101">
        <v>1535.8104087429108</v>
      </c>
      <c r="L90" s="101">
        <v>1536.216048024658</v>
      </c>
      <c r="M90" s="101">
        <v>1518.894759971015</v>
      </c>
      <c r="N90" s="101">
        <v>1501.7590945711727</v>
      </c>
      <c r="O90" s="101">
        <v>1483.366464693449</v>
      </c>
      <c r="P90" s="101">
        <v>1445.6822298450736</v>
      </c>
      <c r="Q90" s="101">
        <v>1393.92920600909</v>
      </c>
      <c r="R90" s="101">
        <v>1349.8484688946075</v>
      </c>
      <c r="S90" s="101">
        <v>1267.8566816197822</v>
      </c>
      <c r="T90" s="101">
        <v>1226.0088822759171</v>
      </c>
      <c r="U90" s="101">
        <v>1165.3468149083456</v>
      </c>
      <c r="V90" s="101">
        <v>1125.8576870869861</v>
      </c>
      <c r="W90" s="101">
        <v>1061.063533415836</v>
      </c>
      <c r="X90" s="101">
        <v>978.82867113867405</v>
      </c>
      <c r="Y90" s="101">
        <v>956.99324956693692</v>
      </c>
      <c r="DA90" s="131" t="s">
        <v>4007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291.09040890032833</v>
      </c>
      <c r="G91" s="104">
        <v>0</v>
      </c>
      <c r="H91" s="104">
        <v>286.99929922774083</v>
      </c>
      <c r="I91" s="104">
        <v>261.4201089753185</v>
      </c>
      <c r="J91" s="104">
        <v>279.71099529872328</v>
      </c>
      <c r="K91" s="104">
        <v>284.39323009434304</v>
      </c>
      <c r="L91" s="104">
        <v>294.15004466595889</v>
      </c>
      <c r="M91" s="104">
        <v>290.00210817954144</v>
      </c>
      <c r="N91" s="104">
        <v>292.02624333167432</v>
      </c>
      <c r="O91" s="104">
        <v>293.60878877492377</v>
      </c>
      <c r="P91" s="104">
        <v>287.67061096252473</v>
      </c>
      <c r="Q91" s="104">
        <v>282.67161871494881</v>
      </c>
      <c r="R91" s="104">
        <v>274.41771249358152</v>
      </c>
      <c r="S91" s="104">
        <v>262.26126205298198</v>
      </c>
      <c r="T91" s="104">
        <v>256.80245837257615</v>
      </c>
      <c r="U91" s="104">
        <v>249.42533508100851</v>
      </c>
      <c r="V91" s="104">
        <v>245.44349390353636</v>
      </c>
      <c r="W91" s="104">
        <v>247.46923598730547</v>
      </c>
      <c r="X91" s="104">
        <v>229.48607485673463</v>
      </c>
      <c r="Y91" s="104">
        <v>207.7548988013304</v>
      </c>
      <c r="DA91" s="132" t="s">
        <v>4008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4009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4010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4011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4012</v>
      </c>
    </row>
    <row r="96" spans="1:105" ht="12" customHeight="1" x14ac:dyDescent="0.25">
      <c r="A96" s="106" t="s">
        <v>122</v>
      </c>
      <c r="B96" s="101"/>
      <c r="C96" s="101">
        <v>1963.9501391888236</v>
      </c>
      <c r="D96" s="101">
        <v>1965.9958622149859</v>
      </c>
      <c r="E96" s="101">
        <v>1925.8332399847616</v>
      </c>
      <c r="F96" s="101">
        <v>1916.4246620234071</v>
      </c>
      <c r="G96" s="101">
        <v>1979.0901358642336</v>
      </c>
      <c r="H96" s="101">
        <v>1971.0197785973896</v>
      </c>
      <c r="I96" s="101">
        <v>1912.3986915333608</v>
      </c>
      <c r="J96" s="101">
        <v>1878.7249115718157</v>
      </c>
      <c r="K96" s="101">
        <v>1921.4497759903832</v>
      </c>
      <c r="L96" s="101">
        <v>1913.6252829025404</v>
      </c>
      <c r="M96" s="101">
        <v>1993.1483364386252</v>
      </c>
      <c r="N96" s="101">
        <v>1969.3322888160444</v>
      </c>
      <c r="O96" s="101">
        <v>1930.3584027883476</v>
      </c>
      <c r="P96" s="101">
        <v>1855.7561809031049</v>
      </c>
      <c r="Q96" s="101">
        <v>1798.2470047390459</v>
      </c>
      <c r="R96" s="101">
        <v>1767.0325205726413</v>
      </c>
      <c r="S96" s="101">
        <v>1688.1447225717493</v>
      </c>
      <c r="T96" s="101">
        <v>1618.0772307844775</v>
      </c>
      <c r="U96" s="101">
        <v>1549.3103596479889</v>
      </c>
      <c r="V96" s="101">
        <v>1520.3560269714596</v>
      </c>
      <c r="W96" s="101">
        <v>1447.3294997030516</v>
      </c>
      <c r="X96" s="101">
        <v>1299.8316995297687</v>
      </c>
      <c r="Y96" s="101">
        <v>1256.9578707590363</v>
      </c>
      <c r="DA96" s="131" t="s">
        <v>4013</v>
      </c>
    </row>
    <row r="97" spans="1:105" ht="12" customHeight="1" x14ac:dyDescent="0.25">
      <c r="A97" s="107" t="s">
        <v>121</v>
      </c>
      <c r="B97" s="104"/>
      <c r="C97" s="104">
        <v>1859.5506631620535</v>
      </c>
      <c r="D97" s="104">
        <v>1862.9043183036761</v>
      </c>
      <c r="E97" s="104">
        <v>1823.3766030439585</v>
      </c>
      <c r="F97" s="104">
        <v>1815.4405057274341</v>
      </c>
      <c r="G97" s="104">
        <v>1877.077925745436</v>
      </c>
      <c r="H97" s="104">
        <v>1869.6498630712908</v>
      </c>
      <c r="I97" s="104">
        <v>1820.1328732406546</v>
      </c>
      <c r="J97" s="104">
        <v>1785.0273906778109</v>
      </c>
      <c r="K97" s="104">
        <v>1826.3670957271008</v>
      </c>
      <c r="L97" s="104">
        <v>1818.4154425050806</v>
      </c>
      <c r="M97" s="104">
        <v>1896.8903147824913</v>
      </c>
      <c r="N97" s="104">
        <v>1876.3003755809111</v>
      </c>
      <c r="O97" s="104">
        <v>1842.4166972590174</v>
      </c>
      <c r="P97" s="104">
        <v>1776.3335320123617</v>
      </c>
      <c r="Q97" s="104">
        <v>1725.1590418795456</v>
      </c>
      <c r="R97" s="104">
        <v>1698.8699245052246</v>
      </c>
      <c r="S97" s="104">
        <v>1625.5919034164995</v>
      </c>
      <c r="T97" s="104">
        <v>1560.8297066236385</v>
      </c>
      <c r="U97" s="104">
        <v>1496.6045828445381</v>
      </c>
      <c r="V97" s="104">
        <v>1470.7285653431275</v>
      </c>
      <c r="W97" s="104">
        <v>1399.9898498181537</v>
      </c>
      <c r="X97" s="104">
        <v>1260.7599781019308</v>
      </c>
      <c r="Y97" s="104">
        <v>1224.4174424556834</v>
      </c>
      <c r="DA97" s="132" t="s">
        <v>4014</v>
      </c>
    </row>
    <row r="98" spans="1:105" ht="12" customHeight="1" x14ac:dyDescent="0.25">
      <c r="A98" s="108" t="s">
        <v>53</v>
      </c>
      <c r="B98" s="98"/>
      <c r="C98" s="98">
        <v>1567.5034485282479</v>
      </c>
      <c r="D98" s="98">
        <v>1573.0706791895084</v>
      </c>
      <c r="E98" s="98">
        <v>1533.7605571305226</v>
      </c>
      <c r="F98" s="98">
        <v>1528.3097568360743</v>
      </c>
      <c r="G98" s="98">
        <v>1585.1575992076919</v>
      </c>
      <c r="H98" s="98">
        <v>1577.4409291268553</v>
      </c>
      <c r="I98" s="98">
        <v>1552.2545671553903</v>
      </c>
      <c r="J98" s="98">
        <v>1510.4793417869837</v>
      </c>
      <c r="K98" s="98">
        <v>1545.35872334686</v>
      </c>
      <c r="L98" s="98">
        <v>1534.1354694200518</v>
      </c>
      <c r="M98" s="98">
        <v>1603.6875056252127</v>
      </c>
      <c r="N98" s="98">
        <v>1582.9949832735788</v>
      </c>
      <c r="O98" s="98">
        <v>1549.6120837548769</v>
      </c>
      <c r="P98" s="98">
        <v>1491.1004910001377</v>
      </c>
      <c r="Q98" s="98">
        <v>1442.650159934896</v>
      </c>
      <c r="R98" s="98">
        <v>1421.4375703801361</v>
      </c>
      <c r="S98" s="98">
        <v>1358.0359954653247</v>
      </c>
      <c r="T98" s="98">
        <v>1302.9608660501697</v>
      </c>
      <c r="U98" s="98">
        <v>1246.2022610801866</v>
      </c>
      <c r="V98" s="98">
        <v>1221.6859230617317</v>
      </c>
      <c r="W98" s="98">
        <v>1149.7496261916772</v>
      </c>
      <c r="X98" s="98">
        <v>1032.4160618605185</v>
      </c>
      <c r="Y98" s="98">
        <v>1014.5751990377798</v>
      </c>
      <c r="DA98" s="63" t="s">
        <v>4015</v>
      </c>
    </row>
    <row r="99" spans="1:105" ht="12" customHeight="1" x14ac:dyDescent="0.25">
      <c r="A99" s="108" t="s">
        <v>52</v>
      </c>
      <c r="B99" s="98"/>
      <c r="C99" s="98">
        <v>292.04721463380565</v>
      </c>
      <c r="D99" s="98">
        <v>289.83363911416791</v>
      </c>
      <c r="E99" s="98">
        <v>289.6160459134361</v>
      </c>
      <c r="F99" s="98">
        <v>287.13074889136004</v>
      </c>
      <c r="G99" s="98">
        <v>291.9203265377447</v>
      </c>
      <c r="H99" s="98">
        <v>292.20893394443522</v>
      </c>
      <c r="I99" s="98">
        <v>267.87830608526423</v>
      </c>
      <c r="J99" s="98">
        <v>274.54804889082766</v>
      </c>
      <c r="K99" s="98">
        <v>281.00837238024127</v>
      </c>
      <c r="L99" s="98">
        <v>284.27997308502836</v>
      </c>
      <c r="M99" s="98">
        <v>293.20280915727869</v>
      </c>
      <c r="N99" s="98">
        <v>293.30539230733228</v>
      </c>
      <c r="O99" s="98">
        <v>292.80461350414015</v>
      </c>
      <c r="P99" s="98">
        <v>285.23304101222419</v>
      </c>
      <c r="Q99" s="98">
        <v>282.50888194464966</v>
      </c>
      <c r="R99" s="98">
        <v>277.43235412508881</v>
      </c>
      <c r="S99" s="98">
        <v>267.55590795117485</v>
      </c>
      <c r="T99" s="98">
        <v>257.86884057346896</v>
      </c>
      <c r="U99" s="98">
        <v>250.40232176435174</v>
      </c>
      <c r="V99" s="98">
        <v>249.04264228139581</v>
      </c>
      <c r="W99" s="98">
        <v>250.24022362647676</v>
      </c>
      <c r="X99" s="98">
        <v>228.34391624141224</v>
      </c>
      <c r="Y99" s="98">
        <v>209.84224341790343</v>
      </c>
      <c r="DA99" s="63" t="s">
        <v>4016</v>
      </c>
    </row>
    <row r="100" spans="1:105" ht="12" customHeight="1" x14ac:dyDescent="0.25">
      <c r="A100" s="121" t="s">
        <v>54</v>
      </c>
      <c r="B100" s="122"/>
      <c r="C100" s="122">
        <v>197.9172894212775</v>
      </c>
      <c r="D100" s="122">
        <v>196.84335307555145</v>
      </c>
      <c r="E100" s="122">
        <v>200.44273843717821</v>
      </c>
      <c r="F100" s="122">
        <v>194.48785361044168</v>
      </c>
      <c r="G100" s="122">
        <v>201.93271805965531</v>
      </c>
      <c r="H100" s="122">
        <v>196.27701988736516</v>
      </c>
      <c r="I100" s="122">
        <v>199.41584580686461</v>
      </c>
      <c r="J100" s="122">
        <v>215.65665539466403</v>
      </c>
      <c r="K100" s="122">
        <v>228.45253468909888</v>
      </c>
      <c r="L100" s="122">
        <v>225.73332732911922</v>
      </c>
      <c r="M100" s="122">
        <v>225.46938295818399</v>
      </c>
      <c r="N100" s="122">
        <v>234.63932341945619</v>
      </c>
      <c r="O100" s="122">
        <v>237.19492612655949</v>
      </c>
      <c r="P100" s="122">
        <v>236.33232510061225</v>
      </c>
      <c r="Q100" s="122">
        <v>237.63127470477679</v>
      </c>
      <c r="R100" s="122">
        <v>230.58071743492252</v>
      </c>
      <c r="S100" s="122">
        <v>224.09724905221162</v>
      </c>
      <c r="T100" s="122">
        <v>223.53455611729976</v>
      </c>
      <c r="U100" s="122">
        <v>221.32638277100523</v>
      </c>
      <c r="V100" s="122">
        <v>292.19892993926362</v>
      </c>
      <c r="W100" s="122">
        <v>287.10194242465786</v>
      </c>
      <c r="X100" s="122">
        <v>260.01378245404487</v>
      </c>
      <c r="Y100" s="122">
        <v>236.71224260919695</v>
      </c>
      <c r="DA100" s="130" t="s">
        <v>4017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4018</v>
      </c>
    </row>
    <row r="102" spans="1:105" ht="12" customHeight="1" x14ac:dyDescent="0.25">
      <c r="A102" s="97" t="s">
        <v>50</v>
      </c>
      <c r="B102" s="98"/>
      <c r="C102" s="98">
        <v>262.22464043569579</v>
      </c>
      <c r="D102" s="98">
        <v>247.2769104545946</v>
      </c>
      <c r="E102" s="98">
        <v>281.74863130533652</v>
      </c>
      <c r="F102" s="98">
        <v>241.12885767030636</v>
      </c>
      <c r="G102" s="98">
        <v>299.20374141096232</v>
      </c>
      <c r="H102" s="98">
        <v>157.63159632394752</v>
      </c>
      <c r="I102" s="98">
        <v>210.89952575079778</v>
      </c>
      <c r="J102" s="98">
        <v>296.89245477792838</v>
      </c>
      <c r="K102" s="98">
        <v>347.98093334072342</v>
      </c>
      <c r="L102" s="98">
        <v>273.62070097098939</v>
      </c>
      <c r="M102" s="98">
        <v>265.45150445048495</v>
      </c>
      <c r="N102" s="98">
        <v>222.61213740188347</v>
      </c>
      <c r="O102" s="98">
        <v>303.82777530524294</v>
      </c>
      <c r="P102" s="98">
        <v>290.51526068490494</v>
      </c>
      <c r="Q102" s="98">
        <v>357.92827947924565</v>
      </c>
      <c r="R102" s="98">
        <v>284.46974514962847</v>
      </c>
      <c r="S102" s="98">
        <v>292.43695566393114</v>
      </c>
      <c r="T102" s="98">
        <v>304.11161227626235</v>
      </c>
      <c r="U102" s="98">
        <v>309.18172915315199</v>
      </c>
      <c r="V102" s="98">
        <v>401.61218600205075</v>
      </c>
      <c r="W102" s="98">
        <v>422.98871228447587</v>
      </c>
      <c r="X102" s="98">
        <v>371.47757130370661</v>
      </c>
      <c r="Y102" s="98">
        <v>315.01473273872813</v>
      </c>
      <c r="DA102" s="63" t="s">
        <v>4019</v>
      </c>
    </row>
    <row r="103" spans="1:105" ht="12" customHeight="1" x14ac:dyDescent="0.25">
      <c r="A103" s="109" t="s">
        <v>120</v>
      </c>
      <c r="B103" s="33"/>
      <c r="C103" s="33">
        <v>187.94583555149126</v>
      </c>
      <c r="D103" s="33">
        <v>189.539420912943</v>
      </c>
      <c r="E103" s="33">
        <v>188.93405797658585</v>
      </c>
      <c r="F103" s="33">
        <v>190.77243287536103</v>
      </c>
      <c r="G103" s="33">
        <v>193.5129464491832</v>
      </c>
      <c r="H103" s="33">
        <v>199.36190079929804</v>
      </c>
      <c r="I103" s="33">
        <v>198.09995303222408</v>
      </c>
      <c r="J103" s="33">
        <v>201.28655648957695</v>
      </c>
      <c r="K103" s="33">
        <v>214.20593437837033</v>
      </c>
      <c r="L103" s="33">
        <v>223.47482186627491</v>
      </c>
      <c r="M103" s="33">
        <v>225.01940211384829</v>
      </c>
      <c r="N103" s="33">
        <v>234.92791009209762</v>
      </c>
      <c r="O103" s="33">
        <v>231.92163374040356</v>
      </c>
      <c r="P103" s="33">
        <v>229.62170482225085</v>
      </c>
      <c r="Q103" s="33">
        <v>225.2259375661958</v>
      </c>
      <c r="R103" s="33">
        <v>225.37411364917372</v>
      </c>
      <c r="S103" s="33">
        <v>220.6878629556962</v>
      </c>
      <c r="T103" s="33">
        <v>221.3474017256556</v>
      </c>
      <c r="U103" s="33">
        <v>218.26499448840636</v>
      </c>
      <c r="V103" s="33">
        <v>287.13031297517114</v>
      </c>
      <c r="W103" s="33">
        <v>279.43418632086843</v>
      </c>
      <c r="X103" s="33">
        <v>255.33412642731176</v>
      </c>
      <c r="Y103" s="33">
        <v>234.49688362939384</v>
      </c>
      <c r="DA103" s="60" t="s">
        <v>4020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4021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4022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4023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4024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4025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X110" s="98">
        <f>IF(RES_hhdet_in_fec!X110=0,0,RES_hhdet_in_fec!X110*1000*11630/RES_hhdet_in_new!X107)</f>
        <v>0</v>
      </c>
      <c r="Y110" s="98">
        <f>IF(RES_hhdet_in_fec!Y110=0,0,RES_hhdet_in_fec!Y110*1000*11630/RES_hhdet_in_new!Y107)</f>
        <v>0</v>
      </c>
      <c r="DA110" s="63" t="s">
        <v>4026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4027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4028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4029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4030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4031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4032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4033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4034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4035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4036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4037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4038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19480.380077900412</v>
      </c>
      <c r="D124" s="117">
        <f t="shared" si="42"/>
        <v>19487.133445822401</v>
      </c>
      <c r="E124" s="117">
        <f t="shared" si="42"/>
        <v>20423.104176916866</v>
      </c>
      <c r="F124" s="117">
        <f t="shared" si="42"/>
        <v>19242.281344934585</v>
      </c>
      <c r="G124" s="117">
        <f t="shared" si="42"/>
        <v>20740.710230035049</v>
      </c>
      <c r="H124" s="117">
        <f t="shared" si="42"/>
        <v>20875.177165531437</v>
      </c>
      <c r="I124" s="117">
        <f t="shared" si="42"/>
        <v>20792.370247034632</v>
      </c>
      <c r="J124" s="117">
        <f t="shared" si="42"/>
        <v>18070.62134698686</v>
      </c>
      <c r="K124" s="117">
        <f t="shared" si="42"/>
        <v>18179.357203086231</v>
      </c>
      <c r="L124" s="117">
        <f t="shared" si="42"/>
        <v>20231.669417686295</v>
      </c>
      <c r="M124" s="117">
        <f t="shared" si="42"/>
        <v>19450.327136530879</v>
      </c>
      <c r="N124" s="117">
        <f t="shared" si="42"/>
        <v>19420.663333072716</v>
      </c>
      <c r="O124" s="117">
        <f t="shared" si="42"/>
        <v>17415.412958729583</v>
      </c>
      <c r="P124" s="117">
        <f t="shared" si="42"/>
        <v>17699.428384764469</v>
      </c>
      <c r="Q124" s="117">
        <f t="shared" si="42"/>
        <v>16023.640508766914</v>
      </c>
      <c r="R124" s="117">
        <f t="shared" ref="R124:V124" si="43">R125+R128+R130+R139</f>
        <v>16827.342868890464</v>
      </c>
      <c r="S124" s="117">
        <f t="shared" si="43"/>
        <v>14751.210398645922</v>
      </c>
      <c r="T124" s="117">
        <f t="shared" si="43"/>
        <v>14343.835621574191</v>
      </c>
      <c r="U124" s="117">
        <f t="shared" si="43"/>
        <v>11153.684503397493</v>
      </c>
      <c r="V124" s="117">
        <f t="shared" si="43"/>
        <v>12240.991899923429</v>
      </c>
      <c r="W124" s="117">
        <f t="shared" ref="W124:Y124" si="44">W125+W128+W130+W139</f>
        <v>11233.100154093845</v>
      </c>
      <c r="X124" s="117">
        <f t="shared" si="44"/>
        <v>6648.2296357583737</v>
      </c>
      <c r="Y124" s="117">
        <f t="shared" si="44"/>
        <v>5531.6098219844989</v>
      </c>
      <c r="DA124" s="129" t="s">
        <v>4039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17533.81196640485</v>
      </c>
      <c r="D125" s="122">
        <f t="shared" si="45"/>
        <v>17623.993783032311</v>
      </c>
      <c r="E125" s="122">
        <f t="shared" si="45"/>
        <v>18546.220380894109</v>
      </c>
      <c r="F125" s="122">
        <f t="shared" si="45"/>
        <v>17352.225216304392</v>
      </c>
      <c r="G125" s="122">
        <f t="shared" si="45"/>
        <v>18889.123802652583</v>
      </c>
      <c r="H125" s="122">
        <f t="shared" si="45"/>
        <v>19027.44597668606</v>
      </c>
      <c r="I125" s="122">
        <f t="shared" si="45"/>
        <v>18967.58588463705</v>
      </c>
      <c r="J125" s="122">
        <f t="shared" si="45"/>
        <v>16220.958752348766</v>
      </c>
      <c r="K125" s="122">
        <f t="shared" si="45"/>
        <v>16296.158969220598</v>
      </c>
      <c r="L125" s="122">
        <f t="shared" si="45"/>
        <v>18372.469812251944</v>
      </c>
      <c r="M125" s="122">
        <f t="shared" si="45"/>
        <v>17564.69017303309</v>
      </c>
      <c r="N125" s="122">
        <f t="shared" si="45"/>
        <v>17522.871978233692</v>
      </c>
      <c r="O125" s="122">
        <f t="shared" si="45"/>
        <v>15512.758810769903</v>
      </c>
      <c r="P125" s="122">
        <f t="shared" si="45"/>
        <v>15881.50566436941</v>
      </c>
      <c r="Q125" s="122">
        <f t="shared" si="45"/>
        <v>14170.330293699702</v>
      </c>
      <c r="R125" s="122">
        <f t="shared" ref="R125:V125" si="46">SUM(R126:R127)</f>
        <v>15072.698921742371</v>
      </c>
      <c r="S125" s="122">
        <f t="shared" si="46"/>
        <v>13050.286849584594</v>
      </c>
      <c r="T125" s="122">
        <f t="shared" si="46"/>
        <v>12727.619663887421</v>
      </c>
      <c r="U125" s="122">
        <f t="shared" si="46"/>
        <v>9542.3518922360272</v>
      </c>
      <c r="V125" s="122">
        <f t="shared" si="46"/>
        <v>10616.263148071701</v>
      </c>
      <c r="W125" s="122">
        <f t="shared" ref="W125:Y125" si="47">SUM(W126:W127)</f>
        <v>9640.2958219907814</v>
      </c>
      <c r="X125" s="122">
        <f t="shared" si="47"/>
        <v>5205.5335819436013</v>
      </c>
      <c r="Y125" s="122">
        <f t="shared" si="47"/>
        <v>4132.4178853649355</v>
      </c>
      <c r="DA125" s="130" t="s">
        <v>4040</v>
      </c>
    </row>
    <row r="126" spans="1:105" ht="12" customHeight="1" x14ac:dyDescent="0.25">
      <c r="A126" s="97" t="s">
        <v>198</v>
      </c>
      <c r="B126" s="98"/>
      <c r="C126" s="98">
        <v>17463.921214022805</v>
      </c>
      <c r="D126" s="98">
        <v>17555.359823446172</v>
      </c>
      <c r="E126" s="98">
        <v>18474.920030453053</v>
      </c>
      <c r="F126" s="98">
        <v>17287.269299910313</v>
      </c>
      <c r="G126" s="98">
        <v>18819.542108100901</v>
      </c>
      <c r="H126" s="98">
        <v>18958.338716240767</v>
      </c>
      <c r="I126" s="98">
        <v>18899.560462696845</v>
      </c>
      <c r="J126" s="98">
        <v>16163.713924579471</v>
      </c>
      <c r="K126" s="98">
        <v>16239.120239111249</v>
      </c>
      <c r="L126" s="98">
        <v>18308.397928419992</v>
      </c>
      <c r="M126" s="98">
        <v>17504.492001760886</v>
      </c>
      <c r="N126" s="98">
        <v>17462.932481602154</v>
      </c>
      <c r="O126" s="98">
        <v>15460.113994541436</v>
      </c>
      <c r="P126" s="98">
        <v>15827.764462635707</v>
      </c>
      <c r="Q126" s="98">
        <v>14122.57399772706</v>
      </c>
      <c r="R126" s="98">
        <v>15021.745313614607</v>
      </c>
      <c r="S126" s="98">
        <v>13006.384053222924</v>
      </c>
      <c r="T126" s="98">
        <v>12685.052065466991</v>
      </c>
      <c r="U126" s="98">
        <v>9510.4716647953774</v>
      </c>
      <c r="V126" s="98">
        <v>10580.769218056403</v>
      </c>
      <c r="W126" s="98">
        <v>9607.8046418858012</v>
      </c>
      <c r="X126" s="98">
        <v>5188.0496058770295</v>
      </c>
      <c r="Y126" s="98">
        <v>4118.503026151292</v>
      </c>
      <c r="DA126" s="63" t="s">
        <v>4041</v>
      </c>
    </row>
    <row r="127" spans="1:105" ht="12" customHeight="1" x14ac:dyDescent="0.25">
      <c r="A127" s="97" t="s">
        <v>53</v>
      </c>
      <c r="B127" s="98"/>
      <c r="C127" s="98">
        <v>69.890752382043644</v>
      </c>
      <c r="D127" s="98">
        <v>68.633959586137465</v>
      </c>
      <c r="E127" s="98">
        <v>71.300350441054917</v>
      </c>
      <c r="F127" s="98">
        <v>64.955916394078599</v>
      </c>
      <c r="G127" s="98">
        <v>69.58169455168013</v>
      </c>
      <c r="H127" s="98">
        <v>69.107260445293832</v>
      </c>
      <c r="I127" s="98">
        <v>68.025421940204453</v>
      </c>
      <c r="J127" s="98">
        <v>57.244827769294126</v>
      </c>
      <c r="K127" s="98">
        <v>57.038730109347952</v>
      </c>
      <c r="L127" s="98">
        <v>64.071883831950473</v>
      </c>
      <c r="M127" s="98">
        <v>60.198171272203453</v>
      </c>
      <c r="N127" s="98">
        <v>59.939496631539235</v>
      </c>
      <c r="O127" s="98">
        <v>52.644816228467391</v>
      </c>
      <c r="P127" s="98">
        <v>53.741201733703235</v>
      </c>
      <c r="Q127" s="98">
        <v>47.756295972642363</v>
      </c>
      <c r="R127" s="98">
        <v>50.953608127764284</v>
      </c>
      <c r="S127" s="98">
        <v>43.90279636166909</v>
      </c>
      <c r="T127" s="98">
        <v>42.567598420429412</v>
      </c>
      <c r="U127" s="98">
        <v>31.880227440650003</v>
      </c>
      <c r="V127" s="98">
        <v>35.493930015298005</v>
      </c>
      <c r="W127" s="98">
        <v>32.491180104979485</v>
      </c>
      <c r="X127" s="98">
        <v>17.483976066571536</v>
      </c>
      <c r="Y127" s="98">
        <v>13.914859213643204</v>
      </c>
      <c r="DA127" s="63" t="s">
        <v>4042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9.5542556608430473</v>
      </c>
      <c r="D128" s="122">
        <f t="shared" si="48"/>
        <v>8.4736804795290617</v>
      </c>
      <c r="E128" s="122">
        <f t="shared" si="48"/>
        <v>6.507468542350626</v>
      </c>
      <c r="F128" s="122">
        <f t="shared" si="48"/>
        <v>7.1182873710126273</v>
      </c>
      <c r="G128" s="122">
        <f t="shared" si="48"/>
        <v>12.030958558291299</v>
      </c>
      <c r="H128" s="122">
        <f t="shared" si="48"/>
        <v>9.9570902369815926</v>
      </c>
      <c r="I128" s="122">
        <f t="shared" si="48"/>
        <v>7.1823930837091554</v>
      </c>
      <c r="J128" s="122">
        <f t="shared" si="48"/>
        <v>12.253179810624653</v>
      </c>
      <c r="K128" s="122">
        <f t="shared" si="48"/>
        <v>5.6696399749159898</v>
      </c>
      <c r="L128" s="122">
        <f t="shared" si="48"/>
        <v>9.8283729493116496</v>
      </c>
      <c r="M128" s="122">
        <f t="shared" si="48"/>
        <v>5.4190075079708979</v>
      </c>
      <c r="N128" s="122">
        <f t="shared" si="48"/>
        <v>9.0940076816656266</v>
      </c>
      <c r="O128" s="122">
        <f t="shared" si="48"/>
        <v>9.5900507974438032</v>
      </c>
      <c r="P128" s="122">
        <f t="shared" si="48"/>
        <v>5.7789982203329409</v>
      </c>
      <c r="Q128" s="122">
        <f t="shared" si="48"/>
        <v>8.0019791631593158</v>
      </c>
      <c r="R128" s="122">
        <f t="shared" si="48"/>
        <v>4.6176600646326138</v>
      </c>
      <c r="S128" s="122">
        <f t="shared" si="48"/>
        <v>3.0161625371880159</v>
      </c>
      <c r="T128" s="122">
        <f t="shared" si="48"/>
        <v>6.2059903930009437</v>
      </c>
      <c r="U128" s="122">
        <f t="shared" si="48"/>
        <v>6.8154698224488071</v>
      </c>
      <c r="V128" s="122">
        <f t="shared" si="48"/>
        <v>15.035536121347706</v>
      </c>
      <c r="W128" s="122">
        <f t="shared" si="48"/>
        <v>15.675522847285421</v>
      </c>
      <c r="X128" s="122">
        <f t="shared" si="48"/>
        <v>3.7374543079170399</v>
      </c>
      <c r="Y128" s="122">
        <f t="shared" si="48"/>
        <v>17.926657329356406</v>
      </c>
      <c r="DA128" s="130" t="s">
        <v>4043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9.5542556608430473</v>
      </c>
      <c r="D129" s="98">
        <f>IF(RES_hhdet_in_fec!D129=0,0,RES_hhdet_in_fec!D129*1000*11630/RES_hhdet_in_new!D126)</f>
        <v>8.4736804795290617</v>
      </c>
      <c r="E129" s="98">
        <f>IF(RES_hhdet_in_fec!E129=0,0,RES_hhdet_in_fec!E129*1000*11630/RES_hhdet_in_new!E126)</f>
        <v>6.507468542350626</v>
      </c>
      <c r="F129" s="98">
        <f>IF(RES_hhdet_in_fec!F129=0,0,RES_hhdet_in_fec!F129*1000*11630/RES_hhdet_in_new!F126)</f>
        <v>7.1182873710126273</v>
      </c>
      <c r="G129" s="98">
        <f>IF(RES_hhdet_in_fec!G129=0,0,RES_hhdet_in_fec!G129*1000*11630/RES_hhdet_in_new!G126)</f>
        <v>12.030958558291299</v>
      </c>
      <c r="H129" s="98">
        <f>IF(RES_hhdet_in_fec!H129=0,0,RES_hhdet_in_fec!H129*1000*11630/RES_hhdet_in_new!H126)</f>
        <v>9.9570902369815926</v>
      </c>
      <c r="I129" s="98">
        <f>IF(RES_hhdet_in_fec!I129=0,0,RES_hhdet_in_fec!I129*1000*11630/RES_hhdet_in_new!I126)</f>
        <v>7.1823930837091554</v>
      </c>
      <c r="J129" s="98">
        <f>IF(RES_hhdet_in_fec!J129=0,0,RES_hhdet_in_fec!J129*1000*11630/RES_hhdet_in_new!J126)</f>
        <v>12.253179810624653</v>
      </c>
      <c r="K129" s="98">
        <f>IF(RES_hhdet_in_fec!K129=0,0,RES_hhdet_in_fec!K129*1000*11630/RES_hhdet_in_new!K126)</f>
        <v>5.6696399749159898</v>
      </c>
      <c r="L129" s="98">
        <f>IF(RES_hhdet_in_fec!L129=0,0,RES_hhdet_in_fec!L129*1000*11630/RES_hhdet_in_new!L126)</f>
        <v>9.8283729493116496</v>
      </c>
      <c r="M129" s="98">
        <f>IF(RES_hhdet_in_fec!M129=0,0,RES_hhdet_in_fec!M129*1000*11630/RES_hhdet_in_new!M126)</f>
        <v>5.4190075079708979</v>
      </c>
      <c r="N129" s="98">
        <f>IF(RES_hhdet_in_fec!N129=0,0,RES_hhdet_in_fec!N129*1000*11630/RES_hhdet_in_new!N126)</f>
        <v>9.0940076816656266</v>
      </c>
      <c r="O129" s="98">
        <f>IF(RES_hhdet_in_fec!O129=0,0,RES_hhdet_in_fec!O129*1000*11630/RES_hhdet_in_new!O126)</f>
        <v>9.5900507974438032</v>
      </c>
      <c r="P129" s="98">
        <f>IF(RES_hhdet_in_fec!P129=0,0,RES_hhdet_in_fec!P129*1000*11630/RES_hhdet_in_new!P126)</f>
        <v>5.7789982203329409</v>
      </c>
      <c r="Q129" s="98">
        <f>IF(RES_hhdet_in_fec!Q129=0,0,RES_hhdet_in_fec!Q129*1000*11630/RES_hhdet_in_new!Q126)</f>
        <v>8.0019791631593158</v>
      </c>
      <c r="R129" s="98">
        <f>IF(RES_hhdet_in_fec!R129=0,0,RES_hhdet_in_fec!R129*1000*11630/RES_hhdet_in_new!R126)</f>
        <v>4.6176600646326138</v>
      </c>
      <c r="S129" s="98">
        <f>IF(RES_hhdet_in_fec!S129=0,0,RES_hhdet_in_fec!S129*1000*11630/RES_hhdet_in_new!S126)</f>
        <v>3.0161625371880159</v>
      </c>
      <c r="T129" s="98">
        <f>IF(RES_hhdet_in_fec!T129=0,0,RES_hhdet_in_fec!T129*1000*11630/RES_hhdet_in_new!T126)</f>
        <v>6.2059903930009437</v>
      </c>
      <c r="U129" s="98">
        <f>IF(RES_hhdet_in_fec!U129=0,0,RES_hhdet_in_fec!U129*1000*11630/RES_hhdet_in_new!U126)</f>
        <v>6.8154698224488071</v>
      </c>
      <c r="V129" s="98">
        <f>IF(RES_hhdet_in_fec!V129=0,0,RES_hhdet_in_fec!V129*1000*11630/RES_hhdet_in_new!V126)</f>
        <v>15.035536121347706</v>
      </c>
      <c r="W129" s="98">
        <f>IF(RES_hhdet_in_fec!W129=0,0,RES_hhdet_in_fec!W129*1000*11630/RES_hhdet_in_new!W126)</f>
        <v>15.675522847285421</v>
      </c>
      <c r="X129" s="98">
        <f>IF(RES_hhdet_in_fec!X129=0,0,RES_hhdet_in_fec!X129*1000*11630/RES_hhdet_in_new!X126)</f>
        <v>3.7374543079170399</v>
      </c>
      <c r="Y129" s="98">
        <f>IF(RES_hhdet_in_fec!Y129=0,0,RES_hhdet_in_fec!Y129*1000*11630/RES_hhdet_in_new!Y126)</f>
        <v>17.926657329356406</v>
      </c>
      <c r="DA129" s="63" t="s">
        <v>4044</v>
      </c>
    </row>
    <row r="130" spans="1:105" ht="12" customHeight="1" x14ac:dyDescent="0.25">
      <c r="A130" s="121" t="s">
        <v>55</v>
      </c>
      <c r="B130" s="122"/>
      <c r="C130" s="122">
        <v>1739.0987129013922</v>
      </c>
      <c r="D130" s="122">
        <v>1657.8219648837137</v>
      </c>
      <c r="E130" s="122">
        <v>1669.9336563489146</v>
      </c>
      <c r="F130" s="122">
        <v>1688.4497697961503</v>
      </c>
      <c r="G130" s="122">
        <v>1637.6197265385392</v>
      </c>
      <c r="H130" s="122">
        <v>1641.4962901671875</v>
      </c>
      <c r="I130" s="122">
        <v>1618.186269109186</v>
      </c>
      <c r="J130" s="122">
        <v>1621.7537620180942</v>
      </c>
      <c r="K130" s="122">
        <v>1649.076559366287</v>
      </c>
      <c r="L130" s="122">
        <v>1623.6374991380321</v>
      </c>
      <c r="M130" s="122">
        <v>1654.748926931479</v>
      </c>
      <c r="N130" s="122">
        <v>1654.0578166321138</v>
      </c>
      <c r="O130" s="122">
        <v>1655.868479320493</v>
      </c>
      <c r="P130" s="122">
        <v>1575.8126024903254</v>
      </c>
      <c r="Q130" s="122">
        <v>1607.6792586151757</v>
      </c>
      <c r="R130" s="122">
        <v>1519.4453258740837</v>
      </c>
      <c r="S130" s="122">
        <v>1473.8087882982418</v>
      </c>
      <c r="T130" s="122">
        <v>1386.4745669933661</v>
      </c>
      <c r="U130" s="122">
        <v>1383.189868213889</v>
      </c>
      <c r="V130" s="122">
        <v>1317.4945587645157</v>
      </c>
      <c r="W130" s="122">
        <v>1290.0282583669054</v>
      </c>
      <c r="X130" s="122">
        <v>1178.9477824584762</v>
      </c>
      <c r="Y130" s="122">
        <v>1144.5525316899482</v>
      </c>
      <c r="DA130" s="130" t="s">
        <v>4045</v>
      </c>
    </row>
    <row r="131" spans="1:105" ht="12" customHeight="1" x14ac:dyDescent="0.25">
      <c r="A131" s="97" t="s">
        <v>128</v>
      </c>
      <c r="B131" s="98"/>
      <c r="C131" s="98">
        <v>1657.4058443678573</v>
      </c>
      <c r="D131" s="98">
        <v>1652.9013146403192</v>
      </c>
      <c r="E131" s="98">
        <v>1655.1238749601725</v>
      </c>
      <c r="F131" s="98">
        <v>1649.7369610507976</v>
      </c>
      <c r="G131" s="98">
        <v>1637.6284243985067</v>
      </c>
      <c r="H131" s="98">
        <v>1641.5221508341997</v>
      </c>
      <c r="I131" s="98">
        <v>1612.2600861222575</v>
      </c>
      <c r="J131" s="98">
        <v>1582.9835257583982</v>
      </c>
      <c r="K131" s="98">
        <v>1613.1187925391982</v>
      </c>
      <c r="L131" s="98">
        <v>1610.7196877733643</v>
      </c>
      <c r="M131" s="98">
        <v>1654.7601950709941</v>
      </c>
      <c r="N131" s="98">
        <v>1654.0707538169925</v>
      </c>
      <c r="O131" s="98">
        <v>1655.8849281492669</v>
      </c>
      <c r="P131" s="98">
        <v>1575.8114278566422</v>
      </c>
      <c r="Q131" s="98">
        <v>1567.8574537921556</v>
      </c>
      <c r="R131" s="98">
        <v>1519.4631644507749</v>
      </c>
      <c r="S131" s="98">
        <v>1459.4472132372377</v>
      </c>
      <c r="T131" s="98">
        <v>1386.4898977421219</v>
      </c>
      <c r="U131" s="98">
        <v>1352.0971700744349</v>
      </c>
      <c r="V131" s="98">
        <v>1317.5054606667763</v>
      </c>
      <c r="W131" s="98">
        <v>1277.0139407519105</v>
      </c>
      <c r="X131" s="98">
        <v>1163.9472482090844</v>
      </c>
      <c r="Y131" s="98">
        <v>1123.9664827281554</v>
      </c>
      <c r="DA131" s="63" t="s">
        <v>4046</v>
      </c>
    </row>
    <row r="132" spans="1:105" ht="12" customHeight="1" x14ac:dyDescent="0.25">
      <c r="A132" s="97" t="s">
        <v>127</v>
      </c>
      <c r="B132" s="98"/>
      <c r="C132" s="98">
        <v>1614.3338971381065</v>
      </c>
      <c r="D132" s="98">
        <v>1611.0661876213478</v>
      </c>
      <c r="E132" s="98">
        <v>1613.1945954956373</v>
      </c>
      <c r="F132" s="98">
        <v>1608.9167748971233</v>
      </c>
      <c r="G132" s="98">
        <v>1598.5554629596913</v>
      </c>
      <c r="H132" s="98">
        <v>1603.2063400728307</v>
      </c>
      <c r="I132" s="98">
        <v>1577.519966762693</v>
      </c>
      <c r="J132" s="98">
        <v>1548.3930710210377</v>
      </c>
      <c r="K132" s="98">
        <v>1578.6836664541308</v>
      </c>
      <c r="L132" s="98">
        <v>1576.7787270024646</v>
      </c>
      <c r="M132" s="98">
        <v>1621.5755241993327</v>
      </c>
      <c r="N132" s="98">
        <v>1622.3770030799178</v>
      </c>
      <c r="O132" s="98">
        <v>1626.1772467950625</v>
      </c>
      <c r="P132" s="98">
        <v>1550.4085029591861</v>
      </c>
      <c r="Q132" s="98">
        <v>1545.012675526071</v>
      </c>
      <c r="R132" s="98">
        <v>1499.2710848748657</v>
      </c>
      <c r="S132" s="98">
        <v>1441.7278329308999</v>
      </c>
      <c r="T132" s="98">
        <v>1371.235802729974</v>
      </c>
      <c r="U132" s="98">
        <v>1338.6399091320336</v>
      </c>
      <c r="V132" s="98">
        <v>1305.5624267404348</v>
      </c>
      <c r="W132" s="98">
        <v>1266.100934442386</v>
      </c>
      <c r="X132" s="98">
        <v>1154.4662467790351</v>
      </c>
      <c r="Y132" s="98">
        <v>1115.6580607967301</v>
      </c>
      <c r="DA132" s="63" t="s">
        <v>4047</v>
      </c>
    </row>
    <row r="133" spans="1:105" ht="12" customHeight="1" x14ac:dyDescent="0.25">
      <c r="A133" s="100" t="s">
        <v>198</v>
      </c>
      <c r="B133" s="101"/>
      <c r="C133" s="101">
        <v>1322.8466914741643</v>
      </c>
      <c r="D133" s="101">
        <v>1322.5551688492565</v>
      </c>
      <c r="E133" s="101">
        <v>1318.1837852942251</v>
      </c>
      <c r="F133" s="101">
        <v>1315.655953939513</v>
      </c>
      <c r="G133" s="101">
        <v>1311.6794192247778</v>
      </c>
      <c r="H133" s="101">
        <v>1313.8874112818401</v>
      </c>
      <c r="I133" s="101">
        <v>1308.8087644062525</v>
      </c>
      <c r="J133" s="101">
        <v>1272.931979024205</v>
      </c>
      <c r="K133" s="101">
        <v>1297.6001035576739</v>
      </c>
      <c r="L133" s="101">
        <v>1291.5723215667167</v>
      </c>
      <c r="M133" s="101">
        <v>1331.6823507604615</v>
      </c>
      <c r="N133" s="101">
        <v>1329.7938241917705</v>
      </c>
      <c r="O133" s="101">
        <v>1329.4460773374233</v>
      </c>
      <c r="P133" s="101">
        <v>1266.4071011797841</v>
      </c>
      <c r="Q133" s="101">
        <v>1258.2756194417539</v>
      </c>
      <c r="R133" s="101">
        <v>1222.6895267644481</v>
      </c>
      <c r="S133" s="101">
        <v>1174.5825065339579</v>
      </c>
      <c r="T133" s="101">
        <v>1117.0262602748855</v>
      </c>
      <c r="U133" s="101">
        <v>1088.2727800167229</v>
      </c>
      <c r="V133" s="101">
        <v>1059.3311890199361</v>
      </c>
      <c r="W133" s="101">
        <v>1015.1588657152932</v>
      </c>
      <c r="X133" s="101">
        <v>925.01281643725781</v>
      </c>
      <c r="Y133" s="101">
        <v>907.5308630026052</v>
      </c>
      <c r="DA133" s="131" t="s">
        <v>4048</v>
      </c>
    </row>
    <row r="134" spans="1:105" ht="12" customHeight="1" x14ac:dyDescent="0.25">
      <c r="A134" s="103" t="s">
        <v>52</v>
      </c>
      <c r="B134" s="104"/>
      <c r="C134" s="104">
        <v>291.48720566394235</v>
      </c>
      <c r="D134" s="104">
        <v>288.51101877209129</v>
      </c>
      <c r="E134" s="104">
        <v>295.0108102014122</v>
      </c>
      <c r="F134" s="104">
        <v>293.26082095761041</v>
      </c>
      <c r="G134" s="104">
        <v>286.87604373491342</v>
      </c>
      <c r="H134" s="104">
        <v>289.31892879099036</v>
      </c>
      <c r="I134" s="104">
        <v>268.71120235644037</v>
      </c>
      <c r="J134" s="104">
        <v>275.46109199683269</v>
      </c>
      <c r="K134" s="104">
        <v>281.08356289645673</v>
      </c>
      <c r="L134" s="104">
        <v>285.20640543574797</v>
      </c>
      <c r="M134" s="104">
        <v>289.89317343887097</v>
      </c>
      <c r="N134" s="104">
        <v>292.58317888814724</v>
      </c>
      <c r="O134" s="104">
        <v>296.73116945763923</v>
      </c>
      <c r="P134" s="104">
        <v>284.00140177940187</v>
      </c>
      <c r="Q134" s="104">
        <v>286.73705608431732</v>
      </c>
      <c r="R134" s="104">
        <v>276.58155811041769</v>
      </c>
      <c r="S134" s="104">
        <v>267.14532639694204</v>
      </c>
      <c r="T134" s="104">
        <v>254.20954245508855</v>
      </c>
      <c r="U134" s="104">
        <v>250.36712911531086</v>
      </c>
      <c r="V134" s="104">
        <v>246.23123772049854</v>
      </c>
      <c r="W134" s="104">
        <v>250.94206872709285</v>
      </c>
      <c r="X134" s="104">
        <v>229.45343034177748</v>
      </c>
      <c r="Y134" s="104">
        <v>208.12719779412475</v>
      </c>
      <c r="DA134" s="132" t="s">
        <v>4049</v>
      </c>
    </row>
    <row r="135" spans="1:105" ht="12" customHeight="1" x14ac:dyDescent="0.25">
      <c r="A135" s="106" t="s">
        <v>122</v>
      </c>
      <c r="B135" s="101"/>
      <c r="C135" s="101">
        <v>1963.9501391888236</v>
      </c>
      <c r="D135" s="101">
        <v>1965.9958622149859</v>
      </c>
      <c r="E135" s="101">
        <v>1925.8332399847613</v>
      </c>
      <c r="F135" s="101">
        <v>1916.4246620234071</v>
      </c>
      <c r="G135" s="101">
        <v>0</v>
      </c>
      <c r="H135" s="101">
        <v>0</v>
      </c>
      <c r="I135" s="101">
        <v>1912.398691533361</v>
      </c>
      <c r="J135" s="101">
        <v>1878.7249115718153</v>
      </c>
      <c r="K135" s="101">
        <v>1921.4497759903827</v>
      </c>
      <c r="L135" s="101">
        <v>1913.6252829025402</v>
      </c>
      <c r="M135" s="101">
        <v>0</v>
      </c>
      <c r="N135" s="101">
        <v>0</v>
      </c>
      <c r="O135" s="101">
        <v>0</v>
      </c>
      <c r="P135" s="101">
        <v>1855.7561809031051</v>
      </c>
      <c r="Q135" s="101">
        <v>1798.2470047390459</v>
      </c>
      <c r="R135" s="101">
        <v>0</v>
      </c>
      <c r="S135" s="101">
        <v>1688.1447225717493</v>
      </c>
      <c r="T135" s="101">
        <v>0</v>
      </c>
      <c r="U135" s="101">
        <v>1549.3103596479884</v>
      </c>
      <c r="V135" s="101">
        <v>0</v>
      </c>
      <c r="W135" s="101">
        <v>1447.3294997030516</v>
      </c>
      <c r="X135" s="101">
        <v>1299.8316995297687</v>
      </c>
      <c r="Y135" s="101">
        <v>1256.9578707590367</v>
      </c>
      <c r="DA135" s="131" t="s">
        <v>4050</v>
      </c>
    </row>
    <row r="136" spans="1:105" ht="12" customHeight="1" x14ac:dyDescent="0.25">
      <c r="A136" s="107" t="s">
        <v>121</v>
      </c>
      <c r="B136" s="104"/>
      <c r="C136" s="104">
        <v>1859.5506631620535</v>
      </c>
      <c r="D136" s="104">
        <v>1862.9043183036767</v>
      </c>
      <c r="E136" s="104">
        <v>1823.3766030439583</v>
      </c>
      <c r="F136" s="104">
        <v>1815.4405057274341</v>
      </c>
      <c r="G136" s="104">
        <v>0</v>
      </c>
      <c r="H136" s="104">
        <v>0</v>
      </c>
      <c r="I136" s="104">
        <v>1820.1328732406546</v>
      </c>
      <c r="J136" s="104">
        <v>1785.0273906778114</v>
      </c>
      <c r="K136" s="104">
        <v>1826.3670957271013</v>
      </c>
      <c r="L136" s="104">
        <v>1818.4154425050801</v>
      </c>
      <c r="M136" s="104">
        <v>0</v>
      </c>
      <c r="N136" s="104">
        <v>0</v>
      </c>
      <c r="O136" s="104">
        <v>0</v>
      </c>
      <c r="P136" s="104">
        <v>0</v>
      </c>
      <c r="Q136" s="104">
        <v>1725.1590418795461</v>
      </c>
      <c r="R136" s="104">
        <v>0</v>
      </c>
      <c r="S136" s="104">
        <v>1625.5919034164995</v>
      </c>
      <c r="T136" s="104">
        <v>0</v>
      </c>
      <c r="U136" s="104">
        <v>1496.6045828445381</v>
      </c>
      <c r="V136" s="104">
        <v>0</v>
      </c>
      <c r="W136" s="104">
        <v>1399.9898498181535</v>
      </c>
      <c r="X136" s="104">
        <v>1260.7599781019305</v>
      </c>
      <c r="Y136" s="104">
        <v>1224.4174424556829</v>
      </c>
      <c r="DA136" s="132" t="s">
        <v>4051</v>
      </c>
    </row>
    <row r="137" spans="1:105" ht="12" customHeight="1" x14ac:dyDescent="0.25">
      <c r="A137" s="108" t="s">
        <v>53</v>
      </c>
      <c r="B137" s="98"/>
      <c r="C137" s="98">
        <v>1567.5034485282479</v>
      </c>
      <c r="D137" s="98">
        <v>1573.0706791895084</v>
      </c>
      <c r="E137" s="98">
        <v>1533.7605571305223</v>
      </c>
      <c r="F137" s="98">
        <v>1528.3097568360743</v>
      </c>
      <c r="G137" s="98">
        <v>0</v>
      </c>
      <c r="H137" s="98">
        <v>0</v>
      </c>
      <c r="I137" s="98">
        <v>1552.2545671553905</v>
      </c>
      <c r="J137" s="98">
        <v>1510.4793417869835</v>
      </c>
      <c r="K137" s="98">
        <v>1545.3587233468597</v>
      </c>
      <c r="L137" s="98">
        <v>1534.135469420052</v>
      </c>
      <c r="M137" s="98">
        <v>0</v>
      </c>
      <c r="N137" s="98">
        <v>0</v>
      </c>
      <c r="O137" s="98">
        <v>0</v>
      </c>
      <c r="P137" s="98">
        <v>0</v>
      </c>
      <c r="Q137" s="98">
        <v>1442.650159934896</v>
      </c>
      <c r="R137" s="98">
        <v>0</v>
      </c>
      <c r="S137" s="98">
        <v>1358.0359954653247</v>
      </c>
      <c r="T137" s="98">
        <v>0</v>
      </c>
      <c r="U137" s="98">
        <v>1246.2022610801862</v>
      </c>
      <c r="V137" s="98">
        <v>0</v>
      </c>
      <c r="W137" s="98">
        <v>1149.7496261916767</v>
      </c>
      <c r="X137" s="98">
        <v>1032.4160618605185</v>
      </c>
      <c r="Y137" s="98">
        <v>1014.57519903778</v>
      </c>
      <c r="DA137" s="63" t="s">
        <v>4052</v>
      </c>
    </row>
    <row r="138" spans="1:105" ht="12" customHeight="1" x14ac:dyDescent="0.25">
      <c r="A138" s="108" t="s">
        <v>52</v>
      </c>
      <c r="B138" s="98"/>
      <c r="C138" s="98">
        <v>292.04721463380559</v>
      </c>
      <c r="D138" s="98">
        <v>289.83363911416785</v>
      </c>
      <c r="E138" s="98">
        <v>289.61604591343604</v>
      </c>
      <c r="F138" s="98">
        <v>287.1307488913601</v>
      </c>
      <c r="G138" s="98">
        <v>0</v>
      </c>
      <c r="H138" s="98">
        <v>0</v>
      </c>
      <c r="I138" s="98">
        <v>267.87830608526417</v>
      </c>
      <c r="J138" s="98">
        <v>274.5480488908276</v>
      </c>
      <c r="K138" s="98">
        <v>281.00837238024127</v>
      </c>
      <c r="L138" s="98">
        <v>284.27997308502836</v>
      </c>
      <c r="M138" s="98">
        <v>0</v>
      </c>
      <c r="N138" s="98">
        <v>0</v>
      </c>
      <c r="O138" s="98">
        <v>0</v>
      </c>
      <c r="P138" s="98">
        <v>0</v>
      </c>
      <c r="Q138" s="98">
        <v>282.50888194464977</v>
      </c>
      <c r="R138" s="98">
        <v>0</v>
      </c>
      <c r="S138" s="98">
        <v>267.55590795117485</v>
      </c>
      <c r="T138" s="98">
        <v>0</v>
      </c>
      <c r="U138" s="98">
        <v>250.40232176435177</v>
      </c>
      <c r="V138" s="98">
        <v>0</v>
      </c>
      <c r="W138" s="98">
        <v>250.24022362647676</v>
      </c>
      <c r="X138" s="98">
        <v>228.3439162414123</v>
      </c>
      <c r="Y138" s="98">
        <v>209.84224341790332</v>
      </c>
      <c r="DA138" s="63" t="s">
        <v>4053</v>
      </c>
    </row>
    <row r="139" spans="1:105" ht="12" customHeight="1" x14ac:dyDescent="0.25">
      <c r="A139" s="121" t="s">
        <v>54</v>
      </c>
      <c r="B139" s="122"/>
      <c r="C139" s="122">
        <v>197.91514293332835</v>
      </c>
      <c r="D139" s="122">
        <v>196.84401742684602</v>
      </c>
      <c r="E139" s="122">
        <v>200.44267113149238</v>
      </c>
      <c r="F139" s="122">
        <v>194.48807146302977</v>
      </c>
      <c r="G139" s="122">
        <v>201.93574228563864</v>
      </c>
      <c r="H139" s="122">
        <v>196.27780844121091</v>
      </c>
      <c r="I139" s="122">
        <v>199.41570020468876</v>
      </c>
      <c r="J139" s="122">
        <v>215.65565280937375</v>
      </c>
      <c r="K139" s="122">
        <v>228.45203452443027</v>
      </c>
      <c r="L139" s="122">
        <v>225.73373334700605</v>
      </c>
      <c r="M139" s="122">
        <v>225.46902905833889</v>
      </c>
      <c r="N139" s="122">
        <v>234.63953052524573</v>
      </c>
      <c r="O139" s="122">
        <v>237.19561784174113</v>
      </c>
      <c r="P139" s="122">
        <v>236.33111968440116</v>
      </c>
      <c r="Q139" s="122">
        <v>237.62897728887719</v>
      </c>
      <c r="R139" s="122">
        <v>230.58096120937634</v>
      </c>
      <c r="S139" s="122">
        <v>224.09859822589954</v>
      </c>
      <c r="T139" s="122">
        <v>223.53540030040404</v>
      </c>
      <c r="U139" s="122">
        <v>221.32727312512822</v>
      </c>
      <c r="V139" s="122">
        <v>292.19865696586373</v>
      </c>
      <c r="W139" s="122">
        <v>287.10055088887339</v>
      </c>
      <c r="X139" s="122">
        <v>260.01081704837941</v>
      </c>
      <c r="Y139" s="122">
        <v>236.71274760025923</v>
      </c>
      <c r="DA139" s="130" t="s">
        <v>4054</v>
      </c>
    </row>
    <row r="140" spans="1:105" ht="12" customHeight="1" x14ac:dyDescent="0.25">
      <c r="A140" s="97" t="s">
        <v>50</v>
      </c>
      <c r="B140" s="98"/>
      <c r="C140" s="98">
        <v>262.22464043569579</v>
      </c>
      <c r="D140" s="98">
        <v>247.27691045459463</v>
      </c>
      <c r="E140" s="98">
        <v>281.74863130533646</v>
      </c>
      <c r="F140" s="98">
        <v>241.1288576703063</v>
      </c>
      <c r="G140" s="98">
        <v>299.20374141096238</v>
      </c>
      <c r="H140" s="98">
        <v>157.63159632394755</v>
      </c>
      <c r="I140" s="98">
        <v>210.89952575079784</v>
      </c>
      <c r="J140" s="98">
        <v>296.89245477792838</v>
      </c>
      <c r="K140" s="98">
        <v>347.98093334072348</v>
      </c>
      <c r="L140" s="98">
        <v>273.62070097098945</v>
      </c>
      <c r="M140" s="98">
        <v>265.45150445048495</v>
      </c>
      <c r="N140" s="98">
        <v>222.61213740188344</v>
      </c>
      <c r="O140" s="98">
        <v>303.82777530524299</v>
      </c>
      <c r="P140" s="98">
        <v>290.51526068490506</v>
      </c>
      <c r="Q140" s="98">
        <v>357.92827947924565</v>
      </c>
      <c r="R140" s="98">
        <v>284.46974514962847</v>
      </c>
      <c r="S140" s="98">
        <v>292.43695566393114</v>
      </c>
      <c r="T140" s="98">
        <v>304.11161227626252</v>
      </c>
      <c r="U140" s="98">
        <v>309.18172915315205</v>
      </c>
      <c r="V140" s="98">
        <v>401.61218600205075</v>
      </c>
      <c r="W140" s="98">
        <v>422.98871228447587</v>
      </c>
      <c r="X140" s="98">
        <v>371.47757130370655</v>
      </c>
      <c r="Y140" s="98">
        <v>315.01473273872818</v>
      </c>
      <c r="DA140" s="63" t="s">
        <v>4055</v>
      </c>
    </row>
    <row r="141" spans="1:105" ht="12" customHeight="1" x14ac:dyDescent="0.25">
      <c r="A141" s="109" t="s">
        <v>120</v>
      </c>
      <c r="B141" s="33"/>
      <c r="C141" s="33">
        <v>187.94583555149126</v>
      </c>
      <c r="D141" s="33">
        <v>189.53942091294294</v>
      </c>
      <c r="E141" s="33">
        <v>188.9340579765859</v>
      </c>
      <c r="F141" s="33">
        <v>190.77243287536101</v>
      </c>
      <c r="G141" s="33">
        <v>193.5129464491832</v>
      </c>
      <c r="H141" s="33">
        <v>199.36190079929801</v>
      </c>
      <c r="I141" s="33">
        <v>198.09995303222408</v>
      </c>
      <c r="J141" s="33">
        <v>201.28655648957698</v>
      </c>
      <c r="K141" s="33">
        <v>214.20593437837036</v>
      </c>
      <c r="L141" s="33">
        <v>223.47482186627494</v>
      </c>
      <c r="M141" s="33">
        <v>225.01940211384826</v>
      </c>
      <c r="N141" s="33">
        <v>234.92791009209762</v>
      </c>
      <c r="O141" s="33">
        <v>231.92163374040356</v>
      </c>
      <c r="P141" s="33">
        <v>229.62170482225085</v>
      </c>
      <c r="Q141" s="33">
        <v>225.22593756619582</v>
      </c>
      <c r="R141" s="33">
        <v>225.37411364917372</v>
      </c>
      <c r="S141" s="33">
        <v>220.6878629556962</v>
      </c>
      <c r="T141" s="33">
        <v>221.34740172565566</v>
      </c>
      <c r="U141" s="33">
        <v>218.26499448840636</v>
      </c>
      <c r="V141" s="33">
        <v>287.13031297517119</v>
      </c>
      <c r="W141" s="33">
        <v>279.43418632086843</v>
      </c>
      <c r="X141" s="33">
        <v>255.33412642731173</v>
      </c>
      <c r="Y141" s="33">
        <v>234.49688362939392</v>
      </c>
      <c r="DA141" s="60" t="s">
        <v>4056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11026.431576904593</v>
      </c>
      <c r="D143" s="117">
        <f t="shared" si="49"/>
        <v>10658.912962985532</v>
      </c>
      <c r="E143" s="117">
        <f t="shared" si="49"/>
        <v>10706.013821918556</v>
      </c>
      <c r="F143" s="117">
        <f t="shared" si="49"/>
        <v>9851.4633534243421</v>
      </c>
      <c r="G143" s="117">
        <f t="shared" si="49"/>
        <v>10510.165570766143</v>
      </c>
      <c r="H143" s="117">
        <f t="shared" si="49"/>
        <v>10077.701886436967</v>
      </c>
      <c r="I143" s="117">
        <f t="shared" si="49"/>
        <v>9652.5668381696505</v>
      </c>
      <c r="J143" s="117">
        <f t="shared" si="49"/>
        <v>8345.8185094843866</v>
      </c>
      <c r="K143" s="117">
        <f t="shared" si="49"/>
        <v>8142.6250586410451</v>
      </c>
      <c r="L143" s="117">
        <f t="shared" si="49"/>
        <v>8726.3481421268152</v>
      </c>
      <c r="M143" s="117">
        <f t="shared" si="49"/>
        <v>8171.3252117895281</v>
      </c>
      <c r="N143" s="117">
        <f t="shared" si="49"/>
        <v>7975.1534350573638</v>
      </c>
      <c r="O143" s="117">
        <f t="shared" si="49"/>
        <v>6987.8097854566449</v>
      </c>
      <c r="P143" s="117">
        <f t="shared" si="49"/>
        <v>6777.9239812648384</v>
      </c>
      <c r="Q143" s="117">
        <f t="shared" si="49"/>
        <v>6147.5146889758371</v>
      </c>
      <c r="R143" s="117">
        <f t="shared" ref="R143:V143" si="50">R144+R146+R148+R157</f>
        <v>6296.8219031717454</v>
      </c>
      <c r="S143" s="117">
        <f t="shared" si="50"/>
        <v>5645.6265805689218</v>
      </c>
      <c r="T143" s="117">
        <f t="shared" si="50"/>
        <v>5530.8551595696435</v>
      </c>
      <c r="U143" s="117">
        <f t="shared" si="50"/>
        <v>4623.095988640207</v>
      </c>
      <c r="V143" s="117">
        <f t="shared" si="50"/>
        <v>4915.2953408890153</v>
      </c>
      <c r="W143" s="117">
        <f t="shared" ref="W143:Y143" si="51">W144+W146+W148+W157</f>
        <v>4559.6862636399746</v>
      </c>
      <c r="X143" s="117">
        <f t="shared" si="51"/>
        <v>3122.1362092550216</v>
      </c>
      <c r="Y143" s="117">
        <f t="shared" si="51"/>
        <v>2776.4304620681219</v>
      </c>
      <c r="DA143" s="129" t="s">
        <v>4057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8770.6948206110137</v>
      </c>
      <c r="D144" s="122">
        <f t="shared" si="52"/>
        <v>8412.744121235768</v>
      </c>
      <c r="E144" s="122">
        <f t="shared" si="52"/>
        <v>8516.0887126155449</v>
      </c>
      <c r="F144" s="122">
        <f t="shared" si="52"/>
        <v>7671.3204596113783</v>
      </c>
      <c r="G144" s="122">
        <f t="shared" si="52"/>
        <v>8211.3262488235578</v>
      </c>
      <c r="H144" s="122">
        <f t="shared" si="52"/>
        <v>7815.2438108581173</v>
      </c>
      <c r="I144" s="122">
        <f t="shared" si="52"/>
        <v>7471.6797395630492</v>
      </c>
      <c r="J144" s="122">
        <f t="shared" si="52"/>
        <v>6133.5664905093017</v>
      </c>
      <c r="K144" s="122">
        <f t="shared" si="52"/>
        <v>5938.7902778658645</v>
      </c>
      <c r="L144" s="122">
        <f t="shared" si="52"/>
        <v>6492.7361335768164</v>
      </c>
      <c r="M144" s="122">
        <f t="shared" si="52"/>
        <v>5901.8479476458224</v>
      </c>
      <c r="N144" s="122">
        <f t="shared" si="52"/>
        <v>5684.7299686441775</v>
      </c>
      <c r="O144" s="122">
        <f t="shared" si="52"/>
        <v>4729.6328861101574</v>
      </c>
      <c r="P144" s="122">
        <f t="shared" si="52"/>
        <v>4633.5361417527611</v>
      </c>
      <c r="Q144" s="122">
        <f t="shared" si="52"/>
        <v>4036.1790595247148</v>
      </c>
      <c r="R144" s="122">
        <f t="shared" si="52"/>
        <v>4257.6017967789976</v>
      </c>
      <c r="S144" s="122">
        <f t="shared" si="52"/>
        <v>3707.2504883204001</v>
      </c>
      <c r="T144" s="122">
        <f t="shared" si="52"/>
        <v>3632.1147299796276</v>
      </c>
      <c r="U144" s="122">
        <f t="shared" si="52"/>
        <v>2788.5875753581445</v>
      </c>
      <c r="V144" s="122">
        <f t="shared" si="52"/>
        <v>2957.5793936162936</v>
      </c>
      <c r="W144" s="122">
        <f t="shared" si="52"/>
        <v>2673.117108322017</v>
      </c>
      <c r="X144" s="122">
        <f t="shared" si="52"/>
        <v>1528.2947588403795</v>
      </c>
      <c r="Y144" s="122">
        <f t="shared" si="52"/>
        <v>1178.9366016714682</v>
      </c>
      <c r="DA144" s="130" t="s">
        <v>4058</v>
      </c>
    </row>
    <row r="145" spans="1:105" ht="12" customHeight="1" x14ac:dyDescent="0.25">
      <c r="A145" s="97" t="s">
        <v>53</v>
      </c>
      <c r="B145" s="98"/>
      <c r="C145" s="98">
        <v>8770.6948206110137</v>
      </c>
      <c r="D145" s="98">
        <v>8412.744121235768</v>
      </c>
      <c r="E145" s="98">
        <v>8516.0887126155449</v>
      </c>
      <c r="F145" s="98">
        <v>7671.3204596113783</v>
      </c>
      <c r="G145" s="98">
        <v>8211.3262488235578</v>
      </c>
      <c r="H145" s="98">
        <v>7815.2438108581173</v>
      </c>
      <c r="I145" s="98">
        <v>7471.6797395630492</v>
      </c>
      <c r="J145" s="98">
        <v>6133.5664905093017</v>
      </c>
      <c r="K145" s="98">
        <v>5938.7902778658645</v>
      </c>
      <c r="L145" s="98">
        <v>6492.7361335768164</v>
      </c>
      <c r="M145" s="98">
        <v>5901.8479476458224</v>
      </c>
      <c r="N145" s="98">
        <v>5684.7299686441775</v>
      </c>
      <c r="O145" s="98">
        <v>4729.6328861101574</v>
      </c>
      <c r="P145" s="98">
        <v>4633.5361417527611</v>
      </c>
      <c r="Q145" s="98">
        <v>4036.1790595247148</v>
      </c>
      <c r="R145" s="98">
        <v>4257.6017967789976</v>
      </c>
      <c r="S145" s="98">
        <v>3707.2504883204001</v>
      </c>
      <c r="T145" s="98">
        <v>3632.1147299796276</v>
      </c>
      <c r="U145" s="98">
        <v>2788.5875753581445</v>
      </c>
      <c r="V145" s="98">
        <v>2957.5793936162936</v>
      </c>
      <c r="W145" s="98">
        <v>2673.117108322017</v>
      </c>
      <c r="X145" s="98">
        <v>1528.2947588403795</v>
      </c>
      <c r="Y145" s="98">
        <v>1178.9366016714682</v>
      </c>
      <c r="DA145" s="63" t="s">
        <v>4059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95.56828579577865</v>
      </c>
      <c r="D146" s="122">
        <f t="shared" si="53"/>
        <v>84.762083811417369</v>
      </c>
      <c r="E146" s="122">
        <f t="shared" si="53"/>
        <v>64.973948111766063</v>
      </c>
      <c r="F146" s="122">
        <f t="shared" si="53"/>
        <v>70.956611805315006</v>
      </c>
      <c r="G146" s="122">
        <f t="shared" si="53"/>
        <v>120.01157504600307</v>
      </c>
      <c r="H146" s="122">
        <f t="shared" si="53"/>
        <v>99.127913799796616</v>
      </c>
      <c r="I146" s="122">
        <f t="shared" si="53"/>
        <v>71.627776523858671</v>
      </c>
      <c r="J146" s="122">
        <f t="shared" si="53"/>
        <v>122.13850965072174</v>
      </c>
      <c r="K146" s="122">
        <f t="shared" si="53"/>
        <v>56.3873891875892</v>
      </c>
      <c r="L146" s="122">
        <f t="shared" si="53"/>
        <v>97.361485807513631</v>
      </c>
      <c r="M146" s="122">
        <f t="shared" si="53"/>
        <v>53.857280626290269</v>
      </c>
      <c r="N146" s="122">
        <f t="shared" si="53"/>
        <v>90.162901502788927</v>
      </c>
      <c r="O146" s="122">
        <f t="shared" si="53"/>
        <v>94.98508476182306</v>
      </c>
      <c r="P146" s="122">
        <f t="shared" si="53"/>
        <v>57.336224049682301</v>
      </c>
      <c r="Q146" s="122">
        <f t="shared" si="53"/>
        <v>79.225902991318279</v>
      </c>
      <c r="R146" s="122">
        <f t="shared" si="53"/>
        <v>46.100313209785114</v>
      </c>
      <c r="S146" s="122">
        <f t="shared" si="53"/>
        <v>29.893769663116174</v>
      </c>
      <c r="T146" s="122">
        <f t="shared" si="53"/>
        <v>61.429461641738492</v>
      </c>
      <c r="U146" s="122">
        <f t="shared" si="53"/>
        <v>67.725429002610738</v>
      </c>
      <c r="V146" s="122">
        <f t="shared" si="53"/>
        <v>149.34616454766513</v>
      </c>
      <c r="W146" s="122">
        <f t="shared" si="53"/>
        <v>155.83124486893939</v>
      </c>
      <c r="X146" s="122">
        <f t="shared" si="53"/>
        <v>37.213274729078584</v>
      </c>
      <c r="Y146" s="122">
        <f t="shared" si="53"/>
        <v>106.55457279514782</v>
      </c>
      <c r="DA146" s="130" t="s">
        <v>4060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95.56828579577865</v>
      </c>
      <c r="D147" s="98">
        <f>IF(RES_hhdet_in_fec!D147=0,0,RES_hhdet_in_fec!D147*1000*11630/RES_hhdet_in_new!D145)</f>
        <v>84.762083811417369</v>
      </c>
      <c r="E147" s="98">
        <f>IF(RES_hhdet_in_fec!E147=0,0,RES_hhdet_in_fec!E147*1000*11630/RES_hhdet_in_new!E145)</f>
        <v>64.973948111766063</v>
      </c>
      <c r="F147" s="98">
        <f>IF(RES_hhdet_in_fec!F147=0,0,RES_hhdet_in_fec!F147*1000*11630/RES_hhdet_in_new!F145)</f>
        <v>70.956611805315006</v>
      </c>
      <c r="G147" s="98">
        <f>IF(RES_hhdet_in_fec!G147=0,0,RES_hhdet_in_fec!G147*1000*11630/RES_hhdet_in_new!G145)</f>
        <v>120.01157504600307</v>
      </c>
      <c r="H147" s="98">
        <f>IF(RES_hhdet_in_fec!H147=0,0,RES_hhdet_in_fec!H147*1000*11630/RES_hhdet_in_new!H145)</f>
        <v>99.127913799796616</v>
      </c>
      <c r="I147" s="98">
        <f>IF(RES_hhdet_in_fec!I147=0,0,RES_hhdet_in_fec!I147*1000*11630/RES_hhdet_in_new!I145)</f>
        <v>71.627776523858671</v>
      </c>
      <c r="J147" s="98">
        <f>IF(RES_hhdet_in_fec!J147=0,0,RES_hhdet_in_fec!J147*1000*11630/RES_hhdet_in_new!J145)</f>
        <v>122.13850965072174</v>
      </c>
      <c r="K147" s="98">
        <f>IF(RES_hhdet_in_fec!K147=0,0,RES_hhdet_in_fec!K147*1000*11630/RES_hhdet_in_new!K145)</f>
        <v>56.3873891875892</v>
      </c>
      <c r="L147" s="98">
        <f>IF(RES_hhdet_in_fec!L147=0,0,RES_hhdet_in_fec!L147*1000*11630/RES_hhdet_in_new!L145)</f>
        <v>97.361485807513631</v>
      </c>
      <c r="M147" s="98">
        <f>IF(RES_hhdet_in_fec!M147=0,0,RES_hhdet_in_fec!M147*1000*11630/RES_hhdet_in_new!M145)</f>
        <v>53.857280626290269</v>
      </c>
      <c r="N147" s="98">
        <f>IF(RES_hhdet_in_fec!N147=0,0,RES_hhdet_in_fec!N147*1000*11630/RES_hhdet_in_new!N145)</f>
        <v>90.162901502788927</v>
      </c>
      <c r="O147" s="98">
        <f>IF(RES_hhdet_in_fec!O147=0,0,RES_hhdet_in_fec!O147*1000*11630/RES_hhdet_in_new!O145)</f>
        <v>94.98508476182306</v>
      </c>
      <c r="P147" s="98">
        <f>IF(RES_hhdet_in_fec!P147=0,0,RES_hhdet_in_fec!P147*1000*11630/RES_hhdet_in_new!P145)</f>
        <v>57.336224049682301</v>
      </c>
      <c r="Q147" s="98">
        <f>IF(RES_hhdet_in_fec!Q147=0,0,RES_hhdet_in_fec!Q147*1000*11630/RES_hhdet_in_new!Q145)</f>
        <v>79.225902991318279</v>
      </c>
      <c r="R147" s="98">
        <f>IF(RES_hhdet_in_fec!R147=0,0,RES_hhdet_in_fec!R147*1000*11630/RES_hhdet_in_new!R145)</f>
        <v>46.100313209785114</v>
      </c>
      <c r="S147" s="98">
        <f>IF(RES_hhdet_in_fec!S147=0,0,RES_hhdet_in_fec!S147*1000*11630/RES_hhdet_in_new!S145)</f>
        <v>29.893769663116174</v>
      </c>
      <c r="T147" s="98">
        <f>IF(RES_hhdet_in_fec!T147=0,0,RES_hhdet_in_fec!T147*1000*11630/RES_hhdet_in_new!T145)</f>
        <v>61.429461641738492</v>
      </c>
      <c r="U147" s="98">
        <f>IF(RES_hhdet_in_fec!U147=0,0,RES_hhdet_in_fec!U147*1000*11630/RES_hhdet_in_new!U145)</f>
        <v>67.725429002610738</v>
      </c>
      <c r="V147" s="98">
        <f>IF(RES_hhdet_in_fec!V147=0,0,RES_hhdet_in_fec!V147*1000*11630/RES_hhdet_in_new!V145)</f>
        <v>149.34616454766513</v>
      </c>
      <c r="W147" s="98">
        <f>IF(RES_hhdet_in_fec!W147=0,0,RES_hhdet_in_fec!W147*1000*11630/RES_hhdet_in_new!W145)</f>
        <v>155.83124486893939</v>
      </c>
      <c r="X147" s="98">
        <f>IF(RES_hhdet_in_fec!X147=0,0,RES_hhdet_in_fec!X147*1000*11630/RES_hhdet_in_new!X145)</f>
        <v>37.213274729078584</v>
      </c>
      <c r="Y147" s="98">
        <f>IF(RES_hhdet_in_fec!Y147=0,0,RES_hhdet_in_fec!Y147*1000*11630/RES_hhdet_in_new!Y145)</f>
        <v>106.55457279514782</v>
      </c>
      <c r="DA147" s="63" t="s">
        <v>4061</v>
      </c>
    </row>
    <row r="148" spans="1:105" ht="12" customHeight="1" x14ac:dyDescent="0.25">
      <c r="A148" s="121" t="s">
        <v>55</v>
      </c>
      <c r="B148" s="122"/>
      <c r="C148" s="122">
        <v>1962.2534286445157</v>
      </c>
      <c r="D148" s="122">
        <v>1964.5634206981929</v>
      </c>
      <c r="E148" s="122">
        <v>1924.509565992194</v>
      </c>
      <c r="F148" s="122">
        <v>1914.6970224084478</v>
      </c>
      <c r="G148" s="122">
        <v>1976.8922345067954</v>
      </c>
      <c r="H148" s="122">
        <v>1967.0536633917752</v>
      </c>
      <c r="I148" s="122">
        <v>1909.843544786328</v>
      </c>
      <c r="J148" s="122">
        <v>1874.4564259155445</v>
      </c>
      <c r="K148" s="122">
        <v>1918.9916150134266</v>
      </c>
      <c r="L148" s="122">
        <v>1910.5182761453643</v>
      </c>
      <c r="M148" s="122">
        <v>1990.1509287290926</v>
      </c>
      <c r="N148" s="122">
        <v>1965.621098448614</v>
      </c>
      <c r="O148" s="122">
        <v>1925.9953864055501</v>
      </c>
      <c r="P148" s="122">
        <v>1850.7195442858736</v>
      </c>
      <c r="Q148" s="122">
        <v>1794.479373368194</v>
      </c>
      <c r="R148" s="122">
        <v>1762.5400481432134</v>
      </c>
      <c r="S148" s="122">
        <v>1684.3843728551362</v>
      </c>
      <c r="T148" s="122">
        <v>1613.7742016551235</v>
      </c>
      <c r="U148" s="122">
        <v>1545.4544748398273</v>
      </c>
      <c r="V148" s="122">
        <v>1516.1726311106995</v>
      </c>
      <c r="W148" s="122">
        <v>1443.6371250392617</v>
      </c>
      <c r="X148" s="122">
        <v>1296.6160854905745</v>
      </c>
      <c r="Y148" s="122">
        <v>1254.2258788204863</v>
      </c>
      <c r="DA148" s="130" t="s">
        <v>4062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4063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4064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4065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4066</v>
      </c>
    </row>
    <row r="153" spans="1:105" ht="12" customHeight="1" x14ac:dyDescent="0.25">
      <c r="A153" s="106" t="s">
        <v>122</v>
      </c>
      <c r="B153" s="101"/>
      <c r="C153" s="101">
        <v>1963.9501391888236</v>
      </c>
      <c r="D153" s="101">
        <v>1965.9958622149861</v>
      </c>
      <c r="E153" s="101">
        <v>1925.8332399847609</v>
      </c>
      <c r="F153" s="101">
        <v>1916.4246620234073</v>
      </c>
      <c r="G153" s="101">
        <v>1979.0901358642336</v>
      </c>
      <c r="H153" s="101">
        <v>1971.0197785973899</v>
      </c>
      <c r="I153" s="101">
        <v>1912.398691533361</v>
      </c>
      <c r="J153" s="101">
        <v>1878.7249115718153</v>
      </c>
      <c r="K153" s="101">
        <v>1921.4497759903827</v>
      </c>
      <c r="L153" s="101">
        <v>1913.6252829025402</v>
      </c>
      <c r="M153" s="101">
        <v>1993.1483364386254</v>
      </c>
      <c r="N153" s="101">
        <v>1969.3322888160449</v>
      </c>
      <c r="O153" s="101">
        <v>1930.3584027883473</v>
      </c>
      <c r="P153" s="101">
        <v>1855.7561809031051</v>
      </c>
      <c r="Q153" s="101">
        <v>1798.2470047390459</v>
      </c>
      <c r="R153" s="101">
        <v>1767.0325205726413</v>
      </c>
      <c r="S153" s="101">
        <v>1688.1447225717495</v>
      </c>
      <c r="T153" s="101">
        <v>1618.0772307844775</v>
      </c>
      <c r="U153" s="101">
        <v>1549.3103596479887</v>
      </c>
      <c r="V153" s="101">
        <v>1520.3560269714594</v>
      </c>
      <c r="W153" s="101">
        <v>1447.3294997030514</v>
      </c>
      <c r="X153" s="101">
        <v>1299.8316995297687</v>
      </c>
      <c r="Y153" s="101">
        <v>1256.9578707590363</v>
      </c>
      <c r="DA153" s="131" t="s">
        <v>4067</v>
      </c>
    </row>
    <row r="154" spans="1:105" ht="12" customHeight="1" x14ac:dyDescent="0.25">
      <c r="A154" s="107" t="s">
        <v>121</v>
      </c>
      <c r="B154" s="104"/>
      <c r="C154" s="104">
        <v>1859.5506631620535</v>
      </c>
      <c r="D154" s="104">
        <v>1862.9043183036758</v>
      </c>
      <c r="E154" s="104">
        <v>1823.3766030439585</v>
      </c>
      <c r="F154" s="104">
        <v>1815.4405057274341</v>
      </c>
      <c r="G154" s="104">
        <v>1877.0779257454362</v>
      </c>
      <c r="H154" s="104">
        <v>1869.6498630712906</v>
      </c>
      <c r="I154" s="104">
        <v>1820.1328732406546</v>
      </c>
      <c r="J154" s="104">
        <v>1785.0273906778109</v>
      </c>
      <c r="K154" s="104">
        <v>1826.3670957271011</v>
      </c>
      <c r="L154" s="104">
        <v>1818.4154425050801</v>
      </c>
      <c r="M154" s="104">
        <v>1896.8903147824917</v>
      </c>
      <c r="N154" s="104">
        <v>1876.3003755809109</v>
      </c>
      <c r="O154" s="104">
        <v>1842.4166972590165</v>
      </c>
      <c r="P154" s="104">
        <v>1776.3335320123617</v>
      </c>
      <c r="Q154" s="104">
        <v>1725.1590418795456</v>
      </c>
      <c r="R154" s="104">
        <v>1698.8699245052248</v>
      </c>
      <c r="S154" s="104">
        <v>1625.5919034164995</v>
      </c>
      <c r="T154" s="104">
        <v>1560.8297066236387</v>
      </c>
      <c r="U154" s="104">
        <v>1496.6045828445381</v>
      </c>
      <c r="V154" s="104">
        <v>1470.7285653431275</v>
      </c>
      <c r="W154" s="104">
        <v>1399.9898498181535</v>
      </c>
      <c r="X154" s="104">
        <v>1260.759978101931</v>
      </c>
      <c r="Y154" s="104">
        <v>1224.4174424556834</v>
      </c>
      <c r="DA154" s="132" t="s">
        <v>4068</v>
      </c>
    </row>
    <row r="155" spans="1:105" ht="12" customHeight="1" x14ac:dyDescent="0.25">
      <c r="A155" s="108" t="s">
        <v>53</v>
      </c>
      <c r="B155" s="98"/>
      <c r="C155" s="98">
        <v>1567.5034485282476</v>
      </c>
      <c r="D155" s="98">
        <v>1573.0706791895082</v>
      </c>
      <c r="E155" s="98">
        <v>1533.7605571305226</v>
      </c>
      <c r="F155" s="98">
        <v>1528.309756836074</v>
      </c>
      <c r="G155" s="98">
        <v>1585.1575992076916</v>
      </c>
      <c r="H155" s="98">
        <v>1577.4409291268553</v>
      </c>
      <c r="I155" s="98">
        <v>1552.2545671553901</v>
      </c>
      <c r="J155" s="98">
        <v>1510.479341786983</v>
      </c>
      <c r="K155" s="98">
        <v>1545.35872334686</v>
      </c>
      <c r="L155" s="98">
        <v>1534.1354694200515</v>
      </c>
      <c r="M155" s="98">
        <v>1603.6875056252127</v>
      </c>
      <c r="N155" s="98">
        <v>1582.9949832735788</v>
      </c>
      <c r="O155" s="98">
        <v>1549.6120837548765</v>
      </c>
      <c r="P155" s="98">
        <v>1491.1004910001377</v>
      </c>
      <c r="Q155" s="98">
        <v>1442.6501599348962</v>
      </c>
      <c r="R155" s="98">
        <v>1421.4375703801359</v>
      </c>
      <c r="S155" s="98">
        <v>1358.0359954653245</v>
      </c>
      <c r="T155" s="98">
        <v>1302.9608660501697</v>
      </c>
      <c r="U155" s="98">
        <v>1246.2022610801864</v>
      </c>
      <c r="V155" s="98">
        <v>1221.685923061732</v>
      </c>
      <c r="W155" s="98">
        <v>1149.7496261916767</v>
      </c>
      <c r="X155" s="98">
        <v>1032.4160618605188</v>
      </c>
      <c r="Y155" s="98">
        <v>1014.57519903778</v>
      </c>
      <c r="DA155" s="63" t="s">
        <v>4069</v>
      </c>
    </row>
    <row r="156" spans="1:105" ht="12" customHeight="1" x14ac:dyDescent="0.25">
      <c r="A156" s="108" t="s">
        <v>52</v>
      </c>
      <c r="B156" s="98"/>
      <c r="C156" s="98">
        <v>292.04721463380565</v>
      </c>
      <c r="D156" s="98">
        <v>289.83363911416785</v>
      </c>
      <c r="E156" s="98">
        <v>289.61604591343598</v>
      </c>
      <c r="F156" s="98">
        <v>287.13074889135999</v>
      </c>
      <c r="G156" s="98">
        <v>291.9203265377447</v>
      </c>
      <c r="H156" s="98">
        <v>292.20893394443527</v>
      </c>
      <c r="I156" s="98">
        <v>267.87830608526417</v>
      </c>
      <c r="J156" s="98">
        <v>274.54804889082749</v>
      </c>
      <c r="K156" s="98">
        <v>281.0083723802411</v>
      </c>
      <c r="L156" s="98">
        <v>284.27997308502836</v>
      </c>
      <c r="M156" s="98">
        <v>293.20280915727886</v>
      </c>
      <c r="N156" s="98">
        <v>293.30539230733223</v>
      </c>
      <c r="O156" s="98">
        <v>292.80461350414015</v>
      </c>
      <c r="P156" s="98">
        <v>285.23304101222431</v>
      </c>
      <c r="Q156" s="98">
        <v>282.50888194464972</v>
      </c>
      <c r="R156" s="98">
        <v>277.43235412508886</v>
      </c>
      <c r="S156" s="98">
        <v>267.55590795117485</v>
      </c>
      <c r="T156" s="98">
        <v>257.86884057346907</v>
      </c>
      <c r="U156" s="98">
        <v>250.40232176435183</v>
      </c>
      <c r="V156" s="98">
        <v>249.04264228139584</v>
      </c>
      <c r="W156" s="98">
        <v>250.24022362647673</v>
      </c>
      <c r="X156" s="98">
        <v>228.3439162414123</v>
      </c>
      <c r="Y156" s="98">
        <v>209.84224341790343</v>
      </c>
      <c r="DA156" s="63" t="s">
        <v>4070</v>
      </c>
    </row>
    <row r="157" spans="1:105" ht="12" customHeight="1" x14ac:dyDescent="0.25">
      <c r="A157" s="121" t="s">
        <v>54</v>
      </c>
      <c r="B157" s="122"/>
      <c r="C157" s="122">
        <v>197.91504185328554</v>
      </c>
      <c r="D157" s="122">
        <v>196.84333724015406</v>
      </c>
      <c r="E157" s="122">
        <v>200.44159519905025</v>
      </c>
      <c r="F157" s="122">
        <v>194.48925959920044</v>
      </c>
      <c r="G157" s="122">
        <v>201.9355123897877</v>
      </c>
      <c r="H157" s="122">
        <v>196.27649838727916</v>
      </c>
      <c r="I157" s="122">
        <v>199.41577729641472</v>
      </c>
      <c r="J157" s="122">
        <v>215.65708340881821</v>
      </c>
      <c r="K157" s="122">
        <v>228.45577657416476</v>
      </c>
      <c r="L157" s="122">
        <v>225.73224659712059</v>
      </c>
      <c r="M157" s="122">
        <v>225.46905478832278</v>
      </c>
      <c r="N157" s="122">
        <v>234.63946646178266</v>
      </c>
      <c r="O157" s="122">
        <v>237.19642817911392</v>
      </c>
      <c r="P157" s="122">
        <v>236.33207117652063</v>
      </c>
      <c r="Q157" s="122">
        <v>237.63035309160909</v>
      </c>
      <c r="R157" s="122">
        <v>230.57974503974989</v>
      </c>
      <c r="S157" s="122">
        <v>224.09794973026951</v>
      </c>
      <c r="T157" s="122">
        <v>223.53676629315379</v>
      </c>
      <c r="U157" s="122">
        <v>221.32850943962413</v>
      </c>
      <c r="V157" s="122">
        <v>292.19715161435664</v>
      </c>
      <c r="W157" s="122">
        <v>287.10078540975667</v>
      </c>
      <c r="X157" s="122">
        <v>260.01209019498924</v>
      </c>
      <c r="Y157" s="122">
        <v>236.71340878101947</v>
      </c>
      <c r="DA157" s="130" t="s">
        <v>4071</v>
      </c>
    </row>
    <row r="158" spans="1:105" ht="12" customHeight="1" x14ac:dyDescent="0.25">
      <c r="A158" s="97" t="s">
        <v>50</v>
      </c>
      <c r="B158" s="98"/>
      <c r="C158" s="98">
        <v>262.22464043569579</v>
      </c>
      <c r="D158" s="98">
        <v>247.27691045459463</v>
      </c>
      <c r="E158" s="98">
        <v>281.74863130533652</v>
      </c>
      <c r="F158" s="98">
        <v>241.12885767030633</v>
      </c>
      <c r="G158" s="98">
        <v>299.20374141096232</v>
      </c>
      <c r="H158" s="98">
        <v>157.63159632394749</v>
      </c>
      <c r="I158" s="98">
        <v>210.89952575079784</v>
      </c>
      <c r="J158" s="98">
        <v>296.89245477792838</v>
      </c>
      <c r="K158" s="98">
        <v>347.98093334072354</v>
      </c>
      <c r="L158" s="98">
        <v>273.6207009709895</v>
      </c>
      <c r="M158" s="98">
        <v>265.451504450485</v>
      </c>
      <c r="N158" s="98">
        <v>222.61213740188344</v>
      </c>
      <c r="O158" s="98">
        <v>303.82777530524294</v>
      </c>
      <c r="P158" s="98">
        <v>290.51526068490506</v>
      </c>
      <c r="Q158" s="98">
        <v>357.9282794792457</v>
      </c>
      <c r="R158" s="98">
        <v>284.46974514962841</v>
      </c>
      <c r="S158" s="98">
        <v>292.4369556639312</v>
      </c>
      <c r="T158" s="98">
        <v>304.11161227626252</v>
      </c>
      <c r="U158" s="98">
        <v>309.18172915315205</v>
      </c>
      <c r="V158" s="98">
        <v>401.61218600205086</v>
      </c>
      <c r="W158" s="98">
        <v>422.98871228447592</v>
      </c>
      <c r="X158" s="98">
        <v>371.47757130370655</v>
      </c>
      <c r="Y158" s="98">
        <v>315.01473273872818</v>
      </c>
      <c r="DA158" s="63" t="s">
        <v>4072</v>
      </c>
    </row>
    <row r="159" spans="1:105" ht="12" customHeight="1" x14ac:dyDescent="0.25">
      <c r="A159" s="109" t="s">
        <v>120</v>
      </c>
      <c r="B159" s="33"/>
      <c r="C159" s="33">
        <v>187.94583555149131</v>
      </c>
      <c r="D159" s="33">
        <v>189.53942091294294</v>
      </c>
      <c r="E159" s="33">
        <v>188.93405797658588</v>
      </c>
      <c r="F159" s="33">
        <v>190.77243287536106</v>
      </c>
      <c r="G159" s="33">
        <v>193.5129464491832</v>
      </c>
      <c r="H159" s="33">
        <v>199.36190079929801</v>
      </c>
      <c r="I159" s="33">
        <v>198.09995303222411</v>
      </c>
      <c r="J159" s="33">
        <v>201.28655648957695</v>
      </c>
      <c r="K159" s="33">
        <v>214.20593437837039</v>
      </c>
      <c r="L159" s="33">
        <v>223.47482186627497</v>
      </c>
      <c r="M159" s="33">
        <v>225.01940211384829</v>
      </c>
      <c r="N159" s="33">
        <v>234.92791009209762</v>
      </c>
      <c r="O159" s="33">
        <v>231.92163374040354</v>
      </c>
      <c r="P159" s="33">
        <v>229.62170482225085</v>
      </c>
      <c r="Q159" s="33">
        <v>225.22593756619585</v>
      </c>
      <c r="R159" s="33">
        <v>225.37411364917369</v>
      </c>
      <c r="S159" s="33">
        <v>220.6878629556962</v>
      </c>
      <c r="T159" s="33">
        <v>221.34740172565563</v>
      </c>
      <c r="U159" s="33">
        <v>218.26499448840636</v>
      </c>
      <c r="V159" s="33">
        <v>287.13031297517114</v>
      </c>
      <c r="W159" s="33">
        <v>279.43418632086849</v>
      </c>
      <c r="X159" s="33">
        <v>255.3341264273117</v>
      </c>
      <c r="Y159" s="33">
        <v>234.49688362939386</v>
      </c>
      <c r="DA159" s="60" t="s">
        <v>4073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21361.900808887116</v>
      </c>
      <c r="D161" s="117">
        <f t="shared" si="54"/>
        <v>21436.046837332491</v>
      </c>
      <c r="E161" s="117">
        <f t="shared" si="54"/>
        <v>22155.166554596941</v>
      </c>
      <c r="F161" s="117">
        <f t="shared" si="54"/>
        <v>20965.465088785393</v>
      </c>
      <c r="G161" s="117">
        <f t="shared" si="54"/>
        <v>23131.760145694436</v>
      </c>
      <c r="H161" s="117">
        <f t="shared" si="54"/>
        <v>23049.263660198314</v>
      </c>
      <c r="I161" s="117">
        <f t="shared" si="54"/>
        <v>22497.772666809142</v>
      </c>
      <c r="J161" s="117">
        <f t="shared" si="54"/>
        <v>19303.955742864866</v>
      </c>
      <c r="K161" s="117">
        <f t="shared" si="54"/>
        <v>19649.766523370512</v>
      </c>
      <c r="L161" s="117">
        <f t="shared" si="54"/>
        <v>21808.36627278704</v>
      </c>
      <c r="M161" s="117">
        <f t="shared" si="54"/>
        <v>21637.143589475814</v>
      </c>
      <c r="N161" s="117">
        <f t="shared" si="54"/>
        <v>21282.745611916613</v>
      </c>
      <c r="O161" s="117">
        <f t="shared" si="54"/>
        <v>18843.102859149392</v>
      </c>
      <c r="P161" s="117">
        <f t="shared" si="54"/>
        <v>19060.214135987553</v>
      </c>
      <c r="Q161" s="117">
        <f t="shared" si="54"/>
        <v>16962.831101570577</v>
      </c>
      <c r="R161" s="117">
        <f t="shared" ref="R161:V161" si="55">R162+R164+R166+R175</f>
        <v>17999.716284243466</v>
      </c>
      <c r="S161" s="117">
        <f t="shared" si="55"/>
        <v>15533.378938791637</v>
      </c>
      <c r="T161" s="117">
        <f t="shared" si="55"/>
        <v>15291.199981310554</v>
      </c>
      <c r="U161" s="117">
        <f t="shared" si="55"/>
        <v>11570.546040804178</v>
      </c>
      <c r="V161" s="117">
        <f t="shared" si="55"/>
        <v>12729.433288542605</v>
      </c>
      <c r="W161" s="117">
        <f t="shared" ref="W161:Y161" si="56">W162+W164+W166+W175</f>
        <v>11574.060536347681</v>
      </c>
      <c r="X161" s="117">
        <f t="shared" si="56"/>
        <v>6669.2277585487363</v>
      </c>
      <c r="Y161" s="117">
        <f t="shared" si="56"/>
        <v>5464.3839755791405</v>
      </c>
      <c r="DA161" s="129" t="s">
        <v>4074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19153.965513791682</v>
      </c>
      <c r="D162" s="122">
        <f t="shared" si="57"/>
        <v>19232.274904731108</v>
      </c>
      <c r="E162" s="122">
        <f t="shared" si="57"/>
        <v>19997.702741234345</v>
      </c>
      <c r="F162" s="122">
        <f t="shared" si="57"/>
        <v>18820.736745175527</v>
      </c>
      <c r="G162" s="122">
        <f t="shared" si="57"/>
        <v>20892.853404224203</v>
      </c>
      <c r="H162" s="122">
        <f t="shared" si="57"/>
        <v>20836.281209414592</v>
      </c>
      <c r="I162" s="122">
        <f t="shared" si="57"/>
        <v>20352.655946101971</v>
      </c>
      <c r="J162" s="122">
        <f t="shared" si="57"/>
        <v>17152.668102124982</v>
      </c>
      <c r="K162" s="122">
        <f t="shared" si="57"/>
        <v>17474.073238228502</v>
      </c>
      <c r="L162" s="122">
        <f t="shared" si="57"/>
        <v>19623.192962067602</v>
      </c>
      <c r="M162" s="122">
        <f t="shared" si="57"/>
        <v>19394.502800276772</v>
      </c>
      <c r="N162" s="122">
        <f t="shared" si="57"/>
        <v>19037.173545439895</v>
      </c>
      <c r="O162" s="122">
        <f t="shared" si="57"/>
        <v>16632.175417992272</v>
      </c>
      <c r="P162" s="122">
        <f t="shared" si="57"/>
        <v>16944.380144614064</v>
      </c>
      <c r="Q162" s="122">
        <f t="shared" si="57"/>
        <v>14890.87410300899</v>
      </c>
      <c r="R162" s="122">
        <f t="shared" si="57"/>
        <v>15983.504818051653</v>
      </c>
      <c r="S162" s="122">
        <f t="shared" si="57"/>
        <v>13609.86763421131</v>
      </c>
      <c r="T162" s="122">
        <f t="shared" si="57"/>
        <v>13423.007500606729</v>
      </c>
      <c r="U162" s="122">
        <f t="shared" si="57"/>
        <v>9769.7845197745901</v>
      </c>
      <c r="V162" s="122">
        <f t="shared" si="57"/>
        <v>10846.127342510947</v>
      </c>
      <c r="W162" s="122">
        <f t="shared" si="57"/>
        <v>9765.1343009987049</v>
      </c>
      <c r="X162" s="122">
        <f t="shared" si="57"/>
        <v>5093.9557972365174</v>
      </c>
      <c r="Y162" s="122">
        <f t="shared" si="57"/>
        <v>3884.837083915244</v>
      </c>
      <c r="DA162" s="130" t="s">
        <v>4075</v>
      </c>
    </row>
    <row r="163" spans="1:105" ht="12" customHeight="1" x14ac:dyDescent="0.25">
      <c r="A163" s="97" t="s">
        <v>53</v>
      </c>
      <c r="B163" s="33"/>
      <c r="C163" s="33">
        <v>19153.965513791682</v>
      </c>
      <c r="D163" s="33">
        <v>19232.274904731108</v>
      </c>
      <c r="E163" s="33">
        <v>19997.702741234345</v>
      </c>
      <c r="F163" s="33">
        <v>18820.736745175527</v>
      </c>
      <c r="G163" s="33">
        <v>20892.853404224203</v>
      </c>
      <c r="H163" s="33">
        <v>20836.281209414592</v>
      </c>
      <c r="I163" s="33">
        <v>20352.655946101971</v>
      </c>
      <c r="J163" s="33">
        <v>17152.668102124982</v>
      </c>
      <c r="K163" s="33">
        <v>17474.073238228502</v>
      </c>
      <c r="L163" s="33">
        <v>19623.192962067602</v>
      </c>
      <c r="M163" s="33">
        <v>19394.502800276772</v>
      </c>
      <c r="N163" s="33">
        <v>19037.173545439895</v>
      </c>
      <c r="O163" s="33">
        <v>16632.175417992272</v>
      </c>
      <c r="P163" s="33">
        <v>16944.380144614064</v>
      </c>
      <c r="Q163" s="33">
        <v>14890.87410300899</v>
      </c>
      <c r="R163" s="33">
        <v>15983.504818051653</v>
      </c>
      <c r="S163" s="33">
        <v>13609.86763421131</v>
      </c>
      <c r="T163" s="33">
        <v>13423.007500606729</v>
      </c>
      <c r="U163" s="33">
        <v>9769.7845197745901</v>
      </c>
      <c r="V163" s="33">
        <v>10846.127342510947</v>
      </c>
      <c r="W163" s="33">
        <v>9765.1343009987049</v>
      </c>
      <c r="X163" s="33">
        <v>5093.9557972365174</v>
      </c>
      <c r="Y163" s="33">
        <v>3884.837083915244</v>
      </c>
      <c r="DA163" s="60" t="s">
        <v>4076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47.776569845759489</v>
      </c>
      <c r="D164" s="122">
        <f t="shared" si="58"/>
        <v>42.365759592999169</v>
      </c>
      <c r="E164" s="122">
        <f t="shared" si="58"/>
        <v>32.510474815542601</v>
      </c>
      <c r="F164" s="122">
        <f t="shared" si="58"/>
        <v>35.541850149220515</v>
      </c>
      <c r="G164" s="122">
        <f t="shared" si="58"/>
        <v>60.08589540774463</v>
      </c>
      <c r="H164" s="122">
        <f t="shared" si="58"/>
        <v>49.652171149124811</v>
      </c>
      <c r="I164" s="122">
        <f t="shared" si="58"/>
        <v>35.85749020417331</v>
      </c>
      <c r="J164" s="122">
        <f t="shared" si="58"/>
        <v>61.183640376126228</v>
      </c>
      <c r="K164" s="122">
        <f t="shared" si="58"/>
        <v>28.257140905343991</v>
      </c>
      <c r="L164" s="122">
        <f t="shared" si="58"/>
        <v>48.919589699755548</v>
      </c>
      <c r="M164" s="122">
        <f t="shared" si="58"/>
        <v>27.024792852375136</v>
      </c>
      <c r="N164" s="122">
        <f t="shared" si="58"/>
        <v>45.3155465973011</v>
      </c>
      <c r="O164" s="122">
        <f t="shared" si="58"/>
        <v>47.738174700541762</v>
      </c>
      <c r="P164" s="122">
        <f t="shared" si="58"/>
        <v>28.788363714510655</v>
      </c>
      <c r="Q164" s="122">
        <f t="shared" si="58"/>
        <v>39.843814530335457</v>
      </c>
      <c r="R164" s="122">
        <f t="shared" si="58"/>
        <v>23.090790989655723</v>
      </c>
      <c r="S164" s="122">
        <f t="shared" si="58"/>
        <v>15.028698243985383</v>
      </c>
      <c r="T164" s="122">
        <f t="shared" si="58"/>
        <v>30.882223014553926</v>
      </c>
      <c r="U164" s="122">
        <f t="shared" si="58"/>
        <v>33.978230613550153</v>
      </c>
      <c r="V164" s="122">
        <f t="shared" si="58"/>
        <v>74.933343265414223</v>
      </c>
      <c r="W164" s="122">
        <f t="shared" si="58"/>
        <v>78.18306550276678</v>
      </c>
      <c r="X164" s="122">
        <f t="shared" si="58"/>
        <v>18.647617306345428</v>
      </c>
      <c r="Y164" s="122">
        <f t="shared" si="58"/>
        <v>88.604840720442937</v>
      </c>
      <c r="DA164" s="130" t="s">
        <v>4077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47.776569845759489</v>
      </c>
      <c r="D165" s="98">
        <f>IF(RES_hhdet_in_fec!D165=0,0,RES_hhdet_in_fec!D165*1000*11630/RES_hhdet_in_new!D163)</f>
        <v>42.365759592999169</v>
      </c>
      <c r="E165" s="98">
        <f>IF(RES_hhdet_in_fec!E165=0,0,RES_hhdet_in_fec!E165*1000*11630/RES_hhdet_in_new!E163)</f>
        <v>32.510474815542601</v>
      </c>
      <c r="F165" s="98">
        <f>IF(RES_hhdet_in_fec!F165=0,0,RES_hhdet_in_fec!F165*1000*11630/RES_hhdet_in_new!F163)</f>
        <v>35.541850149220515</v>
      </c>
      <c r="G165" s="98">
        <f>IF(RES_hhdet_in_fec!G165=0,0,RES_hhdet_in_fec!G165*1000*11630/RES_hhdet_in_new!G163)</f>
        <v>60.08589540774463</v>
      </c>
      <c r="H165" s="98">
        <f>IF(RES_hhdet_in_fec!H165=0,0,RES_hhdet_in_fec!H165*1000*11630/RES_hhdet_in_new!H163)</f>
        <v>49.652171149124811</v>
      </c>
      <c r="I165" s="98">
        <f>IF(RES_hhdet_in_fec!I165=0,0,RES_hhdet_in_fec!I165*1000*11630/RES_hhdet_in_new!I163)</f>
        <v>35.85749020417331</v>
      </c>
      <c r="J165" s="98">
        <f>IF(RES_hhdet_in_fec!J165=0,0,RES_hhdet_in_fec!J165*1000*11630/RES_hhdet_in_new!J163)</f>
        <v>61.183640376126228</v>
      </c>
      <c r="K165" s="98">
        <f>IF(RES_hhdet_in_fec!K165=0,0,RES_hhdet_in_fec!K165*1000*11630/RES_hhdet_in_new!K163)</f>
        <v>28.257140905343991</v>
      </c>
      <c r="L165" s="98">
        <f>IF(RES_hhdet_in_fec!L165=0,0,RES_hhdet_in_fec!L165*1000*11630/RES_hhdet_in_new!L163)</f>
        <v>48.919589699755548</v>
      </c>
      <c r="M165" s="98">
        <f>IF(RES_hhdet_in_fec!M165=0,0,RES_hhdet_in_fec!M165*1000*11630/RES_hhdet_in_new!M163)</f>
        <v>27.024792852375136</v>
      </c>
      <c r="N165" s="98">
        <f>IF(RES_hhdet_in_fec!N165=0,0,RES_hhdet_in_fec!N165*1000*11630/RES_hhdet_in_new!N163)</f>
        <v>45.3155465973011</v>
      </c>
      <c r="O165" s="98">
        <f>IF(RES_hhdet_in_fec!O165=0,0,RES_hhdet_in_fec!O165*1000*11630/RES_hhdet_in_new!O163)</f>
        <v>47.738174700541762</v>
      </c>
      <c r="P165" s="98">
        <f>IF(RES_hhdet_in_fec!P165=0,0,RES_hhdet_in_fec!P165*1000*11630/RES_hhdet_in_new!P163)</f>
        <v>28.788363714510655</v>
      </c>
      <c r="Q165" s="98">
        <f>IF(RES_hhdet_in_fec!Q165=0,0,RES_hhdet_in_fec!Q165*1000*11630/RES_hhdet_in_new!Q163)</f>
        <v>39.843814530335457</v>
      </c>
      <c r="R165" s="98">
        <f>IF(RES_hhdet_in_fec!R165=0,0,RES_hhdet_in_fec!R165*1000*11630/RES_hhdet_in_new!R163)</f>
        <v>23.090790989655723</v>
      </c>
      <c r="S165" s="98">
        <f>IF(RES_hhdet_in_fec!S165=0,0,RES_hhdet_in_fec!S165*1000*11630/RES_hhdet_in_new!S163)</f>
        <v>15.028698243985383</v>
      </c>
      <c r="T165" s="98">
        <f>IF(RES_hhdet_in_fec!T165=0,0,RES_hhdet_in_fec!T165*1000*11630/RES_hhdet_in_new!T163)</f>
        <v>30.882223014553926</v>
      </c>
      <c r="U165" s="98">
        <f>IF(RES_hhdet_in_fec!U165=0,0,RES_hhdet_in_fec!U165*1000*11630/RES_hhdet_in_new!U163)</f>
        <v>33.978230613550153</v>
      </c>
      <c r="V165" s="98">
        <f>IF(RES_hhdet_in_fec!V165=0,0,RES_hhdet_in_fec!V165*1000*11630/RES_hhdet_in_new!V163)</f>
        <v>74.933343265414223</v>
      </c>
      <c r="W165" s="98">
        <f>IF(RES_hhdet_in_fec!W165=0,0,RES_hhdet_in_fec!W165*1000*11630/RES_hhdet_in_new!W163)</f>
        <v>78.18306550276678</v>
      </c>
      <c r="X165" s="98">
        <f>IF(RES_hhdet_in_fec!X165=0,0,RES_hhdet_in_fec!X165*1000*11630/RES_hhdet_in_new!X163)</f>
        <v>18.647617306345428</v>
      </c>
      <c r="Y165" s="98">
        <f>IF(RES_hhdet_in_fec!Y165=0,0,RES_hhdet_in_fec!Y165*1000*11630/RES_hhdet_in_new!Y163)</f>
        <v>88.604840720442937</v>
      </c>
      <c r="DA165" s="63" t="s">
        <v>4078</v>
      </c>
    </row>
    <row r="166" spans="1:105" ht="12" customHeight="1" x14ac:dyDescent="0.25">
      <c r="A166" s="121" t="s">
        <v>55</v>
      </c>
      <c r="B166" s="122"/>
      <c r="C166" s="122">
        <v>1962.2468238624849</v>
      </c>
      <c r="D166" s="122">
        <v>1964.5606070589984</v>
      </c>
      <c r="E166" s="122">
        <v>1924.5141646886675</v>
      </c>
      <c r="F166" s="122">
        <v>1914.6978993646944</v>
      </c>
      <c r="G166" s="122">
        <v>1976.8910484912826</v>
      </c>
      <c r="H166" s="122">
        <v>1967.0512217689634</v>
      </c>
      <c r="I166" s="122">
        <v>1909.8433479710388</v>
      </c>
      <c r="J166" s="122">
        <v>1874.4503896332201</v>
      </c>
      <c r="K166" s="122">
        <v>1918.9878410398535</v>
      </c>
      <c r="L166" s="122">
        <v>1910.5191568310536</v>
      </c>
      <c r="M166" s="122">
        <v>1990.1470590956569</v>
      </c>
      <c r="N166" s="122">
        <v>1965.6170852156019</v>
      </c>
      <c r="O166" s="122">
        <v>1925.9920186503509</v>
      </c>
      <c r="P166" s="122">
        <v>1850.7211367267923</v>
      </c>
      <c r="Q166" s="122">
        <v>1794.4793773692656</v>
      </c>
      <c r="R166" s="122">
        <v>1762.5381182885722</v>
      </c>
      <c r="S166" s="122">
        <v>1684.3827898291131</v>
      </c>
      <c r="T166" s="122">
        <v>1613.7742623302709</v>
      </c>
      <c r="U166" s="122">
        <v>1545.4535863540204</v>
      </c>
      <c r="V166" s="122">
        <v>1516.1718546463387</v>
      </c>
      <c r="W166" s="122">
        <v>1443.6391526416</v>
      </c>
      <c r="X166" s="122">
        <v>1296.6168588771966</v>
      </c>
      <c r="Y166" s="122">
        <v>1254.224529448381</v>
      </c>
      <c r="DA166" s="130" t="s">
        <v>4079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4080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4081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4082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4083</v>
      </c>
    </row>
    <row r="171" spans="1:105" ht="12" customHeight="1" x14ac:dyDescent="0.25">
      <c r="A171" s="106" t="s">
        <v>122</v>
      </c>
      <c r="B171" s="101"/>
      <c r="C171" s="101">
        <v>1963.9501391888234</v>
      </c>
      <c r="D171" s="101">
        <v>1965.9958622149859</v>
      </c>
      <c r="E171" s="101">
        <v>1925.8332399847609</v>
      </c>
      <c r="F171" s="101">
        <v>1916.4246620234073</v>
      </c>
      <c r="G171" s="101">
        <v>1979.0901358642334</v>
      </c>
      <c r="H171" s="101">
        <v>1971.0197785973896</v>
      </c>
      <c r="I171" s="101">
        <v>1912.398691533361</v>
      </c>
      <c r="J171" s="101">
        <v>1878.7249115718148</v>
      </c>
      <c r="K171" s="101">
        <v>1921.4497759903825</v>
      </c>
      <c r="L171" s="101">
        <v>1913.62528290254</v>
      </c>
      <c r="M171" s="101">
        <v>1993.1483364386256</v>
      </c>
      <c r="N171" s="101">
        <v>1969.3322888160449</v>
      </c>
      <c r="O171" s="101">
        <v>1930.3584027883473</v>
      </c>
      <c r="P171" s="101">
        <v>1855.7561809031049</v>
      </c>
      <c r="Q171" s="101">
        <v>1798.2470047390452</v>
      </c>
      <c r="R171" s="101">
        <v>1767.0325205726408</v>
      </c>
      <c r="S171" s="101">
        <v>1688.1447225717493</v>
      </c>
      <c r="T171" s="101">
        <v>1618.0772307844779</v>
      </c>
      <c r="U171" s="101">
        <v>1549.3103596479887</v>
      </c>
      <c r="V171" s="101">
        <v>1520.3560269714592</v>
      </c>
      <c r="W171" s="101">
        <v>1447.3294997030516</v>
      </c>
      <c r="X171" s="101">
        <v>1299.8316995297687</v>
      </c>
      <c r="Y171" s="101">
        <v>1256.9578707590363</v>
      </c>
      <c r="DA171" s="131" t="s">
        <v>4084</v>
      </c>
    </row>
    <row r="172" spans="1:105" ht="12" customHeight="1" x14ac:dyDescent="0.25">
      <c r="A172" s="107" t="s">
        <v>121</v>
      </c>
      <c r="B172" s="104"/>
      <c r="C172" s="104">
        <v>1859.5506631620535</v>
      </c>
      <c r="D172" s="104">
        <v>1862.9043183036761</v>
      </c>
      <c r="E172" s="104">
        <v>1823.3766030439583</v>
      </c>
      <c r="F172" s="104">
        <v>1815.4405057274344</v>
      </c>
      <c r="G172" s="104">
        <v>1877.0779257454365</v>
      </c>
      <c r="H172" s="104">
        <v>1869.6498630712902</v>
      </c>
      <c r="I172" s="104">
        <v>1820.1328732406546</v>
      </c>
      <c r="J172" s="104">
        <v>1785.0273906778109</v>
      </c>
      <c r="K172" s="104">
        <v>1826.3670957271011</v>
      </c>
      <c r="L172" s="104">
        <v>1818.4154425050806</v>
      </c>
      <c r="M172" s="104">
        <v>1896.8903147824913</v>
      </c>
      <c r="N172" s="104">
        <v>1876.3003755809111</v>
      </c>
      <c r="O172" s="104">
        <v>1842.4166972590169</v>
      </c>
      <c r="P172" s="104">
        <v>1776.3335320123615</v>
      </c>
      <c r="Q172" s="104">
        <v>1725.1590418795456</v>
      </c>
      <c r="R172" s="104">
        <v>1698.8699245052244</v>
      </c>
      <c r="S172" s="104">
        <v>1625.5919034164997</v>
      </c>
      <c r="T172" s="104">
        <v>1560.8297066236382</v>
      </c>
      <c r="U172" s="104">
        <v>1496.6045828445381</v>
      </c>
      <c r="V172" s="104">
        <v>1470.7285653431279</v>
      </c>
      <c r="W172" s="104">
        <v>1399.9898498181535</v>
      </c>
      <c r="X172" s="104">
        <v>1260.7599781019308</v>
      </c>
      <c r="Y172" s="104">
        <v>1224.4174424556832</v>
      </c>
      <c r="DA172" s="132" t="s">
        <v>4085</v>
      </c>
    </row>
    <row r="173" spans="1:105" ht="12" customHeight="1" x14ac:dyDescent="0.25">
      <c r="A173" s="108" t="s">
        <v>53</v>
      </c>
      <c r="B173" s="98"/>
      <c r="C173" s="98">
        <v>1567.5034485282479</v>
      </c>
      <c r="D173" s="98">
        <v>1573.0706791895086</v>
      </c>
      <c r="E173" s="98">
        <v>1533.7605571305226</v>
      </c>
      <c r="F173" s="98">
        <v>1528.3097568360743</v>
      </c>
      <c r="G173" s="98">
        <v>1585.1575992076919</v>
      </c>
      <c r="H173" s="98">
        <v>1577.4409291268553</v>
      </c>
      <c r="I173" s="98">
        <v>1552.2545671553905</v>
      </c>
      <c r="J173" s="98">
        <v>1510.4793417869835</v>
      </c>
      <c r="K173" s="98">
        <v>1545.35872334686</v>
      </c>
      <c r="L173" s="98">
        <v>1534.1354694200522</v>
      </c>
      <c r="M173" s="98">
        <v>1603.6875056252129</v>
      </c>
      <c r="N173" s="98">
        <v>1582.994983273579</v>
      </c>
      <c r="O173" s="98">
        <v>1549.6120837548767</v>
      </c>
      <c r="P173" s="98">
        <v>1491.1004910001375</v>
      </c>
      <c r="Q173" s="98">
        <v>1442.6501599348958</v>
      </c>
      <c r="R173" s="98">
        <v>1421.4375703801356</v>
      </c>
      <c r="S173" s="98">
        <v>1358.0359954653247</v>
      </c>
      <c r="T173" s="98">
        <v>1302.9608660501694</v>
      </c>
      <c r="U173" s="98">
        <v>1246.2022610801862</v>
      </c>
      <c r="V173" s="98">
        <v>1221.6859230617317</v>
      </c>
      <c r="W173" s="98">
        <v>1149.7496261916767</v>
      </c>
      <c r="X173" s="98">
        <v>1032.4160618605183</v>
      </c>
      <c r="Y173" s="98">
        <v>1014.5751990377798</v>
      </c>
      <c r="DA173" s="63" t="s">
        <v>4086</v>
      </c>
    </row>
    <row r="174" spans="1:105" ht="12" customHeight="1" x14ac:dyDescent="0.25">
      <c r="A174" s="115" t="s">
        <v>52</v>
      </c>
      <c r="B174" s="33"/>
      <c r="C174" s="33">
        <v>292.04721463380554</v>
      </c>
      <c r="D174" s="33">
        <v>289.83363911416797</v>
      </c>
      <c r="E174" s="33">
        <v>289.61604591343598</v>
      </c>
      <c r="F174" s="33">
        <v>287.1307488913601</v>
      </c>
      <c r="G174" s="33">
        <v>291.92032653774476</v>
      </c>
      <c r="H174" s="33">
        <v>292.20893394443516</v>
      </c>
      <c r="I174" s="33">
        <v>267.87830608526411</v>
      </c>
      <c r="J174" s="33">
        <v>274.54804889082749</v>
      </c>
      <c r="K174" s="33">
        <v>281.0083723802411</v>
      </c>
      <c r="L174" s="33">
        <v>284.2799730850283</v>
      </c>
      <c r="M174" s="33">
        <v>293.20280915727892</v>
      </c>
      <c r="N174" s="33">
        <v>293.30539230733217</v>
      </c>
      <c r="O174" s="33">
        <v>292.80461350414009</v>
      </c>
      <c r="P174" s="33">
        <v>285.23304101222413</v>
      </c>
      <c r="Q174" s="33">
        <v>282.50888194464989</v>
      </c>
      <c r="R174" s="33">
        <v>277.43235412508869</v>
      </c>
      <c r="S174" s="33">
        <v>267.5559079511749</v>
      </c>
      <c r="T174" s="33">
        <v>257.86884057346896</v>
      </c>
      <c r="U174" s="33">
        <v>250.40232176435174</v>
      </c>
      <c r="V174" s="33">
        <v>249.04264228139584</v>
      </c>
      <c r="W174" s="33">
        <v>250.24022362647673</v>
      </c>
      <c r="X174" s="33">
        <v>228.34391624141222</v>
      </c>
      <c r="Y174" s="33">
        <v>209.84224341790332</v>
      </c>
      <c r="DA174" s="60" t="s">
        <v>4087</v>
      </c>
    </row>
    <row r="175" spans="1:105" ht="12" customHeight="1" x14ac:dyDescent="0.25">
      <c r="A175" s="121" t="s">
        <v>54</v>
      </c>
      <c r="B175" s="122"/>
      <c r="C175" s="122">
        <v>197.91190138719122</v>
      </c>
      <c r="D175" s="122">
        <v>196.84556594938323</v>
      </c>
      <c r="E175" s="122">
        <v>200.43917385838697</v>
      </c>
      <c r="F175" s="122">
        <v>194.48859409595025</v>
      </c>
      <c r="G175" s="122">
        <v>201.92979757120625</v>
      </c>
      <c r="H175" s="122">
        <v>196.27905786563059</v>
      </c>
      <c r="I175" s="122">
        <v>199.41588253195684</v>
      </c>
      <c r="J175" s="122">
        <v>215.65361073053637</v>
      </c>
      <c r="K175" s="122">
        <v>228.44830319681321</v>
      </c>
      <c r="L175" s="122">
        <v>225.7345641886279</v>
      </c>
      <c r="M175" s="122">
        <v>225.46893725101037</v>
      </c>
      <c r="N175" s="122">
        <v>234.63943466381573</v>
      </c>
      <c r="O175" s="122">
        <v>237.19724780622678</v>
      </c>
      <c r="P175" s="122">
        <v>236.32449093218693</v>
      </c>
      <c r="Q175" s="122">
        <v>237.63380666198688</v>
      </c>
      <c r="R175" s="122">
        <v>230.5825569135846</v>
      </c>
      <c r="S175" s="122">
        <v>224.09981650722966</v>
      </c>
      <c r="T175" s="122">
        <v>223.53599535899872</v>
      </c>
      <c r="U175" s="122">
        <v>221.32970406201744</v>
      </c>
      <c r="V175" s="122">
        <v>292.20074811990486</v>
      </c>
      <c r="W175" s="122">
        <v>287.1040172046097</v>
      </c>
      <c r="X175" s="122">
        <v>260.00748512867636</v>
      </c>
      <c r="Y175" s="122">
        <v>236.71752149507199</v>
      </c>
      <c r="DA175" s="130" t="s">
        <v>4088</v>
      </c>
    </row>
    <row r="176" spans="1:105" ht="12" customHeight="1" x14ac:dyDescent="0.25">
      <c r="A176" s="97" t="s">
        <v>50</v>
      </c>
      <c r="B176" s="98"/>
      <c r="C176" s="98">
        <v>262.22464043569579</v>
      </c>
      <c r="D176" s="98">
        <v>247.27691045459466</v>
      </c>
      <c r="E176" s="98">
        <v>281.74863130533646</v>
      </c>
      <c r="F176" s="98">
        <v>241.12885767030633</v>
      </c>
      <c r="G176" s="98">
        <v>299.20374141096238</v>
      </c>
      <c r="H176" s="98">
        <v>157.63159632394752</v>
      </c>
      <c r="I176" s="98">
        <v>210.89952575079778</v>
      </c>
      <c r="J176" s="98">
        <v>296.89245477792832</v>
      </c>
      <c r="K176" s="98">
        <v>347.98093334072354</v>
      </c>
      <c r="L176" s="98">
        <v>273.62070097098945</v>
      </c>
      <c r="M176" s="98">
        <v>265.45150445048495</v>
      </c>
      <c r="N176" s="98">
        <v>222.61213740188342</v>
      </c>
      <c r="O176" s="98">
        <v>303.82777530524294</v>
      </c>
      <c r="P176" s="98">
        <v>290.51526068490506</v>
      </c>
      <c r="Q176" s="98">
        <v>357.92827947924576</v>
      </c>
      <c r="R176" s="98">
        <v>284.46974514962852</v>
      </c>
      <c r="S176" s="98">
        <v>292.43695566393114</v>
      </c>
      <c r="T176" s="98">
        <v>304.11161227626246</v>
      </c>
      <c r="U176" s="98">
        <v>309.18172915315205</v>
      </c>
      <c r="V176" s="98">
        <v>401.61218600205092</v>
      </c>
      <c r="W176" s="98">
        <v>422.98871228447592</v>
      </c>
      <c r="X176" s="98">
        <v>371.47757130370655</v>
      </c>
      <c r="Y176" s="98">
        <v>315.01473273872813</v>
      </c>
      <c r="DA176" s="63" t="s">
        <v>4089</v>
      </c>
    </row>
    <row r="177" spans="1:105" ht="12" customHeight="1" x14ac:dyDescent="0.25">
      <c r="A177" s="109" t="s">
        <v>120</v>
      </c>
      <c r="B177" s="33"/>
      <c r="C177" s="33">
        <v>187.94583555149131</v>
      </c>
      <c r="D177" s="33">
        <v>189.53942091294294</v>
      </c>
      <c r="E177" s="33">
        <v>188.93405797658588</v>
      </c>
      <c r="F177" s="33">
        <v>190.77243287536101</v>
      </c>
      <c r="G177" s="33">
        <v>193.51294644918323</v>
      </c>
      <c r="H177" s="33">
        <v>199.36190079929804</v>
      </c>
      <c r="I177" s="33">
        <v>198.09995303222411</v>
      </c>
      <c r="J177" s="33">
        <v>201.28655648957698</v>
      </c>
      <c r="K177" s="33">
        <v>214.20593437837033</v>
      </c>
      <c r="L177" s="33">
        <v>223.47482186627494</v>
      </c>
      <c r="M177" s="33">
        <v>225.01940211384829</v>
      </c>
      <c r="N177" s="33">
        <v>234.92791009209762</v>
      </c>
      <c r="O177" s="33">
        <v>231.92163374040351</v>
      </c>
      <c r="P177" s="33">
        <v>229.62170482225085</v>
      </c>
      <c r="Q177" s="33">
        <v>225.2259375661958</v>
      </c>
      <c r="R177" s="33">
        <v>225.37411364917372</v>
      </c>
      <c r="S177" s="33">
        <v>220.6878629556962</v>
      </c>
      <c r="T177" s="33">
        <v>221.34740172565557</v>
      </c>
      <c r="U177" s="33">
        <v>218.26499448840636</v>
      </c>
      <c r="V177" s="33">
        <v>287.13031297517114</v>
      </c>
      <c r="W177" s="33">
        <v>279.43418632086843</v>
      </c>
      <c r="X177" s="33">
        <v>255.33412642731173</v>
      </c>
      <c r="Y177" s="33">
        <v>234.49688362939389</v>
      </c>
      <c r="DA177" s="60" t="s">
        <v>4090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17047.756991296857</v>
      </c>
      <c r="D3" s="117">
        <f t="shared" si="0"/>
        <v>16937.039909784395</v>
      </c>
      <c r="E3" s="117">
        <f t="shared" si="0"/>
        <v>17059.16329568834</v>
      </c>
      <c r="F3" s="117">
        <f t="shared" si="0"/>
        <v>16871.962340377733</v>
      </c>
      <c r="G3" s="117">
        <f t="shared" si="0"/>
        <v>18536.766238743632</v>
      </c>
      <c r="H3" s="117">
        <f t="shared" si="0"/>
        <v>19214.445861424432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16478.73012511852</v>
      </c>
      <c r="N3" s="117">
        <f t="shared" si="0"/>
        <v>16990.657058200977</v>
      </c>
      <c r="O3" s="117">
        <f t="shared" si="0"/>
        <v>15256.997667299185</v>
      </c>
      <c r="P3" s="117">
        <f t="shared" si="0"/>
        <v>0</v>
      </c>
      <c r="Q3" s="117">
        <f t="shared" si="0"/>
        <v>0</v>
      </c>
      <c r="R3" s="117">
        <f t="shared" ref="R3:V3" si="1">R4+R7+R9+R19</f>
        <v>14681.385412509155</v>
      </c>
      <c r="S3" s="117">
        <f t="shared" si="1"/>
        <v>12800.150903409694</v>
      </c>
      <c r="T3" s="117">
        <f t="shared" si="1"/>
        <v>13138.254847763055</v>
      </c>
      <c r="U3" s="117">
        <f t="shared" si="1"/>
        <v>10702.12636697864</v>
      </c>
      <c r="V3" s="117">
        <f t="shared" si="1"/>
        <v>11862.426819259748</v>
      </c>
      <c r="W3" s="117">
        <f t="shared" ref="W3:Y3" si="2">W4+W7+W9+W19</f>
        <v>11045.767478808559</v>
      </c>
      <c r="X3" s="117">
        <f t="shared" si="2"/>
        <v>6217.7620693781082</v>
      </c>
      <c r="Y3" s="117">
        <f t="shared" si="2"/>
        <v>5211.3403496899164</v>
      </c>
      <c r="DA3" s="129" t="s">
        <v>4092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15426.692716449763</v>
      </c>
      <c r="D4" s="122">
        <f t="shared" si="3"/>
        <v>15318.3779730439</v>
      </c>
      <c r="E4" s="122">
        <f t="shared" si="3"/>
        <v>15479.121101705829</v>
      </c>
      <c r="F4" s="122">
        <f t="shared" si="3"/>
        <v>15279.092546678939</v>
      </c>
      <c r="G4" s="122">
        <f t="shared" si="3"/>
        <v>16869.836761854807</v>
      </c>
      <c r="H4" s="122">
        <f t="shared" si="3"/>
        <v>17546.977256770275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14858.892710658063</v>
      </c>
      <c r="N4" s="122">
        <f t="shared" si="3"/>
        <v>15304.710539567881</v>
      </c>
      <c r="O4" s="122">
        <f t="shared" si="3"/>
        <v>13562.410721341666</v>
      </c>
      <c r="P4" s="122">
        <f t="shared" si="3"/>
        <v>0</v>
      </c>
      <c r="Q4" s="122">
        <f t="shared" si="3"/>
        <v>0</v>
      </c>
      <c r="R4" s="122">
        <f t="shared" ref="R4:V4" si="4">SUM(R5:R6)</f>
        <v>13087.856521422376</v>
      </c>
      <c r="S4" s="122">
        <f t="shared" si="4"/>
        <v>11298.312651426835</v>
      </c>
      <c r="T4" s="122">
        <f t="shared" si="4"/>
        <v>11618.615142249026</v>
      </c>
      <c r="U4" s="122">
        <f t="shared" si="4"/>
        <v>9185.7171458485118</v>
      </c>
      <c r="V4" s="122">
        <f t="shared" si="4"/>
        <v>10266.053676256319</v>
      </c>
      <c r="W4" s="122">
        <f t="shared" ref="W4:Y4" si="5">SUM(W5:W6)</f>
        <v>9461.8149261292037</v>
      </c>
      <c r="X4" s="122">
        <f t="shared" si="5"/>
        <v>4857.4102656182813</v>
      </c>
      <c r="Y4" s="122">
        <f t="shared" si="5"/>
        <v>3830.0691946724614</v>
      </c>
      <c r="DA4" s="130" t="s">
        <v>4093</v>
      </c>
    </row>
    <row r="5" spans="1:105" ht="12" customHeight="1" x14ac:dyDescent="0.25">
      <c r="A5" s="97" t="s">
        <v>51</v>
      </c>
      <c r="B5" s="98"/>
      <c r="C5" s="98">
        <v>15285.067536349768</v>
      </c>
      <c r="D5" s="98">
        <v>15181.250457815589</v>
      </c>
      <c r="E5" s="98">
        <v>15342.610571424826</v>
      </c>
      <c r="F5" s="98">
        <v>15148.150704928708</v>
      </c>
      <c r="G5" s="98">
        <v>16727.86522055959</v>
      </c>
      <c r="H5" s="98">
        <v>17401.692483172366</v>
      </c>
      <c r="I5" s="98">
        <v>0</v>
      </c>
      <c r="J5" s="98">
        <v>0</v>
      </c>
      <c r="K5" s="98">
        <v>0</v>
      </c>
      <c r="L5" s="98">
        <v>0</v>
      </c>
      <c r="M5" s="98">
        <v>14744.313856241919</v>
      </c>
      <c r="N5" s="98">
        <v>15187.494822673081</v>
      </c>
      <c r="O5" s="98">
        <v>13460.01011559365</v>
      </c>
      <c r="P5" s="98">
        <v>0</v>
      </c>
      <c r="Q5" s="98">
        <v>0</v>
      </c>
      <c r="R5" s="98">
        <v>12991.326009963799</v>
      </c>
      <c r="S5" s="98">
        <v>11215.805184359817</v>
      </c>
      <c r="T5" s="98">
        <v>11534.673405247273</v>
      </c>
      <c r="U5" s="98">
        <v>9119.7318487266075</v>
      </c>
      <c r="V5" s="98">
        <v>10192.578376983265</v>
      </c>
      <c r="W5" s="98">
        <v>9393.8259904066854</v>
      </c>
      <c r="X5" s="98">
        <v>4822.7421466419746</v>
      </c>
      <c r="Y5" s="98">
        <v>3802.7514631368217</v>
      </c>
      <c r="DA5" s="63" t="s">
        <v>4094</v>
      </c>
    </row>
    <row r="6" spans="1:105" ht="12" customHeight="1" x14ac:dyDescent="0.25">
      <c r="A6" s="97" t="s">
        <v>53</v>
      </c>
      <c r="B6" s="98"/>
      <c r="C6" s="98">
        <v>141.62518009999508</v>
      </c>
      <c r="D6" s="98">
        <v>137.12751522830979</v>
      </c>
      <c r="E6" s="98">
        <v>136.51053028100321</v>
      </c>
      <c r="F6" s="98">
        <v>130.94184175023176</v>
      </c>
      <c r="G6" s="98">
        <v>141.9715412952155</v>
      </c>
      <c r="H6" s="98">
        <v>145.28477359790853</v>
      </c>
      <c r="I6" s="98">
        <v>0</v>
      </c>
      <c r="J6" s="98">
        <v>0</v>
      </c>
      <c r="K6" s="98">
        <v>0</v>
      </c>
      <c r="L6" s="98">
        <v>0</v>
      </c>
      <c r="M6" s="98">
        <v>114.57885441614393</v>
      </c>
      <c r="N6" s="98">
        <v>117.21571689479933</v>
      </c>
      <c r="O6" s="98">
        <v>102.40060574801579</v>
      </c>
      <c r="P6" s="98">
        <v>0</v>
      </c>
      <c r="Q6" s="98">
        <v>0</v>
      </c>
      <c r="R6" s="98">
        <v>96.530511458577692</v>
      </c>
      <c r="S6" s="98">
        <v>82.507467067019093</v>
      </c>
      <c r="T6" s="98">
        <v>83.941737001752387</v>
      </c>
      <c r="U6" s="98">
        <v>65.985297121904495</v>
      </c>
      <c r="V6" s="98">
        <v>73.475299273053224</v>
      </c>
      <c r="W6" s="98">
        <v>67.988935722517652</v>
      </c>
      <c r="X6" s="98">
        <v>34.668118976307035</v>
      </c>
      <c r="Y6" s="98">
        <v>27.317731535639837</v>
      </c>
      <c r="DA6" s="63" t="s">
        <v>4095</v>
      </c>
    </row>
    <row r="7" spans="1:105" ht="12.95" customHeight="1" x14ac:dyDescent="0.25">
      <c r="A7" s="121" t="s">
        <v>92</v>
      </c>
      <c r="B7" s="122"/>
      <c r="C7" s="122">
        <f t="shared" ref="C7:Y7" si="6">C8</f>
        <v>25.361317048111779</v>
      </c>
      <c r="D7" s="122">
        <f t="shared" si="6"/>
        <v>21.706062787213135</v>
      </c>
      <c r="E7" s="122">
        <f t="shared" si="6"/>
        <v>15.276356928863265</v>
      </c>
      <c r="F7" s="122">
        <f t="shared" si="6"/>
        <v>22.151121715423876</v>
      </c>
      <c r="G7" s="122">
        <f t="shared" si="6"/>
        <v>35.850534296072077</v>
      </c>
      <c r="H7" s="122">
        <f t="shared" si="6"/>
        <v>27.100365090679873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31.221221620457285</v>
      </c>
      <c r="O7" s="122">
        <f t="shared" si="6"/>
        <v>35.1484329076346</v>
      </c>
      <c r="P7" s="122">
        <f t="shared" si="6"/>
        <v>0</v>
      </c>
      <c r="Q7" s="122">
        <f t="shared" si="6"/>
        <v>0</v>
      </c>
      <c r="R7" s="122">
        <f t="shared" si="6"/>
        <v>37.807406722994436</v>
      </c>
      <c r="S7" s="122">
        <f t="shared" si="6"/>
        <v>11.703964956875367</v>
      </c>
      <c r="T7" s="122">
        <f t="shared" si="6"/>
        <v>31.489303756618504</v>
      </c>
      <c r="U7" s="122">
        <f t="shared" si="6"/>
        <v>29.689198833196048</v>
      </c>
      <c r="V7" s="122">
        <f t="shared" si="6"/>
        <v>61.483148557739881</v>
      </c>
      <c r="W7" s="122">
        <f t="shared" si="6"/>
        <v>76.013560662681428</v>
      </c>
      <c r="X7" s="122">
        <f t="shared" si="6"/>
        <v>32.707635662862884</v>
      </c>
      <c r="Y7" s="122">
        <f t="shared" si="6"/>
        <v>90.668285975900204</v>
      </c>
      <c r="DA7" s="130" t="s">
        <v>4096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25.361317048111779</v>
      </c>
      <c r="D8" s="98">
        <f>IF(RES_hhdet_in_tes!D8=0,0,RES_hhdet_in_tes!D8*1000*11630/RES_hhdet_in_new!D5)</f>
        <v>21.706062787213135</v>
      </c>
      <c r="E8" s="98">
        <f>IF(RES_hhdet_in_tes!E8=0,0,RES_hhdet_in_tes!E8*1000*11630/RES_hhdet_in_new!E5)</f>
        <v>15.276356928863265</v>
      </c>
      <c r="F8" s="98">
        <f>IF(RES_hhdet_in_tes!F8=0,0,RES_hhdet_in_tes!F8*1000*11630/RES_hhdet_in_new!F5)</f>
        <v>22.151121715423876</v>
      </c>
      <c r="G8" s="98">
        <f>IF(RES_hhdet_in_tes!G8=0,0,RES_hhdet_in_tes!G8*1000*11630/RES_hhdet_in_new!G5)</f>
        <v>35.850534296072077</v>
      </c>
      <c r="H8" s="98">
        <f>IF(RES_hhdet_in_tes!H8=0,0,RES_hhdet_in_tes!H8*1000*11630/RES_hhdet_in_new!H5)</f>
        <v>27.100365090679873</v>
      </c>
      <c r="I8" s="98">
        <f>IF(RES_hhdet_in_tes!I8=0,0,RES_hhdet_in_tes!I8*1000*11630/RES_hhdet_in_new!I5)</f>
        <v>0</v>
      </c>
      <c r="J8" s="98">
        <f>IF(RES_hhdet_in_tes!J8=0,0,RES_hhdet_in_tes!J8*1000*11630/RES_hhdet_in_new!J5)</f>
        <v>0</v>
      </c>
      <c r="K8" s="98">
        <f>IF(RES_hhdet_in_tes!K8=0,0,RES_hhdet_in_tes!K8*1000*11630/RES_hhdet_in_new!K5)</f>
        <v>0</v>
      </c>
      <c r="L8" s="98">
        <f>IF(RES_hhdet_in_tes!L8=0,0,RES_hhdet_in_tes!L8*1000*11630/RES_hhdet_in_new!L5)</f>
        <v>0</v>
      </c>
      <c r="M8" s="98">
        <f>IF(RES_hhdet_in_tes!M8=0,0,RES_hhdet_in_tes!M8*1000*11630/RES_hhdet_in_new!M5)</f>
        <v>0</v>
      </c>
      <c r="N8" s="98">
        <f>IF(RES_hhdet_in_tes!N8=0,0,RES_hhdet_in_tes!N8*1000*11630/RES_hhdet_in_new!N5)</f>
        <v>31.221221620457285</v>
      </c>
      <c r="O8" s="98">
        <f>IF(RES_hhdet_in_tes!O8=0,0,RES_hhdet_in_tes!O8*1000*11630/RES_hhdet_in_new!O5)</f>
        <v>35.1484329076346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37.807406722994436</v>
      </c>
      <c r="S8" s="98">
        <f>IF(RES_hhdet_in_tes!S8=0,0,RES_hhdet_in_tes!S8*1000*11630/RES_hhdet_in_new!S5)</f>
        <v>11.703964956875367</v>
      </c>
      <c r="T8" s="98">
        <f>IF(RES_hhdet_in_tes!T8=0,0,RES_hhdet_in_tes!T8*1000*11630/RES_hhdet_in_new!T5)</f>
        <v>31.489303756618504</v>
      </c>
      <c r="U8" s="98">
        <f>IF(RES_hhdet_in_tes!U8=0,0,RES_hhdet_in_tes!U8*1000*11630/RES_hhdet_in_new!U5)</f>
        <v>29.689198833196048</v>
      </c>
      <c r="V8" s="98">
        <f>IF(RES_hhdet_in_tes!V8=0,0,RES_hhdet_in_tes!V8*1000*11630/RES_hhdet_in_new!V5)</f>
        <v>61.483148557739881</v>
      </c>
      <c r="W8" s="98">
        <f>IF(RES_hhdet_in_tes!W8=0,0,RES_hhdet_in_tes!W8*1000*11630/RES_hhdet_in_new!W5)</f>
        <v>76.013560662681428</v>
      </c>
      <c r="X8" s="98">
        <f>IF(RES_hhdet_in_tes!X8=0,0,RES_hhdet_in_tes!X8*1000*11630/RES_hhdet_in_new!X5)</f>
        <v>32.707635662862884</v>
      </c>
      <c r="Y8" s="98">
        <f>IF(RES_hhdet_in_tes!Y8=0,0,RES_hhdet_in_tes!Y8*1000*11630/RES_hhdet_in_new!Y5)</f>
        <v>90.668285975900204</v>
      </c>
      <c r="DA8" s="63" t="s">
        <v>4097</v>
      </c>
    </row>
    <row r="9" spans="1:105" ht="12" customHeight="1" x14ac:dyDescent="0.25">
      <c r="A9" s="121" t="s">
        <v>55</v>
      </c>
      <c r="B9" s="122"/>
      <c r="C9" s="122">
        <v>1447.8715030502817</v>
      </c>
      <c r="D9" s="122">
        <v>1449.1115874599102</v>
      </c>
      <c r="E9" s="122">
        <v>1414.5472053013766</v>
      </c>
      <c r="F9" s="122">
        <v>1422.1618071606163</v>
      </c>
      <c r="G9" s="122">
        <v>1477.4849204922878</v>
      </c>
      <c r="H9" s="122">
        <v>1488.8396745223145</v>
      </c>
      <c r="I9" s="122">
        <v>0</v>
      </c>
      <c r="J9" s="122">
        <v>0</v>
      </c>
      <c r="K9" s="122">
        <v>0</v>
      </c>
      <c r="L9" s="122">
        <v>0</v>
      </c>
      <c r="M9" s="122">
        <v>1441.9598255425151</v>
      </c>
      <c r="N9" s="122">
        <v>1469.4489583217619</v>
      </c>
      <c r="O9" s="122">
        <v>1473.7251557402924</v>
      </c>
      <c r="P9" s="122">
        <v>0</v>
      </c>
      <c r="Q9" s="122">
        <v>0</v>
      </c>
      <c r="R9" s="122">
        <v>1370.120369477105</v>
      </c>
      <c r="S9" s="122">
        <v>1304.3248203236562</v>
      </c>
      <c r="T9" s="122">
        <v>1298.0108684036879</v>
      </c>
      <c r="U9" s="122">
        <v>1295.7330409217582</v>
      </c>
      <c r="V9" s="122">
        <v>1280.1517208138596</v>
      </c>
      <c r="W9" s="122">
        <v>1256.3203705709068</v>
      </c>
      <c r="X9" s="122">
        <v>1096.66229714001</v>
      </c>
      <c r="Y9" s="122">
        <v>1077.1605685111331</v>
      </c>
      <c r="DA9" s="130" t="s">
        <v>4098</v>
      </c>
    </row>
    <row r="10" spans="1:105" ht="12" customHeight="1" x14ac:dyDescent="0.25">
      <c r="A10" s="97" t="s">
        <v>143</v>
      </c>
      <c r="B10" s="98"/>
      <c r="C10" s="98">
        <v>1468.1240650296827</v>
      </c>
      <c r="D10" s="98">
        <v>1442.6572094905016</v>
      </c>
      <c r="E10" s="98">
        <v>1379.8565185392295</v>
      </c>
      <c r="F10" s="98">
        <v>1432.2611989413704</v>
      </c>
      <c r="G10" s="98">
        <v>1555.8115983950884</v>
      </c>
      <c r="H10" s="98">
        <v>1701.6896478471565</v>
      </c>
      <c r="I10" s="98">
        <v>0</v>
      </c>
      <c r="J10" s="98">
        <v>0</v>
      </c>
      <c r="K10" s="98">
        <v>0</v>
      </c>
      <c r="L10" s="98">
        <v>0</v>
      </c>
      <c r="M10" s="98">
        <v>1441.9598255425151</v>
      </c>
      <c r="N10" s="98">
        <v>1469.4489583217619</v>
      </c>
      <c r="O10" s="98">
        <v>1472.8179533510329</v>
      </c>
      <c r="P10" s="98">
        <v>0</v>
      </c>
      <c r="Q10" s="98">
        <v>0</v>
      </c>
      <c r="R10" s="98">
        <v>1370.120369477105</v>
      </c>
      <c r="S10" s="98">
        <v>1301.3829967505123</v>
      </c>
      <c r="T10" s="98">
        <v>1297.0357692935668</v>
      </c>
      <c r="U10" s="98">
        <v>1296.2588156748136</v>
      </c>
      <c r="V10" s="98">
        <v>1280.7865675598114</v>
      </c>
      <c r="W10" s="98">
        <v>1260.1373581320909</v>
      </c>
      <c r="X10" s="98">
        <v>1095.4333565256186</v>
      </c>
      <c r="Y10" s="98">
        <v>1073.0641733177981</v>
      </c>
      <c r="DA10" s="63" t="s">
        <v>4099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4100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4101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4102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4103</v>
      </c>
    </row>
    <row r="15" spans="1:105" ht="12" customHeight="1" x14ac:dyDescent="0.25">
      <c r="A15" s="106" t="s">
        <v>122</v>
      </c>
      <c r="B15" s="101"/>
      <c r="C15" s="101">
        <v>1446.7600546569006</v>
      </c>
      <c r="D15" s="101">
        <v>1450.1974055895248</v>
      </c>
      <c r="E15" s="101">
        <v>1422.6419310783203</v>
      </c>
      <c r="F15" s="101">
        <v>1417.77650110741</v>
      </c>
      <c r="G15" s="101">
        <v>1466.4606033513787</v>
      </c>
      <c r="H15" s="101">
        <v>1462.9491476278158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1484.0672629778471</v>
      </c>
      <c r="P15" s="101">
        <v>0</v>
      </c>
      <c r="Q15" s="101">
        <v>0</v>
      </c>
      <c r="R15" s="101">
        <v>0</v>
      </c>
      <c r="S15" s="101">
        <v>1366.8385712529662</v>
      </c>
      <c r="T15" s="101">
        <v>1322.8758957117916</v>
      </c>
      <c r="U15" s="101">
        <v>1278.9082488239901</v>
      </c>
      <c r="V15" s="101">
        <v>1266.8199391488704</v>
      </c>
      <c r="W15" s="101">
        <v>1216.2420011784784</v>
      </c>
      <c r="X15" s="101">
        <v>1108.9517032839242</v>
      </c>
      <c r="Y15" s="101">
        <v>1087.4015564944705</v>
      </c>
      <c r="DA15" s="131" t="s">
        <v>4104</v>
      </c>
    </row>
    <row r="16" spans="1:105" ht="12" customHeight="1" x14ac:dyDescent="0.25">
      <c r="A16" s="107" t="s">
        <v>121</v>
      </c>
      <c r="B16" s="104"/>
      <c r="C16" s="104">
        <v>1446.761547556883</v>
      </c>
      <c r="D16" s="104">
        <v>1450.1936691700789</v>
      </c>
      <c r="E16" s="104">
        <v>1422.6279991317701</v>
      </c>
      <c r="F16" s="104">
        <v>1417.7787219599204</v>
      </c>
      <c r="G16" s="104">
        <v>1466.485914641207</v>
      </c>
      <c r="H16" s="104">
        <v>1463.0322243842556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4105</v>
      </c>
    </row>
    <row r="17" spans="1:105" ht="12" customHeight="1" x14ac:dyDescent="0.25">
      <c r="A17" s="108" t="s">
        <v>53</v>
      </c>
      <c r="B17" s="98"/>
      <c r="C17" s="98">
        <v>1154.7143329230778</v>
      </c>
      <c r="D17" s="98">
        <v>1160.3600300559112</v>
      </c>
      <c r="E17" s="98">
        <v>1133.0119532183342</v>
      </c>
      <c r="F17" s="98">
        <v>1130.6479730685603</v>
      </c>
      <c r="G17" s="98">
        <v>1174.5655881034622</v>
      </c>
      <c r="H17" s="98">
        <v>1170.8232904398203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4106</v>
      </c>
    </row>
    <row r="18" spans="1:105" ht="12" customHeight="1" x14ac:dyDescent="0.25">
      <c r="A18" s="108" t="s">
        <v>52</v>
      </c>
      <c r="B18" s="98"/>
      <c r="C18" s="98">
        <v>292.04721463380559</v>
      </c>
      <c r="D18" s="98">
        <v>289.83363911416797</v>
      </c>
      <c r="E18" s="98">
        <v>289.61604591343604</v>
      </c>
      <c r="F18" s="98">
        <v>287.13074889135993</v>
      </c>
      <c r="G18" s="98">
        <v>291.92032653774476</v>
      </c>
      <c r="H18" s="98">
        <v>292.20893394443516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4107</v>
      </c>
    </row>
    <row r="19" spans="1:105" ht="12" customHeight="1" x14ac:dyDescent="0.25">
      <c r="A19" s="121" t="s">
        <v>54</v>
      </c>
      <c r="B19" s="122"/>
      <c r="C19" s="122">
        <v>147.83145474870241</v>
      </c>
      <c r="D19" s="122">
        <v>147.84428649337019</v>
      </c>
      <c r="E19" s="122">
        <v>150.21863175227219</v>
      </c>
      <c r="F19" s="122">
        <v>148.55686482275334</v>
      </c>
      <c r="G19" s="122">
        <v>153.5940221004669</v>
      </c>
      <c r="H19" s="122">
        <v>151.52856504116326</v>
      </c>
      <c r="I19" s="122">
        <v>0</v>
      </c>
      <c r="J19" s="122">
        <v>0</v>
      </c>
      <c r="K19" s="122">
        <v>0</v>
      </c>
      <c r="L19" s="122">
        <v>0</v>
      </c>
      <c r="M19" s="122">
        <v>177.87758891794257</v>
      </c>
      <c r="N19" s="122">
        <v>185.27633869087688</v>
      </c>
      <c r="O19" s="122">
        <v>185.71335730959268</v>
      </c>
      <c r="P19" s="122">
        <v>0</v>
      </c>
      <c r="Q19" s="122">
        <v>0</v>
      </c>
      <c r="R19" s="122">
        <v>185.60111488668093</v>
      </c>
      <c r="S19" s="122">
        <v>185.80946670232746</v>
      </c>
      <c r="T19" s="122">
        <v>190.13953335372386</v>
      </c>
      <c r="U19" s="122">
        <v>190.98698137517516</v>
      </c>
      <c r="V19" s="122">
        <v>254.73827363183136</v>
      </c>
      <c r="W19" s="122">
        <v>251.61862144576705</v>
      </c>
      <c r="X19" s="122">
        <v>230.98187095695337</v>
      </c>
      <c r="Y19" s="122">
        <v>213.44230053042139</v>
      </c>
      <c r="DA19" s="130" t="s">
        <v>4108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4109</v>
      </c>
    </row>
    <row r="21" spans="1:105" ht="12" customHeight="1" x14ac:dyDescent="0.25">
      <c r="A21" s="97" t="s">
        <v>50</v>
      </c>
      <c r="B21" s="98"/>
      <c r="C21" s="98">
        <v>162.9726649997946</v>
      </c>
      <c r="D21" s="98">
        <v>153.70583106130994</v>
      </c>
      <c r="E21" s="98">
        <v>175.1596615096712</v>
      </c>
      <c r="F21" s="98">
        <v>149.92945650174499</v>
      </c>
      <c r="G21" s="98">
        <v>186.06739999210865</v>
      </c>
      <c r="H21" s="98">
        <v>98.041969980423289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138.56612423730328</v>
      </c>
      <c r="O21" s="98">
        <v>189.12646954515088</v>
      </c>
      <c r="P21" s="98">
        <v>0</v>
      </c>
      <c r="Q21" s="98">
        <v>0</v>
      </c>
      <c r="R21" s="98">
        <v>177.37438037889228</v>
      </c>
      <c r="S21" s="98">
        <v>182.63515646071954</v>
      </c>
      <c r="T21" s="98">
        <v>190.26063437712369</v>
      </c>
      <c r="U21" s="98">
        <v>193.74258240104362</v>
      </c>
      <c r="V21" s="98">
        <v>251.94795758406053</v>
      </c>
      <c r="W21" s="98">
        <v>265.50293949731201</v>
      </c>
      <c r="X21" s="98">
        <v>233.31266220095824</v>
      </c>
      <c r="Y21" s="98">
        <v>0</v>
      </c>
      <c r="DA21" s="63" t="s">
        <v>4110</v>
      </c>
    </row>
    <row r="22" spans="1:105" ht="12" customHeight="1" x14ac:dyDescent="0.25">
      <c r="A22" s="109" t="s">
        <v>120</v>
      </c>
      <c r="B22" s="33"/>
      <c r="C22" s="33">
        <v>145.50980251020158</v>
      </c>
      <c r="D22" s="33">
        <v>146.98387628156252</v>
      </c>
      <c r="E22" s="33">
        <v>146.76525840124773</v>
      </c>
      <c r="F22" s="33">
        <v>148.44814468976392</v>
      </c>
      <c r="G22" s="33">
        <v>150.84979298286336</v>
      </c>
      <c r="H22" s="33">
        <v>155.69635166927284</v>
      </c>
      <c r="I22" s="33">
        <v>0</v>
      </c>
      <c r="J22" s="33">
        <v>0</v>
      </c>
      <c r="K22" s="33">
        <v>0</v>
      </c>
      <c r="L22" s="33">
        <v>0</v>
      </c>
      <c r="M22" s="33">
        <v>177.87758891794257</v>
      </c>
      <c r="N22" s="33">
        <v>186.59211937970991</v>
      </c>
      <c r="O22" s="33">
        <v>185.41396149945598</v>
      </c>
      <c r="P22" s="33">
        <v>0</v>
      </c>
      <c r="Q22" s="33">
        <v>0</v>
      </c>
      <c r="R22" s="33">
        <v>186.48255072680118</v>
      </c>
      <c r="S22" s="33">
        <v>185.95884600781491</v>
      </c>
      <c r="T22" s="33">
        <v>190.13600613945007</v>
      </c>
      <c r="U22" s="33">
        <v>190.90086884311677</v>
      </c>
      <c r="V22" s="33">
        <v>254.87114582458236</v>
      </c>
      <c r="W22" s="33">
        <v>250.76420187336433</v>
      </c>
      <c r="X22" s="33">
        <v>230.87088089771498</v>
      </c>
      <c r="Y22" s="33">
        <v>213.44230053042139</v>
      </c>
      <c r="DA22" s="60" t="s">
        <v>4111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0</v>
      </c>
      <c r="Y24" s="117">
        <f t="shared" si="9"/>
        <v>0</v>
      </c>
      <c r="DA24" s="129" t="s">
        <v>4112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0</v>
      </c>
      <c r="Y25" s="122">
        <f t="shared" si="12"/>
        <v>0</v>
      </c>
      <c r="DA25" s="130" t="s">
        <v>4113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X26" s="98">
        <v>0</v>
      </c>
      <c r="Y26" s="98">
        <v>0</v>
      </c>
      <c r="DA26" s="63" t="s">
        <v>4114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4115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4116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0</v>
      </c>
      <c r="E29" s="98">
        <f>IF(RES_hhdet_in_tes!E29=0,0,RES_hhdet_in_tes!E29*1000*11630/RES_hhdet_in_new!E26)</f>
        <v>0</v>
      </c>
      <c r="F29" s="98">
        <f>IF(RES_hhdet_in_tes!F29=0,0,RES_hhdet_in_tes!F29*1000*11630/RES_hhdet_in_new!F26)</f>
        <v>0</v>
      </c>
      <c r="G29" s="98">
        <f>IF(RES_hhdet_in_tes!G29=0,0,RES_hhdet_in_tes!G29*1000*11630/RES_hhdet_in_new!G26)</f>
        <v>0</v>
      </c>
      <c r="H29" s="98">
        <f>IF(RES_hhdet_in_tes!H29=0,0,RES_hhdet_in_tes!H29*1000*11630/RES_hhdet_in_new!H26)</f>
        <v>0</v>
      </c>
      <c r="I29" s="98">
        <f>IF(RES_hhdet_in_tes!I29=0,0,RES_hhdet_in_tes!I29*1000*11630/RES_hhdet_in_new!I26)</f>
        <v>0</v>
      </c>
      <c r="J29" s="98">
        <f>IF(RES_hhdet_in_tes!J29=0,0,RES_hhdet_in_tes!J29*1000*11630/RES_hhdet_in_new!J26)</f>
        <v>0</v>
      </c>
      <c r="K29" s="98">
        <f>IF(RES_hhdet_in_tes!K29=0,0,RES_hhdet_in_tes!K29*1000*11630/RES_hhdet_in_new!K26)</f>
        <v>0</v>
      </c>
      <c r="L29" s="98">
        <f>IF(RES_hhdet_in_tes!L29=0,0,RES_hhdet_in_tes!L29*1000*11630/RES_hhdet_in_new!L26)</f>
        <v>0</v>
      </c>
      <c r="M29" s="98">
        <f>IF(RES_hhdet_in_tes!M29=0,0,RES_hhdet_in_tes!M29*1000*11630/RES_hhdet_in_new!M26)</f>
        <v>0</v>
      </c>
      <c r="N29" s="98">
        <f>IF(RES_hhdet_in_tes!N29=0,0,RES_hhdet_in_tes!N29*1000*11630/RES_hhdet_in_new!N26)</f>
        <v>0</v>
      </c>
      <c r="O29" s="98">
        <f>IF(RES_hhdet_in_tes!O29=0,0,RES_hhdet_in_tes!O29*1000*11630/RES_hhdet_in_new!O26)</f>
        <v>0</v>
      </c>
      <c r="P29" s="98">
        <f>IF(RES_hhdet_in_tes!P29=0,0,RES_hhdet_in_tes!P29*1000*11630/RES_hhdet_in_new!P26)</f>
        <v>0</v>
      </c>
      <c r="Q29" s="98">
        <f>IF(RES_hhdet_in_tes!Q29=0,0,RES_hhdet_in_tes!Q29*1000*11630/RES_hhdet_in_new!Q26)</f>
        <v>0</v>
      </c>
      <c r="R29" s="98">
        <f>IF(RES_hhdet_in_tes!R29=0,0,RES_hhdet_in_tes!R29*1000*11630/RES_hhdet_in_new!R26)</f>
        <v>0</v>
      </c>
      <c r="S29" s="98">
        <f>IF(RES_hhdet_in_tes!S29=0,0,RES_hhdet_in_tes!S29*1000*11630/RES_hhdet_in_new!S26)</f>
        <v>0</v>
      </c>
      <c r="T29" s="98">
        <f>IF(RES_hhdet_in_tes!T29=0,0,RES_hhdet_in_tes!T29*1000*11630/RES_hhdet_in_new!T26)</f>
        <v>0</v>
      </c>
      <c r="U29" s="98">
        <f>IF(RES_hhdet_in_tes!U29=0,0,RES_hhdet_in_tes!U29*1000*11630/RES_hhdet_in_new!U26)</f>
        <v>0</v>
      </c>
      <c r="V29" s="98">
        <f>IF(RES_hhdet_in_tes!V29=0,0,RES_hhdet_in_tes!V29*1000*11630/RES_hhdet_in_new!V26)</f>
        <v>0</v>
      </c>
      <c r="W29" s="98">
        <f>IF(RES_hhdet_in_tes!W29=0,0,RES_hhdet_in_tes!W29*1000*11630/RES_hhdet_in_new!W26)</f>
        <v>0</v>
      </c>
      <c r="X29" s="98">
        <f>IF(RES_hhdet_in_tes!X29=0,0,RES_hhdet_in_tes!X29*1000*11630/RES_hhdet_in_new!X26)</f>
        <v>0</v>
      </c>
      <c r="Y29" s="98">
        <f>IF(RES_hhdet_in_tes!Y29=0,0,RES_hhdet_in_tes!Y29*1000*11630/RES_hhdet_in_new!Y26)</f>
        <v>0</v>
      </c>
      <c r="DA29" s="63" t="s">
        <v>4117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4118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4119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4120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4121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4122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4123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4124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4125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4126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4127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4128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4129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17669.505014144455</v>
      </c>
      <c r="D43" s="117">
        <f t="shared" si="14"/>
        <v>16716.532399526026</v>
      </c>
      <c r="E43" s="117">
        <f t="shared" si="14"/>
        <v>18510.819083318765</v>
      </c>
      <c r="F43" s="117">
        <f t="shared" si="14"/>
        <v>16634.184569934754</v>
      </c>
      <c r="G43" s="117">
        <f t="shared" si="14"/>
        <v>18064.117601946018</v>
      </c>
      <c r="H43" s="117">
        <f t="shared" si="14"/>
        <v>18010.828958454185</v>
      </c>
      <c r="I43" s="117">
        <f t="shared" si="14"/>
        <v>19290.820159448933</v>
      </c>
      <c r="J43" s="117">
        <f t="shared" si="14"/>
        <v>15093.845955931276</v>
      </c>
      <c r="K43" s="117">
        <f t="shared" si="14"/>
        <v>15096.312746619249</v>
      </c>
      <c r="L43" s="117">
        <f t="shared" si="14"/>
        <v>18572.844496318863</v>
      </c>
      <c r="M43" s="117">
        <f t="shared" si="14"/>
        <v>17357.611666502598</v>
      </c>
      <c r="N43" s="117">
        <f t="shared" si="14"/>
        <v>17366.925172998348</v>
      </c>
      <c r="O43" s="117">
        <f t="shared" si="14"/>
        <v>15402.777635349332</v>
      </c>
      <c r="P43" s="117">
        <f t="shared" si="14"/>
        <v>16295.382267850657</v>
      </c>
      <c r="Q43" s="117">
        <f t="shared" si="14"/>
        <v>14864.273016960356</v>
      </c>
      <c r="R43" s="117">
        <f t="shared" ref="R43:V43" si="15">R44+R47+R49+R58</f>
        <v>15075.896212044498</v>
      </c>
      <c r="S43" s="117">
        <f t="shared" si="15"/>
        <v>13320.620058262106</v>
      </c>
      <c r="T43" s="117">
        <f t="shared" si="15"/>
        <v>12951.389527385518</v>
      </c>
      <c r="U43" s="117">
        <f t="shared" si="15"/>
        <v>9983.7445722872781</v>
      </c>
      <c r="V43" s="117">
        <f t="shared" si="15"/>
        <v>12543.036937672639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4596.1255787202645</v>
      </c>
      <c r="DA43" s="129" t="s">
        <v>4130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15979.617022158511</v>
      </c>
      <c r="D44" s="122">
        <f t="shared" si="17"/>
        <v>15115.040413763709</v>
      </c>
      <c r="E44" s="122">
        <f t="shared" si="17"/>
        <v>16838.976028194516</v>
      </c>
      <c r="F44" s="122">
        <f t="shared" si="17"/>
        <v>15044.821817907648</v>
      </c>
      <c r="G44" s="122">
        <f t="shared" si="17"/>
        <v>16436.7535677292</v>
      </c>
      <c r="H44" s="122">
        <f t="shared" si="17"/>
        <v>16395.673211909307</v>
      </c>
      <c r="I44" s="122">
        <f t="shared" si="17"/>
        <v>17614.670332763468</v>
      </c>
      <c r="J44" s="122">
        <f t="shared" si="17"/>
        <v>13559.829454191804</v>
      </c>
      <c r="K44" s="122">
        <f t="shared" si="17"/>
        <v>13547.031084085229</v>
      </c>
      <c r="L44" s="122">
        <f t="shared" si="17"/>
        <v>16872.178278927528</v>
      </c>
      <c r="M44" s="122">
        <f t="shared" si="17"/>
        <v>15667.593158309404</v>
      </c>
      <c r="N44" s="122">
        <f t="shared" si="17"/>
        <v>15656.014593240343</v>
      </c>
      <c r="O44" s="122">
        <f t="shared" si="17"/>
        <v>13705.033441436417</v>
      </c>
      <c r="P44" s="122">
        <f t="shared" si="17"/>
        <v>14618.946023758435</v>
      </c>
      <c r="Q44" s="122">
        <f t="shared" si="17"/>
        <v>13176.497963824993</v>
      </c>
      <c r="R44" s="122">
        <f t="shared" ref="R44:V44" si="18">SUM(R45:R46)</f>
        <v>13474.326332160004</v>
      </c>
      <c r="S44" s="122">
        <f t="shared" si="18"/>
        <v>11769.937845255972</v>
      </c>
      <c r="T44" s="122">
        <f t="shared" si="18"/>
        <v>11444.352234568301</v>
      </c>
      <c r="U44" s="122">
        <f t="shared" si="18"/>
        <v>8521.4912168238116</v>
      </c>
      <c r="V44" s="122">
        <f t="shared" si="18"/>
        <v>10816.670742936301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3246.1922454449377</v>
      </c>
      <c r="DA44" s="130" t="s">
        <v>4131</v>
      </c>
    </row>
    <row r="45" spans="1:105" ht="12" customHeight="1" x14ac:dyDescent="0.25">
      <c r="A45" s="97" t="s">
        <v>211</v>
      </c>
      <c r="B45" s="98"/>
      <c r="C45" s="98">
        <v>15617.845608359119</v>
      </c>
      <c r="D45" s="98">
        <v>14781.254229599377</v>
      </c>
      <c r="E45" s="98">
        <v>16472.565335157229</v>
      </c>
      <c r="F45" s="98">
        <v>14726.5774959506</v>
      </c>
      <c r="G45" s="98">
        <v>16095.247484500189</v>
      </c>
      <c r="H45" s="98">
        <v>16060.455862206647</v>
      </c>
      <c r="I45" s="98">
        <v>17259.768993961785</v>
      </c>
      <c r="J45" s="98">
        <v>13291.548258110757</v>
      </c>
      <c r="K45" s="98">
        <v>13281.81885796944</v>
      </c>
      <c r="L45" s="98">
        <v>16543.907895000866</v>
      </c>
      <c r="M45" s="98">
        <v>15369.009660697564</v>
      </c>
      <c r="N45" s="98">
        <v>15359.653537374932</v>
      </c>
      <c r="O45" s="98">
        <v>13449.236828678</v>
      </c>
      <c r="P45" s="98">
        <v>14348.842836650812</v>
      </c>
      <c r="Q45" s="98">
        <v>12935.670536435489</v>
      </c>
      <c r="R45" s="98">
        <v>13228.592600169872</v>
      </c>
      <c r="S45" s="98">
        <v>11557.38717982319</v>
      </c>
      <c r="T45" s="98">
        <v>11239.861507894882</v>
      </c>
      <c r="U45" s="98">
        <v>8370.0879870137414</v>
      </c>
      <c r="V45" s="98">
        <v>10625.186139493342</v>
      </c>
      <c r="W45" s="98">
        <v>0</v>
      </c>
      <c r="X45" s="98">
        <v>0</v>
      </c>
      <c r="Y45" s="98">
        <v>3188.9217990077259</v>
      </c>
      <c r="DA45" s="63" t="s">
        <v>4132</v>
      </c>
    </row>
    <row r="46" spans="1:105" ht="12" customHeight="1" x14ac:dyDescent="0.25">
      <c r="A46" s="97" t="s">
        <v>53</v>
      </c>
      <c r="B46" s="98"/>
      <c r="C46" s="98">
        <v>361.77141379939189</v>
      </c>
      <c r="D46" s="98">
        <v>333.7861841643309</v>
      </c>
      <c r="E46" s="98">
        <v>366.41069303728597</v>
      </c>
      <c r="F46" s="98">
        <v>318.24432195704833</v>
      </c>
      <c r="G46" s="98">
        <v>341.50608322900968</v>
      </c>
      <c r="H46" s="98">
        <v>335.21734970265987</v>
      </c>
      <c r="I46" s="98">
        <v>354.90133880168395</v>
      </c>
      <c r="J46" s="98">
        <v>268.28119608104771</v>
      </c>
      <c r="K46" s="98">
        <v>265.21222611578901</v>
      </c>
      <c r="L46" s="98">
        <v>328.27038392665997</v>
      </c>
      <c r="M46" s="98">
        <v>298.58349761184076</v>
      </c>
      <c r="N46" s="98">
        <v>296.36105586541106</v>
      </c>
      <c r="O46" s="98">
        <v>255.79661275841622</v>
      </c>
      <c r="P46" s="98">
        <v>270.10318710762374</v>
      </c>
      <c r="Q46" s="98">
        <v>240.82742738950432</v>
      </c>
      <c r="R46" s="98">
        <v>245.73373199013281</v>
      </c>
      <c r="S46" s="98">
        <v>212.55066543278221</v>
      </c>
      <c r="T46" s="98">
        <v>204.4907266734196</v>
      </c>
      <c r="U46" s="98">
        <v>151.40322981006938</v>
      </c>
      <c r="V46" s="98">
        <v>191.4846034429597</v>
      </c>
      <c r="W46" s="98">
        <v>0</v>
      </c>
      <c r="X46" s="98">
        <v>0</v>
      </c>
      <c r="Y46" s="98">
        <v>57.270446437211966</v>
      </c>
      <c r="DA46" s="63" t="s">
        <v>4133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24.366764040909171</v>
      </c>
      <c r="D47" s="122">
        <f t="shared" si="20"/>
        <v>22.582017342271318</v>
      </c>
      <c r="E47" s="122">
        <f t="shared" si="20"/>
        <v>18.196384913253628</v>
      </c>
      <c r="F47" s="122">
        <f t="shared" si="20"/>
        <v>20.863126699387532</v>
      </c>
      <c r="G47" s="122">
        <f t="shared" si="20"/>
        <v>36.410779204784895</v>
      </c>
      <c r="H47" s="122">
        <f t="shared" si="20"/>
        <v>31.214019996630633</v>
      </c>
      <c r="I47" s="122">
        <f t="shared" si="20"/>
        <v>23.632078715972668</v>
      </c>
      <c r="J47" s="122">
        <f t="shared" si="20"/>
        <v>41.363099624525752</v>
      </c>
      <c r="K47" s="122">
        <f t="shared" si="20"/>
        <v>19.976254482181581</v>
      </c>
      <c r="L47" s="122">
        <f t="shared" si="20"/>
        <v>35.804372534899656</v>
      </c>
      <c r="M47" s="122">
        <f t="shared" si="20"/>
        <v>20.454054575512274</v>
      </c>
      <c r="N47" s="122">
        <f t="shared" si="20"/>
        <v>36.189280363056973</v>
      </c>
      <c r="O47" s="122">
        <f t="shared" si="20"/>
        <v>40.010370652557469</v>
      </c>
      <c r="P47" s="122">
        <f t="shared" si="20"/>
        <v>25.147665457574352</v>
      </c>
      <c r="Q47" s="122">
        <f t="shared" si="20"/>
        <v>36.311451714492456</v>
      </c>
      <c r="R47" s="122">
        <f t="shared" si="20"/>
        <v>21.581281741312679</v>
      </c>
      <c r="S47" s="122">
        <f t="shared" si="20"/>
        <v>13.98445450035943</v>
      </c>
      <c r="T47" s="122">
        <f t="shared" si="20"/>
        <v>28.390550135435337</v>
      </c>
      <c r="U47" s="122">
        <f t="shared" si="20"/>
        <v>31.113048939259897</v>
      </c>
      <c r="V47" s="122">
        <f t="shared" si="20"/>
        <v>68.706462486430809</v>
      </c>
      <c r="W47" s="122">
        <f t="shared" si="20"/>
        <v>0</v>
      </c>
      <c r="X47" s="122">
        <f t="shared" si="20"/>
        <v>0</v>
      </c>
      <c r="Y47" s="122">
        <f t="shared" si="20"/>
        <v>85.686512021180434</v>
      </c>
      <c r="DA47" s="130" t="s">
        <v>4134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24.366764040909171</v>
      </c>
      <c r="D48" s="98">
        <f>IF(RES_hhdet_in_tes!D48=0,0,RES_hhdet_in_tes!D48*1000*11630/RES_hhdet_in_new!D45)</f>
        <v>22.582017342271318</v>
      </c>
      <c r="E48" s="98">
        <f>IF(RES_hhdet_in_tes!E48=0,0,RES_hhdet_in_tes!E48*1000*11630/RES_hhdet_in_new!E45)</f>
        <v>18.196384913253628</v>
      </c>
      <c r="F48" s="98">
        <f>IF(RES_hhdet_in_tes!F48=0,0,RES_hhdet_in_tes!F48*1000*11630/RES_hhdet_in_new!F45)</f>
        <v>20.863126699387532</v>
      </c>
      <c r="G48" s="98">
        <f>IF(RES_hhdet_in_tes!G48=0,0,RES_hhdet_in_tes!G48*1000*11630/RES_hhdet_in_new!G45)</f>
        <v>36.410779204784895</v>
      </c>
      <c r="H48" s="98">
        <f>IF(RES_hhdet_in_tes!H48=0,0,RES_hhdet_in_tes!H48*1000*11630/RES_hhdet_in_new!H45)</f>
        <v>31.214019996630633</v>
      </c>
      <c r="I48" s="98">
        <f>IF(RES_hhdet_in_tes!I48=0,0,RES_hhdet_in_tes!I48*1000*11630/RES_hhdet_in_new!I45)</f>
        <v>23.632078715972668</v>
      </c>
      <c r="J48" s="98">
        <f>IF(RES_hhdet_in_tes!J48=0,0,RES_hhdet_in_tes!J48*1000*11630/RES_hhdet_in_new!J45)</f>
        <v>41.363099624525752</v>
      </c>
      <c r="K48" s="98">
        <f>IF(RES_hhdet_in_tes!K48=0,0,RES_hhdet_in_tes!K48*1000*11630/RES_hhdet_in_new!K45)</f>
        <v>19.976254482181581</v>
      </c>
      <c r="L48" s="98">
        <f>IF(RES_hhdet_in_tes!L48=0,0,RES_hhdet_in_tes!L48*1000*11630/RES_hhdet_in_new!L45)</f>
        <v>35.804372534899656</v>
      </c>
      <c r="M48" s="98">
        <f>IF(RES_hhdet_in_tes!M48=0,0,RES_hhdet_in_tes!M48*1000*11630/RES_hhdet_in_new!M45)</f>
        <v>20.454054575512274</v>
      </c>
      <c r="N48" s="98">
        <f>IF(RES_hhdet_in_tes!N48=0,0,RES_hhdet_in_tes!N48*1000*11630/RES_hhdet_in_new!N45)</f>
        <v>36.189280363056973</v>
      </c>
      <c r="O48" s="98">
        <f>IF(RES_hhdet_in_tes!O48=0,0,RES_hhdet_in_tes!O48*1000*11630/RES_hhdet_in_new!O45)</f>
        <v>40.010370652557469</v>
      </c>
      <c r="P48" s="98">
        <f>IF(RES_hhdet_in_tes!P48=0,0,RES_hhdet_in_tes!P48*1000*11630/RES_hhdet_in_new!P45)</f>
        <v>25.147665457574352</v>
      </c>
      <c r="Q48" s="98">
        <f>IF(RES_hhdet_in_tes!Q48=0,0,RES_hhdet_in_tes!Q48*1000*11630/RES_hhdet_in_new!Q45)</f>
        <v>36.311451714492456</v>
      </c>
      <c r="R48" s="98">
        <f>IF(RES_hhdet_in_tes!R48=0,0,RES_hhdet_in_tes!R48*1000*11630/RES_hhdet_in_new!R45)</f>
        <v>21.581281741312679</v>
      </c>
      <c r="S48" s="98">
        <f>IF(RES_hhdet_in_tes!S48=0,0,RES_hhdet_in_tes!S48*1000*11630/RES_hhdet_in_new!S45)</f>
        <v>13.98445450035943</v>
      </c>
      <c r="T48" s="98">
        <f>IF(RES_hhdet_in_tes!T48=0,0,RES_hhdet_in_tes!T48*1000*11630/RES_hhdet_in_new!T45)</f>
        <v>28.390550135435337</v>
      </c>
      <c r="U48" s="98">
        <f>IF(RES_hhdet_in_tes!U48=0,0,RES_hhdet_in_tes!U48*1000*11630/RES_hhdet_in_new!U45)</f>
        <v>31.113048939259897</v>
      </c>
      <c r="V48" s="98">
        <f>IF(RES_hhdet_in_tes!V48=0,0,RES_hhdet_in_tes!V48*1000*11630/RES_hhdet_in_new!V45)</f>
        <v>68.706462486430809</v>
      </c>
      <c r="W48" s="98">
        <f>IF(RES_hhdet_in_tes!W48=0,0,RES_hhdet_in_tes!W48*1000*11630/RES_hhdet_in_new!W45)</f>
        <v>0</v>
      </c>
      <c r="X48" s="98">
        <f>IF(RES_hhdet_in_tes!X48=0,0,RES_hhdet_in_tes!X48*1000*11630/RES_hhdet_in_new!X45)</f>
        <v>0</v>
      </c>
      <c r="Y48" s="98">
        <f>IF(RES_hhdet_in_tes!Y48=0,0,RES_hhdet_in_tes!Y48*1000*11630/RES_hhdet_in_new!Y45)</f>
        <v>85.686512021180434</v>
      </c>
      <c r="DA48" s="63" t="s">
        <v>4135</v>
      </c>
    </row>
    <row r="49" spans="1:105" ht="12" customHeight="1" x14ac:dyDescent="0.25">
      <c r="A49" s="121" t="s">
        <v>55</v>
      </c>
      <c r="B49" s="122"/>
      <c r="C49" s="122">
        <v>1517.6669293753876</v>
      </c>
      <c r="D49" s="122">
        <v>1431.0756224086922</v>
      </c>
      <c r="E49" s="122">
        <v>1503.3603013533302</v>
      </c>
      <c r="F49" s="122">
        <v>1419.9421488930559</v>
      </c>
      <c r="G49" s="122">
        <v>1437.3012008262842</v>
      </c>
      <c r="H49" s="122">
        <v>1432.5042169080834</v>
      </c>
      <c r="I49" s="122">
        <v>1499.9591528742728</v>
      </c>
      <c r="J49" s="122">
        <v>1330.7858447610629</v>
      </c>
      <c r="K49" s="122">
        <v>1355.8439168608763</v>
      </c>
      <c r="L49" s="122">
        <v>1489.0768689091105</v>
      </c>
      <c r="M49" s="122">
        <v>1491.828065437132</v>
      </c>
      <c r="N49" s="122">
        <v>1489.2567042291985</v>
      </c>
      <c r="O49" s="122">
        <v>1472.047702379293</v>
      </c>
      <c r="P49" s="122">
        <v>1466.6032144174401</v>
      </c>
      <c r="Q49" s="122">
        <v>1464.1719626677989</v>
      </c>
      <c r="R49" s="122">
        <v>1394.3059150673284</v>
      </c>
      <c r="S49" s="122">
        <v>1350.8968962899296</v>
      </c>
      <c r="T49" s="122">
        <v>1288.5074356652356</v>
      </c>
      <c r="U49" s="122">
        <v>1240.1436702766757</v>
      </c>
      <c r="V49" s="122">
        <v>1402.9178774048644</v>
      </c>
      <c r="W49" s="122">
        <v>0</v>
      </c>
      <c r="X49" s="122">
        <v>0</v>
      </c>
      <c r="Y49" s="122">
        <v>1051.244771519335</v>
      </c>
      <c r="DA49" s="130" t="s">
        <v>4136</v>
      </c>
    </row>
    <row r="50" spans="1:105" ht="12" customHeight="1" x14ac:dyDescent="0.25">
      <c r="A50" s="97" t="s">
        <v>138</v>
      </c>
      <c r="B50" s="98"/>
      <c r="C50" s="98">
        <v>1523.190184754922</v>
      </c>
      <c r="D50" s="98">
        <v>1429.6415463753688</v>
      </c>
      <c r="E50" s="98">
        <v>1509.6041267432536</v>
      </c>
      <c r="F50" s="98">
        <v>1420.5644800256512</v>
      </c>
      <c r="G50" s="98">
        <v>1431.5891990830924</v>
      </c>
      <c r="H50" s="98">
        <v>1423.5542929381779</v>
      </c>
      <c r="I50" s="98">
        <v>1505.8907224210679</v>
      </c>
      <c r="J50" s="98">
        <v>1326.9474278528785</v>
      </c>
      <c r="K50" s="98">
        <v>1350.1198477020273</v>
      </c>
      <c r="L50" s="98">
        <v>1491.7008664789046</v>
      </c>
      <c r="M50" s="98">
        <v>1491.4803045435115</v>
      </c>
      <c r="N50" s="98">
        <v>1489.0661495630043</v>
      </c>
      <c r="O50" s="98">
        <v>1471.567003702037</v>
      </c>
      <c r="P50" s="98">
        <v>1469.8408889611358</v>
      </c>
      <c r="Q50" s="98">
        <v>1469.7808654287217</v>
      </c>
      <c r="R50" s="98">
        <v>1391.0760533377497</v>
      </c>
      <c r="S50" s="98">
        <v>1349.38706269257</v>
      </c>
      <c r="T50" s="98">
        <v>1286.6431904708904</v>
      </c>
      <c r="U50" s="98">
        <v>1238.9088469692003</v>
      </c>
      <c r="V50" s="98">
        <v>1408.5389611211051</v>
      </c>
      <c r="W50" s="98">
        <v>0</v>
      </c>
      <c r="X50" s="98">
        <v>0</v>
      </c>
      <c r="Y50" s="98">
        <v>859.2938990991496</v>
      </c>
      <c r="DA50" s="63" t="s">
        <v>4137</v>
      </c>
    </row>
    <row r="51" spans="1:105" ht="12" customHeight="1" x14ac:dyDescent="0.25">
      <c r="A51" s="97" t="s">
        <v>137</v>
      </c>
      <c r="B51" s="98"/>
      <c r="C51" s="98">
        <v>1523.2230774382067</v>
      </c>
      <c r="D51" s="98">
        <v>0</v>
      </c>
      <c r="E51" s="98">
        <v>1509.6295723923376</v>
      </c>
      <c r="F51" s="98">
        <v>0</v>
      </c>
      <c r="G51" s="98">
        <v>0</v>
      </c>
      <c r="H51" s="98">
        <v>1423.7829506247872</v>
      </c>
      <c r="I51" s="98">
        <v>1506.245729463127</v>
      </c>
      <c r="J51" s="98">
        <v>1327.299316441693</v>
      </c>
      <c r="K51" s="98">
        <v>1350.5205490971193</v>
      </c>
      <c r="L51" s="98">
        <v>1492.2808059174993</v>
      </c>
      <c r="M51" s="98">
        <v>1491.815586363844</v>
      </c>
      <c r="N51" s="98">
        <v>1489.2785810332805</v>
      </c>
      <c r="O51" s="98">
        <v>1471.83659347762</v>
      </c>
      <c r="P51" s="98">
        <v>1470.8849518441627</v>
      </c>
      <c r="Q51" s="98">
        <v>1471.0276173248724</v>
      </c>
      <c r="R51" s="98">
        <v>1392.3621999737177</v>
      </c>
      <c r="S51" s="98">
        <v>1350.6414696331801</v>
      </c>
      <c r="T51" s="98">
        <v>1288.2025705872561</v>
      </c>
      <c r="U51" s="98">
        <v>1240.778938898078</v>
      </c>
      <c r="V51" s="98">
        <v>1411.3870234574235</v>
      </c>
      <c r="W51" s="98">
        <v>0</v>
      </c>
      <c r="X51" s="98">
        <v>0</v>
      </c>
      <c r="Y51" s="98">
        <v>0</v>
      </c>
      <c r="DA51" s="63" t="s">
        <v>4138</v>
      </c>
    </row>
    <row r="52" spans="1:105" ht="12" customHeight="1" x14ac:dyDescent="0.25">
      <c r="A52" s="100" t="s">
        <v>211</v>
      </c>
      <c r="B52" s="101"/>
      <c r="C52" s="101">
        <v>1215.7463150718004</v>
      </c>
      <c r="D52" s="101">
        <v>0</v>
      </c>
      <c r="E52" s="101">
        <v>1202.3080223779766</v>
      </c>
      <c r="F52" s="101">
        <v>0</v>
      </c>
      <c r="G52" s="101">
        <v>0</v>
      </c>
      <c r="H52" s="101">
        <v>1139.4039509518307</v>
      </c>
      <c r="I52" s="101">
        <v>1222.5354327261882</v>
      </c>
      <c r="J52" s="101">
        <v>1066.9834786850427</v>
      </c>
      <c r="K52" s="101">
        <v>1086.0523438602329</v>
      </c>
      <c r="L52" s="101">
        <v>1196.2903443514604</v>
      </c>
      <c r="M52" s="101">
        <v>1200.2738021595312</v>
      </c>
      <c r="N52" s="101">
        <v>1197.0820760108622</v>
      </c>
      <c r="O52" s="101">
        <v>1181.4509371267245</v>
      </c>
      <c r="P52" s="101">
        <v>1181.608882691778</v>
      </c>
      <c r="Q52" s="101">
        <v>1179.8426394167766</v>
      </c>
      <c r="R52" s="101">
        <v>1119.6639076215379</v>
      </c>
      <c r="S52" s="101">
        <v>1086.2632029701706</v>
      </c>
      <c r="T52" s="101">
        <v>1037.0166355186389</v>
      </c>
      <c r="U52" s="101">
        <v>997.75916071067854</v>
      </c>
      <c r="V52" s="101">
        <v>1134.1573352398395</v>
      </c>
      <c r="W52" s="101">
        <v>0</v>
      </c>
      <c r="X52" s="101">
        <v>0</v>
      </c>
      <c r="Y52" s="101">
        <v>0</v>
      </c>
      <c r="DA52" s="131" t="s">
        <v>4139</v>
      </c>
    </row>
    <row r="53" spans="1:105" ht="12" customHeight="1" x14ac:dyDescent="0.25">
      <c r="A53" s="103" t="s">
        <v>52</v>
      </c>
      <c r="B53" s="104"/>
      <c r="C53" s="104">
        <v>307.47676236640643</v>
      </c>
      <c r="D53" s="104">
        <v>0</v>
      </c>
      <c r="E53" s="104">
        <v>307.32155001436115</v>
      </c>
      <c r="F53" s="104">
        <v>0</v>
      </c>
      <c r="G53" s="104">
        <v>0</v>
      </c>
      <c r="H53" s="104">
        <v>284.3789996729567</v>
      </c>
      <c r="I53" s="104">
        <v>283.7102967369388</v>
      </c>
      <c r="J53" s="104">
        <v>260.31583775665018</v>
      </c>
      <c r="K53" s="104">
        <v>264.46820523688626</v>
      </c>
      <c r="L53" s="104">
        <v>295.99046156603907</v>
      </c>
      <c r="M53" s="104">
        <v>291.54178420431276</v>
      </c>
      <c r="N53" s="104">
        <v>292.19650502241819</v>
      </c>
      <c r="O53" s="104">
        <v>290.38565635089549</v>
      </c>
      <c r="P53" s="104">
        <v>289.27606915238511</v>
      </c>
      <c r="Q53" s="104">
        <v>291.18497790809562</v>
      </c>
      <c r="R53" s="104">
        <v>272.69829235217992</v>
      </c>
      <c r="S53" s="104">
        <v>264.37826666300975</v>
      </c>
      <c r="T53" s="104">
        <v>251.1859350686174</v>
      </c>
      <c r="U53" s="104">
        <v>243.01977818739951</v>
      </c>
      <c r="V53" s="104">
        <v>277.22968821758411</v>
      </c>
      <c r="W53" s="104">
        <v>0</v>
      </c>
      <c r="X53" s="104">
        <v>0</v>
      </c>
      <c r="Y53" s="104">
        <v>0</v>
      </c>
      <c r="DA53" s="132" t="s">
        <v>4140</v>
      </c>
    </row>
    <row r="54" spans="1:105" ht="12" customHeight="1" x14ac:dyDescent="0.25">
      <c r="A54" s="106" t="s">
        <v>122</v>
      </c>
      <c r="B54" s="101"/>
      <c r="C54" s="101">
        <v>1446.7600546569008</v>
      </c>
      <c r="D54" s="101">
        <v>1450.1974055895253</v>
      </c>
      <c r="E54" s="101">
        <v>1422.6419310783208</v>
      </c>
      <c r="F54" s="101">
        <v>1417.7765011074107</v>
      </c>
      <c r="G54" s="101">
        <v>1466.4606033513787</v>
      </c>
      <c r="H54" s="101">
        <v>1462.9491476278154</v>
      </c>
      <c r="I54" s="101">
        <v>1422.0197330514816</v>
      </c>
      <c r="J54" s="101">
        <v>1399.8420691580191</v>
      </c>
      <c r="K54" s="101">
        <v>1435.0660415025559</v>
      </c>
      <c r="L54" s="101">
        <v>1433.1035238894381</v>
      </c>
      <c r="M54" s="101">
        <v>1500.3434232566015</v>
      </c>
      <c r="N54" s="101">
        <v>1494.9371838137429</v>
      </c>
      <c r="O54" s="101">
        <v>1484.0672629778473</v>
      </c>
      <c r="P54" s="101">
        <v>1450.044989953504</v>
      </c>
      <c r="Q54" s="101">
        <v>1426.9216752492159</v>
      </c>
      <c r="R54" s="101">
        <v>1416.6582570595833</v>
      </c>
      <c r="S54" s="101">
        <v>1366.8385712529664</v>
      </c>
      <c r="T54" s="101">
        <v>1322.8758957117916</v>
      </c>
      <c r="U54" s="101">
        <v>1278.9082488239901</v>
      </c>
      <c r="V54" s="101">
        <v>1266.8199391488702</v>
      </c>
      <c r="W54" s="101">
        <v>0</v>
      </c>
      <c r="X54" s="101">
        <v>0</v>
      </c>
      <c r="Y54" s="101">
        <v>1087.4015564944702</v>
      </c>
      <c r="DA54" s="131" t="s">
        <v>4141</v>
      </c>
    </row>
    <row r="55" spans="1:105" ht="12" customHeight="1" x14ac:dyDescent="0.25">
      <c r="A55" s="107" t="s">
        <v>121</v>
      </c>
      <c r="B55" s="104"/>
      <c r="C55" s="104">
        <v>1446.7615475568834</v>
      </c>
      <c r="D55" s="104">
        <v>1450.1936691700787</v>
      </c>
      <c r="E55" s="104">
        <v>1422.6279991317704</v>
      </c>
      <c r="F55" s="104">
        <v>1417.7787219599202</v>
      </c>
      <c r="G55" s="104">
        <v>1466.4859146412066</v>
      </c>
      <c r="H55" s="104">
        <v>1463.0322243842561</v>
      </c>
      <c r="I55" s="104">
        <v>1422.1023886401463</v>
      </c>
      <c r="J55" s="104">
        <v>1400.0095330090721</v>
      </c>
      <c r="K55" s="104">
        <v>1435.1846894123869</v>
      </c>
      <c r="L55" s="104">
        <v>1433.1856480847384</v>
      </c>
      <c r="M55" s="104">
        <v>1500.3793940785897</v>
      </c>
      <c r="N55" s="104">
        <v>1494.970583969327</v>
      </c>
      <c r="O55" s="104">
        <v>1484.1525831317526</v>
      </c>
      <c r="P55" s="104">
        <v>1450.3445027128341</v>
      </c>
      <c r="Q55" s="104">
        <v>1427.261954013067</v>
      </c>
      <c r="R55" s="104">
        <v>1417.0216075934725</v>
      </c>
      <c r="S55" s="104">
        <v>1367.1156524049154</v>
      </c>
      <c r="T55" s="104">
        <v>1323.1180696957804</v>
      </c>
      <c r="U55" s="104">
        <v>1279.1041189695757</v>
      </c>
      <c r="V55" s="104">
        <v>1266.9990020131468</v>
      </c>
      <c r="W55" s="104">
        <v>0</v>
      </c>
      <c r="X55" s="104">
        <v>0</v>
      </c>
      <c r="Y55" s="104">
        <v>1087.5571424448303</v>
      </c>
      <c r="DA55" s="132" t="s">
        <v>4142</v>
      </c>
    </row>
    <row r="56" spans="1:105" ht="12" customHeight="1" x14ac:dyDescent="0.25">
      <c r="A56" s="108" t="s">
        <v>53</v>
      </c>
      <c r="B56" s="98"/>
      <c r="C56" s="98">
        <v>1154.7143329230778</v>
      </c>
      <c r="D56" s="98">
        <v>1160.360030055911</v>
      </c>
      <c r="E56" s="98">
        <v>1133.0119532183342</v>
      </c>
      <c r="F56" s="98">
        <v>1130.6479730685603</v>
      </c>
      <c r="G56" s="98">
        <v>1174.5655881034622</v>
      </c>
      <c r="H56" s="98">
        <v>1170.8232904398208</v>
      </c>
      <c r="I56" s="98">
        <v>1154.2240825548824</v>
      </c>
      <c r="J56" s="98">
        <v>1125.4614841182449</v>
      </c>
      <c r="K56" s="98">
        <v>1154.1763170321456</v>
      </c>
      <c r="L56" s="98">
        <v>1148.9056749997101</v>
      </c>
      <c r="M56" s="98">
        <v>1207.1765849213111</v>
      </c>
      <c r="N56" s="98">
        <v>1201.6651916619949</v>
      </c>
      <c r="O56" s="98">
        <v>1191.3479696276124</v>
      </c>
      <c r="P56" s="98">
        <v>1165.1114617006101</v>
      </c>
      <c r="Q56" s="98">
        <v>1144.7530720684172</v>
      </c>
      <c r="R56" s="98">
        <v>1139.5892534683837</v>
      </c>
      <c r="S56" s="98">
        <v>1099.5597444537404</v>
      </c>
      <c r="T56" s="98">
        <v>1065.2492291223114</v>
      </c>
      <c r="U56" s="98">
        <v>1028.701797205224</v>
      </c>
      <c r="V56" s="98">
        <v>1017.9563597317508</v>
      </c>
      <c r="W56" s="98">
        <v>0</v>
      </c>
      <c r="X56" s="98">
        <v>0</v>
      </c>
      <c r="Y56" s="98">
        <v>877.71489902692713</v>
      </c>
      <c r="DA56" s="63" t="s">
        <v>4143</v>
      </c>
    </row>
    <row r="57" spans="1:105" ht="12" customHeight="1" x14ac:dyDescent="0.25">
      <c r="A57" s="108" t="s">
        <v>52</v>
      </c>
      <c r="B57" s="98"/>
      <c r="C57" s="98">
        <v>292.04721463380571</v>
      </c>
      <c r="D57" s="98">
        <v>289.83363911416785</v>
      </c>
      <c r="E57" s="98">
        <v>289.61604591343604</v>
      </c>
      <c r="F57" s="98">
        <v>287.1307488913601</v>
      </c>
      <c r="G57" s="98">
        <v>291.9203265377447</v>
      </c>
      <c r="H57" s="98">
        <v>292.20893394443544</v>
      </c>
      <c r="I57" s="98">
        <v>267.87830608526411</v>
      </c>
      <c r="J57" s="98">
        <v>274.54804889082749</v>
      </c>
      <c r="K57" s="98">
        <v>281.00837238024127</v>
      </c>
      <c r="L57" s="98">
        <v>284.27997308502836</v>
      </c>
      <c r="M57" s="98">
        <v>293.20280915727892</v>
      </c>
      <c r="N57" s="98">
        <v>293.30539230733211</v>
      </c>
      <c r="O57" s="98">
        <v>292.80461350414009</v>
      </c>
      <c r="P57" s="98">
        <v>285.23304101222419</v>
      </c>
      <c r="Q57" s="98">
        <v>282.50888194464983</v>
      </c>
      <c r="R57" s="98">
        <v>277.43235412508875</v>
      </c>
      <c r="S57" s="98">
        <v>267.55590795117485</v>
      </c>
      <c r="T57" s="98">
        <v>257.86884057346896</v>
      </c>
      <c r="U57" s="98">
        <v>250.4023217643518</v>
      </c>
      <c r="V57" s="98">
        <v>249.04264228139587</v>
      </c>
      <c r="W57" s="98">
        <v>0</v>
      </c>
      <c r="X57" s="98">
        <v>0</v>
      </c>
      <c r="Y57" s="98">
        <v>209.84224341790326</v>
      </c>
      <c r="DA57" s="63" t="s">
        <v>4144</v>
      </c>
    </row>
    <row r="58" spans="1:105" ht="12" customHeight="1" x14ac:dyDescent="0.25">
      <c r="A58" s="121" t="s">
        <v>54</v>
      </c>
      <c r="B58" s="122"/>
      <c r="C58" s="122">
        <v>147.85429856964848</v>
      </c>
      <c r="D58" s="122">
        <v>147.83434601135431</v>
      </c>
      <c r="E58" s="122">
        <v>150.28636885766667</v>
      </c>
      <c r="F58" s="122">
        <v>148.55747643466256</v>
      </c>
      <c r="G58" s="122">
        <v>153.65205418574956</v>
      </c>
      <c r="H58" s="122">
        <v>151.43750964016485</v>
      </c>
      <c r="I58" s="122">
        <v>152.55859509522236</v>
      </c>
      <c r="J58" s="122">
        <v>161.86755735388175</v>
      </c>
      <c r="K58" s="122">
        <v>173.46149119096202</v>
      </c>
      <c r="L58" s="122">
        <v>175.78497594732809</v>
      </c>
      <c r="M58" s="122">
        <v>177.7363881805507</v>
      </c>
      <c r="N58" s="122">
        <v>185.46459516575075</v>
      </c>
      <c r="O58" s="122">
        <v>185.68612088106329</v>
      </c>
      <c r="P58" s="122">
        <v>184.6853642172066</v>
      </c>
      <c r="Q58" s="122">
        <v>187.29163875307103</v>
      </c>
      <c r="R58" s="122">
        <v>185.68268307585168</v>
      </c>
      <c r="S58" s="122">
        <v>185.80086221584483</v>
      </c>
      <c r="T58" s="122">
        <v>190.13930701654604</v>
      </c>
      <c r="U58" s="122">
        <v>190.99663624753171</v>
      </c>
      <c r="V58" s="122">
        <v>254.74185484504298</v>
      </c>
      <c r="W58" s="122">
        <v>0</v>
      </c>
      <c r="X58" s="122">
        <v>0</v>
      </c>
      <c r="Y58" s="122">
        <v>213.00204973481146</v>
      </c>
      <c r="DA58" s="130" t="s">
        <v>4145</v>
      </c>
    </row>
    <row r="59" spans="1:105" ht="12" customHeight="1" x14ac:dyDescent="0.25">
      <c r="A59" s="97" t="s">
        <v>50</v>
      </c>
      <c r="B59" s="98"/>
      <c r="C59" s="98">
        <v>162.97266499979469</v>
      </c>
      <c r="D59" s="98">
        <v>153.70583106130996</v>
      </c>
      <c r="E59" s="98">
        <v>175.15966150967125</v>
      </c>
      <c r="F59" s="98">
        <v>149.92945650174499</v>
      </c>
      <c r="G59" s="98">
        <v>186.06739999210868</v>
      </c>
      <c r="H59" s="98">
        <v>98.041969980423303</v>
      </c>
      <c r="I59" s="98">
        <v>131.19275158951871</v>
      </c>
      <c r="J59" s="98">
        <v>184.71360376388239</v>
      </c>
      <c r="K59" s="98">
        <v>216.53128710983088</v>
      </c>
      <c r="L59" s="98">
        <v>170.28627824926713</v>
      </c>
      <c r="M59" s="98">
        <v>165.22114432762567</v>
      </c>
      <c r="N59" s="98">
        <v>138.56612423730326</v>
      </c>
      <c r="O59" s="98">
        <v>189.12646954515091</v>
      </c>
      <c r="P59" s="98">
        <v>180.8590068457078</v>
      </c>
      <c r="Q59" s="98">
        <v>222.92347488759884</v>
      </c>
      <c r="R59" s="98">
        <v>177.37438037889228</v>
      </c>
      <c r="S59" s="98">
        <v>182.63515646071954</v>
      </c>
      <c r="T59" s="98">
        <v>190.26063437712372</v>
      </c>
      <c r="U59" s="98">
        <v>193.74258240104362</v>
      </c>
      <c r="V59" s="98">
        <v>251.94795758406053</v>
      </c>
      <c r="W59" s="98">
        <v>0</v>
      </c>
      <c r="X59" s="98">
        <v>0</v>
      </c>
      <c r="Y59" s="98">
        <v>197.86231404133889</v>
      </c>
      <c r="DA59" s="63" t="s">
        <v>4146</v>
      </c>
    </row>
    <row r="60" spans="1:105" ht="12" customHeight="1" x14ac:dyDescent="0.25">
      <c r="A60" s="109" t="s">
        <v>120</v>
      </c>
      <c r="B60" s="33"/>
      <c r="C60" s="33">
        <v>145.50980251020158</v>
      </c>
      <c r="D60" s="33">
        <v>146.98387628156252</v>
      </c>
      <c r="E60" s="33">
        <v>146.76525840124773</v>
      </c>
      <c r="F60" s="33">
        <v>148.44814468976389</v>
      </c>
      <c r="G60" s="33">
        <v>150.84979298286339</v>
      </c>
      <c r="H60" s="33">
        <v>155.69635166927287</v>
      </c>
      <c r="I60" s="33">
        <v>155.00814840438164</v>
      </c>
      <c r="J60" s="33">
        <v>157.82549288509239</v>
      </c>
      <c r="K60" s="33">
        <v>168.33186579207018</v>
      </c>
      <c r="L60" s="33">
        <v>176.04411649931788</v>
      </c>
      <c r="M60" s="33">
        <v>177.87758891794263</v>
      </c>
      <c r="N60" s="33">
        <v>186.59211937970997</v>
      </c>
      <c r="O60" s="33">
        <v>185.41396149945604</v>
      </c>
      <c r="P60" s="33">
        <v>185.15900440565994</v>
      </c>
      <c r="Q60" s="33">
        <v>183.6245814123709</v>
      </c>
      <c r="R60" s="33">
        <v>186.48255072680118</v>
      </c>
      <c r="S60" s="33">
        <v>185.95884600781488</v>
      </c>
      <c r="T60" s="33">
        <v>190.13600613945005</v>
      </c>
      <c r="U60" s="33">
        <v>190.9008688431168</v>
      </c>
      <c r="V60" s="33">
        <v>254.8711458245823</v>
      </c>
      <c r="W60" s="33">
        <v>0</v>
      </c>
      <c r="X60" s="33">
        <v>0</v>
      </c>
      <c r="Y60" s="33">
        <v>213.44230053042136</v>
      </c>
      <c r="DA60" s="60" t="s">
        <v>4147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16679.968555105967</v>
      </c>
      <c r="D62" s="117">
        <f t="shared" si="21"/>
        <v>17568.416006603624</v>
      </c>
      <c r="E62" s="117">
        <f t="shared" si="21"/>
        <v>17017.195093496863</v>
      </c>
      <c r="F62" s="117">
        <f t="shared" si="21"/>
        <v>16606.065761727048</v>
      </c>
      <c r="G62" s="117">
        <f t="shared" si="21"/>
        <v>17441.927277454284</v>
      </c>
      <c r="H62" s="117">
        <f t="shared" si="21"/>
        <v>18544.566918168457</v>
      </c>
      <c r="I62" s="117">
        <f t="shared" si="21"/>
        <v>18682.22378537897</v>
      </c>
      <c r="J62" s="117">
        <f t="shared" si="21"/>
        <v>15846.006109686998</v>
      </c>
      <c r="K62" s="117">
        <f t="shared" si="21"/>
        <v>16255.370049763604</v>
      </c>
      <c r="L62" s="117">
        <f t="shared" si="21"/>
        <v>19127.695433319466</v>
      </c>
      <c r="M62" s="117">
        <f t="shared" si="21"/>
        <v>0</v>
      </c>
      <c r="N62" s="117">
        <f t="shared" si="21"/>
        <v>0</v>
      </c>
      <c r="O62" s="117">
        <f t="shared" si="21"/>
        <v>15179.986210372186</v>
      </c>
      <c r="P62" s="117">
        <f t="shared" si="21"/>
        <v>16032.508100007368</v>
      </c>
      <c r="Q62" s="117">
        <f t="shared" si="21"/>
        <v>14043.808128289564</v>
      </c>
      <c r="R62" s="117">
        <f t="shared" ref="R62:V62" si="22">R63+R66+R68+R77</f>
        <v>14583.88495583937</v>
      </c>
      <c r="S62" s="117">
        <f t="shared" si="22"/>
        <v>13214.933264072966</v>
      </c>
      <c r="T62" s="117">
        <f t="shared" si="22"/>
        <v>12670.87205027852</v>
      </c>
      <c r="U62" s="117">
        <f t="shared" si="22"/>
        <v>10870.507540734385</v>
      </c>
      <c r="V62" s="117">
        <f t="shared" si="22"/>
        <v>11909.008758870368</v>
      </c>
      <c r="W62" s="117">
        <f t="shared" ref="W62:Y62" si="23">W63+W66+W68+W77</f>
        <v>12248.683861576274</v>
      </c>
      <c r="X62" s="117">
        <f t="shared" si="23"/>
        <v>0</v>
      </c>
      <c r="Y62" s="117">
        <f t="shared" si="23"/>
        <v>0</v>
      </c>
      <c r="DA62" s="129" t="s">
        <v>4148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15071.783554014683</v>
      </c>
      <c r="D63" s="122">
        <f t="shared" si="24"/>
        <v>15890.056618082917</v>
      </c>
      <c r="E63" s="122">
        <f t="shared" si="24"/>
        <v>15462.515920352276</v>
      </c>
      <c r="F63" s="122">
        <f t="shared" si="24"/>
        <v>15016.325542602723</v>
      </c>
      <c r="G63" s="122">
        <f t="shared" si="24"/>
        <v>15861.312761482239</v>
      </c>
      <c r="H63" s="122">
        <f t="shared" si="24"/>
        <v>16879.012851883519</v>
      </c>
      <c r="I63" s="122">
        <f t="shared" si="24"/>
        <v>17028.569584937562</v>
      </c>
      <c r="J63" s="122">
        <f t="shared" si="24"/>
        <v>14234.46233611989</v>
      </c>
      <c r="K63" s="122">
        <f t="shared" si="24"/>
        <v>14589.359789592678</v>
      </c>
      <c r="L63" s="122">
        <f t="shared" si="24"/>
        <v>17366.024493564975</v>
      </c>
      <c r="M63" s="122">
        <f t="shared" si="24"/>
        <v>0</v>
      </c>
      <c r="N63" s="122">
        <f t="shared" si="24"/>
        <v>0</v>
      </c>
      <c r="O63" s="122">
        <f t="shared" si="24"/>
        <v>13482.767731827078</v>
      </c>
      <c r="P63" s="122">
        <f t="shared" si="24"/>
        <v>14362.063683370981</v>
      </c>
      <c r="Q63" s="122">
        <f t="shared" si="24"/>
        <v>12414.705586116594</v>
      </c>
      <c r="R63" s="122">
        <f t="shared" ref="R63:V63" si="25">SUM(R64:R65)</f>
        <v>13016.062117588723</v>
      </c>
      <c r="S63" s="122">
        <f t="shared" si="25"/>
        <v>11668.531184153126</v>
      </c>
      <c r="T63" s="122">
        <f t="shared" si="25"/>
        <v>11200.854262822806</v>
      </c>
      <c r="U63" s="122">
        <f t="shared" si="25"/>
        <v>9316.1575149881664</v>
      </c>
      <c r="V63" s="122">
        <f t="shared" si="25"/>
        <v>10289.567849753723</v>
      </c>
      <c r="W63" s="122">
        <f t="shared" ref="W63:Y63" si="26">SUM(W64:W65)</f>
        <v>10504.330154787789</v>
      </c>
      <c r="X63" s="122">
        <f t="shared" si="26"/>
        <v>0</v>
      </c>
      <c r="Y63" s="122">
        <f t="shared" si="26"/>
        <v>0</v>
      </c>
      <c r="DA63" s="130" t="s">
        <v>4149</v>
      </c>
    </row>
    <row r="64" spans="1:105" ht="12" customHeight="1" x14ac:dyDescent="0.25">
      <c r="A64" s="97" t="s">
        <v>212</v>
      </c>
      <c r="B64" s="98"/>
      <c r="C64" s="98">
        <v>14730.565085683844</v>
      </c>
      <c r="D64" s="98">
        <v>15539.155712791564</v>
      </c>
      <c r="E64" s="98">
        <v>15126.056555781055</v>
      </c>
      <c r="F64" s="98">
        <v>14698.684004641555</v>
      </c>
      <c r="G64" s="98">
        <v>15531.762599783706</v>
      </c>
      <c r="H64" s="98">
        <v>16533.913392978982</v>
      </c>
      <c r="I64" s="98">
        <v>16685.477035976764</v>
      </c>
      <c r="J64" s="98">
        <v>13952.833529946052</v>
      </c>
      <c r="K64" s="98">
        <v>14303.741740635251</v>
      </c>
      <c r="L64" s="98">
        <v>17028.145683043971</v>
      </c>
      <c r="M64" s="98">
        <v>0</v>
      </c>
      <c r="N64" s="98">
        <v>0</v>
      </c>
      <c r="O64" s="98">
        <v>13231.119581448806</v>
      </c>
      <c r="P64" s="98">
        <v>14096.706716595354</v>
      </c>
      <c r="Q64" s="98">
        <v>12187.801471206029</v>
      </c>
      <c r="R64" s="98">
        <v>12778.685833155381</v>
      </c>
      <c r="S64" s="98">
        <v>11457.811798849441</v>
      </c>
      <c r="T64" s="98">
        <v>11000.714422609813</v>
      </c>
      <c r="U64" s="98">
        <v>9150.6352723079362</v>
      </c>
      <c r="V64" s="98">
        <v>10107.414406597823</v>
      </c>
      <c r="W64" s="98">
        <v>10317.642239829578</v>
      </c>
      <c r="X64" s="98">
        <v>0</v>
      </c>
      <c r="Y64" s="98">
        <v>0</v>
      </c>
      <c r="DA64" s="63" t="s">
        <v>4150</v>
      </c>
    </row>
    <row r="65" spans="1:105" ht="12" customHeight="1" x14ac:dyDescent="0.25">
      <c r="A65" s="97" t="s">
        <v>53</v>
      </c>
      <c r="B65" s="98"/>
      <c r="C65" s="98">
        <v>341.21846833083805</v>
      </c>
      <c r="D65" s="98">
        <v>350.90090529135284</v>
      </c>
      <c r="E65" s="98">
        <v>336.45936457122076</v>
      </c>
      <c r="F65" s="98">
        <v>317.64153796116722</v>
      </c>
      <c r="G65" s="98">
        <v>329.55016169853377</v>
      </c>
      <c r="H65" s="98">
        <v>345.09945890453798</v>
      </c>
      <c r="I65" s="98">
        <v>343.09254896079858</v>
      </c>
      <c r="J65" s="98">
        <v>281.62880617383689</v>
      </c>
      <c r="K65" s="98">
        <v>285.61804895742802</v>
      </c>
      <c r="L65" s="98">
        <v>337.87881052100408</v>
      </c>
      <c r="M65" s="98">
        <v>0</v>
      </c>
      <c r="N65" s="98">
        <v>0</v>
      </c>
      <c r="O65" s="98">
        <v>251.64815037827222</v>
      </c>
      <c r="P65" s="98">
        <v>265.3569667756276</v>
      </c>
      <c r="Q65" s="98">
        <v>226.90411491056472</v>
      </c>
      <c r="R65" s="98">
        <v>237.37628443334089</v>
      </c>
      <c r="S65" s="98">
        <v>210.71938530368496</v>
      </c>
      <c r="T65" s="98">
        <v>200.13984021299262</v>
      </c>
      <c r="U65" s="98">
        <v>165.52224268022988</v>
      </c>
      <c r="V65" s="98">
        <v>182.1534431558986</v>
      </c>
      <c r="W65" s="98">
        <v>186.68791495821009</v>
      </c>
      <c r="X65" s="98">
        <v>0</v>
      </c>
      <c r="Y65" s="98">
        <v>0</v>
      </c>
      <c r="DA65" s="63" t="s">
        <v>4151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24.602847753214981</v>
      </c>
      <c r="D66" s="122">
        <f t="shared" si="27"/>
        <v>22.292024576069821</v>
      </c>
      <c r="E66" s="122">
        <f t="shared" si="27"/>
        <v>18.646604746158872</v>
      </c>
      <c r="F66" s="122">
        <f t="shared" si="27"/>
        <v>19.854691182224286</v>
      </c>
      <c r="G66" s="122">
        <f t="shared" si="27"/>
        <v>36.360021958511929</v>
      </c>
      <c r="H66" s="122">
        <f t="shared" si="27"/>
        <v>30.632902952694565</v>
      </c>
      <c r="I66" s="122">
        <f t="shared" si="27"/>
        <v>23.164708896020443</v>
      </c>
      <c r="J66" s="122">
        <f t="shared" si="27"/>
        <v>41.538886542167795</v>
      </c>
      <c r="K66" s="122">
        <f t="shared" si="27"/>
        <v>20.451318048042193</v>
      </c>
      <c r="L66" s="122">
        <f t="shared" si="27"/>
        <v>34.345118696292403</v>
      </c>
      <c r="M66" s="122">
        <f t="shared" si="27"/>
        <v>0</v>
      </c>
      <c r="N66" s="122">
        <f t="shared" si="27"/>
        <v>0</v>
      </c>
      <c r="O66" s="122">
        <f t="shared" si="27"/>
        <v>37.57246276333354</v>
      </c>
      <c r="P66" s="122">
        <f t="shared" si="27"/>
        <v>19.406926002677668</v>
      </c>
      <c r="Q66" s="122">
        <f t="shared" si="27"/>
        <v>36.435481185890168</v>
      </c>
      <c r="R66" s="122">
        <f t="shared" si="27"/>
        <v>21.624162516841828</v>
      </c>
      <c r="S66" s="122">
        <f t="shared" si="27"/>
        <v>14.213587072384708</v>
      </c>
      <c r="T66" s="122">
        <f t="shared" si="27"/>
        <v>29.486450514148068</v>
      </c>
      <c r="U66" s="122">
        <f t="shared" si="27"/>
        <v>31.379687022986573</v>
      </c>
      <c r="V66" s="122">
        <f t="shared" si="27"/>
        <v>67.350834934619641</v>
      </c>
      <c r="W66" s="122">
        <f t="shared" si="27"/>
        <v>69.623040075995831</v>
      </c>
      <c r="X66" s="122">
        <f t="shared" si="27"/>
        <v>0</v>
      </c>
      <c r="Y66" s="122">
        <f t="shared" si="27"/>
        <v>0</v>
      </c>
      <c r="DA66" s="130" t="s">
        <v>4152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24.602847753214981</v>
      </c>
      <c r="D67" s="98">
        <f>IF(RES_hhdet_in_tes!D67=0,0,RES_hhdet_in_tes!D67*1000*11630/RES_hhdet_in_new!D64)</f>
        <v>22.292024576069821</v>
      </c>
      <c r="E67" s="98">
        <f>IF(RES_hhdet_in_tes!E67=0,0,RES_hhdet_in_tes!E67*1000*11630/RES_hhdet_in_new!E64)</f>
        <v>18.646604746158872</v>
      </c>
      <c r="F67" s="98">
        <f>IF(RES_hhdet_in_tes!F67=0,0,RES_hhdet_in_tes!F67*1000*11630/RES_hhdet_in_new!F64)</f>
        <v>19.854691182224286</v>
      </c>
      <c r="G67" s="98">
        <f>IF(RES_hhdet_in_tes!G67=0,0,RES_hhdet_in_tes!G67*1000*11630/RES_hhdet_in_new!G64)</f>
        <v>36.360021958511929</v>
      </c>
      <c r="H67" s="98">
        <f>IF(RES_hhdet_in_tes!H67=0,0,RES_hhdet_in_tes!H67*1000*11630/RES_hhdet_in_new!H64)</f>
        <v>30.632902952694565</v>
      </c>
      <c r="I67" s="98">
        <f>IF(RES_hhdet_in_tes!I67=0,0,RES_hhdet_in_tes!I67*1000*11630/RES_hhdet_in_new!I64)</f>
        <v>23.164708896020443</v>
      </c>
      <c r="J67" s="98">
        <f>IF(RES_hhdet_in_tes!J67=0,0,RES_hhdet_in_tes!J67*1000*11630/RES_hhdet_in_new!J64)</f>
        <v>41.538886542167795</v>
      </c>
      <c r="K67" s="98">
        <f>IF(RES_hhdet_in_tes!K67=0,0,RES_hhdet_in_tes!K67*1000*11630/RES_hhdet_in_new!K64)</f>
        <v>20.451318048042193</v>
      </c>
      <c r="L67" s="98">
        <f>IF(RES_hhdet_in_tes!L67=0,0,RES_hhdet_in_tes!L67*1000*11630/RES_hhdet_in_new!L64)</f>
        <v>34.345118696292403</v>
      </c>
      <c r="M67" s="98">
        <f>IF(RES_hhdet_in_tes!M67=0,0,RES_hhdet_in_tes!M67*1000*11630/RES_hhdet_in_new!M64)</f>
        <v>0</v>
      </c>
      <c r="N67" s="98">
        <f>IF(RES_hhdet_in_tes!N67=0,0,RES_hhdet_in_tes!N67*1000*11630/RES_hhdet_in_new!N64)</f>
        <v>0</v>
      </c>
      <c r="O67" s="98">
        <f>IF(RES_hhdet_in_tes!O67=0,0,RES_hhdet_in_tes!O67*1000*11630/RES_hhdet_in_new!O64)</f>
        <v>37.57246276333354</v>
      </c>
      <c r="P67" s="98">
        <f>IF(RES_hhdet_in_tes!P67=0,0,RES_hhdet_in_tes!P67*1000*11630/RES_hhdet_in_new!P64)</f>
        <v>19.406926002677668</v>
      </c>
      <c r="Q67" s="98">
        <f>IF(RES_hhdet_in_tes!Q67=0,0,RES_hhdet_in_tes!Q67*1000*11630/RES_hhdet_in_new!Q64)</f>
        <v>36.435481185890168</v>
      </c>
      <c r="R67" s="98">
        <f>IF(RES_hhdet_in_tes!R67=0,0,RES_hhdet_in_tes!R67*1000*11630/RES_hhdet_in_new!R64)</f>
        <v>21.624162516841828</v>
      </c>
      <c r="S67" s="98">
        <f>IF(RES_hhdet_in_tes!S67=0,0,RES_hhdet_in_tes!S67*1000*11630/RES_hhdet_in_new!S64)</f>
        <v>14.213587072384708</v>
      </c>
      <c r="T67" s="98">
        <f>IF(RES_hhdet_in_tes!T67=0,0,RES_hhdet_in_tes!T67*1000*11630/RES_hhdet_in_new!T64)</f>
        <v>29.486450514148068</v>
      </c>
      <c r="U67" s="98">
        <f>IF(RES_hhdet_in_tes!U67=0,0,RES_hhdet_in_tes!U67*1000*11630/RES_hhdet_in_new!U64)</f>
        <v>31.379687022986573</v>
      </c>
      <c r="V67" s="98">
        <f>IF(RES_hhdet_in_tes!V67=0,0,RES_hhdet_in_tes!V67*1000*11630/RES_hhdet_in_new!V64)</f>
        <v>67.350834934619641</v>
      </c>
      <c r="W67" s="98">
        <f>IF(RES_hhdet_in_tes!W67=0,0,RES_hhdet_in_tes!W67*1000*11630/RES_hhdet_in_new!W64)</f>
        <v>69.623040075995831</v>
      </c>
      <c r="X67" s="98">
        <f>IF(RES_hhdet_in_tes!X67=0,0,RES_hhdet_in_tes!X67*1000*11630/RES_hhdet_in_new!X64)</f>
        <v>0</v>
      </c>
      <c r="Y67" s="98">
        <f>IF(RES_hhdet_in_tes!Y67=0,0,RES_hhdet_in_tes!Y67*1000*11630/RES_hhdet_in_new!Y64)</f>
        <v>0</v>
      </c>
      <c r="DA67" s="63" t="s">
        <v>4153</v>
      </c>
    </row>
    <row r="68" spans="1:105" ht="12" customHeight="1" x14ac:dyDescent="0.25">
      <c r="A68" s="121" t="s">
        <v>55</v>
      </c>
      <c r="B68" s="122"/>
      <c r="C68" s="122">
        <v>1438.3383158976276</v>
      </c>
      <c r="D68" s="122">
        <v>1502.0754023945431</v>
      </c>
      <c r="E68" s="122">
        <v>1391.2961522908297</v>
      </c>
      <c r="F68" s="122">
        <v>1422.0010577295088</v>
      </c>
      <c r="G68" s="122">
        <v>1396.0274761494561</v>
      </c>
      <c r="H68" s="122">
        <v>1481.616842811284</v>
      </c>
      <c r="I68" s="122">
        <v>1473.2299964205342</v>
      </c>
      <c r="J68" s="122">
        <v>1408.2108678001446</v>
      </c>
      <c r="K68" s="122">
        <v>1467.7639802315341</v>
      </c>
      <c r="L68" s="122">
        <v>1538.8534566540561</v>
      </c>
      <c r="M68" s="122">
        <v>0</v>
      </c>
      <c r="N68" s="122">
        <v>0</v>
      </c>
      <c r="O68" s="122">
        <v>1475.6699872504066</v>
      </c>
      <c r="P68" s="122">
        <v>1463.5053308041593</v>
      </c>
      <c r="Q68" s="122">
        <v>1409.5629566875409</v>
      </c>
      <c r="R68" s="122">
        <v>1365.5765552911694</v>
      </c>
      <c r="S68" s="122">
        <v>1347.3782999725338</v>
      </c>
      <c r="T68" s="122">
        <v>1258.5875271112789</v>
      </c>
      <c r="U68" s="122">
        <v>1324.2718166778225</v>
      </c>
      <c r="V68" s="122">
        <v>1293.2594856886737</v>
      </c>
      <c r="W68" s="122">
        <v>1388.3827110495522</v>
      </c>
      <c r="X68" s="122">
        <v>0</v>
      </c>
      <c r="Y68" s="122">
        <v>0</v>
      </c>
      <c r="DA68" s="130" t="s">
        <v>4154</v>
      </c>
    </row>
    <row r="69" spans="1:105" ht="12" customHeight="1" x14ac:dyDescent="0.25">
      <c r="A69" s="97" t="s">
        <v>134</v>
      </c>
      <c r="B69" s="98"/>
      <c r="C69" s="98">
        <v>1437.8732100095415</v>
      </c>
      <c r="D69" s="98">
        <v>1504.9682274951949</v>
      </c>
      <c r="E69" s="98">
        <v>1389.375623174747</v>
      </c>
      <c r="F69" s="98">
        <v>1422.25768621457</v>
      </c>
      <c r="G69" s="98">
        <v>1391.6172521418039</v>
      </c>
      <c r="H69" s="98">
        <v>1482.7464335053135</v>
      </c>
      <c r="I69" s="98">
        <v>1475.8369622473076</v>
      </c>
      <c r="J69" s="98">
        <v>1408.6754909397976</v>
      </c>
      <c r="K69" s="98">
        <v>1470.5386442273152</v>
      </c>
      <c r="L69" s="98">
        <v>1557.5144043557016</v>
      </c>
      <c r="M69" s="98">
        <v>0</v>
      </c>
      <c r="N69" s="98">
        <v>0</v>
      </c>
      <c r="O69" s="98">
        <v>1472.1861090182019</v>
      </c>
      <c r="P69" s="98">
        <v>1468.5107872323963</v>
      </c>
      <c r="Q69" s="98">
        <v>1406.7919937343665</v>
      </c>
      <c r="R69" s="98">
        <v>1362.3700040016458</v>
      </c>
      <c r="S69" s="98">
        <v>1346.9099299103405</v>
      </c>
      <c r="T69" s="98">
        <v>1256.8369505178277</v>
      </c>
      <c r="U69" s="98">
        <v>1325.485599275532</v>
      </c>
      <c r="V69" s="98">
        <v>1294.5772054790493</v>
      </c>
      <c r="W69" s="98">
        <v>1405.0763498414642</v>
      </c>
      <c r="X69" s="98">
        <v>0</v>
      </c>
      <c r="Y69" s="98">
        <v>0</v>
      </c>
      <c r="DA69" s="63" t="s">
        <v>4155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1476.3791420882308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1347.7629945519636</v>
      </c>
      <c r="T70" s="98">
        <v>0</v>
      </c>
      <c r="U70" s="98">
        <v>1326.5768390488872</v>
      </c>
      <c r="V70" s="98">
        <v>1297.4952663836348</v>
      </c>
      <c r="W70" s="98">
        <v>1408.6542254129263</v>
      </c>
      <c r="X70" s="98">
        <v>0</v>
      </c>
      <c r="Y70" s="98">
        <v>0</v>
      </c>
      <c r="DA70" s="63" t="s">
        <v>4156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1198.3580811888658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1084.0501628211525</v>
      </c>
      <c r="T71" s="101">
        <v>0</v>
      </c>
      <c r="U71" s="101">
        <v>1066.7910981902824</v>
      </c>
      <c r="V71" s="101">
        <v>1041.9198624434941</v>
      </c>
      <c r="W71" s="101">
        <v>1119.239258135332</v>
      </c>
      <c r="X71" s="101">
        <v>0</v>
      </c>
      <c r="Y71" s="101">
        <v>0</v>
      </c>
      <c r="DA71" s="131" t="s">
        <v>4157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278.02106089936518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263.7128317308111</v>
      </c>
      <c r="T72" s="104">
        <v>0</v>
      </c>
      <c r="U72" s="104">
        <v>259.78574085860481</v>
      </c>
      <c r="V72" s="104">
        <v>255.57540394014066</v>
      </c>
      <c r="W72" s="104">
        <v>289.41496727759431</v>
      </c>
      <c r="X72" s="104">
        <v>0</v>
      </c>
      <c r="Y72" s="104">
        <v>0</v>
      </c>
      <c r="DA72" s="132" t="s">
        <v>4158</v>
      </c>
    </row>
    <row r="73" spans="1:105" ht="12" customHeight="1" x14ac:dyDescent="0.25">
      <c r="A73" s="106" t="s">
        <v>122</v>
      </c>
      <c r="B73" s="101"/>
      <c r="C73" s="101">
        <v>1446.7600546569006</v>
      </c>
      <c r="D73" s="101">
        <v>1450.1974055895255</v>
      </c>
      <c r="E73" s="101">
        <v>1422.6419310783203</v>
      </c>
      <c r="F73" s="101">
        <v>1417.7765011074105</v>
      </c>
      <c r="G73" s="101">
        <v>1466.4606033513787</v>
      </c>
      <c r="H73" s="101">
        <v>1462.9491476278158</v>
      </c>
      <c r="I73" s="101">
        <v>1422.0197330514816</v>
      </c>
      <c r="J73" s="101">
        <v>1399.8420691580193</v>
      </c>
      <c r="K73" s="101">
        <v>1435.0660415025557</v>
      </c>
      <c r="L73" s="101">
        <v>1433.1035238894383</v>
      </c>
      <c r="M73" s="101">
        <v>0</v>
      </c>
      <c r="N73" s="101">
        <v>0</v>
      </c>
      <c r="O73" s="101">
        <v>1484.0672629778473</v>
      </c>
      <c r="P73" s="101">
        <v>1450.0449899535038</v>
      </c>
      <c r="Q73" s="101">
        <v>1426.9216752492166</v>
      </c>
      <c r="R73" s="101">
        <v>1416.6582570595831</v>
      </c>
      <c r="S73" s="101">
        <v>1366.8385712529662</v>
      </c>
      <c r="T73" s="101">
        <v>1322.8758957117916</v>
      </c>
      <c r="U73" s="101">
        <v>1278.9082488239901</v>
      </c>
      <c r="V73" s="101">
        <v>1266.8199391488704</v>
      </c>
      <c r="W73" s="101">
        <v>1216.2420011784786</v>
      </c>
      <c r="X73" s="101">
        <v>0</v>
      </c>
      <c r="Y73" s="101">
        <v>0</v>
      </c>
      <c r="DA73" s="131" t="s">
        <v>4159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1417.7787219599202</v>
      </c>
      <c r="G74" s="104">
        <v>1466.4859146412073</v>
      </c>
      <c r="H74" s="104">
        <v>1463.0322243842554</v>
      </c>
      <c r="I74" s="104">
        <v>1422.1023886401463</v>
      </c>
      <c r="J74" s="104">
        <v>1400.0095330090724</v>
      </c>
      <c r="K74" s="104">
        <v>1435.1846894123869</v>
      </c>
      <c r="L74" s="104">
        <v>1433.1856480847382</v>
      </c>
      <c r="M74" s="104">
        <v>0</v>
      </c>
      <c r="N74" s="104">
        <v>0</v>
      </c>
      <c r="O74" s="104">
        <v>1484.1525831317526</v>
      </c>
      <c r="P74" s="104">
        <v>1450.3445027128344</v>
      </c>
      <c r="Q74" s="104">
        <v>1427.2619540130668</v>
      </c>
      <c r="R74" s="104">
        <v>1417.0216075934723</v>
      </c>
      <c r="S74" s="104">
        <v>1367.1156524049156</v>
      </c>
      <c r="T74" s="104">
        <v>1323.1180696957806</v>
      </c>
      <c r="U74" s="104">
        <v>1279.1041189695759</v>
      </c>
      <c r="V74" s="104">
        <v>1266.9990020131472</v>
      </c>
      <c r="W74" s="104">
        <v>1216.4153665365582</v>
      </c>
      <c r="X74" s="104">
        <v>0</v>
      </c>
      <c r="Y74" s="104">
        <v>0</v>
      </c>
      <c r="DA74" s="132" t="s">
        <v>4160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1130.6479730685603</v>
      </c>
      <c r="G75" s="98">
        <v>1174.5655881034622</v>
      </c>
      <c r="H75" s="98">
        <v>1170.8232904398203</v>
      </c>
      <c r="I75" s="98">
        <v>1154.2240825548822</v>
      </c>
      <c r="J75" s="98">
        <v>1125.4614841182447</v>
      </c>
      <c r="K75" s="98">
        <v>1154.176317032146</v>
      </c>
      <c r="L75" s="98">
        <v>1148.9056749997101</v>
      </c>
      <c r="M75" s="98">
        <v>0</v>
      </c>
      <c r="N75" s="98">
        <v>0</v>
      </c>
      <c r="O75" s="98">
        <v>1191.3479696276124</v>
      </c>
      <c r="P75" s="98">
        <v>1165.1114617006101</v>
      </c>
      <c r="Q75" s="98">
        <v>1144.7530720684172</v>
      </c>
      <c r="R75" s="98">
        <v>1139.5892534683833</v>
      </c>
      <c r="S75" s="98">
        <v>1099.5597444537407</v>
      </c>
      <c r="T75" s="98">
        <v>1065.2492291223114</v>
      </c>
      <c r="U75" s="98">
        <v>1028.701797205224</v>
      </c>
      <c r="V75" s="98">
        <v>1017.9563597317514</v>
      </c>
      <c r="W75" s="98">
        <v>966.1751429100816</v>
      </c>
      <c r="X75" s="98">
        <v>0</v>
      </c>
      <c r="Y75" s="98">
        <v>0</v>
      </c>
      <c r="DA75" s="63" t="s">
        <v>4161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287.1307488913601</v>
      </c>
      <c r="G76" s="98">
        <v>291.92032653774487</v>
      </c>
      <c r="H76" s="98">
        <v>292.20893394443522</v>
      </c>
      <c r="I76" s="98">
        <v>267.87830608526406</v>
      </c>
      <c r="J76" s="98">
        <v>274.54804889082754</v>
      </c>
      <c r="K76" s="98">
        <v>281.00837238024104</v>
      </c>
      <c r="L76" s="98">
        <v>284.27997308502842</v>
      </c>
      <c r="M76" s="98">
        <v>0</v>
      </c>
      <c r="N76" s="98">
        <v>0</v>
      </c>
      <c r="O76" s="98">
        <v>292.80461350414009</v>
      </c>
      <c r="P76" s="98">
        <v>285.23304101222431</v>
      </c>
      <c r="Q76" s="98">
        <v>282.5088819446496</v>
      </c>
      <c r="R76" s="98">
        <v>277.43235412508875</v>
      </c>
      <c r="S76" s="98">
        <v>267.55590795117485</v>
      </c>
      <c r="T76" s="98">
        <v>257.86884057346901</v>
      </c>
      <c r="U76" s="98">
        <v>250.40232176435185</v>
      </c>
      <c r="V76" s="98">
        <v>249.0426422813959</v>
      </c>
      <c r="W76" s="98">
        <v>250.24022362647673</v>
      </c>
      <c r="X76" s="98">
        <v>0</v>
      </c>
      <c r="Y76" s="98">
        <v>0</v>
      </c>
      <c r="DA76" s="63" t="s">
        <v>4162</v>
      </c>
    </row>
    <row r="77" spans="1:105" ht="12" customHeight="1" x14ac:dyDescent="0.25">
      <c r="A77" s="121" t="s">
        <v>54</v>
      </c>
      <c r="B77" s="122"/>
      <c r="C77" s="122">
        <v>145.24383744043988</v>
      </c>
      <c r="D77" s="122">
        <v>153.9919615500898</v>
      </c>
      <c r="E77" s="122">
        <v>144.73641610760185</v>
      </c>
      <c r="F77" s="122">
        <v>147.88447021259282</v>
      </c>
      <c r="G77" s="122">
        <v>148.22701786408001</v>
      </c>
      <c r="H77" s="122">
        <v>153.30432052096293</v>
      </c>
      <c r="I77" s="122">
        <v>157.25949512485445</v>
      </c>
      <c r="J77" s="122">
        <v>161.79401922479428</v>
      </c>
      <c r="K77" s="122">
        <v>177.79496189134932</v>
      </c>
      <c r="L77" s="122">
        <v>188.4723644041448</v>
      </c>
      <c r="M77" s="122">
        <v>0</v>
      </c>
      <c r="N77" s="122">
        <v>0</v>
      </c>
      <c r="O77" s="122">
        <v>183.97602853136777</v>
      </c>
      <c r="P77" s="122">
        <v>187.53215982954987</v>
      </c>
      <c r="Q77" s="122">
        <v>183.10410429953848</v>
      </c>
      <c r="R77" s="122">
        <v>180.62212044263649</v>
      </c>
      <c r="S77" s="122">
        <v>184.81019287492231</v>
      </c>
      <c r="T77" s="122">
        <v>181.94380983028734</v>
      </c>
      <c r="U77" s="122">
        <v>198.69852204540859</v>
      </c>
      <c r="V77" s="122">
        <v>258.8305884933518</v>
      </c>
      <c r="W77" s="122">
        <v>286.34795566293747</v>
      </c>
      <c r="X77" s="122">
        <v>0</v>
      </c>
      <c r="Y77" s="122">
        <v>0</v>
      </c>
      <c r="DA77" s="130" t="s">
        <v>4163</v>
      </c>
    </row>
    <row r="78" spans="1:105" ht="12" customHeight="1" x14ac:dyDescent="0.25">
      <c r="A78" s="97" t="s">
        <v>189</v>
      </c>
      <c r="B78" s="98"/>
      <c r="C78" s="98">
        <v>145.23457753472289</v>
      </c>
      <c r="D78" s="98">
        <v>154.23450002022099</v>
      </c>
      <c r="E78" s="98">
        <v>144.62149257898574</v>
      </c>
      <c r="F78" s="98">
        <v>147.84363710086069</v>
      </c>
      <c r="G78" s="98">
        <v>148.01582061668734</v>
      </c>
      <c r="H78" s="98">
        <v>153.12057511152571</v>
      </c>
      <c r="I78" s="98">
        <v>157.38884268488161</v>
      </c>
      <c r="J78" s="98">
        <v>161.97606171744118</v>
      </c>
      <c r="K78" s="98">
        <v>178.26811669631329</v>
      </c>
      <c r="L78" s="98">
        <v>189.24225586727567</v>
      </c>
      <c r="M78" s="98">
        <v>0</v>
      </c>
      <c r="N78" s="98">
        <v>0</v>
      </c>
      <c r="O78" s="98">
        <v>183.8403744777745</v>
      </c>
      <c r="P78" s="98">
        <v>187.77556038584626</v>
      </c>
      <c r="Q78" s="98">
        <v>183.0719399835769</v>
      </c>
      <c r="R78" s="98">
        <v>180.35059471518485</v>
      </c>
      <c r="S78" s="98">
        <v>184.76116499729886</v>
      </c>
      <c r="T78" s="98">
        <v>181.370820674448</v>
      </c>
      <c r="U78" s="98">
        <v>199.1693237481885</v>
      </c>
      <c r="V78" s="98">
        <v>259.4368189498141</v>
      </c>
      <c r="W78" s="98">
        <v>293.31408735719253</v>
      </c>
      <c r="X78" s="98">
        <v>0</v>
      </c>
      <c r="Y78" s="98">
        <v>0</v>
      </c>
      <c r="DA78" s="63" t="s">
        <v>4164</v>
      </c>
    </row>
    <row r="79" spans="1:105" ht="12" customHeight="1" x14ac:dyDescent="0.25">
      <c r="A79" s="109" t="s">
        <v>120</v>
      </c>
      <c r="B79" s="33"/>
      <c r="C79" s="33">
        <v>145.50980251020152</v>
      </c>
      <c r="D79" s="33">
        <v>146.98387628156252</v>
      </c>
      <c r="E79" s="33">
        <v>146.76525840124776</v>
      </c>
      <c r="F79" s="33">
        <v>148.44814468976389</v>
      </c>
      <c r="G79" s="33">
        <v>150.84979298286339</v>
      </c>
      <c r="H79" s="33">
        <v>155.69635166927284</v>
      </c>
      <c r="I79" s="33">
        <v>155.00814840438164</v>
      </c>
      <c r="J79" s="33">
        <v>157.82549288509239</v>
      </c>
      <c r="K79" s="33">
        <v>168.3318657920702</v>
      </c>
      <c r="L79" s="33">
        <v>176.04411649931788</v>
      </c>
      <c r="M79" s="33">
        <v>0</v>
      </c>
      <c r="N79" s="33">
        <v>0</v>
      </c>
      <c r="O79" s="33">
        <v>185.41396149945601</v>
      </c>
      <c r="P79" s="33">
        <v>185.15900440565989</v>
      </c>
      <c r="Q79" s="33">
        <v>183.6245814123709</v>
      </c>
      <c r="R79" s="33">
        <v>186.48255072680112</v>
      </c>
      <c r="S79" s="33">
        <v>185.95884600781488</v>
      </c>
      <c r="T79" s="33">
        <v>190.13600613945007</v>
      </c>
      <c r="U79" s="33">
        <v>190.90086884311677</v>
      </c>
      <c r="V79" s="33">
        <v>254.87114582458236</v>
      </c>
      <c r="W79" s="33">
        <v>250.76420187336427</v>
      </c>
      <c r="X79" s="33">
        <v>0</v>
      </c>
      <c r="Y79" s="33">
        <v>0</v>
      </c>
      <c r="DA79" s="60" t="s">
        <v>4165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16819.266387026153</v>
      </c>
      <c r="D81" s="117">
        <f t="shared" si="28"/>
        <v>17089.779901907685</v>
      </c>
      <c r="E81" s="117">
        <f t="shared" si="28"/>
        <v>17176.133268503858</v>
      </c>
      <c r="F81" s="117">
        <f t="shared" si="28"/>
        <v>16847.351197852135</v>
      </c>
      <c r="G81" s="117">
        <f t="shared" si="28"/>
        <v>18295.782463613934</v>
      </c>
      <c r="H81" s="117">
        <f t="shared" si="28"/>
        <v>18133.991225934176</v>
      </c>
      <c r="I81" s="117">
        <f t="shared" si="28"/>
        <v>17749.963435213202</v>
      </c>
      <c r="J81" s="117">
        <f t="shared" si="28"/>
        <v>16136.51558025721</v>
      </c>
      <c r="K81" s="117">
        <f t="shared" si="28"/>
        <v>16031.479032863923</v>
      </c>
      <c r="L81" s="117">
        <f t="shared" si="28"/>
        <v>17840.448489931579</v>
      </c>
      <c r="M81" s="117">
        <f t="shared" si="28"/>
        <v>17265.895959406742</v>
      </c>
      <c r="N81" s="117">
        <f t="shared" si="28"/>
        <v>17327.249990305536</v>
      </c>
      <c r="O81" s="117">
        <f t="shared" si="28"/>
        <v>15527.190527798726</v>
      </c>
      <c r="P81" s="117">
        <f t="shared" si="28"/>
        <v>16232.083647411413</v>
      </c>
      <c r="Q81" s="117">
        <f t="shared" si="28"/>
        <v>14484.120057324637</v>
      </c>
      <c r="R81" s="117">
        <f t="shared" ref="R81:V81" si="29">R82+R85+R87+R100</f>
        <v>15171.693530784785</v>
      </c>
      <c r="S81" s="117">
        <f t="shared" si="29"/>
        <v>13387.884141559542</v>
      </c>
      <c r="T81" s="117">
        <f t="shared" si="29"/>
        <v>13221.446690210694</v>
      </c>
      <c r="U81" s="117">
        <f t="shared" si="29"/>
        <v>10404.062556972774</v>
      </c>
      <c r="V81" s="117">
        <f t="shared" si="29"/>
        <v>11531.866277645768</v>
      </c>
      <c r="W81" s="117">
        <f t="shared" ref="W81:Y81" si="30">W82+W85+W87+W100</f>
        <v>10492.017279012576</v>
      </c>
      <c r="X81" s="117">
        <f t="shared" si="30"/>
        <v>6280.1005509759179</v>
      </c>
      <c r="Y81" s="117">
        <f t="shared" si="30"/>
        <v>5229.8261566228211</v>
      </c>
      <c r="DA81" s="129" t="s">
        <v>4166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15200.318836524746</v>
      </c>
      <c r="D82" s="122">
        <f t="shared" si="31"/>
        <v>15468.610072259975</v>
      </c>
      <c r="E82" s="122">
        <f t="shared" si="31"/>
        <v>15587.701910601441</v>
      </c>
      <c r="F82" s="122">
        <f t="shared" si="31"/>
        <v>15258.357414487495</v>
      </c>
      <c r="G82" s="122">
        <f t="shared" si="31"/>
        <v>16641.017647585715</v>
      </c>
      <c r="H82" s="122">
        <f t="shared" si="31"/>
        <v>16491.214783409592</v>
      </c>
      <c r="I82" s="122">
        <f t="shared" si="31"/>
        <v>16160.710157544941</v>
      </c>
      <c r="J82" s="122">
        <f t="shared" si="31"/>
        <v>14524.463549966815</v>
      </c>
      <c r="K82" s="122">
        <f t="shared" si="31"/>
        <v>14398.693983918354</v>
      </c>
      <c r="L82" s="122">
        <f t="shared" si="31"/>
        <v>16183.833234117845</v>
      </c>
      <c r="M82" s="122">
        <f t="shared" si="31"/>
        <v>15570.448952903891</v>
      </c>
      <c r="N82" s="122">
        <f t="shared" si="31"/>
        <v>15612.002154004766</v>
      </c>
      <c r="O82" s="122">
        <f t="shared" si="31"/>
        <v>13816.640190607932</v>
      </c>
      <c r="P82" s="122">
        <f t="shared" si="31"/>
        <v>14570.862631225798</v>
      </c>
      <c r="Q82" s="122">
        <f t="shared" si="31"/>
        <v>12833.522798464068</v>
      </c>
      <c r="R82" s="122">
        <f t="shared" ref="R82:V82" si="32">SUM(R83:R84)</f>
        <v>13550.404564958691</v>
      </c>
      <c r="S82" s="122">
        <f t="shared" si="32"/>
        <v>11826.81464718493</v>
      </c>
      <c r="T82" s="122">
        <f t="shared" si="32"/>
        <v>11681.300446911577</v>
      </c>
      <c r="U82" s="122">
        <f t="shared" si="32"/>
        <v>8904.1166931895787</v>
      </c>
      <c r="V82" s="122">
        <f t="shared" si="32"/>
        <v>9946.0227051541551</v>
      </c>
      <c r="W82" s="122">
        <f t="shared" ref="W82:Y82" si="33">SUM(W83:W84)</f>
        <v>8955.5095365432062</v>
      </c>
      <c r="X82" s="122">
        <f t="shared" si="33"/>
        <v>4921.1146708497736</v>
      </c>
      <c r="Y82" s="122">
        <f t="shared" si="33"/>
        <v>3847.635558684934</v>
      </c>
      <c r="DA82" s="130" t="s">
        <v>4167</v>
      </c>
    </row>
    <row r="83" spans="1:105" ht="12" customHeight="1" x14ac:dyDescent="0.25">
      <c r="A83" s="97" t="s">
        <v>199</v>
      </c>
      <c r="B83" s="98"/>
      <c r="C83" s="98">
        <v>15060.77188810432</v>
      </c>
      <c r="D83" s="98">
        <v>15330.137704821511</v>
      </c>
      <c r="E83" s="98">
        <v>15450.233805035428</v>
      </c>
      <c r="F83" s="98">
        <v>15127.593272845419</v>
      </c>
      <c r="G83" s="98">
        <v>16500.97178007082</v>
      </c>
      <c r="H83" s="98">
        <v>16354.671470501511</v>
      </c>
      <c r="I83" s="98">
        <v>16028.873660231695</v>
      </c>
      <c r="J83" s="98">
        <v>14408.136034359664</v>
      </c>
      <c r="K83" s="98">
        <v>14284.599656489778</v>
      </c>
      <c r="L83" s="98">
        <v>16056.394449907933</v>
      </c>
      <c r="M83" s="98">
        <v>15450.383195750324</v>
      </c>
      <c r="N83" s="98">
        <v>15492.432952097044</v>
      </c>
      <c r="O83" s="98">
        <v>13712.320069798268</v>
      </c>
      <c r="P83" s="98">
        <v>14461.969555643282</v>
      </c>
      <c r="Q83" s="98">
        <v>12738.65895799733</v>
      </c>
      <c r="R83" s="98">
        <v>13450.462494155492</v>
      </c>
      <c r="S83" s="98">
        <v>11740.447722307248</v>
      </c>
      <c r="T83" s="98">
        <v>11596.905823460498</v>
      </c>
      <c r="U83" s="98">
        <v>8840.1542636612794</v>
      </c>
      <c r="V83" s="98">
        <v>9874.83790348806</v>
      </c>
      <c r="W83" s="98">
        <v>8891.1587151631556</v>
      </c>
      <c r="X83" s="98">
        <v>4885.991883278657</v>
      </c>
      <c r="Y83" s="98">
        <v>3820.1925361449389</v>
      </c>
      <c r="DA83" s="63" t="s">
        <v>4168</v>
      </c>
    </row>
    <row r="84" spans="1:105" ht="12" customHeight="1" x14ac:dyDescent="0.25">
      <c r="A84" s="97" t="s">
        <v>53</v>
      </c>
      <c r="B84" s="98"/>
      <c r="C84" s="98">
        <v>139.54694842042525</v>
      </c>
      <c r="D84" s="98">
        <v>138.47236743846454</v>
      </c>
      <c r="E84" s="98">
        <v>137.46810556601383</v>
      </c>
      <c r="F84" s="98">
        <v>130.76414164207495</v>
      </c>
      <c r="G84" s="98">
        <v>140.04586751489512</v>
      </c>
      <c r="H84" s="98">
        <v>136.54331290807986</v>
      </c>
      <c r="I84" s="98">
        <v>131.83649731324721</v>
      </c>
      <c r="J84" s="98">
        <v>116.32751560715108</v>
      </c>
      <c r="K84" s="98">
        <v>114.0943274285756</v>
      </c>
      <c r="L84" s="98">
        <v>127.43878420991152</v>
      </c>
      <c r="M84" s="98">
        <v>120.06575715356688</v>
      </c>
      <c r="N84" s="98">
        <v>119.56920190772117</v>
      </c>
      <c r="O84" s="98">
        <v>104.32012080966308</v>
      </c>
      <c r="P84" s="98">
        <v>108.89307558251669</v>
      </c>
      <c r="Q84" s="98">
        <v>94.863840466738353</v>
      </c>
      <c r="R84" s="98">
        <v>99.942070803199258</v>
      </c>
      <c r="S84" s="98">
        <v>86.366924877682365</v>
      </c>
      <c r="T84" s="98">
        <v>84.394623451078431</v>
      </c>
      <c r="U84" s="98">
        <v>63.962429528299054</v>
      </c>
      <c r="V84" s="98">
        <v>71.184801666094245</v>
      </c>
      <c r="W84" s="98">
        <v>64.350821380049851</v>
      </c>
      <c r="X84" s="98">
        <v>35.122787571116199</v>
      </c>
      <c r="Y84" s="98">
        <v>27.443022539994931</v>
      </c>
      <c r="DA84" s="63" t="s">
        <v>4169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24.333809845812141</v>
      </c>
      <c r="D85" s="122">
        <f t="shared" si="34"/>
        <v>22.577280187385163</v>
      </c>
      <c r="E85" s="122">
        <f t="shared" si="34"/>
        <v>18.088698455193093</v>
      </c>
      <c r="F85" s="122">
        <f t="shared" si="34"/>
        <v>20.634141725163374</v>
      </c>
      <c r="G85" s="122">
        <f t="shared" si="34"/>
        <v>36.279692712299749</v>
      </c>
      <c r="H85" s="122">
        <f t="shared" si="34"/>
        <v>31.258754007158121</v>
      </c>
      <c r="I85" s="122">
        <f t="shared" si="34"/>
        <v>23.410241634154808</v>
      </c>
      <c r="J85" s="122">
        <f t="shared" si="34"/>
        <v>41.531399652176972</v>
      </c>
      <c r="K85" s="122">
        <f t="shared" si="34"/>
        <v>19.915654103920556</v>
      </c>
      <c r="L85" s="122">
        <f t="shared" si="34"/>
        <v>35.851695566150866</v>
      </c>
      <c r="M85" s="122">
        <f t="shared" si="34"/>
        <v>20.575388884648689</v>
      </c>
      <c r="N85" s="122">
        <f t="shared" si="34"/>
        <v>36.111086962579535</v>
      </c>
      <c r="O85" s="122">
        <f t="shared" si="34"/>
        <v>39.986591985020539</v>
      </c>
      <c r="P85" s="122">
        <f t="shared" si="34"/>
        <v>25.273550748848344</v>
      </c>
      <c r="Q85" s="122">
        <f t="shared" si="34"/>
        <v>36.228276213011945</v>
      </c>
      <c r="R85" s="122">
        <f t="shared" si="34"/>
        <v>21.172610807212735</v>
      </c>
      <c r="S85" s="122">
        <f t="shared" si="34"/>
        <v>13.775795245228187</v>
      </c>
      <c r="T85" s="122">
        <f t="shared" si="34"/>
        <v>28.33763862637224</v>
      </c>
      <c r="U85" s="122">
        <f t="shared" si="34"/>
        <v>31.178151843453445</v>
      </c>
      <c r="V85" s="122">
        <f t="shared" si="34"/>
        <v>68.880593344634178</v>
      </c>
      <c r="W85" s="122">
        <f t="shared" si="34"/>
        <v>72.547533525546584</v>
      </c>
      <c r="X85" s="122">
        <f t="shared" si="34"/>
        <v>17.500786483355242</v>
      </c>
      <c r="Y85" s="122">
        <f t="shared" si="34"/>
        <v>84.874138644937588</v>
      </c>
      <c r="DA85" s="130" t="s">
        <v>4170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24.333809845812141</v>
      </c>
      <c r="D86" s="98">
        <f>IF(RES_hhdet_in_tes!D86=0,0,RES_hhdet_in_tes!D86*1000*11630/RES_hhdet_in_new!D83)</f>
        <v>22.577280187385163</v>
      </c>
      <c r="E86" s="98">
        <f>IF(RES_hhdet_in_tes!E86=0,0,RES_hhdet_in_tes!E86*1000*11630/RES_hhdet_in_new!E83)</f>
        <v>18.088698455193093</v>
      </c>
      <c r="F86" s="98">
        <f>IF(RES_hhdet_in_tes!F86=0,0,RES_hhdet_in_tes!F86*1000*11630/RES_hhdet_in_new!F83)</f>
        <v>20.634141725163374</v>
      </c>
      <c r="G86" s="98">
        <f>IF(RES_hhdet_in_tes!G86=0,0,RES_hhdet_in_tes!G86*1000*11630/RES_hhdet_in_new!G83)</f>
        <v>36.279692712299749</v>
      </c>
      <c r="H86" s="98">
        <f>IF(RES_hhdet_in_tes!H86=0,0,RES_hhdet_in_tes!H86*1000*11630/RES_hhdet_in_new!H83)</f>
        <v>31.258754007158121</v>
      </c>
      <c r="I86" s="98">
        <f>IF(RES_hhdet_in_tes!I86=0,0,RES_hhdet_in_tes!I86*1000*11630/RES_hhdet_in_new!I83)</f>
        <v>23.410241634154808</v>
      </c>
      <c r="J86" s="98">
        <f>IF(RES_hhdet_in_tes!J86=0,0,RES_hhdet_in_tes!J86*1000*11630/RES_hhdet_in_new!J83)</f>
        <v>41.531399652176972</v>
      </c>
      <c r="K86" s="98">
        <f>IF(RES_hhdet_in_tes!K86=0,0,RES_hhdet_in_tes!K86*1000*11630/RES_hhdet_in_new!K83)</f>
        <v>19.915654103920556</v>
      </c>
      <c r="L86" s="98">
        <f>IF(RES_hhdet_in_tes!L86=0,0,RES_hhdet_in_tes!L86*1000*11630/RES_hhdet_in_new!L83)</f>
        <v>35.851695566150866</v>
      </c>
      <c r="M86" s="98">
        <f>IF(RES_hhdet_in_tes!M86=0,0,RES_hhdet_in_tes!M86*1000*11630/RES_hhdet_in_new!M83)</f>
        <v>20.575388884648689</v>
      </c>
      <c r="N86" s="98">
        <f>IF(RES_hhdet_in_tes!N86=0,0,RES_hhdet_in_tes!N86*1000*11630/RES_hhdet_in_new!N83)</f>
        <v>36.111086962579535</v>
      </c>
      <c r="O86" s="98">
        <f>IF(RES_hhdet_in_tes!O86=0,0,RES_hhdet_in_tes!O86*1000*11630/RES_hhdet_in_new!O83)</f>
        <v>39.986591985020539</v>
      </c>
      <c r="P86" s="98">
        <f>IF(RES_hhdet_in_tes!P86=0,0,RES_hhdet_in_tes!P86*1000*11630/RES_hhdet_in_new!P83)</f>
        <v>25.273550748848344</v>
      </c>
      <c r="Q86" s="98">
        <f>IF(RES_hhdet_in_tes!Q86=0,0,RES_hhdet_in_tes!Q86*1000*11630/RES_hhdet_in_new!Q83)</f>
        <v>36.228276213011945</v>
      </c>
      <c r="R86" s="98">
        <f>IF(RES_hhdet_in_tes!R86=0,0,RES_hhdet_in_tes!R86*1000*11630/RES_hhdet_in_new!R83)</f>
        <v>21.172610807212735</v>
      </c>
      <c r="S86" s="98">
        <f>IF(RES_hhdet_in_tes!S86=0,0,RES_hhdet_in_tes!S86*1000*11630/RES_hhdet_in_new!S83)</f>
        <v>13.775795245228187</v>
      </c>
      <c r="T86" s="98">
        <f>IF(RES_hhdet_in_tes!T86=0,0,RES_hhdet_in_tes!T86*1000*11630/RES_hhdet_in_new!T83)</f>
        <v>28.33763862637224</v>
      </c>
      <c r="U86" s="98">
        <f>IF(RES_hhdet_in_tes!U86=0,0,RES_hhdet_in_tes!U86*1000*11630/RES_hhdet_in_new!U83)</f>
        <v>31.178151843453445</v>
      </c>
      <c r="V86" s="98">
        <f>IF(RES_hhdet_in_tes!V86=0,0,RES_hhdet_in_tes!V86*1000*11630/RES_hhdet_in_new!V83)</f>
        <v>68.880593344634178</v>
      </c>
      <c r="W86" s="98">
        <f>IF(RES_hhdet_in_tes!W86=0,0,RES_hhdet_in_tes!W86*1000*11630/RES_hhdet_in_new!W83)</f>
        <v>72.547533525546584</v>
      </c>
      <c r="X86" s="98">
        <f>IF(RES_hhdet_in_tes!X86=0,0,RES_hhdet_in_tes!X86*1000*11630/RES_hhdet_in_new!X83)</f>
        <v>17.500786483355242</v>
      </c>
      <c r="Y86" s="98">
        <f>IF(RES_hhdet_in_tes!Y86=0,0,RES_hhdet_in_tes!Y86*1000*11630/RES_hhdet_in_new!Y83)</f>
        <v>84.874138644937588</v>
      </c>
      <c r="DA86" s="63" t="s">
        <v>4171</v>
      </c>
    </row>
    <row r="87" spans="1:105" ht="12" customHeight="1" x14ac:dyDescent="0.25">
      <c r="A87" s="121" t="s">
        <v>55</v>
      </c>
      <c r="B87" s="122"/>
      <c r="C87" s="122">
        <v>1446.7596606893856</v>
      </c>
      <c r="D87" s="122">
        <v>1450.7583296307268</v>
      </c>
      <c r="E87" s="122">
        <v>1420.0565949858485</v>
      </c>
      <c r="F87" s="122">
        <v>1419.8022021249951</v>
      </c>
      <c r="G87" s="122">
        <v>1464.8297481838033</v>
      </c>
      <c r="H87" s="122">
        <v>1460.0833930156609</v>
      </c>
      <c r="I87" s="122">
        <v>1413.283290344636</v>
      </c>
      <c r="J87" s="122">
        <v>1408.6537049585334</v>
      </c>
      <c r="K87" s="122">
        <v>1439.4044481596586</v>
      </c>
      <c r="L87" s="122">
        <v>1444.97876932744</v>
      </c>
      <c r="M87" s="122">
        <v>1497.1348860213961</v>
      </c>
      <c r="N87" s="122">
        <v>1493.6699886742583</v>
      </c>
      <c r="O87" s="122">
        <v>1484.8775240636123</v>
      </c>
      <c r="P87" s="122">
        <v>1451.2623313842819</v>
      </c>
      <c r="Q87" s="122">
        <v>1427.0706452508884</v>
      </c>
      <c r="R87" s="122">
        <v>1414.4362770470127</v>
      </c>
      <c r="S87" s="122">
        <v>1361.4927887902049</v>
      </c>
      <c r="T87" s="122">
        <v>1321.6693050662809</v>
      </c>
      <c r="U87" s="122">
        <v>1277.7711556676752</v>
      </c>
      <c r="V87" s="122">
        <v>1262.2212557463426</v>
      </c>
      <c r="W87" s="122">
        <v>1212.4087588480875</v>
      </c>
      <c r="X87" s="122">
        <v>1110.5158284014392</v>
      </c>
      <c r="Y87" s="122">
        <v>1084.3028247459783</v>
      </c>
      <c r="DA87" s="130" t="s">
        <v>4172</v>
      </c>
    </row>
    <row r="88" spans="1:105" ht="12" customHeight="1" x14ac:dyDescent="0.25">
      <c r="A88" s="97" t="s">
        <v>132</v>
      </c>
      <c r="B88" s="98"/>
      <c r="C88" s="98">
        <v>1446.7474468023302</v>
      </c>
      <c r="D88" s="98">
        <v>1458.4689369555208</v>
      </c>
      <c r="E88" s="98">
        <v>1393.5851073816971</v>
      </c>
      <c r="F88" s="98">
        <v>1437.3132817833268</v>
      </c>
      <c r="G88" s="98">
        <v>1450.9819966910436</v>
      </c>
      <c r="H88" s="98">
        <v>1436.9000017576543</v>
      </c>
      <c r="I88" s="98">
        <v>1387.653019689649</v>
      </c>
      <c r="J88" s="98">
        <v>1426.0721579690112</v>
      </c>
      <c r="K88" s="98">
        <v>1452.3293291467626</v>
      </c>
      <c r="L88" s="98">
        <v>1482.8484148958125</v>
      </c>
      <c r="M88" s="98">
        <v>1483.9747568840567</v>
      </c>
      <c r="N88" s="98">
        <v>1488.6577123444511</v>
      </c>
      <c r="O88" s="98">
        <v>1488.2267730167046</v>
      </c>
      <c r="P88" s="98">
        <v>1462.6217396980435</v>
      </c>
      <c r="Q88" s="98">
        <v>1428.1296885097295</v>
      </c>
      <c r="R88" s="98">
        <v>1401.8036057028669</v>
      </c>
      <c r="S88" s="98">
        <v>1340.055316694345</v>
      </c>
      <c r="T88" s="98">
        <v>1317.4561571680103</v>
      </c>
      <c r="U88" s="98">
        <v>1273.7514563613593</v>
      </c>
      <c r="V88" s="98">
        <v>1248.1407789512359</v>
      </c>
      <c r="W88" s="98">
        <v>1202.4949401153774</v>
      </c>
      <c r="X88" s="98">
        <v>1113.866132917093</v>
      </c>
      <c r="Y88" s="98">
        <v>1076.0312824931393</v>
      </c>
      <c r="DA88" s="63" t="s">
        <v>4173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1437.3516461563652</v>
      </c>
      <c r="G89" s="98">
        <v>0</v>
      </c>
      <c r="H89" s="98">
        <v>1436.9223229580555</v>
      </c>
      <c r="I89" s="98">
        <v>1387.7585770800301</v>
      </c>
      <c r="J89" s="98">
        <v>1426.3612896387867</v>
      </c>
      <c r="K89" s="98">
        <v>1452.459965881533</v>
      </c>
      <c r="L89" s="98">
        <v>1482.968554024352</v>
      </c>
      <c r="M89" s="98">
        <v>1483.9834208961165</v>
      </c>
      <c r="N89" s="98">
        <v>1488.4520764294839</v>
      </c>
      <c r="O89" s="98">
        <v>1488.2227161553262</v>
      </c>
      <c r="P89" s="98">
        <v>1462.7296722588981</v>
      </c>
      <c r="Q89" s="98">
        <v>1428.0834268291353</v>
      </c>
      <c r="R89" s="98">
        <v>1401.6199566490093</v>
      </c>
      <c r="S89" s="98">
        <v>1340.0367292593855</v>
      </c>
      <c r="T89" s="98">
        <v>1317.5765793855517</v>
      </c>
      <c r="U89" s="98">
        <v>1274.0205293941076</v>
      </c>
      <c r="V89" s="98">
        <v>1248.5346070935043</v>
      </c>
      <c r="W89" s="98">
        <v>1202.8369123373627</v>
      </c>
      <c r="X89" s="98">
        <v>1114.5793242561404</v>
      </c>
      <c r="Y89" s="98">
        <v>1076.5762145273441</v>
      </c>
      <c r="DA89" s="63" t="s">
        <v>4174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1146.2612372560368</v>
      </c>
      <c r="G90" s="101">
        <v>0</v>
      </c>
      <c r="H90" s="101">
        <v>1149.9230237303145</v>
      </c>
      <c r="I90" s="101">
        <v>1126.3384681047114</v>
      </c>
      <c r="J90" s="101">
        <v>1146.6502943400635</v>
      </c>
      <c r="K90" s="101">
        <v>1168.0667357871898</v>
      </c>
      <c r="L90" s="101">
        <v>1188.8185093583932</v>
      </c>
      <c r="M90" s="101">
        <v>1193.9813127165751</v>
      </c>
      <c r="N90" s="101">
        <v>1196.4258330978096</v>
      </c>
      <c r="O90" s="101">
        <v>1194.6139273804026</v>
      </c>
      <c r="P90" s="101">
        <v>1175.0590612963733</v>
      </c>
      <c r="Q90" s="101">
        <v>1145.4118081141864</v>
      </c>
      <c r="R90" s="101">
        <v>1127.2022441554277</v>
      </c>
      <c r="S90" s="101">
        <v>1077.7754672064032</v>
      </c>
      <c r="T90" s="101">
        <v>1060.7741210129755</v>
      </c>
      <c r="U90" s="101">
        <v>1024.595194313099</v>
      </c>
      <c r="V90" s="101">
        <v>1003.0911131899678</v>
      </c>
      <c r="W90" s="101">
        <v>955.36767635005742</v>
      </c>
      <c r="X90" s="101">
        <v>885.09324939940586</v>
      </c>
      <c r="Y90" s="101">
        <v>868.82131572601361</v>
      </c>
      <c r="DA90" s="131" t="s">
        <v>4175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291.09040890032833</v>
      </c>
      <c r="G91" s="104">
        <v>0</v>
      </c>
      <c r="H91" s="104">
        <v>286.99929922774083</v>
      </c>
      <c r="I91" s="104">
        <v>261.4201089753185</v>
      </c>
      <c r="J91" s="104">
        <v>279.71099529872328</v>
      </c>
      <c r="K91" s="104">
        <v>284.39323009434304</v>
      </c>
      <c r="L91" s="104">
        <v>294.15004466595889</v>
      </c>
      <c r="M91" s="104">
        <v>290.00210817954144</v>
      </c>
      <c r="N91" s="104">
        <v>292.02624333167432</v>
      </c>
      <c r="O91" s="104">
        <v>293.60878877492377</v>
      </c>
      <c r="P91" s="104">
        <v>287.67061096252473</v>
      </c>
      <c r="Q91" s="104">
        <v>282.67161871494881</v>
      </c>
      <c r="R91" s="104">
        <v>274.41771249358152</v>
      </c>
      <c r="S91" s="104">
        <v>262.26126205298198</v>
      </c>
      <c r="T91" s="104">
        <v>256.80245837257615</v>
      </c>
      <c r="U91" s="104">
        <v>249.42533508100851</v>
      </c>
      <c r="V91" s="104">
        <v>245.44349390353636</v>
      </c>
      <c r="W91" s="104">
        <v>247.46923598730547</v>
      </c>
      <c r="X91" s="104">
        <v>229.48607485673463</v>
      </c>
      <c r="Y91" s="104">
        <v>207.7548988013304</v>
      </c>
      <c r="DA91" s="132" t="s">
        <v>4176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4177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4178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4179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4180</v>
      </c>
    </row>
    <row r="96" spans="1:105" ht="12" customHeight="1" x14ac:dyDescent="0.25">
      <c r="A96" s="106" t="s">
        <v>122</v>
      </c>
      <c r="B96" s="101"/>
      <c r="C96" s="101">
        <v>1446.7600546569006</v>
      </c>
      <c r="D96" s="101">
        <v>1450.1974055895253</v>
      </c>
      <c r="E96" s="101">
        <v>1422.6419310783206</v>
      </c>
      <c r="F96" s="101">
        <v>1417.7765011074105</v>
      </c>
      <c r="G96" s="101">
        <v>1466.4606033513787</v>
      </c>
      <c r="H96" s="101">
        <v>1462.9491476278154</v>
      </c>
      <c r="I96" s="101">
        <v>1422.0197330514811</v>
      </c>
      <c r="J96" s="101">
        <v>1399.8420691580188</v>
      </c>
      <c r="K96" s="101">
        <v>1435.0660415025561</v>
      </c>
      <c r="L96" s="101">
        <v>1433.1035238894383</v>
      </c>
      <c r="M96" s="101">
        <v>1500.3434232566008</v>
      </c>
      <c r="N96" s="101">
        <v>1494.9371838137431</v>
      </c>
      <c r="O96" s="101">
        <v>1484.0672629778476</v>
      </c>
      <c r="P96" s="101">
        <v>1450.044989953504</v>
      </c>
      <c r="Q96" s="101">
        <v>1426.9216752492162</v>
      </c>
      <c r="R96" s="101">
        <v>1416.6582570595833</v>
      </c>
      <c r="S96" s="101">
        <v>1366.8385712529662</v>
      </c>
      <c r="T96" s="101">
        <v>1322.8758957117916</v>
      </c>
      <c r="U96" s="101">
        <v>1278.9082488239901</v>
      </c>
      <c r="V96" s="101">
        <v>1266.8199391488706</v>
      </c>
      <c r="W96" s="101">
        <v>1216.2420011784784</v>
      </c>
      <c r="X96" s="101">
        <v>1108.9517032839242</v>
      </c>
      <c r="Y96" s="101">
        <v>1087.4015564944702</v>
      </c>
      <c r="DA96" s="131" t="s">
        <v>4181</v>
      </c>
    </row>
    <row r="97" spans="1:105" ht="12" customHeight="1" x14ac:dyDescent="0.25">
      <c r="A97" s="107" t="s">
        <v>121</v>
      </c>
      <c r="B97" s="104"/>
      <c r="C97" s="104">
        <v>1446.7615475568834</v>
      </c>
      <c r="D97" s="104">
        <v>1450.1936691700787</v>
      </c>
      <c r="E97" s="104">
        <v>1422.6279991317701</v>
      </c>
      <c r="F97" s="104">
        <v>1417.7787219599204</v>
      </c>
      <c r="G97" s="104">
        <v>1466.4859146412066</v>
      </c>
      <c r="H97" s="104">
        <v>1463.0322243842559</v>
      </c>
      <c r="I97" s="104">
        <v>1422.1023886401465</v>
      </c>
      <c r="J97" s="104">
        <v>1400.0095330090726</v>
      </c>
      <c r="K97" s="104">
        <v>1435.1846894123871</v>
      </c>
      <c r="L97" s="104">
        <v>1433.1856480847382</v>
      </c>
      <c r="M97" s="104">
        <v>1500.379394078589</v>
      </c>
      <c r="N97" s="104">
        <v>1494.9705839693268</v>
      </c>
      <c r="O97" s="104">
        <v>1484.1525831317531</v>
      </c>
      <c r="P97" s="104">
        <v>1450.3445027128346</v>
      </c>
      <c r="Q97" s="104">
        <v>1427.2619540130665</v>
      </c>
      <c r="R97" s="104">
        <v>1417.0216075934725</v>
      </c>
      <c r="S97" s="104">
        <v>1367.1156524049156</v>
      </c>
      <c r="T97" s="104">
        <v>1323.1180696957806</v>
      </c>
      <c r="U97" s="104">
        <v>1279.1041189695759</v>
      </c>
      <c r="V97" s="104">
        <v>1266.9990020131468</v>
      </c>
      <c r="W97" s="104">
        <v>1216.4153665365584</v>
      </c>
      <c r="X97" s="104">
        <v>1109.1499088265184</v>
      </c>
      <c r="Y97" s="104">
        <v>1087.5571424448303</v>
      </c>
      <c r="DA97" s="132" t="s">
        <v>4182</v>
      </c>
    </row>
    <row r="98" spans="1:105" ht="12" customHeight="1" x14ac:dyDescent="0.25">
      <c r="A98" s="108" t="s">
        <v>53</v>
      </c>
      <c r="B98" s="98"/>
      <c r="C98" s="98">
        <v>1154.7143329230778</v>
      </c>
      <c r="D98" s="98">
        <v>1160.3600300559106</v>
      </c>
      <c r="E98" s="98">
        <v>1133.0119532183344</v>
      </c>
      <c r="F98" s="98">
        <v>1130.6479730685603</v>
      </c>
      <c r="G98" s="98">
        <v>1174.5655881034622</v>
      </c>
      <c r="H98" s="98">
        <v>1170.8232904398205</v>
      </c>
      <c r="I98" s="98">
        <v>1154.2240825548822</v>
      </c>
      <c r="J98" s="98">
        <v>1125.4614841182449</v>
      </c>
      <c r="K98" s="98">
        <v>1154.1763170321458</v>
      </c>
      <c r="L98" s="98">
        <v>1148.9056749997101</v>
      </c>
      <c r="M98" s="98">
        <v>1207.1765849213107</v>
      </c>
      <c r="N98" s="98">
        <v>1201.6651916619949</v>
      </c>
      <c r="O98" s="98">
        <v>1191.3479696276129</v>
      </c>
      <c r="P98" s="98">
        <v>1165.1114617006103</v>
      </c>
      <c r="Q98" s="98">
        <v>1144.7530720684169</v>
      </c>
      <c r="R98" s="98">
        <v>1139.589253468384</v>
      </c>
      <c r="S98" s="98">
        <v>1099.5597444537407</v>
      </c>
      <c r="T98" s="98">
        <v>1065.2492291223118</v>
      </c>
      <c r="U98" s="98">
        <v>1028.701797205224</v>
      </c>
      <c r="V98" s="98">
        <v>1017.9563597317509</v>
      </c>
      <c r="W98" s="98">
        <v>966.17514291008172</v>
      </c>
      <c r="X98" s="98">
        <v>880.80599258510631</v>
      </c>
      <c r="Y98" s="98">
        <v>877.71489902692724</v>
      </c>
      <c r="DA98" s="63" t="s">
        <v>4183</v>
      </c>
    </row>
    <row r="99" spans="1:105" ht="12" customHeight="1" x14ac:dyDescent="0.25">
      <c r="A99" s="108" t="s">
        <v>52</v>
      </c>
      <c r="B99" s="98"/>
      <c r="C99" s="98">
        <v>292.04721463380565</v>
      </c>
      <c r="D99" s="98">
        <v>289.83363911416791</v>
      </c>
      <c r="E99" s="98">
        <v>289.6160459134361</v>
      </c>
      <c r="F99" s="98">
        <v>287.13074889136004</v>
      </c>
      <c r="G99" s="98">
        <v>291.9203265377447</v>
      </c>
      <c r="H99" s="98">
        <v>292.20893394443522</v>
      </c>
      <c r="I99" s="98">
        <v>267.87830608526423</v>
      </c>
      <c r="J99" s="98">
        <v>274.54804889082766</v>
      </c>
      <c r="K99" s="98">
        <v>281.00837238024127</v>
      </c>
      <c r="L99" s="98">
        <v>284.27997308502836</v>
      </c>
      <c r="M99" s="98">
        <v>293.20280915727869</v>
      </c>
      <c r="N99" s="98">
        <v>293.30539230733228</v>
      </c>
      <c r="O99" s="98">
        <v>292.80461350414015</v>
      </c>
      <c r="P99" s="98">
        <v>285.23304101222419</v>
      </c>
      <c r="Q99" s="98">
        <v>282.50888194464966</v>
      </c>
      <c r="R99" s="98">
        <v>277.43235412508881</v>
      </c>
      <c r="S99" s="98">
        <v>267.55590795117485</v>
      </c>
      <c r="T99" s="98">
        <v>257.86884057346896</v>
      </c>
      <c r="U99" s="98">
        <v>250.40232176435174</v>
      </c>
      <c r="V99" s="98">
        <v>249.04264228139581</v>
      </c>
      <c r="W99" s="98">
        <v>250.24022362647676</v>
      </c>
      <c r="X99" s="98">
        <v>228.34391624141224</v>
      </c>
      <c r="Y99" s="98">
        <v>209.84224341790343</v>
      </c>
      <c r="DA99" s="63" t="s">
        <v>4184</v>
      </c>
    </row>
    <row r="100" spans="1:105" ht="12" customHeight="1" x14ac:dyDescent="0.25">
      <c r="A100" s="121" t="s">
        <v>54</v>
      </c>
      <c r="B100" s="122"/>
      <c r="C100" s="122">
        <v>147.85407996621146</v>
      </c>
      <c r="D100" s="122">
        <v>147.83421982959607</v>
      </c>
      <c r="E100" s="122">
        <v>150.2860644613761</v>
      </c>
      <c r="F100" s="122">
        <v>148.55743951448122</v>
      </c>
      <c r="G100" s="122">
        <v>153.65537513211717</v>
      </c>
      <c r="H100" s="122">
        <v>151.43429550176324</v>
      </c>
      <c r="I100" s="122">
        <v>152.55974568946925</v>
      </c>
      <c r="J100" s="122">
        <v>161.86692567968637</v>
      </c>
      <c r="K100" s="122">
        <v>173.46494668198889</v>
      </c>
      <c r="L100" s="122">
        <v>175.78479092014592</v>
      </c>
      <c r="M100" s="122">
        <v>177.73673159680652</v>
      </c>
      <c r="N100" s="122">
        <v>185.46676066393451</v>
      </c>
      <c r="O100" s="122">
        <v>185.68622114216339</v>
      </c>
      <c r="P100" s="122">
        <v>184.68513405248487</v>
      </c>
      <c r="Q100" s="122">
        <v>187.29833739666859</v>
      </c>
      <c r="R100" s="122">
        <v>185.68007797186829</v>
      </c>
      <c r="S100" s="122">
        <v>185.80091033917751</v>
      </c>
      <c r="T100" s="122">
        <v>190.13929960646362</v>
      </c>
      <c r="U100" s="122">
        <v>190.99655627206835</v>
      </c>
      <c r="V100" s="122">
        <v>254.74172340063521</v>
      </c>
      <c r="W100" s="122">
        <v>251.55145009573542</v>
      </c>
      <c r="X100" s="122">
        <v>230.96926524135012</v>
      </c>
      <c r="Y100" s="122">
        <v>213.01363454697054</v>
      </c>
      <c r="DA100" s="130" t="s">
        <v>4185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4186</v>
      </c>
    </row>
    <row r="102" spans="1:105" ht="12" customHeight="1" x14ac:dyDescent="0.25">
      <c r="A102" s="97" t="s">
        <v>50</v>
      </c>
      <c r="B102" s="98"/>
      <c r="C102" s="98">
        <v>162.97266499979466</v>
      </c>
      <c r="D102" s="98">
        <v>153.70583106130994</v>
      </c>
      <c r="E102" s="98">
        <v>175.15966150967125</v>
      </c>
      <c r="F102" s="98">
        <v>149.92945650174497</v>
      </c>
      <c r="G102" s="98">
        <v>186.06739999210865</v>
      </c>
      <c r="H102" s="98">
        <v>98.041969980423275</v>
      </c>
      <c r="I102" s="98">
        <v>131.19275158951868</v>
      </c>
      <c r="J102" s="98">
        <v>184.71360376388245</v>
      </c>
      <c r="K102" s="98">
        <v>216.53128710983091</v>
      </c>
      <c r="L102" s="98">
        <v>170.2862782492671</v>
      </c>
      <c r="M102" s="98">
        <v>165.22114432762564</v>
      </c>
      <c r="N102" s="98">
        <v>138.56612423730328</v>
      </c>
      <c r="O102" s="98">
        <v>189.12646954515091</v>
      </c>
      <c r="P102" s="98">
        <v>180.85900684570771</v>
      </c>
      <c r="Q102" s="98">
        <v>222.92347488759881</v>
      </c>
      <c r="R102" s="98">
        <v>177.37438037889225</v>
      </c>
      <c r="S102" s="98">
        <v>182.63515646071954</v>
      </c>
      <c r="T102" s="98">
        <v>190.26063437712364</v>
      </c>
      <c r="U102" s="98">
        <v>193.74258240104365</v>
      </c>
      <c r="V102" s="98">
        <v>251.94795758406053</v>
      </c>
      <c r="W102" s="98">
        <v>265.50293949731201</v>
      </c>
      <c r="X102" s="98">
        <v>233.3126622009583</v>
      </c>
      <c r="Y102" s="98">
        <v>197.86231404133892</v>
      </c>
      <c r="DA102" s="63" t="s">
        <v>4187</v>
      </c>
    </row>
    <row r="103" spans="1:105" ht="12" customHeight="1" x14ac:dyDescent="0.25">
      <c r="A103" s="109" t="s">
        <v>120</v>
      </c>
      <c r="B103" s="33"/>
      <c r="C103" s="33">
        <v>145.50980251020155</v>
      </c>
      <c r="D103" s="33">
        <v>146.98387628156252</v>
      </c>
      <c r="E103" s="33">
        <v>146.76525840124773</v>
      </c>
      <c r="F103" s="33">
        <v>148.44814468976392</v>
      </c>
      <c r="G103" s="33">
        <v>150.84979298286339</v>
      </c>
      <c r="H103" s="33">
        <v>155.69635166927287</v>
      </c>
      <c r="I103" s="33">
        <v>155.00814840438164</v>
      </c>
      <c r="J103" s="33">
        <v>157.82549288509242</v>
      </c>
      <c r="K103" s="33">
        <v>168.33186579207018</v>
      </c>
      <c r="L103" s="33">
        <v>176.04411649931782</v>
      </c>
      <c r="M103" s="33">
        <v>177.8775889179426</v>
      </c>
      <c r="N103" s="33">
        <v>186.59211937970997</v>
      </c>
      <c r="O103" s="33">
        <v>185.41396149945601</v>
      </c>
      <c r="P103" s="33">
        <v>185.15900440565994</v>
      </c>
      <c r="Q103" s="33">
        <v>183.62458141237093</v>
      </c>
      <c r="R103" s="33">
        <v>186.48255072680115</v>
      </c>
      <c r="S103" s="33">
        <v>185.95884600781488</v>
      </c>
      <c r="T103" s="33">
        <v>190.13600613945007</v>
      </c>
      <c r="U103" s="33">
        <v>190.9008688431168</v>
      </c>
      <c r="V103" s="33">
        <v>254.87114582458238</v>
      </c>
      <c r="W103" s="33">
        <v>250.7642018733643</v>
      </c>
      <c r="X103" s="33">
        <v>230.87088089771501</v>
      </c>
      <c r="Y103" s="33">
        <v>213.44230053042139</v>
      </c>
      <c r="DA103" s="60" t="s">
        <v>4188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4189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4190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4191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4192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4193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X110" s="98">
        <f>IF(RES_hhdet_in_tes!X110=0,0,RES_hhdet_in_tes!X110*1000*11630/RES_hhdet_in_new!X107)</f>
        <v>0</v>
      </c>
      <c r="Y110" s="98">
        <f>IF(RES_hhdet_in_tes!Y110=0,0,RES_hhdet_in_tes!Y110*1000*11630/RES_hhdet_in_new!Y107)</f>
        <v>0</v>
      </c>
      <c r="DA110" s="63" t="s">
        <v>4194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4195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4196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4197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4198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4199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4200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4201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4202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4203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4204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4205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4206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16772.90267924896</v>
      </c>
      <c r="D124" s="117">
        <f t="shared" si="42"/>
        <v>16879.512968806706</v>
      </c>
      <c r="E124" s="117">
        <f t="shared" si="42"/>
        <v>17714.45274871069</v>
      </c>
      <c r="F124" s="117">
        <f t="shared" si="42"/>
        <v>16706.755775153208</v>
      </c>
      <c r="G124" s="117">
        <f t="shared" si="42"/>
        <v>18097.635724228086</v>
      </c>
      <c r="H124" s="117">
        <f t="shared" si="42"/>
        <v>18254.92908245368</v>
      </c>
      <c r="I124" s="117">
        <f t="shared" si="42"/>
        <v>18211.450603930534</v>
      </c>
      <c r="J124" s="117">
        <f t="shared" si="42"/>
        <v>15844.787474976805</v>
      </c>
      <c r="K124" s="117">
        <f t="shared" si="42"/>
        <v>15968.083974861771</v>
      </c>
      <c r="L124" s="117">
        <f t="shared" si="42"/>
        <v>17858.198542989143</v>
      </c>
      <c r="M124" s="117">
        <f t="shared" si="42"/>
        <v>17234.511954843107</v>
      </c>
      <c r="N124" s="117">
        <f t="shared" si="42"/>
        <v>17305.078700594127</v>
      </c>
      <c r="O124" s="117">
        <f t="shared" si="42"/>
        <v>15621.866884903355</v>
      </c>
      <c r="P124" s="117">
        <f t="shared" si="42"/>
        <v>15981.787154851809</v>
      </c>
      <c r="Q124" s="117">
        <f t="shared" si="42"/>
        <v>14541.20788952473</v>
      </c>
      <c r="R124" s="117">
        <f t="shared" ref="R124:V124" si="43">R125+R128+R130+R139</f>
        <v>15384.415647973316</v>
      </c>
      <c r="S124" s="117">
        <f t="shared" si="43"/>
        <v>13543.76407051852</v>
      </c>
      <c r="T124" s="117">
        <f t="shared" si="43"/>
        <v>13263.044402944239</v>
      </c>
      <c r="U124" s="117">
        <f t="shared" si="43"/>
        <v>10344.347810018993</v>
      </c>
      <c r="V124" s="117">
        <f t="shared" si="43"/>
        <v>11458.295612098826</v>
      </c>
      <c r="W124" s="117">
        <f t="shared" ref="W124:Y124" si="44">W125+W128+W130+W139</f>
        <v>10553.648949994988</v>
      </c>
      <c r="X124" s="117">
        <f t="shared" si="44"/>
        <v>6243.5927619202803</v>
      </c>
      <c r="Y124" s="117">
        <f t="shared" si="44"/>
        <v>5265.4078074681602</v>
      </c>
      <c r="DA124" s="129" t="s">
        <v>4207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15155.977415383188</v>
      </c>
      <c r="D125" s="122">
        <f t="shared" si="45"/>
        <v>15265.428398017515</v>
      </c>
      <c r="E125" s="122">
        <f t="shared" si="45"/>
        <v>16098.393764720406</v>
      </c>
      <c r="F125" s="122">
        <f t="shared" si="45"/>
        <v>15093.948903847768</v>
      </c>
      <c r="G125" s="122">
        <f t="shared" si="45"/>
        <v>16466.575030819367</v>
      </c>
      <c r="H125" s="122">
        <f t="shared" si="45"/>
        <v>16623.950068016929</v>
      </c>
      <c r="I125" s="122">
        <f t="shared" si="45"/>
        <v>16609.285485498152</v>
      </c>
      <c r="J125" s="122">
        <f t="shared" si="45"/>
        <v>14237.746516619538</v>
      </c>
      <c r="K125" s="122">
        <f t="shared" si="45"/>
        <v>14339.526613420883</v>
      </c>
      <c r="L125" s="122">
        <f t="shared" si="45"/>
        <v>16209.289312459357</v>
      </c>
      <c r="M125" s="122">
        <f t="shared" si="45"/>
        <v>15553.121980503713</v>
      </c>
      <c r="N125" s="122">
        <f t="shared" si="45"/>
        <v>15592.511729792917</v>
      </c>
      <c r="O125" s="122">
        <f t="shared" si="45"/>
        <v>13892.401989392856</v>
      </c>
      <c r="P125" s="122">
        <f t="shared" si="45"/>
        <v>14328.360945898296</v>
      </c>
      <c r="Q125" s="122">
        <f t="shared" si="45"/>
        <v>12873.531944513363</v>
      </c>
      <c r="R125" s="122">
        <f t="shared" ref="R125:V125" si="46">SUM(R126:R127)</f>
        <v>13765.890462176838</v>
      </c>
      <c r="S125" s="122">
        <f t="shared" si="46"/>
        <v>11979.918493974372</v>
      </c>
      <c r="T125" s="122">
        <f t="shared" si="46"/>
        <v>11741.23772279783</v>
      </c>
      <c r="U125" s="122">
        <f t="shared" si="46"/>
        <v>8844.1198691904792</v>
      </c>
      <c r="V125" s="122">
        <f t="shared" si="46"/>
        <v>9883.0118623652052</v>
      </c>
      <c r="W125" s="122">
        <f t="shared" ref="W125:Y125" si="47">SUM(W126:W127)</f>
        <v>9010.9077087830265</v>
      </c>
      <c r="X125" s="122">
        <f t="shared" si="47"/>
        <v>4881.9364330782</v>
      </c>
      <c r="Y125" s="122">
        <f t="shared" si="47"/>
        <v>3887.9372072984261</v>
      </c>
      <c r="DA125" s="130" t="s">
        <v>4208</v>
      </c>
    </row>
    <row r="126" spans="1:105" ht="12" customHeight="1" x14ac:dyDescent="0.25">
      <c r="A126" s="97" t="s">
        <v>198</v>
      </c>
      <c r="B126" s="98"/>
      <c r="C126" s="98">
        <v>15086.086663001144</v>
      </c>
      <c r="D126" s="98">
        <v>15196.794438431378</v>
      </c>
      <c r="E126" s="98">
        <v>16027.09341427935</v>
      </c>
      <c r="F126" s="98">
        <v>15028.992987453688</v>
      </c>
      <c r="G126" s="98">
        <v>16396.993336267686</v>
      </c>
      <c r="H126" s="98">
        <v>16554.842807571637</v>
      </c>
      <c r="I126" s="98">
        <v>16541.260063557947</v>
      </c>
      <c r="J126" s="98">
        <v>14180.501688850243</v>
      </c>
      <c r="K126" s="98">
        <v>14282.487883311534</v>
      </c>
      <c r="L126" s="98">
        <v>16145.217428627408</v>
      </c>
      <c r="M126" s="98">
        <v>15492.92380923151</v>
      </c>
      <c r="N126" s="98">
        <v>15532.572233161378</v>
      </c>
      <c r="O126" s="98">
        <v>13839.757173164389</v>
      </c>
      <c r="P126" s="98">
        <v>14274.619744164593</v>
      </c>
      <c r="Q126" s="98">
        <v>12825.775648540721</v>
      </c>
      <c r="R126" s="98">
        <v>13714.936854049074</v>
      </c>
      <c r="S126" s="98">
        <v>11936.015697612702</v>
      </c>
      <c r="T126" s="98">
        <v>11698.6701243774</v>
      </c>
      <c r="U126" s="98">
        <v>8812.2396417498294</v>
      </c>
      <c r="V126" s="98">
        <v>9847.5179323499069</v>
      </c>
      <c r="W126" s="98">
        <v>8978.4165286780462</v>
      </c>
      <c r="X126" s="98">
        <v>4864.4524570116282</v>
      </c>
      <c r="Y126" s="98">
        <v>3874.0223480847831</v>
      </c>
      <c r="DA126" s="63" t="s">
        <v>4209</v>
      </c>
    </row>
    <row r="127" spans="1:105" ht="12" customHeight="1" x14ac:dyDescent="0.25">
      <c r="A127" s="97" t="s">
        <v>53</v>
      </c>
      <c r="B127" s="98"/>
      <c r="C127" s="98">
        <v>69.890752382043644</v>
      </c>
      <c r="D127" s="98">
        <v>68.633959586137465</v>
      </c>
      <c r="E127" s="98">
        <v>71.300350441054917</v>
      </c>
      <c r="F127" s="98">
        <v>64.955916394078599</v>
      </c>
      <c r="G127" s="98">
        <v>69.58169455168013</v>
      </c>
      <c r="H127" s="98">
        <v>69.107260445293832</v>
      </c>
      <c r="I127" s="98">
        <v>68.025421940204453</v>
      </c>
      <c r="J127" s="98">
        <v>57.244827769294126</v>
      </c>
      <c r="K127" s="98">
        <v>57.038730109347952</v>
      </c>
      <c r="L127" s="98">
        <v>64.071883831950473</v>
      </c>
      <c r="M127" s="98">
        <v>60.198171272203453</v>
      </c>
      <c r="N127" s="98">
        <v>59.939496631539235</v>
      </c>
      <c r="O127" s="98">
        <v>52.644816228467391</v>
      </c>
      <c r="P127" s="98">
        <v>53.741201733703235</v>
      </c>
      <c r="Q127" s="98">
        <v>47.756295972642363</v>
      </c>
      <c r="R127" s="98">
        <v>50.953608127764284</v>
      </c>
      <c r="S127" s="98">
        <v>43.90279636166909</v>
      </c>
      <c r="T127" s="98">
        <v>42.567598420429412</v>
      </c>
      <c r="U127" s="98">
        <v>31.880227440650003</v>
      </c>
      <c r="V127" s="98">
        <v>35.493930015298005</v>
      </c>
      <c r="W127" s="98">
        <v>32.491180104979485</v>
      </c>
      <c r="X127" s="98">
        <v>17.483976066571536</v>
      </c>
      <c r="Y127" s="98">
        <v>13.914859213643204</v>
      </c>
      <c r="DA127" s="63" t="s">
        <v>4210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24.344681759352689</v>
      </c>
      <c r="D128" s="122">
        <f t="shared" si="48"/>
        <v>22.569784719815967</v>
      </c>
      <c r="E128" s="122">
        <f t="shared" si="48"/>
        <v>18.095431800046853</v>
      </c>
      <c r="F128" s="122">
        <f t="shared" si="48"/>
        <v>20.634920053480386</v>
      </c>
      <c r="G128" s="122">
        <f t="shared" si="48"/>
        <v>36.316996253800482</v>
      </c>
      <c r="H128" s="122">
        <f t="shared" si="48"/>
        <v>31.26441975375257</v>
      </c>
      <c r="I128" s="122">
        <f t="shared" si="48"/>
        <v>23.435168610995873</v>
      </c>
      <c r="J128" s="122">
        <f t="shared" si="48"/>
        <v>41.515200790753887</v>
      </c>
      <c r="K128" s="122">
        <f t="shared" si="48"/>
        <v>19.935494395675942</v>
      </c>
      <c r="L128" s="122">
        <f t="shared" si="48"/>
        <v>35.84537349113824</v>
      </c>
      <c r="M128" s="122">
        <f t="shared" si="48"/>
        <v>20.576997629646819</v>
      </c>
      <c r="N128" s="122">
        <f t="shared" si="48"/>
        <v>36.11387483788311</v>
      </c>
      <c r="O128" s="122">
        <f t="shared" si="48"/>
        <v>39.978731372627536</v>
      </c>
      <c r="P128" s="122">
        <f t="shared" si="48"/>
        <v>25.258589898947072</v>
      </c>
      <c r="Q128" s="122">
        <f t="shared" si="48"/>
        <v>36.215161661238689</v>
      </c>
      <c r="R128" s="122">
        <f t="shared" si="48"/>
        <v>21.053597418335137</v>
      </c>
      <c r="S128" s="122">
        <f t="shared" si="48"/>
        <v>13.763042520019461</v>
      </c>
      <c r="T128" s="122">
        <f t="shared" si="48"/>
        <v>28.344271991136996</v>
      </c>
      <c r="U128" s="122">
        <f t="shared" si="48"/>
        <v>31.15931616672388</v>
      </c>
      <c r="V128" s="122">
        <f t="shared" si="48"/>
        <v>68.938202475360242</v>
      </c>
      <c r="W128" s="122">
        <f t="shared" si="48"/>
        <v>72.549964733381074</v>
      </c>
      <c r="X128" s="122">
        <f t="shared" si="48"/>
        <v>17.485807111731852</v>
      </c>
      <c r="Y128" s="122">
        <f t="shared" si="48"/>
        <v>84.886894595044311</v>
      </c>
      <c r="DA128" s="130" t="s">
        <v>4211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24.344681759352689</v>
      </c>
      <c r="D129" s="98">
        <f>IF(RES_hhdet_in_tes!D129=0,0,RES_hhdet_in_tes!D129*1000*11630/RES_hhdet_in_new!D126)</f>
        <v>22.569784719815967</v>
      </c>
      <c r="E129" s="98">
        <f>IF(RES_hhdet_in_tes!E129=0,0,RES_hhdet_in_tes!E129*1000*11630/RES_hhdet_in_new!E126)</f>
        <v>18.095431800046853</v>
      </c>
      <c r="F129" s="98">
        <f>IF(RES_hhdet_in_tes!F129=0,0,RES_hhdet_in_tes!F129*1000*11630/RES_hhdet_in_new!F126)</f>
        <v>20.634920053480386</v>
      </c>
      <c r="G129" s="98">
        <f>IF(RES_hhdet_in_tes!G129=0,0,RES_hhdet_in_tes!G129*1000*11630/RES_hhdet_in_new!G126)</f>
        <v>36.316996253800482</v>
      </c>
      <c r="H129" s="98">
        <f>IF(RES_hhdet_in_tes!H129=0,0,RES_hhdet_in_tes!H129*1000*11630/RES_hhdet_in_new!H126)</f>
        <v>31.26441975375257</v>
      </c>
      <c r="I129" s="98">
        <f>IF(RES_hhdet_in_tes!I129=0,0,RES_hhdet_in_tes!I129*1000*11630/RES_hhdet_in_new!I126)</f>
        <v>23.435168610995873</v>
      </c>
      <c r="J129" s="98">
        <f>IF(RES_hhdet_in_tes!J129=0,0,RES_hhdet_in_tes!J129*1000*11630/RES_hhdet_in_new!J126)</f>
        <v>41.515200790753887</v>
      </c>
      <c r="K129" s="98">
        <f>IF(RES_hhdet_in_tes!K129=0,0,RES_hhdet_in_tes!K129*1000*11630/RES_hhdet_in_new!K126)</f>
        <v>19.935494395675942</v>
      </c>
      <c r="L129" s="98">
        <f>IF(RES_hhdet_in_tes!L129=0,0,RES_hhdet_in_tes!L129*1000*11630/RES_hhdet_in_new!L126)</f>
        <v>35.84537349113824</v>
      </c>
      <c r="M129" s="98">
        <f>IF(RES_hhdet_in_tes!M129=0,0,RES_hhdet_in_tes!M129*1000*11630/RES_hhdet_in_new!M126)</f>
        <v>20.576997629646819</v>
      </c>
      <c r="N129" s="98">
        <f>IF(RES_hhdet_in_tes!N129=0,0,RES_hhdet_in_tes!N129*1000*11630/RES_hhdet_in_new!N126)</f>
        <v>36.11387483788311</v>
      </c>
      <c r="O129" s="98">
        <f>IF(RES_hhdet_in_tes!O129=0,0,RES_hhdet_in_tes!O129*1000*11630/RES_hhdet_in_new!O126)</f>
        <v>39.978731372627536</v>
      </c>
      <c r="P129" s="98">
        <f>IF(RES_hhdet_in_tes!P129=0,0,RES_hhdet_in_tes!P129*1000*11630/RES_hhdet_in_new!P126)</f>
        <v>25.258589898947072</v>
      </c>
      <c r="Q129" s="98">
        <f>IF(RES_hhdet_in_tes!Q129=0,0,RES_hhdet_in_tes!Q129*1000*11630/RES_hhdet_in_new!Q126)</f>
        <v>36.215161661238689</v>
      </c>
      <c r="R129" s="98">
        <f>IF(RES_hhdet_in_tes!R129=0,0,RES_hhdet_in_tes!R129*1000*11630/RES_hhdet_in_new!R126)</f>
        <v>21.053597418335137</v>
      </c>
      <c r="S129" s="98">
        <f>IF(RES_hhdet_in_tes!S129=0,0,RES_hhdet_in_tes!S129*1000*11630/RES_hhdet_in_new!S126)</f>
        <v>13.763042520019461</v>
      </c>
      <c r="T129" s="98">
        <f>IF(RES_hhdet_in_tes!T129=0,0,RES_hhdet_in_tes!T129*1000*11630/RES_hhdet_in_new!T126)</f>
        <v>28.344271991136996</v>
      </c>
      <c r="U129" s="98">
        <f>IF(RES_hhdet_in_tes!U129=0,0,RES_hhdet_in_tes!U129*1000*11630/RES_hhdet_in_new!U126)</f>
        <v>31.15931616672388</v>
      </c>
      <c r="V129" s="98">
        <f>IF(RES_hhdet_in_tes!V129=0,0,RES_hhdet_in_tes!V129*1000*11630/RES_hhdet_in_new!V126)</f>
        <v>68.938202475360242</v>
      </c>
      <c r="W129" s="98">
        <f>IF(RES_hhdet_in_tes!W129=0,0,RES_hhdet_in_tes!W129*1000*11630/RES_hhdet_in_new!W126)</f>
        <v>72.549964733381074</v>
      </c>
      <c r="X129" s="98">
        <f>IF(RES_hhdet_in_tes!X129=0,0,RES_hhdet_in_tes!X129*1000*11630/RES_hhdet_in_new!X126)</f>
        <v>17.485807111731852</v>
      </c>
      <c r="Y129" s="98">
        <f>IF(RES_hhdet_in_tes!Y129=0,0,RES_hhdet_in_tes!Y129*1000*11630/RES_hhdet_in_new!Y126)</f>
        <v>84.886894595044311</v>
      </c>
      <c r="DA129" s="63" t="s">
        <v>4212</v>
      </c>
    </row>
    <row r="130" spans="1:105" ht="12" customHeight="1" x14ac:dyDescent="0.25">
      <c r="A130" s="121" t="s">
        <v>55</v>
      </c>
      <c r="B130" s="122"/>
      <c r="C130" s="122">
        <v>1444.7270067770853</v>
      </c>
      <c r="D130" s="122">
        <v>1443.680488894207</v>
      </c>
      <c r="E130" s="122">
        <v>1447.6775083194273</v>
      </c>
      <c r="F130" s="122">
        <v>1443.6145053290081</v>
      </c>
      <c r="G130" s="122">
        <v>1441.0873143096683</v>
      </c>
      <c r="H130" s="122">
        <v>1448.2792097191534</v>
      </c>
      <c r="I130" s="122">
        <v>1426.1699332186888</v>
      </c>
      <c r="J130" s="122">
        <v>1403.65911385295</v>
      </c>
      <c r="K130" s="122">
        <v>1435.157100573635</v>
      </c>
      <c r="L130" s="122">
        <v>1437.2791127381906</v>
      </c>
      <c r="M130" s="122">
        <v>1483.0761343318172</v>
      </c>
      <c r="N130" s="122">
        <v>1490.985527679612</v>
      </c>
      <c r="O130" s="122">
        <v>1503.7999072825103</v>
      </c>
      <c r="P130" s="122">
        <v>1443.4823998816328</v>
      </c>
      <c r="Q130" s="122">
        <v>1444.1631263175104</v>
      </c>
      <c r="R130" s="122">
        <v>1411.7915479782437</v>
      </c>
      <c r="S130" s="122">
        <v>1364.2816861837841</v>
      </c>
      <c r="T130" s="122">
        <v>1303.3231072776184</v>
      </c>
      <c r="U130" s="122">
        <v>1278.0720405606151</v>
      </c>
      <c r="V130" s="122">
        <v>1251.6038168875043</v>
      </c>
      <c r="W130" s="122">
        <v>1218.6399692517698</v>
      </c>
      <c r="X130" s="122">
        <v>1113.201318833216</v>
      </c>
      <c r="Y130" s="122">
        <v>1079.5701687421265</v>
      </c>
      <c r="DA130" s="130" t="s">
        <v>4213</v>
      </c>
    </row>
    <row r="131" spans="1:105" ht="12" customHeight="1" x14ac:dyDescent="0.25">
      <c r="A131" s="97" t="s">
        <v>128</v>
      </c>
      <c r="B131" s="98"/>
      <c r="C131" s="98">
        <v>1443.9826378073362</v>
      </c>
      <c r="D131" s="98">
        <v>1443.575850539509</v>
      </c>
      <c r="E131" s="98">
        <v>1449.1344661831138</v>
      </c>
      <c r="F131" s="98">
        <v>1448.0366584616468</v>
      </c>
      <c r="G131" s="98">
        <v>1441.0873040617275</v>
      </c>
      <c r="H131" s="98">
        <v>1448.2790383029785</v>
      </c>
      <c r="I131" s="98">
        <v>1426.2542775577497</v>
      </c>
      <c r="J131" s="98">
        <v>1404.2436337010688</v>
      </c>
      <c r="K131" s="98">
        <v>1435.1687262000937</v>
      </c>
      <c r="L131" s="98">
        <v>1437.4670553920757</v>
      </c>
      <c r="M131" s="98">
        <v>1483.0760205107663</v>
      </c>
      <c r="N131" s="98">
        <v>1490.9854138870439</v>
      </c>
      <c r="O131" s="98">
        <v>1503.799755473063</v>
      </c>
      <c r="P131" s="98">
        <v>1443.4812754528491</v>
      </c>
      <c r="Q131" s="98">
        <v>1447.8359165517602</v>
      </c>
      <c r="R131" s="98">
        <v>1411.7908077184002</v>
      </c>
      <c r="S131" s="98">
        <v>1364.1052330742082</v>
      </c>
      <c r="T131" s="98">
        <v>1303.3221931993</v>
      </c>
      <c r="U131" s="98">
        <v>1277.907905807366</v>
      </c>
      <c r="V131" s="98">
        <v>1251.6029305151847</v>
      </c>
      <c r="W131" s="98">
        <v>1218.8411704449243</v>
      </c>
      <c r="X131" s="98">
        <v>1113.7405680478491</v>
      </c>
      <c r="Y131" s="98">
        <v>1078.0969552438726</v>
      </c>
      <c r="DA131" s="63" t="s">
        <v>4214</v>
      </c>
    </row>
    <row r="132" spans="1:105" ht="12" customHeight="1" x14ac:dyDescent="0.25">
      <c r="A132" s="97" t="s">
        <v>127</v>
      </c>
      <c r="B132" s="98"/>
      <c r="C132" s="98">
        <v>1443.9916821388149</v>
      </c>
      <c r="D132" s="98">
        <v>1443.5761674572952</v>
      </c>
      <c r="E132" s="98">
        <v>1449.139262417443</v>
      </c>
      <c r="F132" s="98">
        <v>1448.0619172573988</v>
      </c>
      <c r="G132" s="98">
        <v>1441.1333403729866</v>
      </c>
      <c r="H132" s="98">
        <v>1448.5330127938396</v>
      </c>
      <c r="I132" s="98">
        <v>1426.5232171841401</v>
      </c>
      <c r="J132" s="98">
        <v>1404.6621219461863</v>
      </c>
      <c r="K132" s="98">
        <v>1435.5398226295563</v>
      </c>
      <c r="L132" s="98">
        <v>1437.8543031434756</v>
      </c>
      <c r="M132" s="98">
        <v>1483.4112235062498</v>
      </c>
      <c r="N132" s="98">
        <v>1491.2641849887907</v>
      </c>
      <c r="O132" s="98">
        <v>1504.073933455805</v>
      </c>
      <c r="P132" s="98">
        <v>1444.0608513672012</v>
      </c>
      <c r="Q132" s="98">
        <v>1448.6900323213338</v>
      </c>
      <c r="R132" s="98">
        <v>1412.6287325106964</v>
      </c>
      <c r="S132" s="98">
        <v>1364.9953406406164</v>
      </c>
      <c r="T132" s="98">
        <v>1304.2317011260591</v>
      </c>
      <c r="U132" s="98">
        <v>1278.926629156103</v>
      </c>
      <c r="V132" s="98">
        <v>1252.5739513912879</v>
      </c>
      <c r="W132" s="98">
        <v>1219.856644042874</v>
      </c>
      <c r="X132" s="98">
        <v>1114.5659654807489</v>
      </c>
      <c r="Y132" s="98">
        <v>1078.6213586325421</v>
      </c>
      <c r="DA132" s="63" t="s">
        <v>4215</v>
      </c>
    </row>
    <row r="133" spans="1:105" ht="12" customHeight="1" x14ac:dyDescent="0.25">
      <c r="A133" s="100" t="s">
        <v>198</v>
      </c>
      <c r="B133" s="101"/>
      <c r="C133" s="101">
        <v>1152.5044764748725</v>
      </c>
      <c r="D133" s="101">
        <v>1155.0651486852039</v>
      </c>
      <c r="E133" s="101">
        <v>1154.1284522160308</v>
      </c>
      <c r="F133" s="101">
        <v>1154.8010962997887</v>
      </c>
      <c r="G133" s="101">
        <v>1154.2572966380733</v>
      </c>
      <c r="H133" s="101">
        <v>1159.2140840028492</v>
      </c>
      <c r="I133" s="101">
        <v>1157.8120148276994</v>
      </c>
      <c r="J133" s="101">
        <v>1129.2010299493536</v>
      </c>
      <c r="K133" s="101">
        <v>1154.4562597330996</v>
      </c>
      <c r="L133" s="101">
        <v>1152.6478977077277</v>
      </c>
      <c r="M133" s="101">
        <v>1193.5180500673787</v>
      </c>
      <c r="N133" s="101">
        <v>1198.6810061006433</v>
      </c>
      <c r="O133" s="101">
        <v>1207.342763998166</v>
      </c>
      <c r="P133" s="101">
        <v>1160.0594495877992</v>
      </c>
      <c r="Q133" s="101">
        <v>1161.9529762370164</v>
      </c>
      <c r="R133" s="101">
        <v>1136.0471744002784</v>
      </c>
      <c r="S133" s="101">
        <v>1097.8500142436742</v>
      </c>
      <c r="T133" s="101">
        <v>1050.0221586709706</v>
      </c>
      <c r="U133" s="101">
        <v>1028.5595000407918</v>
      </c>
      <c r="V133" s="101">
        <v>1006.3427136707895</v>
      </c>
      <c r="W133" s="101">
        <v>968.91457531578112</v>
      </c>
      <c r="X133" s="101">
        <v>885.11253513897134</v>
      </c>
      <c r="Y133" s="101">
        <v>870.4941608384172</v>
      </c>
      <c r="DA133" s="131" t="s">
        <v>4216</v>
      </c>
    </row>
    <row r="134" spans="1:105" ht="12" customHeight="1" x14ac:dyDescent="0.25">
      <c r="A134" s="103" t="s">
        <v>52</v>
      </c>
      <c r="B134" s="104"/>
      <c r="C134" s="104">
        <v>291.48720566394235</v>
      </c>
      <c r="D134" s="104">
        <v>288.51101877209129</v>
      </c>
      <c r="E134" s="104">
        <v>295.0108102014122</v>
      </c>
      <c r="F134" s="104">
        <v>293.26082095761041</v>
      </c>
      <c r="G134" s="104">
        <v>286.87604373491342</v>
      </c>
      <c r="H134" s="104">
        <v>289.31892879099036</v>
      </c>
      <c r="I134" s="104">
        <v>268.71120235644037</v>
      </c>
      <c r="J134" s="104">
        <v>275.46109199683269</v>
      </c>
      <c r="K134" s="104">
        <v>281.08356289645673</v>
      </c>
      <c r="L134" s="104">
        <v>285.20640543574797</v>
      </c>
      <c r="M134" s="104">
        <v>289.89317343887097</v>
      </c>
      <c r="N134" s="104">
        <v>292.58317888814724</v>
      </c>
      <c r="O134" s="104">
        <v>296.73116945763923</v>
      </c>
      <c r="P134" s="104">
        <v>284.00140177940187</v>
      </c>
      <c r="Q134" s="104">
        <v>286.73705608431732</v>
      </c>
      <c r="R134" s="104">
        <v>276.58155811041769</v>
      </c>
      <c r="S134" s="104">
        <v>267.14532639694204</v>
      </c>
      <c r="T134" s="104">
        <v>254.20954245508855</v>
      </c>
      <c r="U134" s="104">
        <v>250.36712911531086</v>
      </c>
      <c r="V134" s="104">
        <v>246.23123772049854</v>
      </c>
      <c r="W134" s="104">
        <v>250.94206872709285</v>
      </c>
      <c r="X134" s="104">
        <v>229.45343034177748</v>
      </c>
      <c r="Y134" s="104">
        <v>208.12719779412475</v>
      </c>
      <c r="DA134" s="132" t="s">
        <v>4217</v>
      </c>
    </row>
    <row r="135" spans="1:105" ht="12" customHeight="1" x14ac:dyDescent="0.25">
      <c r="A135" s="106" t="s">
        <v>122</v>
      </c>
      <c r="B135" s="101"/>
      <c r="C135" s="101">
        <v>1446.7600546569008</v>
      </c>
      <c r="D135" s="101">
        <v>1450.1974055895253</v>
      </c>
      <c r="E135" s="101">
        <v>1422.6419310783206</v>
      </c>
      <c r="F135" s="101">
        <v>1417.7765011074102</v>
      </c>
      <c r="G135" s="101">
        <v>0</v>
      </c>
      <c r="H135" s="101">
        <v>0</v>
      </c>
      <c r="I135" s="101">
        <v>1422.0197330514814</v>
      </c>
      <c r="J135" s="101">
        <v>1399.8420691580191</v>
      </c>
      <c r="K135" s="101">
        <v>1435.0660415025557</v>
      </c>
      <c r="L135" s="101">
        <v>1433.1035238894381</v>
      </c>
      <c r="M135" s="101">
        <v>0</v>
      </c>
      <c r="N135" s="101">
        <v>0</v>
      </c>
      <c r="O135" s="101">
        <v>0</v>
      </c>
      <c r="P135" s="101">
        <v>1450.0449899535038</v>
      </c>
      <c r="Q135" s="101">
        <v>1426.9216752492164</v>
      </c>
      <c r="R135" s="101">
        <v>0</v>
      </c>
      <c r="S135" s="101">
        <v>1366.8385712529659</v>
      </c>
      <c r="T135" s="101">
        <v>0</v>
      </c>
      <c r="U135" s="101">
        <v>1278.9082488239899</v>
      </c>
      <c r="V135" s="101">
        <v>0</v>
      </c>
      <c r="W135" s="101">
        <v>1216.2420011784786</v>
      </c>
      <c r="X135" s="101">
        <v>1108.951703283924</v>
      </c>
      <c r="Y135" s="101">
        <v>1087.4015564944705</v>
      </c>
      <c r="DA135" s="131" t="s">
        <v>4218</v>
      </c>
    </row>
    <row r="136" spans="1:105" ht="12" customHeight="1" x14ac:dyDescent="0.25">
      <c r="A136" s="107" t="s">
        <v>121</v>
      </c>
      <c r="B136" s="104"/>
      <c r="C136" s="104">
        <v>1446.7615475568834</v>
      </c>
      <c r="D136" s="104">
        <v>1450.1936691700789</v>
      </c>
      <c r="E136" s="104">
        <v>1422.6279991317701</v>
      </c>
      <c r="F136" s="104">
        <v>1417.7787219599204</v>
      </c>
      <c r="G136" s="104">
        <v>0</v>
      </c>
      <c r="H136" s="104">
        <v>0</v>
      </c>
      <c r="I136" s="104">
        <v>1422.1023886401465</v>
      </c>
      <c r="J136" s="104">
        <v>1400.0095330090724</v>
      </c>
      <c r="K136" s="104">
        <v>1435.1846894123871</v>
      </c>
      <c r="L136" s="104">
        <v>1433.1856480847382</v>
      </c>
      <c r="M136" s="104">
        <v>0</v>
      </c>
      <c r="N136" s="104">
        <v>0</v>
      </c>
      <c r="O136" s="104">
        <v>0</v>
      </c>
      <c r="P136" s="104">
        <v>0</v>
      </c>
      <c r="Q136" s="104">
        <v>1427.2619540130668</v>
      </c>
      <c r="R136" s="104">
        <v>0</v>
      </c>
      <c r="S136" s="104">
        <v>1367.1156524049156</v>
      </c>
      <c r="T136" s="104">
        <v>0</v>
      </c>
      <c r="U136" s="104">
        <v>1279.1041189695754</v>
      </c>
      <c r="V136" s="104">
        <v>0</v>
      </c>
      <c r="W136" s="104">
        <v>1216.4153665365582</v>
      </c>
      <c r="X136" s="104">
        <v>1109.1499088265184</v>
      </c>
      <c r="Y136" s="104">
        <v>1087.5571424448303</v>
      </c>
      <c r="DA136" s="132" t="s">
        <v>4219</v>
      </c>
    </row>
    <row r="137" spans="1:105" ht="12" customHeight="1" x14ac:dyDescent="0.25">
      <c r="A137" s="108" t="s">
        <v>53</v>
      </c>
      <c r="B137" s="98"/>
      <c r="C137" s="98">
        <v>1154.7143329230778</v>
      </c>
      <c r="D137" s="98">
        <v>1160.360030055911</v>
      </c>
      <c r="E137" s="98">
        <v>1133.0119532183342</v>
      </c>
      <c r="F137" s="98">
        <v>1130.6479730685605</v>
      </c>
      <c r="G137" s="98">
        <v>0</v>
      </c>
      <c r="H137" s="98">
        <v>0</v>
      </c>
      <c r="I137" s="98">
        <v>1154.2240825548822</v>
      </c>
      <c r="J137" s="98">
        <v>1125.4614841182445</v>
      </c>
      <c r="K137" s="98">
        <v>1154.1763170321458</v>
      </c>
      <c r="L137" s="98">
        <v>1148.9056749997098</v>
      </c>
      <c r="M137" s="98">
        <v>0</v>
      </c>
      <c r="N137" s="98">
        <v>0</v>
      </c>
      <c r="O137" s="98">
        <v>0</v>
      </c>
      <c r="P137" s="98">
        <v>0</v>
      </c>
      <c r="Q137" s="98">
        <v>1144.7530720684169</v>
      </c>
      <c r="R137" s="98">
        <v>0</v>
      </c>
      <c r="S137" s="98">
        <v>1099.5597444537409</v>
      </c>
      <c r="T137" s="98">
        <v>0</v>
      </c>
      <c r="U137" s="98">
        <v>1028.701797205224</v>
      </c>
      <c r="V137" s="98">
        <v>0</v>
      </c>
      <c r="W137" s="98">
        <v>966.17514291008149</v>
      </c>
      <c r="X137" s="98">
        <v>880.80599258510608</v>
      </c>
      <c r="Y137" s="98">
        <v>877.71489902692701</v>
      </c>
      <c r="DA137" s="63" t="s">
        <v>4220</v>
      </c>
    </row>
    <row r="138" spans="1:105" ht="12" customHeight="1" x14ac:dyDescent="0.25">
      <c r="A138" s="108" t="s">
        <v>52</v>
      </c>
      <c r="B138" s="98"/>
      <c r="C138" s="98">
        <v>292.04721463380559</v>
      </c>
      <c r="D138" s="98">
        <v>289.83363911416785</v>
      </c>
      <c r="E138" s="98">
        <v>289.61604591343604</v>
      </c>
      <c r="F138" s="98">
        <v>287.1307488913601</v>
      </c>
      <c r="G138" s="98">
        <v>0</v>
      </c>
      <c r="H138" s="98">
        <v>0</v>
      </c>
      <c r="I138" s="98">
        <v>267.87830608526417</v>
      </c>
      <c r="J138" s="98">
        <v>274.5480488908276</v>
      </c>
      <c r="K138" s="98">
        <v>281.00837238024127</v>
      </c>
      <c r="L138" s="98">
        <v>284.27997308502836</v>
      </c>
      <c r="M138" s="98">
        <v>0</v>
      </c>
      <c r="N138" s="98">
        <v>0</v>
      </c>
      <c r="O138" s="98">
        <v>0</v>
      </c>
      <c r="P138" s="98">
        <v>0</v>
      </c>
      <c r="Q138" s="98">
        <v>282.50888194464977</v>
      </c>
      <c r="R138" s="98">
        <v>0</v>
      </c>
      <c r="S138" s="98">
        <v>267.55590795117485</v>
      </c>
      <c r="T138" s="98">
        <v>0</v>
      </c>
      <c r="U138" s="98">
        <v>250.40232176435177</v>
      </c>
      <c r="V138" s="98">
        <v>0</v>
      </c>
      <c r="W138" s="98">
        <v>250.24022362647676</v>
      </c>
      <c r="X138" s="98">
        <v>228.3439162414123</v>
      </c>
      <c r="Y138" s="98">
        <v>209.84224341790332</v>
      </c>
      <c r="DA138" s="63" t="s">
        <v>4221</v>
      </c>
    </row>
    <row r="139" spans="1:105" ht="12" customHeight="1" x14ac:dyDescent="0.25">
      <c r="A139" s="121" t="s">
        <v>54</v>
      </c>
      <c r="B139" s="122"/>
      <c r="C139" s="122">
        <v>147.85357532933759</v>
      </c>
      <c r="D139" s="122">
        <v>147.83429717517163</v>
      </c>
      <c r="E139" s="122">
        <v>150.28604387080821</v>
      </c>
      <c r="F139" s="122">
        <v>148.55744592295071</v>
      </c>
      <c r="G139" s="122">
        <v>153.65638284525079</v>
      </c>
      <c r="H139" s="122">
        <v>151.43538496384537</v>
      </c>
      <c r="I139" s="122">
        <v>152.56001660269973</v>
      </c>
      <c r="J139" s="122">
        <v>161.86664371356369</v>
      </c>
      <c r="K139" s="122">
        <v>173.46476647157755</v>
      </c>
      <c r="L139" s="122">
        <v>175.78474430045642</v>
      </c>
      <c r="M139" s="122">
        <v>177.73684237793142</v>
      </c>
      <c r="N139" s="122">
        <v>185.46756828371548</v>
      </c>
      <c r="O139" s="122">
        <v>185.68625685536006</v>
      </c>
      <c r="P139" s="122">
        <v>184.68521917293313</v>
      </c>
      <c r="Q139" s="122">
        <v>187.29765703261918</v>
      </c>
      <c r="R139" s="122">
        <v>185.68004039989899</v>
      </c>
      <c r="S139" s="122">
        <v>185.80084784034563</v>
      </c>
      <c r="T139" s="122">
        <v>190.13930087765382</v>
      </c>
      <c r="U139" s="122">
        <v>190.99658410117362</v>
      </c>
      <c r="V139" s="122">
        <v>254.74173037075735</v>
      </c>
      <c r="W139" s="122">
        <v>251.55130722681028</v>
      </c>
      <c r="X139" s="122">
        <v>230.96920289713327</v>
      </c>
      <c r="Y139" s="122">
        <v>213.01353683256295</v>
      </c>
      <c r="DA139" s="130" t="s">
        <v>4222</v>
      </c>
    </row>
    <row r="140" spans="1:105" ht="12" customHeight="1" x14ac:dyDescent="0.25">
      <c r="A140" s="97" t="s">
        <v>50</v>
      </c>
      <c r="B140" s="98"/>
      <c r="C140" s="98">
        <v>162.97266499979466</v>
      </c>
      <c r="D140" s="98">
        <v>153.70583106130996</v>
      </c>
      <c r="E140" s="98">
        <v>175.15966150967125</v>
      </c>
      <c r="F140" s="98">
        <v>149.92945650174494</v>
      </c>
      <c r="G140" s="98">
        <v>186.06739999210868</v>
      </c>
      <c r="H140" s="98">
        <v>98.041969980423303</v>
      </c>
      <c r="I140" s="98">
        <v>131.19275158951871</v>
      </c>
      <c r="J140" s="98">
        <v>184.71360376388239</v>
      </c>
      <c r="K140" s="98">
        <v>216.53128710983097</v>
      </c>
      <c r="L140" s="98">
        <v>170.28627824926716</v>
      </c>
      <c r="M140" s="98">
        <v>165.22114432762567</v>
      </c>
      <c r="N140" s="98">
        <v>138.56612423730326</v>
      </c>
      <c r="O140" s="98">
        <v>189.12646954515097</v>
      </c>
      <c r="P140" s="98">
        <v>180.85900684570774</v>
      </c>
      <c r="Q140" s="98">
        <v>222.92347488759884</v>
      </c>
      <c r="R140" s="98">
        <v>177.37438037889228</v>
      </c>
      <c r="S140" s="98">
        <v>182.63515646071957</v>
      </c>
      <c r="T140" s="98">
        <v>190.26063437712372</v>
      </c>
      <c r="U140" s="98">
        <v>193.74258240104359</v>
      </c>
      <c r="V140" s="98">
        <v>251.9479575840605</v>
      </c>
      <c r="W140" s="98">
        <v>265.50293949731201</v>
      </c>
      <c r="X140" s="98">
        <v>233.31266220095824</v>
      </c>
      <c r="Y140" s="98">
        <v>197.86231404133889</v>
      </c>
      <c r="DA140" s="63" t="s">
        <v>4223</v>
      </c>
    </row>
    <row r="141" spans="1:105" ht="12" customHeight="1" x14ac:dyDescent="0.25">
      <c r="A141" s="109" t="s">
        <v>120</v>
      </c>
      <c r="B141" s="33"/>
      <c r="C141" s="33">
        <v>145.50980251020152</v>
      </c>
      <c r="D141" s="33">
        <v>146.98387628156249</v>
      </c>
      <c r="E141" s="33">
        <v>146.76525840124773</v>
      </c>
      <c r="F141" s="33">
        <v>148.44814468976392</v>
      </c>
      <c r="G141" s="33">
        <v>150.84979298286339</v>
      </c>
      <c r="H141" s="33">
        <v>155.69635166927287</v>
      </c>
      <c r="I141" s="33">
        <v>155.00814840438164</v>
      </c>
      <c r="J141" s="33">
        <v>157.82549288509242</v>
      </c>
      <c r="K141" s="33">
        <v>168.3318657920702</v>
      </c>
      <c r="L141" s="33">
        <v>176.04411649931788</v>
      </c>
      <c r="M141" s="33">
        <v>177.8775889179426</v>
      </c>
      <c r="N141" s="33">
        <v>186.59211937970994</v>
      </c>
      <c r="O141" s="33">
        <v>185.41396149945601</v>
      </c>
      <c r="P141" s="33">
        <v>185.15900440565997</v>
      </c>
      <c r="Q141" s="33">
        <v>183.62458141237093</v>
      </c>
      <c r="R141" s="33">
        <v>186.48255072680112</v>
      </c>
      <c r="S141" s="33">
        <v>185.95884600781491</v>
      </c>
      <c r="T141" s="33">
        <v>190.13600613945005</v>
      </c>
      <c r="U141" s="33">
        <v>190.9008688431168</v>
      </c>
      <c r="V141" s="33">
        <v>254.87114582458238</v>
      </c>
      <c r="W141" s="33">
        <v>250.7642018733643</v>
      </c>
      <c r="X141" s="33">
        <v>230.87088089771501</v>
      </c>
      <c r="Y141" s="33">
        <v>213.44230053042139</v>
      </c>
      <c r="DA141" s="60" t="s">
        <v>4224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16972.621342475501</v>
      </c>
      <c r="D143" s="117">
        <f t="shared" si="49"/>
        <v>17009.07384672415</v>
      </c>
      <c r="E143" s="117">
        <f t="shared" si="49"/>
        <v>17813.475798381176</v>
      </c>
      <c r="F143" s="117">
        <f t="shared" si="49"/>
        <v>16862.905036705044</v>
      </c>
      <c r="G143" s="117">
        <f t="shared" si="49"/>
        <v>18813.993490189154</v>
      </c>
      <c r="H143" s="117">
        <f t="shared" si="49"/>
        <v>18600.313858109927</v>
      </c>
      <c r="I143" s="117">
        <f t="shared" si="49"/>
        <v>18386.262811163331</v>
      </c>
      <c r="J143" s="117">
        <f t="shared" si="49"/>
        <v>16119.651038063881</v>
      </c>
      <c r="K143" s="117">
        <f t="shared" si="49"/>
        <v>16035.875840589173</v>
      </c>
      <c r="L143" s="117">
        <f t="shared" si="49"/>
        <v>18122.793127653051</v>
      </c>
      <c r="M143" s="117">
        <f t="shared" si="49"/>
        <v>17240.521325011403</v>
      </c>
      <c r="N143" s="117">
        <f t="shared" si="49"/>
        <v>17628.911856756757</v>
      </c>
      <c r="O143" s="117">
        <f t="shared" si="49"/>
        <v>15837.152761803709</v>
      </c>
      <c r="P143" s="117">
        <f t="shared" si="49"/>
        <v>16216.023041303159</v>
      </c>
      <c r="Q143" s="117">
        <f t="shared" si="49"/>
        <v>15024.337296380598</v>
      </c>
      <c r="R143" s="117">
        <f t="shared" ref="R143:V143" si="50">R144+R146+R148+R157</f>
        <v>15583.373366743424</v>
      </c>
      <c r="S143" s="117">
        <f t="shared" si="50"/>
        <v>13680.143578119973</v>
      </c>
      <c r="T143" s="117">
        <f t="shared" si="50"/>
        <v>13541.995379287077</v>
      </c>
      <c r="U143" s="117">
        <f t="shared" si="50"/>
        <v>10799.779459458194</v>
      </c>
      <c r="V143" s="117">
        <f t="shared" si="50"/>
        <v>11801.331728754827</v>
      </c>
      <c r="W143" s="117">
        <f t="shared" ref="W143:Y143" si="51">W144+W146+W148+W157</f>
        <v>10996.612994765061</v>
      </c>
      <c r="X143" s="117">
        <f t="shared" si="51"/>
        <v>6653.2845707136175</v>
      </c>
      <c r="Y143" s="117">
        <f t="shared" si="51"/>
        <v>5861.2377096547616</v>
      </c>
      <c r="DA143" s="129" t="s">
        <v>4225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15134.495335246998</v>
      </c>
      <c r="D144" s="122">
        <f t="shared" si="52"/>
        <v>15185.277096800004</v>
      </c>
      <c r="E144" s="122">
        <f t="shared" si="52"/>
        <v>16059.874136587116</v>
      </c>
      <c r="F144" s="122">
        <f t="shared" si="52"/>
        <v>15090.87771782848</v>
      </c>
      <c r="G144" s="122">
        <f t="shared" si="52"/>
        <v>16831.605655861487</v>
      </c>
      <c r="H144" s="122">
        <f t="shared" si="52"/>
        <v>16674.674634131239</v>
      </c>
      <c r="I144" s="122">
        <f t="shared" si="52"/>
        <v>16577.969254590818</v>
      </c>
      <c r="J144" s="122">
        <f t="shared" si="52"/>
        <v>14144.11479306719</v>
      </c>
      <c r="K144" s="122">
        <f t="shared" si="52"/>
        <v>14229.072210830238</v>
      </c>
      <c r="L144" s="122">
        <f t="shared" si="52"/>
        <v>16158.811818318472</v>
      </c>
      <c r="M144" s="122">
        <f t="shared" si="52"/>
        <v>15357.933654584598</v>
      </c>
      <c r="N144" s="122">
        <f t="shared" si="52"/>
        <v>15590.453571086515</v>
      </c>
      <c r="O144" s="122">
        <f t="shared" si="52"/>
        <v>13771.423843739631</v>
      </c>
      <c r="P144" s="122">
        <f t="shared" si="52"/>
        <v>14330.671272663885</v>
      </c>
      <c r="Q144" s="122">
        <f t="shared" si="52"/>
        <v>13051.541360727659</v>
      </c>
      <c r="R144" s="122">
        <f t="shared" si="52"/>
        <v>13770.822782149853</v>
      </c>
      <c r="S144" s="122">
        <f t="shared" si="52"/>
        <v>11991.079298717155</v>
      </c>
      <c r="T144" s="122">
        <f t="shared" si="52"/>
        <v>11748.398641359827</v>
      </c>
      <c r="U144" s="122">
        <f t="shared" si="52"/>
        <v>9020.2296517736959</v>
      </c>
      <c r="V144" s="122">
        <f t="shared" si="52"/>
        <v>9595.0000865552902</v>
      </c>
      <c r="W144" s="122">
        <f t="shared" si="52"/>
        <v>8807.5829038528864</v>
      </c>
      <c r="X144" s="122">
        <f t="shared" si="52"/>
        <v>5139.2437537365595</v>
      </c>
      <c r="Y144" s="122">
        <f t="shared" si="52"/>
        <v>4056.2489807134011</v>
      </c>
      <c r="DA144" s="130" t="s">
        <v>4226</v>
      </c>
    </row>
    <row r="145" spans="1:105" ht="12" customHeight="1" x14ac:dyDescent="0.25">
      <c r="A145" s="97" t="s">
        <v>53</v>
      </c>
      <c r="B145" s="98"/>
      <c r="C145" s="98">
        <v>15134.495335246998</v>
      </c>
      <c r="D145" s="98">
        <v>15185.277096800004</v>
      </c>
      <c r="E145" s="98">
        <v>16059.874136587116</v>
      </c>
      <c r="F145" s="98">
        <v>15090.87771782848</v>
      </c>
      <c r="G145" s="98">
        <v>16831.605655861487</v>
      </c>
      <c r="H145" s="98">
        <v>16674.674634131239</v>
      </c>
      <c r="I145" s="98">
        <v>16577.969254590818</v>
      </c>
      <c r="J145" s="98">
        <v>14144.11479306719</v>
      </c>
      <c r="K145" s="98">
        <v>14229.072210830238</v>
      </c>
      <c r="L145" s="98">
        <v>16158.811818318472</v>
      </c>
      <c r="M145" s="98">
        <v>15357.933654584598</v>
      </c>
      <c r="N145" s="98">
        <v>15590.453571086515</v>
      </c>
      <c r="O145" s="98">
        <v>13771.423843739631</v>
      </c>
      <c r="P145" s="98">
        <v>14330.671272663885</v>
      </c>
      <c r="Q145" s="98">
        <v>13051.541360727659</v>
      </c>
      <c r="R145" s="98">
        <v>13770.822782149853</v>
      </c>
      <c r="S145" s="98">
        <v>11991.079298717155</v>
      </c>
      <c r="T145" s="98">
        <v>11748.398641359827</v>
      </c>
      <c r="U145" s="98">
        <v>9020.2296517736959</v>
      </c>
      <c r="V145" s="98">
        <v>9595.0000865552902</v>
      </c>
      <c r="W145" s="98">
        <v>8807.5829038528864</v>
      </c>
      <c r="X145" s="98">
        <v>5139.2437537365595</v>
      </c>
      <c r="Y145" s="98">
        <v>4056.2489807134011</v>
      </c>
      <c r="DA145" s="63" t="s">
        <v>4227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243.51237674330818</v>
      </c>
      <c r="D146" s="122">
        <f t="shared" si="53"/>
        <v>225.76517826560871</v>
      </c>
      <c r="E146" s="122">
        <f t="shared" si="53"/>
        <v>180.67419599258619</v>
      </c>
      <c r="F146" s="122">
        <f t="shared" si="53"/>
        <v>205.69329890094437</v>
      </c>
      <c r="G146" s="122">
        <f t="shared" si="53"/>
        <v>362.27037939173164</v>
      </c>
      <c r="H146" s="122">
        <f t="shared" si="53"/>
        <v>311.25325095879941</v>
      </c>
      <c r="I146" s="122">
        <f t="shared" si="53"/>
        <v>233.7116613506883</v>
      </c>
      <c r="J146" s="122">
        <f t="shared" si="53"/>
        <v>413.81950079900525</v>
      </c>
      <c r="K146" s="122">
        <f t="shared" si="53"/>
        <v>198.26840612620015</v>
      </c>
      <c r="L146" s="122">
        <f t="shared" si="53"/>
        <v>355.09019045384395</v>
      </c>
      <c r="M146" s="122">
        <f t="shared" si="53"/>
        <v>204.50629274019266</v>
      </c>
      <c r="N146" s="122">
        <f t="shared" si="53"/>
        <v>358.05245100647642</v>
      </c>
      <c r="O146" s="122">
        <f t="shared" si="53"/>
        <v>395.97112343882083</v>
      </c>
      <c r="P146" s="122">
        <f t="shared" si="53"/>
        <v>250.60263291474692</v>
      </c>
      <c r="Q146" s="122">
        <f t="shared" si="53"/>
        <v>358.55865481351799</v>
      </c>
      <c r="R146" s="122">
        <f t="shared" si="53"/>
        <v>210.18815191957904</v>
      </c>
      <c r="S146" s="122">
        <f t="shared" si="53"/>
        <v>136.40817359289713</v>
      </c>
      <c r="T146" s="122">
        <f t="shared" si="53"/>
        <v>280.56333619308072</v>
      </c>
      <c r="U146" s="122">
        <f t="shared" si="53"/>
        <v>309.63060651644605</v>
      </c>
      <c r="V146" s="122">
        <f t="shared" si="53"/>
        <v>684.75483996127423</v>
      </c>
      <c r="W146" s="122">
        <f t="shared" si="53"/>
        <v>721.22323636294152</v>
      </c>
      <c r="X146" s="122">
        <f t="shared" si="53"/>
        <v>174.10357165575741</v>
      </c>
      <c r="Y146" s="122">
        <f t="shared" si="53"/>
        <v>504.56070104433803</v>
      </c>
      <c r="DA146" s="130" t="s">
        <v>4228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243.51237674330818</v>
      </c>
      <c r="D147" s="98">
        <f>IF(RES_hhdet_in_tes!D147=0,0,RES_hhdet_in_tes!D147*1000*11630/RES_hhdet_in_new!D145)</f>
        <v>225.76517826560871</v>
      </c>
      <c r="E147" s="98">
        <f>IF(RES_hhdet_in_tes!E147=0,0,RES_hhdet_in_tes!E147*1000*11630/RES_hhdet_in_new!E145)</f>
        <v>180.67419599258619</v>
      </c>
      <c r="F147" s="98">
        <f>IF(RES_hhdet_in_tes!F147=0,0,RES_hhdet_in_tes!F147*1000*11630/RES_hhdet_in_new!F145)</f>
        <v>205.69329890094437</v>
      </c>
      <c r="G147" s="98">
        <f>IF(RES_hhdet_in_tes!G147=0,0,RES_hhdet_in_tes!G147*1000*11630/RES_hhdet_in_new!G145)</f>
        <v>362.27037939173164</v>
      </c>
      <c r="H147" s="98">
        <f>IF(RES_hhdet_in_tes!H147=0,0,RES_hhdet_in_tes!H147*1000*11630/RES_hhdet_in_new!H145)</f>
        <v>311.25325095879941</v>
      </c>
      <c r="I147" s="98">
        <f>IF(RES_hhdet_in_tes!I147=0,0,RES_hhdet_in_tes!I147*1000*11630/RES_hhdet_in_new!I145)</f>
        <v>233.7116613506883</v>
      </c>
      <c r="J147" s="98">
        <f>IF(RES_hhdet_in_tes!J147=0,0,RES_hhdet_in_tes!J147*1000*11630/RES_hhdet_in_new!J145)</f>
        <v>413.81950079900525</v>
      </c>
      <c r="K147" s="98">
        <f>IF(RES_hhdet_in_tes!K147=0,0,RES_hhdet_in_tes!K147*1000*11630/RES_hhdet_in_new!K145)</f>
        <v>198.26840612620015</v>
      </c>
      <c r="L147" s="98">
        <f>IF(RES_hhdet_in_tes!L147=0,0,RES_hhdet_in_tes!L147*1000*11630/RES_hhdet_in_new!L145)</f>
        <v>355.09019045384395</v>
      </c>
      <c r="M147" s="98">
        <f>IF(RES_hhdet_in_tes!M147=0,0,RES_hhdet_in_tes!M147*1000*11630/RES_hhdet_in_new!M145)</f>
        <v>204.50629274019266</v>
      </c>
      <c r="N147" s="98">
        <f>IF(RES_hhdet_in_tes!N147=0,0,RES_hhdet_in_tes!N147*1000*11630/RES_hhdet_in_new!N145)</f>
        <v>358.05245100647642</v>
      </c>
      <c r="O147" s="98">
        <f>IF(RES_hhdet_in_tes!O147=0,0,RES_hhdet_in_tes!O147*1000*11630/RES_hhdet_in_new!O145)</f>
        <v>395.97112343882083</v>
      </c>
      <c r="P147" s="98">
        <f>IF(RES_hhdet_in_tes!P147=0,0,RES_hhdet_in_tes!P147*1000*11630/RES_hhdet_in_new!P145)</f>
        <v>250.60263291474692</v>
      </c>
      <c r="Q147" s="98">
        <f>IF(RES_hhdet_in_tes!Q147=0,0,RES_hhdet_in_tes!Q147*1000*11630/RES_hhdet_in_new!Q145)</f>
        <v>358.55865481351799</v>
      </c>
      <c r="R147" s="98">
        <f>IF(RES_hhdet_in_tes!R147=0,0,RES_hhdet_in_tes!R147*1000*11630/RES_hhdet_in_new!R145)</f>
        <v>210.18815191957904</v>
      </c>
      <c r="S147" s="98">
        <f>IF(RES_hhdet_in_tes!S147=0,0,RES_hhdet_in_tes!S147*1000*11630/RES_hhdet_in_new!S145)</f>
        <v>136.40817359289713</v>
      </c>
      <c r="T147" s="98">
        <f>IF(RES_hhdet_in_tes!T147=0,0,RES_hhdet_in_tes!T147*1000*11630/RES_hhdet_in_new!T145)</f>
        <v>280.56333619308072</v>
      </c>
      <c r="U147" s="98">
        <f>IF(RES_hhdet_in_tes!U147=0,0,RES_hhdet_in_tes!U147*1000*11630/RES_hhdet_in_new!U145)</f>
        <v>309.63060651644605</v>
      </c>
      <c r="V147" s="98">
        <f>IF(RES_hhdet_in_tes!V147=0,0,RES_hhdet_in_tes!V147*1000*11630/RES_hhdet_in_new!V145)</f>
        <v>684.75483996127423</v>
      </c>
      <c r="W147" s="98">
        <f>IF(RES_hhdet_in_tes!W147=0,0,RES_hhdet_in_tes!W147*1000*11630/RES_hhdet_in_new!W145)</f>
        <v>721.22323636294152</v>
      </c>
      <c r="X147" s="98">
        <f>IF(RES_hhdet_in_tes!X147=0,0,RES_hhdet_in_tes!X147*1000*11630/RES_hhdet_in_new!X145)</f>
        <v>174.10357165575741</v>
      </c>
      <c r="Y147" s="98">
        <f>IF(RES_hhdet_in_tes!Y147=0,0,RES_hhdet_in_tes!Y147*1000*11630/RES_hhdet_in_new!Y145)</f>
        <v>504.56070104433803</v>
      </c>
      <c r="DA147" s="63" t="s">
        <v>4229</v>
      </c>
    </row>
    <row r="148" spans="1:105" ht="12" customHeight="1" x14ac:dyDescent="0.25">
      <c r="A148" s="121" t="s">
        <v>55</v>
      </c>
      <c r="B148" s="122"/>
      <c r="C148" s="122">
        <v>1446.7600789196581</v>
      </c>
      <c r="D148" s="122">
        <v>1450.1973536725384</v>
      </c>
      <c r="E148" s="122">
        <v>1422.6417510865124</v>
      </c>
      <c r="F148" s="122">
        <v>1417.776539101814</v>
      </c>
      <c r="G148" s="122">
        <v>1466.4611486950998</v>
      </c>
      <c r="H148" s="122">
        <v>1462.9523980200572</v>
      </c>
      <c r="I148" s="122">
        <v>1422.0220220590729</v>
      </c>
      <c r="J148" s="122">
        <v>1399.8496981437099</v>
      </c>
      <c r="K148" s="122">
        <v>1435.0691088925491</v>
      </c>
      <c r="L148" s="122">
        <v>1433.1062038690357</v>
      </c>
      <c r="M148" s="122">
        <v>1500.344543362929</v>
      </c>
      <c r="N148" s="122">
        <v>1494.93851619885</v>
      </c>
      <c r="O148" s="122">
        <v>1484.0714959322461</v>
      </c>
      <c r="P148" s="122">
        <v>1450.0639837411961</v>
      </c>
      <c r="Q148" s="122">
        <v>1426.9392163722052</v>
      </c>
      <c r="R148" s="122">
        <v>1416.6822048307936</v>
      </c>
      <c r="S148" s="122">
        <v>1366.855227928801</v>
      </c>
      <c r="T148" s="122">
        <v>1322.8940987995713</v>
      </c>
      <c r="U148" s="122">
        <v>1278.922578424359</v>
      </c>
      <c r="V148" s="122">
        <v>1266.8350334297515</v>
      </c>
      <c r="W148" s="122">
        <v>1216.2555232441739</v>
      </c>
      <c r="X148" s="122">
        <v>1108.9680156577365</v>
      </c>
      <c r="Y148" s="122">
        <v>1087.414619001152</v>
      </c>
      <c r="DA148" s="130" t="s">
        <v>4230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4231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4232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4233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4234</v>
      </c>
    </row>
    <row r="153" spans="1:105" ht="12" customHeight="1" x14ac:dyDescent="0.25">
      <c r="A153" s="106" t="s">
        <v>122</v>
      </c>
      <c r="B153" s="101"/>
      <c r="C153" s="101">
        <v>1446.760054656901</v>
      </c>
      <c r="D153" s="101">
        <v>1450.1974055895255</v>
      </c>
      <c r="E153" s="101">
        <v>1422.6419310783206</v>
      </c>
      <c r="F153" s="101">
        <v>1417.7765011074105</v>
      </c>
      <c r="G153" s="101">
        <v>1466.4606033513787</v>
      </c>
      <c r="H153" s="101">
        <v>1462.9491476278156</v>
      </c>
      <c r="I153" s="101">
        <v>1422.0197330514814</v>
      </c>
      <c r="J153" s="101">
        <v>1399.8420691580191</v>
      </c>
      <c r="K153" s="101">
        <v>1435.0660415025559</v>
      </c>
      <c r="L153" s="101">
        <v>1433.1035238894383</v>
      </c>
      <c r="M153" s="101">
        <v>1500.343423256601</v>
      </c>
      <c r="N153" s="101">
        <v>1494.9371838137429</v>
      </c>
      <c r="O153" s="101">
        <v>1484.0672629778473</v>
      </c>
      <c r="P153" s="101">
        <v>1450.044989953504</v>
      </c>
      <c r="Q153" s="101">
        <v>1426.9216752492162</v>
      </c>
      <c r="R153" s="101">
        <v>1416.6582570595835</v>
      </c>
      <c r="S153" s="101">
        <v>1366.8385712529662</v>
      </c>
      <c r="T153" s="101">
        <v>1322.8758957117914</v>
      </c>
      <c r="U153" s="101">
        <v>1278.9082488239901</v>
      </c>
      <c r="V153" s="101">
        <v>1266.8199391488706</v>
      </c>
      <c r="W153" s="101">
        <v>1216.2420011784784</v>
      </c>
      <c r="X153" s="101">
        <v>1108.9517032839242</v>
      </c>
      <c r="Y153" s="101">
        <v>1087.4015564944702</v>
      </c>
      <c r="DA153" s="131" t="s">
        <v>4235</v>
      </c>
    </row>
    <row r="154" spans="1:105" ht="12" customHeight="1" x14ac:dyDescent="0.25">
      <c r="A154" s="107" t="s">
        <v>121</v>
      </c>
      <c r="B154" s="104"/>
      <c r="C154" s="104">
        <v>1446.7615475568834</v>
      </c>
      <c r="D154" s="104">
        <v>1450.1936691700785</v>
      </c>
      <c r="E154" s="104">
        <v>1422.6279991317701</v>
      </c>
      <c r="F154" s="104">
        <v>1417.7787219599204</v>
      </c>
      <c r="G154" s="104">
        <v>1466.485914641207</v>
      </c>
      <c r="H154" s="104">
        <v>1463.0322243842559</v>
      </c>
      <c r="I154" s="104">
        <v>1422.1023886401465</v>
      </c>
      <c r="J154" s="104">
        <v>1400.0095330090721</v>
      </c>
      <c r="K154" s="104">
        <v>1435.1846894123869</v>
      </c>
      <c r="L154" s="104">
        <v>1433.1856480847377</v>
      </c>
      <c r="M154" s="104">
        <v>1500.3793940785897</v>
      </c>
      <c r="N154" s="104">
        <v>1494.9705839693268</v>
      </c>
      <c r="O154" s="104">
        <v>1484.1525831317526</v>
      </c>
      <c r="P154" s="104">
        <v>1450.3445027128346</v>
      </c>
      <c r="Q154" s="104">
        <v>1427.2619540130668</v>
      </c>
      <c r="R154" s="104">
        <v>1417.0216075934725</v>
      </c>
      <c r="S154" s="104">
        <v>1367.1156524049154</v>
      </c>
      <c r="T154" s="104">
        <v>1323.1180696957808</v>
      </c>
      <c r="U154" s="104">
        <v>1279.1041189695757</v>
      </c>
      <c r="V154" s="104">
        <v>1266.999002013147</v>
      </c>
      <c r="W154" s="104">
        <v>1216.4153665365579</v>
      </c>
      <c r="X154" s="104">
        <v>1109.1499088265186</v>
      </c>
      <c r="Y154" s="104">
        <v>1087.5571424448306</v>
      </c>
      <c r="DA154" s="132" t="s">
        <v>4236</v>
      </c>
    </row>
    <row r="155" spans="1:105" ht="12" customHeight="1" x14ac:dyDescent="0.25">
      <c r="A155" s="108" t="s">
        <v>53</v>
      </c>
      <c r="B155" s="98"/>
      <c r="C155" s="98">
        <v>1154.7143329230778</v>
      </c>
      <c r="D155" s="98">
        <v>1160.3600300559106</v>
      </c>
      <c r="E155" s="98">
        <v>1133.0119532183342</v>
      </c>
      <c r="F155" s="98">
        <v>1130.6479730685603</v>
      </c>
      <c r="G155" s="98">
        <v>1174.5655881034622</v>
      </c>
      <c r="H155" s="98">
        <v>1170.8232904398205</v>
      </c>
      <c r="I155" s="98">
        <v>1154.2240825548824</v>
      </c>
      <c r="J155" s="98">
        <v>1125.4614841182445</v>
      </c>
      <c r="K155" s="98">
        <v>1154.1763170321458</v>
      </c>
      <c r="L155" s="98">
        <v>1148.9056749997096</v>
      </c>
      <c r="M155" s="98">
        <v>1207.1765849213107</v>
      </c>
      <c r="N155" s="98">
        <v>1201.6651916619946</v>
      </c>
      <c r="O155" s="98">
        <v>1191.3479696276124</v>
      </c>
      <c r="P155" s="98">
        <v>1165.1114617006103</v>
      </c>
      <c r="Q155" s="98">
        <v>1144.7530720684172</v>
      </c>
      <c r="R155" s="98">
        <v>1139.5892534683837</v>
      </c>
      <c r="S155" s="98">
        <v>1099.5597444537407</v>
      </c>
      <c r="T155" s="98">
        <v>1065.2492291223118</v>
      </c>
      <c r="U155" s="98">
        <v>1028.701797205224</v>
      </c>
      <c r="V155" s="98">
        <v>1017.956359731751</v>
      </c>
      <c r="W155" s="98">
        <v>966.17514291008126</v>
      </c>
      <c r="X155" s="98">
        <v>880.80599258510631</v>
      </c>
      <c r="Y155" s="98">
        <v>877.71489902692724</v>
      </c>
      <c r="DA155" s="63" t="s">
        <v>4237</v>
      </c>
    </row>
    <row r="156" spans="1:105" ht="12" customHeight="1" x14ac:dyDescent="0.25">
      <c r="A156" s="108" t="s">
        <v>52</v>
      </c>
      <c r="B156" s="98"/>
      <c r="C156" s="98">
        <v>292.04721463380565</v>
      </c>
      <c r="D156" s="98">
        <v>289.83363911416785</v>
      </c>
      <c r="E156" s="98">
        <v>289.61604591343598</v>
      </c>
      <c r="F156" s="98">
        <v>287.13074889135999</v>
      </c>
      <c r="G156" s="98">
        <v>291.9203265377447</v>
      </c>
      <c r="H156" s="98">
        <v>292.20893394443527</v>
      </c>
      <c r="I156" s="98">
        <v>267.87830608526417</v>
      </c>
      <c r="J156" s="98">
        <v>274.54804889082749</v>
      </c>
      <c r="K156" s="98">
        <v>281.0083723802411</v>
      </c>
      <c r="L156" s="98">
        <v>284.27997308502836</v>
      </c>
      <c r="M156" s="98">
        <v>293.20280915727886</v>
      </c>
      <c r="N156" s="98">
        <v>293.30539230733223</v>
      </c>
      <c r="O156" s="98">
        <v>292.80461350414015</v>
      </c>
      <c r="P156" s="98">
        <v>285.23304101222431</v>
      </c>
      <c r="Q156" s="98">
        <v>282.50888194464972</v>
      </c>
      <c r="R156" s="98">
        <v>277.43235412508886</v>
      </c>
      <c r="S156" s="98">
        <v>267.55590795117485</v>
      </c>
      <c r="T156" s="98">
        <v>257.86884057346907</v>
      </c>
      <c r="U156" s="98">
        <v>250.40232176435183</v>
      </c>
      <c r="V156" s="98">
        <v>249.04264228139584</v>
      </c>
      <c r="W156" s="98">
        <v>250.24022362647673</v>
      </c>
      <c r="X156" s="98">
        <v>228.3439162414123</v>
      </c>
      <c r="Y156" s="98">
        <v>209.84224341790343</v>
      </c>
      <c r="DA156" s="63" t="s">
        <v>4238</v>
      </c>
    </row>
    <row r="157" spans="1:105" ht="12" customHeight="1" x14ac:dyDescent="0.25">
      <c r="A157" s="121" t="s">
        <v>54</v>
      </c>
      <c r="B157" s="122"/>
      <c r="C157" s="122">
        <v>147.85355156553456</v>
      </c>
      <c r="D157" s="122">
        <v>147.83421798599625</v>
      </c>
      <c r="E157" s="122">
        <v>150.28571471496141</v>
      </c>
      <c r="F157" s="122">
        <v>148.55748087380661</v>
      </c>
      <c r="G157" s="122">
        <v>153.6563062408338</v>
      </c>
      <c r="H157" s="122">
        <v>151.43357499983088</v>
      </c>
      <c r="I157" s="122">
        <v>152.55987316275181</v>
      </c>
      <c r="J157" s="122">
        <v>161.8670460539754</v>
      </c>
      <c r="K157" s="122">
        <v>173.46611474018636</v>
      </c>
      <c r="L157" s="122">
        <v>175.78491501169947</v>
      </c>
      <c r="M157" s="122">
        <v>177.73683432368503</v>
      </c>
      <c r="N157" s="122">
        <v>185.46731846491454</v>
      </c>
      <c r="O157" s="122">
        <v>185.68629869301049</v>
      </c>
      <c r="P157" s="122">
        <v>184.68515198333091</v>
      </c>
      <c r="Q157" s="122">
        <v>187.29806446721474</v>
      </c>
      <c r="R157" s="122">
        <v>185.68022784319805</v>
      </c>
      <c r="S157" s="122">
        <v>185.80087788111783</v>
      </c>
      <c r="T157" s="122">
        <v>190.13930293459688</v>
      </c>
      <c r="U157" s="122">
        <v>190.99662274369285</v>
      </c>
      <c r="V157" s="122">
        <v>254.74176880850916</v>
      </c>
      <c r="W157" s="122">
        <v>251.55133130506024</v>
      </c>
      <c r="X157" s="122">
        <v>230.96922966356502</v>
      </c>
      <c r="Y157" s="122">
        <v>213.01340889587033</v>
      </c>
      <c r="DA157" s="130" t="s">
        <v>4239</v>
      </c>
    </row>
    <row r="158" spans="1:105" ht="12" customHeight="1" x14ac:dyDescent="0.25">
      <c r="A158" s="97" t="s">
        <v>50</v>
      </c>
      <c r="B158" s="98"/>
      <c r="C158" s="98">
        <v>162.97266499979469</v>
      </c>
      <c r="D158" s="98">
        <v>153.70583106130994</v>
      </c>
      <c r="E158" s="98">
        <v>175.15966150967125</v>
      </c>
      <c r="F158" s="98">
        <v>149.92945650174499</v>
      </c>
      <c r="G158" s="98">
        <v>186.06739999210865</v>
      </c>
      <c r="H158" s="98">
        <v>98.041969980423303</v>
      </c>
      <c r="I158" s="98">
        <v>131.19275158951871</v>
      </c>
      <c r="J158" s="98">
        <v>184.71360376388242</v>
      </c>
      <c r="K158" s="98">
        <v>216.53128710983097</v>
      </c>
      <c r="L158" s="98">
        <v>170.28627824926713</v>
      </c>
      <c r="M158" s="98">
        <v>165.22114432762569</v>
      </c>
      <c r="N158" s="98">
        <v>138.56612423730331</v>
      </c>
      <c r="O158" s="98">
        <v>189.12646954515091</v>
      </c>
      <c r="P158" s="98">
        <v>180.85900684570777</v>
      </c>
      <c r="Q158" s="98">
        <v>222.92347488759887</v>
      </c>
      <c r="R158" s="98">
        <v>177.37438037889225</v>
      </c>
      <c r="S158" s="98">
        <v>182.6351564607196</v>
      </c>
      <c r="T158" s="98">
        <v>190.26063437712372</v>
      </c>
      <c r="U158" s="98">
        <v>193.74258240104359</v>
      </c>
      <c r="V158" s="98">
        <v>251.94795758406059</v>
      </c>
      <c r="W158" s="98">
        <v>265.50293949731201</v>
      </c>
      <c r="X158" s="98">
        <v>233.31266220095827</v>
      </c>
      <c r="Y158" s="98">
        <v>197.86231404133892</v>
      </c>
      <c r="DA158" s="63" t="s">
        <v>4240</v>
      </c>
    </row>
    <row r="159" spans="1:105" ht="12" customHeight="1" x14ac:dyDescent="0.25">
      <c r="A159" s="109" t="s">
        <v>120</v>
      </c>
      <c r="B159" s="33"/>
      <c r="C159" s="33">
        <v>145.50980251020155</v>
      </c>
      <c r="D159" s="33">
        <v>146.98387628156254</v>
      </c>
      <c r="E159" s="33">
        <v>146.76525840124773</v>
      </c>
      <c r="F159" s="33">
        <v>148.44814468976395</v>
      </c>
      <c r="G159" s="33">
        <v>150.84979298286339</v>
      </c>
      <c r="H159" s="33">
        <v>155.69635166927284</v>
      </c>
      <c r="I159" s="33">
        <v>155.00814840438161</v>
      </c>
      <c r="J159" s="33">
        <v>157.82549288509239</v>
      </c>
      <c r="K159" s="33">
        <v>168.33186579207026</v>
      </c>
      <c r="L159" s="33">
        <v>176.04411649931785</v>
      </c>
      <c r="M159" s="33">
        <v>177.8775889179426</v>
      </c>
      <c r="N159" s="33">
        <v>186.59211937970994</v>
      </c>
      <c r="O159" s="33">
        <v>185.41396149945601</v>
      </c>
      <c r="P159" s="33">
        <v>185.15900440565994</v>
      </c>
      <c r="Q159" s="33">
        <v>183.62458141237093</v>
      </c>
      <c r="R159" s="33">
        <v>186.48255072680115</v>
      </c>
      <c r="S159" s="33">
        <v>185.95884600781494</v>
      </c>
      <c r="T159" s="33">
        <v>190.13600613945007</v>
      </c>
      <c r="U159" s="33">
        <v>190.9008688431168</v>
      </c>
      <c r="V159" s="33">
        <v>254.87114582458233</v>
      </c>
      <c r="W159" s="33">
        <v>250.7642018733643</v>
      </c>
      <c r="X159" s="33">
        <v>230.87088089771495</v>
      </c>
      <c r="Y159" s="33">
        <v>213.44230053042139</v>
      </c>
      <c r="DA159" s="60" t="s">
        <v>4241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16849.29132795312</v>
      </c>
      <c r="D161" s="117">
        <f t="shared" si="54"/>
        <v>16973.61096151228</v>
      </c>
      <c r="E161" s="117">
        <f t="shared" si="54"/>
        <v>17603.942704206132</v>
      </c>
      <c r="F161" s="117">
        <f t="shared" si="54"/>
        <v>16738.048204075752</v>
      </c>
      <c r="G161" s="117">
        <f t="shared" si="54"/>
        <v>18602.561759696171</v>
      </c>
      <c r="H161" s="117">
        <f t="shared" si="54"/>
        <v>18598.862684175157</v>
      </c>
      <c r="I161" s="117">
        <f t="shared" si="54"/>
        <v>18200.643216544675</v>
      </c>
      <c r="J161" s="117">
        <f t="shared" si="54"/>
        <v>15742.027600129719</v>
      </c>
      <c r="K161" s="117">
        <f t="shared" si="54"/>
        <v>16003.058003651939</v>
      </c>
      <c r="L161" s="117">
        <f t="shared" si="54"/>
        <v>17907.880438349341</v>
      </c>
      <c r="M161" s="117">
        <f t="shared" si="54"/>
        <v>17767.158851692955</v>
      </c>
      <c r="N161" s="117">
        <f t="shared" si="54"/>
        <v>17588.229008300365</v>
      </c>
      <c r="O161" s="117">
        <f t="shared" si="54"/>
        <v>15631.429409563436</v>
      </c>
      <c r="P161" s="117">
        <f t="shared" si="54"/>
        <v>15816.237405289317</v>
      </c>
      <c r="Q161" s="117">
        <f t="shared" si="54"/>
        <v>14241.725405696896</v>
      </c>
      <c r="R161" s="117">
        <f t="shared" ref="R161:V161" si="55">R162+R164+R166+R175</f>
        <v>15306.754695342092</v>
      </c>
      <c r="S161" s="117">
        <f t="shared" si="55"/>
        <v>13474.542642390841</v>
      </c>
      <c r="T161" s="117">
        <f t="shared" si="55"/>
        <v>13647.10557972833</v>
      </c>
      <c r="U161" s="117">
        <f t="shared" si="55"/>
        <v>10571.278772597214</v>
      </c>
      <c r="V161" s="117">
        <f t="shared" si="55"/>
        <v>12004.501845737448</v>
      </c>
      <c r="W161" s="117">
        <f t="shared" ref="W161:Y161" si="56">W162+W164+W166+W175</f>
        <v>11110.330335145622</v>
      </c>
      <c r="X161" s="117">
        <f t="shared" si="56"/>
        <v>6306.4346342264853</v>
      </c>
      <c r="Y161" s="117">
        <f t="shared" si="56"/>
        <v>5468.4356231630445</v>
      </c>
      <c r="DA161" s="129" t="s">
        <v>4242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15132.941543806101</v>
      </c>
      <c r="D162" s="122">
        <f t="shared" si="57"/>
        <v>15262.737246037113</v>
      </c>
      <c r="E162" s="122">
        <f t="shared" si="57"/>
        <v>15940.61353156025</v>
      </c>
      <c r="F162" s="122">
        <f t="shared" si="57"/>
        <v>15068.683348357541</v>
      </c>
      <c r="G162" s="122">
        <f t="shared" si="57"/>
        <v>16801.069203068797</v>
      </c>
      <c r="H162" s="122">
        <f t="shared" si="57"/>
        <v>16828.569562243432</v>
      </c>
      <c r="I162" s="122">
        <f t="shared" si="57"/>
        <v>16509.063419088492</v>
      </c>
      <c r="J162" s="122">
        <f t="shared" si="57"/>
        <v>13973.014519823879</v>
      </c>
      <c r="K162" s="122">
        <f t="shared" si="57"/>
        <v>14295.168176048513</v>
      </c>
      <c r="L162" s="122">
        <f t="shared" si="57"/>
        <v>16120.573385318492</v>
      </c>
      <c r="M162" s="122">
        <f t="shared" si="57"/>
        <v>15986.459179999012</v>
      </c>
      <c r="N162" s="122">
        <f t="shared" si="57"/>
        <v>15727.867435663091</v>
      </c>
      <c r="O162" s="122">
        <f t="shared" si="57"/>
        <v>13762.662022596891</v>
      </c>
      <c r="P162" s="122">
        <f t="shared" si="57"/>
        <v>14055.660833065675</v>
      </c>
      <c r="Q162" s="122">
        <f t="shared" si="57"/>
        <v>12447.162940439919</v>
      </c>
      <c r="R162" s="122">
        <f t="shared" si="57"/>
        <v>13599.113342814291</v>
      </c>
      <c r="S162" s="122">
        <f t="shared" si="57"/>
        <v>11853.309206703738</v>
      </c>
      <c r="T162" s="122">
        <f t="shared" si="57"/>
        <v>11993.025533609201</v>
      </c>
      <c r="U162" s="122">
        <f t="shared" si="57"/>
        <v>8946.0161050146471</v>
      </c>
      <c r="V162" s="122">
        <f t="shared" si="57"/>
        <v>10139.354411241453</v>
      </c>
      <c r="W162" s="122">
        <f t="shared" si="57"/>
        <v>9280.673749324018</v>
      </c>
      <c r="X162" s="122">
        <f t="shared" si="57"/>
        <v>4879.2539777650709</v>
      </c>
      <c r="Y162" s="122">
        <f t="shared" si="57"/>
        <v>3748.4438424535283</v>
      </c>
      <c r="DA162" s="130" t="s">
        <v>4243</v>
      </c>
    </row>
    <row r="163" spans="1:105" ht="12" customHeight="1" x14ac:dyDescent="0.25">
      <c r="A163" s="97" t="s">
        <v>53</v>
      </c>
      <c r="B163" s="33"/>
      <c r="C163" s="33">
        <v>15132.941543806101</v>
      </c>
      <c r="D163" s="33">
        <v>15262.737246037113</v>
      </c>
      <c r="E163" s="33">
        <v>15940.61353156025</v>
      </c>
      <c r="F163" s="33">
        <v>15068.683348357541</v>
      </c>
      <c r="G163" s="33">
        <v>16801.069203068797</v>
      </c>
      <c r="H163" s="33">
        <v>16828.569562243432</v>
      </c>
      <c r="I163" s="33">
        <v>16509.063419088492</v>
      </c>
      <c r="J163" s="33">
        <v>13973.014519823879</v>
      </c>
      <c r="K163" s="33">
        <v>14295.168176048513</v>
      </c>
      <c r="L163" s="33">
        <v>16120.573385318492</v>
      </c>
      <c r="M163" s="33">
        <v>15986.459179999012</v>
      </c>
      <c r="N163" s="33">
        <v>15727.867435663091</v>
      </c>
      <c r="O163" s="33">
        <v>13762.662022596891</v>
      </c>
      <c r="P163" s="33">
        <v>14055.660833065675</v>
      </c>
      <c r="Q163" s="33">
        <v>12447.162940439919</v>
      </c>
      <c r="R163" s="33">
        <v>13599.113342814291</v>
      </c>
      <c r="S163" s="33">
        <v>11853.309206703738</v>
      </c>
      <c r="T163" s="33">
        <v>11993.025533609201</v>
      </c>
      <c r="U163" s="33">
        <v>8946.0161050146471</v>
      </c>
      <c r="V163" s="33">
        <v>10139.354411241453</v>
      </c>
      <c r="W163" s="33">
        <v>9280.673749324018</v>
      </c>
      <c r="X163" s="33">
        <v>4879.2539777650709</v>
      </c>
      <c r="Y163" s="33">
        <v>3748.4438424535283</v>
      </c>
      <c r="DA163" s="60" t="s">
        <v>4244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121.73689188738653</v>
      </c>
      <c r="D164" s="122">
        <f t="shared" si="58"/>
        <v>112.84188444625076</v>
      </c>
      <c r="E164" s="122">
        <f t="shared" si="58"/>
        <v>90.40244697046046</v>
      </c>
      <c r="F164" s="122">
        <f t="shared" si="58"/>
        <v>103.03085533867866</v>
      </c>
      <c r="G164" s="122">
        <f t="shared" si="58"/>
        <v>181.37700565226024</v>
      </c>
      <c r="H164" s="122">
        <f t="shared" si="58"/>
        <v>155.90361074823218</v>
      </c>
      <c r="I164" s="122">
        <f t="shared" si="58"/>
        <v>116.99809786350072</v>
      </c>
      <c r="J164" s="122">
        <f t="shared" si="58"/>
        <v>207.297301972317</v>
      </c>
      <c r="K164" s="122">
        <f t="shared" si="58"/>
        <v>99.357291935394443</v>
      </c>
      <c r="L164" s="122">
        <f t="shared" si="58"/>
        <v>178.41620101970079</v>
      </c>
      <c r="M164" s="122">
        <f t="shared" si="58"/>
        <v>102.61825576861811</v>
      </c>
      <c r="N164" s="122">
        <f t="shared" si="58"/>
        <v>179.9558605305084</v>
      </c>
      <c r="O164" s="122">
        <f t="shared" si="58"/>
        <v>199.00954675664818</v>
      </c>
      <c r="P164" s="122">
        <f t="shared" si="58"/>
        <v>125.82690722556762</v>
      </c>
      <c r="Q164" s="122">
        <f t="shared" si="58"/>
        <v>180.32416168487106</v>
      </c>
      <c r="R164" s="122">
        <f t="shared" si="58"/>
        <v>105.27934294916753</v>
      </c>
      <c r="S164" s="122">
        <f t="shared" si="58"/>
        <v>68.577409341258928</v>
      </c>
      <c r="T164" s="122">
        <f t="shared" si="58"/>
        <v>141.04664580252339</v>
      </c>
      <c r="U164" s="122">
        <f t="shared" si="58"/>
        <v>155.34342577325936</v>
      </c>
      <c r="V164" s="122">
        <f t="shared" si="58"/>
        <v>343.57072128956889</v>
      </c>
      <c r="W164" s="122">
        <f t="shared" si="58"/>
        <v>361.84940688952008</v>
      </c>
      <c r="X164" s="122">
        <f t="shared" si="58"/>
        <v>87.243511879580311</v>
      </c>
      <c r="Y164" s="122">
        <f t="shared" si="58"/>
        <v>419.56454215979358</v>
      </c>
      <c r="DA164" s="130" t="s">
        <v>4245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121.73689188738653</v>
      </c>
      <c r="D165" s="98">
        <f>IF(RES_hhdet_in_tes!D165=0,0,RES_hhdet_in_tes!D165*1000*11630/RES_hhdet_in_new!D163)</f>
        <v>112.84188444625076</v>
      </c>
      <c r="E165" s="98">
        <f>IF(RES_hhdet_in_tes!E165=0,0,RES_hhdet_in_tes!E165*1000*11630/RES_hhdet_in_new!E163)</f>
        <v>90.40244697046046</v>
      </c>
      <c r="F165" s="98">
        <f>IF(RES_hhdet_in_tes!F165=0,0,RES_hhdet_in_tes!F165*1000*11630/RES_hhdet_in_new!F163)</f>
        <v>103.03085533867866</v>
      </c>
      <c r="G165" s="98">
        <f>IF(RES_hhdet_in_tes!G165=0,0,RES_hhdet_in_tes!G165*1000*11630/RES_hhdet_in_new!G163)</f>
        <v>181.37700565226024</v>
      </c>
      <c r="H165" s="98">
        <f>IF(RES_hhdet_in_tes!H165=0,0,RES_hhdet_in_tes!H165*1000*11630/RES_hhdet_in_new!H163)</f>
        <v>155.90361074823218</v>
      </c>
      <c r="I165" s="98">
        <f>IF(RES_hhdet_in_tes!I165=0,0,RES_hhdet_in_tes!I165*1000*11630/RES_hhdet_in_new!I163)</f>
        <v>116.99809786350072</v>
      </c>
      <c r="J165" s="98">
        <f>IF(RES_hhdet_in_tes!J165=0,0,RES_hhdet_in_tes!J165*1000*11630/RES_hhdet_in_new!J163)</f>
        <v>207.297301972317</v>
      </c>
      <c r="K165" s="98">
        <f>IF(RES_hhdet_in_tes!K165=0,0,RES_hhdet_in_tes!K165*1000*11630/RES_hhdet_in_new!K163)</f>
        <v>99.357291935394443</v>
      </c>
      <c r="L165" s="98">
        <f>IF(RES_hhdet_in_tes!L165=0,0,RES_hhdet_in_tes!L165*1000*11630/RES_hhdet_in_new!L163)</f>
        <v>178.41620101970079</v>
      </c>
      <c r="M165" s="98">
        <f>IF(RES_hhdet_in_tes!M165=0,0,RES_hhdet_in_tes!M165*1000*11630/RES_hhdet_in_new!M163)</f>
        <v>102.61825576861811</v>
      </c>
      <c r="N165" s="98">
        <f>IF(RES_hhdet_in_tes!N165=0,0,RES_hhdet_in_tes!N165*1000*11630/RES_hhdet_in_new!N163)</f>
        <v>179.9558605305084</v>
      </c>
      <c r="O165" s="98">
        <f>IF(RES_hhdet_in_tes!O165=0,0,RES_hhdet_in_tes!O165*1000*11630/RES_hhdet_in_new!O163)</f>
        <v>199.00954675664818</v>
      </c>
      <c r="P165" s="98">
        <f>IF(RES_hhdet_in_tes!P165=0,0,RES_hhdet_in_tes!P165*1000*11630/RES_hhdet_in_new!P163)</f>
        <v>125.82690722556762</v>
      </c>
      <c r="Q165" s="98">
        <f>IF(RES_hhdet_in_tes!Q165=0,0,RES_hhdet_in_tes!Q165*1000*11630/RES_hhdet_in_new!Q163)</f>
        <v>180.32416168487106</v>
      </c>
      <c r="R165" s="98">
        <f>IF(RES_hhdet_in_tes!R165=0,0,RES_hhdet_in_tes!R165*1000*11630/RES_hhdet_in_new!R163)</f>
        <v>105.27934294916753</v>
      </c>
      <c r="S165" s="98">
        <f>IF(RES_hhdet_in_tes!S165=0,0,RES_hhdet_in_tes!S165*1000*11630/RES_hhdet_in_new!S163)</f>
        <v>68.577409341258928</v>
      </c>
      <c r="T165" s="98">
        <f>IF(RES_hhdet_in_tes!T165=0,0,RES_hhdet_in_tes!T165*1000*11630/RES_hhdet_in_new!T163)</f>
        <v>141.04664580252339</v>
      </c>
      <c r="U165" s="98">
        <f>IF(RES_hhdet_in_tes!U165=0,0,RES_hhdet_in_tes!U165*1000*11630/RES_hhdet_in_new!U163)</f>
        <v>155.34342577325936</v>
      </c>
      <c r="V165" s="98">
        <f>IF(RES_hhdet_in_tes!V165=0,0,RES_hhdet_in_tes!V165*1000*11630/RES_hhdet_in_new!V163)</f>
        <v>343.57072128956889</v>
      </c>
      <c r="W165" s="98">
        <f>IF(RES_hhdet_in_tes!W165=0,0,RES_hhdet_in_tes!W165*1000*11630/RES_hhdet_in_new!W163)</f>
        <v>361.84940688952008</v>
      </c>
      <c r="X165" s="98">
        <f>IF(RES_hhdet_in_tes!X165=0,0,RES_hhdet_in_tes!X165*1000*11630/RES_hhdet_in_new!X163)</f>
        <v>87.243511879580311</v>
      </c>
      <c r="Y165" s="98">
        <f>IF(RES_hhdet_in_tes!Y165=0,0,RES_hhdet_in_tes!Y165*1000*11630/RES_hhdet_in_new!Y163)</f>
        <v>419.56454215979358</v>
      </c>
      <c r="DA165" s="63" t="s">
        <v>4246</v>
      </c>
    </row>
    <row r="166" spans="1:105" ht="12" customHeight="1" x14ac:dyDescent="0.25">
      <c r="A166" s="121" t="s">
        <v>55</v>
      </c>
      <c r="B166" s="122"/>
      <c r="C166" s="122">
        <v>1446.7600790141055</v>
      </c>
      <c r="D166" s="122">
        <v>1450.1973535705615</v>
      </c>
      <c r="E166" s="122">
        <v>1422.6417517118384</v>
      </c>
      <c r="F166" s="122">
        <v>1417.7765390825277</v>
      </c>
      <c r="G166" s="122">
        <v>1466.4611489893744</v>
      </c>
      <c r="H166" s="122">
        <v>1462.9524000210658</v>
      </c>
      <c r="I166" s="122">
        <v>1422.0220222353885</v>
      </c>
      <c r="J166" s="122">
        <v>1399.8497089322457</v>
      </c>
      <c r="K166" s="122">
        <v>1435.0691136018615</v>
      </c>
      <c r="L166" s="122">
        <v>1433.1062031093911</v>
      </c>
      <c r="M166" s="122">
        <v>1500.3445448089788</v>
      </c>
      <c r="N166" s="122">
        <v>1494.9385176396743</v>
      </c>
      <c r="O166" s="122">
        <v>1484.0714991996085</v>
      </c>
      <c r="P166" s="122">
        <v>1450.0639777359017</v>
      </c>
      <c r="Q166" s="122">
        <v>1426.9392163535772</v>
      </c>
      <c r="R166" s="122">
        <v>1416.6822151181616</v>
      </c>
      <c r="S166" s="122">
        <v>1366.8552349409015</v>
      </c>
      <c r="T166" s="122">
        <v>1322.8940985428976</v>
      </c>
      <c r="U166" s="122">
        <v>1278.9225817262336</v>
      </c>
      <c r="V166" s="122">
        <v>1266.8350362313442</v>
      </c>
      <c r="W166" s="122">
        <v>1216.2555158187706</v>
      </c>
      <c r="X166" s="122">
        <v>1108.968011734451</v>
      </c>
      <c r="Y166" s="122">
        <v>1087.4146254529212</v>
      </c>
      <c r="DA166" s="130" t="s">
        <v>4247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4248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4249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4250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4251</v>
      </c>
    </row>
    <row r="171" spans="1:105" ht="12" customHeight="1" x14ac:dyDescent="0.25">
      <c r="A171" s="106" t="s">
        <v>122</v>
      </c>
      <c r="B171" s="101"/>
      <c r="C171" s="101">
        <v>1446.7600546569008</v>
      </c>
      <c r="D171" s="101">
        <v>1450.1974055895253</v>
      </c>
      <c r="E171" s="101">
        <v>1422.6419310783201</v>
      </c>
      <c r="F171" s="101">
        <v>1417.7765011074102</v>
      </c>
      <c r="G171" s="101">
        <v>1466.4606033513787</v>
      </c>
      <c r="H171" s="101">
        <v>1462.9491476278154</v>
      </c>
      <c r="I171" s="101">
        <v>1422.0197330514816</v>
      </c>
      <c r="J171" s="101">
        <v>1399.8420691580186</v>
      </c>
      <c r="K171" s="101">
        <v>1435.0660415025557</v>
      </c>
      <c r="L171" s="101">
        <v>1433.1035238894376</v>
      </c>
      <c r="M171" s="101">
        <v>1500.3434232566015</v>
      </c>
      <c r="N171" s="101">
        <v>1494.9371838137433</v>
      </c>
      <c r="O171" s="101">
        <v>1484.0672629778471</v>
      </c>
      <c r="P171" s="101">
        <v>1450.044989953504</v>
      </c>
      <c r="Q171" s="101">
        <v>1426.9216752492162</v>
      </c>
      <c r="R171" s="101">
        <v>1416.6582570595829</v>
      </c>
      <c r="S171" s="101">
        <v>1366.8385712529659</v>
      </c>
      <c r="T171" s="101">
        <v>1322.8758957117918</v>
      </c>
      <c r="U171" s="101">
        <v>1278.9082488239901</v>
      </c>
      <c r="V171" s="101">
        <v>1266.8199391488704</v>
      </c>
      <c r="W171" s="101">
        <v>1216.2420011784784</v>
      </c>
      <c r="X171" s="101">
        <v>1108.9517032839244</v>
      </c>
      <c r="Y171" s="101">
        <v>1087.4015564944702</v>
      </c>
      <c r="DA171" s="131" t="s">
        <v>4252</v>
      </c>
    </row>
    <row r="172" spans="1:105" ht="12" customHeight="1" x14ac:dyDescent="0.25">
      <c r="A172" s="107" t="s">
        <v>121</v>
      </c>
      <c r="B172" s="104"/>
      <c r="C172" s="104">
        <v>1446.7615475568834</v>
      </c>
      <c r="D172" s="104">
        <v>1450.1936691700789</v>
      </c>
      <c r="E172" s="104">
        <v>1422.6279991317701</v>
      </c>
      <c r="F172" s="104">
        <v>1417.7787219599206</v>
      </c>
      <c r="G172" s="104">
        <v>1466.485914641207</v>
      </c>
      <c r="H172" s="104">
        <v>1463.0322243842556</v>
      </c>
      <c r="I172" s="104">
        <v>1422.1023886401465</v>
      </c>
      <c r="J172" s="104">
        <v>1400.0095330090721</v>
      </c>
      <c r="K172" s="104">
        <v>1435.1846894123869</v>
      </c>
      <c r="L172" s="104">
        <v>1433.1856480847384</v>
      </c>
      <c r="M172" s="104">
        <v>1500.3793940785897</v>
      </c>
      <c r="N172" s="104">
        <v>1494.9705839693272</v>
      </c>
      <c r="O172" s="104">
        <v>1484.1525831317526</v>
      </c>
      <c r="P172" s="104">
        <v>1450.3445027128344</v>
      </c>
      <c r="Q172" s="104">
        <v>1427.2619540130668</v>
      </c>
      <c r="R172" s="104">
        <v>1417.0216075934723</v>
      </c>
      <c r="S172" s="104">
        <v>1367.1156524049161</v>
      </c>
      <c r="T172" s="104">
        <v>1323.1180696957804</v>
      </c>
      <c r="U172" s="104">
        <v>1279.1041189695757</v>
      </c>
      <c r="V172" s="104">
        <v>1266.9990020131472</v>
      </c>
      <c r="W172" s="104">
        <v>1216.4153665365582</v>
      </c>
      <c r="X172" s="104">
        <v>1109.1499088265184</v>
      </c>
      <c r="Y172" s="104">
        <v>1087.5571424448301</v>
      </c>
      <c r="DA172" s="132" t="s">
        <v>4253</v>
      </c>
    </row>
    <row r="173" spans="1:105" ht="12" customHeight="1" x14ac:dyDescent="0.25">
      <c r="A173" s="108" t="s">
        <v>53</v>
      </c>
      <c r="B173" s="98"/>
      <c r="C173" s="98">
        <v>1154.714332923078</v>
      </c>
      <c r="D173" s="98">
        <v>1160.360030055911</v>
      </c>
      <c r="E173" s="98">
        <v>1133.0119532183344</v>
      </c>
      <c r="F173" s="98">
        <v>1130.6479730685605</v>
      </c>
      <c r="G173" s="98">
        <v>1174.5655881034625</v>
      </c>
      <c r="H173" s="98">
        <v>1170.8232904398205</v>
      </c>
      <c r="I173" s="98">
        <v>1154.2240825548824</v>
      </c>
      <c r="J173" s="98">
        <v>1125.4614841182447</v>
      </c>
      <c r="K173" s="98">
        <v>1154.1763170321458</v>
      </c>
      <c r="L173" s="98">
        <v>1148.9056749997101</v>
      </c>
      <c r="M173" s="98">
        <v>1207.1765849213109</v>
      </c>
      <c r="N173" s="98">
        <v>1201.6651916619949</v>
      </c>
      <c r="O173" s="98">
        <v>1191.3479696276124</v>
      </c>
      <c r="P173" s="98">
        <v>1165.1114617006103</v>
      </c>
      <c r="Q173" s="98">
        <v>1144.7530720684167</v>
      </c>
      <c r="R173" s="98">
        <v>1139.5892534683837</v>
      </c>
      <c r="S173" s="98">
        <v>1099.5597444537411</v>
      </c>
      <c r="T173" s="98">
        <v>1065.2492291223116</v>
      </c>
      <c r="U173" s="98">
        <v>1028.701797205224</v>
      </c>
      <c r="V173" s="98">
        <v>1017.9563597317511</v>
      </c>
      <c r="W173" s="98">
        <v>966.17514291008126</v>
      </c>
      <c r="X173" s="98">
        <v>880.8059925851062</v>
      </c>
      <c r="Y173" s="98">
        <v>877.7148990269269</v>
      </c>
      <c r="DA173" s="63" t="s">
        <v>4254</v>
      </c>
    </row>
    <row r="174" spans="1:105" ht="12" customHeight="1" x14ac:dyDescent="0.25">
      <c r="A174" s="115" t="s">
        <v>52</v>
      </c>
      <c r="B174" s="33"/>
      <c r="C174" s="33">
        <v>292.04721463380554</v>
      </c>
      <c r="D174" s="33">
        <v>289.83363911416797</v>
      </c>
      <c r="E174" s="33">
        <v>289.61604591343598</v>
      </c>
      <c r="F174" s="33">
        <v>287.1307488913601</v>
      </c>
      <c r="G174" s="33">
        <v>291.92032653774476</v>
      </c>
      <c r="H174" s="33">
        <v>292.20893394443516</v>
      </c>
      <c r="I174" s="33">
        <v>267.87830608526411</v>
      </c>
      <c r="J174" s="33">
        <v>274.54804889082749</v>
      </c>
      <c r="K174" s="33">
        <v>281.0083723802411</v>
      </c>
      <c r="L174" s="33">
        <v>284.2799730850283</v>
      </c>
      <c r="M174" s="33">
        <v>293.20280915727892</v>
      </c>
      <c r="N174" s="33">
        <v>293.30539230733217</v>
      </c>
      <c r="O174" s="33">
        <v>292.80461350414009</v>
      </c>
      <c r="P174" s="33">
        <v>285.23304101222413</v>
      </c>
      <c r="Q174" s="33">
        <v>282.50888194464989</v>
      </c>
      <c r="R174" s="33">
        <v>277.43235412508869</v>
      </c>
      <c r="S174" s="33">
        <v>267.5559079511749</v>
      </c>
      <c r="T174" s="33">
        <v>257.86884057346896</v>
      </c>
      <c r="U174" s="33">
        <v>250.40232176435174</v>
      </c>
      <c r="V174" s="33">
        <v>249.04264228139584</v>
      </c>
      <c r="W174" s="33">
        <v>250.24022362647673</v>
      </c>
      <c r="X174" s="33">
        <v>228.34391624141222</v>
      </c>
      <c r="Y174" s="33">
        <v>209.84224341790332</v>
      </c>
      <c r="DA174" s="60" t="s">
        <v>4255</v>
      </c>
    </row>
    <row r="175" spans="1:105" ht="12" customHeight="1" x14ac:dyDescent="0.25">
      <c r="A175" s="121" t="s">
        <v>54</v>
      </c>
      <c r="B175" s="122"/>
      <c r="C175" s="122">
        <v>147.85281324553003</v>
      </c>
      <c r="D175" s="122">
        <v>147.83447745835599</v>
      </c>
      <c r="E175" s="122">
        <v>150.28497396358597</v>
      </c>
      <c r="F175" s="122">
        <v>148.55746129700321</v>
      </c>
      <c r="G175" s="122">
        <v>153.65440198573754</v>
      </c>
      <c r="H175" s="122">
        <v>151.43711116242673</v>
      </c>
      <c r="I175" s="122">
        <v>152.55967735729405</v>
      </c>
      <c r="J175" s="122">
        <v>161.86606940127552</v>
      </c>
      <c r="K175" s="122">
        <v>173.46342206617081</v>
      </c>
      <c r="L175" s="122">
        <v>175.78464890175653</v>
      </c>
      <c r="M175" s="122">
        <v>177.73687111634226</v>
      </c>
      <c r="N175" s="122">
        <v>185.46719446709145</v>
      </c>
      <c r="O175" s="122">
        <v>185.68634101028945</v>
      </c>
      <c r="P175" s="122">
        <v>184.68568726217407</v>
      </c>
      <c r="Q175" s="122">
        <v>187.29908721852743</v>
      </c>
      <c r="R175" s="122">
        <v>185.67979446047192</v>
      </c>
      <c r="S175" s="122">
        <v>185.80079140494317</v>
      </c>
      <c r="T175" s="122">
        <v>190.13930177370662</v>
      </c>
      <c r="U175" s="122">
        <v>190.99666008307446</v>
      </c>
      <c r="V175" s="122">
        <v>254.74167697508216</v>
      </c>
      <c r="W175" s="122">
        <v>251.55166311331271</v>
      </c>
      <c r="X175" s="122">
        <v>230.96913284738363</v>
      </c>
      <c r="Y175" s="122">
        <v>213.01261309680115</v>
      </c>
      <c r="DA175" s="130" t="s">
        <v>4256</v>
      </c>
    </row>
    <row r="176" spans="1:105" ht="12" customHeight="1" x14ac:dyDescent="0.25">
      <c r="A176" s="97" t="s">
        <v>50</v>
      </c>
      <c r="B176" s="98"/>
      <c r="C176" s="98">
        <v>162.97266499979466</v>
      </c>
      <c r="D176" s="98">
        <v>153.70583106130996</v>
      </c>
      <c r="E176" s="98">
        <v>175.15966150967122</v>
      </c>
      <c r="F176" s="98">
        <v>149.92945650174494</v>
      </c>
      <c r="G176" s="98">
        <v>186.06739999210865</v>
      </c>
      <c r="H176" s="98">
        <v>98.041969980423303</v>
      </c>
      <c r="I176" s="98">
        <v>131.19275158951868</v>
      </c>
      <c r="J176" s="98">
        <v>184.71360376388236</v>
      </c>
      <c r="K176" s="98">
        <v>216.53128710983097</v>
      </c>
      <c r="L176" s="98">
        <v>170.28627824926707</v>
      </c>
      <c r="M176" s="98">
        <v>165.22114432762567</v>
      </c>
      <c r="N176" s="98">
        <v>138.56612423730328</v>
      </c>
      <c r="O176" s="98">
        <v>189.12646954515091</v>
      </c>
      <c r="P176" s="98">
        <v>180.85900684570777</v>
      </c>
      <c r="Q176" s="98">
        <v>222.92347488759887</v>
      </c>
      <c r="R176" s="98">
        <v>177.37438037889228</v>
      </c>
      <c r="S176" s="98">
        <v>182.63515646071957</v>
      </c>
      <c r="T176" s="98">
        <v>190.26063437712369</v>
      </c>
      <c r="U176" s="98">
        <v>193.74258240104362</v>
      </c>
      <c r="V176" s="98">
        <v>251.94795758406062</v>
      </c>
      <c r="W176" s="98">
        <v>265.50293949731201</v>
      </c>
      <c r="X176" s="98">
        <v>233.31266220095827</v>
      </c>
      <c r="Y176" s="98">
        <v>197.86231404133889</v>
      </c>
      <c r="DA176" s="63" t="s">
        <v>4257</v>
      </c>
    </row>
    <row r="177" spans="1:105" ht="12" customHeight="1" x14ac:dyDescent="0.25">
      <c r="A177" s="109" t="s">
        <v>120</v>
      </c>
      <c r="B177" s="33"/>
      <c r="C177" s="33">
        <v>145.50980251020155</v>
      </c>
      <c r="D177" s="33">
        <v>146.98387628156252</v>
      </c>
      <c r="E177" s="33">
        <v>146.76525840124776</v>
      </c>
      <c r="F177" s="33">
        <v>148.44814468976392</v>
      </c>
      <c r="G177" s="33">
        <v>150.84979298286336</v>
      </c>
      <c r="H177" s="33">
        <v>155.69635166927287</v>
      </c>
      <c r="I177" s="33">
        <v>155.00814840438167</v>
      </c>
      <c r="J177" s="33">
        <v>157.82549288509242</v>
      </c>
      <c r="K177" s="33">
        <v>168.3318657920702</v>
      </c>
      <c r="L177" s="33">
        <v>176.04411649931785</v>
      </c>
      <c r="M177" s="33">
        <v>177.8775889179426</v>
      </c>
      <c r="N177" s="33">
        <v>186.59211937970997</v>
      </c>
      <c r="O177" s="33">
        <v>185.41396149945601</v>
      </c>
      <c r="P177" s="33">
        <v>185.15900440565991</v>
      </c>
      <c r="Q177" s="33">
        <v>183.62458141237093</v>
      </c>
      <c r="R177" s="33">
        <v>186.48255072680115</v>
      </c>
      <c r="S177" s="33">
        <v>185.95884600781488</v>
      </c>
      <c r="T177" s="33">
        <v>190.13600613945005</v>
      </c>
      <c r="U177" s="33">
        <v>190.90086884311677</v>
      </c>
      <c r="V177" s="33">
        <v>254.87114582458236</v>
      </c>
      <c r="W177" s="33">
        <v>250.7642018733643</v>
      </c>
      <c r="X177" s="33">
        <v>230.87088089771495</v>
      </c>
      <c r="Y177" s="33">
        <v>213.44230053042142</v>
      </c>
      <c r="DA177" s="60" t="s">
        <v>4258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8134.8892778561803</v>
      </c>
      <c r="D3" s="117">
        <f t="shared" si="0"/>
        <v>8142.8642068991421</v>
      </c>
      <c r="E3" s="117">
        <f t="shared" si="0"/>
        <v>8201.0917197176041</v>
      </c>
      <c r="F3" s="117">
        <f t="shared" si="0"/>
        <v>8139.4268351891842</v>
      </c>
      <c r="G3" s="117">
        <f t="shared" si="0"/>
        <v>8746.3983727477535</v>
      </c>
      <c r="H3" s="117">
        <f t="shared" si="0"/>
        <v>9016.7620114654655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8081.8958304965627</v>
      </c>
      <c r="N3" s="117">
        <f t="shared" si="0"/>
        <v>8315.3611281737685</v>
      </c>
      <c r="O3" s="117">
        <f t="shared" si="0"/>
        <v>7302.4467421406625</v>
      </c>
      <c r="P3" s="117">
        <f t="shared" si="0"/>
        <v>0</v>
      </c>
      <c r="Q3" s="117">
        <f t="shared" si="0"/>
        <v>0</v>
      </c>
      <c r="R3" s="117">
        <f t="shared" ref="R3:V3" si="1">R4+R7+R9+R19</f>
        <v>6930.5627892581169</v>
      </c>
      <c r="S3" s="117">
        <f t="shared" si="1"/>
        <v>5857.0244420486633</v>
      </c>
      <c r="T3" s="117">
        <f t="shared" si="1"/>
        <v>5824.2584729532573</v>
      </c>
      <c r="U3" s="117">
        <f t="shared" si="1"/>
        <v>4601.0238177302981</v>
      </c>
      <c r="V3" s="117">
        <f t="shared" si="1"/>
        <v>4956.690079134758</v>
      </c>
      <c r="W3" s="117">
        <f t="shared" ref="W3:Y3" si="2">W4+W7+W9+W19</f>
        <v>4537.7943697421151</v>
      </c>
      <c r="X3" s="117">
        <f t="shared" si="2"/>
        <v>2509.335243005004</v>
      </c>
      <c r="Y3" s="117">
        <f t="shared" si="2"/>
        <v>1951.1098939914657</v>
      </c>
      <c r="DA3" s="129" t="s">
        <v>4259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8080.3531160090188</v>
      </c>
      <c r="D4" s="122">
        <f t="shared" si="3"/>
        <v>8009.0690790880381</v>
      </c>
      <c r="E4" s="122">
        <f t="shared" si="3"/>
        <v>8035.2842633425998</v>
      </c>
      <c r="F4" s="122">
        <f t="shared" si="3"/>
        <v>7874.7211927798535</v>
      </c>
      <c r="G4" s="122">
        <f t="shared" si="3"/>
        <v>8626.5597802262037</v>
      </c>
      <c r="H4" s="122">
        <f t="shared" si="3"/>
        <v>8904.8504658319816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7257.6466135512383</v>
      </c>
      <c r="N4" s="122">
        <f t="shared" si="3"/>
        <v>7473.7785907741863</v>
      </c>
      <c r="O4" s="122">
        <f t="shared" si="3"/>
        <v>6532.9109373597403</v>
      </c>
      <c r="P4" s="122">
        <f t="shared" si="3"/>
        <v>0</v>
      </c>
      <c r="Q4" s="122">
        <f t="shared" si="3"/>
        <v>0</v>
      </c>
      <c r="R4" s="122">
        <f t="shared" ref="R4:V4" si="4">SUM(R5:R6)</f>
        <v>6166.2998289151092</v>
      </c>
      <c r="S4" s="122">
        <f t="shared" si="4"/>
        <v>5183.3311375786752</v>
      </c>
      <c r="T4" s="122">
        <f t="shared" si="4"/>
        <v>5168.1529892613689</v>
      </c>
      <c r="U4" s="122">
        <f t="shared" si="4"/>
        <v>3959.5028774419193</v>
      </c>
      <c r="V4" s="122">
        <f t="shared" si="4"/>
        <v>4341.6782227252916</v>
      </c>
      <c r="W4" s="122">
        <f t="shared" ref="W4:Y4" si="5">SUM(W5:W6)</f>
        <v>3962.4733824451814</v>
      </c>
      <c r="X4" s="122">
        <f t="shared" si="5"/>
        <v>2018.7239539537127</v>
      </c>
      <c r="Y4" s="122">
        <f t="shared" si="5"/>
        <v>1580.6833215967656</v>
      </c>
      <c r="DA4" s="130" t="s">
        <v>4260</v>
      </c>
    </row>
    <row r="5" spans="1:105" ht="12" customHeight="1" x14ac:dyDescent="0.25">
      <c r="A5" s="97" t="s">
        <v>51</v>
      </c>
      <c r="B5" s="98"/>
      <c r="C5" s="98">
        <v>8080.3531160090188</v>
      </c>
      <c r="D5" s="98">
        <v>8009.0690790880381</v>
      </c>
      <c r="E5" s="98">
        <v>8035.2842633425998</v>
      </c>
      <c r="F5" s="98">
        <v>7874.7211927798535</v>
      </c>
      <c r="G5" s="98">
        <v>8626.5597802262037</v>
      </c>
      <c r="H5" s="98">
        <v>8904.8504658319816</v>
      </c>
      <c r="I5" s="98">
        <v>0</v>
      </c>
      <c r="J5" s="98">
        <v>0</v>
      </c>
      <c r="K5" s="98">
        <v>0</v>
      </c>
      <c r="L5" s="98">
        <v>0</v>
      </c>
      <c r="M5" s="98">
        <v>7257.6466135512383</v>
      </c>
      <c r="N5" s="98">
        <v>7473.7785907741863</v>
      </c>
      <c r="O5" s="98">
        <v>6532.9109373597403</v>
      </c>
      <c r="P5" s="98">
        <v>0</v>
      </c>
      <c r="Q5" s="98">
        <v>0</v>
      </c>
      <c r="R5" s="98">
        <v>6166.2998289151092</v>
      </c>
      <c r="S5" s="98">
        <v>5183.3311375786752</v>
      </c>
      <c r="T5" s="98">
        <v>5168.1529892613689</v>
      </c>
      <c r="U5" s="98">
        <v>3959.5028774419193</v>
      </c>
      <c r="V5" s="98">
        <v>4341.6782227252916</v>
      </c>
      <c r="W5" s="98">
        <v>3962.4733824451814</v>
      </c>
      <c r="X5" s="98">
        <v>2018.7239539537127</v>
      </c>
      <c r="Y5" s="98">
        <v>1580.6833215967656</v>
      </c>
      <c r="DA5" s="63" t="s">
        <v>4261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4262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4263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4264</v>
      </c>
    </row>
    <row r="9" spans="1:105" ht="12" customHeight="1" x14ac:dyDescent="0.25">
      <c r="A9" s="121" t="s">
        <v>55</v>
      </c>
      <c r="B9" s="122"/>
      <c r="C9" s="122">
        <v>46.616856446054136</v>
      </c>
      <c r="D9" s="122">
        <v>126.60518566980952</v>
      </c>
      <c r="E9" s="122">
        <v>158.02342702654516</v>
      </c>
      <c r="F9" s="122">
        <v>260.68547130412867</v>
      </c>
      <c r="G9" s="122">
        <v>114.54245315280163</v>
      </c>
      <c r="H9" s="122">
        <v>109.32304490425858</v>
      </c>
      <c r="I9" s="122">
        <v>0</v>
      </c>
      <c r="J9" s="122">
        <v>0</v>
      </c>
      <c r="K9" s="122">
        <v>0</v>
      </c>
      <c r="L9" s="122">
        <v>0</v>
      </c>
      <c r="M9" s="122">
        <v>824.24921694532429</v>
      </c>
      <c r="N9" s="122">
        <v>840.19709703979584</v>
      </c>
      <c r="O9" s="122">
        <v>763.96987595524968</v>
      </c>
      <c r="P9" s="122">
        <v>0</v>
      </c>
      <c r="Q9" s="122">
        <v>0</v>
      </c>
      <c r="R9" s="122">
        <v>758.00939770027981</v>
      </c>
      <c r="S9" s="122">
        <v>670.7076874430843</v>
      </c>
      <c r="T9" s="122">
        <v>654.15033292269993</v>
      </c>
      <c r="U9" s="122">
        <v>639.39264569460738</v>
      </c>
      <c r="V9" s="122">
        <v>610.86502803800192</v>
      </c>
      <c r="W9" s="122">
        <v>569.75077768055451</v>
      </c>
      <c r="X9" s="122">
        <v>486.77561427413917</v>
      </c>
      <c r="Y9" s="122">
        <v>370.42657239470003</v>
      </c>
      <c r="DA9" s="130" t="s">
        <v>4265</v>
      </c>
    </row>
    <row r="10" spans="1:105" ht="12" customHeight="1" x14ac:dyDescent="0.25">
      <c r="A10" s="97" t="s">
        <v>143</v>
      </c>
      <c r="B10" s="98"/>
      <c r="C10" s="98">
        <v>896.07957390748504</v>
      </c>
      <c r="D10" s="98">
        <v>879.20267826256611</v>
      </c>
      <c r="E10" s="98">
        <v>835.26668571173866</v>
      </c>
      <c r="F10" s="98">
        <v>861.05201127727355</v>
      </c>
      <c r="G10" s="98">
        <v>928.39672555428695</v>
      </c>
      <c r="H10" s="98">
        <v>1008.2014141170514</v>
      </c>
      <c r="I10" s="98">
        <v>0</v>
      </c>
      <c r="J10" s="98">
        <v>0</v>
      </c>
      <c r="K10" s="98">
        <v>0</v>
      </c>
      <c r="L10" s="98">
        <v>0</v>
      </c>
      <c r="M10" s="98">
        <v>824.24921694532429</v>
      </c>
      <c r="N10" s="98">
        <v>840.19709703979584</v>
      </c>
      <c r="O10" s="98">
        <v>830.984777354833</v>
      </c>
      <c r="P10" s="98">
        <v>0</v>
      </c>
      <c r="Q10" s="98">
        <v>0</v>
      </c>
      <c r="R10" s="98">
        <v>758.00939770027981</v>
      </c>
      <c r="S10" s="98">
        <v>702.27040214628835</v>
      </c>
      <c r="T10" s="98">
        <v>679.80328715496262</v>
      </c>
      <c r="U10" s="98">
        <v>659.37366587256383</v>
      </c>
      <c r="V10" s="98">
        <v>639.95383889695438</v>
      </c>
      <c r="W10" s="98">
        <v>624.01275650727405</v>
      </c>
      <c r="X10" s="98">
        <v>535.45317570155316</v>
      </c>
      <c r="Y10" s="98">
        <v>518.59720135257999</v>
      </c>
      <c r="DA10" s="63" t="s">
        <v>4266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4267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4268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4269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4270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4271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4272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4273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4274</v>
      </c>
    </row>
    <row r="19" spans="1:105" ht="12" customHeight="1" x14ac:dyDescent="0.25">
      <c r="A19" s="121" t="s">
        <v>54</v>
      </c>
      <c r="B19" s="122"/>
      <c r="C19" s="122">
        <v>7.9193054011073469</v>
      </c>
      <c r="D19" s="122">
        <v>7.1899421412948126</v>
      </c>
      <c r="E19" s="122">
        <v>7.7840293484578664</v>
      </c>
      <c r="F19" s="122">
        <v>4.0201711052027012</v>
      </c>
      <c r="G19" s="122">
        <v>5.2961393687465623</v>
      </c>
      <c r="H19" s="122">
        <v>2.5885007292251512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1.3854403597866258</v>
      </c>
      <c r="O19" s="122">
        <v>5.5659288256724988</v>
      </c>
      <c r="P19" s="122">
        <v>0</v>
      </c>
      <c r="Q19" s="122">
        <v>0</v>
      </c>
      <c r="R19" s="122">
        <v>6.2535626427280269</v>
      </c>
      <c r="S19" s="122">
        <v>2.9856170269042068</v>
      </c>
      <c r="T19" s="122">
        <v>1.9551507691889376</v>
      </c>
      <c r="U19" s="122">
        <v>2.1282945937706068</v>
      </c>
      <c r="V19" s="122">
        <v>4.146828371464812</v>
      </c>
      <c r="W19" s="122">
        <v>5.5702096163792207</v>
      </c>
      <c r="X19" s="122">
        <v>3.8356747771522723</v>
      </c>
      <c r="Y19" s="122">
        <v>0</v>
      </c>
      <c r="DA19" s="130" t="s">
        <v>4275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4276</v>
      </c>
    </row>
    <row r="21" spans="1:105" ht="12" customHeight="1" x14ac:dyDescent="0.25">
      <c r="A21" s="97" t="s">
        <v>50</v>
      </c>
      <c r="B21" s="98"/>
      <c r="C21" s="98">
        <v>59.566949321372654</v>
      </c>
      <c r="D21" s="98">
        <v>56.171422978865721</v>
      </c>
      <c r="E21" s="98">
        <v>64.002019087320235</v>
      </c>
      <c r="F21" s="98">
        <v>54.774831308386801</v>
      </c>
      <c r="G21" s="98">
        <v>67.967121898914215</v>
      </c>
      <c r="H21" s="98">
        <v>35.807593420947924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50.568573132211846</v>
      </c>
      <c r="O21" s="98">
        <v>69.017517438338984</v>
      </c>
      <c r="P21" s="98">
        <v>0</v>
      </c>
      <c r="Q21" s="98">
        <v>0</v>
      </c>
      <c r="R21" s="98">
        <v>64.620147308189615</v>
      </c>
      <c r="S21" s="98">
        <v>66.429978848618603</v>
      </c>
      <c r="T21" s="98">
        <v>69.081993844675793</v>
      </c>
      <c r="U21" s="98">
        <v>70.233721594430023</v>
      </c>
      <c r="V21" s="98">
        <v>91.23022417222586</v>
      </c>
      <c r="W21" s="98">
        <v>96.086115882541563</v>
      </c>
      <c r="X21" s="98">
        <v>84.384845097349995</v>
      </c>
      <c r="Y21" s="98">
        <v>0</v>
      </c>
      <c r="DA21" s="63" t="s">
        <v>4277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4278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0</v>
      </c>
      <c r="Y24" s="117">
        <f t="shared" si="9"/>
        <v>0</v>
      </c>
      <c r="DA24" s="129" t="s">
        <v>4279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0</v>
      </c>
      <c r="Y25" s="122">
        <f t="shared" si="12"/>
        <v>0</v>
      </c>
      <c r="DA25" s="130" t="s">
        <v>4280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X26" s="98">
        <v>0</v>
      </c>
      <c r="Y26" s="98">
        <v>0</v>
      </c>
      <c r="DA26" s="63" t="s">
        <v>4281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4282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4283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4284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4285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4286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4287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4288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4289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4290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4291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4292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4293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4294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4295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4296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8275.1587261768345</v>
      </c>
      <c r="D43" s="117">
        <f t="shared" si="14"/>
        <v>7775.1130064149511</v>
      </c>
      <c r="E43" s="117">
        <f t="shared" si="14"/>
        <v>8566.8081699958966</v>
      </c>
      <c r="F43" s="117">
        <f t="shared" si="14"/>
        <v>7535.8145389719102</v>
      </c>
      <c r="G43" s="117">
        <f t="shared" si="14"/>
        <v>8172.8340848232338</v>
      </c>
      <c r="H43" s="117">
        <f t="shared" si="14"/>
        <v>8049.0541456911114</v>
      </c>
      <c r="I43" s="117">
        <f t="shared" si="14"/>
        <v>8678.9798398414023</v>
      </c>
      <c r="J43" s="117">
        <f t="shared" si="14"/>
        <v>6712.5363197986799</v>
      </c>
      <c r="K43" s="117">
        <f t="shared" si="14"/>
        <v>6558.6343237512847</v>
      </c>
      <c r="L43" s="117">
        <f t="shared" si="14"/>
        <v>7906.8647563419663</v>
      </c>
      <c r="M43" s="117">
        <f t="shared" si="14"/>
        <v>7232.650258478976</v>
      </c>
      <c r="N43" s="117">
        <f t="shared" si="14"/>
        <v>7109.0320416561781</v>
      </c>
      <c r="O43" s="117">
        <f t="shared" si="14"/>
        <v>6089.6504327189241</v>
      </c>
      <c r="P43" s="117">
        <f t="shared" si="14"/>
        <v>6120.1429801103905</v>
      </c>
      <c r="Q43" s="117">
        <f t="shared" si="14"/>
        <v>5393.0458209685985</v>
      </c>
      <c r="R43" s="117">
        <f t="shared" ref="R43:V43" si="15">R44+R47+R49+R58</f>
        <v>5407.7358032979937</v>
      </c>
      <c r="S43" s="117">
        <f t="shared" si="15"/>
        <v>4745.7584461546749</v>
      </c>
      <c r="T43" s="117">
        <f t="shared" si="15"/>
        <v>4603.152618272301</v>
      </c>
      <c r="U43" s="117">
        <f t="shared" si="15"/>
        <v>3514.2357994816612</v>
      </c>
      <c r="V43" s="117">
        <f t="shared" si="15"/>
        <v>4388.7886949942822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1166.0157783219381</v>
      </c>
      <c r="DA43" s="129" t="s">
        <v>4297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7631.825368262249</v>
      </c>
      <c r="D44" s="122">
        <f t="shared" si="17"/>
        <v>7172.2015188651558</v>
      </c>
      <c r="E44" s="122">
        <f t="shared" si="17"/>
        <v>7933.7619099987805</v>
      </c>
      <c r="F44" s="122">
        <f t="shared" si="17"/>
        <v>7041.5161200295088</v>
      </c>
      <c r="G44" s="122">
        <f t="shared" si="17"/>
        <v>7638.0252771782534</v>
      </c>
      <c r="H44" s="122">
        <f t="shared" si="17"/>
        <v>7562.5153201931944</v>
      </c>
      <c r="I44" s="122">
        <f t="shared" si="17"/>
        <v>8061.7660374337447</v>
      </c>
      <c r="J44" s="122">
        <f t="shared" si="17"/>
        <v>6155.7188777974425</v>
      </c>
      <c r="K44" s="122">
        <f t="shared" si="17"/>
        <v>6013.772641980453</v>
      </c>
      <c r="L44" s="122">
        <f t="shared" si="17"/>
        <v>7310.5861779655079</v>
      </c>
      <c r="M44" s="122">
        <f t="shared" si="17"/>
        <v>6647.0936478098774</v>
      </c>
      <c r="N44" s="122">
        <f t="shared" si="17"/>
        <v>6529.6789199158002</v>
      </c>
      <c r="O44" s="122">
        <f t="shared" si="17"/>
        <v>5535.5774857544629</v>
      </c>
      <c r="P44" s="122">
        <f t="shared" si="17"/>
        <v>5657.923798928321</v>
      </c>
      <c r="Q44" s="122">
        <f t="shared" si="17"/>
        <v>4931.4632959598302</v>
      </c>
      <c r="R44" s="122">
        <f t="shared" ref="R44:V44" si="18">SUM(R45:R46)</f>
        <v>4980.8123932670278</v>
      </c>
      <c r="S44" s="122">
        <f t="shared" si="18"/>
        <v>4325.2212105841718</v>
      </c>
      <c r="T44" s="122">
        <f t="shared" si="18"/>
        <v>4196.5726385202024</v>
      </c>
      <c r="U44" s="122">
        <f t="shared" si="18"/>
        <v>3120.6765032880598</v>
      </c>
      <c r="V44" s="122">
        <f t="shared" si="18"/>
        <v>3950.5064242190674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1122.9049583951278</v>
      </c>
      <c r="DA44" s="130" t="s">
        <v>4298</v>
      </c>
    </row>
    <row r="45" spans="1:105" ht="12" customHeight="1" x14ac:dyDescent="0.25">
      <c r="A45" s="97" t="s">
        <v>211</v>
      </c>
      <c r="B45" s="98"/>
      <c r="C45" s="98">
        <v>7631.825368262249</v>
      </c>
      <c r="D45" s="98">
        <v>7172.2015188651558</v>
      </c>
      <c r="E45" s="98">
        <v>7933.7619099987805</v>
      </c>
      <c r="F45" s="98">
        <v>7041.5161200295088</v>
      </c>
      <c r="G45" s="98">
        <v>7638.0252771782534</v>
      </c>
      <c r="H45" s="98">
        <v>7562.5153201931944</v>
      </c>
      <c r="I45" s="98">
        <v>8061.7660374337447</v>
      </c>
      <c r="J45" s="98">
        <v>6155.7188777974425</v>
      </c>
      <c r="K45" s="98">
        <v>6013.772641980453</v>
      </c>
      <c r="L45" s="98">
        <v>7310.5861779655079</v>
      </c>
      <c r="M45" s="98">
        <v>6647.0936478098774</v>
      </c>
      <c r="N45" s="98">
        <v>6529.6789199158002</v>
      </c>
      <c r="O45" s="98">
        <v>5535.5774857544629</v>
      </c>
      <c r="P45" s="98">
        <v>5657.923798928321</v>
      </c>
      <c r="Q45" s="98">
        <v>4931.4632959598302</v>
      </c>
      <c r="R45" s="98">
        <v>4980.8123932670278</v>
      </c>
      <c r="S45" s="98">
        <v>4325.2212105841718</v>
      </c>
      <c r="T45" s="98">
        <v>4196.5726385202024</v>
      </c>
      <c r="U45" s="98">
        <v>3120.6765032880598</v>
      </c>
      <c r="V45" s="98">
        <v>3950.5064242190674</v>
      </c>
      <c r="W45" s="98">
        <v>0</v>
      </c>
      <c r="X45" s="98">
        <v>0</v>
      </c>
      <c r="Y45" s="98">
        <v>1122.9049583951278</v>
      </c>
      <c r="DA45" s="63" t="s">
        <v>4299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4300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4301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4302</v>
      </c>
    </row>
    <row r="49" spans="1:105" ht="12" customHeight="1" x14ac:dyDescent="0.25">
      <c r="A49" s="121" t="s">
        <v>55</v>
      </c>
      <c r="B49" s="122"/>
      <c r="C49" s="122">
        <v>635.33613076809252</v>
      </c>
      <c r="D49" s="122">
        <v>595.80461217080779</v>
      </c>
      <c r="E49" s="122">
        <v>625.10954874526146</v>
      </c>
      <c r="F49" s="122">
        <v>490.25563211315989</v>
      </c>
      <c r="G49" s="122">
        <v>529.40067106377717</v>
      </c>
      <c r="H49" s="122">
        <v>483.89377269611299</v>
      </c>
      <c r="I49" s="122">
        <v>612.28619004258417</v>
      </c>
      <c r="J49" s="122">
        <v>546.67893591468658</v>
      </c>
      <c r="K49" s="122">
        <v>536.44906441725334</v>
      </c>
      <c r="L49" s="122">
        <v>593.4811644654003</v>
      </c>
      <c r="M49" s="122">
        <v>584.88387834798004</v>
      </c>
      <c r="N49" s="122">
        <v>578.165904473919</v>
      </c>
      <c r="O49" s="122">
        <v>549.01335796562512</v>
      </c>
      <c r="P49" s="122">
        <v>454.95007275662238</v>
      </c>
      <c r="Q49" s="122">
        <v>453.99560943159742</v>
      </c>
      <c r="R49" s="122">
        <v>421.24855290191766</v>
      </c>
      <c r="S49" s="122">
        <v>417.37964223626244</v>
      </c>
      <c r="T49" s="122">
        <v>404.75028870065643</v>
      </c>
      <c r="U49" s="122">
        <v>391.192378809991</v>
      </c>
      <c r="V49" s="122">
        <v>434.24720902882751</v>
      </c>
      <c r="W49" s="122">
        <v>0</v>
      </c>
      <c r="X49" s="122">
        <v>0</v>
      </c>
      <c r="Y49" s="122">
        <v>41.088751731518961</v>
      </c>
      <c r="DA49" s="130" t="s">
        <v>4303</v>
      </c>
    </row>
    <row r="50" spans="1:105" ht="12" customHeight="1" x14ac:dyDescent="0.25">
      <c r="A50" s="97" t="s">
        <v>138</v>
      </c>
      <c r="B50" s="98"/>
      <c r="C50" s="98">
        <v>684.88873892457525</v>
      </c>
      <c r="D50" s="98">
        <v>640.48827824654779</v>
      </c>
      <c r="E50" s="98">
        <v>673.49499863735764</v>
      </c>
      <c r="F50" s="98">
        <v>631.14021700778744</v>
      </c>
      <c r="G50" s="98">
        <v>633.10238845603863</v>
      </c>
      <c r="H50" s="98">
        <v>626.39742930148839</v>
      </c>
      <c r="I50" s="98">
        <v>658.97687685120718</v>
      </c>
      <c r="J50" s="98">
        <v>577.10243102485992</v>
      </c>
      <c r="K50" s="98">
        <v>575.24657196430564</v>
      </c>
      <c r="L50" s="98">
        <v>621.3785705185993</v>
      </c>
      <c r="M50" s="98">
        <v>608.77898263868337</v>
      </c>
      <c r="N50" s="98">
        <v>597.59000301266337</v>
      </c>
      <c r="O50" s="98">
        <v>571.01749151228023</v>
      </c>
      <c r="P50" s="98">
        <v>544.40271409380239</v>
      </c>
      <c r="Q50" s="98">
        <v>522.551282035486</v>
      </c>
      <c r="R50" s="98">
        <v>482.16459195884073</v>
      </c>
      <c r="S50" s="98">
        <v>456.93629666963216</v>
      </c>
      <c r="T50" s="98">
        <v>426.80317411619154</v>
      </c>
      <c r="U50" s="98">
        <v>403.74878740428181</v>
      </c>
      <c r="V50" s="98">
        <v>452.53434838918383</v>
      </c>
      <c r="W50" s="98">
        <v>0</v>
      </c>
      <c r="X50" s="98">
        <v>0</v>
      </c>
      <c r="Y50" s="98">
        <v>259.14390943542156</v>
      </c>
      <c r="DA50" s="63" t="s">
        <v>4304</v>
      </c>
    </row>
    <row r="51" spans="1:105" ht="12" customHeight="1" x14ac:dyDescent="0.25">
      <c r="A51" s="97" t="s">
        <v>137</v>
      </c>
      <c r="B51" s="98"/>
      <c r="C51" s="98">
        <v>546.64937373903581</v>
      </c>
      <c r="D51" s="98">
        <v>0</v>
      </c>
      <c r="E51" s="98">
        <v>536.39787116908008</v>
      </c>
      <c r="F51" s="98">
        <v>0</v>
      </c>
      <c r="G51" s="98">
        <v>0</v>
      </c>
      <c r="H51" s="98">
        <v>501.3645839521073</v>
      </c>
      <c r="I51" s="98">
        <v>534.98077204607364</v>
      </c>
      <c r="J51" s="98">
        <v>464.04156373312657</v>
      </c>
      <c r="K51" s="98">
        <v>462.73513336075393</v>
      </c>
      <c r="L51" s="98">
        <v>498.32322337718887</v>
      </c>
      <c r="M51" s="98">
        <v>489.91693818590869</v>
      </c>
      <c r="N51" s="98">
        <v>480.41135151697193</v>
      </c>
      <c r="O51" s="98">
        <v>458.44270003728224</v>
      </c>
      <c r="P51" s="98">
        <v>437.64674636953714</v>
      </c>
      <c r="Q51" s="98">
        <v>419.46952660016609</v>
      </c>
      <c r="R51" s="98">
        <v>388.08970210797139</v>
      </c>
      <c r="S51" s="98">
        <v>367.83595967139235</v>
      </c>
      <c r="T51" s="98">
        <v>343.99746171171495</v>
      </c>
      <c r="U51" s="98">
        <v>325.16036368934363</v>
      </c>
      <c r="V51" s="98">
        <v>364.38122397769121</v>
      </c>
      <c r="W51" s="98">
        <v>0</v>
      </c>
      <c r="X51" s="98">
        <v>0</v>
      </c>
      <c r="Y51" s="98">
        <v>0</v>
      </c>
      <c r="DA51" s="63" t="s">
        <v>4305</v>
      </c>
    </row>
    <row r="52" spans="1:105" ht="12" customHeight="1" x14ac:dyDescent="0.25">
      <c r="A52" s="100" t="s">
        <v>211</v>
      </c>
      <c r="B52" s="101"/>
      <c r="C52" s="101">
        <v>546.64937373903581</v>
      </c>
      <c r="D52" s="101">
        <v>0</v>
      </c>
      <c r="E52" s="101">
        <v>536.39787116908008</v>
      </c>
      <c r="F52" s="101">
        <v>0</v>
      </c>
      <c r="G52" s="101">
        <v>0</v>
      </c>
      <c r="H52" s="101">
        <v>501.3645839521073</v>
      </c>
      <c r="I52" s="101">
        <v>534.98077204607364</v>
      </c>
      <c r="J52" s="101">
        <v>464.04156373312657</v>
      </c>
      <c r="K52" s="101">
        <v>462.73513336075393</v>
      </c>
      <c r="L52" s="101">
        <v>498.32322337718887</v>
      </c>
      <c r="M52" s="101">
        <v>489.91693818590869</v>
      </c>
      <c r="N52" s="101">
        <v>480.41135151697193</v>
      </c>
      <c r="O52" s="101">
        <v>458.44270003728224</v>
      </c>
      <c r="P52" s="101">
        <v>437.64674636953714</v>
      </c>
      <c r="Q52" s="101">
        <v>419.46952660016609</v>
      </c>
      <c r="R52" s="101">
        <v>388.08970210797139</v>
      </c>
      <c r="S52" s="101">
        <v>367.83595967139235</v>
      </c>
      <c r="T52" s="101">
        <v>343.99746171171495</v>
      </c>
      <c r="U52" s="101">
        <v>325.16036368934363</v>
      </c>
      <c r="V52" s="101">
        <v>364.38122397769121</v>
      </c>
      <c r="W52" s="101">
        <v>0</v>
      </c>
      <c r="X52" s="101">
        <v>0</v>
      </c>
      <c r="Y52" s="101">
        <v>0</v>
      </c>
      <c r="DA52" s="131" t="s">
        <v>4306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4307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4308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4309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4310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4311</v>
      </c>
    </row>
    <row r="58" spans="1:105" ht="12" customHeight="1" x14ac:dyDescent="0.25">
      <c r="A58" s="121" t="s">
        <v>54</v>
      </c>
      <c r="B58" s="122"/>
      <c r="C58" s="122">
        <v>7.9972271464920333</v>
      </c>
      <c r="D58" s="122">
        <v>7.1068753789878372</v>
      </c>
      <c r="E58" s="122">
        <v>7.9367112518534384</v>
      </c>
      <c r="F58" s="122">
        <v>4.0427868292418703</v>
      </c>
      <c r="G58" s="122">
        <v>5.4081365812039275</v>
      </c>
      <c r="H58" s="122">
        <v>2.6450528018035824</v>
      </c>
      <c r="I58" s="122">
        <v>4.9276123650743244</v>
      </c>
      <c r="J58" s="122">
        <v>10.138506086550651</v>
      </c>
      <c r="K58" s="122">
        <v>8.412617353578332</v>
      </c>
      <c r="L58" s="122">
        <v>2.7974139110585043</v>
      </c>
      <c r="M58" s="122">
        <v>0.67273232111809178</v>
      </c>
      <c r="N58" s="122">
        <v>1.1872172664588694</v>
      </c>
      <c r="O58" s="122">
        <v>5.0595889988358547</v>
      </c>
      <c r="P58" s="122">
        <v>7.2691084254465572</v>
      </c>
      <c r="Q58" s="122">
        <v>7.5869155771709149</v>
      </c>
      <c r="R58" s="122">
        <v>5.6748571290478136</v>
      </c>
      <c r="S58" s="122">
        <v>3.1575933342413052</v>
      </c>
      <c r="T58" s="122">
        <v>1.8296910514416715</v>
      </c>
      <c r="U58" s="122">
        <v>2.366917383610085</v>
      </c>
      <c r="V58" s="122">
        <v>4.0350617463873224</v>
      </c>
      <c r="W58" s="122">
        <v>0</v>
      </c>
      <c r="X58" s="122">
        <v>0</v>
      </c>
      <c r="Y58" s="122">
        <v>2.0220681952915718</v>
      </c>
      <c r="DA58" s="130" t="s">
        <v>4312</v>
      </c>
    </row>
    <row r="59" spans="1:105" ht="12" customHeight="1" x14ac:dyDescent="0.25">
      <c r="A59" s="97" t="s">
        <v>50</v>
      </c>
      <c r="B59" s="98"/>
      <c r="C59" s="98">
        <v>59.566949321372661</v>
      </c>
      <c r="D59" s="98">
        <v>56.171422978865728</v>
      </c>
      <c r="E59" s="98">
        <v>64.002019087320264</v>
      </c>
      <c r="F59" s="98">
        <v>54.774831308386801</v>
      </c>
      <c r="G59" s="98">
        <v>67.967121898914215</v>
      </c>
      <c r="H59" s="98">
        <v>35.807593420947917</v>
      </c>
      <c r="I59" s="98">
        <v>47.907936269551236</v>
      </c>
      <c r="J59" s="98">
        <v>67.442090027354212</v>
      </c>
      <c r="K59" s="98">
        <v>79.047348817678767</v>
      </c>
      <c r="L59" s="98">
        <v>62.155678432569978</v>
      </c>
      <c r="M59" s="98">
        <v>60.299963750972182</v>
      </c>
      <c r="N59" s="98">
        <v>50.568573132211846</v>
      </c>
      <c r="O59" s="98">
        <v>69.017517438338999</v>
      </c>
      <c r="P59" s="98">
        <v>65.993446617183054</v>
      </c>
      <c r="Q59" s="98">
        <v>81.30698796650546</v>
      </c>
      <c r="R59" s="98">
        <v>64.620147308189615</v>
      </c>
      <c r="S59" s="98">
        <v>66.429978848618603</v>
      </c>
      <c r="T59" s="98">
        <v>69.081993844675793</v>
      </c>
      <c r="U59" s="98">
        <v>70.233721594430023</v>
      </c>
      <c r="V59" s="98">
        <v>91.23022417222586</v>
      </c>
      <c r="W59" s="98">
        <v>0</v>
      </c>
      <c r="X59" s="98">
        <v>0</v>
      </c>
      <c r="Y59" s="98">
        <v>71.558746688929503</v>
      </c>
      <c r="DA59" s="63" t="s">
        <v>4313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4314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5458.2520057289312</v>
      </c>
      <c r="D62" s="117">
        <f t="shared" si="21"/>
        <v>5712.890238198549</v>
      </c>
      <c r="E62" s="117">
        <f t="shared" si="21"/>
        <v>5492.0676772988281</v>
      </c>
      <c r="F62" s="117">
        <f t="shared" si="21"/>
        <v>5319.0146912505552</v>
      </c>
      <c r="G62" s="117">
        <f t="shared" si="21"/>
        <v>5541.3129817724839</v>
      </c>
      <c r="H62" s="117">
        <f t="shared" si="21"/>
        <v>5850.8859957345312</v>
      </c>
      <c r="I62" s="117">
        <f t="shared" si="21"/>
        <v>5854.0202359244731</v>
      </c>
      <c r="J62" s="117">
        <f t="shared" si="21"/>
        <v>4906.7147499144658</v>
      </c>
      <c r="K62" s="117">
        <f t="shared" si="21"/>
        <v>4978.3846922099929</v>
      </c>
      <c r="L62" s="117">
        <f t="shared" si="21"/>
        <v>5768.9320124411406</v>
      </c>
      <c r="M62" s="117">
        <f t="shared" si="21"/>
        <v>0</v>
      </c>
      <c r="N62" s="117">
        <f t="shared" si="21"/>
        <v>0</v>
      </c>
      <c r="O62" s="117">
        <f t="shared" si="21"/>
        <v>4083.659693111566</v>
      </c>
      <c r="P62" s="117">
        <f t="shared" si="21"/>
        <v>4132.2348605094294</v>
      </c>
      <c r="Q62" s="117">
        <f t="shared" si="21"/>
        <v>3508.4841351392438</v>
      </c>
      <c r="R62" s="117">
        <f t="shared" ref="R62:V62" si="22">R63+R66+R68+R77</f>
        <v>3605.06630322099</v>
      </c>
      <c r="S62" s="117">
        <f t="shared" si="22"/>
        <v>3228.1593802440934</v>
      </c>
      <c r="T62" s="117">
        <f t="shared" si="22"/>
        <v>3054.3805630091733</v>
      </c>
      <c r="U62" s="117">
        <f t="shared" si="22"/>
        <v>2593.6142483177255</v>
      </c>
      <c r="V62" s="117">
        <f t="shared" si="22"/>
        <v>2799.3383378443032</v>
      </c>
      <c r="W62" s="117">
        <f t="shared" ref="W62:Y62" si="23">W63+W66+W68+W77</f>
        <v>2843.6603275144976</v>
      </c>
      <c r="X62" s="117">
        <f t="shared" si="23"/>
        <v>0</v>
      </c>
      <c r="Y62" s="117">
        <f t="shared" si="23"/>
        <v>0</v>
      </c>
      <c r="DA62" s="129" t="s">
        <v>4315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4989.8470564886438</v>
      </c>
      <c r="D63" s="122">
        <f t="shared" si="24"/>
        <v>5225.8149572345519</v>
      </c>
      <c r="E63" s="122">
        <f t="shared" si="24"/>
        <v>5048.2138495280442</v>
      </c>
      <c r="F63" s="122">
        <f t="shared" si="24"/>
        <v>4868.6989367523429</v>
      </c>
      <c r="G63" s="122">
        <f t="shared" si="24"/>
        <v>5104.220399337416</v>
      </c>
      <c r="H63" s="122">
        <f t="shared" si="24"/>
        <v>5389.3622304385599</v>
      </c>
      <c r="I63" s="122">
        <f t="shared" si="24"/>
        <v>5392.5189272892958</v>
      </c>
      <c r="J63" s="122">
        <f t="shared" si="24"/>
        <v>4467.5537978493476</v>
      </c>
      <c r="K63" s="122">
        <f t="shared" si="24"/>
        <v>4532.4630158560785</v>
      </c>
      <c r="L63" s="122">
        <f t="shared" si="24"/>
        <v>5333.7206519205956</v>
      </c>
      <c r="M63" s="122">
        <f t="shared" si="24"/>
        <v>0</v>
      </c>
      <c r="N63" s="122">
        <f t="shared" si="24"/>
        <v>0</v>
      </c>
      <c r="O63" s="122">
        <f t="shared" si="24"/>
        <v>3753.9642628947295</v>
      </c>
      <c r="P63" s="122">
        <f t="shared" si="24"/>
        <v>3804.1219648833053</v>
      </c>
      <c r="Q63" s="122">
        <f t="shared" si="24"/>
        <v>3153.2021982842084</v>
      </c>
      <c r="R63" s="122">
        <f t="shared" ref="R63:V63" si="25">SUM(R64:R65)</f>
        <v>3238.9540073784547</v>
      </c>
      <c r="S63" s="122">
        <f t="shared" si="25"/>
        <v>2857.9659958856737</v>
      </c>
      <c r="T63" s="122">
        <f t="shared" si="25"/>
        <v>2712.2163446136233</v>
      </c>
      <c r="U63" s="122">
        <f t="shared" si="25"/>
        <v>2233.1563791389331</v>
      </c>
      <c r="V63" s="122">
        <f t="shared" si="25"/>
        <v>2443.3576090300267</v>
      </c>
      <c r="W63" s="122">
        <f t="shared" ref="W63:Y63" si="26">SUM(W64:W65)</f>
        <v>2472.6981591235549</v>
      </c>
      <c r="X63" s="122">
        <f t="shared" si="26"/>
        <v>0</v>
      </c>
      <c r="Y63" s="122">
        <f t="shared" si="26"/>
        <v>0</v>
      </c>
      <c r="DA63" s="130" t="s">
        <v>4316</v>
      </c>
    </row>
    <row r="64" spans="1:105" ht="12" customHeight="1" x14ac:dyDescent="0.25">
      <c r="A64" s="97" t="s">
        <v>212</v>
      </c>
      <c r="B64" s="98"/>
      <c r="C64" s="98">
        <v>4989.8470564886438</v>
      </c>
      <c r="D64" s="98">
        <v>5225.8149572345519</v>
      </c>
      <c r="E64" s="98">
        <v>5048.2138495280442</v>
      </c>
      <c r="F64" s="98">
        <v>4868.6989367523429</v>
      </c>
      <c r="G64" s="98">
        <v>5104.220399337416</v>
      </c>
      <c r="H64" s="98">
        <v>5389.3622304385599</v>
      </c>
      <c r="I64" s="98">
        <v>5392.5189272892958</v>
      </c>
      <c r="J64" s="98">
        <v>4467.5537978493476</v>
      </c>
      <c r="K64" s="98">
        <v>4532.4630158560785</v>
      </c>
      <c r="L64" s="98">
        <v>5333.7206519205956</v>
      </c>
      <c r="M64" s="98">
        <v>0</v>
      </c>
      <c r="N64" s="98">
        <v>0</v>
      </c>
      <c r="O64" s="98">
        <v>3753.9642628947295</v>
      </c>
      <c r="P64" s="98">
        <v>3804.1219648833053</v>
      </c>
      <c r="Q64" s="98">
        <v>3153.2021982842084</v>
      </c>
      <c r="R64" s="98">
        <v>3238.9540073784547</v>
      </c>
      <c r="S64" s="98">
        <v>2857.9659958856737</v>
      </c>
      <c r="T64" s="98">
        <v>2712.2163446136233</v>
      </c>
      <c r="U64" s="98">
        <v>2233.1563791389331</v>
      </c>
      <c r="V64" s="98">
        <v>2443.3576090300267</v>
      </c>
      <c r="W64" s="98">
        <v>2472.6981591235549</v>
      </c>
      <c r="X64" s="98">
        <v>0</v>
      </c>
      <c r="Y64" s="98">
        <v>0</v>
      </c>
      <c r="DA64" s="63" t="s">
        <v>4317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4318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4319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4320</v>
      </c>
    </row>
    <row r="68" spans="1:105" ht="12" customHeight="1" x14ac:dyDescent="0.25">
      <c r="A68" s="121" t="s">
        <v>55</v>
      </c>
      <c r="B68" s="122"/>
      <c r="C68" s="122">
        <v>422.83023106163415</v>
      </c>
      <c r="D68" s="122">
        <v>438.68534239857394</v>
      </c>
      <c r="E68" s="122">
        <v>399.44332446344055</v>
      </c>
      <c r="F68" s="122">
        <v>405.60174656259568</v>
      </c>
      <c r="G68" s="122">
        <v>392.67852812317739</v>
      </c>
      <c r="H68" s="122">
        <v>415.43749355652625</v>
      </c>
      <c r="I68" s="122">
        <v>413.28159030773895</v>
      </c>
      <c r="J68" s="122">
        <v>389.00562320515371</v>
      </c>
      <c r="K68" s="122">
        <v>390.95978953067913</v>
      </c>
      <c r="L68" s="122">
        <v>377.54464052041982</v>
      </c>
      <c r="M68" s="122">
        <v>0</v>
      </c>
      <c r="N68" s="122">
        <v>0</v>
      </c>
      <c r="O68" s="122">
        <v>275.41886722510799</v>
      </c>
      <c r="P68" s="122">
        <v>273.11410421383471</v>
      </c>
      <c r="Q68" s="122">
        <v>299.77055436975877</v>
      </c>
      <c r="R68" s="122">
        <v>310.81519670712356</v>
      </c>
      <c r="S68" s="122">
        <v>313.63876629897231</v>
      </c>
      <c r="T68" s="122">
        <v>288.28262430676386</v>
      </c>
      <c r="U68" s="122">
        <v>300.98754847848329</v>
      </c>
      <c r="V68" s="122">
        <v>284.95817884087023</v>
      </c>
      <c r="W68" s="122">
        <v>293.76390072190361</v>
      </c>
      <c r="X68" s="122">
        <v>0</v>
      </c>
      <c r="Y68" s="122">
        <v>0</v>
      </c>
      <c r="DA68" s="130" t="s">
        <v>4321</v>
      </c>
    </row>
    <row r="69" spans="1:105" ht="12" customHeight="1" x14ac:dyDescent="0.25">
      <c r="A69" s="97" t="s">
        <v>134</v>
      </c>
      <c r="B69" s="98"/>
      <c r="C69" s="98">
        <v>446.18180200783883</v>
      </c>
      <c r="D69" s="98">
        <v>463.14735033901485</v>
      </c>
      <c r="E69" s="98">
        <v>423.91687607170383</v>
      </c>
      <c r="F69" s="98">
        <v>430.24110499864122</v>
      </c>
      <c r="G69" s="98">
        <v>417.2661339356784</v>
      </c>
      <c r="H69" s="98">
        <v>440.58089069062135</v>
      </c>
      <c r="I69" s="98">
        <v>434.45439315444901</v>
      </c>
      <c r="J69" s="98">
        <v>410.6170467165511</v>
      </c>
      <c r="K69" s="98">
        <v>424.1408786790393</v>
      </c>
      <c r="L69" s="98">
        <v>444.17016531814096</v>
      </c>
      <c r="M69" s="98">
        <v>0</v>
      </c>
      <c r="N69" s="98">
        <v>0</v>
      </c>
      <c r="O69" s="98">
        <v>389.61693412332346</v>
      </c>
      <c r="P69" s="98">
        <v>374.80552599558166</v>
      </c>
      <c r="Q69" s="98">
        <v>347.58671641646873</v>
      </c>
      <c r="R69" s="98">
        <v>330.31732669659016</v>
      </c>
      <c r="S69" s="98">
        <v>321.27622080107153</v>
      </c>
      <c r="T69" s="98">
        <v>296.13060863453421</v>
      </c>
      <c r="U69" s="98">
        <v>309.12647437188298</v>
      </c>
      <c r="V69" s="98">
        <v>299.36441815134611</v>
      </c>
      <c r="W69" s="98">
        <v>322.6032490067725</v>
      </c>
      <c r="X69" s="98">
        <v>0</v>
      </c>
      <c r="Y69" s="98">
        <v>0</v>
      </c>
      <c r="DA69" s="63" t="s">
        <v>4322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352.77062864169937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258.57671083704162</v>
      </c>
      <c r="T70" s="98">
        <v>0</v>
      </c>
      <c r="U70" s="98">
        <v>248.79438241736827</v>
      </c>
      <c r="V70" s="98">
        <v>240.9386879829278</v>
      </c>
      <c r="W70" s="98">
        <v>256.9755167618668</v>
      </c>
      <c r="X70" s="98">
        <v>0</v>
      </c>
      <c r="Y70" s="98">
        <v>0</v>
      </c>
      <c r="DA70" s="63" t="s">
        <v>4323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352.77062864169937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258.57671083704162</v>
      </c>
      <c r="T71" s="101">
        <v>0</v>
      </c>
      <c r="U71" s="101">
        <v>248.79438241736827</v>
      </c>
      <c r="V71" s="101">
        <v>240.9386879829278</v>
      </c>
      <c r="W71" s="101">
        <v>256.9755167618668</v>
      </c>
      <c r="X71" s="101">
        <v>0</v>
      </c>
      <c r="Y71" s="101">
        <v>0</v>
      </c>
      <c r="DA71" s="131" t="s">
        <v>4324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4325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4326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4327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4328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4329</v>
      </c>
    </row>
    <row r="77" spans="1:105" ht="12" customHeight="1" x14ac:dyDescent="0.25">
      <c r="A77" s="121" t="s">
        <v>54</v>
      </c>
      <c r="B77" s="122"/>
      <c r="C77" s="122">
        <v>45.574718178652994</v>
      </c>
      <c r="D77" s="122">
        <v>48.389938565423073</v>
      </c>
      <c r="E77" s="122">
        <v>44.410503307344037</v>
      </c>
      <c r="F77" s="122">
        <v>44.714007935616486</v>
      </c>
      <c r="G77" s="122">
        <v>44.414054311890574</v>
      </c>
      <c r="H77" s="122">
        <v>46.086271739444648</v>
      </c>
      <c r="I77" s="122">
        <v>48.219718327438777</v>
      </c>
      <c r="J77" s="122">
        <v>50.155328859964612</v>
      </c>
      <c r="K77" s="122">
        <v>54.961886823235282</v>
      </c>
      <c r="L77" s="122">
        <v>57.66672000012516</v>
      </c>
      <c r="M77" s="122">
        <v>0</v>
      </c>
      <c r="N77" s="122">
        <v>0</v>
      </c>
      <c r="O77" s="122">
        <v>54.276562991728518</v>
      </c>
      <c r="P77" s="122">
        <v>54.998791412289798</v>
      </c>
      <c r="Q77" s="122">
        <v>55.511382485276513</v>
      </c>
      <c r="R77" s="122">
        <v>55.297099135411884</v>
      </c>
      <c r="S77" s="122">
        <v>56.554618059447328</v>
      </c>
      <c r="T77" s="122">
        <v>53.881594088786287</v>
      </c>
      <c r="U77" s="122">
        <v>59.470320700308889</v>
      </c>
      <c r="V77" s="122">
        <v>71.0225499734061</v>
      </c>
      <c r="W77" s="122">
        <v>77.19826766903924</v>
      </c>
      <c r="X77" s="122">
        <v>0</v>
      </c>
      <c r="Y77" s="122">
        <v>0</v>
      </c>
      <c r="DA77" s="130" t="s">
        <v>4330</v>
      </c>
    </row>
    <row r="78" spans="1:105" ht="12" customHeight="1" x14ac:dyDescent="0.25">
      <c r="A78" s="97" t="s">
        <v>189</v>
      </c>
      <c r="B78" s="98"/>
      <c r="C78" s="98">
        <v>47.161458850250192</v>
      </c>
      <c r="D78" s="98">
        <v>50.064635892823873</v>
      </c>
      <c r="E78" s="98">
        <v>46.926130945668532</v>
      </c>
      <c r="F78" s="98">
        <v>47.953132919928862</v>
      </c>
      <c r="G78" s="98">
        <v>47.990466925020336</v>
      </c>
      <c r="H78" s="98">
        <v>49.626418311608688</v>
      </c>
      <c r="I78" s="98">
        <v>50.99010587109597</v>
      </c>
      <c r="J78" s="98">
        <v>52.456032018678584</v>
      </c>
      <c r="K78" s="98">
        <v>57.70998116439705</v>
      </c>
      <c r="L78" s="98">
        <v>61.238994690398407</v>
      </c>
      <c r="M78" s="98">
        <v>0</v>
      </c>
      <c r="N78" s="98">
        <v>0</v>
      </c>
      <c r="O78" s="98">
        <v>59.396993462646307</v>
      </c>
      <c r="P78" s="98">
        <v>60.639693095601565</v>
      </c>
      <c r="Q78" s="98">
        <v>58.941861178186862</v>
      </c>
      <c r="R78" s="98">
        <v>57.85912689458155</v>
      </c>
      <c r="S78" s="98">
        <v>58.968534683935935</v>
      </c>
      <c r="T78" s="98">
        <v>57.65025000803977</v>
      </c>
      <c r="U78" s="98">
        <v>63.060981572780364</v>
      </c>
      <c r="V78" s="98">
        <v>81.896815998042442</v>
      </c>
      <c r="W78" s="98">
        <v>92.311156048692425</v>
      </c>
      <c r="X78" s="98">
        <v>0</v>
      </c>
      <c r="Y78" s="98">
        <v>0</v>
      </c>
      <c r="DA78" s="63" t="s">
        <v>4331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4332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7.996481476080838</v>
      </c>
      <c r="D81" s="117">
        <f t="shared" si="28"/>
        <v>7.1058209522402596</v>
      </c>
      <c r="E81" s="117">
        <f t="shared" si="28"/>
        <v>7.9360251315246435</v>
      </c>
      <c r="F81" s="117">
        <f t="shared" si="28"/>
        <v>4.0414216226119866</v>
      </c>
      <c r="G81" s="117">
        <f t="shared" si="28"/>
        <v>5.4145457380363506</v>
      </c>
      <c r="H81" s="117">
        <f t="shared" si="28"/>
        <v>2.6470490171425278</v>
      </c>
      <c r="I81" s="117">
        <f t="shared" si="28"/>
        <v>4.9252977869768344</v>
      </c>
      <c r="J81" s="117">
        <f t="shared" si="28"/>
        <v>10.136921690080978</v>
      </c>
      <c r="K81" s="117">
        <f t="shared" si="28"/>
        <v>8.4182843802161536</v>
      </c>
      <c r="L81" s="117">
        <f t="shared" si="28"/>
        <v>2.7994112735288375</v>
      </c>
      <c r="M81" s="117">
        <f t="shared" si="28"/>
        <v>0.67109615958528757</v>
      </c>
      <c r="N81" s="117">
        <f t="shared" si="28"/>
        <v>1.1849371231125947</v>
      </c>
      <c r="O81" s="117">
        <f t="shared" si="28"/>
        <v>5.0614529065058411</v>
      </c>
      <c r="P81" s="117">
        <f t="shared" si="28"/>
        <v>7.2726408375148406</v>
      </c>
      <c r="Q81" s="117">
        <f t="shared" si="28"/>
        <v>7.6007746578273157</v>
      </c>
      <c r="R81" s="117">
        <f t="shared" ref="R81:V81" si="29">R82+R85+R87+R100</f>
        <v>5.6933396778724923</v>
      </c>
      <c r="S81" s="117">
        <f t="shared" si="29"/>
        <v>3.1566315019381372</v>
      </c>
      <c r="T81" s="117">
        <f t="shared" si="29"/>
        <v>1.8255836093371542</v>
      </c>
      <c r="U81" s="117">
        <f t="shared" si="29"/>
        <v>2.3649407683343893</v>
      </c>
      <c r="V81" s="117">
        <f t="shared" si="29"/>
        <v>4.0391640148019787</v>
      </c>
      <c r="W81" s="117">
        <f t="shared" ref="W81:Y81" si="30">W82+W85+W87+W100</f>
        <v>5.1323000553431184</v>
      </c>
      <c r="X81" s="117">
        <f t="shared" si="30"/>
        <v>3.400037336114992</v>
      </c>
      <c r="Y81" s="117">
        <f t="shared" si="30"/>
        <v>1.9688592506428195</v>
      </c>
      <c r="DA81" s="129" t="s">
        <v>4333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4334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4335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4336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4337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4338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X87" s="122">
        <v>0</v>
      </c>
      <c r="Y87" s="122">
        <v>0</v>
      </c>
      <c r="DA87" s="130" t="s">
        <v>4339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4340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4341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4342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4343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4344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4345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4346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4347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4348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4349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4350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4351</v>
      </c>
    </row>
    <row r="100" spans="1:105" ht="12" customHeight="1" x14ac:dyDescent="0.25">
      <c r="A100" s="121" t="s">
        <v>54</v>
      </c>
      <c r="B100" s="122"/>
      <c r="C100" s="122">
        <v>7.996481476080838</v>
      </c>
      <c r="D100" s="122">
        <v>7.1058209522402596</v>
      </c>
      <c r="E100" s="122">
        <v>7.9360251315246435</v>
      </c>
      <c r="F100" s="122">
        <v>4.0414216226119866</v>
      </c>
      <c r="G100" s="122">
        <v>5.4145457380363506</v>
      </c>
      <c r="H100" s="122">
        <v>2.6470490171425278</v>
      </c>
      <c r="I100" s="122">
        <v>4.9252977869768344</v>
      </c>
      <c r="J100" s="122">
        <v>10.136921690080978</v>
      </c>
      <c r="K100" s="122">
        <v>8.4182843802161536</v>
      </c>
      <c r="L100" s="122">
        <v>2.7994112735288375</v>
      </c>
      <c r="M100" s="122">
        <v>0.67109615958528757</v>
      </c>
      <c r="N100" s="122">
        <v>1.1849371231125947</v>
      </c>
      <c r="O100" s="122">
        <v>5.0614529065058411</v>
      </c>
      <c r="P100" s="122">
        <v>7.2726408375148406</v>
      </c>
      <c r="Q100" s="122">
        <v>7.6007746578273157</v>
      </c>
      <c r="R100" s="122">
        <v>5.6933396778724923</v>
      </c>
      <c r="S100" s="122">
        <v>3.1566315019381372</v>
      </c>
      <c r="T100" s="122">
        <v>1.8255836093371542</v>
      </c>
      <c r="U100" s="122">
        <v>2.3649407683343893</v>
      </c>
      <c r="V100" s="122">
        <v>4.0391640148019787</v>
      </c>
      <c r="W100" s="122">
        <v>5.1323000553431184</v>
      </c>
      <c r="X100" s="122">
        <v>3.400037336114992</v>
      </c>
      <c r="Y100" s="122">
        <v>1.9688592506428195</v>
      </c>
      <c r="DA100" s="130" t="s">
        <v>4352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4353</v>
      </c>
    </row>
    <row r="102" spans="1:105" ht="12" customHeight="1" x14ac:dyDescent="0.25">
      <c r="A102" s="97" t="s">
        <v>50</v>
      </c>
      <c r="B102" s="98"/>
      <c r="C102" s="98">
        <v>59.566949321372654</v>
      </c>
      <c r="D102" s="98">
        <v>56.171422978865714</v>
      </c>
      <c r="E102" s="98">
        <v>64.002019087320249</v>
      </c>
      <c r="F102" s="98">
        <v>54.774831308386801</v>
      </c>
      <c r="G102" s="98">
        <v>67.967121898914215</v>
      </c>
      <c r="H102" s="98">
        <v>35.807593420947924</v>
      </c>
      <c r="I102" s="98">
        <v>47.907936269551236</v>
      </c>
      <c r="J102" s="98">
        <v>67.442090027354226</v>
      </c>
      <c r="K102" s="98">
        <v>79.047348817678753</v>
      </c>
      <c r="L102" s="98">
        <v>62.155678432569971</v>
      </c>
      <c r="M102" s="98">
        <v>60.299963750972168</v>
      </c>
      <c r="N102" s="98">
        <v>50.568573132211846</v>
      </c>
      <c r="O102" s="98">
        <v>69.017517438338999</v>
      </c>
      <c r="P102" s="98">
        <v>65.993446617183025</v>
      </c>
      <c r="Q102" s="98">
        <v>81.30698796650546</v>
      </c>
      <c r="R102" s="98">
        <v>64.620147308189601</v>
      </c>
      <c r="S102" s="98">
        <v>66.429978848618603</v>
      </c>
      <c r="T102" s="98">
        <v>69.081993844675779</v>
      </c>
      <c r="U102" s="98">
        <v>70.233721594430023</v>
      </c>
      <c r="V102" s="98">
        <v>91.23022417222586</v>
      </c>
      <c r="W102" s="98">
        <v>96.086115882541563</v>
      </c>
      <c r="X102" s="98">
        <v>84.384845097349995</v>
      </c>
      <c r="Y102" s="98">
        <v>71.558746688929503</v>
      </c>
      <c r="DA102" s="63" t="s">
        <v>4354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4355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4356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4357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4358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4359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4360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4361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4362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4363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4364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4365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4366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4367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4368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4369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4370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4371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4372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4373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7.9947601271834401</v>
      </c>
      <c r="D124" s="117">
        <f t="shared" si="42"/>
        <v>7.1064672837290992</v>
      </c>
      <c r="E124" s="117">
        <f t="shared" si="42"/>
        <v>7.9359787196343738</v>
      </c>
      <c r="F124" s="117">
        <f t="shared" si="42"/>
        <v>4.0416585901650173</v>
      </c>
      <c r="G124" s="117">
        <f t="shared" si="42"/>
        <v>5.4164905425591385</v>
      </c>
      <c r="H124" s="117">
        <f t="shared" si="42"/>
        <v>2.6463723814013655</v>
      </c>
      <c r="I124" s="117">
        <f t="shared" si="42"/>
        <v>4.9247528078659792</v>
      </c>
      <c r="J124" s="117">
        <f t="shared" si="42"/>
        <v>10.136214448701367</v>
      </c>
      <c r="K124" s="117">
        <f t="shared" si="42"/>
        <v>8.4179888340279181</v>
      </c>
      <c r="L124" s="117">
        <f t="shared" si="42"/>
        <v>2.7999145315763774</v>
      </c>
      <c r="M124" s="117">
        <f t="shared" si="42"/>
        <v>0.67056835750232202</v>
      </c>
      <c r="N124" s="117">
        <f t="shared" si="42"/>
        <v>1.1840867465647051</v>
      </c>
      <c r="O124" s="117">
        <f t="shared" si="42"/>
        <v>5.0621168340031586</v>
      </c>
      <c r="P124" s="117">
        <f t="shared" si="42"/>
        <v>7.271334466598371</v>
      </c>
      <c r="Q124" s="117">
        <f t="shared" si="42"/>
        <v>7.5993670265511257</v>
      </c>
      <c r="R124" s="117">
        <f t="shared" ref="R124:V124" si="43">R125+R128+R130+R139</f>
        <v>5.6936062414189097</v>
      </c>
      <c r="S124" s="117">
        <f t="shared" si="43"/>
        <v>3.1578806547311151</v>
      </c>
      <c r="T124" s="117">
        <f t="shared" si="43"/>
        <v>1.8262882357888948</v>
      </c>
      <c r="U124" s="117">
        <f t="shared" si="43"/>
        <v>2.3656285722224819</v>
      </c>
      <c r="V124" s="117">
        <f t="shared" si="43"/>
        <v>4.038946483206713</v>
      </c>
      <c r="W124" s="117">
        <f t="shared" ref="W124:Y124" si="44">W125+W128+W130+W139</f>
        <v>5.131368651280833</v>
      </c>
      <c r="X124" s="117">
        <f t="shared" si="44"/>
        <v>3.3978827995589507</v>
      </c>
      <c r="Y124" s="117">
        <f t="shared" si="44"/>
        <v>1.9693080520937201</v>
      </c>
      <c r="DA124" s="129" t="s">
        <v>4374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4375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4376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4377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4378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4379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4380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4381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4382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4383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4384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4385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4386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4387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4388</v>
      </c>
    </row>
    <row r="139" spans="1:105" ht="12" customHeight="1" x14ac:dyDescent="0.25">
      <c r="A139" s="121" t="s">
        <v>54</v>
      </c>
      <c r="B139" s="122"/>
      <c r="C139" s="122">
        <v>7.9947601271834401</v>
      </c>
      <c r="D139" s="122">
        <v>7.1064672837290992</v>
      </c>
      <c r="E139" s="122">
        <v>7.9359787196343738</v>
      </c>
      <c r="F139" s="122">
        <v>4.0416585901650173</v>
      </c>
      <c r="G139" s="122">
        <v>5.4164905425591385</v>
      </c>
      <c r="H139" s="122">
        <v>2.6463723814013655</v>
      </c>
      <c r="I139" s="122">
        <v>4.9247528078659792</v>
      </c>
      <c r="J139" s="122">
        <v>10.136214448701367</v>
      </c>
      <c r="K139" s="122">
        <v>8.4179888340279181</v>
      </c>
      <c r="L139" s="122">
        <v>2.7999145315763774</v>
      </c>
      <c r="M139" s="122">
        <v>0.67056835750232202</v>
      </c>
      <c r="N139" s="122">
        <v>1.1840867465647051</v>
      </c>
      <c r="O139" s="122">
        <v>5.0621168340031586</v>
      </c>
      <c r="P139" s="122">
        <v>7.271334466598371</v>
      </c>
      <c r="Q139" s="122">
        <v>7.5993670265511257</v>
      </c>
      <c r="R139" s="122">
        <v>5.6936062414189097</v>
      </c>
      <c r="S139" s="122">
        <v>3.1578806547311151</v>
      </c>
      <c r="T139" s="122">
        <v>1.8262882357888948</v>
      </c>
      <c r="U139" s="122">
        <v>2.3656285722224819</v>
      </c>
      <c r="V139" s="122">
        <v>4.038946483206713</v>
      </c>
      <c r="W139" s="122">
        <v>5.131368651280833</v>
      </c>
      <c r="X139" s="122">
        <v>3.3978827995589507</v>
      </c>
      <c r="Y139" s="122">
        <v>1.9693080520937201</v>
      </c>
      <c r="DA139" s="130" t="s">
        <v>4389</v>
      </c>
    </row>
    <row r="140" spans="1:105" ht="12" customHeight="1" x14ac:dyDescent="0.25">
      <c r="A140" s="97" t="s">
        <v>50</v>
      </c>
      <c r="B140" s="98"/>
      <c r="C140" s="98">
        <v>59.566949321372668</v>
      </c>
      <c r="D140" s="98">
        <v>56.171422978865721</v>
      </c>
      <c r="E140" s="98">
        <v>64.002019087320249</v>
      </c>
      <c r="F140" s="98">
        <v>54.774831308386794</v>
      </c>
      <c r="G140" s="98">
        <v>67.967121898914215</v>
      </c>
      <c r="H140" s="98">
        <v>35.807593420947931</v>
      </c>
      <c r="I140" s="98">
        <v>47.907936269551243</v>
      </c>
      <c r="J140" s="98">
        <v>67.442090027354212</v>
      </c>
      <c r="K140" s="98">
        <v>79.047348817678753</v>
      </c>
      <c r="L140" s="98">
        <v>62.155678432569971</v>
      </c>
      <c r="M140" s="98">
        <v>60.299963750972161</v>
      </c>
      <c r="N140" s="98">
        <v>50.568573132211846</v>
      </c>
      <c r="O140" s="98">
        <v>69.017517438338999</v>
      </c>
      <c r="P140" s="98">
        <v>65.993446617183039</v>
      </c>
      <c r="Q140" s="98">
        <v>81.30698796650546</v>
      </c>
      <c r="R140" s="98">
        <v>64.620147308189615</v>
      </c>
      <c r="S140" s="98">
        <v>66.429978848618603</v>
      </c>
      <c r="T140" s="98">
        <v>69.081993844675793</v>
      </c>
      <c r="U140" s="98">
        <v>70.233721594430023</v>
      </c>
      <c r="V140" s="98">
        <v>91.23022417222586</v>
      </c>
      <c r="W140" s="98">
        <v>96.086115882541549</v>
      </c>
      <c r="X140" s="98">
        <v>84.384845097349995</v>
      </c>
      <c r="Y140" s="98">
        <v>71.558746688929503</v>
      </c>
      <c r="DA140" s="63" t="s">
        <v>4390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4391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7.9946790673198933</v>
      </c>
      <c r="D143" s="117">
        <f t="shared" si="49"/>
        <v>7.1058055463608039</v>
      </c>
      <c r="E143" s="117">
        <f t="shared" si="49"/>
        <v>7.9352367903637333</v>
      </c>
      <c r="F143" s="117">
        <f t="shared" si="49"/>
        <v>4.0429509765602303</v>
      </c>
      <c r="G143" s="117">
        <f t="shared" si="49"/>
        <v>5.4163427022544726</v>
      </c>
      <c r="H143" s="117">
        <f t="shared" si="49"/>
        <v>2.6474965016093628</v>
      </c>
      <c r="I143" s="117">
        <f t="shared" si="49"/>
        <v>4.9250413569897775</v>
      </c>
      <c r="J143" s="117">
        <f t="shared" si="49"/>
        <v>10.137223618828438</v>
      </c>
      <c r="K143" s="117">
        <f t="shared" si="49"/>
        <v>8.4202000028781843</v>
      </c>
      <c r="L143" s="117">
        <f t="shared" si="49"/>
        <v>2.7980717092061456</v>
      </c>
      <c r="M143" s="117">
        <f t="shared" si="49"/>
        <v>0.67060673089885847</v>
      </c>
      <c r="N143" s="117">
        <f t="shared" si="49"/>
        <v>1.1843497911985124</v>
      </c>
      <c r="O143" s="117">
        <f t="shared" si="49"/>
        <v>5.0628946183835275</v>
      </c>
      <c r="P143" s="117">
        <f t="shared" si="49"/>
        <v>7.272365647049349</v>
      </c>
      <c r="Q143" s="117">
        <f t="shared" si="49"/>
        <v>7.6002099836124151</v>
      </c>
      <c r="R143" s="117">
        <f t="shared" ref="R143:V143" si="50">R144+R146+R148+R157</f>
        <v>5.6922763789837765</v>
      </c>
      <c r="S143" s="117">
        <f t="shared" si="50"/>
        <v>3.1572802352782179</v>
      </c>
      <c r="T143" s="117">
        <f t="shared" si="50"/>
        <v>1.8274284086015644</v>
      </c>
      <c r="U143" s="117">
        <f t="shared" si="50"/>
        <v>2.3665836325689469</v>
      </c>
      <c r="V143" s="117">
        <f t="shared" si="50"/>
        <v>4.0377468735932958</v>
      </c>
      <c r="W143" s="117">
        <f t="shared" ref="W143:Y143" si="51">W144+W146+W148+W157</f>
        <v>5.1315256243934391</v>
      </c>
      <c r="X143" s="117">
        <f t="shared" si="51"/>
        <v>3.3988078132743342</v>
      </c>
      <c r="Y143" s="117">
        <f t="shared" si="51"/>
        <v>1.9698956642450665</v>
      </c>
      <c r="DA143" s="129" t="s">
        <v>4392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4393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4394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4395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4396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4397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4398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4399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4400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4401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4402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4403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4404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4405</v>
      </c>
    </row>
    <row r="157" spans="1:105" ht="12" customHeight="1" x14ac:dyDescent="0.25">
      <c r="A157" s="121" t="s">
        <v>54</v>
      </c>
      <c r="B157" s="122"/>
      <c r="C157" s="122">
        <v>7.9946790673198933</v>
      </c>
      <c r="D157" s="122">
        <v>7.1058055463608039</v>
      </c>
      <c r="E157" s="122">
        <v>7.9352367903637333</v>
      </c>
      <c r="F157" s="122">
        <v>4.0429509765602303</v>
      </c>
      <c r="G157" s="122">
        <v>5.4163427022544726</v>
      </c>
      <c r="H157" s="122">
        <v>2.6474965016093628</v>
      </c>
      <c r="I157" s="122">
        <v>4.9250413569897775</v>
      </c>
      <c r="J157" s="122">
        <v>10.137223618828438</v>
      </c>
      <c r="K157" s="122">
        <v>8.4202000028781843</v>
      </c>
      <c r="L157" s="122">
        <v>2.7980717092061456</v>
      </c>
      <c r="M157" s="122">
        <v>0.67060673089885847</v>
      </c>
      <c r="N157" s="122">
        <v>1.1843497911985124</v>
      </c>
      <c r="O157" s="122">
        <v>5.0628946183835275</v>
      </c>
      <c r="P157" s="122">
        <v>7.272365647049349</v>
      </c>
      <c r="Q157" s="122">
        <v>7.6002099836124151</v>
      </c>
      <c r="R157" s="122">
        <v>5.6922763789837765</v>
      </c>
      <c r="S157" s="122">
        <v>3.1572802352782179</v>
      </c>
      <c r="T157" s="122">
        <v>1.8274284086015644</v>
      </c>
      <c r="U157" s="122">
        <v>2.3665836325689469</v>
      </c>
      <c r="V157" s="122">
        <v>4.0377468735932958</v>
      </c>
      <c r="W157" s="122">
        <v>5.1315256243934391</v>
      </c>
      <c r="X157" s="122">
        <v>3.3988078132743342</v>
      </c>
      <c r="Y157" s="122">
        <v>1.9698956642450665</v>
      </c>
      <c r="DA157" s="130" t="s">
        <v>4406</v>
      </c>
    </row>
    <row r="158" spans="1:105" ht="12" customHeight="1" x14ac:dyDescent="0.25">
      <c r="A158" s="97" t="s">
        <v>50</v>
      </c>
      <c r="B158" s="98"/>
      <c r="C158" s="98">
        <v>59.566949321372668</v>
      </c>
      <c r="D158" s="98">
        <v>56.171422978865728</v>
      </c>
      <c r="E158" s="98">
        <v>64.002019087320264</v>
      </c>
      <c r="F158" s="98">
        <v>54.774831308386801</v>
      </c>
      <c r="G158" s="98">
        <v>67.967121898914215</v>
      </c>
      <c r="H158" s="98">
        <v>35.807593420947924</v>
      </c>
      <c r="I158" s="98">
        <v>47.907936269551243</v>
      </c>
      <c r="J158" s="98">
        <v>67.442090027354212</v>
      </c>
      <c r="K158" s="98">
        <v>79.047348817678767</v>
      </c>
      <c r="L158" s="98">
        <v>62.155678432569971</v>
      </c>
      <c r="M158" s="98">
        <v>60.299963750972175</v>
      </c>
      <c r="N158" s="98">
        <v>50.568573132211853</v>
      </c>
      <c r="O158" s="98">
        <v>69.017517438338984</v>
      </c>
      <c r="P158" s="98">
        <v>65.993446617183039</v>
      </c>
      <c r="Q158" s="98">
        <v>81.306987966505474</v>
      </c>
      <c r="R158" s="98">
        <v>64.620147308189601</v>
      </c>
      <c r="S158" s="98">
        <v>66.429978848618603</v>
      </c>
      <c r="T158" s="98">
        <v>69.081993844675807</v>
      </c>
      <c r="U158" s="98">
        <v>70.233721594430023</v>
      </c>
      <c r="V158" s="98">
        <v>91.230224172225874</v>
      </c>
      <c r="W158" s="98">
        <v>96.086115882541563</v>
      </c>
      <c r="X158" s="98">
        <v>84.384845097349995</v>
      </c>
      <c r="Y158" s="98">
        <v>71.558746688929503</v>
      </c>
      <c r="DA158" s="63" t="s">
        <v>4407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4408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7.9921606102044409</v>
      </c>
      <c r="D161" s="117">
        <f t="shared" si="54"/>
        <v>7.1079738042778571</v>
      </c>
      <c r="E161" s="117">
        <f t="shared" si="54"/>
        <v>7.933567109775935</v>
      </c>
      <c r="F161" s="117">
        <f t="shared" si="54"/>
        <v>4.0422270802866258</v>
      </c>
      <c r="G161" s="117">
        <f t="shared" si="54"/>
        <v>5.4126676445420729</v>
      </c>
      <c r="H161" s="117">
        <f t="shared" si="54"/>
        <v>2.6453002856619729</v>
      </c>
      <c r="I161" s="117">
        <f t="shared" si="54"/>
        <v>4.9254352465169688</v>
      </c>
      <c r="J161" s="117">
        <f t="shared" si="54"/>
        <v>10.13477393020551</v>
      </c>
      <c r="K161" s="117">
        <f t="shared" si="54"/>
        <v>8.4157840008529021</v>
      </c>
      <c r="L161" s="117">
        <f t="shared" si="54"/>
        <v>2.8009443574683384</v>
      </c>
      <c r="M161" s="117">
        <f t="shared" si="54"/>
        <v>0.6704314371281147</v>
      </c>
      <c r="N161" s="117">
        <f t="shared" si="54"/>
        <v>1.1844803536776127</v>
      </c>
      <c r="O161" s="117">
        <f t="shared" si="54"/>
        <v>5.0636813193151298</v>
      </c>
      <c r="P161" s="117">
        <f t="shared" si="54"/>
        <v>7.2641505503499344</v>
      </c>
      <c r="Q161" s="117">
        <f t="shared" si="54"/>
        <v>7.6023259930294405</v>
      </c>
      <c r="R161" s="117">
        <f t="shared" ref="R161:V161" si="55">R162+R164+R166+R175</f>
        <v>5.6953511189737833</v>
      </c>
      <c r="S161" s="117">
        <f t="shared" si="55"/>
        <v>3.1590086188619249</v>
      </c>
      <c r="T161" s="117">
        <f t="shared" si="55"/>
        <v>1.8267849219036547</v>
      </c>
      <c r="U161" s="117">
        <f t="shared" si="55"/>
        <v>2.3675064855166856</v>
      </c>
      <c r="V161" s="117">
        <f t="shared" si="55"/>
        <v>4.0406129169128855</v>
      </c>
      <c r="W161" s="117">
        <f t="shared" ref="W161:Y161" si="56">W162+W164+W166+W175</f>
        <v>5.1336887788649932</v>
      </c>
      <c r="X161" s="117">
        <f t="shared" si="56"/>
        <v>3.3954619696247637</v>
      </c>
      <c r="Y161" s="117">
        <f t="shared" si="56"/>
        <v>1.9735507626654225</v>
      </c>
      <c r="DA161" s="129" t="s">
        <v>4409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4410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4411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4412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4413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X166" s="122">
        <v>0</v>
      </c>
      <c r="Y166" s="122">
        <v>0</v>
      </c>
      <c r="DA166" s="130" t="s">
        <v>4414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4415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4416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4417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4418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4419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4420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4421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4422</v>
      </c>
    </row>
    <row r="175" spans="1:105" ht="12" customHeight="1" x14ac:dyDescent="0.25">
      <c r="A175" s="121" t="s">
        <v>54</v>
      </c>
      <c r="B175" s="122"/>
      <c r="C175" s="122">
        <v>7.9921606102044409</v>
      </c>
      <c r="D175" s="122">
        <v>7.1079738042778571</v>
      </c>
      <c r="E175" s="122">
        <v>7.933567109775935</v>
      </c>
      <c r="F175" s="122">
        <v>4.0422270802866258</v>
      </c>
      <c r="G175" s="122">
        <v>5.4126676445420729</v>
      </c>
      <c r="H175" s="122">
        <v>2.6453002856619729</v>
      </c>
      <c r="I175" s="122">
        <v>4.9254352465169688</v>
      </c>
      <c r="J175" s="122">
        <v>10.13477393020551</v>
      </c>
      <c r="K175" s="122">
        <v>8.4157840008529021</v>
      </c>
      <c r="L175" s="122">
        <v>2.8009443574683384</v>
      </c>
      <c r="M175" s="122">
        <v>0.6704314371281147</v>
      </c>
      <c r="N175" s="122">
        <v>1.1844803536776127</v>
      </c>
      <c r="O175" s="122">
        <v>5.0636813193151298</v>
      </c>
      <c r="P175" s="122">
        <v>7.2641505503499344</v>
      </c>
      <c r="Q175" s="122">
        <v>7.6023259930294405</v>
      </c>
      <c r="R175" s="122">
        <v>5.6953511189737833</v>
      </c>
      <c r="S175" s="122">
        <v>3.1590086188619249</v>
      </c>
      <c r="T175" s="122">
        <v>1.8267849219036547</v>
      </c>
      <c r="U175" s="122">
        <v>2.3675064855166856</v>
      </c>
      <c r="V175" s="122">
        <v>4.0406129169128855</v>
      </c>
      <c r="W175" s="122">
        <v>5.1336887788649932</v>
      </c>
      <c r="X175" s="122">
        <v>3.3954619696247637</v>
      </c>
      <c r="Y175" s="122">
        <v>1.9735507626654225</v>
      </c>
      <c r="DA175" s="130" t="s">
        <v>4423</v>
      </c>
    </row>
    <row r="176" spans="1:105" ht="12" customHeight="1" x14ac:dyDescent="0.25">
      <c r="A176" s="97" t="s">
        <v>50</v>
      </c>
      <c r="B176" s="98"/>
      <c r="C176" s="98">
        <v>59.566949321372675</v>
      </c>
      <c r="D176" s="98">
        <v>56.171422978865728</v>
      </c>
      <c r="E176" s="98">
        <v>64.002019087320235</v>
      </c>
      <c r="F176" s="98">
        <v>54.774831308386787</v>
      </c>
      <c r="G176" s="98">
        <v>67.967121898914215</v>
      </c>
      <c r="H176" s="98">
        <v>35.807593420947924</v>
      </c>
      <c r="I176" s="98">
        <v>47.907936269551236</v>
      </c>
      <c r="J176" s="98">
        <v>67.442090027354212</v>
      </c>
      <c r="K176" s="98">
        <v>79.047348817678767</v>
      </c>
      <c r="L176" s="98">
        <v>62.155678432569971</v>
      </c>
      <c r="M176" s="98">
        <v>60.299963750972168</v>
      </c>
      <c r="N176" s="98">
        <v>50.568573132211853</v>
      </c>
      <c r="O176" s="98">
        <v>69.017517438338999</v>
      </c>
      <c r="P176" s="98">
        <v>65.993446617183039</v>
      </c>
      <c r="Q176" s="98">
        <v>81.306987966505488</v>
      </c>
      <c r="R176" s="98">
        <v>64.620147308189615</v>
      </c>
      <c r="S176" s="98">
        <v>66.429978848618603</v>
      </c>
      <c r="T176" s="98">
        <v>69.081993844675793</v>
      </c>
      <c r="U176" s="98">
        <v>70.233721594430023</v>
      </c>
      <c r="V176" s="98">
        <v>91.230224172225874</v>
      </c>
      <c r="W176" s="98">
        <v>96.086115882541563</v>
      </c>
      <c r="X176" s="98">
        <v>84.384845097349995</v>
      </c>
      <c r="Y176" s="98">
        <v>71.558746688929503</v>
      </c>
      <c r="DA176" s="63" t="s">
        <v>4424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4425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222.14731843843413</v>
      </c>
      <c r="D3" s="118">
        <f t="shared" si="0"/>
        <v>217.0046569764481</v>
      </c>
      <c r="E3" s="118">
        <f t="shared" si="0"/>
        <v>213.13235232566586</v>
      </c>
      <c r="F3" s="118">
        <f t="shared" si="0"/>
        <v>207.36585751665618</v>
      </c>
      <c r="G3" s="118">
        <f t="shared" si="0"/>
        <v>196.14698115488522</v>
      </c>
      <c r="H3" s="118">
        <f t="shared" si="0"/>
        <v>201.64063171956792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162.47257284118791</v>
      </c>
      <c r="N3" s="118">
        <f t="shared" si="0"/>
        <v>180.76518007134456</v>
      </c>
      <c r="O3" s="118">
        <f t="shared" si="0"/>
        <v>169.27120293036279</v>
      </c>
      <c r="P3" s="118">
        <f t="shared" si="0"/>
        <v>0</v>
      </c>
      <c r="Q3" s="118">
        <f t="shared" si="0"/>
        <v>0</v>
      </c>
      <c r="R3" s="118">
        <f t="shared" ref="R3:V3" si="1">R4+R7+R9+R19</f>
        <v>150.61608627118849</v>
      </c>
      <c r="S3" s="118">
        <f t="shared" si="1"/>
        <v>142.12206240234323</v>
      </c>
      <c r="T3" s="118">
        <f t="shared" si="1"/>
        <v>134.24140668940004</v>
      </c>
      <c r="U3" s="118">
        <f t="shared" si="1"/>
        <v>138.71736047247956</v>
      </c>
      <c r="V3" s="118">
        <f t="shared" si="1"/>
        <v>111.24456716656064</v>
      </c>
      <c r="W3" s="118">
        <f t="shared" ref="W3:Y3" si="2">W4+W7+W9+W19</f>
        <v>116.81403470599953</v>
      </c>
      <c r="X3" s="118">
        <f t="shared" si="2"/>
        <v>105.30474887614976</v>
      </c>
      <c r="Y3" s="118">
        <f t="shared" si="2"/>
        <v>89.391985731788566</v>
      </c>
      <c r="DA3" s="129" t="s">
        <v>4427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201.86977921467238</v>
      </c>
      <c r="D4" s="123">
        <f t="shared" si="3"/>
        <v>196.67617278262256</v>
      </c>
      <c r="E4" s="123">
        <f t="shared" si="3"/>
        <v>193.52984326338967</v>
      </c>
      <c r="F4" s="123">
        <f t="shared" si="3"/>
        <v>187.57483198826435</v>
      </c>
      <c r="G4" s="123">
        <f t="shared" si="3"/>
        <v>178.78390729430208</v>
      </c>
      <c r="H4" s="123">
        <f t="shared" si="3"/>
        <v>184.31250405097796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144.48888159167092</v>
      </c>
      <c r="N4" s="123">
        <f t="shared" si="3"/>
        <v>160.83082826050887</v>
      </c>
      <c r="O4" s="123">
        <f t="shared" si="3"/>
        <v>148.58646265875115</v>
      </c>
      <c r="P4" s="123">
        <f t="shared" si="3"/>
        <v>0</v>
      </c>
      <c r="Q4" s="123">
        <f t="shared" si="3"/>
        <v>0</v>
      </c>
      <c r="R4" s="123">
        <f t="shared" ref="R4:V4" si="4">SUM(R5:R6)</f>
        <v>132.4768778846786</v>
      </c>
      <c r="S4" s="123">
        <f t="shared" si="4"/>
        <v>123.50495859209347</v>
      </c>
      <c r="T4" s="123">
        <f t="shared" si="4"/>
        <v>117.02430876580465</v>
      </c>
      <c r="U4" s="123">
        <f t="shared" si="4"/>
        <v>116.91424108240226</v>
      </c>
      <c r="V4" s="123">
        <f t="shared" si="4"/>
        <v>94.902049481594545</v>
      </c>
      <c r="W4" s="123">
        <f t="shared" ref="W4:Y4" si="5">SUM(W5:W6)</f>
        <v>98.683785141761348</v>
      </c>
      <c r="X4" s="123">
        <f t="shared" si="5"/>
        <v>80.30671941415217</v>
      </c>
      <c r="Y4" s="123">
        <f t="shared" si="5"/>
        <v>64.880728315610796</v>
      </c>
      <c r="DA4" s="130" t="s">
        <v>4428</v>
      </c>
    </row>
    <row r="5" spans="1:105" ht="12" customHeight="1" x14ac:dyDescent="0.25">
      <c r="A5" s="97" t="s">
        <v>51</v>
      </c>
      <c r="B5" s="98"/>
      <c r="C5" s="99">
        <v>200.56016748948159</v>
      </c>
      <c r="D5" s="99">
        <v>195.42349873846672</v>
      </c>
      <c r="E5" s="99">
        <v>192.30679866128924</v>
      </c>
      <c r="F5" s="99">
        <v>186.41446297492959</v>
      </c>
      <c r="G5" s="99">
        <v>177.68961324717483</v>
      </c>
      <c r="H5" s="99">
        <v>183.1939730823976</v>
      </c>
      <c r="I5" s="99">
        <v>0</v>
      </c>
      <c r="J5" s="99">
        <v>0</v>
      </c>
      <c r="K5" s="99">
        <v>0</v>
      </c>
      <c r="L5" s="99">
        <v>0</v>
      </c>
      <c r="M5" s="99">
        <v>143.63814809325481</v>
      </c>
      <c r="N5" s="99">
        <v>159.88305221507594</v>
      </c>
      <c r="O5" s="99">
        <v>147.71735793691903</v>
      </c>
      <c r="P5" s="99">
        <v>0</v>
      </c>
      <c r="Q5" s="99">
        <v>0</v>
      </c>
      <c r="R5" s="99">
        <v>131.69022077460352</v>
      </c>
      <c r="S5" s="99">
        <v>122.75931594930593</v>
      </c>
      <c r="T5" s="99">
        <v>116.30594138136732</v>
      </c>
      <c r="U5" s="99">
        <v>116.18300755324678</v>
      </c>
      <c r="V5" s="99">
        <v>94.299351957686326</v>
      </c>
      <c r="W5" s="99">
        <v>98.046241441743504</v>
      </c>
      <c r="X5" s="99">
        <v>79.789226313016798</v>
      </c>
      <c r="Y5" s="99">
        <v>64.46145091726747</v>
      </c>
      <c r="DA5" s="63" t="s">
        <v>4429</v>
      </c>
    </row>
    <row r="6" spans="1:105" ht="12" customHeight="1" x14ac:dyDescent="0.25">
      <c r="A6" s="97" t="s">
        <v>53</v>
      </c>
      <c r="B6" s="98"/>
      <c r="C6" s="99">
        <v>1.3096117251907926</v>
      </c>
      <c r="D6" s="99">
        <v>1.2526740441558435</v>
      </c>
      <c r="E6" s="99">
        <v>1.2230446021004431</v>
      </c>
      <c r="F6" s="99">
        <v>1.1603690133347502</v>
      </c>
      <c r="G6" s="99">
        <v>1.0942940471272533</v>
      </c>
      <c r="H6" s="99">
        <v>1.1185309685803515</v>
      </c>
      <c r="I6" s="99">
        <v>0</v>
      </c>
      <c r="J6" s="99">
        <v>0</v>
      </c>
      <c r="K6" s="99">
        <v>0</v>
      </c>
      <c r="L6" s="99">
        <v>0</v>
      </c>
      <c r="M6" s="99">
        <v>0.8507334984160998</v>
      </c>
      <c r="N6" s="99">
        <v>0.94777604543292526</v>
      </c>
      <c r="O6" s="99">
        <v>0.86910472183212351</v>
      </c>
      <c r="P6" s="99">
        <v>0</v>
      </c>
      <c r="Q6" s="99">
        <v>0</v>
      </c>
      <c r="R6" s="99">
        <v>0.78665711007507166</v>
      </c>
      <c r="S6" s="99">
        <v>0.74564264278754822</v>
      </c>
      <c r="T6" s="99">
        <v>0.71836738443733139</v>
      </c>
      <c r="U6" s="99">
        <v>0.73123352915547024</v>
      </c>
      <c r="V6" s="99">
        <v>0.60269752390822029</v>
      </c>
      <c r="W6" s="99">
        <v>0.63754370001783744</v>
      </c>
      <c r="X6" s="99">
        <v>0.51749310113537283</v>
      </c>
      <c r="Y6" s="99">
        <v>0.41927739834332695</v>
      </c>
      <c r="DA6" s="63" t="s">
        <v>4430</v>
      </c>
    </row>
    <row r="7" spans="1:105" ht="12.95" customHeight="1" x14ac:dyDescent="0.25">
      <c r="A7" s="121" t="s">
        <v>92</v>
      </c>
      <c r="B7" s="122"/>
      <c r="C7" s="123">
        <f t="shared" ref="C7:Y7" si="6">C8</f>
        <v>9.203788698155134E-2</v>
      </c>
      <c r="D7" s="123">
        <f t="shared" si="6"/>
        <v>7.4445627401938608E-2</v>
      </c>
      <c r="E7" s="123">
        <f t="shared" si="6"/>
        <v>4.9219711644227199E-2</v>
      </c>
      <c r="F7" s="123">
        <f t="shared" si="6"/>
        <v>6.7715194047746605E-2</v>
      </c>
      <c r="G7" s="123">
        <f t="shared" si="6"/>
        <v>9.1541638507459042E-2</v>
      </c>
      <c r="H7" s="123">
        <f t="shared" si="6"/>
        <v>6.6448491116509356E-2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6.3569822694316352E-2</v>
      </c>
      <c r="O7" s="123">
        <f t="shared" si="6"/>
        <v>7.155952504008925E-2</v>
      </c>
      <c r="P7" s="123">
        <f t="shared" si="6"/>
        <v>0</v>
      </c>
      <c r="Q7" s="123">
        <f t="shared" si="6"/>
        <v>0</v>
      </c>
      <c r="R7" s="123">
        <f t="shared" si="6"/>
        <v>6.7576142778169451E-2</v>
      </c>
      <c r="S7" s="123">
        <f t="shared" si="6"/>
        <v>2.3179858735753667E-2</v>
      </c>
      <c r="T7" s="123">
        <f t="shared" si="6"/>
        <v>5.9003463401963267E-2</v>
      </c>
      <c r="U7" s="123">
        <f t="shared" si="6"/>
        <v>7.1963997489427986E-2</v>
      </c>
      <c r="V7" s="123">
        <f t="shared" si="6"/>
        <v>0.10999504109588165</v>
      </c>
      <c r="W7" s="123">
        <f t="shared" si="6"/>
        <v>0.15400953931826919</v>
      </c>
      <c r="X7" s="123">
        <f t="shared" si="6"/>
        <v>0.10435509220062365</v>
      </c>
      <c r="Y7" s="123">
        <f t="shared" si="6"/>
        <v>0.2938805850438706</v>
      </c>
      <c r="DA7" s="130" t="s">
        <v>4431</v>
      </c>
    </row>
    <row r="8" spans="1:105" ht="12" customHeight="1" x14ac:dyDescent="0.25">
      <c r="A8" s="97" t="s">
        <v>53</v>
      </c>
      <c r="B8" s="98"/>
      <c r="C8" s="99">
        <f>RES_hhdet_in_fech!C8/RES_summary!C$21</f>
        <v>9.203788698155134E-2</v>
      </c>
      <c r="D8" s="99">
        <f>RES_hhdet_in_fech!D8/RES_summary!D$21</f>
        <v>7.4445627401938608E-2</v>
      </c>
      <c r="E8" s="99">
        <f>RES_hhdet_in_fech!E8/RES_summary!E$21</f>
        <v>4.9219711644227199E-2</v>
      </c>
      <c r="F8" s="99">
        <f>RES_hhdet_in_fech!F8/RES_summary!F$21</f>
        <v>6.7715194047746605E-2</v>
      </c>
      <c r="G8" s="99">
        <f>RES_hhdet_in_fech!G8/RES_summary!G$21</f>
        <v>9.1541638507459042E-2</v>
      </c>
      <c r="H8" s="99">
        <f>RES_hhdet_in_fech!H8/RES_summary!H$21</f>
        <v>6.6448491116509356E-2</v>
      </c>
      <c r="I8" s="99">
        <f>RES_hhdet_in_fech!I8/RES_summary!I$21</f>
        <v>0</v>
      </c>
      <c r="J8" s="99">
        <f>RES_hhdet_in_fech!J8/RES_summary!J$21</f>
        <v>0</v>
      </c>
      <c r="K8" s="99">
        <f>RES_hhdet_in_fech!K8/RES_summary!K$21</f>
        <v>0</v>
      </c>
      <c r="L8" s="99">
        <f>RES_hhdet_in_fech!L8/RES_summary!L$21</f>
        <v>0</v>
      </c>
      <c r="M8" s="99">
        <f>RES_hhdet_in_fech!M8/RES_summary!M$21</f>
        <v>0</v>
      </c>
      <c r="N8" s="99">
        <f>RES_hhdet_in_fech!N8/RES_summary!N$21</f>
        <v>6.3569822694316352E-2</v>
      </c>
      <c r="O8" s="99">
        <f>RES_hhdet_in_fech!O8/RES_summary!O$21</f>
        <v>7.155952504008925E-2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6.7576142778169451E-2</v>
      </c>
      <c r="S8" s="99">
        <f>RES_hhdet_in_fech!S8/RES_summary!S$21</f>
        <v>2.3179858735753667E-2</v>
      </c>
      <c r="T8" s="99">
        <f>RES_hhdet_in_fech!T8/RES_summary!T$21</f>
        <v>5.9003463401963267E-2</v>
      </c>
      <c r="U8" s="99">
        <f>RES_hhdet_in_fech!U8/RES_summary!U$21</f>
        <v>7.1963997489427986E-2</v>
      </c>
      <c r="V8" s="99">
        <f>RES_hhdet_in_fech!V8/RES_summary!V$21</f>
        <v>0.10999504109588165</v>
      </c>
      <c r="W8" s="99">
        <f>RES_hhdet_in_fech!W8/RES_summary!W$21</f>
        <v>0.15400953931826919</v>
      </c>
      <c r="X8" s="99">
        <f>RES_hhdet_in_fech!X8/RES_summary!X$21</f>
        <v>0.10435509220062365</v>
      </c>
      <c r="Y8" s="99">
        <f>RES_hhdet_in_fech!Y8/RES_summary!Y$21</f>
        <v>0.2938805850438706</v>
      </c>
      <c r="DA8" s="63" t="s">
        <v>4432</v>
      </c>
    </row>
    <row r="9" spans="1:105" ht="12" customHeight="1" x14ac:dyDescent="0.25">
      <c r="A9" s="121" t="s">
        <v>55</v>
      </c>
      <c r="B9" s="122"/>
      <c r="C9" s="123">
        <v>18.356244918457396</v>
      </c>
      <c r="D9" s="123">
        <v>18.455064282595437</v>
      </c>
      <c r="E9" s="123">
        <v>17.759429027957001</v>
      </c>
      <c r="F9" s="123">
        <v>17.999987930960568</v>
      </c>
      <c r="G9" s="123">
        <v>15.716486174720083</v>
      </c>
      <c r="H9" s="123">
        <v>15.75003938361532</v>
      </c>
      <c r="I9" s="123">
        <v>0</v>
      </c>
      <c r="J9" s="123">
        <v>0</v>
      </c>
      <c r="K9" s="123">
        <v>0</v>
      </c>
      <c r="L9" s="123">
        <v>0</v>
      </c>
      <c r="M9" s="123">
        <v>16.31295065652289</v>
      </c>
      <c r="N9" s="123">
        <v>17.973943796353982</v>
      </c>
      <c r="O9" s="123">
        <v>18.595575269229712</v>
      </c>
      <c r="P9" s="123">
        <v>0</v>
      </c>
      <c r="Q9" s="123">
        <v>0</v>
      </c>
      <c r="R9" s="123">
        <v>16.18838326094447</v>
      </c>
      <c r="S9" s="123">
        <v>16.570364812346337</v>
      </c>
      <c r="T9" s="123">
        <v>15.2437732709211</v>
      </c>
      <c r="U9" s="123">
        <v>19.281863261299439</v>
      </c>
      <c r="V9" s="123">
        <v>13.834587548998972</v>
      </c>
      <c r="W9" s="123">
        <v>15.277901791793871</v>
      </c>
      <c r="X9" s="123">
        <v>21.003482832140723</v>
      </c>
      <c r="Y9" s="123">
        <v>20.61827698788818</v>
      </c>
      <c r="DA9" s="130" t="s">
        <v>4433</v>
      </c>
    </row>
    <row r="10" spans="1:105" ht="12" customHeight="1" x14ac:dyDescent="0.25">
      <c r="A10" s="97" t="s">
        <v>143</v>
      </c>
      <c r="B10" s="98"/>
      <c r="C10" s="99">
        <v>22.241338571049141</v>
      </c>
      <c r="D10" s="99">
        <v>21.452788306561249</v>
      </c>
      <c r="E10" s="99">
        <v>19.990265072567603</v>
      </c>
      <c r="F10" s="99">
        <v>20.383267463857152</v>
      </c>
      <c r="G10" s="99">
        <v>19.123087222072094</v>
      </c>
      <c r="H10" s="99">
        <v>20.741103225492296</v>
      </c>
      <c r="I10" s="99">
        <v>0</v>
      </c>
      <c r="J10" s="99">
        <v>0</v>
      </c>
      <c r="K10" s="99">
        <v>0</v>
      </c>
      <c r="L10" s="99">
        <v>0</v>
      </c>
      <c r="M10" s="99">
        <v>16.31295065652289</v>
      </c>
      <c r="N10" s="99">
        <v>17.973943796353982</v>
      </c>
      <c r="O10" s="99">
        <v>18.789614151125154</v>
      </c>
      <c r="P10" s="99">
        <v>0</v>
      </c>
      <c r="Q10" s="99">
        <v>0</v>
      </c>
      <c r="R10" s="99">
        <v>16.18838326094447</v>
      </c>
      <c r="S10" s="99">
        <v>16.632206565755769</v>
      </c>
      <c r="T10" s="99">
        <v>15.298533427897981</v>
      </c>
      <c r="U10" s="99">
        <v>19.347887341851752</v>
      </c>
      <c r="V10" s="99">
        <v>13.899517466528451</v>
      </c>
      <c r="W10" s="99">
        <v>15.440382680750162</v>
      </c>
      <c r="X10" s="99">
        <v>21.16356450439898</v>
      </c>
      <c r="Y10" s="99">
        <v>21.148782671441079</v>
      </c>
      <c r="DA10" s="63" t="s">
        <v>4434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4435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4436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4437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4438</v>
      </c>
    </row>
    <row r="15" spans="1:105" ht="12" customHeight="1" x14ac:dyDescent="0.25">
      <c r="A15" s="106" t="s">
        <v>122</v>
      </c>
      <c r="B15" s="101"/>
      <c r="C15" s="102">
        <v>18.160698035164312</v>
      </c>
      <c r="D15" s="102">
        <v>17.959575679717915</v>
      </c>
      <c r="E15" s="102">
        <v>17.254199685991136</v>
      </c>
      <c r="F15" s="102">
        <v>16.982805224660339</v>
      </c>
      <c r="G15" s="102">
        <v>15.254511817274205</v>
      </c>
      <c r="H15" s="102">
        <v>15.174657381145591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16.383532015621665</v>
      </c>
      <c r="P15" s="102">
        <v>0</v>
      </c>
      <c r="Q15" s="102">
        <v>0</v>
      </c>
      <c r="R15" s="102">
        <v>0</v>
      </c>
      <c r="S15" s="102">
        <v>15.25622755239587</v>
      </c>
      <c r="T15" s="102">
        <v>13.847389268010733</v>
      </c>
      <c r="U15" s="102">
        <v>17.169092683625262</v>
      </c>
      <c r="V15" s="102">
        <v>12.47105928087989</v>
      </c>
      <c r="W15" s="102">
        <v>13.571852457752811</v>
      </c>
      <c r="X15" s="102">
        <v>19.402666109558144</v>
      </c>
      <c r="Y15" s="102">
        <v>19.292012779005915</v>
      </c>
      <c r="DA15" s="131" t="s">
        <v>4439</v>
      </c>
    </row>
    <row r="16" spans="1:105" ht="12" customHeight="1" x14ac:dyDescent="0.25">
      <c r="A16" s="107" t="s">
        <v>121</v>
      </c>
      <c r="B16" s="104"/>
      <c r="C16" s="105">
        <v>17.195313364077574</v>
      </c>
      <c r="D16" s="105">
        <v>17.017823756228033</v>
      </c>
      <c r="E16" s="105">
        <v>16.33625557939461</v>
      </c>
      <c r="F16" s="105">
        <v>16.087912620147289</v>
      </c>
      <c r="G16" s="105">
        <v>14.468217935776027</v>
      </c>
      <c r="H16" s="105">
        <v>14.394221916434587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4440</v>
      </c>
    </row>
    <row r="17" spans="1:105" ht="12" customHeight="1" x14ac:dyDescent="0.25">
      <c r="A17" s="108" t="s">
        <v>53</v>
      </c>
      <c r="B17" s="98"/>
      <c r="C17" s="99">
        <v>14.494745171869802</v>
      </c>
      <c r="D17" s="99">
        <v>14.37016346546098</v>
      </c>
      <c r="E17" s="99">
        <v>13.741486216862917</v>
      </c>
      <c r="F17" s="99">
        <v>13.543442347423747</v>
      </c>
      <c r="G17" s="99">
        <v>12.218142514664402</v>
      </c>
      <c r="H17" s="99">
        <v>12.144538526919318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4441</v>
      </c>
    </row>
    <row r="18" spans="1:105" ht="12" customHeight="1" x14ac:dyDescent="0.25">
      <c r="A18" s="108" t="s">
        <v>52</v>
      </c>
      <c r="B18" s="98"/>
      <c r="C18" s="99">
        <v>2.700568192207772</v>
      </c>
      <c r="D18" s="99">
        <v>2.6476602907670523</v>
      </c>
      <c r="E18" s="99">
        <v>2.5947693625316925</v>
      </c>
      <c r="F18" s="99">
        <v>2.5444702727235433</v>
      </c>
      <c r="G18" s="99">
        <v>2.2500754211116218</v>
      </c>
      <c r="H18" s="99">
        <v>2.2496833895152668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4442</v>
      </c>
    </row>
    <row r="19" spans="1:105" ht="12" customHeight="1" x14ac:dyDescent="0.25">
      <c r="A19" s="121" t="s">
        <v>54</v>
      </c>
      <c r="B19" s="122"/>
      <c r="C19" s="123">
        <v>1.8292564183227791</v>
      </c>
      <c r="D19" s="123">
        <v>1.7989742838281833</v>
      </c>
      <c r="E19" s="123">
        <v>1.7938603226749561</v>
      </c>
      <c r="F19" s="123">
        <v>1.723322403383525</v>
      </c>
      <c r="G19" s="123">
        <v>1.5550460473556162</v>
      </c>
      <c r="H19" s="123">
        <v>1.5116397938581192</v>
      </c>
      <c r="I19" s="123">
        <v>0</v>
      </c>
      <c r="J19" s="123">
        <v>0</v>
      </c>
      <c r="K19" s="123">
        <v>0</v>
      </c>
      <c r="L19" s="123">
        <v>0</v>
      </c>
      <c r="M19" s="123">
        <v>1.6707405929941028</v>
      </c>
      <c r="N19" s="123">
        <v>1.8968381917873816</v>
      </c>
      <c r="O19" s="123">
        <v>2.0176054773418071</v>
      </c>
      <c r="P19" s="123">
        <v>0</v>
      </c>
      <c r="Q19" s="123">
        <v>0</v>
      </c>
      <c r="R19" s="123">
        <v>1.8832489827872594</v>
      </c>
      <c r="S19" s="123">
        <v>2.0235591391676824</v>
      </c>
      <c r="T19" s="123">
        <v>1.9143211892723218</v>
      </c>
      <c r="U19" s="123">
        <v>2.4492921312884026</v>
      </c>
      <c r="V19" s="123">
        <v>2.397935094871249</v>
      </c>
      <c r="W19" s="123">
        <v>2.6983382331260533</v>
      </c>
      <c r="X19" s="123">
        <v>3.8901915376562464</v>
      </c>
      <c r="Y19" s="123">
        <v>3.5990998432457255</v>
      </c>
      <c r="DA19" s="130" t="s">
        <v>4443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4444</v>
      </c>
    </row>
    <row r="21" spans="1:105" ht="12" customHeight="1" x14ac:dyDescent="0.25">
      <c r="A21" s="97" t="s">
        <v>50</v>
      </c>
      <c r="B21" s="98"/>
      <c r="C21" s="99">
        <v>2.4247980726736511</v>
      </c>
      <c r="D21" s="99">
        <v>2.2589001698877893</v>
      </c>
      <c r="E21" s="99">
        <v>2.5242825000961333</v>
      </c>
      <c r="F21" s="99">
        <v>2.1368147180573285</v>
      </c>
      <c r="G21" s="99">
        <v>2.3062148238807083</v>
      </c>
      <c r="H21" s="99">
        <v>1.2135877542340761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1.7999843096253691</v>
      </c>
      <c r="O21" s="99">
        <v>2.5786776573502124</v>
      </c>
      <c r="P21" s="99">
        <v>0</v>
      </c>
      <c r="Q21" s="99">
        <v>0</v>
      </c>
      <c r="R21" s="99">
        <v>2.3182322795339729</v>
      </c>
      <c r="S21" s="99">
        <v>2.6428330940383664</v>
      </c>
      <c r="T21" s="99">
        <v>2.6025654375410148</v>
      </c>
      <c r="U21" s="99">
        <v>3.4262791382354654</v>
      </c>
      <c r="V21" s="99">
        <v>3.2943134967750272</v>
      </c>
      <c r="W21" s="99">
        <v>3.9664363889477747</v>
      </c>
      <c r="X21" s="99">
        <v>5.5450680928945353</v>
      </c>
      <c r="Y21" s="99">
        <v>0</v>
      </c>
      <c r="DA21" s="63" t="s">
        <v>4445</v>
      </c>
    </row>
    <row r="22" spans="1:105" ht="12" customHeight="1" x14ac:dyDescent="0.25">
      <c r="A22" s="109" t="s">
        <v>120</v>
      </c>
      <c r="B22" s="33"/>
      <c r="C22" s="110">
        <v>1.7379400313223121</v>
      </c>
      <c r="D22" s="110">
        <v>1.7314622271588831</v>
      </c>
      <c r="E22" s="110">
        <v>1.692724944262793</v>
      </c>
      <c r="F22" s="110">
        <v>1.6905705368747093</v>
      </c>
      <c r="G22" s="110">
        <v>1.4915669958182844</v>
      </c>
      <c r="H22" s="110">
        <v>1.5348646281145384</v>
      </c>
      <c r="I22" s="110">
        <v>0</v>
      </c>
      <c r="J22" s="110">
        <v>0</v>
      </c>
      <c r="K22" s="110">
        <v>0</v>
      </c>
      <c r="L22" s="110">
        <v>0</v>
      </c>
      <c r="M22" s="110">
        <v>1.6707405929941028</v>
      </c>
      <c r="N22" s="110">
        <v>1.8995664701581425</v>
      </c>
      <c r="O22" s="110">
        <v>1.9683886194463329</v>
      </c>
      <c r="P22" s="110">
        <v>0</v>
      </c>
      <c r="Q22" s="110">
        <v>0</v>
      </c>
      <c r="R22" s="110">
        <v>1.8366436295643973</v>
      </c>
      <c r="S22" s="110">
        <v>1.9944168354090617</v>
      </c>
      <c r="T22" s="110">
        <v>1.8942752402936216</v>
      </c>
      <c r="U22" s="110">
        <v>2.4187612873213067</v>
      </c>
      <c r="V22" s="110">
        <v>2.3552504090663073</v>
      </c>
      <c r="W22" s="110">
        <v>2.6203014235370241</v>
      </c>
      <c r="X22" s="110">
        <v>3.811387892168709</v>
      </c>
      <c r="Y22" s="110">
        <v>3.5990998432457255</v>
      </c>
      <c r="DA22" s="60" t="s">
        <v>4446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0</v>
      </c>
      <c r="O24" s="118">
        <f t="shared" si="7"/>
        <v>0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:Y24" si="9">W25+W28+W30+W39</f>
        <v>0</v>
      </c>
      <c r="X24" s="118">
        <f t="shared" si="9"/>
        <v>0</v>
      </c>
      <c r="Y24" s="118">
        <f t="shared" si="9"/>
        <v>0</v>
      </c>
      <c r="DA24" s="129" t="s">
        <v>4447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0</v>
      </c>
      <c r="O25" s="123">
        <f t="shared" si="10"/>
        <v>0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:Y25" si="12">SUM(W26:W27)</f>
        <v>0</v>
      </c>
      <c r="X25" s="123">
        <f t="shared" si="12"/>
        <v>0</v>
      </c>
      <c r="Y25" s="123">
        <f t="shared" si="12"/>
        <v>0</v>
      </c>
      <c r="DA25" s="130" t="s">
        <v>4448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X26" s="99">
        <v>0</v>
      </c>
      <c r="Y26" s="99">
        <v>0</v>
      </c>
      <c r="DA26" s="63" t="s">
        <v>4449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4450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4451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</v>
      </c>
      <c r="E29" s="99">
        <f>RES_hhdet_in_fech!E29/RES_summary!E$21</f>
        <v>0</v>
      </c>
      <c r="F29" s="99">
        <f>RES_hhdet_in_fech!F29/RES_summary!F$21</f>
        <v>0</v>
      </c>
      <c r="G29" s="99">
        <f>RES_hhdet_in_fech!G29/RES_summary!G$21</f>
        <v>0</v>
      </c>
      <c r="H29" s="99">
        <f>RES_hhdet_in_fech!H29/RES_summary!H$21</f>
        <v>0</v>
      </c>
      <c r="I29" s="99">
        <f>RES_hhdet_in_fech!I29/RES_summary!I$21</f>
        <v>0</v>
      </c>
      <c r="J29" s="99">
        <f>RES_hhdet_in_fech!J29/RES_summary!J$21</f>
        <v>0</v>
      </c>
      <c r="K29" s="99">
        <f>RES_hhdet_in_fech!K29/RES_summary!K$21</f>
        <v>0</v>
      </c>
      <c r="L29" s="99">
        <f>RES_hhdet_in_fech!L29/RES_summary!L$21</f>
        <v>0</v>
      </c>
      <c r="M29" s="99">
        <f>RES_hhdet_in_fech!M29/RES_summary!M$21</f>
        <v>0</v>
      </c>
      <c r="N29" s="99">
        <f>RES_hhdet_in_fech!N29/RES_summary!N$21</f>
        <v>0</v>
      </c>
      <c r="O29" s="99">
        <f>RES_hhdet_in_fech!O29/RES_summary!O$21</f>
        <v>0</v>
      </c>
      <c r="P29" s="99">
        <f>RES_hhdet_in_fech!P29/RES_summary!P$21</f>
        <v>0</v>
      </c>
      <c r="Q29" s="99">
        <f>RES_hhdet_in_fech!Q29/RES_summary!Q$21</f>
        <v>0</v>
      </c>
      <c r="R29" s="99">
        <f>RES_hhdet_in_fech!R29/RES_summary!R$21</f>
        <v>0</v>
      </c>
      <c r="S29" s="99">
        <f>RES_hhdet_in_fech!S29/RES_summary!S$21</f>
        <v>0</v>
      </c>
      <c r="T29" s="99">
        <f>RES_hhdet_in_fech!T29/RES_summary!T$21</f>
        <v>0</v>
      </c>
      <c r="U29" s="99">
        <f>RES_hhdet_in_fech!U29/RES_summary!U$21</f>
        <v>0</v>
      </c>
      <c r="V29" s="99">
        <f>RES_hhdet_in_fech!V29/RES_summary!V$21</f>
        <v>0</v>
      </c>
      <c r="W29" s="99">
        <f>RES_hhdet_in_fech!W29/RES_summary!W$21</f>
        <v>0</v>
      </c>
      <c r="X29" s="99">
        <f>RES_hhdet_in_fech!X29/RES_summary!X$21</f>
        <v>0</v>
      </c>
      <c r="Y29" s="99">
        <f>RES_hhdet_in_fech!Y29/RES_summary!Y$21</f>
        <v>0</v>
      </c>
      <c r="DA29" s="63" t="s">
        <v>4452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X30" s="123">
        <v>0</v>
      </c>
      <c r="Y30" s="123">
        <v>0</v>
      </c>
      <c r="DA30" s="130" t="s">
        <v>4453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4454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4455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4456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4457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4458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4459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4460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4461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X39" s="123">
        <v>0</v>
      </c>
      <c r="Y39" s="123">
        <v>0</v>
      </c>
      <c r="DA39" s="130" t="s">
        <v>4462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4463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4464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293.08130486783568</v>
      </c>
      <c r="D43" s="118">
        <f t="shared" si="14"/>
        <v>272.11964934838102</v>
      </c>
      <c r="E43" s="118">
        <f t="shared" si="14"/>
        <v>293.76219946194902</v>
      </c>
      <c r="F43" s="118">
        <f t="shared" si="14"/>
        <v>258.52649556988217</v>
      </c>
      <c r="G43" s="118">
        <f t="shared" si="14"/>
        <v>242.6953550197679</v>
      </c>
      <c r="H43" s="118">
        <f t="shared" si="14"/>
        <v>239.75936893972468</v>
      </c>
      <c r="I43" s="118">
        <f t="shared" si="14"/>
        <v>252.48337943692056</v>
      </c>
      <c r="J43" s="118">
        <f t="shared" si="14"/>
        <v>224.16740105999065</v>
      </c>
      <c r="K43" s="118">
        <f t="shared" si="14"/>
        <v>231.564236623993</v>
      </c>
      <c r="L43" s="118">
        <f t="shared" si="14"/>
        <v>272.44030384165262</v>
      </c>
      <c r="M43" s="118">
        <f t="shared" si="14"/>
        <v>211.69482327136728</v>
      </c>
      <c r="N43" s="118">
        <f t="shared" si="14"/>
        <v>224.0847838371381</v>
      </c>
      <c r="O43" s="118">
        <f t="shared" si="14"/>
        <v>200.56456728665688</v>
      </c>
      <c r="P43" s="118">
        <f t="shared" si="14"/>
        <v>185.25199367639283</v>
      </c>
      <c r="Q43" s="118">
        <f t="shared" si="14"/>
        <v>171.18561534308279</v>
      </c>
      <c r="R43" s="118">
        <f t="shared" ref="R43:V43" si="15">R44+R47+R49+R58</f>
        <v>172.63009917152553</v>
      </c>
      <c r="S43" s="118">
        <f t="shared" si="15"/>
        <v>167.83117321799671</v>
      </c>
      <c r="T43" s="118">
        <f t="shared" si="15"/>
        <v>153.82771227184361</v>
      </c>
      <c r="U43" s="118">
        <f t="shared" si="15"/>
        <v>152.51765390780949</v>
      </c>
      <c r="V43" s="118">
        <f t="shared" si="15"/>
        <v>141.32783310387791</v>
      </c>
      <c r="W43" s="118">
        <f t="shared" ref="W43:Y43" si="16">W44+W47+W49+W58</f>
        <v>0</v>
      </c>
      <c r="X43" s="118">
        <f t="shared" si="16"/>
        <v>0</v>
      </c>
      <c r="Y43" s="118">
        <f t="shared" si="16"/>
        <v>92.355925789925138</v>
      </c>
      <c r="DA43" s="129" t="s">
        <v>4465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267.83219633451557</v>
      </c>
      <c r="D44" s="123">
        <f t="shared" si="17"/>
        <v>248.59418371444016</v>
      </c>
      <c r="E44" s="123">
        <f t="shared" si="17"/>
        <v>269.67950134550415</v>
      </c>
      <c r="F44" s="123">
        <f t="shared" si="17"/>
        <v>236.67002661093585</v>
      </c>
      <c r="G44" s="123">
        <f t="shared" si="17"/>
        <v>223.25828199764351</v>
      </c>
      <c r="H44" s="123">
        <f t="shared" si="17"/>
        <v>220.7671106938682</v>
      </c>
      <c r="I44" s="123">
        <f t="shared" si="17"/>
        <v>232.43494718867865</v>
      </c>
      <c r="J44" s="123">
        <f t="shared" si="17"/>
        <v>203.45796149914688</v>
      </c>
      <c r="K44" s="123">
        <f t="shared" si="17"/>
        <v>209.76515007475518</v>
      </c>
      <c r="L44" s="123">
        <f t="shared" si="17"/>
        <v>249.59416032427666</v>
      </c>
      <c r="M44" s="123">
        <f t="shared" si="17"/>
        <v>192.64488464263019</v>
      </c>
      <c r="N44" s="123">
        <f t="shared" si="17"/>
        <v>203.76723769138826</v>
      </c>
      <c r="O44" s="123">
        <f t="shared" si="17"/>
        <v>180.18514750241391</v>
      </c>
      <c r="P44" s="123">
        <f t="shared" si="17"/>
        <v>167.71482172403998</v>
      </c>
      <c r="Q44" s="123">
        <f t="shared" si="17"/>
        <v>153.35197738329319</v>
      </c>
      <c r="R44" s="123">
        <f t="shared" ref="R44:V44" si="18">SUM(R45:R46)</f>
        <v>155.88440819871144</v>
      </c>
      <c r="S44" s="123">
        <f t="shared" si="18"/>
        <v>150.1564397333575</v>
      </c>
      <c r="T44" s="123">
        <f t="shared" si="18"/>
        <v>138.00705810367032</v>
      </c>
      <c r="U44" s="123">
        <f t="shared" si="18"/>
        <v>132.99649605579921</v>
      </c>
      <c r="V44" s="123">
        <f t="shared" si="18"/>
        <v>124.76442252846338</v>
      </c>
      <c r="W44" s="123">
        <f t="shared" ref="W44:Y44" si="19">SUM(W45:W46)</f>
        <v>0</v>
      </c>
      <c r="X44" s="123">
        <f t="shared" si="19"/>
        <v>0</v>
      </c>
      <c r="Y44" s="123">
        <f t="shared" si="19"/>
        <v>69.72704846569593</v>
      </c>
      <c r="DA44" s="130" t="s">
        <v>4466</v>
      </c>
    </row>
    <row r="45" spans="1:105" ht="12" customHeight="1" x14ac:dyDescent="0.25">
      <c r="A45" s="97" t="s">
        <v>211</v>
      </c>
      <c r="B45" s="98"/>
      <c r="C45" s="99">
        <v>264.48688665853831</v>
      </c>
      <c r="D45" s="99">
        <v>245.54501237560038</v>
      </c>
      <c r="E45" s="99">
        <v>266.3967024335912</v>
      </c>
      <c r="F45" s="99">
        <v>233.84983678518802</v>
      </c>
      <c r="G45" s="99">
        <v>220.62600745497187</v>
      </c>
      <c r="H45" s="99">
        <v>218.18631039689026</v>
      </c>
      <c r="I45" s="99">
        <v>229.73613958795954</v>
      </c>
      <c r="J45" s="99">
        <v>201.11845978038278</v>
      </c>
      <c r="K45" s="99">
        <v>207.35586436460704</v>
      </c>
      <c r="L45" s="99">
        <v>246.71534520180768</v>
      </c>
      <c r="M45" s="99">
        <v>190.42793994731957</v>
      </c>
      <c r="N45" s="99">
        <v>201.37093865411379</v>
      </c>
      <c r="O45" s="99">
        <v>178.01412475940333</v>
      </c>
      <c r="P45" s="99">
        <v>165.62763469073849</v>
      </c>
      <c r="Q45" s="99">
        <v>151.40150479385642</v>
      </c>
      <c r="R45" s="99">
        <v>153.88184771773572</v>
      </c>
      <c r="S45" s="99">
        <v>148.23556098706396</v>
      </c>
      <c r="T45" s="99">
        <v>136.25704108342438</v>
      </c>
      <c r="U45" s="99">
        <v>131.31868110476518</v>
      </c>
      <c r="V45" s="99">
        <v>123.19372737644045</v>
      </c>
      <c r="W45" s="99">
        <v>0</v>
      </c>
      <c r="X45" s="99">
        <v>0</v>
      </c>
      <c r="Y45" s="99">
        <v>68.848051476036389</v>
      </c>
      <c r="DA45" s="63" t="s">
        <v>4467</v>
      </c>
    </row>
    <row r="46" spans="1:105" ht="12" customHeight="1" x14ac:dyDescent="0.25">
      <c r="A46" s="97" t="s">
        <v>53</v>
      </c>
      <c r="B46" s="98"/>
      <c r="C46" s="99">
        <v>3.3453096759772465</v>
      </c>
      <c r="D46" s="99">
        <v>3.0491713388397939</v>
      </c>
      <c r="E46" s="99">
        <v>3.2827989119129342</v>
      </c>
      <c r="F46" s="99">
        <v>2.8201898257478355</v>
      </c>
      <c r="G46" s="99">
        <v>2.6322745426716283</v>
      </c>
      <c r="H46" s="99">
        <v>2.580800296977936</v>
      </c>
      <c r="I46" s="99">
        <v>2.6988076007191144</v>
      </c>
      <c r="J46" s="99">
        <v>2.3395017187641072</v>
      </c>
      <c r="K46" s="99">
        <v>2.4092857101481311</v>
      </c>
      <c r="L46" s="99">
        <v>2.8788151224689833</v>
      </c>
      <c r="M46" s="99">
        <v>2.2169446953106058</v>
      </c>
      <c r="N46" s="99">
        <v>2.396299037274479</v>
      </c>
      <c r="O46" s="99">
        <v>2.1710227430105853</v>
      </c>
      <c r="P46" s="99">
        <v>2.0871870333015008</v>
      </c>
      <c r="Q46" s="99">
        <v>1.9504725894367638</v>
      </c>
      <c r="R46" s="99">
        <v>2.002560480975704</v>
      </c>
      <c r="S46" s="99">
        <v>1.9208787462935464</v>
      </c>
      <c r="T46" s="99">
        <v>1.7500170202459233</v>
      </c>
      <c r="U46" s="99">
        <v>1.6778149510340241</v>
      </c>
      <c r="V46" s="99">
        <v>1.5706951520229391</v>
      </c>
      <c r="W46" s="99">
        <v>0</v>
      </c>
      <c r="X46" s="99">
        <v>0</v>
      </c>
      <c r="Y46" s="99">
        <v>0.87899698965954698</v>
      </c>
      <c r="DA46" s="63" t="s">
        <v>4468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8.8428588730185845E-2</v>
      </c>
      <c r="D47" s="123">
        <f t="shared" si="20"/>
        <v>7.7449902616018793E-2</v>
      </c>
      <c r="E47" s="123">
        <f t="shared" si="20"/>
        <v>5.8627906022902423E-2</v>
      </c>
      <c r="F47" s="123">
        <f t="shared" si="20"/>
        <v>6.3777838930298883E-2</v>
      </c>
      <c r="G47" s="123">
        <f t="shared" si="20"/>
        <v>9.2972181675532603E-2</v>
      </c>
      <c r="H47" s="123">
        <f t="shared" si="20"/>
        <v>7.6534929456355233E-2</v>
      </c>
      <c r="I47" s="123">
        <f t="shared" si="20"/>
        <v>5.5076622368877677E-2</v>
      </c>
      <c r="J47" s="123">
        <f t="shared" si="20"/>
        <v>0.10646034631887495</v>
      </c>
      <c r="K47" s="123">
        <f t="shared" si="20"/>
        <v>5.1610408569034115E-2</v>
      </c>
      <c r="L47" s="123">
        <f t="shared" si="20"/>
        <v>8.609276529414335E-2</v>
      </c>
      <c r="M47" s="123">
        <f t="shared" si="20"/>
        <v>3.9995047203383788E-2</v>
      </c>
      <c r="N47" s="123">
        <f t="shared" si="20"/>
        <v>7.3685333779733797E-2</v>
      </c>
      <c r="O47" s="123">
        <f t="shared" si="20"/>
        <v>8.1458058972325859E-2</v>
      </c>
      <c r="P47" s="123">
        <f t="shared" si="20"/>
        <v>4.4460341334300733E-2</v>
      </c>
      <c r="Q47" s="123">
        <f t="shared" si="20"/>
        <v>6.4980717909582444E-2</v>
      </c>
      <c r="R47" s="123">
        <f t="shared" si="20"/>
        <v>3.8573917194904071E-2</v>
      </c>
      <c r="S47" s="123">
        <f t="shared" si="20"/>
        <v>2.7696398699868223E-2</v>
      </c>
      <c r="T47" s="123">
        <f t="shared" si="20"/>
        <v>5.3197136361761467E-2</v>
      </c>
      <c r="U47" s="123">
        <f t="shared" si="20"/>
        <v>7.5415284472070701E-2</v>
      </c>
      <c r="V47" s="123">
        <f t="shared" si="20"/>
        <v>0.12291774806637223</v>
      </c>
      <c r="W47" s="123">
        <f t="shared" si="20"/>
        <v>0</v>
      </c>
      <c r="X47" s="123">
        <f t="shared" si="20"/>
        <v>0</v>
      </c>
      <c r="Y47" s="123">
        <f t="shared" si="20"/>
        <v>0.27773330015135034</v>
      </c>
      <c r="DA47" s="130" t="s">
        <v>4469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8.8428588730185845E-2</v>
      </c>
      <c r="D48" s="99">
        <f>RES_hhdet_in_fech!D48/RES_summary!D$21</f>
        <v>7.7449902616018793E-2</v>
      </c>
      <c r="E48" s="99">
        <f>RES_hhdet_in_fech!E48/RES_summary!E$21</f>
        <v>5.8627906022902423E-2</v>
      </c>
      <c r="F48" s="99">
        <f>RES_hhdet_in_fech!F48/RES_summary!F$21</f>
        <v>6.3777838930298883E-2</v>
      </c>
      <c r="G48" s="99">
        <f>RES_hhdet_in_fech!G48/RES_summary!G$21</f>
        <v>9.2972181675532603E-2</v>
      </c>
      <c r="H48" s="99">
        <f>RES_hhdet_in_fech!H48/RES_summary!H$21</f>
        <v>7.6534929456355233E-2</v>
      </c>
      <c r="I48" s="99">
        <f>RES_hhdet_in_fech!I48/RES_summary!I$21</f>
        <v>5.5076622368877677E-2</v>
      </c>
      <c r="J48" s="99">
        <f>RES_hhdet_in_fech!J48/RES_summary!J$21</f>
        <v>0.10646034631887495</v>
      </c>
      <c r="K48" s="99">
        <f>RES_hhdet_in_fech!K48/RES_summary!K$21</f>
        <v>5.1610408569034115E-2</v>
      </c>
      <c r="L48" s="99">
        <f>RES_hhdet_in_fech!L48/RES_summary!L$21</f>
        <v>8.609276529414335E-2</v>
      </c>
      <c r="M48" s="99">
        <f>RES_hhdet_in_fech!M48/RES_summary!M$21</f>
        <v>3.9995047203383788E-2</v>
      </c>
      <c r="N48" s="99">
        <f>RES_hhdet_in_fech!N48/RES_summary!N$21</f>
        <v>7.3685333779733797E-2</v>
      </c>
      <c r="O48" s="99">
        <f>RES_hhdet_in_fech!O48/RES_summary!O$21</f>
        <v>8.1458058972325859E-2</v>
      </c>
      <c r="P48" s="99">
        <f>RES_hhdet_in_fech!P48/RES_summary!P$21</f>
        <v>4.4460341334300733E-2</v>
      </c>
      <c r="Q48" s="99">
        <f>RES_hhdet_in_fech!Q48/RES_summary!Q$21</f>
        <v>6.4980717909582444E-2</v>
      </c>
      <c r="R48" s="99">
        <f>RES_hhdet_in_fech!R48/RES_summary!R$21</f>
        <v>3.8573917194904071E-2</v>
      </c>
      <c r="S48" s="99">
        <f>RES_hhdet_in_fech!S48/RES_summary!S$21</f>
        <v>2.7696398699868223E-2</v>
      </c>
      <c r="T48" s="99">
        <f>RES_hhdet_in_fech!T48/RES_summary!T$21</f>
        <v>5.3197136361761467E-2</v>
      </c>
      <c r="U48" s="99">
        <f>RES_hhdet_in_fech!U48/RES_summary!U$21</f>
        <v>7.5415284472070701E-2</v>
      </c>
      <c r="V48" s="99">
        <f>RES_hhdet_in_fech!V48/RES_summary!V$21</f>
        <v>0.12291774806637223</v>
      </c>
      <c r="W48" s="99">
        <f>RES_hhdet_in_fech!W48/RES_summary!W$21</f>
        <v>0</v>
      </c>
      <c r="X48" s="99">
        <f>RES_hhdet_in_fech!X48/RES_summary!X$21</f>
        <v>0</v>
      </c>
      <c r="Y48" s="99">
        <f>RES_hhdet_in_fech!Y48/RES_summary!Y$21</f>
        <v>0.27773330015135034</v>
      </c>
      <c r="DA48" s="63" t="s">
        <v>4470</v>
      </c>
    </row>
    <row r="49" spans="1:105" ht="12" customHeight="1" x14ac:dyDescent="0.25">
      <c r="A49" s="121" t="s">
        <v>55</v>
      </c>
      <c r="B49" s="122"/>
      <c r="C49" s="123">
        <v>23.330525021676515</v>
      </c>
      <c r="D49" s="123">
        <v>21.649821427064484</v>
      </c>
      <c r="E49" s="123">
        <v>22.228226141105594</v>
      </c>
      <c r="F49" s="123">
        <v>20.069184468958628</v>
      </c>
      <c r="G49" s="123">
        <v>17.787712404548206</v>
      </c>
      <c r="H49" s="123">
        <v>17.404590925339921</v>
      </c>
      <c r="I49" s="123">
        <v>18.476915391834535</v>
      </c>
      <c r="J49" s="123">
        <v>18.722361497205277</v>
      </c>
      <c r="K49" s="123">
        <v>19.672216153631894</v>
      </c>
      <c r="L49" s="123">
        <v>20.780463469246882</v>
      </c>
      <c r="M49" s="123">
        <v>17.335853792071713</v>
      </c>
      <c r="N49" s="123">
        <v>18.346632269364441</v>
      </c>
      <c r="O49" s="123">
        <v>18.284833569878991</v>
      </c>
      <c r="P49" s="123">
        <v>15.666509681531952</v>
      </c>
      <c r="Q49" s="123">
        <v>15.844253639696905</v>
      </c>
      <c r="R49" s="123">
        <v>14.828180938380422</v>
      </c>
      <c r="S49" s="123">
        <v>15.62179930354899</v>
      </c>
      <c r="T49" s="123">
        <v>13.854422167430597</v>
      </c>
      <c r="U49" s="123">
        <v>16.993027340976759</v>
      </c>
      <c r="V49" s="123">
        <v>14.043708183580144</v>
      </c>
      <c r="W49" s="123">
        <v>0</v>
      </c>
      <c r="X49" s="123">
        <v>0</v>
      </c>
      <c r="Y49" s="123">
        <v>18.717123551898784</v>
      </c>
      <c r="DA49" s="130" t="s">
        <v>4471</v>
      </c>
    </row>
    <row r="50" spans="1:105" ht="12" customHeight="1" x14ac:dyDescent="0.25">
      <c r="A50" s="97" t="s">
        <v>138</v>
      </c>
      <c r="B50" s="98"/>
      <c r="C50" s="99">
        <v>23.735355766781577</v>
      </c>
      <c r="D50" s="99">
        <v>21.927535331349684</v>
      </c>
      <c r="E50" s="99">
        <v>22.614347238778642</v>
      </c>
      <c r="F50" s="99">
        <v>20.960263985765149</v>
      </c>
      <c r="G50" s="99">
        <v>18.287299034294975</v>
      </c>
      <c r="H50" s="99">
        <v>18.072207216090266</v>
      </c>
      <c r="I50" s="99">
        <v>18.778863472663851</v>
      </c>
      <c r="J50" s="99">
        <v>18.854979307431204</v>
      </c>
      <c r="K50" s="99">
        <v>19.834595894059984</v>
      </c>
      <c r="L50" s="99">
        <v>20.970087048363812</v>
      </c>
      <c r="M50" s="99">
        <v>17.440483569131946</v>
      </c>
      <c r="N50" s="99">
        <v>18.429276739770604</v>
      </c>
      <c r="O50" s="99">
        <v>18.362886119010664</v>
      </c>
      <c r="P50" s="99">
        <v>15.936611566181531</v>
      </c>
      <c r="Q50" s="99">
        <v>16.042915800863319</v>
      </c>
      <c r="R50" s="99">
        <v>14.896441073546924</v>
      </c>
      <c r="S50" s="99">
        <v>15.660287641802743</v>
      </c>
      <c r="T50" s="99">
        <v>13.857722155523675</v>
      </c>
      <c r="U50" s="99">
        <v>16.989828392566469</v>
      </c>
      <c r="V50" s="99">
        <v>14.111961140514467</v>
      </c>
      <c r="W50" s="99">
        <v>0</v>
      </c>
      <c r="X50" s="99">
        <v>0</v>
      </c>
      <c r="Y50" s="99">
        <v>15.888747380731694</v>
      </c>
      <c r="DA50" s="63" t="s">
        <v>4472</v>
      </c>
    </row>
    <row r="51" spans="1:105" ht="12" customHeight="1" x14ac:dyDescent="0.25">
      <c r="A51" s="97" t="s">
        <v>137</v>
      </c>
      <c r="B51" s="98"/>
      <c r="C51" s="99">
        <v>21.78780789563432</v>
      </c>
      <c r="D51" s="99">
        <v>0</v>
      </c>
      <c r="E51" s="99">
        <v>20.764353450138298</v>
      </c>
      <c r="F51" s="99">
        <v>0</v>
      </c>
      <c r="G51" s="99">
        <v>0</v>
      </c>
      <c r="H51" s="99">
        <v>16.654283219138041</v>
      </c>
      <c r="I51" s="99">
        <v>17.402789855391596</v>
      </c>
      <c r="J51" s="99">
        <v>17.431117591205204</v>
      </c>
      <c r="K51" s="99">
        <v>18.357709837565285</v>
      </c>
      <c r="L51" s="99">
        <v>19.412985820382062</v>
      </c>
      <c r="M51" s="99">
        <v>16.199948800043089</v>
      </c>
      <c r="N51" s="99">
        <v>17.178190910116296</v>
      </c>
      <c r="O51" s="99">
        <v>17.207275503829752</v>
      </c>
      <c r="P51" s="99">
        <v>15.046826123446726</v>
      </c>
      <c r="Q51" s="99">
        <v>15.236509981887378</v>
      </c>
      <c r="R51" s="99">
        <v>14.212307040071229</v>
      </c>
      <c r="S51" s="99">
        <v>14.995867365421695</v>
      </c>
      <c r="T51" s="99">
        <v>13.318763877425166</v>
      </c>
      <c r="U51" s="99">
        <v>16.375900036832249</v>
      </c>
      <c r="V51" s="99">
        <v>13.637007108172931</v>
      </c>
      <c r="W51" s="99">
        <v>0</v>
      </c>
      <c r="X51" s="99">
        <v>0</v>
      </c>
      <c r="Y51" s="99">
        <v>0</v>
      </c>
      <c r="DA51" s="63" t="s">
        <v>4473</v>
      </c>
    </row>
    <row r="52" spans="1:105" ht="12" customHeight="1" x14ac:dyDescent="0.25">
      <c r="A52" s="100" t="s">
        <v>211</v>
      </c>
      <c r="B52" s="101"/>
      <c r="C52" s="102">
        <v>18.944562274096977</v>
      </c>
      <c r="D52" s="102">
        <v>0</v>
      </c>
      <c r="E52" s="102">
        <v>18.010954411393875</v>
      </c>
      <c r="F52" s="102">
        <v>0</v>
      </c>
      <c r="G52" s="102">
        <v>0</v>
      </c>
      <c r="H52" s="102">
        <v>14.464881604152264</v>
      </c>
      <c r="I52" s="102">
        <v>15.245346584477986</v>
      </c>
      <c r="J52" s="102">
        <v>15.161076459924351</v>
      </c>
      <c r="K52" s="102">
        <v>15.955183087582169</v>
      </c>
      <c r="L52" s="102">
        <v>16.817254196132769</v>
      </c>
      <c r="M52" s="102">
        <v>14.035287935920673</v>
      </c>
      <c r="N52" s="102">
        <v>14.815565356513963</v>
      </c>
      <c r="O52" s="102">
        <v>14.742685150644524</v>
      </c>
      <c r="P52" s="102">
        <v>12.811483153062927</v>
      </c>
      <c r="Q52" s="102">
        <v>12.878189237353102</v>
      </c>
      <c r="R52" s="102">
        <v>11.990003984355774</v>
      </c>
      <c r="S52" s="102">
        <v>12.606608350960956</v>
      </c>
      <c r="T52" s="102">
        <v>11.169132601878401</v>
      </c>
      <c r="U52" s="102">
        <v>13.682812064063825</v>
      </c>
      <c r="V52" s="102">
        <v>11.362968781065854</v>
      </c>
      <c r="W52" s="102">
        <v>0</v>
      </c>
      <c r="X52" s="102">
        <v>0</v>
      </c>
      <c r="Y52" s="102">
        <v>0</v>
      </c>
      <c r="DA52" s="131" t="s">
        <v>4474</v>
      </c>
    </row>
    <row r="53" spans="1:105" ht="12" customHeight="1" x14ac:dyDescent="0.25">
      <c r="A53" s="103" t="s">
        <v>52</v>
      </c>
      <c r="B53" s="104"/>
      <c r="C53" s="105">
        <v>2.8432456215373447</v>
      </c>
      <c r="D53" s="105">
        <v>0</v>
      </c>
      <c r="E53" s="105">
        <v>2.7533990387444232</v>
      </c>
      <c r="F53" s="105">
        <v>0</v>
      </c>
      <c r="G53" s="105">
        <v>0</v>
      </c>
      <c r="H53" s="105">
        <v>2.1894016149857758</v>
      </c>
      <c r="I53" s="105">
        <v>2.157443270913614</v>
      </c>
      <c r="J53" s="105">
        <v>2.2700411312808515</v>
      </c>
      <c r="K53" s="105">
        <v>2.4025267499831138</v>
      </c>
      <c r="L53" s="105">
        <v>2.5957316242492916</v>
      </c>
      <c r="M53" s="105">
        <v>2.1646608641224159</v>
      </c>
      <c r="N53" s="105">
        <v>2.3626255536023311</v>
      </c>
      <c r="O53" s="105">
        <v>2.4645903531852289</v>
      </c>
      <c r="P53" s="105">
        <v>2.2353429703837984</v>
      </c>
      <c r="Q53" s="105">
        <v>2.358320744534276</v>
      </c>
      <c r="R53" s="105">
        <v>2.2223030557154542</v>
      </c>
      <c r="S53" s="105">
        <v>2.3892590144607371</v>
      </c>
      <c r="T53" s="105">
        <v>2.1496312755467648</v>
      </c>
      <c r="U53" s="105">
        <v>2.6930879727684212</v>
      </c>
      <c r="V53" s="105">
        <v>2.2740383271070779</v>
      </c>
      <c r="W53" s="105">
        <v>0</v>
      </c>
      <c r="X53" s="105">
        <v>0</v>
      </c>
      <c r="Y53" s="105">
        <v>0</v>
      </c>
      <c r="DA53" s="132" t="s">
        <v>4475</v>
      </c>
    </row>
    <row r="54" spans="1:105" ht="12" customHeight="1" x14ac:dyDescent="0.25">
      <c r="A54" s="106" t="s">
        <v>122</v>
      </c>
      <c r="B54" s="101"/>
      <c r="C54" s="102">
        <v>18.160698035164312</v>
      </c>
      <c r="D54" s="102">
        <v>17.959575679717915</v>
      </c>
      <c r="E54" s="102">
        <v>17.254199685991139</v>
      </c>
      <c r="F54" s="102">
        <v>16.982805224660339</v>
      </c>
      <c r="G54" s="102">
        <v>15.254511817274201</v>
      </c>
      <c r="H54" s="102">
        <v>15.174657381145584</v>
      </c>
      <c r="I54" s="102">
        <v>14.542622301009576</v>
      </c>
      <c r="J54" s="102">
        <v>16.383109304385961</v>
      </c>
      <c r="K54" s="102">
        <v>17.455158669946989</v>
      </c>
      <c r="L54" s="102">
        <v>16.781816675821709</v>
      </c>
      <c r="M54" s="102">
        <v>14.798874240461508</v>
      </c>
      <c r="N54" s="102">
        <v>15.923512804282094</v>
      </c>
      <c r="O54" s="102">
        <v>16.383532015621665</v>
      </c>
      <c r="P54" s="102">
        <v>14.340113048006126</v>
      </c>
      <c r="Q54" s="102">
        <v>14.564086532002422</v>
      </c>
      <c r="R54" s="102">
        <v>14.400096664139488</v>
      </c>
      <c r="S54" s="102">
        <v>15.25622755239587</v>
      </c>
      <c r="T54" s="102">
        <v>13.847389268010735</v>
      </c>
      <c r="U54" s="102">
        <v>17.169092683625266</v>
      </c>
      <c r="V54" s="102">
        <v>12.47105928087989</v>
      </c>
      <c r="W54" s="102">
        <v>0</v>
      </c>
      <c r="X54" s="102">
        <v>0</v>
      </c>
      <c r="Y54" s="102">
        <v>19.292012779005912</v>
      </c>
      <c r="DA54" s="131" t="s">
        <v>4476</v>
      </c>
    </row>
    <row r="55" spans="1:105" ht="12" customHeight="1" x14ac:dyDescent="0.25">
      <c r="A55" s="107" t="s">
        <v>121</v>
      </c>
      <c r="B55" s="104"/>
      <c r="C55" s="105">
        <v>17.195313364077581</v>
      </c>
      <c r="D55" s="105">
        <v>17.017823756228029</v>
      </c>
      <c r="E55" s="105">
        <v>16.33625557939461</v>
      </c>
      <c r="F55" s="105">
        <v>16.087912620147289</v>
      </c>
      <c r="G55" s="105">
        <v>14.468217935776021</v>
      </c>
      <c r="H55" s="105">
        <v>14.394221916434589</v>
      </c>
      <c r="I55" s="105">
        <v>13.84099718870176</v>
      </c>
      <c r="J55" s="105">
        <v>15.566035598224175</v>
      </c>
      <c r="K55" s="105">
        <v>16.591392522375447</v>
      </c>
      <c r="L55" s="105">
        <v>15.946860061504349</v>
      </c>
      <c r="M55" s="105">
        <v>14.084170607479491</v>
      </c>
      <c r="N55" s="105">
        <v>15.171280755876937</v>
      </c>
      <c r="O55" s="105">
        <v>15.637144326181732</v>
      </c>
      <c r="P55" s="105">
        <v>13.726384921765373</v>
      </c>
      <c r="Q55" s="105">
        <v>13.972143705055798</v>
      </c>
      <c r="R55" s="105">
        <v>13.84461850467053</v>
      </c>
      <c r="S55" s="105">
        <v>14.690920543869652</v>
      </c>
      <c r="T55" s="105">
        <v>13.357469048751074</v>
      </c>
      <c r="U55" s="105">
        <v>16.58501967251695</v>
      </c>
      <c r="V55" s="105">
        <v>12.063978962226255</v>
      </c>
      <c r="W55" s="105">
        <v>0</v>
      </c>
      <c r="X55" s="105">
        <v>0</v>
      </c>
      <c r="Y55" s="105">
        <v>18.792576502527112</v>
      </c>
      <c r="DA55" s="132" t="s">
        <v>4477</v>
      </c>
    </row>
    <row r="56" spans="1:105" ht="12" customHeight="1" x14ac:dyDescent="0.25">
      <c r="A56" s="108" t="s">
        <v>53</v>
      </c>
      <c r="B56" s="98"/>
      <c r="C56" s="99">
        <v>14.494745171869807</v>
      </c>
      <c r="D56" s="99">
        <v>14.370163465460982</v>
      </c>
      <c r="E56" s="99">
        <v>13.741486216862917</v>
      </c>
      <c r="F56" s="99">
        <v>13.543442347423744</v>
      </c>
      <c r="G56" s="99">
        <v>12.218142514664404</v>
      </c>
      <c r="H56" s="99">
        <v>12.144538526919321</v>
      </c>
      <c r="I56" s="99">
        <v>11.803946522813312</v>
      </c>
      <c r="J56" s="99">
        <v>13.171884827890711</v>
      </c>
      <c r="K56" s="99">
        <v>14.038608791688327</v>
      </c>
      <c r="L56" s="99">
        <v>13.453825277973301</v>
      </c>
      <c r="M56" s="99">
        <v>11.907176843221238</v>
      </c>
      <c r="N56" s="99">
        <v>12.799689025779092</v>
      </c>
      <c r="O56" s="99">
        <v>13.152023556516664</v>
      </c>
      <c r="P56" s="99">
        <v>11.52228392227344</v>
      </c>
      <c r="Q56" s="99">
        <v>11.684091067204628</v>
      </c>
      <c r="R56" s="99">
        <v>11.583736109667191</v>
      </c>
      <c r="S56" s="99">
        <v>12.272944312262814</v>
      </c>
      <c r="T56" s="99">
        <v>11.150645945641081</v>
      </c>
      <c r="U56" s="99">
        <v>13.81012008974781</v>
      </c>
      <c r="V56" s="99">
        <v>10.0211511638289</v>
      </c>
      <c r="W56" s="99">
        <v>0</v>
      </c>
      <c r="X56" s="99">
        <v>0</v>
      </c>
      <c r="Y56" s="99">
        <v>15.571880458713936</v>
      </c>
      <c r="DA56" s="63" t="s">
        <v>4478</v>
      </c>
    </row>
    <row r="57" spans="1:105" ht="12" customHeight="1" x14ac:dyDescent="0.25">
      <c r="A57" s="108" t="s">
        <v>52</v>
      </c>
      <c r="B57" s="98"/>
      <c r="C57" s="99">
        <v>2.7005681922077729</v>
      </c>
      <c r="D57" s="99">
        <v>2.647660290767051</v>
      </c>
      <c r="E57" s="99">
        <v>2.5947693625316925</v>
      </c>
      <c r="F57" s="99">
        <v>2.5444702727235446</v>
      </c>
      <c r="G57" s="99">
        <v>2.2500754211116214</v>
      </c>
      <c r="H57" s="99">
        <v>2.249683389515269</v>
      </c>
      <c r="I57" s="99">
        <v>2.0370506658884486</v>
      </c>
      <c r="J57" s="99">
        <v>2.3941507703334621</v>
      </c>
      <c r="K57" s="99">
        <v>2.5527837306871208</v>
      </c>
      <c r="L57" s="99">
        <v>2.4930347835310491</v>
      </c>
      <c r="M57" s="99">
        <v>2.1769937642582566</v>
      </c>
      <c r="N57" s="99">
        <v>2.3715917300978417</v>
      </c>
      <c r="O57" s="99">
        <v>2.485120769665067</v>
      </c>
      <c r="P57" s="99">
        <v>2.2041009994919309</v>
      </c>
      <c r="Q57" s="99">
        <v>2.2880526378511687</v>
      </c>
      <c r="R57" s="99">
        <v>2.2608823950033372</v>
      </c>
      <c r="S57" s="99">
        <v>2.4179762316068367</v>
      </c>
      <c r="T57" s="99">
        <v>2.2068231031099925</v>
      </c>
      <c r="U57" s="99">
        <v>2.7748995827691409</v>
      </c>
      <c r="V57" s="99">
        <v>2.0428277983973526</v>
      </c>
      <c r="W57" s="99">
        <v>0</v>
      </c>
      <c r="X57" s="99">
        <v>0</v>
      </c>
      <c r="Y57" s="99">
        <v>3.2206960438131738</v>
      </c>
      <c r="DA57" s="63" t="s">
        <v>4479</v>
      </c>
    </row>
    <row r="58" spans="1:105" ht="12" customHeight="1" x14ac:dyDescent="0.25">
      <c r="A58" s="121" t="s">
        <v>54</v>
      </c>
      <c r="B58" s="122"/>
      <c r="C58" s="123">
        <v>1.8301549229133844</v>
      </c>
      <c r="D58" s="123">
        <v>1.7981943042603374</v>
      </c>
      <c r="E58" s="123">
        <v>1.7958440693163609</v>
      </c>
      <c r="F58" s="123">
        <v>1.7235066510574046</v>
      </c>
      <c r="G58" s="123">
        <v>1.556388435900671</v>
      </c>
      <c r="H58" s="123">
        <v>1.5111323910601746</v>
      </c>
      <c r="I58" s="123">
        <v>1.5164402340384922</v>
      </c>
      <c r="J58" s="123">
        <v>1.880617717319649</v>
      </c>
      <c r="K58" s="123">
        <v>2.0752599870368589</v>
      </c>
      <c r="L58" s="123">
        <v>1.9795872828349119</v>
      </c>
      <c r="M58" s="123">
        <v>1.6740897894620297</v>
      </c>
      <c r="N58" s="123">
        <v>1.897228542605655</v>
      </c>
      <c r="O58" s="123">
        <v>2.0131281553916427</v>
      </c>
      <c r="P58" s="123">
        <v>1.8262019294865963</v>
      </c>
      <c r="Q58" s="123">
        <v>1.9244036021831135</v>
      </c>
      <c r="R58" s="123">
        <v>1.8789361172387795</v>
      </c>
      <c r="S58" s="123">
        <v>2.0252377823903522</v>
      </c>
      <c r="T58" s="123">
        <v>1.9130348643809234</v>
      </c>
      <c r="U58" s="123">
        <v>2.4527152265614474</v>
      </c>
      <c r="V58" s="123">
        <v>2.3967846437680058</v>
      </c>
      <c r="W58" s="123">
        <v>0</v>
      </c>
      <c r="X58" s="123">
        <v>0</v>
      </c>
      <c r="Y58" s="123">
        <v>3.6340204721790785</v>
      </c>
      <c r="DA58" s="130" t="s">
        <v>4480</v>
      </c>
    </row>
    <row r="59" spans="1:105" ht="12" customHeight="1" x14ac:dyDescent="0.25">
      <c r="A59" s="97" t="s">
        <v>50</v>
      </c>
      <c r="B59" s="98"/>
      <c r="C59" s="99">
        <v>2.4247980726736515</v>
      </c>
      <c r="D59" s="99">
        <v>2.2589001698877897</v>
      </c>
      <c r="E59" s="99">
        <v>2.5242825000961333</v>
      </c>
      <c r="F59" s="99">
        <v>2.1368147180573289</v>
      </c>
      <c r="G59" s="99">
        <v>2.3062148238807088</v>
      </c>
      <c r="H59" s="99">
        <v>1.2135877542340758</v>
      </c>
      <c r="I59" s="99">
        <v>1.6037618933930298</v>
      </c>
      <c r="J59" s="99">
        <v>2.58900145961488</v>
      </c>
      <c r="K59" s="99">
        <v>3.1611871834889831</v>
      </c>
      <c r="L59" s="99">
        <v>2.3995567384227741</v>
      </c>
      <c r="M59" s="99">
        <v>1.9709438376891222</v>
      </c>
      <c r="N59" s="99">
        <v>1.7999843096253685</v>
      </c>
      <c r="O59" s="99">
        <v>2.5786776573502128</v>
      </c>
      <c r="P59" s="99">
        <v>2.2449186607936342</v>
      </c>
      <c r="Q59" s="99">
        <v>2.8988778631904109</v>
      </c>
      <c r="R59" s="99">
        <v>2.3182322795339729</v>
      </c>
      <c r="S59" s="99">
        <v>2.6428330940383664</v>
      </c>
      <c r="T59" s="99">
        <v>2.6025654375410157</v>
      </c>
      <c r="U59" s="99">
        <v>3.4262791382354654</v>
      </c>
      <c r="V59" s="99">
        <v>3.2943134967750272</v>
      </c>
      <c r="W59" s="99">
        <v>0</v>
      </c>
      <c r="X59" s="99">
        <v>0</v>
      </c>
      <c r="Y59" s="99">
        <v>4.834902100498252</v>
      </c>
      <c r="DA59" s="63" t="s">
        <v>4481</v>
      </c>
    </row>
    <row r="60" spans="1:105" ht="12" customHeight="1" x14ac:dyDescent="0.25">
      <c r="A60" s="109" t="s">
        <v>120</v>
      </c>
      <c r="B60" s="33"/>
      <c r="C60" s="110">
        <v>1.7379400313223119</v>
      </c>
      <c r="D60" s="110">
        <v>1.7314622271588833</v>
      </c>
      <c r="E60" s="110">
        <v>1.6927249442627932</v>
      </c>
      <c r="F60" s="110">
        <v>1.6905705368747093</v>
      </c>
      <c r="G60" s="110">
        <v>1.4915669958182847</v>
      </c>
      <c r="H60" s="110">
        <v>1.5348646281145382</v>
      </c>
      <c r="I60" s="110">
        <v>1.5064289719239827</v>
      </c>
      <c r="J60" s="110">
        <v>1.7552860645858011</v>
      </c>
      <c r="K60" s="110">
        <v>1.9459257376069048</v>
      </c>
      <c r="L60" s="110">
        <v>1.9597951206692648</v>
      </c>
      <c r="M60" s="110">
        <v>1.670740592994103</v>
      </c>
      <c r="N60" s="110">
        <v>1.8995664701581425</v>
      </c>
      <c r="O60" s="110">
        <v>1.9683886194463334</v>
      </c>
      <c r="P60" s="110">
        <v>1.7743716762535724</v>
      </c>
      <c r="Q60" s="110">
        <v>1.8241153942260901</v>
      </c>
      <c r="R60" s="110">
        <v>1.8366436295643971</v>
      </c>
      <c r="S60" s="110">
        <v>1.9944168354090615</v>
      </c>
      <c r="T60" s="110">
        <v>1.8942752402936216</v>
      </c>
      <c r="U60" s="110">
        <v>2.4187612873213067</v>
      </c>
      <c r="V60" s="110">
        <v>2.3552504090663069</v>
      </c>
      <c r="W60" s="110">
        <v>0</v>
      </c>
      <c r="X60" s="110">
        <v>0</v>
      </c>
      <c r="Y60" s="110">
        <v>3.5990998432457255</v>
      </c>
      <c r="DA60" s="60" t="s">
        <v>4482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254.16731655139438</v>
      </c>
      <c r="D62" s="118">
        <f t="shared" si="21"/>
        <v>262.69529024047779</v>
      </c>
      <c r="E62" s="118">
        <f t="shared" si="21"/>
        <v>247.80031264194091</v>
      </c>
      <c r="F62" s="118">
        <f t="shared" si="21"/>
        <v>237.35168480472089</v>
      </c>
      <c r="G62" s="118">
        <f t="shared" si="21"/>
        <v>215.12687386818561</v>
      </c>
      <c r="H62" s="118">
        <f t="shared" si="21"/>
        <v>226.74619082887634</v>
      </c>
      <c r="I62" s="118">
        <f t="shared" si="21"/>
        <v>223.87271554266991</v>
      </c>
      <c r="J62" s="118">
        <f t="shared" si="21"/>
        <v>215.36532273725209</v>
      </c>
      <c r="K62" s="118">
        <f t="shared" si="21"/>
        <v>228.03563653034618</v>
      </c>
      <c r="L62" s="118">
        <f t="shared" si="21"/>
        <v>256.17283588651543</v>
      </c>
      <c r="M62" s="118">
        <f t="shared" si="21"/>
        <v>0</v>
      </c>
      <c r="N62" s="118">
        <f t="shared" si="21"/>
        <v>0</v>
      </c>
      <c r="O62" s="118">
        <f t="shared" si="21"/>
        <v>178.96191835852409</v>
      </c>
      <c r="P62" s="118">
        <f t="shared" si="21"/>
        <v>164.43240821253877</v>
      </c>
      <c r="Q62" s="118">
        <f t="shared" si="21"/>
        <v>145.15131305893928</v>
      </c>
      <c r="R62" s="118">
        <f t="shared" ref="R62:V62" si="22">R63+R66+R68+R77</f>
        <v>148.92593989036934</v>
      </c>
      <c r="S62" s="118">
        <f t="shared" si="22"/>
        <v>147.53605882082741</v>
      </c>
      <c r="T62" s="118">
        <f t="shared" si="22"/>
        <v>132.27158075737114</v>
      </c>
      <c r="U62" s="118">
        <f t="shared" si="22"/>
        <v>145.43597795368953</v>
      </c>
      <c r="V62" s="118">
        <f t="shared" si="22"/>
        <v>116.73533173000408</v>
      </c>
      <c r="W62" s="118">
        <f t="shared" ref="W62:Y62" si="23">W63+W66+W68+W77</f>
        <v>136.37878758783566</v>
      </c>
      <c r="X62" s="118">
        <f t="shared" si="23"/>
        <v>0</v>
      </c>
      <c r="Y62" s="118">
        <f t="shared" si="23"/>
        <v>0</v>
      </c>
      <c r="DA62" s="129" t="s">
        <v>4483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231.62250480309027</v>
      </c>
      <c r="D63" s="123">
        <f t="shared" si="24"/>
        <v>239.58084041117229</v>
      </c>
      <c r="E63" s="123">
        <f t="shared" si="24"/>
        <v>226.96314320272785</v>
      </c>
      <c r="F63" s="123">
        <f t="shared" si="24"/>
        <v>216.44632151485931</v>
      </c>
      <c r="G63" s="123">
        <f t="shared" si="24"/>
        <v>197.34363851640299</v>
      </c>
      <c r="H63" s="123">
        <f t="shared" si="24"/>
        <v>208.10393846378696</v>
      </c>
      <c r="I63" s="123">
        <f t="shared" si="24"/>
        <v>205.65321587349047</v>
      </c>
      <c r="J63" s="123">
        <f t="shared" si="24"/>
        <v>195.35826742750962</v>
      </c>
      <c r="K63" s="123">
        <f t="shared" si="24"/>
        <v>206.46951740393516</v>
      </c>
      <c r="L63" s="123">
        <f t="shared" si="24"/>
        <v>234.56756864347619</v>
      </c>
      <c r="M63" s="123">
        <f t="shared" si="24"/>
        <v>0</v>
      </c>
      <c r="N63" s="123">
        <f t="shared" si="24"/>
        <v>0</v>
      </c>
      <c r="O63" s="123">
        <f t="shared" si="24"/>
        <v>160.05696121625689</v>
      </c>
      <c r="P63" s="123">
        <f t="shared" si="24"/>
        <v>147.7821867356262</v>
      </c>
      <c r="Q63" s="123">
        <f t="shared" si="24"/>
        <v>128.68701231272095</v>
      </c>
      <c r="R63" s="123">
        <f t="shared" ref="R63:V63" si="25">SUM(R64:R65)</f>
        <v>133.12842689289556</v>
      </c>
      <c r="S63" s="123">
        <f t="shared" si="25"/>
        <v>130.41926450152823</v>
      </c>
      <c r="T63" s="123">
        <f t="shared" si="25"/>
        <v>117.16172861537844</v>
      </c>
      <c r="U63" s="123">
        <f t="shared" si="25"/>
        <v>124.90674484230865</v>
      </c>
      <c r="V63" s="123">
        <f t="shared" si="25"/>
        <v>101.18069913762625</v>
      </c>
      <c r="W63" s="123">
        <f t="shared" ref="W63:Y63" si="26">SUM(W64:W65)</f>
        <v>117.26914473214771</v>
      </c>
      <c r="X63" s="123">
        <f t="shared" si="26"/>
        <v>0</v>
      </c>
      <c r="Y63" s="123">
        <f t="shared" si="26"/>
        <v>0</v>
      </c>
      <c r="DA63" s="130" t="s">
        <v>4484</v>
      </c>
    </row>
    <row r="64" spans="1:105" ht="12" customHeight="1" x14ac:dyDescent="0.25">
      <c r="A64" s="97" t="s">
        <v>212</v>
      </c>
      <c r="B64" s="98"/>
      <c r="C64" s="99">
        <v>228.4672487486076</v>
      </c>
      <c r="D64" s="99">
        <v>236.37532432348254</v>
      </c>
      <c r="E64" s="99">
        <v>223.94868850228895</v>
      </c>
      <c r="F64" s="99">
        <v>213.63147338784736</v>
      </c>
      <c r="G64" s="99">
        <v>194.80351831423764</v>
      </c>
      <c r="H64" s="99">
        <v>205.44705693060334</v>
      </c>
      <c r="I64" s="99">
        <v>203.04420689648319</v>
      </c>
      <c r="J64" s="99">
        <v>192.90237008650428</v>
      </c>
      <c r="K64" s="99">
        <v>203.87485767051439</v>
      </c>
      <c r="L64" s="99">
        <v>231.60449101930948</v>
      </c>
      <c r="M64" s="99">
        <v>0</v>
      </c>
      <c r="N64" s="99">
        <v>0</v>
      </c>
      <c r="O64" s="99">
        <v>157.92114772046304</v>
      </c>
      <c r="P64" s="99">
        <v>145.73167549886088</v>
      </c>
      <c r="Q64" s="99">
        <v>126.84930528175363</v>
      </c>
      <c r="R64" s="99">
        <v>131.19397384700218</v>
      </c>
      <c r="S64" s="99">
        <v>128.51493553677184</v>
      </c>
      <c r="T64" s="99">
        <v>115.44894617042485</v>
      </c>
      <c r="U64" s="99">
        <v>123.07246631439378</v>
      </c>
      <c r="V64" s="99">
        <v>99.686544908278591</v>
      </c>
      <c r="W64" s="99">
        <v>115.51854071421111</v>
      </c>
      <c r="X64" s="99">
        <v>0</v>
      </c>
      <c r="Y64" s="99">
        <v>0</v>
      </c>
      <c r="DA64" s="63" t="s">
        <v>4485</v>
      </c>
    </row>
    <row r="65" spans="1:105" ht="12" customHeight="1" x14ac:dyDescent="0.25">
      <c r="A65" s="97" t="s">
        <v>53</v>
      </c>
      <c r="B65" s="98"/>
      <c r="C65" s="99">
        <v>3.1552560544826744</v>
      </c>
      <c r="D65" s="99">
        <v>3.2055160876897313</v>
      </c>
      <c r="E65" s="99">
        <v>3.0144547004388973</v>
      </c>
      <c r="F65" s="99">
        <v>2.8148481270119285</v>
      </c>
      <c r="G65" s="99">
        <v>2.5401202021653506</v>
      </c>
      <c r="H65" s="99">
        <v>2.6568815331836317</v>
      </c>
      <c r="I65" s="99">
        <v>2.6090089770072873</v>
      </c>
      <c r="J65" s="99">
        <v>2.4558973410053313</v>
      </c>
      <c r="K65" s="99">
        <v>2.5946597334207646</v>
      </c>
      <c r="L65" s="99">
        <v>2.9630776241667016</v>
      </c>
      <c r="M65" s="99">
        <v>0</v>
      </c>
      <c r="N65" s="99">
        <v>0</v>
      </c>
      <c r="O65" s="99">
        <v>2.1358134957938426</v>
      </c>
      <c r="P65" s="99">
        <v>2.050511236765316</v>
      </c>
      <c r="Q65" s="99">
        <v>1.8377070309673298</v>
      </c>
      <c r="R65" s="99">
        <v>1.9344530458933669</v>
      </c>
      <c r="S65" s="99">
        <v>1.9043289647563766</v>
      </c>
      <c r="T65" s="99">
        <v>1.7127824449535931</v>
      </c>
      <c r="U65" s="99">
        <v>1.8342785279148763</v>
      </c>
      <c r="V65" s="99">
        <v>1.4941542293476506</v>
      </c>
      <c r="W65" s="99">
        <v>1.7506040179366</v>
      </c>
      <c r="X65" s="99">
        <v>0</v>
      </c>
      <c r="Y65" s="99">
        <v>0</v>
      </c>
      <c r="DA65" s="63" t="s">
        <v>4486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8.9285352043785321E-2</v>
      </c>
      <c r="D66" s="123">
        <f t="shared" si="27"/>
        <v>7.6455309831803125E-2</v>
      </c>
      <c r="E66" s="123">
        <f t="shared" si="27"/>
        <v>6.0078493388417524E-2</v>
      </c>
      <c r="F66" s="123">
        <f t="shared" si="27"/>
        <v>6.0695087293310641E-2</v>
      </c>
      <c r="G66" s="123">
        <f t="shared" si="27"/>
        <v>9.284257687099659E-2</v>
      </c>
      <c r="H66" s="123">
        <f t="shared" si="27"/>
        <v>7.5110064861268352E-2</v>
      </c>
      <c r="I66" s="123">
        <f t="shared" si="27"/>
        <v>5.3987376205241612E-2</v>
      </c>
      <c r="J66" s="123">
        <f t="shared" si="27"/>
        <v>0.10691278668964939</v>
      </c>
      <c r="K66" s="123">
        <f t="shared" si="27"/>
        <v>5.2837777030534154E-2</v>
      </c>
      <c r="L66" s="123">
        <f t="shared" si="27"/>
        <v>8.2583942506945091E-2</v>
      </c>
      <c r="M66" s="123">
        <f t="shared" si="27"/>
        <v>0</v>
      </c>
      <c r="N66" s="123">
        <f t="shared" si="27"/>
        <v>0</v>
      </c>
      <c r="O66" s="123">
        <f t="shared" si="27"/>
        <v>7.6494664698026446E-2</v>
      </c>
      <c r="P66" s="123">
        <f t="shared" si="27"/>
        <v>3.4310880896050854E-2</v>
      </c>
      <c r="Q66" s="123">
        <f t="shared" si="27"/>
        <v>6.5202673345480147E-2</v>
      </c>
      <c r="R66" s="123">
        <f t="shared" si="27"/>
        <v>3.8650561367587676E-2</v>
      </c>
      <c r="S66" s="123">
        <f t="shared" si="27"/>
        <v>2.8150198815544897E-2</v>
      </c>
      <c r="T66" s="123">
        <f t="shared" si="27"/>
        <v>5.5250592938234151E-2</v>
      </c>
      <c r="U66" s="123">
        <f t="shared" si="27"/>
        <v>7.60615916525271E-2</v>
      </c>
      <c r="V66" s="123">
        <f t="shared" si="27"/>
        <v>0.12049249315067535</v>
      </c>
      <c r="W66" s="123">
        <f t="shared" si="27"/>
        <v>0.14106183468531738</v>
      </c>
      <c r="X66" s="123">
        <f t="shared" si="27"/>
        <v>0</v>
      </c>
      <c r="Y66" s="123">
        <f t="shared" si="27"/>
        <v>0</v>
      </c>
      <c r="DA66" s="130" t="s">
        <v>4487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8.9285352043785321E-2</v>
      </c>
      <c r="D67" s="99">
        <f>RES_hhdet_in_fech!D67/RES_summary!D$21</f>
        <v>7.6455309831803125E-2</v>
      </c>
      <c r="E67" s="99">
        <f>RES_hhdet_in_fech!E67/RES_summary!E$21</f>
        <v>6.0078493388417524E-2</v>
      </c>
      <c r="F67" s="99">
        <f>RES_hhdet_in_fech!F67/RES_summary!F$21</f>
        <v>6.0695087293310641E-2</v>
      </c>
      <c r="G67" s="99">
        <f>RES_hhdet_in_fech!G67/RES_summary!G$21</f>
        <v>9.284257687099659E-2</v>
      </c>
      <c r="H67" s="99">
        <f>RES_hhdet_in_fech!H67/RES_summary!H$21</f>
        <v>7.5110064861268352E-2</v>
      </c>
      <c r="I67" s="99">
        <f>RES_hhdet_in_fech!I67/RES_summary!I$21</f>
        <v>5.3987376205241612E-2</v>
      </c>
      <c r="J67" s="99">
        <f>RES_hhdet_in_fech!J67/RES_summary!J$21</f>
        <v>0.10691278668964939</v>
      </c>
      <c r="K67" s="99">
        <f>RES_hhdet_in_fech!K67/RES_summary!K$21</f>
        <v>5.2837777030534154E-2</v>
      </c>
      <c r="L67" s="99">
        <f>RES_hhdet_in_fech!L67/RES_summary!L$21</f>
        <v>8.2583942506945091E-2</v>
      </c>
      <c r="M67" s="99">
        <f>RES_hhdet_in_fech!M67/RES_summary!M$21</f>
        <v>0</v>
      </c>
      <c r="N67" s="99">
        <f>RES_hhdet_in_fech!N67/RES_summary!N$21</f>
        <v>0</v>
      </c>
      <c r="O67" s="99">
        <f>RES_hhdet_in_fech!O67/RES_summary!O$21</f>
        <v>7.6494664698026446E-2</v>
      </c>
      <c r="P67" s="99">
        <f>RES_hhdet_in_fech!P67/RES_summary!P$21</f>
        <v>3.4310880896050854E-2</v>
      </c>
      <c r="Q67" s="99">
        <f>RES_hhdet_in_fech!Q67/RES_summary!Q$21</f>
        <v>6.5202673345480147E-2</v>
      </c>
      <c r="R67" s="99">
        <f>RES_hhdet_in_fech!R67/RES_summary!R$21</f>
        <v>3.8650561367587676E-2</v>
      </c>
      <c r="S67" s="99">
        <f>RES_hhdet_in_fech!S67/RES_summary!S$21</f>
        <v>2.8150198815544897E-2</v>
      </c>
      <c r="T67" s="99">
        <f>RES_hhdet_in_fech!T67/RES_summary!T$21</f>
        <v>5.5250592938234151E-2</v>
      </c>
      <c r="U67" s="99">
        <f>RES_hhdet_in_fech!U67/RES_summary!U$21</f>
        <v>7.60615916525271E-2</v>
      </c>
      <c r="V67" s="99">
        <f>RES_hhdet_in_fech!V67/RES_summary!V$21</f>
        <v>0.12049249315067535</v>
      </c>
      <c r="W67" s="99">
        <f>RES_hhdet_in_fech!W67/RES_summary!W$21</f>
        <v>0.14106183468531738</v>
      </c>
      <c r="X67" s="99">
        <f>RES_hhdet_in_fech!X67/RES_summary!X$21</f>
        <v>0</v>
      </c>
      <c r="Y67" s="99">
        <f>RES_hhdet_in_fech!Y67/RES_summary!Y$21</f>
        <v>0</v>
      </c>
      <c r="DA67" s="63" t="s">
        <v>4488</v>
      </c>
    </row>
    <row r="68" spans="1:105" ht="12" customHeight="1" x14ac:dyDescent="0.25">
      <c r="A68" s="121" t="s">
        <v>55</v>
      </c>
      <c r="B68" s="122"/>
      <c r="C68" s="123">
        <v>20.310350316379708</v>
      </c>
      <c r="D68" s="123">
        <v>20.791290499945095</v>
      </c>
      <c r="E68" s="123">
        <v>18.716209713754122</v>
      </c>
      <c r="F68" s="123">
        <v>18.768487960485103</v>
      </c>
      <c r="G68" s="123">
        <v>15.884165514604657</v>
      </c>
      <c r="H68" s="123">
        <v>16.700803561327753</v>
      </c>
      <c r="I68" s="123">
        <v>16.2680508999645</v>
      </c>
      <c r="J68" s="123">
        <v>17.657523319982282</v>
      </c>
      <c r="K68" s="123">
        <v>18.948375905249794</v>
      </c>
      <c r="L68" s="123">
        <v>18.904317892570624</v>
      </c>
      <c r="M68" s="123">
        <v>0</v>
      </c>
      <c r="N68" s="123">
        <v>0</v>
      </c>
      <c r="O68" s="123">
        <v>16.375476328673951</v>
      </c>
      <c r="P68" s="123">
        <v>14.343910323517973</v>
      </c>
      <c r="Q68" s="123">
        <v>14.059780465546959</v>
      </c>
      <c r="R68" s="123">
        <v>13.437723621925562</v>
      </c>
      <c r="S68" s="123">
        <v>14.463894408516701</v>
      </c>
      <c r="T68" s="123">
        <v>12.637232096240501</v>
      </c>
      <c r="U68" s="123">
        <v>17.037953379076953</v>
      </c>
      <c r="V68" s="123">
        <v>12.223760801531004</v>
      </c>
      <c r="W68" s="123">
        <v>14.933075293299837</v>
      </c>
      <c r="X68" s="123">
        <v>0</v>
      </c>
      <c r="Y68" s="123">
        <v>0</v>
      </c>
      <c r="DA68" s="130" t="s">
        <v>4489</v>
      </c>
    </row>
    <row r="69" spans="1:105" ht="12" customHeight="1" x14ac:dyDescent="0.25">
      <c r="A69" s="97" t="s">
        <v>134</v>
      </c>
      <c r="B69" s="98"/>
      <c r="C69" s="99">
        <v>20.429068785559259</v>
      </c>
      <c r="D69" s="99">
        <v>20.949192813340659</v>
      </c>
      <c r="E69" s="99">
        <v>18.805785820487959</v>
      </c>
      <c r="F69" s="99">
        <v>18.878357928244725</v>
      </c>
      <c r="G69" s="99">
        <v>15.925039399670464</v>
      </c>
      <c r="H69" s="99">
        <v>16.795317045313222</v>
      </c>
      <c r="I69" s="99">
        <v>16.358486429102069</v>
      </c>
      <c r="J69" s="99">
        <v>17.729837198082372</v>
      </c>
      <c r="K69" s="99">
        <v>19.078293848273912</v>
      </c>
      <c r="L69" s="99">
        <v>19.287062779980406</v>
      </c>
      <c r="M69" s="99">
        <v>0</v>
      </c>
      <c r="N69" s="99">
        <v>0</v>
      </c>
      <c r="O69" s="99">
        <v>16.390340743584407</v>
      </c>
      <c r="P69" s="99">
        <v>14.35838224793708</v>
      </c>
      <c r="Q69" s="99">
        <v>13.982970558179503</v>
      </c>
      <c r="R69" s="99">
        <v>13.379517776764958</v>
      </c>
      <c r="S69" s="99">
        <v>14.446915346504019</v>
      </c>
      <c r="T69" s="99">
        <v>12.605176856027624</v>
      </c>
      <c r="U69" s="99">
        <v>17.036405492879261</v>
      </c>
      <c r="V69" s="99">
        <v>12.21376862874849</v>
      </c>
      <c r="W69" s="99">
        <v>15.071251789233653</v>
      </c>
      <c r="X69" s="99">
        <v>0</v>
      </c>
      <c r="Y69" s="99">
        <v>0</v>
      </c>
      <c r="DA69" s="63" t="s">
        <v>4490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15.397032425775789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14.010734696832733</v>
      </c>
      <c r="T70" s="99">
        <v>0</v>
      </c>
      <c r="U70" s="99">
        <v>16.590301383338744</v>
      </c>
      <c r="V70" s="99">
        <v>11.926471548205532</v>
      </c>
      <c r="W70" s="99">
        <v>14.719174076315339</v>
      </c>
      <c r="X70" s="99">
        <v>0</v>
      </c>
      <c r="Y70" s="99">
        <v>0</v>
      </c>
      <c r="DA70" s="63" t="s">
        <v>4491</v>
      </c>
    </row>
    <row r="71" spans="1:105" ht="12" customHeight="1" x14ac:dyDescent="0.25">
      <c r="A71" s="100" t="s">
        <v>212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13.282852313498235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11.627489400633943</v>
      </c>
      <c r="T71" s="102">
        <v>0</v>
      </c>
      <c r="U71" s="102">
        <v>13.711416959110768</v>
      </c>
      <c r="V71" s="102">
        <v>9.8300573157961697</v>
      </c>
      <c r="W71" s="102">
        <v>12.005281188923245</v>
      </c>
      <c r="X71" s="102">
        <v>0</v>
      </c>
      <c r="Y71" s="102">
        <v>0</v>
      </c>
      <c r="DA71" s="131" t="s">
        <v>4492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2.1141801122775545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2.3832452961987918</v>
      </c>
      <c r="T72" s="105">
        <v>0</v>
      </c>
      <c r="U72" s="105">
        <v>2.8788844242279774</v>
      </c>
      <c r="V72" s="105">
        <v>2.0964142324093613</v>
      </c>
      <c r="W72" s="105">
        <v>2.7138928873920927</v>
      </c>
      <c r="X72" s="105">
        <v>0</v>
      </c>
      <c r="Y72" s="105">
        <v>0</v>
      </c>
      <c r="DA72" s="132" t="s">
        <v>4493</v>
      </c>
    </row>
    <row r="73" spans="1:105" ht="12" customHeight="1" x14ac:dyDescent="0.25">
      <c r="A73" s="106" t="s">
        <v>122</v>
      </c>
      <c r="B73" s="101"/>
      <c r="C73" s="102">
        <v>18.160698035164309</v>
      </c>
      <c r="D73" s="102">
        <v>17.959575679717922</v>
      </c>
      <c r="E73" s="102">
        <v>17.254199685991136</v>
      </c>
      <c r="F73" s="102">
        <v>16.982805224660339</v>
      </c>
      <c r="G73" s="102">
        <v>15.254511817274205</v>
      </c>
      <c r="H73" s="102">
        <v>15.17465738114559</v>
      </c>
      <c r="I73" s="102">
        <v>14.542622301009576</v>
      </c>
      <c r="J73" s="102">
        <v>16.383109304385961</v>
      </c>
      <c r="K73" s="102">
        <v>17.455158669946989</v>
      </c>
      <c r="L73" s="102">
        <v>16.781816675821716</v>
      </c>
      <c r="M73" s="102">
        <v>0</v>
      </c>
      <c r="N73" s="102">
        <v>0</v>
      </c>
      <c r="O73" s="102">
        <v>16.383532015621668</v>
      </c>
      <c r="P73" s="102">
        <v>14.340113048006128</v>
      </c>
      <c r="Q73" s="102">
        <v>14.56408653200242</v>
      </c>
      <c r="R73" s="102">
        <v>14.400096664139486</v>
      </c>
      <c r="S73" s="102">
        <v>15.25622755239587</v>
      </c>
      <c r="T73" s="102">
        <v>13.847389268010735</v>
      </c>
      <c r="U73" s="102">
        <v>17.169092683625262</v>
      </c>
      <c r="V73" s="102">
        <v>12.47105928087989</v>
      </c>
      <c r="W73" s="102">
        <v>13.571852457752813</v>
      </c>
      <c r="X73" s="102">
        <v>0</v>
      </c>
      <c r="Y73" s="102">
        <v>0</v>
      </c>
      <c r="DA73" s="131" t="s">
        <v>4494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16.087912620147289</v>
      </c>
      <c r="G74" s="105">
        <v>14.468217935776027</v>
      </c>
      <c r="H74" s="105">
        <v>14.394221916434587</v>
      </c>
      <c r="I74" s="105">
        <v>13.840997188701758</v>
      </c>
      <c r="J74" s="105">
        <v>15.566035598224172</v>
      </c>
      <c r="K74" s="105">
        <v>16.59139252237545</v>
      </c>
      <c r="L74" s="105">
        <v>15.946860061504347</v>
      </c>
      <c r="M74" s="105">
        <v>0</v>
      </c>
      <c r="N74" s="105">
        <v>0</v>
      </c>
      <c r="O74" s="105">
        <v>15.637144326181728</v>
      </c>
      <c r="P74" s="105">
        <v>13.726384921765371</v>
      </c>
      <c r="Q74" s="105">
        <v>13.972143705055796</v>
      </c>
      <c r="R74" s="105">
        <v>13.844618504670526</v>
      </c>
      <c r="S74" s="105">
        <v>14.690920543869652</v>
      </c>
      <c r="T74" s="105">
        <v>13.357469048751076</v>
      </c>
      <c r="U74" s="105">
        <v>16.58501967251695</v>
      </c>
      <c r="V74" s="105">
        <v>12.063978962226257</v>
      </c>
      <c r="W74" s="105">
        <v>13.1279405884989</v>
      </c>
      <c r="X74" s="105">
        <v>0</v>
      </c>
      <c r="Y74" s="105">
        <v>0</v>
      </c>
      <c r="DA74" s="132" t="s">
        <v>4495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13.543442347423744</v>
      </c>
      <c r="G75" s="99">
        <v>12.218142514664402</v>
      </c>
      <c r="H75" s="99">
        <v>12.144538526919318</v>
      </c>
      <c r="I75" s="99">
        <v>11.803946522813311</v>
      </c>
      <c r="J75" s="99">
        <v>13.171884827890707</v>
      </c>
      <c r="K75" s="99">
        <v>14.038608791688331</v>
      </c>
      <c r="L75" s="99">
        <v>13.4538252779733</v>
      </c>
      <c r="M75" s="99">
        <v>0</v>
      </c>
      <c r="N75" s="99">
        <v>0</v>
      </c>
      <c r="O75" s="99">
        <v>13.152023556516662</v>
      </c>
      <c r="P75" s="99">
        <v>11.52228392227344</v>
      </c>
      <c r="Q75" s="99">
        <v>11.684091067204628</v>
      </c>
      <c r="R75" s="99">
        <v>11.583736109667189</v>
      </c>
      <c r="S75" s="99">
        <v>12.272944312262814</v>
      </c>
      <c r="T75" s="99">
        <v>11.150645945641083</v>
      </c>
      <c r="U75" s="99">
        <v>13.810120089747805</v>
      </c>
      <c r="V75" s="99">
        <v>10.021151163828906</v>
      </c>
      <c r="W75" s="99">
        <v>10.781395869586992</v>
      </c>
      <c r="X75" s="99">
        <v>0</v>
      </c>
      <c r="Y75" s="99">
        <v>0</v>
      </c>
      <c r="DA75" s="63" t="s">
        <v>4496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2.5444702727235446</v>
      </c>
      <c r="G76" s="99">
        <v>2.2500754211116227</v>
      </c>
      <c r="H76" s="99">
        <v>2.2496833895152673</v>
      </c>
      <c r="I76" s="99">
        <v>2.0370506658884482</v>
      </c>
      <c r="J76" s="99">
        <v>2.3941507703334626</v>
      </c>
      <c r="K76" s="99">
        <v>2.5527837306871186</v>
      </c>
      <c r="L76" s="99">
        <v>2.4930347835310496</v>
      </c>
      <c r="M76" s="99">
        <v>0</v>
      </c>
      <c r="N76" s="99">
        <v>0</v>
      </c>
      <c r="O76" s="99">
        <v>2.485120769665067</v>
      </c>
      <c r="P76" s="99">
        <v>2.2041009994919318</v>
      </c>
      <c r="Q76" s="99">
        <v>2.288052637851167</v>
      </c>
      <c r="R76" s="99">
        <v>2.2608823950033372</v>
      </c>
      <c r="S76" s="99">
        <v>2.4179762316068367</v>
      </c>
      <c r="T76" s="99">
        <v>2.206823103109993</v>
      </c>
      <c r="U76" s="99">
        <v>2.7748995827691414</v>
      </c>
      <c r="V76" s="99">
        <v>2.0428277983973531</v>
      </c>
      <c r="W76" s="99">
        <v>2.3465447189119093</v>
      </c>
      <c r="X76" s="99">
        <v>0</v>
      </c>
      <c r="Y76" s="99">
        <v>0</v>
      </c>
      <c r="DA76" s="63" t="s">
        <v>4497</v>
      </c>
    </row>
    <row r="77" spans="1:105" ht="12" customHeight="1" x14ac:dyDescent="0.25">
      <c r="A77" s="121" t="s">
        <v>54</v>
      </c>
      <c r="B77" s="122"/>
      <c r="C77" s="123">
        <v>2.1451760798806387</v>
      </c>
      <c r="D77" s="123">
        <v>2.2467040195285644</v>
      </c>
      <c r="E77" s="123">
        <v>2.0608812320705137</v>
      </c>
      <c r="F77" s="123">
        <v>2.0761802420831947</v>
      </c>
      <c r="G77" s="123">
        <v>1.806227260306966</v>
      </c>
      <c r="H77" s="123">
        <v>1.8663387389003574</v>
      </c>
      <c r="I77" s="123">
        <v>1.8974613930097106</v>
      </c>
      <c r="J77" s="123">
        <v>2.2426192030705057</v>
      </c>
      <c r="K77" s="123">
        <v>2.5649054441306953</v>
      </c>
      <c r="L77" s="123">
        <v>2.6183654079616892</v>
      </c>
      <c r="M77" s="123">
        <v>0</v>
      </c>
      <c r="N77" s="123">
        <v>0</v>
      </c>
      <c r="O77" s="123">
        <v>2.4529861488952083</v>
      </c>
      <c r="P77" s="123">
        <v>2.272000272498556</v>
      </c>
      <c r="Q77" s="123">
        <v>2.3393176073258712</v>
      </c>
      <c r="R77" s="123">
        <v>2.321138814180649</v>
      </c>
      <c r="S77" s="123">
        <v>2.6247497119669374</v>
      </c>
      <c r="T77" s="123">
        <v>2.417369452813984</v>
      </c>
      <c r="U77" s="123">
        <v>3.4152181406514006</v>
      </c>
      <c r="V77" s="123">
        <v>3.2103792976961518</v>
      </c>
      <c r="W77" s="123">
        <v>4.0355057277028115</v>
      </c>
      <c r="X77" s="123">
        <v>0</v>
      </c>
      <c r="Y77" s="123">
        <v>0</v>
      </c>
      <c r="DA77" s="130" t="s">
        <v>4498</v>
      </c>
    </row>
    <row r="78" spans="1:105" ht="12" customHeight="1" x14ac:dyDescent="0.25">
      <c r="A78" s="97" t="s">
        <v>189</v>
      </c>
      <c r="B78" s="98"/>
      <c r="C78" s="99">
        <v>2.1593545109716441</v>
      </c>
      <c r="D78" s="99">
        <v>2.2645357026888999</v>
      </c>
      <c r="E78" s="99">
        <v>2.0817354008787947</v>
      </c>
      <c r="F78" s="99">
        <v>2.104114173484124</v>
      </c>
      <c r="G78" s="99">
        <v>1.8315650718669161</v>
      </c>
      <c r="H78" s="99">
        <v>1.8918011356785978</v>
      </c>
      <c r="I78" s="99">
        <v>1.9199275414261263</v>
      </c>
      <c r="J78" s="99">
        <v>2.2649739341936574</v>
      </c>
      <c r="K78" s="99">
        <v>2.5958544294568853</v>
      </c>
      <c r="L78" s="99">
        <v>2.6591617974399813</v>
      </c>
      <c r="M78" s="99">
        <v>0</v>
      </c>
      <c r="N78" s="99">
        <v>0</v>
      </c>
      <c r="O78" s="99">
        <v>2.4987028969564236</v>
      </c>
      <c r="P78" s="99">
        <v>2.3230391028826567</v>
      </c>
      <c r="Q78" s="99">
        <v>2.3711559463376553</v>
      </c>
      <c r="R78" s="99">
        <v>2.3435864675219422</v>
      </c>
      <c r="S78" s="99">
        <v>2.6516541640151394</v>
      </c>
      <c r="T78" s="99">
        <v>2.4539563826121946</v>
      </c>
      <c r="U78" s="99">
        <v>3.475381573305294</v>
      </c>
      <c r="V78" s="99">
        <v>3.3413081227495249</v>
      </c>
      <c r="W78" s="99">
        <v>4.3125563057670133</v>
      </c>
      <c r="X78" s="99">
        <v>0</v>
      </c>
      <c r="Y78" s="99">
        <v>0</v>
      </c>
      <c r="DA78" s="63" t="s">
        <v>4499</v>
      </c>
    </row>
    <row r="79" spans="1:105" ht="12" customHeight="1" x14ac:dyDescent="0.25">
      <c r="A79" s="109" t="s">
        <v>120</v>
      </c>
      <c r="B79" s="33"/>
      <c r="C79" s="110">
        <v>1.7379400313223117</v>
      </c>
      <c r="D79" s="110">
        <v>1.7314622271588831</v>
      </c>
      <c r="E79" s="110">
        <v>1.6927249442627934</v>
      </c>
      <c r="F79" s="110">
        <v>1.6905705368747093</v>
      </c>
      <c r="G79" s="110">
        <v>1.4915669958182847</v>
      </c>
      <c r="H79" s="110">
        <v>1.5348646281145382</v>
      </c>
      <c r="I79" s="110">
        <v>1.506428971923983</v>
      </c>
      <c r="J79" s="110">
        <v>1.7552860645858011</v>
      </c>
      <c r="K79" s="110">
        <v>1.9459257376069048</v>
      </c>
      <c r="L79" s="110">
        <v>1.9597951206692648</v>
      </c>
      <c r="M79" s="110">
        <v>0</v>
      </c>
      <c r="N79" s="110">
        <v>0</v>
      </c>
      <c r="O79" s="110">
        <v>1.9683886194463329</v>
      </c>
      <c r="P79" s="110">
        <v>1.7743716762535726</v>
      </c>
      <c r="Q79" s="110">
        <v>1.8241153942260904</v>
      </c>
      <c r="R79" s="110">
        <v>1.8366436295643973</v>
      </c>
      <c r="S79" s="110">
        <v>1.9944168354090617</v>
      </c>
      <c r="T79" s="110">
        <v>1.8942752402936216</v>
      </c>
      <c r="U79" s="110">
        <v>2.4187612873213071</v>
      </c>
      <c r="V79" s="110">
        <v>2.3552504090663073</v>
      </c>
      <c r="W79" s="110">
        <v>2.6203014235370237</v>
      </c>
      <c r="X79" s="110">
        <v>0</v>
      </c>
      <c r="Y79" s="110">
        <v>0</v>
      </c>
      <c r="DA79" s="60" t="s">
        <v>4500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245.36764233330567</v>
      </c>
      <c r="D81" s="118">
        <f t="shared" si="28"/>
        <v>241.98481286681692</v>
      </c>
      <c r="E81" s="118">
        <f t="shared" si="28"/>
        <v>234.39348455837722</v>
      </c>
      <c r="F81" s="118">
        <f t="shared" si="28"/>
        <v>223.28848594973164</v>
      </c>
      <c r="G81" s="118">
        <f t="shared" si="28"/>
        <v>207.17993402488378</v>
      </c>
      <c r="H81" s="118">
        <f t="shared" si="28"/>
        <v>201.55067434336863</v>
      </c>
      <c r="I81" s="118">
        <f t="shared" si="28"/>
        <v>191.64311031850306</v>
      </c>
      <c r="J81" s="118">
        <f t="shared" si="28"/>
        <v>196.13360250784709</v>
      </c>
      <c r="K81" s="118">
        <f t="shared" si="28"/>
        <v>199.80739314235166</v>
      </c>
      <c r="L81" s="118">
        <f t="shared" si="28"/>
        <v>211.05302923223223</v>
      </c>
      <c r="M81" s="118">
        <f t="shared" si="28"/>
        <v>170.47812557548247</v>
      </c>
      <c r="N81" s="118">
        <f t="shared" si="28"/>
        <v>183.76174286919186</v>
      </c>
      <c r="O81" s="118">
        <f t="shared" si="28"/>
        <v>170.90858485454226</v>
      </c>
      <c r="P81" s="118">
        <f t="shared" si="28"/>
        <v>161.30183737911585</v>
      </c>
      <c r="Q81" s="118">
        <f t="shared" si="28"/>
        <v>149.02399609465107</v>
      </c>
      <c r="R81" s="118">
        <f t="shared" ref="R81:V81" si="29">R82+R85+R87+R100</f>
        <v>154.7421011842481</v>
      </c>
      <c r="S81" s="118">
        <f t="shared" si="29"/>
        <v>148.81960385706734</v>
      </c>
      <c r="T81" s="118">
        <f t="shared" si="29"/>
        <v>136.65466189181606</v>
      </c>
      <c r="U81" s="118">
        <f t="shared" si="29"/>
        <v>136.99422557032398</v>
      </c>
      <c r="V81" s="118">
        <f t="shared" si="29"/>
        <v>110.65396076790131</v>
      </c>
      <c r="W81" s="118">
        <f t="shared" ref="W81:Y81" si="30">W82+W85+W87+W100</f>
        <v>113.79925862481112</v>
      </c>
      <c r="X81" s="118">
        <f t="shared" si="30"/>
        <v>107.92573293852284</v>
      </c>
      <c r="Y81" s="118">
        <f t="shared" si="30"/>
        <v>90.75836467604806</v>
      </c>
      <c r="DA81" s="129" t="s">
        <v>4501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225.22816095680497</v>
      </c>
      <c r="D82" s="123">
        <f t="shared" si="31"/>
        <v>222.02598581856287</v>
      </c>
      <c r="E82" s="123">
        <f t="shared" si="31"/>
        <v>215.19865628969649</v>
      </c>
      <c r="F82" s="123">
        <f t="shared" si="31"/>
        <v>204.38989970644514</v>
      </c>
      <c r="G82" s="123">
        <f t="shared" si="31"/>
        <v>190.23189989004865</v>
      </c>
      <c r="H82" s="123">
        <f t="shared" si="31"/>
        <v>184.79527137480841</v>
      </c>
      <c r="I82" s="123">
        <f t="shared" si="31"/>
        <v>175.58494122950773</v>
      </c>
      <c r="J82" s="123">
        <f t="shared" si="31"/>
        <v>177.70023446695694</v>
      </c>
      <c r="K82" s="123">
        <f t="shared" si="31"/>
        <v>180.26933580095675</v>
      </c>
      <c r="L82" s="123">
        <f t="shared" si="31"/>
        <v>192.22088367077964</v>
      </c>
      <c r="M82" s="123">
        <f t="shared" si="31"/>
        <v>154.13621199541245</v>
      </c>
      <c r="N82" s="123">
        <f t="shared" si="31"/>
        <v>166.05598610277082</v>
      </c>
      <c r="O82" s="123">
        <f t="shared" si="31"/>
        <v>152.59609416444624</v>
      </c>
      <c r="P82" s="123">
        <f t="shared" si="31"/>
        <v>145.16757695424255</v>
      </c>
      <c r="Q82" s="123">
        <f t="shared" si="31"/>
        <v>132.55152972551485</v>
      </c>
      <c r="R82" s="123">
        <f t="shared" ref="R82:V82" si="32">SUM(R83:R84)</f>
        <v>138.5648767669426</v>
      </c>
      <c r="S82" s="123">
        <f t="shared" si="32"/>
        <v>131.74020066096273</v>
      </c>
      <c r="T82" s="123">
        <f t="shared" si="32"/>
        <v>121.05367372302537</v>
      </c>
      <c r="U82" s="123">
        <f t="shared" si="32"/>
        <v>117.57836724936664</v>
      </c>
      <c r="V82" s="123">
        <f t="shared" si="32"/>
        <v>95.93059279272893</v>
      </c>
      <c r="W82" s="123">
        <f t="shared" ref="W82:Y82" si="33">SUM(W83:W84)</f>
        <v>97.706290084573027</v>
      </c>
      <c r="X82" s="123">
        <f t="shared" si="33"/>
        <v>84.939666663114323</v>
      </c>
      <c r="Y82" s="123">
        <f t="shared" si="33"/>
        <v>67.889627363941358</v>
      </c>
      <c r="DA82" s="130" t="s">
        <v>4502</v>
      </c>
    </row>
    <row r="83" spans="1:105" ht="12" customHeight="1" x14ac:dyDescent="0.25">
      <c r="A83" s="97" t="s">
        <v>199</v>
      </c>
      <c r="B83" s="98"/>
      <c r="C83" s="99">
        <v>223.93776669402664</v>
      </c>
      <c r="D83" s="99">
        <v>220.76102641027657</v>
      </c>
      <c r="E83" s="99">
        <v>213.9670324426028</v>
      </c>
      <c r="F83" s="99">
        <v>203.23110542045816</v>
      </c>
      <c r="G83" s="99">
        <v>189.15244862997076</v>
      </c>
      <c r="H83" s="99">
        <v>183.7440399191093</v>
      </c>
      <c r="I83" s="99">
        <v>174.58240530726374</v>
      </c>
      <c r="J83" s="99">
        <v>176.68581964147558</v>
      </c>
      <c r="K83" s="99">
        <v>179.23286083632743</v>
      </c>
      <c r="L83" s="99">
        <v>191.10329062207342</v>
      </c>
      <c r="M83" s="99">
        <v>153.24473893833115</v>
      </c>
      <c r="N83" s="99">
        <v>165.089180384717</v>
      </c>
      <c r="O83" s="99">
        <v>151.7106979412942</v>
      </c>
      <c r="P83" s="99">
        <v>144.32611996217238</v>
      </c>
      <c r="Q83" s="99">
        <v>131.78322304813705</v>
      </c>
      <c r="R83" s="99">
        <v>137.75041780049759</v>
      </c>
      <c r="S83" s="99">
        <v>130.95967903783594</v>
      </c>
      <c r="T83" s="99">
        <v>120.33143056873064</v>
      </c>
      <c r="U83" s="99">
        <v>116.86955066268175</v>
      </c>
      <c r="V83" s="99">
        <v>95.346683586117678</v>
      </c>
      <c r="W83" s="99">
        <v>97.102861595424955</v>
      </c>
      <c r="X83" s="99">
        <v>84.415386696464921</v>
      </c>
      <c r="Y83" s="99">
        <v>67.468426976997264</v>
      </c>
      <c r="DA83" s="63" t="s">
        <v>4503</v>
      </c>
    </row>
    <row r="84" spans="1:105" ht="12" customHeight="1" x14ac:dyDescent="0.25">
      <c r="A84" s="97" t="s">
        <v>53</v>
      </c>
      <c r="B84" s="98"/>
      <c r="C84" s="99">
        <v>1.2903942627783462</v>
      </c>
      <c r="D84" s="99">
        <v>1.2649594082863145</v>
      </c>
      <c r="E84" s="99">
        <v>1.2316238470936771</v>
      </c>
      <c r="F84" s="99">
        <v>1.1587942859869806</v>
      </c>
      <c r="G84" s="99">
        <v>1.079451260077898</v>
      </c>
      <c r="H84" s="99">
        <v>1.0512314556991069</v>
      </c>
      <c r="I84" s="99">
        <v>1.0025359222440005</v>
      </c>
      <c r="J84" s="99">
        <v>1.0144148254813672</v>
      </c>
      <c r="K84" s="99">
        <v>1.0364749646293332</v>
      </c>
      <c r="L84" s="99">
        <v>1.1175930487062125</v>
      </c>
      <c r="M84" s="99">
        <v>0.89147305708128932</v>
      </c>
      <c r="N84" s="99">
        <v>0.9668057180538302</v>
      </c>
      <c r="O84" s="99">
        <v>0.88539622315205457</v>
      </c>
      <c r="P84" s="99">
        <v>0.84145699207017632</v>
      </c>
      <c r="Q84" s="99">
        <v>0.76830667737780733</v>
      </c>
      <c r="R84" s="99">
        <v>0.81445896644502602</v>
      </c>
      <c r="S84" s="99">
        <v>0.78052162312677553</v>
      </c>
      <c r="T84" s="99">
        <v>0.72224315429473462</v>
      </c>
      <c r="U84" s="99">
        <v>0.70881658668488301</v>
      </c>
      <c r="V84" s="99">
        <v>0.58390920661125123</v>
      </c>
      <c r="W84" s="99">
        <v>0.60342848914806813</v>
      </c>
      <c r="X84" s="99">
        <v>0.5242799666494049</v>
      </c>
      <c r="Y84" s="99">
        <v>0.42120038694409312</v>
      </c>
      <c r="DA84" s="63" t="s">
        <v>4504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8.8308995789560765E-2</v>
      </c>
      <c r="D85" s="123">
        <f t="shared" si="34"/>
        <v>7.7433655520861247E-2</v>
      </c>
      <c r="E85" s="123">
        <f t="shared" si="34"/>
        <v>5.8280945262662961E-2</v>
      </c>
      <c r="F85" s="123">
        <f t="shared" si="34"/>
        <v>6.3077839979328809E-2</v>
      </c>
      <c r="G85" s="123">
        <f t="shared" si="34"/>
        <v>9.2637462192436917E-2</v>
      </c>
      <c r="H85" s="123">
        <f t="shared" si="34"/>
        <v>7.6644614602337402E-2</v>
      </c>
      <c r="I85" s="123">
        <f t="shared" si="34"/>
        <v>5.4559611684818057E-2</v>
      </c>
      <c r="J85" s="123">
        <f t="shared" si="34"/>
        <v>0.10689351693209954</v>
      </c>
      <c r="K85" s="123">
        <f t="shared" si="34"/>
        <v>5.145384216744571E-2</v>
      </c>
      <c r="L85" s="123">
        <f t="shared" si="34"/>
        <v>8.6206555044782002E-2</v>
      </c>
      <c r="M85" s="123">
        <f t="shared" si="34"/>
        <v>4.0232299499909412E-2</v>
      </c>
      <c r="N85" s="123">
        <f t="shared" si="34"/>
        <v>7.352612346232075E-2</v>
      </c>
      <c r="O85" s="123">
        <f t="shared" si="34"/>
        <v>8.1409647421247594E-2</v>
      </c>
      <c r="P85" s="123">
        <f t="shared" si="34"/>
        <v>4.4682902869026569E-2</v>
      </c>
      <c r="Q85" s="123">
        <f t="shared" si="34"/>
        <v>6.4831872199937177E-2</v>
      </c>
      <c r="R85" s="123">
        <f t="shared" si="34"/>
        <v>3.7843467587652141E-2</v>
      </c>
      <c r="S85" s="123">
        <f t="shared" si="34"/>
        <v>2.7283146261427811E-2</v>
      </c>
      <c r="T85" s="123">
        <f t="shared" si="34"/>
        <v>5.3097992782320129E-2</v>
      </c>
      <c r="U85" s="123">
        <f t="shared" si="34"/>
        <v>7.5573088165604541E-2</v>
      </c>
      <c r="V85" s="123">
        <f t="shared" si="34"/>
        <v>0.12322927295332808</v>
      </c>
      <c r="W85" s="123">
        <f t="shared" si="34"/>
        <v>0.14698709177073807</v>
      </c>
      <c r="X85" s="123">
        <f t="shared" si="34"/>
        <v>5.5836997998837005E-2</v>
      </c>
      <c r="Y85" s="123">
        <f t="shared" si="34"/>
        <v>0.27510017699792738</v>
      </c>
      <c r="DA85" s="130" t="s">
        <v>4505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8.8308995789560765E-2</v>
      </c>
      <c r="D86" s="99">
        <f>RES_hhdet_in_fech!D86/RES_summary!D$21</f>
        <v>7.7433655520861247E-2</v>
      </c>
      <c r="E86" s="99">
        <f>RES_hhdet_in_fech!E86/RES_summary!E$21</f>
        <v>5.8280945262662961E-2</v>
      </c>
      <c r="F86" s="99">
        <f>RES_hhdet_in_fech!F86/RES_summary!F$21</f>
        <v>6.3077839979328809E-2</v>
      </c>
      <c r="G86" s="99">
        <f>RES_hhdet_in_fech!G86/RES_summary!G$21</f>
        <v>9.2637462192436917E-2</v>
      </c>
      <c r="H86" s="99">
        <f>RES_hhdet_in_fech!H86/RES_summary!H$21</f>
        <v>7.6644614602337402E-2</v>
      </c>
      <c r="I86" s="99">
        <f>RES_hhdet_in_fech!I86/RES_summary!I$21</f>
        <v>5.4559611684818057E-2</v>
      </c>
      <c r="J86" s="99">
        <f>RES_hhdet_in_fech!J86/RES_summary!J$21</f>
        <v>0.10689351693209954</v>
      </c>
      <c r="K86" s="99">
        <f>RES_hhdet_in_fech!K86/RES_summary!K$21</f>
        <v>5.145384216744571E-2</v>
      </c>
      <c r="L86" s="99">
        <f>RES_hhdet_in_fech!L86/RES_summary!L$21</f>
        <v>8.6206555044782002E-2</v>
      </c>
      <c r="M86" s="99">
        <f>RES_hhdet_in_fech!M86/RES_summary!M$21</f>
        <v>4.0232299499909412E-2</v>
      </c>
      <c r="N86" s="99">
        <f>RES_hhdet_in_fech!N86/RES_summary!N$21</f>
        <v>7.352612346232075E-2</v>
      </c>
      <c r="O86" s="99">
        <f>RES_hhdet_in_fech!O86/RES_summary!O$21</f>
        <v>8.1409647421247594E-2</v>
      </c>
      <c r="P86" s="99">
        <f>RES_hhdet_in_fech!P86/RES_summary!P$21</f>
        <v>4.4682902869026569E-2</v>
      </c>
      <c r="Q86" s="99">
        <f>RES_hhdet_in_fech!Q86/RES_summary!Q$21</f>
        <v>6.4831872199937177E-2</v>
      </c>
      <c r="R86" s="99">
        <f>RES_hhdet_in_fech!R86/RES_summary!R$21</f>
        <v>3.7843467587652141E-2</v>
      </c>
      <c r="S86" s="99">
        <f>RES_hhdet_in_fech!S86/RES_summary!S$21</f>
        <v>2.7283146261427811E-2</v>
      </c>
      <c r="T86" s="99">
        <f>RES_hhdet_in_fech!T86/RES_summary!T$21</f>
        <v>5.3097992782320129E-2</v>
      </c>
      <c r="U86" s="99">
        <f>RES_hhdet_in_fech!U86/RES_summary!U$21</f>
        <v>7.5573088165604541E-2</v>
      </c>
      <c r="V86" s="99">
        <f>RES_hhdet_in_fech!V86/RES_summary!V$21</f>
        <v>0.12322927295332808</v>
      </c>
      <c r="W86" s="99">
        <f>RES_hhdet_in_fech!W86/RES_summary!W$21</f>
        <v>0.14698709177073807</v>
      </c>
      <c r="X86" s="99">
        <f>RES_hhdet_in_fech!X86/RES_summary!X$21</f>
        <v>5.5836997998837005E-2</v>
      </c>
      <c r="Y86" s="99">
        <f>RES_hhdet_in_fech!Y86/RES_summary!Y$21</f>
        <v>0.27510017699792738</v>
      </c>
      <c r="DA86" s="63" t="s">
        <v>4506</v>
      </c>
    </row>
    <row r="87" spans="1:105" ht="12" customHeight="1" x14ac:dyDescent="0.25">
      <c r="A87" s="121" t="s">
        <v>55</v>
      </c>
      <c r="B87" s="122"/>
      <c r="C87" s="123">
        <v>18.221026056017468</v>
      </c>
      <c r="D87" s="123">
        <v>18.083208989320049</v>
      </c>
      <c r="E87" s="123">
        <v>17.340712168641478</v>
      </c>
      <c r="F87" s="123">
        <v>17.112012874429411</v>
      </c>
      <c r="G87" s="123">
        <v>15.298931417162986</v>
      </c>
      <c r="H87" s="123">
        <v>15.167643873563057</v>
      </c>
      <c r="I87" s="123">
        <v>14.487173945721446</v>
      </c>
      <c r="J87" s="123">
        <v>16.445876392860093</v>
      </c>
      <c r="K87" s="123">
        <v>17.411256388218835</v>
      </c>
      <c r="L87" s="123">
        <v>16.766337591905867</v>
      </c>
      <c r="M87" s="123">
        <v>14.627599636734878</v>
      </c>
      <c r="N87" s="123">
        <v>15.73499761018086</v>
      </c>
      <c r="O87" s="123">
        <v>16.217936405635246</v>
      </c>
      <c r="P87" s="123">
        <v>14.263350405685781</v>
      </c>
      <c r="Q87" s="123">
        <v>14.48304769746451</v>
      </c>
      <c r="R87" s="123">
        <v>14.260307089281195</v>
      </c>
      <c r="S87" s="123">
        <v>15.026891655799995</v>
      </c>
      <c r="T87" s="123">
        <v>13.634897424786272</v>
      </c>
      <c r="U87" s="123">
        <v>16.8875983612018</v>
      </c>
      <c r="V87" s="123">
        <v>12.20331183243572</v>
      </c>
      <c r="W87" s="123">
        <v>13.25377818464861</v>
      </c>
      <c r="X87" s="123">
        <v>19.048987877723707</v>
      </c>
      <c r="Y87" s="123">
        <v>18.960535568541459</v>
      </c>
      <c r="DA87" s="130" t="s">
        <v>4507</v>
      </c>
    </row>
    <row r="88" spans="1:105" ht="12" customHeight="1" x14ac:dyDescent="0.25">
      <c r="A88" s="97" t="s">
        <v>132</v>
      </c>
      <c r="B88" s="98"/>
      <c r="C88" s="99">
        <v>20.440897698748209</v>
      </c>
      <c r="D88" s="99">
        <v>19.962288287131635</v>
      </c>
      <c r="E88" s="99">
        <v>18.347992052054604</v>
      </c>
      <c r="F88" s="99">
        <v>18.361927986225943</v>
      </c>
      <c r="G88" s="99">
        <v>15.820167609502276</v>
      </c>
      <c r="H88" s="99">
        <v>15.358244399024588</v>
      </c>
      <c r="I88" s="99">
        <v>14.381884624245721</v>
      </c>
      <c r="J88" s="99">
        <v>16.644219362167888</v>
      </c>
      <c r="K88" s="99">
        <v>17.347217434136631</v>
      </c>
      <c r="L88" s="99">
        <v>16.804112058369419</v>
      </c>
      <c r="M88" s="99">
        <v>14.016698308503221</v>
      </c>
      <c r="N88" s="99">
        <v>15.108773847062929</v>
      </c>
      <c r="O88" s="99">
        <v>15.684099171547322</v>
      </c>
      <c r="P88" s="99">
        <v>13.905186897113309</v>
      </c>
      <c r="Q88" s="99">
        <v>14.076043952094755</v>
      </c>
      <c r="R88" s="99">
        <v>13.680161086183736</v>
      </c>
      <c r="S88" s="99">
        <v>14.246299767614534</v>
      </c>
      <c r="T88" s="99">
        <v>13.030933438104894</v>
      </c>
      <c r="U88" s="99">
        <v>16.05448921538256</v>
      </c>
      <c r="V88" s="99">
        <v>11.491182729800274</v>
      </c>
      <c r="W88" s="99">
        <v>12.523502847034722</v>
      </c>
      <c r="X88" s="99">
        <v>18.387595402837764</v>
      </c>
      <c r="Y88" s="99">
        <v>18.191148682561707</v>
      </c>
      <c r="DA88" s="63" t="s">
        <v>4508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17.223246971812376</v>
      </c>
      <c r="G89" s="99">
        <v>0</v>
      </c>
      <c r="H89" s="99">
        <v>14.500478209756894</v>
      </c>
      <c r="I89" s="99">
        <v>13.661513799732621</v>
      </c>
      <c r="J89" s="99">
        <v>15.822156097193947</v>
      </c>
      <c r="K89" s="99">
        <v>16.535401406025706</v>
      </c>
      <c r="L89" s="99">
        <v>16.051663035400239</v>
      </c>
      <c r="M89" s="99">
        <v>13.430830398482524</v>
      </c>
      <c r="N89" s="99">
        <v>14.504085449897163</v>
      </c>
      <c r="O89" s="99">
        <v>15.081723121526775</v>
      </c>
      <c r="P89" s="99">
        <v>13.394257254833501</v>
      </c>
      <c r="Q89" s="99">
        <v>13.578868434957291</v>
      </c>
      <c r="R89" s="99">
        <v>13.236649437953073</v>
      </c>
      <c r="S89" s="99">
        <v>13.828096145165411</v>
      </c>
      <c r="T89" s="99">
        <v>12.689793450109729</v>
      </c>
      <c r="U89" s="99">
        <v>15.678171915727649</v>
      </c>
      <c r="V89" s="99">
        <v>11.248403674328609</v>
      </c>
      <c r="W89" s="99">
        <v>12.270332143522104</v>
      </c>
      <c r="X89" s="99">
        <v>18.036587029140648</v>
      </c>
      <c r="Y89" s="99">
        <v>17.876761572824215</v>
      </c>
      <c r="DA89" s="63" t="s">
        <v>4509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14.643687328752103</v>
      </c>
      <c r="G90" s="102">
        <v>0</v>
      </c>
      <c r="H90" s="102">
        <v>12.290903206146822</v>
      </c>
      <c r="I90" s="102">
        <v>11.673573772609622</v>
      </c>
      <c r="J90" s="102">
        <v>13.382982708161892</v>
      </c>
      <c r="K90" s="102">
        <v>13.951868379045175</v>
      </c>
      <c r="L90" s="102">
        <v>13.4720712162111</v>
      </c>
      <c r="M90" s="102">
        <v>11.277601434056221</v>
      </c>
      <c r="N90" s="102">
        <v>12.142836588399071</v>
      </c>
      <c r="O90" s="102">
        <v>12.589777074609552</v>
      </c>
      <c r="P90" s="102">
        <v>11.171320252525337</v>
      </c>
      <c r="Q90" s="102">
        <v>11.289497784398012</v>
      </c>
      <c r="R90" s="102">
        <v>11.000334293634728</v>
      </c>
      <c r="S90" s="102">
        <v>11.457969082857952</v>
      </c>
      <c r="T90" s="102">
        <v>10.492096369641487</v>
      </c>
      <c r="U90" s="102">
        <v>12.914099069391616</v>
      </c>
      <c r="V90" s="102">
        <v>9.2350986929456234</v>
      </c>
      <c r="W90" s="102">
        <v>9.9497714423537733</v>
      </c>
      <c r="X90" s="102">
        <v>14.611034560425594</v>
      </c>
      <c r="Y90" s="102">
        <v>14.688102465135874</v>
      </c>
      <c r="DA90" s="131" t="s">
        <v>4510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2.5795596430602759</v>
      </c>
      <c r="G91" s="105">
        <v>0</v>
      </c>
      <c r="H91" s="105">
        <v>2.209575003610071</v>
      </c>
      <c r="I91" s="105">
        <v>1.9879400271230003</v>
      </c>
      <c r="J91" s="105">
        <v>2.4391733890320539</v>
      </c>
      <c r="K91" s="105">
        <v>2.5835330269805339</v>
      </c>
      <c r="L91" s="105">
        <v>2.5795918191891372</v>
      </c>
      <c r="M91" s="105">
        <v>2.1532289644263014</v>
      </c>
      <c r="N91" s="105">
        <v>2.3612488614980909</v>
      </c>
      <c r="O91" s="105">
        <v>2.4919460469172212</v>
      </c>
      <c r="P91" s="105">
        <v>2.2229370023081638</v>
      </c>
      <c r="Q91" s="105">
        <v>2.2893706505592823</v>
      </c>
      <c r="R91" s="105">
        <v>2.2363151443183442</v>
      </c>
      <c r="S91" s="105">
        <v>2.3701270623074571</v>
      </c>
      <c r="T91" s="105">
        <v>2.1976970804682416</v>
      </c>
      <c r="U91" s="105">
        <v>2.7640728463360356</v>
      </c>
      <c r="V91" s="105">
        <v>2.0133049813829857</v>
      </c>
      <c r="W91" s="105">
        <v>2.3205607011683305</v>
      </c>
      <c r="X91" s="105">
        <v>3.4255524687150585</v>
      </c>
      <c r="Y91" s="105">
        <v>3.1886591076883413</v>
      </c>
      <c r="DA91" s="132" t="s">
        <v>4511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X92" s="102">
        <v>0</v>
      </c>
      <c r="Y92" s="102">
        <v>0</v>
      </c>
      <c r="DA92" s="131" t="s">
        <v>4512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4513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4514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4515</v>
      </c>
    </row>
    <row r="96" spans="1:105" ht="12" customHeight="1" x14ac:dyDescent="0.25">
      <c r="A96" s="106" t="s">
        <v>122</v>
      </c>
      <c r="B96" s="101"/>
      <c r="C96" s="102">
        <v>18.160698035164312</v>
      </c>
      <c r="D96" s="102">
        <v>17.959575679717918</v>
      </c>
      <c r="E96" s="102">
        <v>17.254199685991139</v>
      </c>
      <c r="F96" s="102">
        <v>16.982805224660339</v>
      </c>
      <c r="G96" s="102">
        <v>15.254511817274205</v>
      </c>
      <c r="H96" s="102">
        <v>15.174657381145586</v>
      </c>
      <c r="I96" s="102">
        <v>14.542622301009573</v>
      </c>
      <c r="J96" s="102">
        <v>16.383109304385965</v>
      </c>
      <c r="K96" s="102">
        <v>17.455158669946996</v>
      </c>
      <c r="L96" s="102">
        <v>16.781816675821716</v>
      </c>
      <c r="M96" s="102">
        <v>14.798874240461503</v>
      </c>
      <c r="N96" s="102">
        <v>15.923512804282092</v>
      </c>
      <c r="O96" s="102">
        <v>16.383532015621668</v>
      </c>
      <c r="P96" s="102">
        <v>14.340113048006124</v>
      </c>
      <c r="Q96" s="102">
        <v>14.564086532002424</v>
      </c>
      <c r="R96" s="102">
        <v>14.400096664139491</v>
      </c>
      <c r="S96" s="102">
        <v>15.25622755239587</v>
      </c>
      <c r="T96" s="102">
        <v>13.847389268010732</v>
      </c>
      <c r="U96" s="102">
        <v>17.169092683625266</v>
      </c>
      <c r="V96" s="102">
        <v>12.471059280879892</v>
      </c>
      <c r="W96" s="102">
        <v>13.571852457752811</v>
      </c>
      <c r="X96" s="102">
        <v>19.402666109558147</v>
      </c>
      <c r="Y96" s="102">
        <v>19.292012779005912</v>
      </c>
      <c r="DA96" s="131" t="s">
        <v>4516</v>
      </c>
    </row>
    <row r="97" spans="1:105" ht="12" customHeight="1" x14ac:dyDescent="0.25">
      <c r="A97" s="107" t="s">
        <v>121</v>
      </c>
      <c r="B97" s="104"/>
      <c r="C97" s="105">
        <v>17.195313364077581</v>
      </c>
      <c r="D97" s="105">
        <v>17.017823756228026</v>
      </c>
      <c r="E97" s="105">
        <v>16.33625557939461</v>
      </c>
      <c r="F97" s="105">
        <v>16.087912620147289</v>
      </c>
      <c r="G97" s="105">
        <v>14.468217935776021</v>
      </c>
      <c r="H97" s="105">
        <v>14.39422191643459</v>
      </c>
      <c r="I97" s="105">
        <v>13.840997188701762</v>
      </c>
      <c r="J97" s="105">
        <v>15.566035598224172</v>
      </c>
      <c r="K97" s="105">
        <v>16.591392522375447</v>
      </c>
      <c r="L97" s="105">
        <v>15.946860061504351</v>
      </c>
      <c r="M97" s="105">
        <v>14.084170607479487</v>
      </c>
      <c r="N97" s="105">
        <v>15.171280755876937</v>
      </c>
      <c r="O97" s="105">
        <v>15.637144326181737</v>
      </c>
      <c r="P97" s="105">
        <v>13.726384921765373</v>
      </c>
      <c r="Q97" s="105">
        <v>13.972143705055794</v>
      </c>
      <c r="R97" s="105">
        <v>13.844618504670528</v>
      </c>
      <c r="S97" s="105">
        <v>14.690920543869652</v>
      </c>
      <c r="T97" s="105">
        <v>13.357469048751076</v>
      </c>
      <c r="U97" s="105">
        <v>16.585019672516946</v>
      </c>
      <c r="V97" s="105">
        <v>12.063978962226253</v>
      </c>
      <c r="W97" s="105">
        <v>13.1279405884989</v>
      </c>
      <c r="X97" s="105">
        <v>18.819440169258137</v>
      </c>
      <c r="Y97" s="105">
        <v>18.792576502527115</v>
      </c>
      <c r="DA97" s="132" t="s">
        <v>4517</v>
      </c>
    </row>
    <row r="98" spans="1:105" ht="12" customHeight="1" x14ac:dyDescent="0.25">
      <c r="A98" s="108" t="s">
        <v>53</v>
      </c>
      <c r="B98" s="98"/>
      <c r="C98" s="99">
        <v>14.494745171869807</v>
      </c>
      <c r="D98" s="99">
        <v>14.370163465460976</v>
      </c>
      <c r="E98" s="99">
        <v>13.741486216862919</v>
      </c>
      <c r="F98" s="99">
        <v>13.543442347423747</v>
      </c>
      <c r="G98" s="99">
        <v>12.218142514664404</v>
      </c>
      <c r="H98" s="99">
        <v>12.14453852691932</v>
      </c>
      <c r="I98" s="99">
        <v>11.803946522813312</v>
      </c>
      <c r="J98" s="99">
        <v>13.171884827890711</v>
      </c>
      <c r="K98" s="99">
        <v>14.038608791688331</v>
      </c>
      <c r="L98" s="99">
        <v>13.453825277973298</v>
      </c>
      <c r="M98" s="99">
        <v>11.907176843221233</v>
      </c>
      <c r="N98" s="99">
        <v>12.799689025779093</v>
      </c>
      <c r="O98" s="99">
        <v>13.152023556516665</v>
      </c>
      <c r="P98" s="99">
        <v>11.522283922273443</v>
      </c>
      <c r="Q98" s="99">
        <v>11.684091067204626</v>
      </c>
      <c r="R98" s="99">
        <v>11.583736109667193</v>
      </c>
      <c r="S98" s="99">
        <v>12.272944312262815</v>
      </c>
      <c r="T98" s="99">
        <v>11.150645945641084</v>
      </c>
      <c r="U98" s="99">
        <v>13.81012008974781</v>
      </c>
      <c r="V98" s="99">
        <v>10.021151163828902</v>
      </c>
      <c r="W98" s="99">
        <v>10.781395869586992</v>
      </c>
      <c r="X98" s="99">
        <v>15.410936771022953</v>
      </c>
      <c r="Y98" s="99">
        <v>15.571880458713936</v>
      </c>
      <c r="DA98" s="63" t="s">
        <v>4518</v>
      </c>
    </row>
    <row r="99" spans="1:105" ht="12" customHeight="1" x14ac:dyDescent="0.25">
      <c r="A99" s="108" t="s">
        <v>52</v>
      </c>
      <c r="B99" s="98"/>
      <c r="C99" s="99">
        <v>2.7005681922077724</v>
      </c>
      <c r="D99" s="99">
        <v>2.6476602907670519</v>
      </c>
      <c r="E99" s="99">
        <v>2.594769362531693</v>
      </c>
      <c r="F99" s="99">
        <v>2.5444702727235442</v>
      </c>
      <c r="G99" s="99">
        <v>2.2500754211116214</v>
      </c>
      <c r="H99" s="99">
        <v>2.2496833895152673</v>
      </c>
      <c r="I99" s="99">
        <v>2.0370506658884495</v>
      </c>
      <c r="J99" s="99">
        <v>2.3941507703334635</v>
      </c>
      <c r="K99" s="99">
        <v>2.5527837306871208</v>
      </c>
      <c r="L99" s="99">
        <v>2.4930347835310491</v>
      </c>
      <c r="M99" s="99">
        <v>2.1769937642582553</v>
      </c>
      <c r="N99" s="99">
        <v>2.3715917300978431</v>
      </c>
      <c r="O99" s="99">
        <v>2.4851207696650679</v>
      </c>
      <c r="P99" s="99">
        <v>2.2041009994919309</v>
      </c>
      <c r="Q99" s="99">
        <v>2.2880526378511674</v>
      </c>
      <c r="R99" s="99">
        <v>2.2608823950033377</v>
      </c>
      <c r="S99" s="99">
        <v>2.4179762316068367</v>
      </c>
      <c r="T99" s="99">
        <v>2.2068231031099925</v>
      </c>
      <c r="U99" s="99">
        <v>2.7748995827691405</v>
      </c>
      <c r="V99" s="99">
        <v>2.0428277983973522</v>
      </c>
      <c r="W99" s="99">
        <v>2.3465447189119093</v>
      </c>
      <c r="X99" s="99">
        <v>3.4085033982351858</v>
      </c>
      <c r="Y99" s="99">
        <v>3.2206960438131764</v>
      </c>
      <c r="DA99" s="63" t="s">
        <v>4519</v>
      </c>
    </row>
    <row r="100" spans="1:105" ht="12" customHeight="1" x14ac:dyDescent="0.25">
      <c r="A100" s="121" t="s">
        <v>54</v>
      </c>
      <c r="B100" s="122"/>
      <c r="C100" s="123">
        <v>1.8301463246936669</v>
      </c>
      <c r="D100" s="123">
        <v>1.7981844034131629</v>
      </c>
      <c r="E100" s="123">
        <v>1.7958351547766047</v>
      </c>
      <c r="F100" s="123">
        <v>1.723495528877744</v>
      </c>
      <c r="G100" s="123">
        <v>1.5564652554797171</v>
      </c>
      <c r="H100" s="123">
        <v>1.5111144803947982</v>
      </c>
      <c r="I100" s="123">
        <v>1.5164355315890501</v>
      </c>
      <c r="J100" s="123">
        <v>1.8805981310979285</v>
      </c>
      <c r="K100" s="123">
        <v>2.0753471110086146</v>
      </c>
      <c r="L100" s="123">
        <v>1.9796014145019352</v>
      </c>
      <c r="M100" s="123">
        <v>1.6740816438352255</v>
      </c>
      <c r="N100" s="123">
        <v>1.8972330327778444</v>
      </c>
      <c r="O100" s="123">
        <v>2.0131446370395039</v>
      </c>
      <c r="P100" s="123">
        <v>1.8262271163185029</v>
      </c>
      <c r="Q100" s="123">
        <v>1.9245867994717647</v>
      </c>
      <c r="R100" s="123">
        <v>1.8790738604366395</v>
      </c>
      <c r="S100" s="123">
        <v>2.0252283940431899</v>
      </c>
      <c r="T100" s="123">
        <v>1.912992751222103</v>
      </c>
      <c r="U100" s="123">
        <v>2.4526868715899401</v>
      </c>
      <c r="V100" s="123">
        <v>2.3968268697833324</v>
      </c>
      <c r="W100" s="123">
        <v>2.6922032638187394</v>
      </c>
      <c r="X100" s="123">
        <v>3.8812413996859765</v>
      </c>
      <c r="Y100" s="123">
        <v>3.6331015665673179</v>
      </c>
      <c r="DA100" s="130" t="s">
        <v>4520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4521</v>
      </c>
    </row>
    <row r="102" spans="1:105" ht="12" customHeight="1" x14ac:dyDescent="0.25">
      <c r="A102" s="97" t="s">
        <v>50</v>
      </c>
      <c r="B102" s="98"/>
      <c r="C102" s="99">
        <v>2.4247980726736515</v>
      </c>
      <c r="D102" s="99">
        <v>2.2589001698877893</v>
      </c>
      <c r="E102" s="99">
        <v>2.5242825000961333</v>
      </c>
      <c r="F102" s="99">
        <v>2.1368147180573285</v>
      </c>
      <c r="G102" s="99">
        <v>2.3062148238807083</v>
      </c>
      <c r="H102" s="99">
        <v>1.2135877542340761</v>
      </c>
      <c r="I102" s="99">
        <v>1.6037618933930293</v>
      </c>
      <c r="J102" s="99">
        <v>2.58900145961488</v>
      </c>
      <c r="K102" s="99">
        <v>3.1611871834889831</v>
      </c>
      <c r="L102" s="99">
        <v>2.3995567384227732</v>
      </c>
      <c r="M102" s="99">
        <v>1.9709438376891222</v>
      </c>
      <c r="N102" s="99">
        <v>1.7999843096253694</v>
      </c>
      <c r="O102" s="99">
        <v>2.5786776573502128</v>
      </c>
      <c r="P102" s="99">
        <v>2.2449186607936333</v>
      </c>
      <c r="Q102" s="99">
        <v>2.8988778631904104</v>
      </c>
      <c r="R102" s="99">
        <v>2.3182322795339729</v>
      </c>
      <c r="S102" s="99">
        <v>2.6428330940383664</v>
      </c>
      <c r="T102" s="99">
        <v>2.6025654375410139</v>
      </c>
      <c r="U102" s="99">
        <v>3.4262791382354654</v>
      </c>
      <c r="V102" s="99">
        <v>3.2943134967750272</v>
      </c>
      <c r="W102" s="99">
        <v>3.9664363889477743</v>
      </c>
      <c r="X102" s="99">
        <v>5.5450680928945362</v>
      </c>
      <c r="Y102" s="99">
        <v>4.834902100498252</v>
      </c>
      <c r="DA102" s="63" t="s">
        <v>4522</v>
      </c>
    </row>
    <row r="103" spans="1:105" ht="12" customHeight="1" x14ac:dyDescent="0.25">
      <c r="A103" s="109" t="s">
        <v>120</v>
      </c>
      <c r="B103" s="33"/>
      <c r="C103" s="110">
        <v>1.7379400313223117</v>
      </c>
      <c r="D103" s="110">
        <v>1.7314622271588835</v>
      </c>
      <c r="E103" s="110">
        <v>1.692724944262793</v>
      </c>
      <c r="F103" s="110">
        <v>1.6905705368747095</v>
      </c>
      <c r="G103" s="110">
        <v>1.4915669958182847</v>
      </c>
      <c r="H103" s="110">
        <v>1.5348646281145384</v>
      </c>
      <c r="I103" s="110">
        <v>1.506428971923983</v>
      </c>
      <c r="J103" s="110">
        <v>1.7552860645858008</v>
      </c>
      <c r="K103" s="110">
        <v>1.9459257376069048</v>
      </c>
      <c r="L103" s="110">
        <v>1.9597951206692645</v>
      </c>
      <c r="M103" s="110">
        <v>1.6707405929941028</v>
      </c>
      <c r="N103" s="110">
        <v>1.8995664701581423</v>
      </c>
      <c r="O103" s="110">
        <v>1.9683886194463334</v>
      </c>
      <c r="P103" s="110">
        <v>1.7743716762535726</v>
      </c>
      <c r="Q103" s="110">
        <v>1.8241153942260904</v>
      </c>
      <c r="R103" s="110">
        <v>1.8366436295643973</v>
      </c>
      <c r="S103" s="110">
        <v>1.9944168354090615</v>
      </c>
      <c r="T103" s="110">
        <v>1.8942752402936214</v>
      </c>
      <c r="U103" s="110">
        <v>2.4187612873213067</v>
      </c>
      <c r="V103" s="110">
        <v>2.3552504090663073</v>
      </c>
      <c r="W103" s="110">
        <v>2.6203014235370241</v>
      </c>
      <c r="X103" s="110">
        <v>3.8113878921687099</v>
      </c>
      <c r="Y103" s="110">
        <v>3.5990998432457251</v>
      </c>
      <c r="DA103" s="60" t="s">
        <v>4523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4524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4525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4526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4527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4528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X110" s="99">
        <f>RES_hhdet_in_fech!X110/RES_summary!X$21</f>
        <v>0</v>
      </c>
      <c r="Y110" s="99">
        <f>RES_hhdet_in_fech!Y110/RES_summary!Y$21</f>
        <v>0</v>
      </c>
      <c r="DA110" s="63" t="s">
        <v>4529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4530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4531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4532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4533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4534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4535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4536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4537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4538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4539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4540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4541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180.13558142117688</v>
      </c>
      <c r="D124" s="118">
        <f t="shared" si="42"/>
        <v>178.01698092421438</v>
      </c>
      <c r="E124" s="118">
        <f t="shared" si="42"/>
        <v>182.97758620009677</v>
      </c>
      <c r="F124" s="118">
        <f t="shared" si="42"/>
        <v>170.51957357619716</v>
      </c>
      <c r="G124" s="118">
        <f t="shared" si="42"/>
        <v>159.86609380202285</v>
      </c>
      <c r="H124" s="118">
        <f t="shared" si="42"/>
        <v>160.71561772103317</v>
      </c>
      <c r="I124" s="118">
        <f t="shared" si="42"/>
        <v>158.11325775533189</v>
      </c>
      <c r="J124" s="118">
        <f t="shared" si="42"/>
        <v>157.58185932509213</v>
      </c>
      <c r="K124" s="118">
        <f t="shared" si="42"/>
        <v>165.14798797379663</v>
      </c>
      <c r="L124" s="118">
        <f t="shared" si="42"/>
        <v>177.42458267402176</v>
      </c>
      <c r="M124" s="118">
        <f t="shared" si="42"/>
        <v>144.41621828492526</v>
      </c>
      <c r="N124" s="118">
        <f t="shared" si="42"/>
        <v>157.03047322590351</v>
      </c>
      <c r="O124" s="118">
        <f t="shared" si="42"/>
        <v>147.80984472234451</v>
      </c>
      <c r="P124" s="118">
        <f t="shared" si="42"/>
        <v>136.77001673737834</v>
      </c>
      <c r="Q124" s="118">
        <f t="shared" si="42"/>
        <v>129.77621334130697</v>
      </c>
      <c r="R124" s="118">
        <f t="shared" ref="R124:V124" si="43">R125+R128+R130+R139</f>
        <v>137.13124183708516</v>
      </c>
      <c r="S124" s="118">
        <f t="shared" si="43"/>
        <v>133.31074019066835</v>
      </c>
      <c r="T124" s="118">
        <f t="shared" si="43"/>
        <v>122.75351983786283</v>
      </c>
      <c r="U124" s="118">
        <f t="shared" si="43"/>
        <v>123.6025059861188</v>
      </c>
      <c r="V124" s="118">
        <f t="shared" si="43"/>
        <v>100.40946523875054</v>
      </c>
      <c r="W124" s="118">
        <f t="shared" ref="W124:Y124" si="44">W125+W128+W130+W139</f>
        <v>105.33467186691142</v>
      </c>
      <c r="X124" s="118">
        <f t="shared" si="44"/>
        <v>99.238524409701768</v>
      </c>
      <c r="Y124" s="118">
        <f t="shared" si="44"/>
        <v>84.900130590500453</v>
      </c>
      <c r="DA124" s="129" t="s">
        <v>4542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162.13561544833803</v>
      </c>
      <c r="D125" s="123">
        <f t="shared" si="45"/>
        <v>160.9970072717451</v>
      </c>
      <c r="E125" s="123">
        <f t="shared" si="45"/>
        <v>166.16194135006086</v>
      </c>
      <c r="F125" s="123">
        <f t="shared" si="45"/>
        <v>153.77043872509805</v>
      </c>
      <c r="G125" s="123">
        <f t="shared" si="45"/>
        <v>145.5943602789429</v>
      </c>
      <c r="H125" s="123">
        <f t="shared" si="45"/>
        <v>146.49014518765338</v>
      </c>
      <c r="I125" s="123">
        <f t="shared" si="45"/>
        <v>144.23688883674666</v>
      </c>
      <c r="J125" s="123">
        <f t="shared" si="45"/>
        <v>141.45218314017524</v>
      </c>
      <c r="K125" s="123">
        <f t="shared" si="45"/>
        <v>148.04032042513774</v>
      </c>
      <c r="L125" s="123">
        <f t="shared" si="45"/>
        <v>161.1200599333759</v>
      </c>
      <c r="M125" s="123">
        <f t="shared" si="45"/>
        <v>130.41560238704841</v>
      </c>
      <c r="N125" s="123">
        <f t="shared" si="45"/>
        <v>141.68542195636743</v>
      </c>
      <c r="O125" s="123">
        <f t="shared" si="45"/>
        <v>131.66144704514352</v>
      </c>
      <c r="P125" s="123">
        <f t="shared" si="45"/>
        <v>122.72225680464979</v>
      </c>
      <c r="Q125" s="123">
        <f t="shared" si="45"/>
        <v>114.76616729549147</v>
      </c>
      <c r="R125" s="123">
        <f t="shared" ref="R125:V125" si="46">SUM(R126:R127)</f>
        <v>122.83210350436704</v>
      </c>
      <c r="S125" s="123">
        <f t="shared" si="46"/>
        <v>117.93902687323653</v>
      </c>
      <c r="T125" s="123">
        <f t="shared" si="46"/>
        <v>108.92205921196364</v>
      </c>
      <c r="U125" s="123">
        <f t="shared" si="46"/>
        <v>105.74609731183305</v>
      </c>
      <c r="V125" s="123">
        <f t="shared" si="46"/>
        <v>87.082265411710793</v>
      </c>
      <c r="W125" s="123">
        <f t="shared" ref="W125:Y125" si="47">SUM(W126:W127)</f>
        <v>90.398677406902479</v>
      </c>
      <c r="X125" s="123">
        <f t="shared" si="47"/>
        <v>77.703313474415538</v>
      </c>
      <c r="Y125" s="123">
        <f t="shared" si="47"/>
        <v>63.425084091729325</v>
      </c>
      <c r="DA125" s="130" t="s">
        <v>4543</v>
      </c>
    </row>
    <row r="126" spans="1:105" ht="12" customHeight="1" x14ac:dyDescent="0.25">
      <c r="A126" s="97" t="s">
        <v>198</v>
      </c>
      <c r="B126" s="98"/>
      <c r="C126" s="99">
        <v>161.48933384264259</v>
      </c>
      <c r="D126" s="99">
        <v>160.37002894738728</v>
      </c>
      <c r="E126" s="99">
        <v>165.52313708671724</v>
      </c>
      <c r="F126" s="99">
        <v>153.19481804030409</v>
      </c>
      <c r="G126" s="99">
        <v>145.05803565048373</v>
      </c>
      <c r="H126" s="99">
        <v>145.95809623959403</v>
      </c>
      <c r="I126" s="99">
        <v>143.71959711168802</v>
      </c>
      <c r="J126" s="99">
        <v>140.95298910454048</v>
      </c>
      <c r="K126" s="99">
        <v>147.52215955680185</v>
      </c>
      <c r="L126" s="99">
        <v>160.55817218129133</v>
      </c>
      <c r="M126" s="99">
        <v>129.9686385811558</v>
      </c>
      <c r="N126" s="99">
        <v>141.20076665085352</v>
      </c>
      <c r="O126" s="99">
        <v>131.21463466517835</v>
      </c>
      <c r="P126" s="99">
        <v>122.30697870070082</v>
      </c>
      <c r="Q126" s="99">
        <v>114.37938682253058</v>
      </c>
      <c r="R126" s="99">
        <v>122.41686673091552</v>
      </c>
      <c r="S126" s="99">
        <v>117.54226524342806</v>
      </c>
      <c r="T126" s="99">
        <v>108.55776874775245</v>
      </c>
      <c r="U126" s="99">
        <v>105.39280813623628</v>
      </c>
      <c r="V126" s="99">
        <v>86.791118537242227</v>
      </c>
      <c r="W126" s="99">
        <v>90.094002139346941</v>
      </c>
      <c r="X126" s="99">
        <v>77.44232911004751</v>
      </c>
      <c r="Y126" s="99">
        <v>63.211516359657629</v>
      </c>
      <c r="DA126" s="63" t="s">
        <v>4544</v>
      </c>
    </row>
    <row r="127" spans="1:105" ht="12" customHeight="1" x14ac:dyDescent="0.25">
      <c r="A127" s="97" t="s">
        <v>53</v>
      </c>
      <c r="B127" s="98"/>
      <c r="C127" s="99">
        <v>0.64628160569543991</v>
      </c>
      <c r="D127" s="99">
        <v>0.62697832435780854</v>
      </c>
      <c r="E127" s="99">
        <v>0.6388042633436124</v>
      </c>
      <c r="F127" s="99">
        <v>0.57562068479396589</v>
      </c>
      <c r="G127" s="99">
        <v>0.53632462845915752</v>
      </c>
      <c r="H127" s="99">
        <v>0.53204894805935732</v>
      </c>
      <c r="I127" s="99">
        <v>0.51729172505865306</v>
      </c>
      <c r="J127" s="99">
        <v>0.49919403563476122</v>
      </c>
      <c r="K127" s="99">
        <v>0.51816086833587616</v>
      </c>
      <c r="L127" s="99">
        <v>0.56188775208458597</v>
      </c>
      <c r="M127" s="99">
        <v>0.44696380589259449</v>
      </c>
      <c r="N127" s="99">
        <v>0.48465530551390529</v>
      </c>
      <c r="O127" s="99">
        <v>0.44681237996516426</v>
      </c>
      <c r="P127" s="99">
        <v>0.41527810394896136</v>
      </c>
      <c r="Q127" s="99">
        <v>0.38678047296089568</v>
      </c>
      <c r="R127" s="99">
        <v>0.41523677345151955</v>
      </c>
      <c r="S127" s="99">
        <v>0.39676162980846197</v>
      </c>
      <c r="T127" s="99">
        <v>0.3642904642111966</v>
      </c>
      <c r="U127" s="99">
        <v>0.35328917559677009</v>
      </c>
      <c r="V127" s="99">
        <v>0.29114687446856352</v>
      </c>
      <c r="W127" s="99">
        <v>0.30467526755554136</v>
      </c>
      <c r="X127" s="99">
        <v>0.26098436436803035</v>
      </c>
      <c r="Y127" s="99">
        <v>0.21356773207169402</v>
      </c>
      <c r="DA127" s="63" t="s">
        <v>4545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8.8348450678588014E-2</v>
      </c>
      <c r="D128" s="123">
        <f t="shared" si="48"/>
        <v>7.7407948196998283E-2</v>
      </c>
      <c r="E128" s="123">
        <f t="shared" si="48"/>
        <v>5.8302639786668047E-2</v>
      </c>
      <c r="F128" s="123">
        <f t="shared" si="48"/>
        <v>6.3080219301409945E-2</v>
      </c>
      <c r="G128" s="123">
        <f t="shared" si="48"/>
        <v>9.2732713975378453E-2</v>
      </c>
      <c r="H128" s="123">
        <f t="shared" si="48"/>
        <v>7.6658506677628274E-2</v>
      </c>
      <c r="I128" s="123">
        <f t="shared" si="48"/>
        <v>5.4617706180303351E-2</v>
      </c>
      <c r="J128" s="123">
        <f t="shared" si="48"/>
        <v>0.10685182430237092</v>
      </c>
      <c r="K128" s="123">
        <f t="shared" si="48"/>
        <v>5.1505101304364372E-2</v>
      </c>
      <c r="L128" s="123">
        <f t="shared" si="48"/>
        <v>8.6191353412084629E-2</v>
      </c>
      <c r="M128" s="123">
        <f t="shared" si="48"/>
        <v>4.0235445176083337E-2</v>
      </c>
      <c r="N128" s="123">
        <f t="shared" si="48"/>
        <v>7.3531799881421084E-2</v>
      </c>
      <c r="O128" s="123">
        <f t="shared" si="48"/>
        <v>8.1393643814746994E-2</v>
      </c>
      <c r="P128" s="123">
        <f t="shared" si="48"/>
        <v>4.4656452521403496E-2</v>
      </c>
      <c r="Q128" s="123">
        <f t="shared" si="48"/>
        <v>6.4808403212908247E-2</v>
      </c>
      <c r="R128" s="123">
        <f t="shared" si="48"/>
        <v>3.7630745625042226E-2</v>
      </c>
      <c r="S128" s="123">
        <f t="shared" si="48"/>
        <v>2.7257889319022118E-2</v>
      </c>
      <c r="T128" s="123">
        <f t="shared" si="48"/>
        <v>5.311042212969961E-2</v>
      </c>
      <c r="U128" s="123">
        <f t="shared" si="48"/>
        <v>7.5527432147720938E-2</v>
      </c>
      <c r="V128" s="123">
        <f t="shared" si="48"/>
        <v>0.12333233727014266</v>
      </c>
      <c r="W128" s="123">
        <f t="shared" si="48"/>
        <v>0.14699201759180616</v>
      </c>
      <c r="X128" s="123">
        <f t="shared" si="48"/>
        <v>5.5789205681380044E-2</v>
      </c>
      <c r="Y128" s="123">
        <f t="shared" si="48"/>
        <v>0.27514152250302659</v>
      </c>
      <c r="DA128" s="130" t="s">
        <v>4546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8.8348450678588014E-2</v>
      </c>
      <c r="D129" s="99">
        <f>RES_hhdet_in_fech!D129/RES_summary!D$21</f>
        <v>7.7407948196998283E-2</v>
      </c>
      <c r="E129" s="99">
        <f>RES_hhdet_in_fech!E129/RES_summary!E$21</f>
        <v>5.8302639786668047E-2</v>
      </c>
      <c r="F129" s="99">
        <f>RES_hhdet_in_fech!F129/RES_summary!F$21</f>
        <v>6.3080219301409945E-2</v>
      </c>
      <c r="G129" s="99">
        <f>RES_hhdet_in_fech!G129/RES_summary!G$21</f>
        <v>9.2732713975378453E-2</v>
      </c>
      <c r="H129" s="99">
        <f>RES_hhdet_in_fech!H129/RES_summary!H$21</f>
        <v>7.6658506677628274E-2</v>
      </c>
      <c r="I129" s="99">
        <f>RES_hhdet_in_fech!I129/RES_summary!I$21</f>
        <v>5.4617706180303351E-2</v>
      </c>
      <c r="J129" s="99">
        <f>RES_hhdet_in_fech!J129/RES_summary!J$21</f>
        <v>0.10685182430237092</v>
      </c>
      <c r="K129" s="99">
        <f>RES_hhdet_in_fech!K129/RES_summary!K$21</f>
        <v>5.1505101304364372E-2</v>
      </c>
      <c r="L129" s="99">
        <f>RES_hhdet_in_fech!L129/RES_summary!L$21</f>
        <v>8.6191353412084629E-2</v>
      </c>
      <c r="M129" s="99">
        <f>RES_hhdet_in_fech!M129/RES_summary!M$21</f>
        <v>4.0235445176083337E-2</v>
      </c>
      <c r="N129" s="99">
        <f>RES_hhdet_in_fech!N129/RES_summary!N$21</f>
        <v>7.3531799881421084E-2</v>
      </c>
      <c r="O129" s="99">
        <f>RES_hhdet_in_fech!O129/RES_summary!O$21</f>
        <v>8.1393643814746994E-2</v>
      </c>
      <c r="P129" s="99">
        <f>RES_hhdet_in_fech!P129/RES_summary!P$21</f>
        <v>4.4656452521403496E-2</v>
      </c>
      <c r="Q129" s="99">
        <f>RES_hhdet_in_fech!Q129/RES_summary!Q$21</f>
        <v>6.4808403212908247E-2</v>
      </c>
      <c r="R129" s="99">
        <f>RES_hhdet_in_fech!R129/RES_summary!R$21</f>
        <v>3.7630745625042226E-2</v>
      </c>
      <c r="S129" s="99">
        <f>RES_hhdet_in_fech!S129/RES_summary!S$21</f>
        <v>2.7257889319022118E-2</v>
      </c>
      <c r="T129" s="99">
        <f>RES_hhdet_in_fech!T129/RES_summary!T$21</f>
        <v>5.311042212969961E-2</v>
      </c>
      <c r="U129" s="99">
        <f>RES_hhdet_in_fech!U129/RES_summary!U$21</f>
        <v>7.5527432147720938E-2</v>
      </c>
      <c r="V129" s="99">
        <f>RES_hhdet_in_fech!V129/RES_summary!V$21</f>
        <v>0.12333233727014266</v>
      </c>
      <c r="W129" s="99">
        <f>RES_hhdet_in_fech!W129/RES_summary!W$21</f>
        <v>0.14699201759180616</v>
      </c>
      <c r="X129" s="99">
        <f>RES_hhdet_in_fech!X129/RES_summary!X$21</f>
        <v>5.5789205681380044E-2</v>
      </c>
      <c r="Y129" s="99">
        <f>RES_hhdet_in_fech!Y129/RES_summary!Y$21</f>
        <v>0.27514152250302659</v>
      </c>
      <c r="DA129" s="63" t="s">
        <v>4547</v>
      </c>
    </row>
    <row r="130" spans="1:105" ht="12" customHeight="1" x14ac:dyDescent="0.25">
      <c r="A130" s="121" t="s">
        <v>55</v>
      </c>
      <c r="B130" s="122"/>
      <c r="C130" s="123">
        <v>16.081491046096531</v>
      </c>
      <c r="D130" s="123">
        <v>15.144375231941302</v>
      </c>
      <c r="E130" s="123">
        <v>14.96150765848733</v>
      </c>
      <c r="F130" s="123">
        <v>14.962557172372883</v>
      </c>
      <c r="G130" s="123">
        <v>12.622512243372229</v>
      </c>
      <c r="H130" s="123">
        <v>12.637693475320866</v>
      </c>
      <c r="I130" s="123">
        <v>12.305316788031389</v>
      </c>
      <c r="J130" s="123">
        <v>14.142234972395501</v>
      </c>
      <c r="K130" s="123">
        <v>14.980819880026297</v>
      </c>
      <c r="L130" s="123">
        <v>14.23872641209862</v>
      </c>
      <c r="M130" s="123">
        <v>12.286301436527149</v>
      </c>
      <c r="N130" s="123">
        <v>13.374284762272854</v>
      </c>
      <c r="O130" s="123">
        <v>14.053853525552061</v>
      </c>
      <c r="P130" s="123">
        <v>12.176885678584672</v>
      </c>
      <c r="Q130" s="123">
        <v>13.020669450009578</v>
      </c>
      <c r="R130" s="123">
        <v>12.382431740062739</v>
      </c>
      <c r="S130" s="123">
        <v>13.319214841216413</v>
      </c>
      <c r="T130" s="123">
        <v>11.865350228088721</v>
      </c>
      <c r="U130" s="123">
        <v>15.328184503853294</v>
      </c>
      <c r="V130" s="123">
        <v>10.807042859111453</v>
      </c>
      <c r="W130" s="123">
        <v>12.096812227263793</v>
      </c>
      <c r="X130" s="123">
        <v>17.598224594707947</v>
      </c>
      <c r="Y130" s="123">
        <v>17.566795659008218</v>
      </c>
      <c r="DA130" s="130" t="s">
        <v>4548</v>
      </c>
    </row>
    <row r="131" spans="1:105" ht="12" customHeight="1" x14ac:dyDescent="0.25">
      <c r="A131" s="97" t="s">
        <v>128</v>
      </c>
      <c r="B131" s="98"/>
      <c r="C131" s="99">
        <v>15.326074965280608</v>
      </c>
      <c r="D131" s="99">
        <v>15.099424582686069</v>
      </c>
      <c r="E131" s="99">
        <v>14.828821753975031</v>
      </c>
      <c r="F131" s="99">
        <v>14.619495374197264</v>
      </c>
      <c r="G131" s="99">
        <v>12.622579285092693</v>
      </c>
      <c r="H131" s="99">
        <v>12.637892573658599</v>
      </c>
      <c r="I131" s="99">
        <v>12.260251791256858</v>
      </c>
      <c r="J131" s="99">
        <v>13.804145550954843</v>
      </c>
      <c r="K131" s="99">
        <v>14.654166259813779</v>
      </c>
      <c r="L131" s="99">
        <v>14.125441776850757</v>
      </c>
      <c r="M131" s="99">
        <v>12.286385101037492</v>
      </c>
      <c r="N131" s="99">
        <v>13.37438936901202</v>
      </c>
      <c r="O131" s="99">
        <v>14.053993131706259</v>
      </c>
      <c r="P131" s="99">
        <v>12.176876601756595</v>
      </c>
      <c r="Q131" s="99">
        <v>12.698150791685919</v>
      </c>
      <c r="R131" s="99">
        <v>12.382577112162975</v>
      </c>
      <c r="S131" s="99">
        <v>13.189425342595877</v>
      </c>
      <c r="T131" s="99">
        <v>11.865481427540608</v>
      </c>
      <c r="U131" s="99">
        <v>14.983622542580692</v>
      </c>
      <c r="V131" s="99">
        <v>10.807132284395371</v>
      </c>
      <c r="W131" s="99">
        <v>11.974774779298224</v>
      </c>
      <c r="X131" s="99">
        <v>17.374310716002547</v>
      </c>
      <c r="Y131" s="99">
        <v>17.250837321120308</v>
      </c>
      <c r="DA131" s="63" t="s">
        <v>4549</v>
      </c>
    </row>
    <row r="132" spans="1:105" ht="12" customHeight="1" x14ac:dyDescent="0.25">
      <c r="A132" s="97" t="s">
        <v>127</v>
      </c>
      <c r="B132" s="98"/>
      <c r="C132" s="99">
        <v>14.927787548600509</v>
      </c>
      <c r="D132" s="99">
        <v>14.717256367478672</v>
      </c>
      <c r="E132" s="99">
        <v>14.453162976490983</v>
      </c>
      <c r="F132" s="99">
        <v>14.257758602374318</v>
      </c>
      <c r="G132" s="99">
        <v>12.321411116345276</v>
      </c>
      <c r="H132" s="99">
        <v>12.342903499019105</v>
      </c>
      <c r="I132" s="99">
        <v>11.99607443285621</v>
      </c>
      <c r="J132" s="99">
        <v>13.502505221729384</v>
      </c>
      <c r="K132" s="99">
        <v>14.341344869868955</v>
      </c>
      <c r="L132" s="99">
        <v>13.827791559460991</v>
      </c>
      <c r="M132" s="99">
        <v>12.039993118081362</v>
      </c>
      <c r="N132" s="99">
        <v>13.118121877464953</v>
      </c>
      <c r="O132" s="99">
        <v>13.801855110148477</v>
      </c>
      <c r="P132" s="99">
        <v>11.980578823778966</v>
      </c>
      <c r="Q132" s="99">
        <v>12.51312986486394</v>
      </c>
      <c r="R132" s="99">
        <v>12.218025586167936</v>
      </c>
      <c r="S132" s="99">
        <v>13.029290435661414</v>
      </c>
      <c r="T132" s="99">
        <v>11.734937972910803</v>
      </c>
      <c r="U132" s="99">
        <v>14.834492344780742</v>
      </c>
      <c r="V132" s="99">
        <v>10.709166885865884</v>
      </c>
      <c r="W132" s="99">
        <v>11.872441681317579</v>
      </c>
      <c r="X132" s="99">
        <v>17.232787236310497</v>
      </c>
      <c r="Y132" s="99">
        <v>17.123318184796641</v>
      </c>
      <c r="DA132" s="63" t="s">
        <v>4550</v>
      </c>
    </row>
    <row r="133" spans="1:105" ht="12" customHeight="1" x14ac:dyDescent="0.25">
      <c r="A133" s="100" t="s">
        <v>198</v>
      </c>
      <c r="B133" s="101"/>
      <c r="C133" s="102">
        <v>12.232397773907387</v>
      </c>
      <c r="D133" s="102">
        <v>12.081678350426223</v>
      </c>
      <c r="E133" s="102">
        <v>11.810060072741397</v>
      </c>
      <c r="F133" s="102">
        <v>11.658965390702397</v>
      </c>
      <c r="G133" s="102">
        <v>10.110216224336922</v>
      </c>
      <c r="H133" s="102">
        <v>10.115469930895522</v>
      </c>
      <c r="I133" s="102">
        <v>9.9526901002792929</v>
      </c>
      <c r="J133" s="102">
        <v>11.100392410272624</v>
      </c>
      <c r="K133" s="102">
        <v>11.787878080791542</v>
      </c>
      <c r="L133" s="102">
        <v>11.326632291992969</v>
      </c>
      <c r="M133" s="102">
        <v>9.8875729803229628</v>
      </c>
      <c r="N133" s="102">
        <v>10.75236977874528</v>
      </c>
      <c r="O133" s="102">
        <v>11.283408479812998</v>
      </c>
      <c r="P133" s="102">
        <v>9.7859951552892337</v>
      </c>
      <c r="Q133" s="102">
        <v>10.190833047052951</v>
      </c>
      <c r="R133" s="102">
        <v>9.964076592055692</v>
      </c>
      <c r="S133" s="102">
        <v>10.615024742337487</v>
      </c>
      <c r="T133" s="102">
        <v>9.5594308815021485</v>
      </c>
      <c r="U133" s="102">
        <v>12.059982758663599</v>
      </c>
      <c r="V133" s="102">
        <v>8.6894002601935316</v>
      </c>
      <c r="W133" s="102">
        <v>9.5193156427022352</v>
      </c>
      <c r="X133" s="102">
        <v>13.807722054237434</v>
      </c>
      <c r="Y133" s="102">
        <v>13.928944966004268</v>
      </c>
      <c r="DA133" s="131" t="s">
        <v>4551</v>
      </c>
    </row>
    <row r="134" spans="1:105" ht="12" customHeight="1" x14ac:dyDescent="0.25">
      <c r="A134" s="103" t="s">
        <v>52</v>
      </c>
      <c r="B134" s="104"/>
      <c r="C134" s="105">
        <v>2.6953897746931244</v>
      </c>
      <c r="D134" s="105">
        <v>2.6355780170524481</v>
      </c>
      <c r="E134" s="105">
        <v>2.643102903749587</v>
      </c>
      <c r="F134" s="105">
        <v>2.598793211671921</v>
      </c>
      <c r="G134" s="105">
        <v>2.211194892008352</v>
      </c>
      <c r="H134" s="105">
        <v>2.227433568123582</v>
      </c>
      <c r="I134" s="105">
        <v>2.0433843325769172</v>
      </c>
      <c r="J134" s="105">
        <v>2.4021128114567603</v>
      </c>
      <c r="K134" s="105">
        <v>2.5534667890774134</v>
      </c>
      <c r="L134" s="105">
        <v>2.5011592674680219</v>
      </c>
      <c r="M134" s="105">
        <v>2.1524201377583974</v>
      </c>
      <c r="N134" s="105">
        <v>2.3657520987196712</v>
      </c>
      <c r="O134" s="105">
        <v>2.5184466303354789</v>
      </c>
      <c r="P134" s="105">
        <v>2.1945836684897322</v>
      </c>
      <c r="Q134" s="105">
        <v>2.3222968178109893</v>
      </c>
      <c r="R134" s="105">
        <v>2.2539489941122444</v>
      </c>
      <c r="S134" s="105">
        <v>2.4142656933239284</v>
      </c>
      <c r="T134" s="105">
        <v>2.1755070914086563</v>
      </c>
      <c r="U134" s="105">
        <v>2.7745095861171447</v>
      </c>
      <c r="V134" s="105">
        <v>2.0197666256723505</v>
      </c>
      <c r="W134" s="105">
        <v>2.3531260386153443</v>
      </c>
      <c r="X134" s="105">
        <v>3.4250651820730638</v>
      </c>
      <c r="Y134" s="105">
        <v>3.1943732187923692</v>
      </c>
      <c r="DA134" s="132" t="s">
        <v>4552</v>
      </c>
    </row>
    <row r="135" spans="1:105" ht="12" customHeight="1" x14ac:dyDescent="0.25">
      <c r="A135" s="106" t="s">
        <v>122</v>
      </c>
      <c r="B135" s="101"/>
      <c r="C135" s="102">
        <v>18.160698035164312</v>
      </c>
      <c r="D135" s="102">
        <v>17.959575679717918</v>
      </c>
      <c r="E135" s="102">
        <v>17.254199685991139</v>
      </c>
      <c r="F135" s="102">
        <v>16.982805224660339</v>
      </c>
      <c r="G135" s="102">
        <v>0</v>
      </c>
      <c r="H135" s="102">
        <v>0</v>
      </c>
      <c r="I135" s="102">
        <v>14.542622301009574</v>
      </c>
      <c r="J135" s="102">
        <v>16.383109304385957</v>
      </c>
      <c r="K135" s="102">
        <v>17.455158669946993</v>
      </c>
      <c r="L135" s="102">
        <v>16.781816675821712</v>
      </c>
      <c r="M135" s="102">
        <v>0</v>
      </c>
      <c r="N135" s="102">
        <v>0</v>
      </c>
      <c r="O135" s="102">
        <v>0</v>
      </c>
      <c r="P135" s="102">
        <v>14.340113048006126</v>
      </c>
      <c r="Q135" s="102">
        <v>14.564086532002424</v>
      </c>
      <c r="R135" s="102">
        <v>0</v>
      </c>
      <c r="S135" s="102">
        <v>15.25622755239587</v>
      </c>
      <c r="T135" s="102">
        <v>0</v>
      </c>
      <c r="U135" s="102">
        <v>17.169092683625262</v>
      </c>
      <c r="V135" s="102">
        <v>0</v>
      </c>
      <c r="W135" s="102">
        <v>13.571852457752811</v>
      </c>
      <c r="X135" s="102">
        <v>19.402666109558147</v>
      </c>
      <c r="Y135" s="102">
        <v>19.292012779005919</v>
      </c>
      <c r="DA135" s="131" t="s">
        <v>4553</v>
      </c>
    </row>
    <row r="136" spans="1:105" ht="12" customHeight="1" x14ac:dyDescent="0.25">
      <c r="A136" s="107" t="s">
        <v>121</v>
      </c>
      <c r="B136" s="104"/>
      <c r="C136" s="105">
        <v>17.195313364077581</v>
      </c>
      <c r="D136" s="105">
        <v>17.017823756228033</v>
      </c>
      <c r="E136" s="105">
        <v>16.33625557939461</v>
      </c>
      <c r="F136" s="105">
        <v>16.087912620147289</v>
      </c>
      <c r="G136" s="105">
        <v>0</v>
      </c>
      <c r="H136" s="105">
        <v>0</v>
      </c>
      <c r="I136" s="105">
        <v>13.840997188701762</v>
      </c>
      <c r="J136" s="105">
        <v>15.566035598224175</v>
      </c>
      <c r="K136" s="105">
        <v>16.59139252237545</v>
      </c>
      <c r="L136" s="105">
        <v>15.946860061504347</v>
      </c>
      <c r="M136" s="105">
        <v>0</v>
      </c>
      <c r="N136" s="105">
        <v>0</v>
      </c>
      <c r="O136" s="105">
        <v>0</v>
      </c>
      <c r="P136" s="105">
        <v>0</v>
      </c>
      <c r="Q136" s="105">
        <v>13.972143705055798</v>
      </c>
      <c r="R136" s="105">
        <v>0</v>
      </c>
      <c r="S136" s="105">
        <v>14.690920543869652</v>
      </c>
      <c r="T136" s="105">
        <v>0</v>
      </c>
      <c r="U136" s="105">
        <v>16.585019672516946</v>
      </c>
      <c r="V136" s="105">
        <v>0</v>
      </c>
      <c r="W136" s="105">
        <v>13.127940588498898</v>
      </c>
      <c r="X136" s="105">
        <v>18.819440169258133</v>
      </c>
      <c r="Y136" s="105">
        <v>18.792576502527108</v>
      </c>
      <c r="DA136" s="132" t="s">
        <v>4554</v>
      </c>
    </row>
    <row r="137" spans="1:105" ht="12" customHeight="1" x14ac:dyDescent="0.25">
      <c r="A137" s="108" t="s">
        <v>53</v>
      </c>
      <c r="B137" s="98"/>
      <c r="C137" s="99">
        <v>14.494745171869807</v>
      </c>
      <c r="D137" s="99">
        <v>14.370163465460976</v>
      </c>
      <c r="E137" s="99">
        <v>13.741486216862917</v>
      </c>
      <c r="F137" s="99">
        <v>13.543442347423747</v>
      </c>
      <c r="G137" s="99">
        <v>0</v>
      </c>
      <c r="H137" s="99">
        <v>0</v>
      </c>
      <c r="I137" s="99">
        <v>11.803946522813314</v>
      </c>
      <c r="J137" s="99">
        <v>13.171884827890709</v>
      </c>
      <c r="K137" s="99">
        <v>14.038608791688327</v>
      </c>
      <c r="L137" s="99">
        <v>13.4538252779733</v>
      </c>
      <c r="M137" s="99">
        <v>0</v>
      </c>
      <c r="N137" s="99">
        <v>0</v>
      </c>
      <c r="O137" s="99">
        <v>0</v>
      </c>
      <c r="P137" s="99">
        <v>0</v>
      </c>
      <c r="Q137" s="99">
        <v>11.684091067204626</v>
      </c>
      <c r="R137" s="99">
        <v>0</v>
      </c>
      <c r="S137" s="99">
        <v>12.272944312262815</v>
      </c>
      <c r="T137" s="99">
        <v>0</v>
      </c>
      <c r="U137" s="99">
        <v>13.810120089747805</v>
      </c>
      <c r="V137" s="99">
        <v>0</v>
      </c>
      <c r="W137" s="99">
        <v>10.781395869586989</v>
      </c>
      <c r="X137" s="99">
        <v>15.410936771022953</v>
      </c>
      <c r="Y137" s="99">
        <v>15.571880458713938</v>
      </c>
      <c r="DA137" s="63" t="s">
        <v>4555</v>
      </c>
    </row>
    <row r="138" spans="1:105" ht="12" customHeight="1" x14ac:dyDescent="0.25">
      <c r="A138" s="108" t="s">
        <v>52</v>
      </c>
      <c r="B138" s="98"/>
      <c r="C138" s="99">
        <v>2.700568192207772</v>
      </c>
      <c r="D138" s="99">
        <v>2.647660290767051</v>
      </c>
      <c r="E138" s="99">
        <v>2.5947693625316925</v>
      </c>
      <c r="F138" s="99">
        <v>2.5444702727235446</v>
      </c>
      <c r="G138" s="99">
        <v>0</v>
      </c>
      <c r="H138" s="99">
        <v>0</v>
      </c>
      <c r="I138" s="99">
        <v>2.0370506658884491</v>
      </c>
      <c r="J138" s="99">
        <v>2.394150770333463</v>
      </c>
      <c r="K138" s="99">
        <v>2.5527837306871208</v>
      </c>
      <c r="L138" s="99">
        <v>2.4930347835310491</v>
      </c>
      <c r="M138" s="99">
        <v>0</v>
      </c>
      <c r="N138" s="99">
        <v>0</v>
      </c>
      <c r="O138" s="99">
        <v>0</v>
      </c>
      <c r="P138" s="99">
        <v>0</v>
      </c>
      <c r="Q138" s="99">
        <v>2.2880526378511683</v>
      </c>
      <c r="R138" s="99">
        <v>0</v>
      </c>
      <c r="S138" s="99">
        <v>2.4179762316068367</v>
      </c>
      <c r="T138" s="99">
        <v>0</v>
      </c>
      <c r="U138" s="99">
        <v>2.7748995827691405</v>
      </c>
      <c r="V138" s="99">
        <v>0</v>
      </c>
      <c r="W138" s="99">
        <v>2.3465447189119093</v>
      </c>
      <c r="X138" s="99">
        <v>3.4085033982351867</v>
      </c>
      <c r="Y138" s="99">
        <v>3.2206960438131746</v>
      </c>
      <c r="DA138" s="63" t="s">
        <v>4556</v>
      </c>
    </row>
    <row r="139" spans="1:105" ht="12" customHeight="1" x14ac:dyDescent="0.25">
      <c r="A139" s="121" t="s">
        <v>54</v>
      </c>
      <c r="B139" s="122"/>
      <c r="C139" s="123">
        <v>1.8301264760637537</v>
      </c>
      <c r="D139" s="123">
        <v>1.7981904723309985</v>
      </c>
      <c r="E139" s="123">
        <v>1.7958345517619101</v>
      </c>
      <c r="F139" s="123">
        <v>1.7234974594248429</v>
      </c>
      <c r="G139" s="123">
        <v>1.5564885657323249</v>
      </c>
      <c r="H139" s="123">
        <v>1.5111205513812824</v>
      </c>
      <c r="I139" s="123">
        <v>1.5164344243735626</v>
      </c>
      <c r="J139" s="123">
        <v>1.8805893882190234</v>
      </c>
      <c r="K139" s="123">
        <v>2.0753425673282329</v>
      </c>
      <c r="L139" s="123">
        <v>1.9796049751351503</v>
      </c>
      <c r="M139" s="123">
        <v>1.6740790161736483</v>
      </c>
      <c r="N139" s="123">
        <v>1.8972347073818259</v>
      </c>
      <c r="O139" s="123">
        <v>2.0131505078341747</v>
      </c>
      <c r="P139" s="123">
        <v>1.8262178016224695</v>
      </c>
      <c r="Q139" s="123">
        <v>1.9245681925930249</v>
      </c>
      <c r="R139" s="123">
        <v>1.8790758470303544</v>
      </c>
      <c r="S139" s="123">
        <v>2.0252405868963947</v>
      </c>
      <c r="T139" s="123">
        <v>1.9129999756807605</v>
      </c>
      <c r="U139" s="123">
        <v>2.4526967382847333</v>
      </c>
      <c r="V139" s="123">
        <v>2.3968246306581591</v>
      </c>
      <c r="W139" s="123">
        <v>2.6921902151533454</v>
      </c>
      <c r="X139" s="123">
        <v>3.8811971348969063</v>
      </c>
      <c r="Y139" s="123">
        <v>3.6331093172598856</v>
      </c>
      <c r="DA139" s="130" t="s">
        <v>4557</v>
      </c>
    </row>
    <row r="140" spans="1:105" ht="12" customHeight="1" x14ac:dyDescent="0.25">
      <c r="A140" s="97" t="s">
        <v>50</v>
      </c>
      <c r="B140" s="98"/>
      <c r="C140" s="99">
        <v>2.4247980726736515</v>
      </c>
      <c r="D140" s="99">
        <v>2.2589001698877897</v>
      </c>
      <c r="E140" s="99">
        <v>2.5242825000961329</v>
      </c>
      <c r="F140" s="99">
        <v>2.136814718057328</v>
      </c>
      <c r="G140" s="99">
        <v>2.3062148238807088</v>
      </c>
      <c r="H140" s="99">
        <v>1.2135877542340763</v>
      </c>
      <c r="I140" s="99">
        <v>1.6037618933930298</v>
      </c>
      <c r="J140" s="99">
        <v>2.58900145961488</v>
      </c>
      <c r="K140" s="99">
        <v>3.1611871834889835</v>
      </c>
      <c r="L140" s="99">
        <v>2.3995567384227741</v>
      </c>
      <c r="M140" s="99">
        <v>1.9709438376891222</v>
      </c>
      <c r="N140" s="99">
        <v>1.7999843096253691</v>
      </c>
      <c r="O140" s="99">
        <v>2.5786776573502133</v>
      </c>
      <c r="P140" s="99">
        <v>2.2449186607936342</v>
      </c>
      <c r="Q140" s="99">
        <v>2.8988778631904104</v>
      </c>
      <c r="R140" s="99">
        <v>2.3182322795339729</v>
      </c>
      <c r="S140" s="99">
        <v>2.6428330940383664</v>
      </c>
      <c r="T140" s="99">
        <v>2.6025654375410157</v>
      </c>
      <c r="U140" s="99">
        <v>3.4262791382354663</v>
      </c>
      <c r="V140" s="99">
        <v>3.2943134967750272</v>
      </c>
      <c r="W140" s="99">
        <v>3.9664363889477743</v>
      </c>
      <c r="X140" s="99">
        <v>5.5450680928945353</v>
      </c>
      <c r="Y140" s="99">
        <v>4.8349021004982529</v>
      </c>
      <c r="DA140" s="63" t="s">
        <v>4558</v>
      </c>
    </row>
    <row r="141" spans="1:105" ht="12" customHeight="1" x14ac:dyDescent="0.25">
      <c r="A141" s="109" t="s">
        <v>120</v>
      </c>
      <c r="B141" s="33"/>
      <c r="C141" s="110">
        <v>1.7379400313223117</v>
      </c>
      <c r="D141" s="110">
        <v>1.7314622271588831</v>
      </c>
      <c r="E141" s="110">
        <v>1.6927249442627934</v>
      </c>
      <c r="F141" s="110">
        <v>1.6905705368747093</v>
      </c>
      <c r="G141" s="110">
        <v>1.4915669958182847</v>
      </c>
      <c r="H141" s="110">
        <v>1.5348646281145382</v>
      </c>
      <c r="I141" s="110">
        <v>1.506428971923983</v>
      </c>
      <c r="J141" s="110">
        <v>1.7552860645858011</v>
      </c>
      <c r="K141" s="110">
        <v>1.945925737606905</v>
      </c>
      <c r="L141" s="110">
        <v>1.9597951206692648</v>
      </c>
      <c r="M141" s="110">
        <v>1.6707405929941026</v>
      </c>
      <c r="N141" s="110">
        <v>1.8995664701581423</v>
      </c>
      <c r="O141" s="110">
        <v>1.9683886194463334</v>
      </c>
      <c r="P141" s="110">
        <v>1.7743716762535726</v>
      </c>
      <c r="Q141" s="110">
        <v>1.8241153942260906</v>
      </c>
      <c r="R141" s="110">
        <v>1.8366436295643973</v>
      </c>
      <c r="S141" s="110">
        <v>1.9944168354090615</v>
      </c>
      <c r="T141" s="110">
        <v>1.8942752402936218</v>
      </c>
      <c r="U141" s="110">
        <v>2.4187612873213067</v>
      </c>
      <c r="V141" s="110">
        <v>2.3552504090663078</v>
      </c>
      <c r="W141" s="110">
        <v>2.6203014235370241</v>
      </c>
      <c r="X141" s="110">
        <v>3.8113878921687094</v>
      </c>
      <c r="Y141" s="110">
        <v>3.5990998432457264</v>
      </c>
      <c r="DA141" s="60" t="s">
        <v>4559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101.96169967750501</v>
      </c>
      <c r="D143" s="118">
        <f t="shared" si="49"/>
        <v>97.370273102503504</v>
      </c>
      <c r="E143" s="118">
        <f t="shared" si="49"/>
        <v>95.918845146647058</v>
      </c>
      <c r="F143" s="118">
        <f t="shared" si="49"/>
        <v>87.300840270151625</v>
      </c>
      <c r="G143" s="118">
        <f t="shared" si="49"/>
        <v>81.010683644658002</v>
      </c>
      <c r="H143" s="118">
        <f t="shared" si="49"/>
        <v>77.587082066132282</v>
      </c>
      <c r="I143" s="118">
        <f t="shared" si="49"/>
        <v>73.401866663169429</v>
      </c>
      <c r="J143" s="118">
        <f t="shared" si="49"/>
        <v>72.778327488645544</v>
      </c>
      <c r="K143" s="118">
        <f t="shared" si="49"/>
        <v>73.970610194693577</v>
      </c>
      <c r="L143" s="118">
        <f t="shared" si="49"/>
        <v>76.526985757863187</v>
      </c>
      <c r="M143" s="118">
        <f t="shared" si="49"/>
        <v>60.671055925149076</v>
      </c>
      <c r="N143" s="118">
        <f t="shared" si="49"/>
        <v>64.485033105102659</v>
      </c>
      <c r="O143" s="118">
        <f t="shared" si="49"/>
        <v>59.307642132017044</v>
      </c>
      <c r="P143" s="118">
        <f t="shared" si="49"/>
        <v>52.375520621911079</v>
      </c>
      <c r="Q143" s="118">
        <f t="shared" si="49"/>
        <v>49.789008768566077</v>
      </c>
      <c r="R143" s="118">
        <f t="shared" ref="R143:V143" si="50">R144+R146+R148+R157</f>
        <v>51.314756817921499</v>
      </c>
      <c r="S143" s="118">
        <f t="shared" si="50"/>
        <v>51.021078132330175</v>
      </c>
      <c r="T143" s="118">
        <f t="shared" si="50"/>
        <v>47.332663066036133</v>
      </c>
      <c r="U143" s="118">
        <f t="shared" si="50"/>
        <v>51.232061426539573</v>
      </c>
      <c r="V143" s="118">
        <f t="shared" si="50"/>
        <v>40.318805919010153</v>
      </c>
      <c r="W143" s="118">
        <f t="shared" ref="W143:Y143" si="51">W144+W146+W148+W157</f>
        <v>42.756945972883528</v>
      </c>
      <c r="X143" s="118">
        <f t="shared" si="51"/>
        <v>46.604315342248974</v>
      </c>
      <c r="Y143" s="118">
        <f t="shared" si="51"/>
        <v>42.613148141468393</v>
      </c>
      <c r="DA143" s="129" t="s">
        <v>4560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81.102843202264268</v>
      </c>
      <c r="D144" s="123">
        <f t="shared" si="52"/>
        <v>76.851288257143779</v>
      </c>
      <c r="E144" s="123">
        <f t="shared" si="52"/>
        <v>76.298555939478177</v>
      </c>
      <c r="F144" s="123">
        <f t="shared" si="52"/>
        <v>67.981039778510549</v>
      </c>
      <c r="G144" s="123">
        <f t="shared" si="52"/>
        <v>63.291595985583598</v>
      </c>
      <c r="H144" s="123">
        <f t="shared" si="52"/>
        <v>60.168674341910311</v>
      </c>
      <c r="I144" s="123">
        <f t="shared" si="52"/>
        <v>56.817554251435503</v>
      </c>
      <c r="J144" s="123">
        <f t="shared" si="52"/>
        <v>53.486750306441394</v>
      </c>
      <c r="K144" s="123">
        <f t="shared" si="52"/>
        <v>53.950161957398002</v>
      </c>
      <c r="L144" s="123">
        <f t="shared" si="52"/>
        <v>56.938998711859554</v>
      </c>
      <c r="M144" s="123">
        <f t="shared" si="52"/>
        <v>43.820474355459908</v>
      </c>
      <c r="N144" s="123">
        <f t="shared" si="52"/>
        <v>45.96525987953639</v>
      </c>
      <c r="O144" s="123">
        <f t="shared" si="52"/>
        <v>40.141815996342203</v>
      </c>
      <c r="P144" s="123">
        <f t="shared" si="52"/>
        <v>35.805044201669325</v>
      </c>
      <c r="Q144" s="123">
        <f t="shared" si="52"/>
        <v>32.689202832902531</v>
      </c>
      <c r="R144" s="123">
        <f t="shared" si="52"/>
        <v>34.69651900416801</v>
      </c>
      <c r="S144" s="123">
        <f t="shared" si="52"/>
        <v>33.503440959365307</v>
      </c>
      <c r="T144" s="123">
        <f t="shared" si="52"/>
        <v>31.083378206687563</v>
      </c>
      <c r="U144" s="123">
        <f t="shared" si="52"/>
        <v>30.902471050802145</v>
      </c>
      <c r="V144" s="123">
        <f t="shared" si="52"/>
        <v>24.260204380661161</v>
      </c>
      <c r="W144" s="123">
        <f t="shared" si="52"/>
        <v>25.066269293816401</v>
      </c>
      <c r="X144" s="123">
        <f t="shared" si="52"/>
        <v>22.81294796356708</v>
      </c>
      <c r="Y144" s="123">
        <f t="shared" si="52"/>
        <v>18.094528475603852</v>
      </c>
      <c r="DA144" s="130" t="s">
        <v>4561</v>
      </c>
    </row>
    <row r="145" spans="1:105" ht="12" customHeight="1" x14ac:dyDescent="0.25">
      <c r="A145" s="97" t="s">
        <v>53</v>
      </c>
      <c r="B145" s="98"/>
      <c r="C145" s="99">
        <v>81.102843202264268</v>
      </c>
      <c r="D145" s="99">
        <v>76.851288257143779</v>
      </c>
      <c r="E145" s="99">
        <v>76.298555939478177</v>
      </c>
      <c r="F145" s="99">
        <v>67.981039778510549</v>
      </c>
      <c r="G145" s="99">
        <v>63.291595985583598</v>
      </c>
      <c r="H145" s="99">
        <v>60.168674341910311</v>
      </c>
      <c r="I145" s="99">
        <v>56.817554251435503</v>
      </c>
      <c r="J145" s="99">
        <v>53.486750306441394</v>
      </c>
      <c r="K145" s="99">
        <v>53.950161957398002</v>
      </c>
      <c r="L145" s="99">
        <v>56.938998711859554</v>
      </c>
      <c r="M145" s="99">
        <v>43.820474355459908</v>
      </c>
      <c r="N145" s="99">
        <v>45.96525987953639</v>
      </c>
      <c r="O145" s="99">
        <v>40.141815996342203</v>
      </c>
      <c r="P145" s="99">
        <v>35.805044201669325</v>
      </c>
      <c r="Q145" s="99">
        <v>32.689202832902531</v>
      </c>
      <c r="R145" s="99">
        <v>34.69651900416801</v>
      </c>
      <c r="S145" s="99">
        <v>33.503440959365307</v>
      </c>
      <c r="T145" s="99">
        <v>31.083378206687563</v>
      </c>
      <c r="U145" s="99">
        <v>30.902471050802145</v>
      </c>
      <c r="V145" s="99">
        <v>24.260204380661161</v>
      </c>
      <c r="W145" s="99">
        <v>25.066269293816401</v>
      </c>
      <c r="X145" s="99">
        <v>22.81294796356708</v>
      </c>
      <c r="Y145" s="99">
        <v>18.094528475603852</v>
      </c>
      <c r="DA145" s="63" t="s">
        <v>4562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0.8837224252507111</v>
      </c>
      <c r="D146" s="123">
        <f t="shared" si="53"/>
        <v>0.77431040839865073</v>
      </c>
      <c r="E146" s="123">
        <f t="shared" si="53"/>
        <v>0.58212385778350639</v>
      </c>
      <c r="F146" s="123">
        <f t="shared" si="53"/>
        <v>0.62879712496456108</v>
      </c>
      <c r="G146" s="123">
        <f t="shared" si="53"/>
        <v>0.92503012196031276</v>
      </c>
      <c r="H146" s="123">
        <f t="shared" si="53"/>
        <v>0.76317454809615548</v>
      </c>
      <c r="I146" s="123">
        <f t="shared" si="53"/>
        <v>0.54468542823170296</v>
      </c>
      <c r="J146" s="123">
        <f t="shared" si="53"/>
        <v>1.0650886362114884</v>
      </c>
      <c r="K146" s="123">
        <f t="shared" si="53"/>
        <v>0.51224384709514748</v>
      </c>
      <c r="L146" s="123">
        <f t="shared" si="53"/>
        <v>0.8538257832949655</v>
      </c>
      <c r="M146" s="123">
        <f t="shared" si="53"/>
        <v>0.39988349504676024</v>
      </c>
      <c r="N146" s="123">
        <f t="shared" si="53"/>
        <v>0.72903395973567697</v>
      </c>
      <c r="O146" s="123">
        <f t="shared" si="53"/>
        <v>0.80616696617270267</v>
      </c>
      <c r="P146" s="123">
        <f t="shared" si="53"/>
        <v>0.44305816845945989</v>
      </c>
      <c r="Q146" s="123">
        <f t="shared" si="53"/>
        <v>0.64165429092931059</v>
      </c>
      <c r="R146" s="123">
        <f t="shared" si="53"/>
        <v>0.37568576624321504</v>
      </c>
      <c r="S146" s="123">
        <f t="shared" si="53"/>
        <v>0.27015820757632059</v>
      </c>
      <c r="T146" s="123">
        <f t="shared" si="53"/>
        <v>0.52570894126300738</v>
      </c>
      <c r="U146" s="123">
        <f t="shared" si="53"/>
        <v>0.75051726101431149</v>
      </c>
      <c r="V146" s="123">
        <f t="shared" si="53"/>
        <v>1.2250452120455455</v>
      </c>
      <c r="W146" s="123">
        <f t="shared" si="53"/>
        <v>1.4612558260597277</v>
      </c>
      <c r="X146" s="123">
        <f t="shared" si="53"/>
        <v>0.55548479443359944</v>
      </c>
      <c r="Y146" s="123">
        <f t="shared" si="53"/>
        <v>1.6354185194641133</v>
      </c>
      <c r="DA146" s="130" t="s">
        <v>4563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0.8837224252507111</v>
      </c>
      <c r="D147" s="99">
        <f>RES_hhdet_in_fech!D147/RES_summary!D$21</f>
        <v>0.77431040839865073</v>
      </c>
      <c r="E147" s="99">
        <f>RES_hhdet_in_fech!E147/RES_summary!E$21</f>
        <v>0.58212385778350639</v>
      </c>
      <c r="F147" s="99">
        <f>RES_hhdet_in_fech!F147/RES_summary!F$21</f>
        <v>0.62879712496456108</v>
      </c>
      <c r="G147" s="99">
        <f>RES_hhdet_in_fech!G147/RES_summary!G$21</f>
        <v>0.92503012196031276</v>
      </c>
      <c r="H147" s="99">
        <f>RES_hhdet_in_fech!H147/RES_summary!H$21</f>
        <v>0.76317454809615548</v>
      </c>
      <c r="I147" s="99">
        <f>RES_hhdet_in_fech!I147/RES_summary!I$21</f>
        <v>0.54468542823170296</v>
      </c>
      <c r="J147" s="99">
        <f>RES_hhdet_in_fech!J147/RES_summary!J$21</f>
        <v>1.0650886362114884</v>
      </c>
      <c r="K147" s="99">
        <f>RES_hhdet_in_fech!K147/RES_summary!K$21</f>
        <v>0.51224384709514748</v>
      </c>
      <c r="L147" s="99">
        <f>RES_hhdet_in_fech!L147/RES_summary!L$21</f>
        <v>0.8538257832949655</v>
      </c>
      <c r="M147" s="99">
        <f>RES_hhdet_in_fech!M147/RES_summary!M$21</f>
        <v>0.39988349504676024</v>
      </c>
      <c r="N147" s="99">
        <f>RES_hhdet_in_fech!N147/RES_summary!N$21</f>
        <v>0.72903395973567697</v>
      </c>
      <c r="O147" s="99">
        <f>RES_hhdet_in_fech!O147/RES_summary!O$21</f>
        <v>0.80616696617270267</v>
      </c>
      <c r="P147" s="99">
        <f>RES_hhdet_in_fech!P147/RES_summary!P$21</f>
        <v>0.44305816845945989</v>
      </c>
      <c r="Q147" s="99">
        <f>RES_hhdet_in_fech!Q147/RES_summary!Q$21</f>
        <v>0.64165429092931059</v>
      </c>
      <c r="R147" s="99">
        <f>RES_hhdet_in_fech!R147/RES_summary!R$21</f>
        <v>0.37568576624321504</v>
      </c>
      <c r="S147" s="99">
        <f>RES_hhdet_in_fech!S147/RES_summary!S$21</f>
        <v>0.27015820757632059</v>
      </c>
      <c r="T147" s="99">
        <f>RES_hhdet_in_fech!T147/RES_summary!T$21</f>
        <v>0.52570894126300738</v>
      </c>
      <c r="U147" s="99">
        <f>RES_hhdet_in_fech!U147/RES_summary!U$21</f>
        <v>0.75051726101431149</v>
      </c>
      <c r="V147" s="99">
        <f>RES_hhdet_in_fech!V147/RES_summary!V$21</f>
        <v>1.2250452120455455</v>
      </c>
      <c r="W147" s="99">
        <f>RES_hhdet_in_fech!W147/RES_summary!W$21</f>
        <v>1.4612558260597277</v>
      </c>
      <c r="X147" s="99">
        <f>RES_hhdet_in_fech!X147/RES_summary!X$21</f>
        <v>0.55548479443359944</v>
      </c>
      <c r="Y147" s="99">
        <f>RES_hhdet_in_fech!Y147/RES_summary!Y$21</f>
        <v>1.6354185194641133</v>
      </c>
      <c r="DA147" s="63" t="s">
        <v>4564</v>
      </c>
    </row>
    <row r="148" spans="1:105" ht="12" customHeight="1" x14ac:dyDescent="0.25">
      <c r="A148" s="121" t="s">
        <v>55</v>
      </c>
      <c r="B148" s="122"/>
      <c r="C148" s="123">
        <v>18.145008508616055</v>
      </c>
      <c r="D148" s="123">
        <v>17.946490178205913</v>
      </c>
      <c r="E148" s="123">
        <v>17.24234043727078</v>
      </c>
      <c r="F148" s="123">
        <v>16.967495378329993</v>
      </c>
      <c r="G148" s="123">
        <v>15.237570743382387</v>
      </c>
      <c r="H148" s="123">
        <v>15.144122710700941</v>
      </c>
      <c r="I148" s="123">
        <v>14.523191972893235</v>
      </c>
      <c r="J148" s="123">
        <v>16.345886682468215</v>
      </c>
      <c r="K148" s="123">
        <v>17.432827828711797</v>
      </c>
      <c r="L148" s="123">
        <v>16.754569325843992</v>
      </c>
      <c r="M148" s="123">
        <v>14.776618867426889</v>
      </c>
      <c r="N148" s="123">
        <v>15.89350507644941</v>
      </c>
      <c r="O148" s="123">
        <v>16.346501784091092</v>
      </c>
      <c r="P148" s="123">
        <v>14.301193097628982</v>
      </c>
      <c r="Q148" s="123">
        <v>14.533572309450591</v>
      </c>
      <c r="R148" s="123">
        <v>14.363486111423814</v>
      </c>
      <c r="S148" s="123">
        <v>15.222244239125288</v>
      </c>
      <c r="T148" s="123">
        <v>13.810564252336501</v>
      </c>
      <c r="U148" s="123">
        <v>17.126362675892178</v>
      </c>
      <c r="V148" s="123">
        <v>12.436744043626646</v>
      </c>
      <c r="W148" s="123">
        <v>13.537228438712239</v>
      </c>
      <c r="X148" s="123">
        <v>19.354666445015219</v>
      </c>
      <c r="Y148" s="123">
        <v>19.250081681220731</v>
      </c>
      <c r="DA148" s="130" t="s">
        <v>4565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4566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4567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4568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4569</v>
      </c>
    </row>
    <row r="153" spans="1:105" ht="12" customHeight="1" x14ac:dyDescent="0.25">
      <c r="A153" s="106" t="s">
        <v>122</v>
      </c>
      <c r="B153" s="101"/>
      <c r="C153" s="102">
        <v>18.160698035164312</v>
      </c>
      <c r="D153" s="102">
        <v>17.959575679717922</v>
      </c>
      <c r="E153" s="102">
        <v>17.254199685991136</v>
      </c>
      <c r="F153" s="102">
        <v>16.982805224660339</v>
      </c>
      <c r="G153" s="102">
        <v>15.254511817274205</v>
      </c>
      <c r="H153" s="102">
        <v>15.174657381145588</v>
      </c>
      <c r="I153" s="102">
        <v>14.542622301009574</v>
      </c>
      <c r="J153" s="102">
        <v>16.383109304385957</v>
      </c>
      <c r="K153" s="102">
        <v>17.455158669946993</v>
      </c>
      <c r="L153" s="102">
        <v>16.781816675821712</v>
      </c>
      <c r="M153" s="102">
        <v>14.798874240461505</v>
      </c>
      <c r="N153" s="102">
        <v>15.923512804282096</v>
      </c>
      <c r="O153" s="102">
        <v>16.383532015621668</v>
      </c>
      <c r="P153" s="102">
        <v>14.340113048006126</v>
      </c>
      <c r="Q153" s="102">
        <v>14.564086532002424</v>
      </c>
      <c r="R153" s="102">
        <v>14.400096664139491</v>
      </c>
      <c r="S153" s="102">
        <v>15.256227552395872</v>
      </c>
      <c r="T153" s="102">
        <v>13.847389268010732</v>
      </c>
      <c r="U153" s="102">
        <v>17.169092683625262</v>
      </c>
      <c r="V153" s="102">
        <v>12.47105928087989</v>
      </c>
      <c r="W153" s="102">
        <v>13.57185245775281</v>
      </c>
      <c r="X153" s="102">
        <v>19.402666109558147</v>
      </c>
      <c r="Y153" s="102">
        <v>19.292012779005912</v>
      </c>
      <c r="DA153" s="131" t="s">
        <v>4570</v>
      </c>
    </row>
    <row r="154" spans="1:105" ht="12" customHeight="1" x14ac:dyDescent="0.25">
      <c r="A154" s="107" t="s">
        <v>121</v>
      </c>
      <c r="B154" s="104"/>
      <c r="C154" s="105">
        <v>17.195313364077581</v>
      </c>
      <c r="D154" s="105">
        <v>17.017823756228026</v>
      </c>
      <c r="E154" s="105">
        <v>16.33625557939461</v>
      </c>
      <c r="F154" s="105">
        <v>16.087912620147289</v>
      </c>
      <c r="G154" s="105">
        <v>14.468217935776023</v>
      </c>
      <c r="H154" s="105">
        <v>14.394221916434589</v>
      </c>
      <c r="I154" s="105">
        <v>13.840997188701762</v>
      </c>
      <c r="J154" s="105">
        <v>15.566035598224172</v>
      </c>
      <c r="K154" s="105">
        <v>16.59139252237545</v>
      </c>
      <c r="L154" s="105">
        <v>15.946860061504347</v>
      </c>
      <c r="M154" s="105">
        <v>14.084170607479491</v>
      </c>
      <c r="N154" s="105">
        <v>15.171280755876936</v>
      </c>
      <c r="O154" s="105">
        <v>15.637144326181728</v>
      </c>
      <c r="P154" s="105">
        <v>13.726384921765373</v>
      </c>
      <c r="Q154" s="105">
        <v>13.972143705055794</v>
      </c>
      <c r="R154" s="105">
        <v>13.84461850467053</v>
      </c>
      <c r="S154" s="105">
        <v>14.690920543869652</v>
      </c>
      <c r="T154" s="105">
        <v>13.357469048751078</v>
      </c>
      <c r="U154" s="105">
        <v>16.585019672516946</v>
      </c>
      <c r="V154" s="105">
        <v>12.063978962226253</v>
      </c>
      <c r="W154" s="105">
        <v>13.127940588498898</v>
      </c>
      <c r="X154" s="105">
        <v>18.81944016925814</v>
      </c>
      <c r="Y154" s="105">
        <v>18.792576502527115</v>
      </c>
      <c r="DA154" s="132" t="s">
        <v>4571</v>
      </c>
    </row>
    <row r="155" spans="1:105" ht="12" customHeight="1" x14ac:dyDescent="0.25">
      <c r="A155" s="108" t="s">
        <v>53</v>
      </c>
      <c r="B155" s="98"/>
      <c r="C155" s="99">
        <v>14.494745171869805</v>
      </c>
      <c r="D155" s="99">
        <v>14.370163465460974</v>
      </c>
      <c r="E155" s="99">
        <v>13.741486216862919</v>
      </c>
      <c r="F155" s="99">
        <v>13.543442347423744</v>
      </c>
      <c r="G155" s="99">
        <v>12.218142514664402</v>
      </c>
      <c r="H155" s="99">
        <v>12.14453852691932</v>
      </c>
      <c r="I155" s="99">
        <v>11.803946522813311</v>
      </c>
      <c r="J155" s="99">
        <v>13.171884827890706</v>
      </c>
      <c r="K155" s="99">
        <v>14.038608791688331</v>
      </c>
      <c r="L155" s="99">
        <v>13.453825277973296</v>
      </c>
      <c r="M155" s="99">
        <v>11.907176843221233</v>
      </c>
      <c r="N155" s="99">
        <v>12.799689025779093</v>
      </c>
      <c r="O155" s="99">
        <v>13.152023556516662</v>
      </c>
      <c r="P155" s="99">
        <v>11.522283922273443</v>
      </c>
      <c r="Q155" s="99">
        <v>11.684091067204628</v>
      </c>
      <c r="R155" s="99">
        <v>11.583736109667191</v>
      </c>
      <c r="S155" s="99">
        <v>12.272944312262814</v>
      </c>
      <c r="T155" s="99">
        <v>11.150645945641084</v>
      </c>
      <c r="U155" s="99">
        <v>13.810120089747807</v>
      </c>
      <c r="V155" s="99">
        <v>10.021151163828904</v>
      </c>
      <c r="W155" s="99">
        <v>10.781395869586989</v>
      </c>
      <c r="X155" s="99">
        <v>15.410936771022957</v>
      </c>
      <c r="Y155" s="99">
        <v>15.571880458713938</v>
      </c>
      <c r="DA155" s="63" t="s">
        <v>4572</v>
      </c>
    </row>
    <row r="156" spans="1:105" ht="12" customHeight="1" x14ac:dyDescent="0.25">
      <c r="A156" s="108" t="s">
        <v>52</v>
      </c>
      <c r="B156" s="98"/>
      <c r="C156" s="99">
        <v>2.7005681922077724</v>
      </c>
      <c r="D156" s="99">
        <v>2.647660290767051</v>
      </c>
      <c r="E156" s="99">
        <v>2.5947693625316921</v>
      </c>
      <c r="F156" s="99">
        <v>2.5444702727235438</v>
      </c>
      <c r="G156" s="99">
        <v>2.2500754211116214</v>
      </c>
      <c r="H156" s="99">
        <v>2.2496833895152677</v>
      </c>
      <c r="I156" s="99">
        <v>2.0370506658884491</v>
      </c>
      <c r="J156" s="99">
        <v>2.3941507703334621</v>
      </c>
      <c r="K156" s="99">
        <v>2.5527837306871191</v>
      </c>
      <c r="L156" s="99">
        <v>2.4930347835310491</v>
      </c>
      <c r="M156" s="99">
        <v>2.1769937642582562</v>
      </c>
      <c r="N156" s="99">
        <v>2.3715917300978426</v>
      </c>
      <c r="O156" s="99">
        <v>2.4851207696650679</v>
      </c>
      <c r="P156" s="99">
        <v>2.2041009994919318</v>
      </c>
      <c r="Q156" s="99">
        <v>2.2880526378511679</v>
      </c>
      <c r="R156" s="99">
        <v>2.2608823950033381</v>
      </c>
      <c r="S156" s="99">
        <v>2.4179762316068367</v>
      </c>
      <c r="T156" s="99">
        <v>2.2068231031099939</v>
      </c>
      <c r="U156" s="99">
        <v>2.7748995827691414</v>
      </c>
      <c r="V156" s="99">
        <v>2.0428277983973526</v>
      </c>
      <c r="W156" s="99">
        <v>2.3465447189119093</v>
      </c>
      <c r="X156" s="99">
        <v>3.4085033982351867</v>
      </c>
      <c r="Y156" s="99">
        <v>3.2206960438131764</v>
      </c>
      <c r="DA156" s="63" t="s">
        <v>4573</v>
      </c>
    </row>
    <row r="157" spans="1:105" ht="12" customHeight="1" x14ac:dyDescent="0.25">
      <c r="A157" s="121" t="s">
        <v>54</v>
      </c>
      <c r="B157" s="122"/>
      <c r="C157" s="123">
        <v>1.8301255413739679</v>
      </c>
      <c r="D157" s="123">
        <v>1.7981842587551689</v>
      </c>
      <c r="E157" s="123">
        <v>1.7958249121146033</v>
      </c>
      <c r="F157" s="123">
        <v>1.7235079883465201</v>
      </c>
      <c r="G157" s="123">
        <v>1.5564867937316913</v>
      </c>
      <c r="H157" s="123">
        <v>1.511110465424875</v>
      </c>
      <c r="I157" s="123">
        <v>1.5164350106089841</v>
      </c>
      <c r="J157" s="123">
        <v>1.8806018635244421</v>
      </c>
      <c r="K157" s="123">
        <v>2.075376561488623</v>
      </c>
      <c r="L157" s="123">
        <v>1.9795919368646784</v>
      </c>
      <c r="M157" s="123">
        <v>1.6740792072155235</v>
      </c>
      <c r="N157" s="123">
        <v>1.8972341893811917</v>
      </c>
      <c r="O157" s="123">
        <v>2.0131573854110387</v>
      </c>
      <c r="P157" s="123">
        <v>1.8262251541533128</v>
      </c>
      <c r="Q157" s="123">
        <v>1.9245793352836482</v>
      </c>
      <c r="R157" s="123">
        <v>1.8790659360864543</v>
      </c>
      <c r="S157" s="123">
        <v>2.0252347262632591</v>
      </c>
      <c r="T157" s="123">
        <v>1.9130116657490608</v>
      </c>
      <c r="U157" s="123">
        <v>2.4527104388309375</v>
      </c>
      <c r="V157" s="123">
        <v>2.3968122826767977</v>
      </c>
      <c r="W157" s="123">
        <v>2.6921924142951625</v>
      </c>
      <c r="X157" s="123">
        <v>3.8812161392330742</v>
      </c>
      <c r="Y157" s="123">
        <v>3.6331194651796945</v>
      </c>
      <c r="DA157" s="130" t="s">
        <v>4574</v>
      </c>
    </row>
    <row r="158" spans="1:105" ht="12" customHeight="1" x14ac:dyDescent="0.25">
      <c r="A158" s="97" t="s">
        <v>50</v>
      </c>
      <c r="B158" s="98"/>
      <c r="C158" s="99">
        <v>2.4247980726736515</v>
      </c>
      <c r="D158" s="99">
        <v>2.2589001698877897</v>
      </c>
      <c r="E158" s="99">
        <v>2.5242825000961333</v>
      </c>
      <c r="F158" s="99">
        <v>2.1368147180573285</v>
      </c>
      <c r="G158" s="99">
        <v>2.3062148238807083</v>
      </c>
      <c r="H158" s="99">
        <v>1.2135877542340758</v>
      </c>
      <c r="I158" s="99">
        <v>1.6037618933930298</v>
      </c>
      <c r="J158" s="99">
        <v>2.58900145961488</v>
      </c>
      <c r="K158" s="99">
        <v>3.161187183488984</v>
      </c>
      <c r="L158" s="99">
        <v>2.3995567384227745</v>
      </c>
      <c r="M158" s="99">
        <v>1.9709438376891226</v>
      </c>
      <c r="N158" s="99">
        <v>1.7999843096253691</v>
      </c>
      <c r="O158" s="99">
        <v>2.5786776573502128</v>
      </c>
      <c r="P158" s="99">
        <v>2.2449186607936342</v>
      </c>
      <c r="Q158" s="99">
        <v>2.8988778631904109</v>
      </c>
      <c r="R158" s="99">
        <v>2.3182322795339725</v>
      </c>
      <c r="S158" s="99">
        <v>2.6428330940383669</v>
      </c>
      <c r="T158" s="99">
        <v>2.6025654375410157</v>
      </c>
      <c r="U158" s="99">
        <v>3.4262791382354663</v>
      </c>
      <c r="V158" s="99">
        <v>3.294313496775028</v>
      </c>
      <c r="W158" s="99">
        <v>3.9664363889477747</v>
      </c>
      <c r="X158" s="99">
        <v>5.5450680928945353</v>
      </c>
      <c r="Y158" s="99">
        <v>4.8349021004982529</v>
      </c>
      <c r="DA158" s="63" t="s">
        <v>4575</v>
      </c>
    </row>
    <row r="159" spans="1:105" ht="12" customHeight="1" x14ac:dyDescent="0.25">
      <c r="A159" s="109" t="s">
        <v>120</v>
      </c>
      <c r="B159" s="33"/>
      <c r="C159" s="110">
        <v>1.7379400313223121</v>
      </c>
      <c r="D159" s="110">
        <v>1.7314622271588831</v>
      </c>
      <c r="E159" s="110">
        <v>1.6927249442627932</v>
      </c>
      <c r="F159" s="110">
        <v>1.6905705368747097</v>
      </c>
      <c r="G159" s="110">
        <v>1.4915669958182847</v>
      </c>
      <c r="H159" s="110">
        <v>1.5348646281145382</v>
      </c>
      <c r="I159" s="110">
        <v>1.5064289719239832</v>
      </c>
      <c r="J159" s="110">
        <v>1.7552860645858008</v>
      </c>
      <c r="K159" s="110">
        <v>1.9459257376069052</v>
      </c>
      <c r="L159" s="110">
        <v>1.959795120669265</v>
      </c>
      <c r="M159" s="110">
        <v>1.6707405929941028</v>
      </c>
      <c r="N159" s="110">
        <v>1.8995664701581423</v>
      </c>
      <c r="O159" s="110">
        <v>1.9683886194463331</v>
      </c>
      <c r="P159" s="110">
        <v>1.7743716762535726</v>
      </c>
      <c r="Q159" s="110">
        <v>1.8241153942260908</v>
      </c>
      <c r="R159" s="110">
        <v>1.8366436295643971</v>
      </c>
      <c r="S159" s="110">
        <v>1.9944168354090615</v>
      </c>
      <c r="T159" s="110">
        <v>1.8942752402936216</v>
      </c>
      <c r="U159" s="110">
        <v>2.4187612873213067</v>
      </c>
      <c r="V159" s="110">
        <v>2.3552504090663073</v>
      </c>
      <c r="W159" s="110">
        <v>2.6203014235370246</v>
      </c>
      <c r="X159" s="110">
        <v>3.811387892168709</v>
      </c>
      <c r="Y159" s="110">
        <v>3.5990998432457255</v>
      </c>
      <c r="DA159" s="60" t="s">
        <v>4576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197.5340525740466</v>
      </c>
      <c r="D161" s="118">
        <f t="shared" si="54"/>
        <v>195.82050646602639</v>
      </c>
      <c r="E161" s="118">
        <f t="shared" si="54"/>
        <v>198.49572635501542</v>
      </c>
      <c r="F161" s="118">
        <f t="shared" si="54"/>
        <v>185.7899332558838</v>
      </c>
      <c r="G161" s="118">
        <f t="shared" si="54"/>
        <v>178.29592604318597</v>
      </c>
      <c r="H161" s="118">
        <f t="shared" si="54"/>
        <v>177.45366268221693</v>
      </c>
      <c r="I161" s="118">
        <f t="shared" si="54"/>
        <v>171.0818000220718</v>
      </c>
      <c r="J161" s="118">
        <f t="shared" si="54"/>
        <v>168.33694757248392</v>
      </c>
      <c r="K161" s="118">
        <f t="shared" si="54"/>
        <v>178.50572873603005</v>
      </c>
      <c r="L161" s="118">
        <f t="shared" si="54"/>
        <v>191.25165624587157</v>
      </c>
      <c r="M161" s="118">
        <f t="shared" si="54"/>
        <v>160.65305378906527</v>
      </c>
      <c r="N161" s="118">
        <f t="shared" si="54"/>
        <v>172.08679011980038</v>
      </c>
      <c r="O161" s="118">
        <f t="shared" si="54"/>
        <v>159.92707806000897</v>
      </c>
      <c r="P161" s="118">
        <f t="shared" si="54"/>
        <v>147.28531056070727</v>
      </c>
      <c r="Q161" s="118">
        <f t="shared" si="54"/>
        <v>137.38276184525967</v>
      </c>
      <c r="R161" s="118">
        <f t="shared" ref="R161:V161" si="55">R162+R164+R166+R175</f>
        <v>146.68527681436987</v>
      </c>
      <c r="S161" s="118">
        <f t="shared" si="55"/>
        <v>140.37941213166729</v>
      </c>
      <c r="T161" s="118">
        <f t="shared" si="55"/>
        <v>130.8609963033397</v>
      </c>
      <c r="U161" s="118">
        <f t="shared" si="55"/>
        <v>128.22206741059674</v>
      </c>
      <c r="V161" s="118">
        <f t="shared" si="55"/>
        <v>104.41601462892137</v>
      </c>
      <c r="W161" s="118">
        <f t="shared" ref="W161:Y161" si="56">W162+W164+W166+W175</f>
        <v>108.53191479109525</v>
      </c>
      <c r="X161" s="118">
        <f t="shared" si="56"/>
        <v>99.551964653985934</v>
      </c>
      <c r="Y161" s="118">
        <f t="shared" si="56"/>
        <v>83.868336352919115</v>
      </c>
      <c r="DA161" s="129" t="s">
        <v>4577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177.11721745420425</v>
      </c>
      <c r="D162" s="123">
        <f t="shared" si="57"/>
        <v>175.68882177377006</v>
      </c>
      <c r="E162" s="123">
        <f t="shared" si="57"/>
        <v>179.16626901770582</v>
      </c>
      <c r="F162" s="123">
        <f t="shared" si="57"/>
        <v>166.78396634201727</v>
      </c>
      <c r="G162" s="123">
        <f t="shared" si="57"/>
        <v>161.0387891767954</v>
      </c>
      <c r="H162" s="123">
        <f t="shared" si="57"/>
        <v>160.41616217320234</v>
      </c>
      <c r="I162" s="123">
        <f t="shared" si="57"/>
        <v>154.76949945476073</v>
      </c>
      <c r="J162" s="123">
        <f t="shared" si="57"/>
        <v>149.57700014945809</v>
      </c>
      <c r="K162" s="123">
        <f t="shared" si="57"/>
        <v>158.74092822766534</v>
      </c>
      <c r="L162" s="123">
        <f t="shared" si="57"/>
        <v>172.08845944186089</v>
      </c>
      <c r="M162" s="123">
        <f t="shared" si="57"/>
        <v>144.00172965069854</v>
      </c>
      <c r="N162" s="123">
        <f t="shared" si="57"/>
        <v>153.929673742565</v>
      </c>
      <c r="O162" s="123">
        <f t="shared" si="57"/>
        <v>141.16227227881757</v>
      </c>
      <c r="P162" s="123">
        <f t="shared" si="57"/>
        <v>130.93548026546654</v>
      </c>
      <c r="Q162" s="123">
        <f t="shared" si="57"/>
        <v>120.60188528152085</v>
      </c>
      <c r="R162" s="123">
        <f t="shared" si="57"/>
        <v>130.25454355367154</v>
      </c>
      <c r="S162" s="123">
        <f t="shared" si="57"/>
        <v>122.99611212787505</v>
      </c>
      <c r="T162" s="123">
        <f t="shared" si="57"/>
        <v>114.87313860674857</v>
      </c>
      <c r="U162" s="123">
        <f t="shared" si="57"/>
        <v>108.26645215047054</v>
      </c>
      <c r="V162" s="123">
        <f t="shared" si="57"/>
        <v>88.967777715768861</v>
      </c>
      <c r="W162" s="123">
        <f t="shared" si="57"/>
        <v>91.569308848114346</v>
      </c>
      <c r="X162" s="123">
        <f t="shared" si="57"/>
        <v>76.037785158173605</v>
      </c>
      <c r="Y162" s="123">
        <f t="shared" si="57"/>
        <v>59.625169952586624</v>
      </c>
      <c r="DA162" s="130" t="s">
        <v>4578</v>
      </c>
    </row>
    <row r="163" spans="1:105" ht="12" customHeight="1" x14ac:dyDescent="0.25">
      <c r="A163" s="97" t="s">
        <v>53</v>
      </c>
      <c r="B163" s="33"/>
      <c r="C163" s="110">
        <v>177.11721745420425</v>
      </c>
      <c r="D163" s="110">
        <v>175.68882177377006</v>
      </c>
      <c r="E163" s="110">
        <v>179.16626901770582</v>
      </c>
      <c r="F163" s="110">
        <v>166.78396634201727</v>
      </c>
      <c r="G163" s="110">
        <v>161.0387891767954</v>
      </c>
      <c r="H163" s="110">
        <v>160.41616217320234</v>
      </c>
      <c r="I163" s="110">
        <v>154.76949945476073</v>
      </c>
      <c r="J163" s="110">
        <v>149.57700014945809</v>
      </c>
      <c r="K163" s="110">
        <v>158.74092822766534</v>
      </c>
      <c r="L163" s="110">
        <v>172.08845944186089</v>
      </c>
      <c r="M163" s="110">
        <v>144.00172965069854</v>
      </c>
      <c r="N163" s="110">
        <v>153.929673742565</v>
      </c>
      <c r="O163" s="110">
        <v>141.16227227881757</v>
      </c>
      <c r="P163" s="110">
        <v>130.93548026546654</v>
      </c>
      <c r="Q163" s="110">
        <v>120.60188528152085</v>
      </c>
      <c r="R163" s="110">
        <v>130.25454355367154</v>
      </c>
      <c r="S163" s="110">
        <v>122.99611212787505</v>
      </c>
      <c r="T163" s="110">
        <v>114.87313860674857</v>
      </c>
      <c r="U163" s="110">
        <v>108.26645215047054</v>
      </c>
      <c r="V163" s="110">
        <v>88.967777715768861</v>
      </c>
      <c r="W163" s="110">
        <v>91.569308848114346</v>
      </c>
      <c r="X163" s="110">
        <v>76.037785158173605</v>
      </c>
      <c r="Y163" s="110">
        <v>59.625169952586624</v>
      </c>
      <c r="DA163" s="60" t="s">
        <v>4579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0.44179118441527515</v>
      </c>
      <c r="D164" s="123">
        <f t="shared" si="58"/>
        <v>0.38701559869102159</v>
      </c>
      <c r="E164" s="123">
        <f t="shared" si="58"/>
        <v>0.29127248024766494</v>
      </c>
      <c r="F164" s="123">
        <f t="shared" si="58"/>
        <v>0.31496167335426656</v>
      </c>
      <c r="G164" s="123">
        <f t="shared" si="58"/>
        <v>0.46313251980748599</v>
      </c>
      <c r="H164" s="123">
        <f t="shared" si="58"/>
        <v>0.38226642553234125</v>
      </c>
      <c r="I164" s="123">
        <f t="shared" si="58"/>
        <v>0.27267428021681767</v>
      </c>
      <c r="J164" s="123">
        <f t="shared" si="58"/>
        <v>0.53354179834858784</v>
      </c>
      <c r="K164" s="123">
        <f t="shared" si="58"/>
        <v>0.25669829324974131</v>
      </c>
      <c r="L164" s="123">
        <f t="shared" si="58"/>
        <v>0.42900749354257189</v>
      </c>
      <c r="M164" s="123">
        <f t="shared" si="58"/>
        <v>0.20065566796269291</v>
      </c>
      <c r="N164" s="123">
        <f t="shared" si="58"/>
        <v>0.3664098184816636</v>
      </c>
      <c r="O164" s="123">
        <f t="shared" si="58"/>
        <v>0.40516823841827326</v>
      </c>
      <c r="P164" s="123">
        <f t="shared" si="58"/>
        <v>0.22245831342579558</v>
      </c>
      <c r="Q164" s="123">
        <f t="shared" si="58"/>
        <v>0.32269691597182459</v>
      </c>
      <c r="R164" s="123">
        <f t="shared" si="58"/>
        <v>0.18817402533979816</v>
      </c>
      <c r="S164" s="123">
        <f t="shared" si="58"/>
        <v>0.13581847406852782</v>
      </c>
      <c r="T164" s="123">
        <f t="shared" si="58"/>
        <v>0.26428785685138168</v>
      </c>
      <c r="U164" s="123">
        <f t="shared" si="58"/>
        <v>0.37653875286949079</v>
      </c>
      <c r="V164" s="123">
        <f t="shared" si="58"/>
        <v>0.61465745483248269</v>
      </c>
      <c r="W164" s="123">
        <f t="shared" si="58"/>
        <v>0.73313577172031508</v>
      </c>
      <c r="X164" s="123">
        <f t="shared" si="58"/>
        <v>0.27835410727768006</v>
      </c>
      <c r="Y164" s="123">
        <f t="shared" si="58"/>
        <v>1.3599228416687805</v>
      </c>
      <c r="DA164" s="130" t="s">
        <v>4580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0.44179118441527515</v>
      </c>
      <c r="D165" s="99">
        <f>RES_hhdet_in_fech!D165/RES_summary!D$21</f>
        <v>0.38701559869102159</v>
      </c>
      <c r="E165" s="99">
        <f>RES_hhdet_in_fech!E165/RES_summary!E$21</f>
        <v>0.29127248024766494</v>
      </c>
      <c r="F165" s="99">
        <f>RES_hhdet_in_fech!F165/RES_summary!F$21</f>
        <v>0.31496167335426656</v>
      </c>
      <c r="G165" s="99">
        <f>RES_hhdet_in_fech!G165/RES_summary!G$21</f>
        <v>0.46313251980748599</v>
      </c>
      <c r="H165" s="99">
        <f>RES_hhdet_in_fech!H165/RES_summary!H$21</f>
        <v>0.38226642553234125</v>
      </c>
      <c r="I165" s="99">
        <f>RES_hhdet_in_fech!I165/RES_summary!I$21</f>
        <v>0.27267428021681767</v>
      </c>
      <c r="J165" s="99">
        <f>RES_hhdet_in_fech!J165/RES_summary!J$21</f>
        <v>0.53354179834858784</v>
      </c>
      <c r="K165" s="99">
        <f>RES_hhdet_in_fech!K165/RES_summary!K$21</f>
        <v>0.25669829324974131</v>
      </c>
      <c r="L165" s="99">
        <f>RES_hhdet_in_fech!L165/RES_summary!L$21</f>
        <v>0.42900749354257189</v>
      </c>
      <c r="M165" s="99">
        <f>RES_hhdet_in_fech!M165/RES_summary!M$21</f>
        <v>0.20065566796269291</v>
      </c>
      <c r="N165" s="99">
        <f>RES_hhdet_in_fech!N165/RES_summary!N$21</f>
        <v>0.3664098184816636</v>
      </c>
      <c r="O165" s="99">
        <f>RES_hhdet_in_fech!O165/RES_summary!O$21</f>
        <v>0.40516823841827326</v>
      </c>
      <c r="P165" s="99">
        <f>RES_hhdet_in_fech!P165/RES_summary!P$21</f>
        <v>0.22245831342579558</v>
      </c>
      <c r="Q165" s="99">
        <f>RES_hhdet_in_fech!Q165/RES_summary!Q$21</f>
        <v>0.32269691597182459</v>
      </c>
      <c r="R165" s="99">
        <f>RES_hhdet_in_fech!R165/RES_summary!R$21</f>
        <v>0.18817402533979816</v>
      </c>
      <c r="S165" s="99">
        <f>RES_hhdet_in_fech!S165/RES_summary!S$21</f>
        <v>0.13581847406852782</v>
      </c>
      <c r="T165" s="99">
        <f>RES_hhdet_in_fech!T165/RES_summary!T$21</f>
        <v>0.26428785685138168</v>
      </c>
      <c r="U165" s="99">
        <f>RES_hhdet_in_fech!U165/RES_summary!U$21</f>
        <v>0.37653875286949079</v>
      </c>
      <c r="V165" s="99">
        <f>RES_hhdet_in_fech!V165/RES_summary!V$21</f>
        <v>0.61465745483248269</v>
      </c>
      <c r="W165" s="99">
        <f>RES_hhdet_in_fech!W165/RES_summary!W$21</f>
        <v>0.73313577172031508</v>
      </c>
      <c r="X165" s="99">
        <f>RES_hhdet_in_fech!X165/RES_summary!X$21</f>
        <v>0.27835410727768006</v>
      </c>
      <c r="Y165" s="99">
        <f>RES_hhdet_in_fech!Y165/RES_summary!Y$21</f>
        <v>1.3599228416687805</v>
      </c>
      <c r="DA165" s="63" t="s">
        <v>4581</v>
      </c>
    </row>
    <row r="166" spans="1:105" ht="12" customHeight="1" x14ac:dyDescent="0.25">
      <c r="A166" s="121" t="s">
        <v>55</v>
      </c>
      <c r="B166" s="122"/>
      <c r="C166" s="123">
        <v>18.144947434024775</v>
      </c>
      <c r="D166" s="123">
        <v>17.94646447532066</v>
      </c>
      <c r="E166" s="123">
        <v>17.242381638567757</v>
      </c>
      <c r="F166" s="123">
        <v>16.967503149664513</v>
      </c>
      <c r="G166" s="123">
        <v>15.237561601763556</v>
      </c>
      <c r="H166" s="123">
        <v>15.144103912924264</v>
      </c>
      <c r="I166" s="123">
        <v>14.523190476233346</v>
      </c>
      <c r="J166" s="123">
        <v>16.345834044068358</v>
      </c>
      <c r="K166" s="123">
        <v>17.432793544543479</v>
      </c>
      <c r="L166" s="123">
        <v>16.754577049145894</v>
      </c>
      <c r="M166" s="123">
        <v>14.776590135888185</v>
      </c>
      <c r="N166" s="123">
        <v>15.893472626482678</v>
      </c>
      <c r="O166" s="123">
        <v>16.346473200940398</v>
      </c>
      <c r="P166" s="123">
        <v>14.301205403007799</v>
      </c>
      <c r="Q166" s="123">
        <v>14.533572341855457</v>
      </c>
      <c r="R166" s="123">
        <v>14.363470384439132</v>
      </c>
      <c r="S166" s="123">
        <v>15.222229932884296</v>
      </c>
      <c r="T166" s="123">
        <v>13.810564771590075</v>
      </c>
      <c r="U166" s="123">
        <v>17.126352829901627</v>
      </c>
      <c r="V166" s="123">
        <v>12.436737674504611</v>
      </c>
      <c r="W166" s="123">
        <v>13.537247451880825</v>
      </c>
      <c r="X166" s="123">
        <v>19.354677989403932</v>
      </c>
      <c r="Y166" s="123">
        <v>19.250060970817859</v>
      </c>
      <c r="DA166" s="130" t="s">
        <v>4582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0</v>
      </c>
      <c r="Y167" s="99">
        <v>0</v>
      </c>
      <c r="DA167" s="63" t="s">
        <v>4583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4584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4585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4586</v>
      </c>
    </row>
    <row r="171" spans="1:105" ht="12" customHeight="1" x14ac:dyDescent="0.25">
      <c r="A171" s="106" t="s">
        <v>122</v>
      </c>
      <c r="B171" s="101"/>
      <c r="C171" s="102">
        <v>18.160698035164312</v>
      </c>
      <c r="D171" s="102">
        <v>17.959575679717918</v>
      </c>
      <c r="E171" s="102">
        <v>17.254199685991136</v>
      </c>
      <c r="F171" s="102">
        <v>16.982805224660339</v>
      </c>
      <c r="G171" s="102">
        <v>15.254511817274203</v>
      </c>
      <c r="H171" s="102">
        <v>15.174657381145586</v>
      </c>
      <c r="I171" s="102">
        <v>14.542622301009574</v>
      </c>
      <c r="J171" s="102">
        <v>16.383109304385954</v>
      </c>
      <c r="K171" s="102">
        <v>17.455158669946989</v>
      </c>
      <c r="L171" s="102">
        <v>16.781816675821712</v>
      </c>
      <c r="M171" s="102">
        <v>14.798874240461506</v>
      </c>
      <c r="N171" s="102">
        <v>15.923512804282096</v>
      </c>
      <c r="O171" s="102">
        <v>16.383532015621668</v>
      </c>
      <c r="P171" s="102">
        <v>14.340113048006124</v>
      </c>
      <c r="Q171" s="102">
        <v>14.564086532002419</v>
      </c>
      <c r="R171" s="102">
        <v>14.400096664139488</v>
      </c>
      <c r="S171" s="102">
        <v>15.25622755239587</v>
      </c>
      <c r="T171" s="102">
        <v>13.847389268010735</v>
      </c>
      <c r="U171" s="102">
        <v>17.169092683625262</v>
      </c>
      <c r="V171" s="102">
        <v>12.471059280879889</v>
      </c>
      <c r="W171" s="102">
        <v>13.571852457752811</v>
      </c>
      <c r="X171" s="102">
        <v>19.402666109558147</v>
      </c>
      <c r="Y171" s="102">
        <v>19.292012779005912</v>
      </c>
      <c r="DA171" s="131" t="s">
        <v>4587</v>
      </c>
    </row>
    <row r="172" spans="1:105" ht="12" customHeight="1" x14ac:dyDescent="0.25">
      <c r="A172" s="107" t="s">
        <v>121</v>
      </c>
      <c r="B172" s="104"/>
      <c r="C172" s="105">
        <v>17.195313364077581</v>
      </c>
      <c r="D172" s="105">
        <v>17.017823756228026</v>
      </c>
      <c r="E172" s="105">
        <v>16.33625557939461</v>
      </c>
      <c r="F172" s="105">
        <v>16.087912620147293</v>
      </c>
      <c r="G172" s="105">
        <v>14.468217935776025</v>
      </c>
      <c r="H172" s="105">
        <v>14.394221916434585</v>
      </c>
      <c r="I172" s="105">
        <v>13.840997188701762</v>
      </c>
      <c r="J172" s="105">
        <v>15.566035598224172</v>
      </c>
      <c r="K172" s="105">
        <v>16.59139252237545</v>
      </c>
      <c r="L172" s="105">
        <v>15.946860061504351</v>
      </c>
      <c r="M172" s="105">
        <v>14.084170607479487</v>
      </c>
      <c r="N172" s="105">
        <v>15.171280755876937</v>
      </c>
      <c r="O172" s="105">
        <v>15.637144326181732</v>
      </c>
      <c r="P172" s="105">
        <v>13.726384921765371</v>
      </c>
      <c r="Q172" s="105">
        <v>13.972143705055794</v>
      </c>
      <c r="R172" s="105">
        <v>13.844618504670526</v>
      </c>
      <c r="S172" s="105">
        <v>14.690920543869654</v>
      </c>
      <c r="T172" s="105">
        <v>13.357469048751074</v>
      </c>
      <c r="U172" s="105">
        <v>16.585019672516946</v>
      </c>
      <c r="V172" s="105">
        <v>12.063978962226257</v>
      </c>
      <c r="W172" s="105">
        <v>13.127940588498898</v>
      </c>
      <c r="X172" s="105">
        <v>18.819440169258137</v>
      </c>
      <c r="Y172" s="105">
        <v>18.792576502527112</v>
      </c>
      <c r="DA172" s="132" t="s">
        <v>4588</v>
      </c>
    </row>
    <row r="173" spans="1:105" ht="12" customHeight="1" x14ac:dyDescent="0.25">
      <c r="A173" s="108" t="s">
        <v>53</v>
      </c>
      <c r="B173" s="98"/>
      <c r="C173" s="99">
        <v>14.494745171869807</v>
      </c>
      <c r="D173" s="99">
        <v>14.37016346546098</v>
      </c>
      <c r="E173" s="99">
        <v>13.741486216862919</v>
      </c>
      <c r="F173" s="99">
        <v>13.543442347423747</v>
      </c>
      <c r="G173" s="99">
        <v>12.218142514664404</v>
      </c>
      <c r="H173" s="99">
        <v>12.14453852691932</v>
      </c>
      <c r="I173" s="99">
        <v>11.803946522813314</v>
      </c>
      <c r="J173" s="99">
        <v>13.171884827890709</v>
      </c>
      <c r="K173" s="99">
        <v>14.038608791688331</v>
      </c>
      <c r="L173" s="99">
        <v>13.453825277973301</v>
      </c>
      <c r="M173" s="99">
        <v>11.907176843221235</v>
      </c>
      <c r="N173" s="99">
        <v>12.799689025779095</v>
      </c>
      <c r="O173" s="99">
        <v>13.152023556516664</v>
      </c>
      <c r="P173" s="99">
        <v>11.522283922273441</v>
      </c>
      <c r="Q173" s="99">
        <v>11.684091067204625</v>
      </c>
      <c r="R173" s="99">
        <v>11.583736109667189</v>
      </c>
      <c r="S173" s="99">
        <v>12.272944312262815</v>
      </c>
      <c r="T173" s="99">
        <v>11.150645945641083</v>
      </c>
      <c r="U173" s="99">
        <v>13.810120089747805</v>
      </c>
      <c r="V173" s="99">
        <v>10.021151163828902</v>
      </c>
      <c r="W173" s="99">
        <v>10.781395869586989</v>
      </c>
      <c r="X173" s="99">
        <v>15.41093677102295</v>
      </c>
      <c r="Y173" s="99">
        <v>15.571880458713936</v>
      </c>
      <c r="DA173" s="63" t="s">
        <v>4589</v>
      </c>
    </row>
    <row r="174" spans="1:105" ht="12" customHeight="1" x14ac:dyDescent="0.25">
      <c r="A174" s="115" t="s">
        <v>52</v>
      </c>
      <c r="B174" s="33"/>
      <c r="C174" s="110">
        <v>2.7005681922077716</v>
      </c>
      <c r="D174" s="110">
        <v>2.6476602907670523</v>
      </c>
      <c r="E174" s="110">
        <v>2.5947693625316921</v>
      </c>
      <c r="F174" s="110">
        <v>2.5444702727235446</v>
      </c>
      <c r="G174" s="110">
        <v>2.2500754211116218</v>
      </c>
      <c r="H174" s="110">
        <v>2.2496833895152668</v>
      </c>
      <c r="I174" s="110">
        <v>2.0370506658884486</v>
      </c>
      <c r="J174" s="110">
        <v>2.3941507703334621</v>
      </c>
      <c r="K174" s="110">
        <v>2.5527837306871191</v>
      </c>
      <c r="L174" s="110">
        <v>2.4930347835310487</v>
      </c>
      <c r="M174" s="110">
        <v>2.1769937642582566</v>
      </c>
      <c r="N174" s="110">
        <v>2.3715917300978422</v>
      </c>
      <c r="O174" s="110">
        <v>2.485120769665067</v>
      </c>
      <c r="P174" s="110">
        <v>2.2041009994919305</v>
      </c>
      <c r="Q174" s="110">
        <v>2.2880526378511692</v>
      </c>
      <c r="R174" s="110">
        <v>2.2608823950033368</v>
      </c>
      <c r="S174" s="110">
        <v>2.4179762316068372</v>
      </c>
      <c r="T174" s="110">
        <v>2.2068231031099925</v>
      </c>
      <c r="U174" s="110">
        <v>2.7748995827691405</v>
      </c>
      <c r="V174" s="110">
        <v>2.0428277983973526</v>
      </c>
      <c r="W174" s="110">
        <v>2.3465447189119093</v>
      </c>
      <c r="X174" s="110">
        <v>3.4085033982351853</v>
      </c>
      <c r="Y174" s="110">
        <v>3.2206960438131746</v>
      </c>
      <c r="DA174" s="60" t="s">
        <v>4590</v>
      </c>
    </row>
    <row r="175" spans="1:105" ht="12" customHeight="1" x14ac:dyDescent="0.25">
      <c r="A175" s="121" t="s">
        <v>54</v>
      </c>
      <c r="B175" s="122"/>
      <c r="C175" s="123">
        <v>1.830096501402285</v>
      </c>
      <c r="D175" s="123">
        <v>1.7982046182446463</v>
      </c>
      <c r="E175" s="123">
        <v>1.7958032184941772</v>
      </c>
      <c r="F175" s="123">
        <v>1.7235020908477567</v>
      </c>
      <c r="G175" s="123">
        <v>1.5564427448195146</v>
      </c>
      <c r="H175" s="123">
        <v>1.5111301705579636</v>
      </c>
      <c r="I175" s="123">
        <v>1.5164358108609131</v>
      </c>
      <c r="J175" s="123">
        <v>1.8805715806088754</v>
      </c>
      <c r="K175" s="123">
        <v>2.0753086705715136</v>
      </c>
      <c r="L175" s="123">
        <v>1.979612261322216</v>
      </c>
      <c r="M175" s="123">
        <v>1.6740783345158488</v>
      </c>
      <c r="N175" s="123">
        <v>1.897233932271035</v>
      </c>
      <c r="O175" s="123">
        <v>2.0131643418327196</v>
      </c>
      <c r="P175" s="123">
        <v>1.8261665788071573</v>
      </c>
      <c r="Q175" s="123">
        <v>1.9246073059115398</v>
      </c>
      <c r="R175" s="123">
        <v>1.8790888509194048</v>
      </c>
      <c r="S175" s="123">
        <v>2.0252515968394089</v>
      </c>
      <c r="T175" s="123">
        <v>1.9130050681496742</v>
      </c>
      <c r="U175" s="123">
        <v>2.4527236773550749</v>
      </c>
      <c r="V175" s="123">
        <v>2.3968417838154128</v>
      </c>
      <c r="W175" s="123">
        <v>2.6922227193797532</v>
      </c>
      <c r="X175" s="123">
        <v>3.8811473991307106</v>
      </c>
      <c r="Y175" s="123">
        <v>3.6331825878458583</v>
      </c>
      <c r="DA175" s="130" t="s">
        <v>4591</v>
      </c>
    </row>
    <row r="176" spans="1:105" ht="12" customHeight="1" x14ac:dyDescent="0.25">
      <c r="A176" s="97" t="s">
        <v>50</v>
      </c>
      <c r="B176" s="98"/>
      <c r="C176" s="99">
        <v>2.4247980726736515</v>
      </c>
      <c r="D176" s="99">
        <v>2.2589001698877902</v>
      </c>
      <c r="E176" s="99">
        <v>2.5242825000961329</v>
      </c>
      <c r="F176" s="99">
        <v>2.1368147180573285</v>
      </c>
      <c r="G176" s="99">
        <v>2.3062148238807088</v>
      </c>
      <c r="H176" s="99">
        <v>1.2135877542340761</v>
      </c>
      <c r="I176" s="99">
        <v>1.6037618933930293</v>
      </c>
      <c r="J176" s="99">
        <v>2.5890014596148796</v>
      </c>
      <c r="K176" s="99">
        <v>3.161187183488984</v>
      </c>
      <c r="L176" s="99">
        <v>2.3995567384227741</v>
      </c>
      <c r="M176" s="99">
        <v>1.9709438376891222</v>
      </c>
      <c r="N176" s="99">
        <v>1.7999843096253687</v>
      </c>
      <c r="O176" s="99">
        <v>2.5786776573502128</v>
      </c>
      <c r="P176" s="99">
        <v>2.2449186607936342</v>
      </c>
      <c r="Q176" s="99">
        <v>2.8988778631904113</v>
      </c>
      <c r="R176" s="99">
        <v>2.3182322795339734</v>
      </c>
      <c r="S176" s="99">
        <v>2.6428330940383664</v>
      </c>
      <c r="T176" s="99">
        <v>2.6025654375410148</v>
      </c>
      <c r="U176" s="99">
        <v>3.4262791382354663</v>
      </c>
      <c r="V176" s="99">
        <v>3.2943134967750285</v>
      </c>
      <c r="W176" s="99">
        <v>3.9664363889477747</v>
      </c>
      <c r="X176" s="99">
        <v>5.5450680928945353</v>
      </c>
      <c r="Y176" s="99">
        <v>4.834902100498252</v>
      </c>
      <c r="DA176" s="63" t="s">
        <v>4592</v>
      </c>
    </row>
    <row r="177" spans="1:105" ht="12" customHeight="1" x14ac:dyDescent="0.25">
      <c r="A177" s="109" t="s">
        <v>120</v>
      </c>
      <c r="B177" s="33"/>
      <c r="C177" s="110">
        <v>1.7379400313223121</v>
      </c>
      <c r="D177" s="110">
        <v>1.7314622271588831</v>
      </c>
      <c r="E177" s="110">
        <v>1.6927249442627932</v>
      </c>
      <c r="F177" s="110">
        <v>1.6905705368747093</v>
      </c>
      <c r="G177" s="110">
        <v>1.4915669958182849</v>
      </c>
      <c r="H177" s="110">
        <v>1.5348646281145384</v>
      </c>
      <c r="I177" s="110">
        <v>1.5064289719239832</v>
      </c>
      <c r="J177" s="110">
        <v>1.7552860645858011</v>
      </c>
      <c r="K177" s="110">
        <v>1.9459257376069048</v>
      </c>
      <c r="L177" s="110">
        <v>1.9597951206692648</v>
      </c>
      <c r="M177" s="110">
        <v>1.6707405929941028</v>
      </c>
      <c r="N177" s="110">
        <v>1.8995664701581423</v>
      </c>
      <c r="O177" s="110">
        <v>1.9683886194463329</v>
      </c>
      <c r="P177" s="110">
        <v>1.7743716762535726</v>
      </c>
      <c r="Q177" s="110">
        <v>1.8241153942260904</v>
      </c>
      <c r="R177" s="110">
        <v>1.8366436295643973</v>
      </c>
      <c r="S177" s="110">
        <v>1.9944168354090615</v>
      </c>
      <c r="T177" s="110">
        <v>1.8942752402936212</v>
      </c>
      <c r="U177" s="110">
        <v>2.4187612873213067</v>
      </c>
      <c r="V177" s="110">
        <v>2.3552504090663073</v>
      </c>
      <c r="W177" s="110">
        <v>2.6203014235370241</v>
      </c>
      <c r="X177" s="110">
        <v>3.8113878921687094</v>
      </c>
      <c r="Y177" s="110">
        <v>3.599099843245726</v>
      </c>
      <c r="DA177" s="60" t="s">
        <v>4593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157.64105244732855</v>
      </c>
      <c r="D3" s="118">
        <f t="shared" si="0"/>
        <v>154.72161254066393</v>
      </c>
      <c r="E3" s="118">
        <f t="shared" si="0"/>
        <v>152.83888753631979</v>
      </c>
      <c r="F3" s="118">
        <f t="shared" si="0"/>
        <v>149.51448698322992</v>
      </c>
      <c r="G3" s="118">
        <f t="shared" si="0"/>
        <v>142.87844425008157</v>
      </c>
      <c r="H3" s="118">
        <f t="shared" si="0"/>
        <v>147.92983605835479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122.3524864184853</v>
      </c>
      <c r="N3" s="118">
        <f t="shared" si="0"/>
        <v>137.38206942317663</v>
      </c>
      <c r="O3" s="118">
        <f t="shared" si="0"/>
        <v>129.49072534063944</v>
      </c>
      <c r="P3" s="118">
        <f t="shared" si="0"/>
        <v>0</v>
      </c>
      <c r="Q3" s="118">
        <f t="shared" si="0"/>
        <v>0</v>
      </c>
      <c r="R3" s="118">
        <f t="shared" ref="R3:V3" si="1">R4+R7+R9+R19</f>
        <v>119.64316821690791</v>
      </c>
      <c r="S3" s="118">
        <f t="shared" si="1"/>
        <v>115.67847962106461</v>
      </c>
      <c r="T3" s="118">
        <f t="shared" si="1"/>
        <v>112.4362457600991</v>
      </c>
      <c r="U3" s="118">
        <f t="shared" si="1"/>
        <v>118.59844501928848</v>
      </c>
      <c r="V3" s="118">
        <f t="shared" si="1"/>
        <v>97.304200761960701</v>
      </c>
      <c r="W3" s="118">
        <f t="shared" ref="W3:Y3" si="2">W4+W7+W9+W19</f>
        <v>103.57802182280631</v>
      </c>
      <c r="X3" s="118">
        <f t="shared" si="2"/>
        <v>92.812909105434414</v>
      </c>
      <c r="Y3" s="118">
        <f t="shared" si="2"/>
        <v>79.984577813459893</v>
      </c>
      <c r="DA3" s="129" t="s">
        <v>4595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142.65102892094194</v>
      </c>
      <c r="D4" s="123">
        <f t="shared" si="3"/>
        <v>139.93496821883028</v>
      </c>
      <c r="E4" s="123">
        <f t="shared" si="3"/>
        <v>138.68274828125038</v>
      </c>
      <c r="F4" s="123">
        <f t="shared" si="3"/>
        <v>135.39893212177765</v>
      </c>
      <c r="G4" s="123">
        <f t="shared" si="3"/>
        <v>130.0300171153269</v>
      </c>
      <c r="H4" s="123">
        <f t="shared" si="3"/>
        <v>135.09218468407482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110.32539854532298</v>
      </c>
      <c r="N4" s="123">
        <f t="shared" si="3"/>
        <v>123.74994084373374</v>
      </c>
      <c r="O4" s="123">
        <f t="shared" si="3"/>
        <v>115.10825655026028</v>
      </c>
      <c r="P4" s="123">
        <f t="shared" si="3"/>
        <v>0</v>
      </c>
      <c r="Q4" s="123">
        <f t="shared" si="3"/>
        <v>0</v>
      </c>
      <c r="R4" s="123">
        <f t="shared" ref="R4:V4" si="4">SUM(R5:R6)</f>
        <v>106.6570065013826</v>
      </c>
      <c r="S4" s="123">
        <f t="shared" si="4"/>
        <v>102.10595481748153</v>
      </c>
      <c r="T4" s="123">
        <f t="shared" si="4"/>
        <v>99.431277796254832</v>
      </c>
      <c r="U4" s="123">
        <f t="shared" si="4"/>
        <v>101.79395500748569</v>
      </c>
      <c r="V4" s="123">
        <f t="shared" si="4"/>
        <v>84.209594138499028</v>
      </c>
      <c r="W4" s="123">
        <f t="shared" ref="W4:Y4" si="5">SUM(W5:W6)</f>
        <v>88.725031989146643</v>
      </c>
      <c r="X4" s="123">
        <f t="shared" si="5"/>
        <v>72.506855752961457</v>
      </c>
      <c r="Y4" s="123">
        <f t="shared" si="5"/>
        <v>58.784582655485799</v>
      </c>
      <c r="DA4" s="130" t="s">
        <v>4596</v>
      </c>
    </row>
    <row r="5" spans="1:105" ht="12" customHeight="1" x14ac:dyDescent="0.25">
      <c r="A5" s="97" t="s">
        <v>51</v>
      </c>
      <c r="B5" s="98"/>
      <c r="C5" s="99">
        <v>141.34141719575115</v>
      </c>
      <c r="D5" s="99">
        <v>138.68229417467444</v>
      </c>
      <c r="E5" s="99">
        <v>137.45970367914995</v>
      </c>
      <c r="F5" s="99">
        <v>134.23856310844289</v>
      </c>
      <c r="G5" s="99">
        <v>128.93572306819965</v>
      </c>
      <c r="H5" s="99">
        <v>133.97365371549446</v>
      </c>
      <c r="I5" s="99">
        <v>0</v>
      </c>
      <c r="J5" s="99">
        <v>0</v>
      </c>
      <c r="K5" s="99">
        <v>0</v>
      </c>
      <c r="L5" s="99">
        <v>0</v>
      </c>
      <c r="M5" s="99">
        <v>109.47466504690688</v>
      </c>
      <c r="N5" s="99">
        <v>122.80216479830081</v>
      </c>
      <c r="O5" s="99">
        <v>114.23915182842815</v>
      </c>
      <c r="P5" s="99">
        <v>0</v>
      </c>
      <c r="Q5" s="99">
        <v>0</v>
      </c>
      <c r="R5" s="99">
        <v>105.87034939130753</v>
      </c>
      <c r="S5" s="99">
        <v>101.36031217469399</v>
      </c>
      <c r="T5" s="99">
        <v>98.712910411817504</v>
      </c>
      <c r="U5" s="99">
        <v>101.06272147833022</v>
      </c>
      <c r="V5" s="99">
        <v>83.606896614590809</v>
      </c>
      <c r="W5" s="99">
        <v>88.0874882891288</v>
      </c>
      <c r="X5" s="99">
        <v>71.989362651826085</v>
      </c>
      <c r="Y5" s="99">
        <v>58.365305257142474</v>
      </c>
      <c r="DA5" s="63" t="s">
        <v>4597</v>
      </c>
    </row>
    <row r="6" spans="1:105" ht="12" customHeight="1" x14ac:dyDescent="0.25">
      <c r="A6" s="97" t="s">
        <v>53</v>
      </c>
      <c r="B6" s="98"/>
      <c r="C6" s="99">
        <v>1.3096117251907926</v>
      </c>
      <c r="D6" s="99">
        <v>1.2526740441558435</v>
      </c>
      <c r="E6" s="99">
        <v>1.2230446021004431</v>
      </c>
      <c r="F6" s="99">
        <v>1.1603690133347502</v>
      </c>
      <c r="G6" s="99">
        <v>1.0942940471272533</v>
      </c>
      <c r="H6" s="99">
        <v>1.1185309685803515</v>
      </c>
      <c r="I6" s="99">
        <v>0</v>
      </c>
      <c r="J6" s="99">
        <v>0</v>
      </c>
      <c r="K6" s="99">
        <v>0</v>
      </c>
      <c r="L6" s="99">
        <v>0</v>
      </c>
      <c r="M6" s="99">
        <v>0.8507334984160998</v>
      </c>
      <c r="N6" s="99">
        <v>0.94777604543292526</v>
      </c>
      <c r="O6" s="99">
        <v>0.86910472183212351</v>
      </c>
      <c r="P6" s="99">
        <v>0</v>
      </c>
      <c r="Q6" s="99">
        <v>0</v>
      </c>
      <c r="R6" s="99">
        <v>0.78665711007507166</v>
      </c>
      <c r="S6" s="99">
        <v>0.74564264278754822</v>
      </c>
      <c r="T6" s="99">
        <v>0.71836738443733139</v>
      </c>
      <c r="U6" s="99">
        <v>0.73123352915547024</v>
      </c>
      <c r="V6" s="99">
        <v>0.60269752390822029</v>
      </c>
      <c r="W6" s="99">
        <v>0.63754370001783744</v>
      </c>
      <c r="X6" s="99">
        <v>0.51749310113537283</v>
      </c>
      <c r="Y6" s="99">
        <v>0.41927739834332695</v>
      </c>
      <c r="DA6" s="63" t="s">
        <v>4598</v>
      </c>
    </row>
    <row r="7" spans="1:105" ht="12.95" customHeight="1" x14ac:dyDescent="0.25">
      <c r="A7" s="121" t="s">
        <v>92</v>
      </c>
      <c r="B7" s="122"/>
      <c r="C7" s="123">
        <f t="shared" ref="C7:Y7" si="6">C8</f>
        <v>0.23451675859503096</v>
      </c>
      <c r="D7" s="123">
        <f t="shared" si="6"/>
        <v>0.19828713011453644</v>
      </c>
      <c r="E7" s="123">
        <f t="shared" si="6"/>
        <v>0.13686611460043485</v>
      </c>
      <c r="F7" s="123">
        <f t="shared" si="6"/>
        <v>0.19629688192574143</v>
      </c>
      <c r="G7" s="123">
        <f t="shared" si="6"/>
        <v>0.27633021314423956</v>
      </c>
      <c r="H7" s="123">
        <f t="shared" si="6"/>
        <v>0.20864263241826514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0.252446743021497</v>
      </c>
      <c r="O7" s="123">
        <f t="shared" si="6"/>
        <v>0.29831531544057049</v>
      </c>
      <c r="P7" s="123">
        <f t="shared" si="6"/>
        <v>0</v>
      </c>
      <c r="Q7" s="123">
        <f t="shared" si="6"/>
        <v>0</v>
      </c>
      <c r="R7" s="123">
        <f t="shared" si="6"/>
        <v>0.30810429637996928</v>
      </c>
      <c r="S7" s="123">
        <f t="shared" si="6"/>
        <v>0.1057719461251751</v>
      </c>
      <c r="T7" s="123">
        <f t="shared" si="6"/>
        <v>0.26948321044300561</v>
      </c>
      <c r="U7" s="123">
        <f t="shared" si="6"/>
        <v>0.32900871235737222</v>
      </c>
      <c r="V7" s="123">
        <f t="shared" si="6"/>
        <v>0.50432923396640228</v>
      </c>
      <c r="W7" s="123">
        <f t="shared" si="6"/>
        <v>0.71279195947710439</v>
      </c>
      <c r="X7" s="123">
        <f t="shared" si="6"/>
        <v>0.48822884857261567</v>
      </c>
      <c r="Y7" s="123">
        <f t="shared" si="6"/>
        <v>1.3915929661519679</v>
      </c>
      <c r="DA7" s="130" t="s">
        <v>4599</v>
      </c>
    </row>
    <row r="8" spans="1:105" ht="12" customHeight="1" x14ac:dyDescent="0.25">
      <c r="A8" s="97" t="s">
        <v>53</v>
      </c>
      <c r="B8" s="98"/>
      <c r="C8" s="99">
        <f>RES_hhdet_in_tesh!C8/RES_summary!C$21</f>
        <v>0.23451675859503096</v>
      </c>
      <c r="D8" s="99">
        <f>RES_hhdet_in_tesh!D8/RES_summary!D$21</f>
        <v>0.19828713011453644</v>
      </c>
      <c r="E8" s="99">
        <f>RES_hhdet_in_tesh!E8/RES_summary!E$21</f>
        <v>0.13686611460043485</v>
      </c>
      <c r="F8" s="99">
        <f>RES_hhdet_in_tesh!F8/RES_summary!F$21</f>
        <v>0.19629688192574143</v>
      </c>
      <c r="G8" s="99">
        <f>RES_hhdet_in_tesh!G8/RES_summary!G$21</f>
        <v>0.27633021314423956</v>
      </c>
      <c r="H8" s="99">
        <f>RES_hhdet_in_tesh!H8/RES_summary!H$21</f>
        <v>0.20864263241826514</v>
      </c>
      <c r="I8" s="99">
        <f>RES_hhdet_in_tesh!I8/RES_summary!I$21</f>
        <v>0</v>
      </c>
      <c r="J8" s="99">
        <f>RES_hhdet_in_tesh!J8/RES_summary!J$21</f>
        <v>0</v>
      </c>
      <c r="K8" s="99">
        <f>RES_hhdet_in_tesh!K8/RES_summary!K$21</f>
        <v>0</v>
      </c>
      <c r="L8" s="99">
        <f>RES_hhdet_in_tesh!L8/RES_summary!L$21</f>
        <v>0</v>
      </c>
      <c r="M8" s="99">
        <f>RES_hhdet_in_tesh!M8/RES_summary!M$21</f>
        <v>0</v>
      </c>
      <c r="N8" s="99">
        <f>RES_hhdet_in_tesh!N8/RES_summary!N$21</f>
        <v>0.252446743021497</v>
      </c>
      <c r="O8" s="99">
        <f>RES_hhdet_in_tesh!O8/RES_summary!O$21</f>
        <v>0.29831531544057049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0.30810429637996928</v>
      </c>
      <c r="S8" s="99">
        <f>RES_hhdet_in_tesh!S8/RES_summary!S$21</f>
        <v>0.1057719461251751</v>
      </c>
      <c r="T8" s="99">
        <f>RES_hhdet_in_tesh!T8/RES_summary!T$21</f>
        <v>0.26948321044300561</v>
      </c>
      <c r="U8" s="99">
        <f>RES_hhdet_in_tesh!U8/RES_summary!U$21</f>
        <v>0.32900871235737222</v>
      </c>
      <c r="V8" s="99">
        <f>RES_hhdet_in_tesh!V8/RES_summary!V$21</f>
        <v>0.50432923396640228</v>
      </c>
      <c r="W8" s="99">
        <f>RES_hhdet_in_tesh!W8/RES_summary!W$21</f>
        <v>0.71279195947710439</v>
      </c>
      <c r="X8" s="99">
        <f>RES_hhdet_in_tesh!X8/RES_summary!X$21</f>
        <v>0.48822884857261567</v>
      </c>
      <c r="Y8" s="99">
        <f>RES_hhdet_in_tesh!Y8/RES_summary!Y$21</f>
        <v>1.3915929661519679</v>
      </c>
      <c r="DA8" s="63" t="s">
        <v>4600</v>
      </c>
    </row>
    <row r="9" spans="1:105" ht="12" customHeight="1" x14ac:dyDescent="0.25">
      <c r="A9" s="121" t="s">
        <v>55</v>
      </c>
      <c r="B9" s="122"/>
      <c r="C9" s="123">
        <v>13.388505459449236</v>
      </c>
      <c r="D9" s="123">
        <v>13.237784332883043</v>
      </c>
      <c r="E9" s="123">
        <v>12.67341296161436</v>
      </c>
      <c r="F9" s="123">
        <v>12.602789688303806</v>
      </c>
      <c r="G9" s="123">
        <v>11.388218642023579</v>
      </c>
      <c r="H9" s="123">
        <v>11.462407532211435</v>
      </c>
      <c r="I9" s="123">
        <v>0</v>
      </c>
      <c r="J9" s="123">
        <v>0</v>
      </c>
      <c r="K9" s="123">
        <v>0</v>
      </c>
      <c r="L9" s="123">
        <v>0</v>
      </c>
      <c r="M9" s="123">
        <v>10.706369279132973</v>
      </c>
      <c r="N9" s="123">
        <v>11.88158516262526</v>
      </c>
      <c r="O9" s="123">
        <v>12.507948387419457</v>
      </c>
      <c r="P9" s="123">
        <v>0</v>
      </c>
      <c r="Q9" s="123">
        <v>0</v>
      </c>
      <c r="R9" s="123">
        <v>11.165536305796444</v>
      </c>
      <c r="S9" s="123">
        <v>11.787541669283517</v>
      </c>
      <c r="T9" s="123">
        <v>11.108284219647736</v>
      </c>
      <c r="U9" s="123">
        <v>14.359008531948245</v>
      </c>
      <c r="V9" s="123">
        <v>10.500729905081466</v>
      </c>
      <c r="W9" s="123">
        <v>11.780727686788635</v>
      </c>
      <c r="X9" s="123">
        <v>16.369944196657396</v>
      </c>
      <c r="Y9" s="123">
        <v>16.532451831666659</v>
      </c>
      <c r="DA9" s="130" t="s">
        <v>4601</v>
      </c>
    </row>
    <row r="10" spans="1:105" ht="12" customHeight="1" x14ac:dyDescent="0.25">
      <c r="A10" s="97" t="s">
        <v>143</v>
      </c>
      <c r="B10" s="98"/>
      <c r="C10" s="99">
        <v>13.575781427004229</v>
      </c>
      <c r="D10" s="99">
        <v>13.178822922111557</v>
      </c>
      <c r="E10" s="99">
        <v>12.36260721571136</v>
      </c>
      <c r="F10" s="99">
        <v>12.692287599126448</v>
      </c>
      <c r="G10" s="99">
        <v>11.991948210487291</v>
      </c>
      <c r="H10" s="99">
        <v>13.101115298547967</v>
      </c>
      <c r="I10" s="99">
        <v>0</v>
      </c>
      <c r="J10" s="99">
        <v>0</v>
      </c>
      <c r="K10" s="99">
        <v>0</v>
      </c>
      <c r="L10" s="99">
        <v>0</v>
      </c>
      <c r="M10" s="99">
        <v>10.706369279132973</v>
      </c>
      <c r="N10" s="99">
        <v>11.88158516262526</v>
      </c>
      <c r="O10" s="99">
        <v>12.500248688043625</v>
      </c>
      <c r="P10" s="99">
        <v>0</v>
      </c>
      <c r="Q10" s="99">
        <v>0</v>
      </c>
      <c r="R10" s="99">
        <v>11.165536305796444</v>
      </c>
      <c r="S10" s="99">
        <v>11.760955601601765</v>
      </c>
      <c r="T10" s="99">
        <v>11.099939391171166</v>
      </c>
      <c r="U10" s="99">
        <v>14.364835043989363</v>
      </c>
      <c r="V10" s="99">
        <v>10.505937377056835</v>
      </c>
      <c r="W10" s="99">
        <v>11.816520221953638</v>
      </c>
      <c r="X10" s="99">
        <v>16.351599726047748</v>
      </c>
      <c r="Y10" s="99">
        <v>16.469579630253929</v>
      </c>
      <c r="DA10" s="63" t="s">
        <v>4602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4603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4604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4605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4606</v>
      </c>
    </row>
    <row r="15" spans="1:105" ht="12" customHeight="1" x14ac:dyDescent="0.25">
      <c r="A15" s="106" t="s">
        <v>122</v>
      </c>
      <c r="B15" s="101"/>
      <c r="C15" s="102">
        <v>13.378227867237959</v>
      </c>
      <c r="D15" s="102">
        <v>13.247703393878041</v>
      </c>
      <c r="E15" s="102">
        <v>12.745936382676421</v>
      </c>
      <c r="F15" s="102">
        <v>12.563928364909286</v>
      </c>
      <c r="G15" s="102">
        <v>11.303244959897707</v>
      </c>
      <c r="H15" s="102">
        <v>11.263079306636278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12.595724960303912</v>
      </c>
      <c r="P15" s="102">
        <v>0</v>
      </c>
      <c r="Q15" s="102">
        <v>0</v>
      </c>
      <c r="R15" s="102">
        <v>0</v>
      </c>
      <c r="S15" s="102">
        <v>12.352495607520774</v>
      </c>
      <c r="T15" s="102">
        <v>11.32107734580037</v>
      </c>
      <c r="U15" s="102">
        <v>14.172560146632511</v>
      </c>
      <c r="V15" s="102">
        <v>10.391372993598686</v>
      </c>
      <c r="W15" s="102">
        <v>11.404906067556142</v>
      </c>
      <c r="X15" s="102">
        <v>16.55338890275387</v>
      </c>
      <c r="Y15" s="102">
        <v>16.689632335198478</v>
      </c>
      <c r="DA15" s="131" t="s">
        <v>4607</v>
      </c>
    </row>
    <row r="16" spans="1:105" ht="12" customHeight="1" x14ac:dyDescent="0.25">
      <c r="A16" s="107" t="s">
        <v>121</v>
      </c>
      <c r="B16" s="104"/>
      <c r="C16" s="105">
        <v>13.37824167212294</v>
      </c>
      <c r="D16" s="105">
        <v>13.247669261299686</v>
      </c>
      <c r="E16" s="105">
        <v>12.745811561594927</v>
      </c>
      <c r="F16" s="105">
        <v>12.563948045466713</v>
      </c>
      <c r="G16" s="105">
        <v>11.303440055291697</v>
      </c>
      <c r="H16" s="105">
        <v>11.263718905147162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4608</v>
      </c>
    </row>
    <row r="17" spans="1:105" ht="12" customHeight="1" x14ac:dyDescent="0.25">
      <c r="A17" s="108" t="s">
        <v>53</v>
      </c>
      <c r="B17" s="98"/>
      <c r="C17" s="99">
        <v>10.677673479915171</v>
      </c>
      <c r="D17" s="99">
        <v>10.600008970532636</v>
      </c>
      <c r="E17" s="99">
        <v>10.151042199063236</v>
      </c>
      <c r="F17" s="99">
        <v>10.019477772743169</v>
      </c>
      <c r="G17" s="99">
        <v>9.053364634180074</v>
      </c>
      <c r="H17" s="99">
        <v>9.0140355156318943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4609</v>
      </c>
    </row>
    <row r="18" spans="1:105" ht="12" customHeight="1" x14ac:dyDescent="0.25">
      <c r="A18" s="108" t="s">
        <v>52</v>
      </c>
      <c r="B18" s="98"/>
      <c r="C18" s="99">
        <v>2.700568192207772</v>
      </c>
      <c r="D18" s="99">
        <v>2.6476602907670523</v>
      </c>
      <c r="E18" s="99">
        <v>2.5947693625316925</v>
      </c>
      <c r="F18" s="99">
        <v>2.5444702727235433</v>
      </c>
      <c r="G18" s="99">
        <v>2.2500754211116218</v>
      </c>
      <c r="H18" s="99">
        <v>2.2496833895152668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4610</v>
      </c>
    </row>
    <row r="19" spans="1:105" ht="12" customHeight="1" x14ac:dyDescent="0.25">
      <c r="A19" s="121" t="s">
        <v>54</v>
      </c>
      <c r="B19" s="122"/>
      <c r="C19" s="123">
        <v>1.3670013083423396</v>
      </c>
      <c r="D19" s="123">
        <v>1.3505728588360708</v>
      </c>
      <c r="E19" s="123">
        <v>1.3458601788546252</v>
      </c>
      <c r="F19" s="123">
        <v>1.3164682912227104</v>
      </c>
      <c r="G19" s="123">
        <v>1.1838782795868468</v>
      </c>
      <c r="H19" s="123">
        <v>1.1666012096502523</v>
      </c>
      <c r="I19" s="123">
        <v>0</v>
      </c>
      <c r="J19" s="123">
        <v>0</v>
      </c>
      <c r="K19" s="123">
        <v>0</v>
      </c>
      <c r="L19" s="123">
        <v>0</v>
      </c>
      <c r="M19" s="123">
        <v>1.3207185940293409</v>
      </c>
      <c r="N19" s="123">
        <v>1.4980966737961543</v>
      </c>
      <c r="O19" s="123">
        <v>1.5762050875191316</v>
      </c>
      <c r="P19" s="123">
        <v>0</v>
      </c>
      <c r="Q19" s="123">
        <v>0</v>
      </c>
      <c r="R19" s="123">
        <v>1.5125211133489116</v>
      </c>
      <c r="S19" s="123">
        <v>1.6792111881743887</v>
      </c>
      <c r="T19" s="123">
        <v>1.6272005337535231</v>
      </c>
      <c r="U19" s="123">
        <v>2.1164727674971573</v>
      </c>
      <c r="V19" s="123">
        <v>2.0895474844137993</v>
      </c>
      <c r="W19" s="123">
        <v>2.3594701873939199</v>
      </c>
      <c r="X19" s="123">
        <v>3.4478803072429405</v>
      </c>
      <c r="Y19" s="123">
        <v>3.2759503601554636</v>
      </c>
      <c r="DA19" s="130" t="s">
        <v>4611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4612</v>
      </c>
    </row>
    <row r="21" spans="1:105" ht="12" customHeight="1" x14ac:dyDescent="0.25">
      <c r="A21" s="97" t="s">
        <v>50</v>
      </c>
      <c r="B21" s="98"/>
      <c r="C21" s="99">
        <v>1.5070124734784329</v>
      </c>
      <c r="D21" s="99">
        <v>1.4041186751275407</v>
      </c>
      <c r="E21" s="99">
        <v>1.5693154079334497</v>
      </c>
      <c r="F21" s="99">
        <v>1.3286318046648162</v>
      </c>
      <c r="G21" s="99">
        <v>1.4341779086022493</v>
      </c>
      <c r="H21" s="99">
        <v>0.75481398998654103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1.120409930849688</v>
      </c>
      <c r="O21" s="99">
        <v>1.6051731970180747</v>
      </c>
      <c r="P21" s="99">
        <v>0</v>
      </c>
      <c r="Q21" s="99">
        <v>0</v>
      </c>
      <c r="R21" s="99">
        <v>1.445478899488593</v>
      </c>
      <c r="S21" s="99">
        <v>1.6505240746109884</v>
      </c>
      <c r="T21" s="99">
        <v>1.6282369076545136</v>
      </c>
      <c r="U21" s="99">
        <v>2.1470096893718535</v>
      </c>
      <c r="V21" s="99">
        <v>2.0666592949194884</v>
      </c>
      <c r="W21" s="99">
        <v>2.4896657759663521</v>
      </c>
      <c r="X21" s="99">
        <v>3.4826721686007365</v>
      </c>
      <c r="Y21" s="99">
        <v>0</v>
      </c>
      <c r="DA21" s="63" t="s">
        <v>4613</v>
      </c>
    </row>
    <row r="22" spans="1:105" ht="12" customHeight="1" x14ac:dyDescent="0.25">
      <c r="A22" s="109" t="s">
        <v>120</v>
      </c>
      <c r="B22" s="33"/>
      <c r="C22" s="110">
        <v>1.3455329296881384</v>
      </c>
      <c r="D22" s="110">
        <v>1.3427129224997083</v>
      </c>
      <c r="E22" s="110">
        <v>1.3149202240590958</v>
      </c>
      <c r="F22" s="110">
        <v>1.3155048446134348</v>
      </c>
      <c r="G22" s="110">
        <v>1.1627261982616015</v>
      </c>
      <c r="H22" s="110">
        <v>1.1986885254682036</v>
      </c>
      <c r="I22" s="110">
        <v>0</v>
      </c>
      <c r="J22" s="110">
        <v>0</v>
      </c>
      <c r="K22" s="110">
        <v>0</v>
      </c>
      <c r="L22" s="110">
        <v>0</v>
      </c>
      <c r="M22" s="110">
        <v>1.3207185940293409</v>
      </c>
      <c r="N22" s="110">
        <v>1.5087357369777448</v>
      </c>
      <c r="O22" s="110">
        <v>1.5736640252823819</v>
      </c>
      <c r="P22" s="110">
        <v>0</v>
      </c>
      <c r="Q22" s="110">
        <v>0</v>
      </c>
      <c r="R22" s="110">
        <v>1.5197042076910887</v>
      </c>
      <c r="S22" s="110">
        <v>1.6805611699891372</v>
      </c>
      <c r="T22" s="110">
        <v>1.6271703481059214</v>
      </c>
      <c r="U22" s="110">
        <v>2.115518488688573</v>
      </c>
      <c r="V22" s="110">
        <v>2.090637398199243</v>
      </c>
      <c r="W22" s="110">
        <v>2.3514581511740786</v>
      </c>
      <c r="X22" s="110">
        <v>3.4462235519401876</v>
      </c>
      <c r="Y22" s="110">
        <v>3.2759503601554636</v>
      </c>
      <c r="DA22" s="60" t="s">
        <v>4614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0</v>
      </c>
      <c r="O24" s="118">
        <f t="shared" si="7"/>
        <v>0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:Y24" si="9">W25+W28+W30+W39</f>
        <v>0</v>
      </c>
      <c r="X24" s="118">
        <f t="shared" si="9"/>
        <v>0</v>
      </c>
      <c r="Y24" s="118">
        <f t="shared" si="9"/>
        <v>0</v>
      </c>
      <c r="DA24" s="129" t="s">
        <v>4615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0</v>
      </c>
      <c r="O25" s="123">
        <f t="shared" si="10"/>
        <v>0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:Y25" si="12">SUM(W26:W27)</f>
        <v>0</v>
      </c>
      <c r="X25" s="123">
        <f t="shared" si="12"/>
        <v>0</v>
      </c>
      <c r="Y25" s="123">
        <f t="shared" si="12"/>
        <v>0</v>
      </c>
      <c r="DA25" s="130" t="s">
        <v>4616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X26" s="99">
        <v>0</v>
      </c>
      <c r="Y26" s="99">
        <v>0</v>
      </c>
      <c r="DA26" s="63" t="s">
        <v>4617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4618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4619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0</v>
      </c>
      <c r="E29" s="99">
        <f>RES_hhdet_in_tesh!E29/RES_summary!E$21</f>
        <v>0</v>
      </c>
      <c r="F29" s="99">
        <f>RES_hhdet_in_tesh!F29/RES_summary!F$21</f>
        <v>0</v>
      </c>
      <c r="G29" s="99">
        <f>RES_hhdet_in_tesh!G29/RES_summary!G$21</f>
        <v>0</v>
      </c>
      <c r="H29" s="99">
        <f>RES_hhdet_in_tesh!H29/RES_summary!H$21</f>
        <v>0</v>
      </c>
      <c r="I29" s="99">
        <f>RES_hhdet_in_tesh!I29/RES_summary!I$21</f>
        <v>0</v>
      </c>
      <c r="J29" s="99">
        <f>RES_hhdet_in_tesh!J29/RES_summary!J$21</f>
        <v>0</v>
      </c>
      <c r="K29" s="99">
        <f>RES_hhdet_in_tesh!K29/RES_summary!K$21</f>
        <v>0</v>
      </c>
      <c r="L29" s="99">
        <f>RES_hhdet_in_tesh!L29/RES_summary!L$21</f>
        <v>0</v>
      </c>
      <c r="M29" s="99">
        <f>RES_hhdet_in_tesh!M29/RES_summary!M$21</f>
        <v>0</v>
      </c>
      <c r="N29" s="99">
        <f>RES_hhdet_in_tesh!N29/RES_summary!N$21</f>
        <v>0</v>
      </c>
      <c r="O29" s="99">
        <f>RES_hhdet_in_tesh!O29/RES_summary!O$21</f>
        <v>0</v>
      </c>
      <c r="P29" s="99">
        <f>RES_hhdet_in_tesh!P29/RES_summary!P$21</f>
        <v>0</v>
      </c>
      <c r="Q29" s="99">
        <f>RES_hhdet_in_tesh!Q29/RES_summary!Q$21</f>
        <v>0</v>
      </c>
      <c r="R29" s="99">
        <f>RES_hhdet_in_tesh!R29/RES_summary!R$21</f>
        <v>0</v>
      </c>
      <c r="S29" s="99">
        <f>RES_hhdet_in_tesh!S29/RES_summary!S$21</f>
        <v>0</v>
      </c>
      <c r="T29" s="99">
        <f>RES_hhdet_in_tesh!T29/RES_summary!T$21</f>
        <v>0</v>
      </c>
      <c r="U29" s="99">
        <f>RES_hhdet_in_tesh!U29/RES_summary!U$21</f>
        <v>0</v>
      </c>
      <c r="V29" s="99">
        <f>RES_hhdet_in_tesh!V29/RES_summary!V$21</f>
        <v>0</v>
      </c>
      <c r="W29" s="99">
        <f>RES_hhdet_in_tesh!W29/RES_summary!W$21</f>
        <v>0</v>
      </c>
      <c r="X29" s="99">
        <f>RES_hhdet_in_tesh!X29/RES_summary!X$21</f>
        <v>0</v>
      </c>
      <c r="Y29" s="99">
        <f>RES_hhdet_in_tesh!Y29/RES_summary!Y$21</f>
        <v>0</v>
      </c>
      <c r="DA29" s="63" t="s">
        <v>4620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X30" s="123">
        <v>0</v>
      </c>
      <c r="Y30" s="123">
        <v>0</v>
      </c>
      <c r="DA30" s="130" t="s">
        <v>4621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4622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4623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4624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4625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4626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4627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4628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4629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X39" s="123">
        <v>0</v>
      </c>
      <c r="Y39" s="123">
        <v>0</v>
      </c>
      <c r="DA39" s="130" t="s">
        <v>4630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4631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4632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163.39037259124999</v>
      </c>
      <c r="D43" s="118">
        <f t="shared" si="14"/>
        <v>152.7072536121718</v>
      </c>
      <c r="E43" s="118">
        <f t="shared" si="14"/>
        <v>165.84476899846462</v>
      </c>
      <c r="F43" s="118">
        <f t="shared" si="14"/>
        <v>147.4073686382157</v>
      </c>
      <c r="G43" s="118">
        <f t="shared" si="14"/>
        <v>139.23534377436764</v>
      </c>
      <c r="H43" s="118">
        <f t="shared" si="14"/>
        <v>138.66332624497969</v>
      </c>
      <c r="I43" s="118">
        <f t="shared" si="14"/>
        <v>146.6948877854706</v>
      </c>
      <c r="J43" s="118">
        <f t="shared" si="14"/>
        <v>131.62338275096295</v>
      </c>
      <c r="K43" s="118">
        <f t="shared" si="14"/>
        <v>137.14047466453331</v>
      </c>
      <c r="L43" s="118">
        <f t="shared" si="14"/>
        <v>162.87727501854994</v>
      </c>
      <c r="M43" s="118">
        <f t="shared" si="14"/>
        <v>128.87807067401843</v>
      </c>
      <c r="N43" s="118">
        <f t="shared" si="14"/>
        <v>140.42447632314227</v>
      </c>
      <c r="O43" s="118">
        <f t="shared" si="14"/>
        <v>130.72800374983842</v>
      </c>
      <c r="P43" s="118">
        <f t="shared" si="14"/>
        <v>125.92043409912476</v>
      </c>
      <c r="Q43" s="118">
        <f t="shared" si="14"/>
        <v>120.38644184241791</v>
      </c>
      <c r="R43" s="118">
        <f t="shared" ref="R43:V43" si="15">R44+R47+R49+R58</f>
        <v>122.85815921578032</v>
      </c>
      <c r="S43" s="118">
        <f t="shared" si="15"/>
        <v>120.3821023343679</v>
      </c>
      <c r="T43" s="118">
        <f t="shared" si="15"/>
        <v>110.83706570692898</v>
      </c>
      <c r="U43" s="118">
        <f t="shared" si="15"/>
        <v>110.63750708424011</v>
      </c>
      <c r="V43" s="118">
        <f t="shared" si="15"/>
        <v>102.8870570030753</v>
      </c>
      <c r="W43" s="118">
        <f t="shared" ref="W43:Y43" si="16">W44+W47+W49+W58</f>
        <v>0</v>
      </c>
      <c r="X43" s="118">
        <f t="shared" si="16"/>
        <v>0</v>
      </c>
      <c r="Y43" s="118">
        <f t="shared" si="16"/>
        <v>70.542152176542899</v>
      </c>
      <c r="DA43" s="129" t="s">
        <v>4633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147.76393436182391</v>
      </c>
      <c r="D44" s="123">
        <f t="shared" si="17"/>
        <v>138.0774585695946</v>
      </c>
      <c r="E44" s="123">
        <f t="shared" si="17"/>
        <v>150.86615438228966</v>
      </c>
      <c r="F44" s="123">
        <f t="shared" si="17"/>
        <v>133.32289217332414</v>
      </c>
      <c r="G44" s="123">
        <f t="shared" si="17"/>
        <v>126.69188077533296</v>
      </c>
      <c r="H44" s="123">
        <f t="shared" si="17"/>
        <v>126.22842562290259</v>
      </c>
      <c r="I44" s="123">
        <f t="shared" si="17"/>
        <v>133.94879359637395</v>
      </c>
      <c r="J44" s="123">
        <f t="shared" si="17"/>
        <v>118.24624601959171</v>
      </c>
      <c r="K44" s="123">
        <f t="shared" si="17"/>
        <v>123.06622844592907</v>
      </c>
      <c r="L44" s="123">
        <f t="shared" si="17"/>
        <v>147.96303400071835</v>
      </c>
      <c r="M44" s="123">
        <f t="shared" si="17"/>
        <v>116.3298970586556</v>
      </c>
      <c r="N44" s="123">
        <f t="shared" si="17"/>
        <v>126.5904947861122</v>
      </c>
      <c r="O44" s="123">
        <f t="shared" si="17"/>
        <v>116.31873844701693</v>
      </c>
      <c r="P44" s="123">
        <f t="shared" si="17"/>
        <v>112.96599239743632</v>
      </c>
      <c r="Q44" s="123">
        <f t="shared" si="17"/>
        <v>106.71707280933256</v>
      </c>
      <c r="R44" s="123">
        <f t="shared" ref="R44:V44" si="18">SUM(R45:R46)</f>
        <v>109.80646898585913</v>
      </c>
      <c r="S44" s="123">
        <f t="shared" si="18"/>
        <v>106.36816123870518</v>
      </c>
      <c r="T44" s="123">
        <f t="shared" si="18"/>
        <v>97.939948290023253</v>
      </c>
      <c r="U44" s="123">
        <f t="shared" si="18"/>
        <v>94.43315962696343</v>
      </c>
      <c r="V44" s="123">
        <f t="shared" si="18"/>
        <v>88.726153390287465</v>
      </c>
      <c r="W44" s="123">
        <f t="shared" ref="W44:Y44" si="19">SUM(W45:W46)</f>
        <v>0</v>
      </c>
      <c r="X44" s="123">
        <f t="shared" si="19"/>
        <v>0</v>
      </c>
      <c r="Y44" s="123">
        <f t="shared" si="19"/>
        <v>49.823135475826305</v>
      </c>
      <c r="DA44" s="130" t="s">
        <v>4634</v>
      </c>
    </row>
    <row r="45" spans="1:105" ht="12" customHeight="1" x14ac:dyDescent="0.25">
      <c r="A45" s="97" t="s">
        <v>211</v>
      </c>
      <c r="B45" s="98"/>
      <c r="C45" s="99">
        <v>144.41862468584668</v>
      </c>
      <c r="D45" s="99">
        <v>135.02828723075481</v>
      </c>
      <c r="E45" s="99">
        <v>147.58335547037674</v>
      </c>
      <c r="F45" s="99">
        <v>130.5027023475763</v>
      </c>
      <c r="G45" s="99">
        <v>124.05960623266134</v>
      </c>
      <c r="H45" s="99">
        <v>123.64762532592465</v>
      </c>
      <c r="I45" s="99">
        <v>131.24998599565484</v>
      </c>
      <c r="J45" s="99">
        <v>115.9067443008276</v>
      </c>
      <c r="K45" s="99">
        <v>120.65694273578094</v>
      </c>
      <c r="L45" s="99">
        <v>145.08421887824937</v>
      </c>
      <c r="M45" s="99">
        <v>114.112952363345</v>
      </c>
      <c r="N45" s="99">
        <v>124.19419574883773</v>
      </c>
      <c r="O45" s="99">
        <v>114.14771570400634</v>
      </c>
      <c r="P45" s="99">
        <v>110.87880536413482</v>
      </c>
      <c r="Q45" s="99">
        <v>104.76660021989579</v>
      </c>
      <c r="R45" s="99">
        <v>107.80390850488342</v>
      </c>
      <c r="S45" s="99">
        <v>104.44728249241163</v>
      </c>
      <c r="T45" s="99">
        <v>96.189931269777333</v>
      </c>
      <c r="U45" s="99">
        <v>92.755344675929408</v>
      </c>
      <c r="V45" s="99">
        <v>87.155458238264529</v>
      </c>
      <c r="W45" s="99">
        <v>0</v>
      </c>
      <c r="X45" s="99">
        <v>0</v>
      </c>
      <c r="Y45" s="99">
        <v>48.944138486166757</v>
      </c>
      <c r="DA45" s="63" t="s">
        <v>4635</v>
      </c>
    </row>
    <row r="46" spans="1:105" ht="12" customHeight="1" x14ac:dyDescent="0.25">
      <c r="A46" s="97" t="s">
        <v>53</v>
      </c>
      <c r="B46" s="98"/>
      <c r="C46" s="99">
        <v>3.3453096759772465</v>
      </c>
      <c r="D46" s="99">
        <v>3.0491713388397939</v>
      </c>
      <c r="E46" s="99">
        <v>3.2827989119129342</v>
      </c>
      <c r="F46" s="99">
        <v>2.8201898257478355</v>
      </c>
      <c r="G46" s="99">
        <v>2.6322745426716283</v>
      </c>
      <c r="H46" s="99">
        <v>2.580800296977936</v>
      </c>
      <c r="I46" s="99">
        <v>2.6988076007191144</v>
      </c>
      <c r="J46" s="99">
        <v>2.3395017187641072</v>
      </c>
      <c r="K46" s="99">
        <v>2.4092857101481311</v>
      </c>
      <c r="L46" s="99">
        <v>2.8788151224689833</v>
      </c>
      <c r="M46" s="99">
        <v>2.2169446953106058</v>
      </c>
      <c r="N46" s="99">
        <v>2.396299037274479</v>
      </c>
      <c r="O46" s="99">
        <v>2.1710227430105853</v>
      </c>
      <c r="P46" s="99">
        <v>2.0871870333015008</v>
      </c>
      <c r="Q46" s="99">
        <v>1.9504725894367638</v>
      </c>
      <c r="R46" s="99">
        <v>2.002560480975704</v>
      </c>
      <c r="S46" s="99">
        <v>1.9208787462935464</v>
      </c>
      <c r="T46" s="99">
        <v>1.7500170202459233</v>
      </c>
      <c r="U46" s="99">
        <v>1.6778149510340241</v>
      </c>
      <c r="V46" s="99">
        <v>1.5706951520229391</v>
      </c>
      <c r="W46" s="99">
        <v>0</v>
      </c>
      <c r="X46" s="99">
        <v>0</v>
      </c>
      <c r="Y46" s="99">
        <v>0.87899698965954698</v>
      </c>
      <c r="DA46" s="63" t="s">
        <v>4636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0.22532010106113282</v>
      </c>
      <c r="D47" s="123">
        <f t="shared" si="20"/>
        <v>0.20628906563531466</v>
      </c>
      <c r="E47" s="123">
        <f t="shared" si="20"/>
        <v>0.16302764556027652</v>
      </c>
      <c r="F47" s="123">
        <f t="shared" si="20"/>
        <v>0.18488303982636892</v>
      </c>
      <c r="G47" s="123">
        <f t="shared" si="20"/>
        <v>0.28064849174391304</v>
      </c>
      <c r="H47" s="123">
        <f t="shared" si="20"/>
        <v>0.24031319425630662</v>
      </c>
      <c r="I47" s="123">
        <f t="shared" si="20"/>
        <v>0.17970750371020247</v>
      </c>
      <c r="J47" s="123">
        <f t="shared" si="20"/>
        <v>0.36070005680068262</v>
      </c>
      <c r="K47" s="123">
        <f t="shared" si="20"/>
        <v>0.18147166580921581</v>
      </c>
      <c r="L47" s="123">
        <f t="shared" si="20"/>
        <v>0.31399167927073923</v>
      </c>
      <c r="M47" s="123">
        <f t="shared" si="20"/>
        <v>0.15186876753558842</v>
      </c>
      <c r="N47" s="123">
        <f t="shared" si="20"/>
        <v>0.29261718426672317</v>
      </c>
      <c r="O47" s="123">
        <f t="shared" si="20"/>
        <v>0.3395800425434975</v>
      </c>
      <c r="P47" s="123">
        <f t="shared" si="20"/>
        <v>0.19432529405859705</v>
      </c>
      <c r="Q47" s="123">
        <f t="shared" si="20"/>
        <v>0.29408814444222553</v>
      </c>
      <c r="R47" s="123">
        <f t="shared" si="20"/>
        <v>0.17587256578063395</v>
      </c>
      <c r="S47" s="123">
        <f t="shared" si="20"/>
        <v>0.12638135652764934</v>
      </c>
      <c r="T47" s="123">
        <f t="shared" si="20"/>
        <v>0.24296429847649972</v>
      </c>
      <c r="U47" s="123">
        <f t="shared" si="20"/>
        <v>0.34478748404528253</v>
      </c>
      <c r="V47" s="123">
        <f t="shared" si="20"/>
        <v>0.5635800769341206</v>
      </c>
      <c r="W47" s="123">
        <f t="shared" si="20"/>
        <v>0</v>
      </c>
      <c r="X47" s="123">
        <f t="shared" si="20"/>
        <v>0</v>
      </c>
      <c r="Y47" s="123">
        <f t="shared" si="20"/>
        <v>1.3151318141655963</v>
      </c>
      <c r="DA47" s="130" t="s">
        <v>4637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0.22532010106113282</v>
      </c>
      <c r="D48" s="99">
        <f>RES_hhdet_in_tesh!D48/RES_summary!D$21</f>
        <v>0.20628906563531466</v>
      </c>
      <c r="E48" s="99">
        <f>RES_hhdet_in_tesh!E48/RES_summary!E$21</f>
        <v>0.16302764556027652</v>
      </c>
      <c r="F48" s="99">
        <f>RES_hhdet_in_tesh!F48/RES_summary!F$21</f>
        <v>0.18488303982636892</v>
      </c>
      <c r="G48" s="99">
        <f>RES_hhdet_in_tesh!G48/RES_summary!G$21</f>
        <v>0.28064849174391304</v>
      </c>
      <c r="H48" s="99">
        <f>RES_hhdet_in_tesh!H48/RES_summary!H$21</f>
        <v>0.24031319425630662</v>
      </c>
      <c r="I48" s="99">
        <f>RES_hhdet_in_tesh!I48/RES_summary!I$21</f>
        <v>0.17970750371020247</v>
      </c>
      <c r="J48" s="99">
        <f>RES_hhdet_in_tesh!J48/RES_summary!J$21</f>
        <v>0.36070005680068262</v>
      </c>
      <c r="K48" s="99">
        <f>RES_hhdet_in_tesh!K48/RES_summary!K$21</f>
        <v>0.18147166580921581</v>
      </c>
      <c r="L48" s="99">
        <f>RES_hhdet_in_tesh!L48/RES_summary!L$21</f>
        <v>0.31399167927073923</v>
      </c>
      <c r="M48" s="99">
        <f>RES_hhdet_in_tesh!M48/RES_summary!M$21</f>
        <v>0.15186876753558842</v>
      </c>
      <c r="N48" s="99">
        <f>RES_hhdet_in_tesh!N48/RES_summary!N$21</f>
        <v>0.29261718426672317</v>
      </c>
      <c r="O48" s="99">
        <f>RES_hhdet_in_tesh!O48/RES_summary!O$21</f>
        <v>0.3395800425434975</v>
      </c>
      <c r="P48" s="99">
        <f>RES_hhdet_in_tesh!P48/RES_summary!P$21</f>
        <v>0.19432529405859705</v>
      </c>
      <c r="Q48" s="99">
        <f>RES_hhdet_in_tesh!Q48/RES_summary!Q$21</f>
        <v>0.29408814444222553</v>
      </c>
      <c r="R48" s="99">
        <f>RES_hhdet_in_tesh!R48/RES_summary!R$21</f>
        <v>0.17587256578063395</v>
      </c>
      <c r="S48" s="99">
        <f>RES_hhdet_in_tesh!S48/RES_summary!S$21</f>
        <v>0.12638135652764934</v>
      </c>
      <c r="T48" s="99">
        <f>RES_hhdet_in_tesh!T48/RES_summary!T$21</f>
        <v>0.24296429847649972</v>
      </c>
      <c r="U48" s="99">
        <f>RES_hhdet_in_tesh!U48/RES_summary!U$21</f>
        <v>0.34478748404528253</v>
      </c>
      <c r="V48" s="99">
        <f>RES_hhdet_in_tesh!V48/RES_summary!V$21</f>
        <v>0.5635800769341206</v>
      </c>
      <c r="W48" s="99">
        <f>RES_hhdet_in_tesh!W48/RES_summary!W$21</f>
        <v>0</v>
      </c>
      <c r="X48" s="99">
        <f>RES_hhdet_in_tesh!X48/RES_summary!X$21</f>
        <v>0</v>
      </c>
      <c r="Y48" s="99">
        <f>RES_hhdet_in_tesh!Y48/RES_summary!Y$21</f>
        <v>1.3151318141655963</v>
      </c>
      <c r="DA48" s="63" t="s">
        <v>4638</v>
      </c>
    </row>
    <row r="49" spans="1:105" ht="12" customHeight="1" x14ac:dyDescent="0.25">
      <c r="A49" s="121" t="s">
        <v>55</v>
      </c>
      <c r="B49" s="122"/>
      <c r="C49" s="123">
        <v>14.033905582615978</v>
      </c>
      <c r="D49" s="123">
        <v>13.073023925437854</v>
      </c>
      <c r="E49" s="123">
        <v>13.469119911829658</v>
      </c>
      <c r="F49" s="123">
        <v>12.583119713913327</v>
      </c>
      <c r="G49" s="123">
        <v>11.078488925625692</v>
      </c>
      <c r="H49" s="123">
        <v>11.028687243359565</v>
      </c>
      <c r="I49" s="123">
        <v>11.406271884500661</v>
      </c>
      <c r="J49" s="123">
        <v>11.604897460591685</v>
      </c>
      <c r="K49" s="123">
        <v>12.316986369467026</v>
      </c>
      <c r="L49" s="123">
        <v>13.058677293569177</v>
      </c>
      <c r="M49" s="123">
        <v>11.076634651409407</v>
      </c>
      <c r="N49" s="123">
        <v>12.04174548568108</v>
      </c>
      <c r="O49" s="123">
        <v>12.493711336514844</v>
      </c>
      <c r="P49" s="123">
        <v>11.332984423137086</v>
      </c>
      <c r="Q49" s="123">
        <v>11.858397153354437</v>
      </c>
      <c r="R49" s="123">
        <v>11.362631826291622</v>
      </c>
      <c r="S49" s="123">
        <v>12.208426312068481</v>
      </c>
      <c r="T49" s="123">
        <v>11.026954521653094</v>
      </c>
      <c r="U49" s="123">
        <v>13.742980212711634</v>
      </c>
      <c r="V49" s="123">
        <v>11.507746675740108</v>
      </c>
      <c r="W49" s="123">
        <v>0</v>
      </c>
      <c r="X49" s="123">
        <v>0</v>
      </c>
      <c r="Y49" s="123">
        <v>16.134691573845149</v>
      </c>
      <c r="DA49" s="130" t="s">
        <v>4639</v>
      </c>
    </row>
    <row r="50" spans="1:105" ht="12" customHeight="1" x14ac:dyDescent="0.25">
      <c r="A50" s="97" t="s">
        <v>138</v>
      </c>
      <c r="B50" s="98"/>
      <c r="C50" s="99">
        <v>14.084979268814676</v>
      </c>
      <c r="D50" s="99">
        <v>13.059923492448171</v>
      </c>
      <c r="E50" s="99">
        <v>13.525060482303481</v>
      </c>
      <c r="F50" s="99">
        <v>12.588634633763579</v>
      </c>
      <c r="G50" s="99">
        <v>11.034461725190093</v>
      </c>
      <c r="H50" s="99">
        <v>10.959782795365003</v>
      </c>
      <c r="I50" s="99">
        <v>11.451377842768208</v>
      </c>
      <c r="J50" s="99">
        <v>11.571425181933296</v>
      </c>
      <c r="K50" s="99">
        <v>12.264986813374565</v>
      </c>
      <c r="L50" s="99">
        <v>13.0816888238659</v>
      </c>
      <c r="M50" s="99">
        <v>11.074052570770272</v>
      </c>
      <c r="N50" s="99">
        <v>12.040204709812889</v>
      </c>
      <c r="O50" s="99">
        <v>12.489631502346581</v>
      </c>
      <c r="P50" s="99">
        <v>11.358003129498961</v>
      </c>
      <c r="Q50" s="99">
        <v>11.903823918945809</v>
      </c>
      <c r="R50" s="99">
        <v>11.336310680202773</v>
      </c>
      <c r="S50" s="99">
        <v>12.194781531132591</v>
      </c>
      <c r="T50" s="99">
        <v>11.011000444550977</v>
      </c>
      <c r="U50" s="99">
        <v>13.729296191507023</v>
      </c>
      <c r="V50" s="99">
        <v>11.55385486816637</v>
      </c>
      <c r="W50" s="99">
        <v>0</v>
      </c>
      <c r="X50" s="99">
        <v>0</v>
      </c>
      <c r="Y50" s="99">
        <v>13.188595471646149</v>
      </c>
      <c r="DA50" s="63" t="s">
        <v>4640</v>
      </c>
    </row>
    <row r="51" spans="1:105" ht="12" customHeight="1" x14ac:dyDescent="0.25">
      <c r="A51" s="97" t="s">
        <v>137</v>
      </c>
      <c r="B51" s="98"/>
      <c r="C51" s="99">
        <v>14.085283428312813</v>
      </c>
      <c r="D51" s="99">
        <v>0</v>
      </c>
      <c r="E51" s="99">
        <v>13.525288458589964</v>
      </c>
      <c r="F51" s="99">
        <v>0</v>
      </c>
      <c r="G51" s="99">
        <v>0</v>
      </c>
      <c r="H51" s="99">
        <v>10.961543204920268</v>
      </c>
      <c r="I51" s="99">
        <v>11.454077454177543</v>
      </c>
      <c r="J51" s="99">
        <v>11.574493768067438</v>
      </c>
      <c r="K51" s="99">
        <v>12.268626932683432</v>
      </c>
      <c r="L51" s="99">
        <v>13.086774687555375</v>
      </c>
      <c r="M51" s="99">
        <v>11.076541995868999</v>
      </c>
      <c r="N51" s="99">
        <v>12.041922375874723</v>
      </c>
      <c r="O51" s="99">
        <v>12.491919591808603</v>
      </c>
      <c r="P51" s="99">
        <v>11.366070988803919</v>
      </c>
      <c r="Q51" s="99">
        <v>11.913921420819369</v>
      </c>
      <c r="R51" s="99">
        <v>11.346791888480816</v>
      </c>
      <c r="S51" s="99">
        <v>12.20611795121161</v>
      </c>
      <c r="T51" s="99">
        <v>11.02434550810993</v>
      </c>
      <c r="U51" s="99">
        <v>13.750020110025902</v>
      </c>
      <c r="V51" s="99">
        <v>11.577216734467266</v>
      </c>
      <c r="W51" s="99">
        <v>0</v>
      </c>
      <c r="X51" s="99">
        <v>0</v>
      </c>
      <c r="Y51" s="99">
        <v>0</v>
      </c>
      <c r="DA51" s="63" t="s">
        <v>4641</v>
      </c>
    </row>
    <row r="52" spans="1:105" ht="12" customHeight="1" x14ac:dyDescent="0.25">
      <c r="A52" s="100" t="s">
        <v>211</v>
      </c>
      <c r="B52" s="101"/>
      <c r="C52" s="102">
        <v>11.242037806775469</v>
      </c>
      <c r="D52" s="102">
        <v>0</v>
      </c>
      <c r="E52" s="102">
        <v>10.771889419845541</v>
      </c>
      <c r="F52" s="102">
        <v>0</v>
      </c>
      <c r="G52" s="102">
        <v>0</v>
      </c>
      <c r="H52" s="102">
        <v>8.7721415899344954</v>
      </c>
      <c r="I52" s="102">
        <v>9.2966341832639294</v>
      </c>
      <c r="J52" s="102">
        <v>9.3044526367865856</v>
      </c>
      <c r="K52" s="102">
        <v>9.8661001827003165</v>
      </c>
      <c r="L52" s="102">
        <v>10.491043063306085</v>
      </c>
      <c r="M52" s="102">
        <v>8.9118811317465827</v>
      </c>
      <c r="N52" s="102">
        <v>9.6792968222723914</v>
      </c>
      <c r="O52" s="102">
        <v>10.027329238623375</v>
      </c>
      <c r="P52" s="102">
        <v>9.1307280184201236</v>
      </c>
      <c r="Q52" s="102">
        <v>9.555600676285092</v>
      </c>
      <c r="R52" s="102">
        <v>9.1244888327653619</v>
      </c>
      <c r="S52" s="102">
        <v>9.8168589367508758</v>
      </c>
      <c r="T52" s="102">
        <v>8.874714232563166</v>
      </c>
      <c r="U52" s="102">
        <v>11.056932137257483</v>
      </c>
      <c r="V52" s="102">
        <v>9.3031784073601891</v>
      </c>
      <c r="W52" s="102">
        <v>0</v>
      </c>
      <c r="X52" s="102">
        <v>0</v>
      </c>
      <c r="Y52" s="102">
        <v>0</v>
      </c>
      <c r="DA52" s="131" t="s">
        <v>4642</v>
      </c>
    </row>
    <row r="53" spans="1:105" ht="12" customHeight="1" x14ac:dyDescent="0.25">
      <c r="A53" s="103" t="s">
        <v>52</v>
      </c>
      <c r="B53" s="104"/>
      <c r="C53" s="105">
        <v>2.8432456215373447</v>
      </c>
      <c r="D53" s="105">
        <v>0</v>
      </c>
      <c r="E53" s="105">
        <v>2.7533990387444232</v>
      </c>
      <c r="F53" s="105">
        <v>0</v>
      </c>
      <c r="G53" s="105">
        <v>0</v>
      </c>
      <c r="H53" s="105">
        <v>2.1894016149857758</v>
      </c>
      <c r="I53" s="105">
        <v>2.157443270913614</v>
      </c>
      <c r="J53" s="105">
        <v>2.2700411312808515</v>
      </c>
      <c r="K53" s="105">
        <v>2.4025267499831138</v>
      </c>
      <c r="L53" s="105">
        <v>2.5957316242492916</v>
      </c>
      <c r="M53" s="105">
        <v>2.1646608641224159</v>
      </c>
      <c r="N53" s="105">
        <v>2.3626255536023311</v>
      </c>
      <c r="O53" s="105">
        <v>2.4645903531852289</v>
      </c>
      <c r="P53" s="105">
        <v>2.2353429703837984</v>
      </c>
      <c r="Q53" s="105">
        <v>2.358320744534276</v>
      </c>
      <c r="R53" s="105">
        <v>2.2223030557154542</v>
      </c>
      <c r="S53" s="105">
        <v>2.3892590144607371</v>
      </c>
      <c r="T53" s="105">
        <v>2.1496312755467648</v>
      </c>
      <c r="U53" s="105">
        <v>2.6930879727684212</v>
      </c>
      <c r="V53" s="105">
        <v>2.2740383271070779</v>
      </c>
      <c r="W53" s="105">
        <v>0</v>
      </c>
      <c r="X53" s="105">
        <v>0</v>
      </c>
      <c r="Y53" s="105">
        <v>0</v>
      </c>
      <c r="DA53" s="132" t="s">
        <v>4643</v>
      </c>
    </row>
    <row r="54" spans="1:105" ht="12" customHeight="1" x14ac:dyDescent="0.25">
      <c r="A54" s="106" t="s">
        <v>122</v>
      </c>
      <c r="B54" s="101"/>
      <c r="C54" s="102">
        <v>13.37822786723796</v>
      </c>
      <c r="D54" s="102">
        <v>13.247703393878044</v>
      </c>
      <c r="E54" s="102">
        <v>12.745936382676426</v>
      </c>
      <c r="F54" s="102">
        <v>12.563928364909293</v>
      </c>
      <c r="G54" s="102">
        <v>11.303244959897707</v>
      </c>
      <c r="H54" s="102">
        <v>11.263079306636275</v>
      </c>
      <c r="I54" s="102">
        <v>10.81359026959437</v>
      </c>
      <c r="J54" s="102">
        <v>12.207090823481094</v>
      </c>
      <c r="K54" s="102">
        <v>13.036669378135871</v>
      </c>
      <c r="L54" s="102">
        <v>12.567810861543414</v>
      </c>
      <c r="M54" s="102">
        <v>11.139860105922255</v>
      </c>
      <c r="N54" s="102">
        <v>12.087676378051375</v>
      </c>
      <c r="O54" s="102">
        <v>12.595724960303913</v>
      </c>
      <c r="P54" s="102">
        <v>11.205032910362627</v>
      </c>
      <c r="Q54" s="102">
        <v>11.556705334668532</v>
      </c>
      <c r="R54" s="102">
        <v>11.5447880014672</v>
      </c>
      <c r="S54" s="102">
        <v>12.352495607520776</v>
      </c>
      <c r="T54" s="102">
        <v>11.32107734580037</v>
      </c>
      <c r="U54" s="102">
        <v>14.172560146632511</v>
      </c>
      <c r="V54" s="102">
        <v>10.391372993598685</v>
      </c>
      <c r="W54" s="102">
        <v>0</v>
      </c>
      <c r="X54" s="102">
        <v>0</v>
      </c>
      <c r="Y54" s="102">
        <v>16.689632335198475</v>
      </c>
      <c r="DA54" s="131" t="s">
        <v>4644</v>
      </c>
    </row>
    <row r="55" spans="1:105" ht="12" customHeight="1" x14ac:dyDescent="0.25">
      <c r="A55" s="107" t="s">
        <v>121</v>
      </c>
      <c r="B55" s="104"/>
      <c r="C55" s="105">
        <v>13.378241672122943</v>
      </c>
      <c r="D55" s="105">
        <v>13.247669261299684</v>
      </c>
      <c r="E55" s="105">
        <v>12.74581156159493</v>
      </c>
      <c r="F55" s="105">
        <v>12.563948045466711</v>
      </c>
      <c r="G55" s="105">
        <v>11.303440055291693</v>
      </c>
      <c r="H55" s="105">
        <v>11.263718905147165</v>
      </c>
      <c r="I55" s="105">
        <v>10.814218814788601</v>
      </c>
      <c r="J55" s="105">
        <v>12.208551164247023</v>
      </c>
      <c r="K55" s="105">
        <v>13.037747219523053</v>
      </c>
      <c r="L55" s="105">
        <v>12.568531061680032</v>
      </c>
      <c r="M55" s="105">
        <v>11.14012718472477</v>
      </c>
      <c r="N55" s="105">
        <v>12.087946443092266</v>
      </c>
      <c r="O55" s="105">
        <v>12.596449098096702</v>
      </c>
      <c r="P55" s="105">
        <v>11.207347356016811</v>
      </c>
      <c r="Q55" s="105">
        <v>11.559461268279804</v>
      </c>
      <c r="R55" s="105">
        <v>11.547749057786229</v>
      </c>
      <c r="S55" s="105">
        <v>12.354999665998756</v>
      </c>
      <c r="T55" s="105">
        <v>11.323149853442823</v>
      </c>
      <c r="U55" s="105">
        <v>14.174730733476245</v>
      </c>
      <c r="V55" s="105">
        <v>10.392841796665717</v>
      </c>
      <c r="W55" s="105">
        <v>0</v>
      </c>
      <c r="X55" s="105">
        <v>0</v>
      </c>
      <c r="Y55" s="105">
        <v>16.692020296014352</v>
      </c>
      <c r="DA55" s="132" t="s">
        <v>4645</v>
      </c>
    </row>
    <row r="56" spans="1:105" ht="12" customHeight="1" x14ac:dyDescent="0.25">
      <c r="A56" s="108" t="s">
        <v>53</v>
      </c>
      <c r="B56" s="98"/>
      <c r="C56" s="99">
        <v>10.677673479915171</v>
      </c>
      <c r="D56" s="99">
        <v>10.600008970532635</v>
      </c>
      <c r="E56" s="99">
        <v>10.151042199063236</v>
      </c>
      <c r="F56" s="99">
        <v>10.019477772743169</v>
      </c>
      <c r="G56" s="99">
        <v>9.053364634180074</v>
      </c>
      <c r="H56" s="99">
        <v>9.0140355156318979</v>
      </c>
      <c r="I56" s="99">
        <v>8.7771681489001558</v>
      </c>
      <c r="J56" s="99">
        <v>9.814400393913564</v>
      </c>
      <c r="K56" s="99">
        <v>10.484963488835932</v>
      </c>
      <c r="L56" s="99">
        <v>10.075496278148982</v>
      </c>
      <c r="M56" s="99">
        <v>8.9631334204665158</v>
      </c>
      <c r="N56" s="99">
        <v>9.7163547129944252</v>
      </c>
      <c r="O56" s="99">
        <v>10.111328328431634</v>
      </c>
      <c r="P56" s="99">
        <v>9.0032463565248815</v>
      </c>
      <c r="Q56" s="99">
        <v>9.2714086304286365</v>
      </c>
      <c r="R56" s="99">
        <v>9.2868666627828915</v>
      </c>
      <c r="S56" s="99">
        <v>9.9370234343919179</v>
      </c>
      <c r="T56" s="99">
        <v>9.1163267503328296</v>
      </c>
      <c r="U56" s="99">
        <v>11.399831150707106</v>
      </c>
      <c r="V56" s="99">
        <v>8.3500139982683628</v>
      </c>
      <c r="W56" s="99">
        <v>0</v>
      </c>
      <c r="X56" s="99">
        <v>0</v>
      </c>
      <c r="Y56" s="99">
        <v>13.47132425220118</v>
      </c>
      <c r="DA56" s="63" t="s">
        <v>4646</v>
      </c>
    </row>
    <row r="57" spans="1:105" ht="12" customHeight="1" x14ac:dyDescent="0.25">
      <c r="A57" s="108" t="s">
        <v>52</v>
      </c>
      <c r="B57" s="98"/>
      <c r="C57" s="99">
        <v>2.7005681922077729</v>
      </c>
      <c r="D57" s="99">
        <v>2.647660290767051</v>
      </c>
      <c r="E57" s="99">
        <v>2.5947693625316925</v>
      </c>
      <c r="F57" s="99">
        <v>2.5444702727235446</v>
      </c>
      <c r="G57" s="99">
        <v>2.2500754211116214</v>
      </c>
      <c r="H57" s="99">
        <v>2.249683389515269</v>
      </c>
      <c r="I57" s="99">
        <v>2.0370506658884486</v>
      </c>
      <c r="J57" s="99">
        <v>2.3941507703334621</v>
      </c>
      <c r="K57" s="99">
        <v>2.5527837306871208</v>
      </c>
      <c r="L57" s="99">
        <v>2.4930347835310491</v>
      </c>
      <c r="M57" s="99">
        <v>2.1769937642582566</v>
      </c>
      <c r="N57" s="99">
        <v>2.3715917300978417</v>
      </c>
      <c r="O57" s="99">
        <v>2.485120769665067</v>
      </c>
      <c r="P57" s="99">
        <v>2.2041009994919309</v>
      </c>
      <c r="Q57" s="99">
        <v>2.2880526378511687</v>
      </c>
      <c r="R57" s="99">
        <v>2.2608823950033372</v>
      </c>
      <c r="S57" s="99">
        <v>2.4179762316068367</v>
      </c>
      <c r="T57" s="99">
        <v>2.2068231031099925</v>
      </c>
      <c r="U57" s="99">
        <v>2.7748995827691409</v>
      </c>
      <c r="V57" s="99">
        <v>2.0428277983973526</v>
      </c>
      <c r="W57" s="99">
        <v>0</v>
      </c>
      <c r="X57" s="99">
        <v>0</v>
      </c>
      <c r="Y57" s="99">
        <v>3.2206960438131738</v>
      </c>
      <c r="DA57" s="63" t="s">
        <v>4647</v>
      </c>
    </row>
    <row r="58" spans="1:105" ht="12" customHeight="1" x14ac:dyDescent="0.25">
      <c r="A58" s="121" t="s">
        <v>54</v>
      </c>
      <c r="B58" s="122"/>
      <c r="C58" s="123">
        <v>1.3672125457489788</v>
      </c>
      <c r="D58" s="123">
        <v>1.350482051504027</v>
      </c>
      <c r="E58" s="123">
        <v>1.3464670587850167</v>
      </c>
      <c r="F58" s="123">
        <v>1.3164737111518803</v>
      </c>
      <c r="G58" s="123">
        <v>1.1843255816650509</v>
      </c>
      <c r="H58" s="123">
        <v>1.165900184461232</v>
      </c>
      <c r="I58" s="123">
        <v>1.16011480088579</v>
      </c>
      <c r="J58" s="123">
        <v>1.4115392139788732</v>
      </c>
      <c r="K58" s="123">
        <v>1.5757881833279881</v>
      </c>
      <c r="L58" s="123">
        <v>1.5415720449916479</v>
      </c>
      <c r="M58" s="123">
        <v>1.3196701964178232</v>
      </c>
      <c r="N58" s="123">
        <v>1.4996188670822581</v>
      </c>
      <c r="O58" s="123">
        <v>1.5759739237631378</v>
      </c>
      <c r="P58" s="123">
        <v>1.4271319844927461</v>
      </c>
      <c r="Q58" s="123">
        <v>1.5168837352886912</v>
      </c>
      <c r="R58" s="123">
        <v>1.5131858378489433</v>
      </c>
      <c r="S58" s="123">
        <v>1.6791334270665907</v>
      </c>
      <c r="T58" s="123">
        <v>1.6271985967761358</v>
      </c>
      <c r="U58" s="123">
        <v>2.116579760519766</v>
      </c>
      <c r="V58" s="123">
        <v>2.0895768601136142</v>
      </c>
      <c r="W58" s="123">
        <v>0</v>
      </c>
      <c r="X58" s="123">
        <v>0</v>
      </c>
      <c r="Y58" s="123">
        <v>3.2691933127058581</v>
      </c>
      <c r="DA58" s="130" t="s">
        <v>4648</v>
      </c>
    </row>
    <row r="59" spans="1:105" ht="12" customHeight="1" x14ac:dyDescent="0.25">
      <c r="A59" s="97" t="s">
        <v>50</v>
      </c>
      <c r="B59" s="98"/>
      <c r="C59" s="99">
        <v>1.5070124734784336</v>
      </c>
      <c r="D59" s="99">
        <v>1.404118675127541</v>
      </c>
      <c r="E59" s="99">
        <v>1.5693154079334501</v>
      </c>
      <c r="F59" s="99">
        <v>1.3286318046648162</v>
      </c>
      <c r="G59" s="99">
        <v>1.4341779086022495</v>
      </c>
      <c r="H59" s="99">
        <v>0.75481398998654115</v>
      </c>
      <c r="I59" s="99">
        <v>0.99764062977202772</v>
      </c>
      <c r="J59" s="99">
        <v>1.6107643763231407</v>
      </c>
      <c r="K59" s="99">
        <v>1.967050099741386</v>
      </c>
      <c r="L59" s="99">
        <v>1.4933504116608753</v>
      </c>
      <c r="M59" s="99">
        <v>1.226746094140978</v>
      </c>
      <c r="N59" s="99">
        <v>1.1204099308496878</v>
      </c>
      <c r="O59" s="99">
        <v>1.6051731970180749</v>
      </c>
      <c r="P59" s="99">
        <v>1.3975643086126843</v>
      </c>
      <c r="Q59" s="99">
        <v>1.8054676413871202</v>
      </c>
      <c r="R59" s="99">
        <v>1.445478899488593</v>
      </c>
      <c r="S59" s="99">
        <v>1.6505240746109884</v>
      </c>
      <c r="T59" s="99">
        <v>1.6282369076545138</v>
      </c>
      <c r="U59" s="99">
        <v>2.1470096893718535</v>
      </c>
      <c r="V59" s="99">
        <v>2.0666592949194884</v>
      </c>
      <c r="W59" s="99">
        <v>0</v>
      </c>
      <c r="X59" s="99">
        <v>0</v>
      </c>
      <c r="Y59" s="99">
        <v>3.0368259587444482</v>
      </c>
      <c r="DA59" s="63" t="s">
        <v>4649</v>
      </c>
    </row>
    <row r="60" spans="1:105" ht="12" customHeight="1" x14ac:dyDescent="0.25">
      <c r="A60" s="109" t="s">
        <v>120</v>
      </c>
      <c r="B60" s="33"/>
      <c r="C60" s="110">
        <v>1.3455329296881384</v>
      </c>
      <c r="D60" s="110">
        <v>1.3427129224997083</v>
      </c>
      <c r="E60" s="110">
        <v>1.3149202240590958</v>
      </c>
      <c r="F60" s="110">
        <v>1.3155048446134345</v>
      </c>
      <c r="G60" s="110">
        <v>1.1627261982616017</v>
      </c>
      <c r="H60" s="110">
        <v>1.1986885254682038</v>
      </c>
      <c r="I60" s="110">
        <v>1.1787421554949533</v>
      </c>
      <c r="J60" s="110">
        <v>1.3762910605107066</v>
      </c>
      <c r="K60" s="110">
        <v>1.5291887736666576</v>
      </c>
      <c r="L60" s="110">
        <v>1.5438446159466928</v>
      </c>
      <c r="M60" s="110">
        <v>1.3207185940293413</v>
      </c>
      <c r="N60" s="110">
        <v>1.5087357369777452</v>
      </c>
      <c r="O60" s="110">
        <v>1.5736640252823824</v>
      </c>
      <c r="P60" s="110">
        <v>1.4307919770695698</v>
      </c>
      <c r="Q60" s="110">
        <v>1.4871840665073597</v>
      </c>
      <c r="R60" s="110">
        <v>1.5197042076910887</v>
      </c>
      <c r="S60" s="110">
        <v>1.680561169989137</v>
      </c>
      <c r="T60" s="110">
        <v>1.6271703481059212</v>
      </c>
      <c r="U60" s="110">
        <v>2.115518488688573</v>
      </c>
      <c r="V60" s="110">
        <v>2.0906373981992425</v>
      </c>
      <c r="W60" s="110">
        <v>0</v>
      </c>
      <c r="X60" s="110">
        <v>0</v>
      </c>
      <c r="Y60" s="110">
        <v>3.2759503601554631</v>
      </c>
      <c r="DA60" s="60" t="s">
        <v>4650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154.24010320874606</v>
      </c>
      <c r="D62" s="118">
        <f t="shared" si="21"/>
        <v>160.48929853183103</v>
      </c>
      <c r="E62" s="118">
        <f t="shared" si="21"/>
        <v>152.46288003679223</v>
      </c>
      <c r="F62" s="118">
        <f t="shared" si="21"/>
        <v>147.15818783168359</v>
      </c>
      <c r="G62" s="118">
        <f t="shared" si="21"/>
        <v>134.43959976778751</v>
      </c>
      <c r="H62" s="118">
        <f t="shared" si="21"/>
        <v>142.77251416786268</v>
      </c>
      <c r="I62" s="118">
        <f t="shared" si="21"/>
        <v>142.06688461801025</v>
      </c>
      <c r="J62" s="118">
        <f t="shared" si="21"/>
        <v>138.1824707459553</v>
      </c>
      <c r="K62" s="118">
        <f t="shared" si="21"/>
        <v>147.6697788320167</v>
      </c>
      <c r="L62" s="118">
        <f t="shared" si="21"/>
        <v>167.74312142554805</v>
      </c>
      <c r="M62" s="118">
        <f t="shared" si="21"/>
        <v>0</v>
      </c>
      <c r="N62" s="118">
        <f t="shared" si="21"/>
        <v>0</v>
      </c>
      <c r="O62" s="118">
        <f t="shared" si="21"/>
        <v>128.83710595663766</v>
      </c>
      <c r="P62" s="118">
        <f t="shared" si="21"/>
        <v>123.88910836621581</v>
      </c>
      <c r="Q62" s="118">
        <f t="shared" si="21"/>
        <v>113.7414583648532</v>
      </c>
      <c r="R62" s="118">
        <f t="shared" ref="R62:V62" si="22">R63+R66+R68+R77</f>
        <v>118.84860672214398</v>
      </c>
      <c r="S62" s="118">
        <f t="shared" si="22"/>
        <v>119.4269817455499</v>
      </c>
      <c r="T62" s="118">
        <f t="shared" si="22"/>
        <v>108.43641719146989</v>
      </c>
      <c r="U62" s="118">
        <f t="shared" si="22"/>
        <v>120.46440554836333</v>
      </c>
      <c r="V62" s="118">
        <f t="shared" si="22"/>
        <v>97.686299507252343</v>
      </c>
      <c r="W62" s="118">
        <f t="shared" ref="W62:Y62" si="23">W63+W66+W68+W77</f>
        <v>114.85797132241002</v>
      </c>
      <c r="X62" s="118">
        <f t="shared" si="23"/>
        <v>0</v>
      </c>
      <c r="Y62" s="118">
        <f t="shared" si="23"/>
        <v>0</v>
      </c>
      <c r="DA62" s="129" t="s">
        <v>4651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139.36917466187262</v>
      </c>
      <c r="D63" s="123">
        <f t="shared" si="24"/>
        <v>145.15731180936532</v>
      </c>
      <c r="E63" s="123">
        <f t="shared" si="24"/>
        <v>138.53397677344395</v>
      </c>
      <c r="F63" s="123">
        <f t="shared" si="24"/>
        <v>133.07036636173243</v>
      </c>
      <c r="G63" s="123">
        <f t="shared" si="24"/>
        <v>122.25647461572277</v>
      </c>
      <c r="H63" s="123">
        <f t="shared" si="24"/>
        <v>129.94960260700893</v>
      </c>
      <c r="I63" s="123">
        <f t="shared" si="24"/>
        <v>129.49185590670353</v>
      </c>
      <c r="J63" s="123">
        <f t="shared" si="24"/>
        <v>124.12927028614794</v>
      </c>
      <c r="K63" s="123">
        <f t="shared" si="24"/>
        <v>132.53512696631594</v>
      </c>
      <c r="L63" s="123">
        <f t="shared" si="24"/>
        <v>152.2938905765281</v>
      </c>
      <c r="M63" s="123">
        <f t="shared" si="24"/>
        <v>0</v>
      </c>
      <c r="N63" s="123">
        <f t="shared" si="24"/>
        <v>0</v>
      </c>
      <c r="O63" s="123">
        <f t="shared" si="24"/>
        <v>114.43230255816881</v>
      </c>
      <c r="P63" s="123">
        <f t="shared" si="24"/>
        <v>110.98096772711578</v>
      </c>
      <c r="Q63" s="123">
        <f t="shared" si="24"/>
        <v>100.54728074009729</v>
      </c>
      <c r="R63" s="123">
        <f t="shared" ref="R63:V63" si="25">SUM(R64:R65)</f>
        <v>106.07193161276999</v>
      </c>
      <c r="S63" s="123">
        <f t="shared" si="25"/>
        <v>105.45172138824208</v>
      </c>
      <c r="T63" s="123">
        <f t="shared" si="25"/>
        <v>95.856110054998922</v>
      </c>
      <c r="U63" s="123">
        <f t="shared" si="25"/>
        <v>103.23946447142153</v>
      </c>
      <c r="V63" s="123">
        <f t="shared" si="25"/>
        <v>84.402474389193443</v>
      </c>
      <c r="W63" s="123">
        <f t="shared" ref="W63:Y63" si="26">SUM(W64:W65)</f>
        <v>98.500872854145015</v>
      </c>
      <c r="X63" s="123">
        <f t="shared" si="26"/>
        <v>0</v>
      </c>
      <c r="Y63" s="123">
        <f t="shared" si="26"/>
        <v>0</v>
      </c>
      <c r="DA63" s="130" t="s">
        <v>4652</v>
      </c>
    </row>
    <row r="64" spans="1:105" ht="12" customHeight="1" x14ac:dyDescent="0.25">
      <c r="A64" s="97" t="s">
        <v>212</v>
      </c>
      <c r="B64" s="98"/>
      <c r="C64" s="99">
        <v>136.21391860738996</v>
      </c>
      <c r="D64" s="99">
        <v>141.95179572167558</v>
      </c>
      <c r="E64" s="99">
        <v>135.51952207300505</v>
      </c>
      <c r="F64" s="99">
        <v>130.25551823472048</v>
      </c>
      <c r="G64" s="99">
        <v>119.71635441355741</v>
      </c>
      <c r="H64" s="99">
        <v>127.29272107382529</v>
      </c>
      <c r="I64" s="99">
        <v>126.88284692969624</v>
      </c>
      <c r="J64" s="99">
        <v>121.67337294514262</v>
      </c>
      <c r="K64" s="99">
        <v>129.94046723289517</v>
      </c>
      <c r="L64" s="99">
        <v>149.33081295236138</v>
      </c>
      <c r="M64" s="99">
        <v>0</v>
      </c>
      <c r="N64" s="99">
        <v>0</v>
      </c>
      <c r="O64" s="99">
        <v>112.29648906237497</v>
      </c>
      <c r="P64" s="99">
        <v>108.93045649035047</v>
      </c>
      <c r="Q64" s="99">
        <v>98.70957370912997</v>
      </c>
      <c r="R64" s="99">
        <v>104.13747856687662</v>
      </c>
      <c r="S64" s="99">
        <v>103.5473924234857</v>
      </c>
      <c r="T64" s="99">
        <v>94.143327610045333</v>
      </c>
      <c r="U64" s="99">
        <v>101.40518594350665</v>
      </c>
      <c r="V64" s="99">
        <v>82.908320159845786</v>
      </c>
      <c r="W64" s="99">
        <v>96.75026883620842</v>
      </c>
      <c r="X64" s="99">
        <v>0</v>
      </c>
      <c r="Y64" s="99">
        <v>0</v>
      </c>
      <c r="DA64" s="63" t="s">
        <v>4653</v>
      </c>
    </row>
    <row r="65" spans="1:105" ht="12" customHeight="1" x14ac:dyDescent="0.25">
      <c r="A65" s="97" t="s">
        <v>53</v>
      </c>
      <c r="B65" s="98"/>
      <c r="C65" s="99">
        <v>3.1552560544826744</v>
      </c>
      <c r="D65" s="99">
        <v>3.2055160876897313</v>
      </c>
      <c r="E65" s="99">
        <v>3.0144547004388973</v>
      </c>
      <c r="F65" s="99">
        <v>2.8148481270119285</v>
      </c>
      <c r="G65" s="99">
        <v>2.5401202021653506</v>
      </c>
      <c r="H65" s="99">
        <v>2.6568815331836317</v>
      </c>
      <c r="I65" s="99">
        <v>2.6090089770072873</v>
      </c>
      <c r="J65" s="99">
        <v>2.4558973410053313</v>
      </c>
      <c r="K65" s="99">
        <v>2.5946597334207646</v>
      </c>
      <c r="L65" s="99">
        <v>2.9630776241667016</v>
      </c>
      <c r="M65" s="99">
        <v>0</v>
      </c>
      <c r="N65" s="99">
        <v>0</v>
      </c>
      <c r="O65" s="99">
        <v>2.1358134957938426</v>
      </c>
      <c r="P65" s="99">
        <v>2.050511236765316</v>
      </c>
      <c r="Q65" s="99">
        <v>1.8377070309673298</v>
      </c>
      <c r="R65" s="99">
        <v>1.9344530458933669</v>
      </c>
      <c r="S65" s="99">
        <v>1.9043289647563766</v>
      </c>
      <c r="T65" s="99">
        <v>1.7127824449535931</v>
      </c>
      <c r="U65" s="99">
        <v>1.8342785279148763</v>
      </c>
      <c r="V65" s="99">
        <v>1.4941542293476506</v>
      </c>
      <c r="W65" s="99">
        <v>1.7506040179366</v>
      </c>
      <c r="X65" s="99">
        <v>0</v>
      </c>
      <c r="Y65" s="99">
        <v>0</v>
      </c>
      <c r="DA65" s="63" t="s">
        <v>4654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0.22750317329125436</v>
      </c>
      <c r="D66" s="123">
        <f t="shared" si="27"/>
        <v>0.20363995170213536</v>
      </c>
      <c r="E66" s="123">
        <f t="shared" si="27"/>
        <v>0.16706131926486067</v>
      </c>
      <c r="F66" s="123">
        <f t="shared" si="27"/>
        <v>0.17594657375546641</v>
      </c>
      <c r="G66" s="123">
        <f t="shared" si="27"/>
        <v>0.2802572629670867</v>
      </c>
      <c r="H66" s="123">
        <f t="shared" si="27"/>
        <v>0.23583924014593785</v>
      </c>
      <c r="I66" s="123">
        <f t="shared" si="27"/>
        <v>0.17615344210341147</v>
      </c>
      <c r="J66" s="123">
        <f t="shared" si="27"/>
        <v>0.36223297748974786</v>
      </c>
      <c r="K66" s="123">
        <f t="shared" si="27"/>
        <v>0.18578731851272384</v>
      </c>
      <c r="L66" s="123">
        <f t="shared" si="27"/>
        <v>0.30119453940130153</v>
      </c>
      <c r="M66" s="123">
        <f t="shared" si="27"/>
        <v>0</v>
      </c>
      <c r="N66" s="123">
        <f t="shared" si="27"/>
        <v>0</v>
      </c>
      <c r="O66" s="123">
        <f t="shared" si="27"/>
        <v>0.31888878547095467</v>
      </c>
      <c r="P66" s="123">
        <f t="shared" si="27"/>
        <v>0.14996448114064947</v>
      </c>
      <c r="Q66" s="123">
        <f t="shared" si="27"/>
        <v>0.2950926649275617</v>
      </c>
      <c r="R66" s="123">
        <f t="shared" si="27"/>
        <v>0.17622201453466871</v>
      </c>
      <c r="S66" s="123">
        <f t="shared" si="27"/>
        <v>0.12845209051848752</v>
      </c>
      <c r="T66" s="123">
        <f t="shared" si="27"/>
        <v>0.25234293557383913</v>
      </c>
      <c r="U66" s="123">
        <f t="shared" si="27"/>
        <v>0.3477423045200696</v>
      </c>
      <c r="V66" s="123">
        <f t="shared" si="27"/>
        <v>0.55246023969763591</v>
      </c>
      <c r="W66" s="123">
        <f t="shared" si="27"/>
        <v>0.65286697173345409</v>
      </c>
      <c r="X66" s="123">
        <f t="shared" si="27"/>
        <v>0</v>
      </c>
      <c r="Y66" s="123">
        <f t="shared" si="27"/>
        <v>0</v>
      </c>
      <c r="DA66" s="130" t="s">
        <v>4655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0.22750317329125436</v>
      </c>
      <c r="D67" s="99">
        <f>RES_hhdet_in_tesh!D67/RES_summary!D$21</f>
        <v>0.20363995170213536</v>
      </c>
      <c r="E67" s="99">
        <f>RES_hhdet_in_tesh!E67/RES_summary!E$21</f>
        <v>0.16706131926486067</v>
      </c>
      <c r="F67" s="99">
        <f>RES_hhdet_in_tesh!F67/RES_summary!F$21</f>
        <v>0.17594657375546641</v>
      </c>
      <c r="G67" s="99">
        <f>RES_hhdet_in_tesh!G67/RES_summary!G$21</f>
        <v>0.2802572629670867</v>
      </c>
      <c r="H67" s="99">
        <f>RES_hhdet_in_tesh!H67/RES_summary!H$21</f>
        <v>0.23583924014593785</v>
      </c>
      <c r="I67" s="99">
        <f>RES_hhdet_in_tesh!I67/RES_summary!I$21</f>
        <v>0.17615344210341147</v>
      </c>
      <c r="J67" s="99">
        <f>RES_hhdet_in_tesh!J67/RES_summary!J$21</f>
        <v>0.36223297748974786</v>
      </c>
      <c r="K67" s="99">
        <f>RES_hhdet_in_tesh!K67/RES_summary!K$21</f>
        <v>0.18578731851272384</v>
      </c>
      <c r="L67" s="99">
        <f>RES_hhdet_in_tesh!L67/RES_summary!L$21</f>
        <v>0.30119453940130153</v>
      </c>
      <c r="M67" s="99">
        <f>RES_hhdet_in_tesh!M67/RES_summary!M$21</f>
        <v>0</v>
      </c>
      <c r="N67" s="99">
        <f>RES_hhdet_in_tesh!N67/RES_summary!N$21</f>
        <v>0</v>
      </c>
      <c r="O67" s="99">
        <f>RES_hhdet_in_tesh!O67/RES_summary!O$21</f>
        <v>0.31888878547095467</v>
      </c>
      <c r="P67" s="99">
        <f>RES_hhdet_in_tesh!P67/RES_summary!P$21</f>
        <v>0.14996448114064947</v>
      </c>
      <c r="Q67" s="99">
        <f>RES_hhdet_in_tesh!Q67/RES_summary!Q$21</f>
        <v>0.2950926649275617</v>
      </c>
      <c r="R67" s="99">
        <f>RES_hhdet_in_tesh!R67/RES_summary!R$21</f>
        <v>0.17622201453466871</v>
      </c>
      <c r="S67" s="99">
        <f>RES_hhdet_in_tesh!S67/RES_summary!S$21</f>
        <v>0.12845209051848752</v>
      </c>
      <c r="T67" s="99">
        <f>RES_hhdet_in_tesh!T67/RES_summary!T$21</f>
        <v>0.25234293557383913</v>
      </c>
      <c r="U67" s="99">
        <f>RES_hhdet_in_tesh!U67/RES_summary!U$21</f>
        <v>0.3477423045200696</v>
      </c>
      <c r="V67" s="99">
        <f>RES_hhdet_in_tesh!V67/RES_summary!V$21</f>
        <v>0.55246023969763591</v>
      </c>
      <c r="W67" s="99">
        <f>RES_hhdet_in_tesh!W67/RES_summary!W$21</f>
        <v>0.65286697173345409</v>
      </c>
      <c r="X67" s="99">
        <f>RES_hhdet_in_tesh!X67/RES_summary!X$21</f>
        <v>0</v>
      </c>
      <c r="Y67" s="99">
        <f>RES_hhdet_in_tesh!Y67/RES_summary!Y$21</f>
        <v>0</v>
      </c>
      <c r="DA67" s="63" t="s">
        <v>4656</v>
      </c>
    </row>
    <row r="68" spans="1:105" ht="12" customHeight="1" x14ac:dyDescent="0.25">
      <c r="A68" s="121" t="s">
        <v>55</v>
      </c>
      <c r="B68" s="122"/>
      <c r="C68" s="123">
        <v>13.300351829814032</v>
      </c>
      <c r="D68" s="123">
        <v>13.721614264006822</v>
      </c>
      <c r="E68" s="123">
        <v>12.465098813107549</v>
      </c>
      <c r="F68" s="123">
        <v>12.601365172990175</v>
      </c>
      <c r="G68" s="123">
        <v>10.760357624066424</v>
      </c>
      <c r="H68" s="123">
        <v>11.40679977133216</v>
      </c>
      <c r="I68" s="123">
        <v>11.203012998970028</v>
      </c>
      <c r="J68" s="123">
        <v>12.280069545408844</v>
      </c>
      <c r="K68" s="123">
        <v>13.333709517215402</v>
      </c>
      <c r="L68" s="123">
        <v>13.495200356755616</v>
      </c>
      <c r="M68" s="123">
        <v>0</v>
      </c>
      <c r="N68" s="123">
        <v>0</v>
      </c>
      <c r="O68" s="123">
        <v>12.52445475704746</v>
      </c>
      <c r="P68" s="123">
        <v>11.309045932897279</v>
      </c>
      <c r="Q68" s="123">
        <v>11.416116261782186</v>
      </c>
      <c r="R68" s="123">
        <v>11.128507353165647</v>
      </c>
      <c r="S68" s="123">
        <v>12.176627790670722</v>
      </c>
      <c r="T68" s="123">
        <v>10.770902083161605</v>
      </c>
      <c r="U68" s="123">
        <v>14.675268526585079</v>
      </c>
      <c r="V68" s="123">
        <v>10.608249268897366</v>
      </c>
      <c r="W68" s="123">
        <v>13.019098493553386</v>
      </c>
      <c r="X68" s="123">
        <v>0</v>
      </c>
      <c r="Y68" s="123">
        <v>0</v>
      </c>
      <c r="DA68" s="130" t="s">
        <v>4657</v>
      </c>
    </row>
    <row r="69" spans="1:105" ht="12" customHeight="1" x14ac:dyDescent="0.25">
      <c r="A69" s="97" t="s">
        <v>134</v>
      </c>
      <c r="B69" s="98"/>
      <c r="C69" s="99">
        <v>13.296050983565767</v>
      </c>
      <c r="D69" s="99">
        <v>13.748040520705455</v>
      </c>
      <c r="E69" s="99">
        <v>12.44789213488451</v>
      </c>
      <c r="F69" s="99">
        <v>12.603639340956837</v>
      </c>
      <c r="G69" s="99">
        <v>10.72636431925306</v>
      </c>
      <c r="H69" s="99">
        <v>11.415496361771769</v>
      </c>
      <c r="I69" s="99">
        <v>11.222837379491857</v>
      </c>
      <c r="J69" s="99">
        <v>12.284121214514522</v>
      </c>
      <c r="K69" s="99">
        <v>13.358915588645079</v>
      </c>
      <c r="L69" s="99">
        <v>13.658850265713292</v>
      </c>
      <c r="M69" s="99">
        <v>0</v>
      </c>
      <c r="N69" s="99">
        <v>0</v>
      </c>
      <c r="O69" s="99">
        <v>12.494886035263255</v>
      </c>
      <c r="P69" s="99">
        <v>11.347724942444135</v>
      </c>
      <c r="Q69" s="99">
        <v>11.393674103324171</v>
      </c>
      <c r="R69" s="99">
        <v>11.102376171090574</v>
      </c>
      <c r="S69" s="99">
        <v>12.1723950017682</v>
      </c>
      <c r="T69" s="99">
        <v>10.755920773820002</v>
      </c>
      <c r="U69" s="99">
        <v>14.688719379597241</v>
      </c>
      <c r="V69" s="99">
        <v>10.619058159268985</v>
      </c>
      <c r="W69" s="99">
        <v>13.175637555814836</v>
      </c>
      <c r="X69" s="99">
        <v>0</v>
      </c>
      <c r="Y69" s="99">
        <v>0</v>
      </c>
      <c r="DA69" s="63" t="s">
        <v>4658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11.226960325549431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12.180104381251779</v>
      </c>
      <c r="T70" s="99">
        <v>0</v>
      </c>
      <c r="U70" s="99">
        <v>14.700812241877625</v>
      </c>
      <c r="V70" s="99">
        <v>10.64299420443256</v>
      </c>
      <c r="W70" s="99">
        <v>13.209187897584311</v>
      </c>
      <c r="X70" s="99">
        <v>0</v>
      </c>
      <c r="Y70" s="99">
        <v>0</v>
      </c>
      <c r="DA70" s="63" t="s">
        <v>4659</v>
      </c>
    </row>
    <row r="71" spans="1:105" ht="12" customHeight="1" x14ac:dyDescent="0.25">
      <c r="A71" s="100" t="s">
        <v>212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9.1127802132718774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9.7968590850529864</v>
      </c>
      <c r="T71" s="102">
        <v>0</v>
      </c>
      <c r="U71" s="102">
        <v>11.821927817649648</v>
      </c>
      <c r="V71" s="102">
        <v>8.5465799720231992</v>
      </c>
      <c r="W71" s="102">
        <v>10.495295010192219</v>
      </c>
      <c r="X71" s="102">
        <v>0</v>
      </c>
      <c r="Y71" s="102">
        <v>0</v>
      </c>
      <c r="DA71" s="131" t="s">
        <v>4660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2.1141801122775545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2.3832452961987918</v>
      </c>
      <c r="T72" s="105">
        <v>0</v>
      </c>
      <c r="U72" s="105">
        <v>2.8788844242279774</v>
      </c>
      <c r="V72" s="105">
        <v>2.0964142324093613</v>
      </c>
      <c r="W72" s="105">
        <v>2.7138928873920927</v>
      </c>
      <c r="X72" s="105">
        <v>0</v>
      </c>
      <c r="Y72" s="105">
        <v>0</v>
      </c>
      <c r="DA72" s="132" t="s">
        <v>4661</v>
      </c>
    </row>
    <row r="73" spans="1:105" ht="12" customHeight="1" x14ac:dyDescent="0.25">
      <c r="A73" s="106" t="s">
        <v>122</v>
      </c>
      <c r="B73" s="101"/>
      <c r="C73" s="102">
        <v>13.378227867237959</v>
      </c>
      <c r="D73" s="102">
        <v>13.247703393878046</v>
      </c>
      <c r="E73" s="102">
        <v>12.745936382676421</v>
      </c>
      <c r="F73" s="102">
        <v>12.563928364909291</v>
      </c>
      <c r="G73" s="102">
        <v>11.303244959897707</v>
      </c>
      <c r="H73" s="102">
        <v>11.263079306636278</v>
      </c>
      <c r="I73" s="102">
        <v>10.81359026959437</v>
      </c>
      <c r="J73" s="102">
        <v>12.207090823481096</v>
      </c>
      <c r="K73" s="102">
        <v>13.036669378135867</v>
      </c>
      <c r="L73" s="102">
        <v>12.567810861543416</v>
      </c>
      <c r="M73" s="102">
        <v>0</v>
      </c>
      <c r="N73" s="102">
        <v>0</v>
      </c>
      <c r="O73" s="102">
        <v>12.595724960303913</v>
      </c>
      <c r="P73" s="102">
        <v>11.205032910362625</v>
      </c>
      <c r="Q73" s="102">
        <v>11.556705334668537</v>
      </c>
      <c r="R73" s="102">
        <v>11.544788001467198</v>
      </c>
      <c r="S73" s="102">
        <v>12.352495607520774</v>
      </c>
      <c r="T73" s="102">
        <v>11.32107734580037</v>
      </c>
      <c r="U73" s="102">
        <v>14.172560146632511</v>
      </c>
      <c r="V73" s="102">
        <v>10.391372993598686</v>
      </c>
      <c r="W73" s="102">
        <v>11.404906067556144</v>
      </c>
      <c r="X73" s="102">
        <v>0</v>
      </c>
      <c r="Y73" s="102">
        <v>0</v>
      </c>
      <c r="DA73" s="131" t="s">
        <v>4662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12.563948045466711</v>
      </c>
      <c r="G74" s="105">
        <v>11.303440055291698</v>
      </c>
      <c r="H74" s="105">
        <v>11.26371890514716</v>
      </c>
      <c r="I74" s="105">
        <v>10.814218814788601</v>
      </c>
      <c r="J74" s="105">
        <v>12.208551164247025</v>
      </c>
      <c r="K74" s="105">
        <v>13.037747219523053</v>
      </c>
      <c r="L74" s="105">
        <v>12.56853106168003</v>
      </c>
      <c r="M74" s="105">
        <v>0</v>
      </c>
      <c r="N74" s="105">
        <v>0</v>
      </c>
      <c r="O74" s="105">
        <v>12.596449098096702</v>
      </c>
      <c r="P74" s="105">
        <v>11.207347356016813</v>
      </c>
      <c r="Q74" s="105">
        <v>11.559461268279803</v>
      </c>
      <c r="R74" s="105">
        <v>11.547749057786227</v>
      </c>
      <c r="S74" s="105">
        <v>12.354999665998758</v>
      </c>
      <c r="T74" s="105">
        <v>11.323149853442825</v>
      </c>
      <c r="U74" s="105">
        <v>14.174730733476247</v>
      </c>
      <c r="V74" s="105">
        <v>10.392841796665721</v>
      </c>
      <c r="W74" s="105">
        <v>11.406531743714631</v>
      </c>
      <c r="X74" s="105">
        <v>0</v>
      </c>
      <c r="Y74" s="105">
        <v>0</v>
      </c>
      <c r="DA74" s="132" t="s">
        <v>4663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10.019477772743169</v>
      </c>
      <c r="G75" s="99">
        <v>9.053364634180074</v>
      </c>
      <c r="H75" s="99">
        <v>9.0140355156318943</v>
      </c>
      <c r="I75" s="99">
        <v>8.7771681489001541</v>
      </c>
      <c r="J75" s="99">
        <v>9.8144003939135622</v>
      </c>
      <c r="K75" s="99">
        <v>10.484963488835938</v>
      </c>
      <c r="L75" s="99">
        <v>10.075496278148982</v>
      </c>
      <c r="M75" s="99">
        <v>0</v>
      </c>
      <c r="N75" s="99">
        <v>0</v>
      </c>
      <c r="O75" s="99">
        <v>10.111328328431634</v>
      </c>
      <c r="P75" s="99">
        <v>9.0032463565248815</v>
      </c>
      <c r="Q75" s="99">
        <v>9.2714086304286365</v>
      </c>
      <c r="R75" s="99">
        <v>9.286866662782888</v>
      </c>
      <c r="S75" s="99">
        <v>9.9370234343919215</v>
      </c>
      <c r="T75" s="99">
        <v>9.1163267503328296</v>
      </c>
      <c r="U75" s="99">
        <v>11.399831150707106</v>
      </c>
      <c r="V75" s="99">
        <v>8.3500139982683681</v>
      </c>
      <c r="W75" s="99">
        <v>9.059987024802723</v>
      </c>
      <c r="X75" s="99">
        <v>0</v>
      </c>
      <c r="Y75" s="99">
        <v>0</v>
      </c>
      <c r="DA75" s="63" t="s">
        <v>4664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2.5444702727235446</v>
      </c>
      <c r="G76" s="99">
        <v>2.2500754211116227</v>
      </c>
      <c r="H76" s="99">
        <v>2.2496833895152673</v>
      </c>
      <c r="I76" s="99">
        <v>2.0370506658884482</v>
      </c>
      <c r="J76" s="99">
        <v>2.3941507703334626</v>
      </c>
      <c r="K76" s="99">
        <v>2.5527837306871186</v>
      </c>
      <c r="L76" s="99">
        <v>2.4930347835310496</v>
      </c>
      <c r="M76" s="99">
        <v>0</v>
      </c>
      <c r="N76" s="99">
        <v>0</v>
      </c>
      <c r="O76" s="99">
        <v>2.485120769665067</v>
      </c>
      <c r="P76" s="99">
        <v>2.2041009994919318</v>
      </c>
      <c r="Q76" s="99">
        <v>2.288052637851167</v>
      </c>
      <c r="R76" s="99">
        <v>2.2608823950033372</v>
      </c>
      <c r="S76" s="99">
        <v>2.4179762316068367</v>
      </c>
      <c r="T76" s="99">
        <v>2.206823103109993</v>
      </c>
      <c r="U76" s="99">
        <v>2.7748995827691414</v>
      </c>
      <c r="V76" s="99">
        <v>2.0428277983973531</v>
      </c>
      <c r="W76" s="99">
        <v>2.3465447189119093</v>
      </c>
      <c r="X76" s="99">
        <v>0</v>
      </c>
      <c r="Y76" s="99">
        <v>0</v>
      </c>
      <c r="DA76" s="63" t="s">
        <v>4665</v>
      </c>
    </row>
    <row r="77" spans="1:105" ht="12" customHeight="1" x14ac:dyDescent="0.25">
      <c r="A77" s="121" t="s">
        <v>54</v>
      </c>
      <c r="B77" s="122"/>
      <c r="C77" s="123">
        <v>1.3430735437681687</v>
      </c>
      <c r="D77" s="123">
        <v>1.4067325067567318</v>
      </c>
      <c r="E77" s="123">
        <v>1.2967431309758821</v>
      </c>
      <c r="F77" s="123">
        <v>1.3105097232055305</v>
      </c>
      <c r="G77" s="123">
        <v>1.1425102650312222</v>
      </c>
      <c r="H77" s="123">
        <v>1.1802725493756341</v>
      </c>
      <c r="I77" s="123">
        <v>1.1958622702332673</v>
      </c>
      <c r="J77" s="123">
        <v>1.4108979369087393</v>
      </c>
      <c r="K77" s="123">
        <v>1.6151550299726463</v>
      </c>
      <c r="L77" s="123">
        <v>1.6528359528630396</v>
      </c>
      <c r="M77" s="123">
        <v>0</v>
      </c>
      <c r="N77" s="123">
        <v>0</v>
      </c>
      <c r="O77" s="123">
        <v>1.5614598559504271</v>
      </c>
      <c r="P77" s="123">
        <v>1.4491302250620992</v>
      </c>
      <c r="Q77" s="123">
        <v>1.4829686980461632</v>
      </c>
      <c r="R77" s="123">
        <v>1.4719457416736814</v>
      </c>
      <c r="S77" s="123">
        <v>1.670180476118599</v>
      </c>
      <c r="T77" s="123">
        <v>1.5570621177355213</v>
      </c>
      <c r="U77" s="123">
        <v>2.2019302458366585</v>
      </c>
      <c r="V77" s="123">
        <v>2.123115609463897</v>
      </c>
      <c r="W77" s="123">
        <v>2.6851330029781586</v>
      </c>
      <c r="X77" s="123">
        <v>0</v>
      </c>
      <c r="Y77" s="123">
        <v>0</v>
      </c>
      <c r="DA77" s="130" t="s">
        <v>4666</v>
      </c>
    </row>
    <row r="78" spans="1:105" ht="12" customHeight="1" x14ac:dyDescent="0.25">
      <c r="A78" s="97" t="s">
        <v>189</v>
      </c>
      <c r="B78" s="98"/>
      <c r="C78" s="99">
        <v>1.3429879171790793</v>
      </c>
      <c r="D78" s="99">
        <v>1.4089481207838421</v>
      </c>
      <c r="E78" s="99">
        <v>1.2957134917162663</v>
      </c>
      <c r="F78" s="99">
        <v>1.3101478718909416</v>
      </c>
      <c r="G78" s="99">
        <v>1.1408823902579894</v>
      </c>
      <c r="H78" s="99">
        <v>1.1788579143405904</v>
      </c>
      <c r="I78" s="99">
        <v>1.1968458793098473</v>
      </c>
      <c r="J78" s="99">
        <v>1.4124854083031448</v>
      </c>
      <c r="K78" s="99">
        <v>1.6194533427879458</v>
      </c>
      <c r="L78" s="99">
        <v>1.6595876286012206</v>
      </c>
      <c r="M78" s="99">
        <v>0</v>
      </c>
      <c r="N78" s="99">
        <v>0</v>
      </c>
      <c r="O78" s="99">
        <v>1.5603085192209969</v>
      </c>
      <c r="P78" s="99">
        <v>1.4510110710100508</v>
      </c>
      <c r="Q78" s="99">
        <v>1.482708197747999</v>
      </c>
      <c r="R78" s="99">
        <v>1.4697329942134156</v>
      </c>
      <c r="S78" s="99">
        <v>1.6697373977216861</v>
      </c>
      <c r="T78" s="99">
        <v>1.552158517501675</v>
      </c>
      <c r="U78" s="99">
        <v>2.2071475594757888</v>
      </c>
      <c r="V78" s="99">
        <v>2.1280883499446093</v>
      </c>
      <c r="W78" s="99">
        <v>2.7504555930138781</v>
      </c>
      <c r="X78" s="99">
        <v>0</v>
      </c>
      <c r="Y78" s="99">
        <v>0</v>
      </c>
      <c r="DA78" s="63" t="s">
        <v>4667</v>
      </c>
    </row>
    <row r="79" spans="1:105" ht="12" customHeight="1" x14ac:dyDescent="0.25">
      <c r="A79" s="109" t="s">
        <v>120</v>
      </c>
      <c r="B79" s="33"/>
      <c r="C79" s="110">
        <v>1.345532929688138</v>
      </c>
      <c r="D79" s="110">
        <v>1.3427129224997083</v>
      </c>
      <c r="E79" s="110">
        <v>1.314920224059096</v>
      </c>
      <c r="F79" s="110">
        <v>1.3155048446134345</v>
      </c>
      <c r="G79" s="110">
        <v>1.1627261982616017</v>
      </c>
      <c r="H79" s="110">
        <v>1.1986885254682036</v>
      </c>
      <c r="I79" s="110">
        <v>1.1787421554949533</v>
      </c>
      <c r="J79" s="110">
        <v>1.3762910605107066</v>
      </c>
      <c r="K79" s="110">
        <v>1.5291887736666578</v>
      </c>
      <c r="L79" s="110">
        <v>1.5438446159466928</v>
      </c>
      <c r="M79" s="110">
        <v>0</v>
      </c>
      <c r="N79" s="110">
        <v>0</v>
      </c>
      <c r="O79" s="110">
        <v>1.5736640252823821</v>
      </c>
      <c r="P79" s="110">
        <v>1.4307919770695694</v>
      </c>
      <c r="Q79" s="110">
        <v>1.4871840665073597</v>
      </c>
      <c r="R79" s="110">
        <v>1.5197042076910883</v>
      </c>
      <c r="S79" s="110">
        <v>1.680561169989137</v>
      </c>
      <c r="T79" s="110">
        <v>1.6271703481059214</v>
      </c>
      <c r="U79" s="110">
        <v>2.115518488688573</v>
      </c>
      <c r="V79" s="110">
        <v>2.090637398199243</v>
      </c>
      <c r="W79" s="110">
        <v>2.3514581511740782</v>
      </c>
      <c r="X79" s="110">
        <v>0</v>
      </c>
      <c r="Y79" s="110">
        <v>0</v>
      </c>
      <c r="DA79" s="60" t="s">
        <v>4668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155.52819388476524</v>
      </c>
      <c r="D81" s="118">
        <f t="shared" si="28"/>
        <v>156.1169081771294</v>
      </c>
      <c r="E81" s="118">
        <f t="shared" si="28"/>
        <v>153.88686159052187</v>
      </c>
      <c r="F81" s="118">
        <f t="shared" si="28"/>
        <v>149.29639010305962</v>
      </c>
      <c r="G81" s="118">
        <f t="shared" si="28"/>
        <v>141.0209796612431</v>
      </c>
      <c r="H81" s="118">
        <f t="shared" si="28"/>
        <v>139.61153855192256</v>
      </c>
      <c r="I81" s="118">
        <f t="shared" si="28"/>
        <v>134.97761488639517</v>
      </c>
      <c r="J81" s="118">
        <f t="shared" si="28"/>
        <v>140.71581044938699</v>
      </c>
      <c r="K81" s="118">
        <f t="shared" si="28"/>
        <v>145.63587023154577</v>
      </c>
      <c r="L81" s="118">
        <f t="shared" si="28"/>
        <v>156.45442116983159</v>
      </c>
      <c r="M81" s="118">
        <f t="shared" si="28"/>
        <v>128.19709315198821</v>
      </c>
      <c r="N81" s="118">
        <f t="shared" si="28"/>
        <v>140.10367303199175</v>
      </c>
      <c r="O81" s="118">
        <f t="shared" si="28"/>
        <v>131.78393336563229</v>
      </c>
      <c r="P81" s="118">
        <f t="shared" si="28"/>
        <v>125.43130229279024</v>
      </c>
      <c r="Q81" s="118">
        <f t="shared" si="28"/>
        <v>117.30756525597539</v>
      </c>
      <c r="R81" s="118">
        <f t="shared" ref="R81:V81" si="29">R82+R85+R87+R100</f>
        <v>123.63884131074171</v>
      </c>
      <c r="S81" s="118">
        <f t="shared" si="29"/>
        <v>120.98998633102291</v>
      </c>
      <c r="T81" s="118">
        <f t="shared" si="29"/>
        <v>113.14819560055076</v>
      </c>
      <c r="U81" s="118">
        <f t="shared" si="29"/>
        <v>115.29537204378218</v>
      </c>
      <c r="V81" s="118">
        <f t="shared" si="29"/>
        <v>94.592704219535946</v>
      </c>
      <c r="W81" s="118">
        <f t="shared" ref="W81:Y81" si="30">W82+W85+W87+W100</f>
        <v>98.38541294443813</v>
      </c>
      <c r="X81" s="118">
        <f t="shared" si="30"/>
        <v>93.743439376897015</v>
      </c>
      <c r="Y81" s="118">
        <f t="shared" si="30"/>
        <v>80.268301263446688</v>
      </c>
      <c r="DA81" s="129" t="s">
        <v>4669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140.55774376347617</v>
      </c>
      <c r="D82" s="123">
        <f t="shared" si="31"/>
        <v>141.30735399402423</v>
      </c>
      <c r="E82" s="123">
        <f t="shared" si="31"/>
        <v>139.65556094220861</v>
      </c>
      <c r="F82" s="123">
        <f t="shared" si="31"/>
        <v>135.21518333253843</v>
      </c>
      <c r="G82" s="123">
        <f t="shared" si="31"/>
        <v>128.26631579653284</v>
      </c>
      <c r="H82" s="123">
        <f t="shared" si="31"/>
        <v>126.9639893290186</v>
      </c>
      <c r="I82" s="123">
        <f t="shared" si="31"/>
        <v>122.89231580096238</v>
      </c>
      <c r="J82" s="123">
        <f t="shared" si="31"/>
        <v>126.65817782103757</v>
      </c>
      <c r="K82" s="123">
        <f t="shared" si="31"/>
        <v>130.803048442815</v>
      </c>
      <c r="L82" s="123">
        <f t="shared" si="31"/>
        <v>141.92649149946911</v>
      </c>
      <c r="M82" s="123">
        <f t="shared" si="31"/>
        <v>115.6086136234475</v>
      </c>
      <c r="N82" s="123">
        <f t="shared" si="31"/>
        <v>126.23462155755882</v>
      </c>
      <c r="O82" s="123">
        <f t="shared" si="31"/>
        <v>117.26597847538147</v>
      </c>
      <c r="P82" s="123">
        <f t="shared" si="31"/>
        <v>112.59443427372088</v>
      </c>
      <c r="Q82" s="123">
        <f t="shared" si="31"/>
        <v>103.93930091621644</v>
      </c>
      <c r="R82" s="123">
        <f t="shared" ref="R82:V82" si="32">SUM(R83:R84)</f>
        <v>110.4264541268134</v>
      </c>
      <c r="S82" s="123">
        <f t="shared" si="32"/>
        <v>106.88217252048605</v>
      </c>
      <c r="T82" s="123">
        <f t="shared" si="32"/>
        <v>99.967734152312303</v>
      </c>
      <c r="U82" s="123">
        <f t="shared" si="32"/>
        <v>98.673325082471464</v>
      </c>
      <c r="V82" s="123">
        <f t="shared" si="32"/>
        <v>81.58446874580865</v>
      </c>
      <c r="W82" s="123">
        <f t="shared" ref="W82:Y82" si="33">SUM(W83:W84)</f>
        <v>83.977321086110365</v>
      </c>
      <c r="X82" s="123">
        <f t="shared" si="33"/>
        <v>73.457775248817541</v>
      </c>
      <c r="Y82" s="123">
        <f t="shared" si="33"/>
        <v>59.054194332132241</v>
      </c>
      <c r="DA82" s="130" t="s">
        <v>4670</v>
      </c>
    </row>
    <row r="83" spans="1:105" ht="12" customHeight="1" x14ac:dyDescent="0.25">
      <c r="A83" s="97" t="s">
        <v>199</v>
      </c>
      <c r="B83" s="98"/>
      <c r="C83" s="99">
        <v>139.26734950069783</v>
      </c>
      <c r="D83" s="99">
        <v>140.04239458573792</v>
      </c>
      <c r="E83" s="99">
        <v>138.42393709511492</v>
      </c>
      <c r="F83" s="99">
        <v>134.05638904655146</v>
      </c>
      <c r="G83" s="99">
        <v>127.18686453645495</v>
      </c>
      <c r="H83" s="99">
        <v>125.91275787331949</v>
      </c>
      <c r="I83" s="99">
        <v>121.88977987871837</v>
      </c>
      <c r="J83" s="99">
        <v>125.6437629955562</v>
      </c>
      <c r="K83" s="99">
        <v>129.76657347818568</v>
      </c>
      <c r="L83" s="99">
        <v>140.80889845076288</v>
      </c>
      <c r="M83" s="99">
        <v>114.71714056636621</v>
      </c>
      <c r="N83" s="99">
        <v>125.26781583950499</v>
      </c>
      <c r="O83" s="99">
        <v>116.38058225222942</v>
      </c>
      <c r="P83" s="99">
        <v>111.7529772816507</v>
      </c>
      <c r="Q83" s="99">
        <v>103.17099423883863</v>
      </c>
      <c r="R83" s="99">
        <v>109.61199516036837</v>
      </c>
      <c r="S83" s="99">
        <v>106.10165089735928</v>
      </c>
      <c r="T83" s="99">
        <v>99.245490998017573</v>
      </c>
      <c r="U83" s="99">
        <v>97.964508495786575</v>
      </c>
      <c r="V83" s="99">
        <v>81.000559539197397</v>
      </c>
      <c r="W83" s="99">
        <v>83.373892596962293</v>
      </c>
      <c r="X83" s="99">
        <v>72.933495282168138</v>
      </c>
      <c r="Y83" s="99">
        <v>58.632993945188147</v>
      </c>
      <c r="DA83" s="63" t="s">
        <v>4671</v>
      </c>
    </row>
    <row r="84" spans="1:105" ht="12" customHeight="1" x14ac:dyDescent="0.25">
      <c r="A84" s="97" t="s">
        <v>53</v>
      </c>
      <c r="B84" s="98"/>
      <c r="C84" s="99">
        <v>1.2903942627783462</v>
      </c>
      <c r="D84" s="99">
        <v>1.2649594082863145</v>
      </c>
      <c r="E84" s="99">
        <v>1.2316238470936771</v>
      </c>
      <c r="F84" s="99">
        <v>1.1587942859869806</v>
      </c>
      <c r="G84" s="99">
        <v>1.079451260077898</v>
      </c>
      <c r="H84" s="99">
        <v>1.0512314556991069</v>
      </c>
      <c r="I84" s="99">
        <v>1.0025359222440005</v>
      </c>
      <c r="J84" s="99">
        <v>1.0144148254813672</v>
      </c>
      <c r="K84" s="99">
        <v>1.0364749646293332</v>
      </c>
      <c r="L84" s="99">
        <v>1.1175930487062125</v>
      </c>
      <c r="M84" s="99">
        <v>0.89147305708128932</v>
      </c>
      <c r="N84" s="99">
        <v>0.9668057180538302</v>
      </c>
      <c r="O84" s="99">
        <v>0.88539622315205457</v>
      </c>
      <c r="P84" s="99">
        <v>0.84145699207017632</v>
      </c>
      <c r="Q84" s="99">
        <v>0.76830667737780733</v>
      </c>
      <c r="R84" s="99">
        <v>0.81445896644502602</v>
      </c>
      <c r="S84" s="99">
        <v>0.78052162312677553</v>
      </c>
      <c r="T84" s="99">
        <v>0.72224315429473462</v>
      </c>
      <c r="U84" s="99">
        <v>0.70881658668488301</v>
      </c>
      <c r="V84" s="99">
        <v>0.58390920661125123</v>
      </c>
      <c r="W84" s="99">
        <v>0.60342848914806813</v>
      </c>
      <c r="X84" s="99">
        <v>0.5242799666494049</v>
      </c>
      <c r="Y84" s="99">
        <v>0.42120038694409312</v>
      </c>
      <c r="DA84" s="63" t="s">
        <v>4672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0.22501537276166783</v>
      </c>
      <c r="D85" s="123">
        <f t="shared" si="34"/>
        <v>0.20624579123513936</v>
      </c>
      <c r="E85" s="123">
        <f t="shared" si="34"/>
        <v>0.16206284569480725</v>
      </c>
      <c r="F85" s="123">
        <f t="shared" si="34"/>
        <v>0.18285384071737976</v>
      </c>
      <c r="G85" s="123">
        <f t="shared" si="34"/>
        <v>0.27963809792078054</v>
      </c>
      <c r="H85" s="123">
        <f t="shared" si="34"/>
        <v>0.24065759632188216</v>
      </c>
      <c r="I85" s="123">
        <f t="shared" si="34"/>
        <v>0.178020568393044</v>
      </c>
      <c r="J85" s="123">
        <f t="shared" si="34"/>
        <v>0.36216768930608989</v>
      </c>
      <c r="K85" s="123">
        <f t="shared" si="34"/>
        <v>0.18092114961502603</v>
      </c>
      <c r="L85" s="123">
        <f t="shared" si="34"/>
        <v>0.31440668551156264</v>
      </c>
      <c r="M85" s="123">
        <f t="shared" si="34"/>
        <v>0.15276965943065504</v>
      </c>
      <c r="N85" s="123">
        <f t="shared" si="34"/>
        <v>0.29198493260417546</v>
      </c>
      <c r="O85" s="123">
        <f t="shared" si="34"/>
        <v>0.33937822584442368</v>
      </c>
      <c r="P85" s="123">
        <f t="shared" si="34"/>
        <v>0.1952980561738614</v>
      </c>
      <c r="Q85" s="123">
        <f t="shared" si="34"/>
        <v>0.29341450216854875</v>
      </c>
      <c r="R85" s="123">
        <f t="shared" si="34"/>
        <v>0.17254217944854977</v>
      </c>
      <c r="S85" s="123">
        <f t="shared" si="34"/>
        <v>0.12449564552513169</v>
      </c>
      <c r="T85" s="123">
        <f t="shared" si="34"/>
        <v>0.24251148556447366</v>
      </c>
      <c r="U85" s="123">
        <f t="shared" si="34"/>
        <v>0.34550893910372943</v>
      </c>
      <c r="V85" s="123">
        <f t="shared" si="34"/>
        <v>0.56500842412172669</v>
      </c>
      <c r="W85" s="123">
        <f t="shared" si="34"/>
        <v>0.68029043931226785</v>
      </c>
      <c r="X85" s="123">
        <f t="shared" si="34"/>
        <v>0.26123529447239291</v>
      </c>
      <c r="Y85" s="123">
        <f t="shared" si="34"/>
        <v>1.3026633632171671</v>
      </c>
      <c r="DA85" s="130" t="s">
        <v>4673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0.22501537276166783</v>
      </c>
      <c r="D86" s="99">
        <f>RES_hhdet_in_tesh!D86/RES_summary!D$21</f>
        <v>0.20624579123513936</v>
      </c>
      <c r="E86" s="99">
        <f>RES_hhdet_in_tesh!E86/RES_summary!E$21</f>
        <v>0.16206284569480725</v>
      </c>
      <c r="F86" s="99">
        <f>RES_hhdet_in_tesh!F86/RES_summary!F$21</f>
        <v>0.18285384071737976</v>
      </c>
      <c r="G86" s="99">
        <f>RES_hhdet_in_tesh!G86/RES_summary!G$21</f>
        <v>0.27963809792078054</v>
      </c>
      <c r="H86" s="99">
        <f>RES_hhdet_in_tesh!H86/RES_summary!H$21</f>
        <v>0.24065759632188216</v>
      </c>
      <c r="I86" s="99">
        <f>RES_hhdet_in_tesh!I86/RES_summary!I$21</f>
        <v>0.178020568393044</v>
      </c>
      <c r="J86" s="99">
        <f>RES_hhdet_in_tesh!J86/RES_summary!J$21</f>
        <v>0.36216768930608989</v>
      </c>
      <c r="K86" s="99">
        <f>RES_hhdet_in_tesh!K86/RES_summary!K$21</f>
        <v>0.18092114961502603</v>
      </c>
      <c r="L86" s="99">
        <f>RES_hhdet_in_tesh!L86/RES_summary!L$21</f>
        <v>0.31440668551156264</v>
      </c>
      <c r="M86" s="99">
        <f>RES_hhdet_in_tesh!M86/RES_summary!M$21</f>
        <v>0.15276965943065504</v>
      </c>
      <c r="N86" s="99">
        <f>RES_hhdet_in_tesh!N86/RES_summary!N$21</f>
        <v>0.29198493260417546</v>
      </c>
      <c r="O86" s="99">
        <f>RES_hhdet_in_tesh!O86/RES_summary!O$21</f>
        <v>0.33937822584442368</v>
      </c>
      <c r="P86" s="99">
        <f>RES_hhdet_in_tesh!P86/RES_summary!P$21</f>
        <v>0.1952980561738614</v>
      </c>
      <c r="Q86" s="99">
        <f>RES_hhdet_in_tesh!Q86/RES_summary!Q$21</f>
        <v>0.29341450216854875</v>
      </c>
      <c r="R86" s="99">
        <f>RES_hhdet_in_tesh!R86/RES_summary!R$21</f>
        <v>0.17254217944854977</v>
      </c>
      <c r="S86" s="99">
        <f>RES_hhdet_in_tesh!S86/RES_summary!S$21</f>
        <v>0.12449564552513169</v>
      </c>
      <c r="T86" s="99">
        <f>RES_hhdet_in_tesh!T86/RES_summary!T$21</f>
        <v>0.24251148556447366</v>
      </c>
      <c r="U86" s="99">
        <f>RES_hhdet_in_tesh!U86/RES_summary!U$21</f>
        <v>0.34550893910372943</v>
      </c>
      <c r="V86" s="99">
        <f>RES_hhdet_in_tesh!V86/RES_summary!V$21</f>
        <v>0.56500842412172669</v>
      </c>
      <c r="W86" s="99">
        <f>RES_hhdet_in_tesh!W86/RES_summary!W$21</f>
        <v>0.68029043931226785</v>
      </c>
      <c r="X86" s="99">
        <f>RES_hhdet_in_tesh!X86/RES_summary!X$21</f>
        <v>0.26123529447239291</v>
      </c>
      <c r="Y86" s="99">
        <f>RES_hhdet_in_tesh!Y86/RES_summary!Y$21</f>
        <v>1.3026633632171671</v>
      </c>
      <c r="DA86" s="63" t="s">
        <v>4674</v>
      </c>
    </row>
    <row r="87" spans="1:105" ht="12" customHeight="1" x14ac:dyDescent="0.25">
      <c r="A87" s="121" t="s">
        <v>55</v>
      </c>
      <c r="B87" s="122"/>
      <c r="C87" s="123">
        <v>13.378224224210097</v>
      </c>
      <c r="D87" s="123">
        <v>13.252827493049434</v>
      </c>
      <c r="E87" s="123">
        <v>12.72277347102408</v>
      </c>
      <c r="F87" s="123">
        <v>12.581879545827988</v>
      </c>
      <c r="G87" s="123">
        <v>11.290674587798319</v>
      </c>
      <c r="H87" s="123">
        <v>11.241016187407292</v>
      </c>
      <c r="I87" s="123">
        <v>10.747154966588491</v>
      </c>
      <c r="J87" s="123">
        <v>12.28393123347464</v>
      </c>
      <c r="K87" s="123">
        <v>13.076081064832417</v>
      </c>
      <c r="L87" s="123">
        <v>12.6719525624822</v>
      </c>
      <c r="M87" s="123">
        <v>11.116037122869983</v>
      </c>
      <c r="N87" s="123">
        <v>12.077430165086859</v>
      </c>
      <c r="O87" s="123">
        <v>12.602601889697164</v>
      </c>
      <c r="P87" s="123">
        <v>11.214439756970505</v>
      </c>
      <c r="Q87" s="123">
        <v>11.557911849674154</v>
      </c>
      <c r="R87" s="123">
        <v>11.526680396432047</v>
      </c>
      <c r="S87" s="123">
        <v>12.304184303041351</v>
      </c>
      <c r="T87" s="123">
        <v>11.310751429312797</v>
      </c>
      <c r="U87" s="123">
        <v>14.15995914795648</v>
      </c>
      <c r="V87" s="123">
        <v>10.353651267694021</v>
      </c>
      <c r="W87" s="123">
        <v>11.368961108682885</v>
      </c>
      <c r="X87" s="123">
        <v>16.576736692640591</v>
      </c>
      <c r="Y87" s="123">
        <v>16.642072449635631</v>
      </c>
      <c r="DA87" s="130" t="s">
        <v>4675</v>
      </c>
    </row>
    <row r="88" spans="1:105" ht="12" customHeight="1" x14ac:dyDescent="0.25">
      <c r="A88" s="97" t="s">
        <v>132</v>
      </c>
      <c r="B88" s="98"/>
      <c r="C88" s="99">
        <v>13.378111282078715</v>
      </c>
      <c r="D88" s="99">
        <v>13.323264689000705</v>
      </c>
      <c r="E88" s="99">
        <v>12.485606345842005</v>
      </c>
      <c r="F88" s="99">
        <v>12.737057707017465</v>
      </c>
      <c r="G88" s="99">
        <v>11.183938323006249</v>
      </c>
      <c r="H88" s="99">
        <v>11.06252989158552</v>
      </c>
      <c r="I88" s="99">
        <v>10.552252435406947</v>
      </c>
      <c r="J88" s="99">
        <v>12.435825966879339</v>
      </c>
      <c r="K88" s="99">
        <v>13.193495452259636</v>
      </c>
      <c r="L88" s="99">
        <v>13.004055955547132</v>
      </c>
      <c r="M88" s="99">
        <v>11.018324828942221</v>
      </c>
      <c r="N88" s="99">
        <v>12.036902191839506</v>
      </c>
      <c r="O88" s="99">
        <v>12.631027972320998</v>
      </c>
      <c r="P88" s="99">
        <v>11.302218098249439</v>
      </c>
      <c r="Q88" s="99">
        <v>11.566489090521628</v>
      </c>
      <c r="R88" s="99">
        <v>11.423732835272814</v>
      </c>
      <c r="S88" s="99">
        <v>12.110447979330708</v>
      </c>
      <c r="T88" s="99">
        <v>11.274695610788752</v>
      </c>
      <c r="U88" s="99">
        <v>14.115413786518294</v>
      </c>
      <c r="V88" s="99">
        <v>10.238153017481785</v>
      </c>
      <c r="W88" s="99">
        <v>11.275997560879256</v>
      </c>
      <c r="X88" s="99">
        <v>16.626746890042369</v>
      </c>
      <c r="Y88" s="99">
        <v>16.515119349172927</v>
      </c>
      <c r="DA88" s="63" t="s">
        <v>4676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12.737397681078429</v>
      </c>
      <c r="G89" s="99">
        <v>0</v>
      </c>
      <c r="H89" s="99">
        <v>11.062701739971873</v>
      </c>
      <c r="I89" s="99">
        <v>10.553055134794993</v>
      </c>
      <c r="J89" s="99">
        <v>12.43834729169923</v>
      </c>
      <c r="K89" s="99">
        <v>13.194682204555759</v>
      </c>
      <c r="L89" s="99">
        <v>13.005109533198281</v>
      </c>
      <c r="M89" s="99">
        <v>11.018389158135662</v>
      </c>
      <c r="N89" s="99">
        <v>12.035239472884662</v>
      </c>
      <c r="O89" s="99">
        <v>12.630993540519018</v>
      </c>
      <c r="P89" s="99">
        <v>11.30305213298964</v>
      </c>
      <c r="Q89" s="99">
        <v>11.566114415008467</v>
      </c>
      <c r="R89" s="99">
        <v>11.422236222110895</v>
      </c>
      <c r="S89" s="99">
        <v>12.110279999575438</v>
      </c>
      <c r="T89" s="99">
        <v>11.275726175517731</v>
      </c>
      <c r="U89" s="99">
        <v>14.11839559052493</v>
      </c>
      <c r="V89" s="99">
        <v>10.24138348062435</v>
      </c>
      <c r="W89" s="99">
        <v>11.279204291995002</v>
      </c>
      <c r="X89" s="99">
        <v>16.637392740138786</v>
      </c>
      <c r="Y89" s="99">
        <v>16.523483062875773</v>
      </c>
      <c r="DA89" s="63" t="s">
        <v>4677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10.157838038018152</v>
      </c>
      <c r="G90" s="102">
        <v>0</v>
      </c>
      <c r="H90" s="102">
        <v>8.8531267363618014</v>
      </c>
      <c r="I90" s="102">
        <v>8.5651151076719909</v>
      </c>
      <c r="J90" s="102">
        <v>9.9991739026671755</v>
      </c>
      <c r="K90" s="102">
        <v>10.611149177575225</v>
      </c>
      <c r="L90" s="102">
        <v>10.425517714009144</v>
      </c>
      <c r="M90" s="102">
        <v>8.8651601937093609</v>
      </c>
      <c r="N90" s="102">
        <v>9.6739906113865715</v>
      </c>
      <c r="O90" s="102">
        <v>10.139047493601799</v>
      </c>
      <c r="P90" s="102">
        <v>9.0801151306814756</v>
      </c>
      <c r="Q90" s="102">
        <v>9.2767437644491846</v>
      </c>
      <c r="R90" s="102">
        <v>9.1859210777925497</v>
      </c>
      <c r="S90" s="102">
        <v>9.7401529372679772</v>
      </c>
      <c r="T90" s="102">
        <v>9.0780290950494891</v>
      </c>
      <c r="U90" s="102">
        <v>11.354322744188893</v>
      </c>
      <c r="V90" s="102">
        <v>8.2280784992413647</v>
      </c>
      <c r="W90" s="102">
        <v>8.9586435908266733</v>
      </c>
      <c r="X90" s="102">
        <v>13.211840271423732</v>
      </c>
      <c r="Y90" s="102">
        <v>13.334823955187431</v>
      </c>
      <c r="DA90" s="131" t="s">
        <v>4678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2.5795596430602759</v>
      </c>
      <c r="G91" s="105">
        <v>0</v>
      </c>
      <c r="H91" s="105">
        <v>2.209575003610071</v>
      </c>
      <c r="I91" s="105">
        <v>1.9879400271230003</v>
      </c>
      <c r="J91" s="105">
        <v>2.4391733890320539</v>
      </c>
      <c r="K91" s="105">
        <v>2.5835330269805339</v>
      </c>
      <c r="L91" s="105">
        <v>2.5795918191891372</v>
      </c>
      <c r="M91" s="105">
        <v>2.1532289644263014</v>
      </c>
      <c r="N91" s="105">
        <v>2.3612488614980909</v>
      </c>
      <c r="O91" s="105">
        <v>2.4919460469172212</v>
      </c>
      <c r="P91" s="105">
        <v>2.2229370023081638</v>
      </c>
      <c r="Q91" s="105">
        <v>2.2893706505592823</v>
      </c>
      <c r="R91" s="105">
        <v>2.2363151443183442</v>
      </c>
      <c r="S91" s="105">
        <v>2.3701270623074571</v>
      </c>
      <c r="T91" s="105">
        <v>2.1976970804682416</v>
      </c>
      <c r="U91" s="105">
        <v>2.7640728463360356</v>
      </c>
      <c r="V91" s="105">
        <v>2.0133049813829857</v>
      </c>
      <c r="W91" s="105">
        <v>2.3205607011683305</v>
      </c>
      <c r="X91" s="105">
        <v>3.4255524687150585</v>
      </c>
      <c r="Y91" s="105">
        <v>3.1886591076883413</v>
      </c>
      <c r="DA91" s="132" t="s">
        <v>4679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X92" s="102">
        <v>0</v>
      </c>
      <c r="Y92" s="102">
        <v>0</v>
      </c>
      <c r="DA92" s="131" t="s">
        <v>4680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4681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4682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4683</v>
      </c>
    </row>
    <row r="96" spans="1:105" ht="12" customHeight="1" x14ac:dyDescent="0.25">
      <c r="A96" s="106" t="s">
        <v>122</v>
      </c>
      <c r="B96" s="101"/>
      <c r="C96" s="102">
        <v>13.378227867237959</v>
      </c>
      <c r="D96" s="102">
        <v>13.247703393878044</v>
      </c>
      <c r="E96" s="102">
        <v>12.745936382676424</v>
      </c>
      <c r="F96" s="102">
        <v>12.563928364909291</v>
      </c>
      <c r="G96" s="102">
        <v>11.303244959897707</v>
      </c>
      <c r="H96" s="102">
        <v>11.263079306636275</v>
      </c>
      <c r="I96" s="102">
        <v>10.813590269594368</v>
      </c>
      <c r="J96" s="102">
        <v>12.207090823481092</v>
      </c>
      <c r="K96" s="102">
        <v>13.036669378135873</v>
      </c>
      <c r="L96" s="102">
        <v>12.567810861543416</v>
      </c>
      <c r="M96" s="102">
        <v>11.139860105922249</v>
      </c>
      <c r="N96" s="102">
        <v>12.087676378051377</v>
      </c>
      <c r="O96" s="102">
        <v>12.595724960303915</v>
      </c>
      <c r="P96" s="102">
        <v>11.205032910362627</v>
      </c>
      <c r="Q96" s="102">
        <v>11.556705334668534</v>
      </c>
      <c r="R96" s="102">
        <v>11.5447880014672</v>
      </c>
      <c r="S96" s="102">
        <v>12.352495607520774</v>
      </c>
      <c r="T96" s="102">
        <v>11.32107734580037</v>
      </c>
      <c r="U96" s="102">
        <v>14.172560146632511</v>
      </c>
      <c r="V96" s="102">
        <v>10.391372993598688</v>
      </c>
      <c r="W96" s="102">
        <v>11.404906067556142</v>
      </c>
      <c r="X96" s="102">
        <v>16.55338890275387</v>
      </c>
      <c r="Y96" s="102">
        <v>16.689632335198475</v>
      </c>
      <c r="DA96" s="131" t="s">
        <v>4684</v>
      </c>
    </row>
    <row r="97" spans="1:105" ht="12" customHeight="1" x14ac:dyDescent="0.25">
      <c r="A97" s="107" t="s">
        <v>121</v>
      </c>
      <c r="B97" s="104"/>
      <c r="C97" s="105">
        <v>13.378241672122943</v>
      </c>
      <c r="D97" s="105">
        <v>13.247669261299684</v>
      </c>
      <c r="E97" s="105">
        <v>12.745811561594927</v>
      </c>
      <c r="F97" s="105">
        <v>12.563948045466713</v>
      </c>
      <c r="G97" s="105">
        <v>11.303440055291693</v>
      </c>
      <c r="H97" s="105">
        <v>11.263718905147163</v>
      </c>
      <c r="I97" s="105">
        <v>10.814218814788603</v>
      </c>
      <c r="J97" s="105">
        <v>12.208551164247027</v>
      </c>
      <c r="K97" s="105">
        <v>13.037747219523055</v>
      </c>
      <c r="L97" s="105">
        <v>12.56853106168003</v>
      </c>
      <c r="M97" s="105">
        <v>11.140127184724765</v>
      </c>
      <c r="N97" s="105">
        <v>12.087946443092264</v>
      </c>
      <c r="O97" s="105">
        <v>12.596449098096706</v>
      </c>
      <c r="P97" s="105">
        <v>11.207347356016815</v>
      </c>
      <c r="Q97" s="105">
        <v>11.559461268279801</v>
      </c>
      <c r="R97" s="105">
        <v>11.547749057786229</v>
      </c>
      <c r="S97" s="105">
        <v>12.354999665998758</v>
      </c>
      <c r="T97" s="105">
        <v>11.323149853442825</v>
      </c>
      <c r="U97" s="105">
        <v>14.174730733476247</v>
      </c>
      <c r="V97" s="105">
        <v>10.392841796665717</v>
      </c>
      <c r="W97" s="105">
        <v>11.406531743714632</v>
      </c>
      <c r="X97" s="105">
        <v>16.556347528832472</v>
      </c>
      <c r="Y97" s="105">
        <v>16.692020296014352</v>
      </c>
      <c r="DA97" s="132" t="s">
        <v>4685</v>
      </c>
    </row>
    <row r="98" spans="1:105" ht="12" customHeight="1" x14ac:dyDescent="0.25">
      <c r="A98" s="108" t="s">
        <v>53</v>
      </c>
      <c r="B98" s="98"/>
      <c r="C98" s="99">
        <v>10.677673479915171</v>
      </c>
      <c r="D98" s="99">
        <v>10.600008970532631</v>
      </c>
      <c r="E98" s="99">
        <v>10.151042199063237</v>
      </c>
      <c r="F98" s="99">
        <v>10.019477772743169</v>
      </c>
      <c r="G98" s="99">
        <v>9.053364634180074</v>
      </c>
      <c r="H98" s="99">
        <v>9.0140355156318961</v>
      </c>
      <c r="I98" s="99">
        <v>8.7771681489001541</v>
      </c>
      <c r="J98" s="99">
        <v>9.814400393913564</v>
      </c>
      <c r="K98" s="99">
        <v>10.484963488835936</v>
      </c>
      <c r="L98" s="99">
        <v>10.075496278148982</v>
      </c>
      <c r="M98" s="99">
        <v>8.9631334204665123</v>
      </c>
      <c r="N98" s="99">
        <v>9.7163547129944252</v>
      </c>
      <c r="O98" s="99">
        <v>10.111328328431638</v>
      </c>
      <c r="P98" s="99">
        <v>9.0032463565248833</v>
      </c>
      <c r="Q98" s="99">
        <v>9.2714086304286347</v>
      </c>
      <c r="R98" s="99">
        <v>9.2868666627828933</v>
      </c>
      <c r="S98" s="99">
        <v>9.9370234343919215</v>
      </c>
      <c r="T98" s="99">
        <v>9.1163267503328331</v>
      </c>
      <c r="U98" s="99">
        <v>11.399831150707106</v>
      </c>
      <c r="V98" s="99">
        <v>8.3500139982683645</v>
      </c>
      <c r="W98" s="99">
        <v>9.0599870248027248</v>
      </c>
      <c r="X98" s="99">
        <v>13.147844130597289</v>
      </c>
      <c r="Y98" s="99">
        <v>13.471324252201182</v>
      </c>
      <c r="DA98" s="63" t="s">
        <v>4686</v>
      </c>
    </row>
    <row r="99" spans="1:105" ht="12" customHeight="1" x14ac:dyDescent="0.25">
      <c r="A99" s="108" t="s">
        <v>52</v>
      </c>
      <c r="B99" s="98"/>
      <c r="C99" s="99">
        <v>2.7005681922077724</v>
      </c>
      <c r="D99" s="99">
        <v>2.6476602907670519</v>
      </c>
      <c r="E99" s="99">
        <v>2.594769362531693</v>
      </c>
      <c r="F99" s="99">
        <v>2.5444702727235442</v>
      </c>
      <c r="G99" s="99">
        <v>2.2500754211116214</v>
      </c>
      <c r="H99" s="99">
        <v>2.2496833895152673</v>
      </c>
      <c r="I99" s="99">
        <v>2.0370506658884495</v>
      </c>
      <c r="J99" s="99">
        <v>2.3941507703334635</v>
      </c>
      <c r="K99" s="99">
        <v>2.5527837306871208</v>
      </c>
      <c r="L99" s="99">
        <v>2.4930347835310491</v>
      </c>
      <c r="M99" s="99">
        <v>2.1769937642582553</v>
      </c>
      <c r="N99" s="99">
        <v>2.3715917300978431</v>
      </c>
      <c r="O99" s="99">
        <v>2.4851207696650679</v>
      </c>
      <c r="P99" s="99">
        <v>2.2041009994919309</v>
      </c>
      <c r="Q99" s="99">
        <v>2.2880526378511674</v>
      </c>
      <c r="R99" s="99">
        <v>2.2608823950033377</v>
      </c>
      <c r="S99" s="99">
        <v>2.4179762316068367</v>
      </c>
      <c r="T99" s="99">
        <v>2.2068231031099925</v>
      </c>
      <c r="U99" s="99">
        <v>2.7748995827691405</v>
      </c>
      <c r="V99" s="99">
        <v>2.0428277983973522</v>
      </c>
      <c r="W99" s="99">
        <v>2.3465447189119093</v>
      </c>
      <c r="X99" s="99">
        <v>3.4085033982351858</v>
      </c>
      <c r="Y99" s="99">
        <v>3.2206960438131764</v>
      </c>
      <c r="DA99" s="63" t="s">
        <v>4687</v>
      </c>
    </row>
    <row r="100" spans="1:105" ht="12" customHeight="1" x14ac:dyDescent="0.25">
      <c r="A100" s="121" t="s">
        <v>54</v>
      </c>
      <c r="B100" s="122"/>
      <c r="C100" s="123">
        <v>1.3672105243173092</v>
      </c>
      <c r="D100" s="123">
        <v>1.3504808988206058</v>
      </c>
      <c r="E100" s="123">
        <v>1.3464643315943792</v>
      </c>
      <c r="F100" s="123">
        <v>1.3164733839758314</v>
      </c>
      <c r="G100" s="123">
        <v>1.1843511789911612</v>
      </c>
      <c r="H100" s="123">
        <v>1.1658754391747821</v>
      </c>
      <c r="I100" s="123">
        <v>1.160123550451259</v>
      </c>
      <c r="J100" s="123">
        <v>1.4115337055687147</v>
      </c>
      <c r="K100" s="123">
        <v>1.5758195742833543</v>
      </c>
      <c r="L100" s="123">
        <v>1.5415704223687241</v>
      </c>
      <c r="M100" s="123">
        <v>1.3196727462400764</v>
      </c>
      <c r="N100" s="123">
        <v>1.4996363767418786</v>
      </c>
      <c r="O100" s="123">
        <v>1.5759747747092321</v>
      </c>
      <c r="P100" s="123">
        <v>1.4271302059249777</v>
      </c>
      <c r="Q100" s="123">
        <v>1.5169379879162475</v>
      </c>
      <c r="R100" s="123">
        <v>1.5131646080477119</v>
      </c>
      <c r="S100" s="123">
        <v>1.6791338619703666</v>
      </c>
      <c r="T100" s="123">
        <v>1.62719853336118</v>
      </c>
      <c r="U100" s="123">
        <v>2.1165788742505081</v>
      </c>
      <c r="V100" s="123">
        <v>2.0895757819115532</v>
      </c>
      <c r="W100" s="123">
        <v>2.3588403103326119</v>
      </c>
      <c r="X100" s="123">
        <v>3.4476921409664829</v>
      </c>
      <c r="Y100" s="123">
        <v>3.2693711184616547</v>
      </c>
      <c r="DA100" s="130" t="s">
        <v>4688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4689</v>
      </c>
    </row>
    <row r="102" spans="1:105" ht="12" customHeight="1" x14ac:dyDescent="0.25">
      <c r="A102" s="97" t="s">
        <v>50</v>
      </c>
      <c r="B102" s="98"/>
      <c r="C102" s="99">
        <v>1.5070124734784334</v>
      </c>
      <c r="D102" s="99">
        <v>1.4041186751275407</v>
      </c>
      <c r="E102" s="99">
        <v>1.5693154079334501</v>
      </c>
      <c r="F102" s="99">
        <v>1.328631804664816</v>
      </c>
      <c r="G102" s="99">
        <v>1.4341779086022493</v>
      </c>
      <c r="H102" s="99">
        <v>0.75481398998654092</v>
      </c>
      <c r="I102" s="99">
        <v>0.9976406297720275</v>
      </c>
      <c r="J102" s="99">
        <v>1.6107643763231414</v>
      </c>
      <c r="K102" s="99">
        <v>1.9670500997413862</v>
      </c>
      <c r="L102" s="99">
        <v>1.4933504116608751</v>
      </c>
      <c r="M102" s="99">
        <v>1.226746094140978</v>
      </c>
      <c r="N102" s="99">
        <v>1.120409930849688</v>
      </c>
      <c r="O102" s="99">
        <v>1.6051731970180749</v>
      </c>
      <c r="P102" s="99">
        <v>1.3975643086126837</v>
      </c>
      <c r="Q102" s="99">
        <v>1.80546764138712</v>
      </c>
      <c r="R102" s="99">
        <v>1.4454788994885928</v>
      </c>
      <c r="S102" s="99">
        <v>1.6505240746109884</v>
      </c>
      <c r="T102" s="99">
        <v>1.6282369076545131</v>
      </c>
      <c r="U102" s="99">
        <v>2.147009689371854</v>
      </c>
      <c r="V102" s="99">
        <v>2.0666592949194884</v>
      </c>
      <c r="W102" s="99">
        <v>2.4896657759663521</v>
      </c>
      <c r="X102" s="99">
        <v>3.4826721686007374</v>
      </c>
      <c r="Y102" s="99">
        <v>3.0368259587444486</v>
      </c>
      <c r="DA102" s="63" t="s">
        <v>4690</v>
      </c>
    </row>
    <row r="103" spans="1:105" ht="12" customHeight="1" x14ac:dyDescent="0.25">
      <c r="A103" s="109" t="s">
        <v>120</v>
      </c>
      <c r="B103" s="33"/>
      <c r="C103" s="110">
        <v>1.3455329296881382</v>
      </c>
      <c r="D103" s="110">
        <v>1.3427129224997083</v>
      </c>
      <c r="E103" s="110">
        <v>1.3149202240590958</v>
      </c>
      <c r="F103" s="110">
        <v>1.3155048446134348</v>
      </c>
      <c r="G103" s="110">
        <v>1.1627261982616017</v>
      </c>
      <c r="H103" s="110">
        <v>1.1986885254682038</v>
      </c>
      <c r="I103" s="110">
        <v>1.1787421554949533</v>
      </c>
      <c r="J103" s="110">
        <v>1.3762910605107068</v>
      </c>
      <c r="K103" s="110">
        <v>1.5291887736666576</v>
      </c>
      <c r="L103" s="110">
        <v>1.5438446159466921</v>
      </c>
      <c r="M103" s="110">
        <v>1.3207185940293411</v>
      </c>
      <c r="N103" s="110">
        <v>1.5087357369777452</v>
      </c>
      <c r="O103" s="110">
        <v>1.5736640252823821</v>
      </c>
      <c r="P103" s="110">
        <v>1.4307919770695698</v>
      </c>
      <c r="Q103" s="110">
        <v>1.4871840665073599</v>
      </c>
      <c r="R103" s="110">
        <v>1.5197042076910885</v>
      </c>
      <c r="S103" s="110">
        <v>1.680561169989137</v>
      </c>
      <c r="T103" s="110">
        <v>1.6271703481059214</v>
      </c>
      <c r="U103" s="110">
        <v>2.115518488688573</v>
      </c>
      <c r="V103" s="110">
        <v>2.090637398199243</v>
      </c>
      <c r="W103" s="110">
        <v>2.3514581511740782</v>
      </c>
      <c r="X103" s="110">
        <v>3.446223551940188</v>
      </c>
      <c r="Y103" s="110">
        <v>3.2759503601554636</v>
      </c>
      <c r="DA103" s="60" t="s">
        <v>4691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4692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4693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4694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4695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4696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X110" s="99">
        <f>RES_hhdet_in_tesh!X110/RES_summary!X$21</f>
        <v>0</v>
      </c>
      <c r="Y110" s="99">
        <f>RES_hhdet_in_tesh!Y110/RES_summary!Y$21</f>
        <v>0</v>
      </c>
      <c r="DA110" s="63" t="s">
        <v>4697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4698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4699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4700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4701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4702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4703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4704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4705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4706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4707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4708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4709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155.09946747265792</v>
      </c>
      <c r="D124" s="118">
        <f t="shared" si="42"/>
        <v>154.19609798085844</v>
      </c>
      <c r="E124" s="118">
        <f t="shared" si="42"/>
        <v>158.70985021357683</v>
      </c>
      <c r="F124" s="118">
        <f t="shared" si="42"/>
        <v>148.0504738265212</v>
      </c>
      <c r="G124" s="118">
        <f t="shared" si="42"/>
        <v>139.49369612688508</v>
      </c>
      <c r="H124" s="118">
        <f t="shared" si="42"/>
        <v>140.54262537155844</v>
      </c>
      <c r="I124" s="118">
        <f t="shared" si="42"/>
        <v>138.48694252875904</v>
      </c>
      <c r="J124" s="118">
        <f t="shared" si="42"/>
        <v>138.17184384388133</v>
      </c>
      <c r="K124" s="118">
        <f t="shared" si="42"/>
        <v>145.05996613551099</v>
      </c>
      <c r="L124" s="118">
        <f t="shared" si="42"/>
        <v>156.61008285504209</v>
      </c>
      <c r="M124" s="118">
        <f t="shared" si="42"/>
        <v>127.96407088856293</v>
      </c>
      <c r="N124" s="118">
        <f t="shared" si="42"/>
        <v>139.92440170352572</v>
      </c>
      <c r="O124" s="118">
        <f t="shared" si="42"/>
        <v>132.58748006737719</v>
      </c>
      <c r="P124" s="118">
        <f t="shared" si="42"/>
        <v>123.49716889975073</v>
      </c>
      <c r="Q124" s="118">
        <f t="shared" si="42"/>
        <v>117.76992227694942</v>
      </c>
      <c r="R124" s="118">
        <f t="shared" ref="R124:V124" si="43">R125+R128+R130+R139</f>
        <v>125.37237989277219</v>
      </c>
      <c r="S124" s="118">
        <f t="shared" si="43"/>
        <v>122.39871606565524</v>
      </c>
      <c r="T124" s="118">
        <f t="shared" si="43"/>
        <v>113.50418585238874</v>
      </c>
      <c r="U124" s="118">
        <f t="shared" si="43"/>
        <v>114.63362727544431</v>
      </c>
      <c r="V124" s="118">
        <f t="shared" si="43"/>
        <v>93.989224432503875</v>
      </c>
      <c r="W124" s="118">
        <f t="shared" ref="W124:Y124" si="44">W125+W128+W130+W139</f>
        <v>98.963343502386181</v>
      </c>
      <c r="X124" s="118">
        <f t="shared" si="44"/>
        <v>93.198485409624965</v>
      </c>
      <c r="Y124" s="118">
        <f t="shared" si="44"/>
        <v>80.814414763966724</v>
      </c>
      <c r="DA124" s="129" t="s">
        <v>4710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140.14771748850441</v>
      </c>
      <c r="D125" s="123">
        <f t="shared" si="45"/>
        <v>139.45126837074218</v>
      </c>
      <c r="E125" s="123">
        <f t="shared" si="45"/>
        <v>144.23102419937379</v>
      </c>
      <c r="F125" s="123">
        <f t="shared" si="45"/>
        <v>133.75824230647015</v>
      </c>
      <c r="G125" s="123">
        <f t="shared" si="45"/>
        <v>126.92173986708106</v>
      </c>
      <c r="H125" s="123">
        <f t="shared" si="45"/>
        <v>127.98590320739609</v>
      </c>
      <c r="I125" s="123">
        <f t="shared" si="45"/>
        <v>126.30345679204125</v>
      </c>
      <c r="J125" s="123">
        <f t="shared" si="45"/>
        <v>124.15790943803744</v>
      </c>
      <c r="K125" s="123">
        <f t="shared" si="45"/>
        <v>130.26555021984711</v>
      </c>
      <c r="L125" s="123">
        <f t="shared" si="45"/>
        <v>142.14973229996932</v>
      </c>
      <c r="M125" s="123">
        <f t="shared" si="45"/>
        <v>115.47996304544971</v>
      </c>
      <c r="N125" s="123">
        <f t="shared" si="45"/>
        <v>126.07702701586528</v>
      </c>
      <c r="O125" s="123">
        <f t="shared" si="45"/>
        <v>117.90899163509367</v>
      </c>
      <c r="P125" s="123">
        <f t="shared" si="45"/>
        <v>110.72053423355717</v>
      </c>
      <c r="Q125" s="123">
        <f t="shared" si="45"/>
        <v>104.26333685988705</v>
      </c>
      <c r="R125" s="123">
        <f t="shared" ref="R125:V125" si="46">SUM(R126:R127)</f>
        <v>112.1825156104439</v>
      </c>
      <c r="S125" s="123">
        <f t="shared" si="46"/>
        <v>108.26581403802638</v>
      </c>
      <c r="T125" s="123">
        <f t="shared" si="46"/>
        <v>100.48067307455318</v>
      </c>
      <c r="U125" s="123">
        <f t="shared" si="46"/>
        <v>98.008454402720943</v>
      </c>
      <c r="V125" s="123">
        <f t="shared" si="46"/>
        <v>81.067608259305018</v>
      </c>
      <c r="W125" s="123">
        <f t="shared" ref="W125:Y125" si="47">SUM(W126:W127)</f>
        <v>84.496799076590264</v>
      </c>
      <c r="X125" s="123">
        <f t="shared" si="47"/>
        <v>72.872959332635688</v>
      </c>
      <c r="Y125" s="123">
        <f t="shared" si="47"/>
        <v>59.672751197206004</v>
      </c>
      <c r="DA125" s="130" t="s">
        <v>4711</v>
      </c>
    </row>
    <row r="126" spans="1:105" ht="12" customHeight="1" x14ac:dyDescent="0.25">
      <c r="A126" s="97" t="s">
        <v>198</v>
      </c>
      <c r="B126" s="98"/>
      <c r="C126" s="99">
        <v>139.50143588280898</v>
      </c>
      <c r="D126" s="99">
        <v>138.82429004638436</v>
      </c>
      <c r="E126" s="99">
        <v>143.59221993603018</v>
      </c>
      <c r="F126" s="99">
        <v>133.18262162167619</v>
      </c>
      <c r="G126" s="99">
        <v>126.3854152386219</v>
      </c>
      <c r="H126" s="99">
        <v>127.45385425933674</v>
      </c>
      <c r="I126" s="99">
        <v>125.78616506698259</v>
      </c>
      <c r="J126" s="99">
        <v>123.65871540240268</v>
      </c>
      <c r="K126" s="99">
        <v>129.74738935151123</v>
      </c>
      <c r="L126" s="99">
        <v>141.58784454788474</v>
      </c>
      <c r="M126" s="99">
        <v>115.03299923955711</v>
      </c>
      <c r="N126" s="99">
        <v>125.59237171035137</v>
      </c>
      <c r="O126" s="99">
        <v>117.4621792551285</v>
      </c>
      <c r="P126" s="99">
        <v>110.30525612960821</v>
      </c>
      <c r="Q126" s="99">
        <v>103.87655638692615</v>
      </c>
      <c r="R126" s="99">
        <v>111.76727883699238</v>
      </c>
      <c r="S126" s="99">
        <v>107.86905240821791</v>
      </c>
      <c r="T126" s="99">
        <v>100.11638261034199</v>
      </c>
      <c r="U126" s="99">
        <v>97.655165227124172</v>
      </c>
      <c r="V126" s="99">
        <v>80.776461384836452</v>
      </c>
      <c r="W126" s="99">
        <v>84.192123809034726</v>
      </c>
      <c r="X126" s="99">
        <v>72.61197496826766</v>
      </c>
      <c r="Y126" s="99">
        <v>59.459183465134309</v>
      </c>
      <c r="DA126" s="63" t="s">
        <v>4712</v>
      </c>
    </row>
    <row r="127" spans="1:105" ht="12" customHeight="1" x14ac:dyDescent="0.25">
      <c r="A127" s="97" t="s">
        <v>53</v>
      </c>
      <c r="B127" s="98"/>
      <c r="C127" s="99">
        <v>0.64628160569543991</v>
      </c>
      <c r="D127" s="99">
        <v>0.62697832435780854</v>
      </c>
      <c r="E127" s="99">
        <v>0.6388042633436124</v>
      </c>
      <c r="F127" s="99">
        <v>0.57562068479396589</v>
      </c>
      <c r="G127" s="99">
        <v>0.53632462845915752</v>
      </c>
      <c r="H127" s="99">
        <v>0.53204894805935732</v>
      </c>
      <c r="I127" s="99">
        <v>0.51729172505865306</v>
      </c>
      <c r="J127" s="99">
        <v>0.49919403563476122</v>
      </c>
      <c r="K127" s="99">
        <v>0.51816086833587616</v>
      </c>
      <c r="L127" s="99">
        <v>0.56188775208458597</v>
      </c>
      <c r="M127" s="99">
        <v>0.44696380589259449</v>
      </c>
      <c r="N127" s="99">
        <v>0.48465530551390529</v>
      </c>
      <c r="O127" s="99">
        <v>0.44681237996516426</v>
      </c>
      <c r="P127" s="99">
        <v>0.41527810394896136</v>
      </c>
      <c r="Q127" s="99">
        <v>0.38678047296089568</v>
      </c>
      <c r="R127" s="99">
        <v>0.41523677345151955</v>
      </c>
      <c r="S127" s="99">
        <v>0.39676162980846197</v>
      </c>
      <c r="T127" s="99">
        <v>0.3642904642111966</v>
      </c>
      <c r="U127" s="99">
        <v>0.35328917559677009</v>
      </c>
      <c r="V127" s="99">
        <v>0.29114687446856352</v>
      </c>
      <c r="W127" s="99">
        <v>0.30467526755554136</v>
      </c>
      <c r="X127" s="99">
        <v>0.26098436436803035</v>
      </c>
      <c r="Y127" s="99">
        <v>0.21356773207169402</v>
      </c>
      <c r="DA127" s="63" t="s">
        <v>4713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0.22511590562904288</v>
      </c>
      <c r="D128" s="123">
        <f t="shared" si="48"/>
        <v>0.2061773193631222</v>
      </c>
      <c r="E128" s="123">
        <f t="shared" si="48"/>
        <v>0.16212317203784116</v>
      </c>
      <c r="F128" s="123">
        <f t="shared" si="48"/>
        <v>0.18286073803949765</v>
      </c>
      <c r="G128" s="123">
        <f t="shared" si="48"/>
        <v>0.27992562768222851</v>
      </c>
      <c r="H128" s="123">
        <f t="shared" si="48"/>
        <v>0.24070121626132304</v>
      </c>
      <c r="I128" s="123">
        <f t="shared" si="48"/>
        <v>0.17821012280495116</v>
      </c>
      <c r="J128" s="123">
        <f t="shared" si="48"/>
        <v>0.3620264298190482</v>
      </c>
      <c r="K128" s="123">
        <f t="shared" si="48"/>
        <v>0.18110138614526258</v>
      </c>
      <c r="L128" s="123">
        <f t="shared" si="48"/>
        <v>0.31435124315050028</v>
      </c>
      <c r="M128" s="123">
        <f t="shared" si="48"/>
        <v>0.15278160415874026</v>
      </c>
      <c r="N128" s="123">
        <f t="shared" si="48"/>
        <v>0.29200747464461491</v>
      </c>
      <c r="O128" s="123">
        <f t="shared" si="48"/>
        <v>0.33931151046420355</v>
      </c>
      <c r="P128" s="123">
        <f t="shared" si="48"/>
        <v>0.19518244816399125</v>
      </c>
      <c r="Q128" s="123">
        <f t="shared" si="48"/>
        <v>0.29330828680083187</v>
      </c>
      <c r="R128" s="123">
        <f t="shared" si="48"/>
        <v>0.17157230238957585</v>
      </c>
      <c r="S128" s="123">
        <f t="shared" si="48"/>
        <v>0.12438039564454023</v>
      </c>
      <c r="T128" s="123">
        <f t="shared" si="48"/>
        <v>0.24256825342592472</v>
      </c>
      <c r="U128" s="123">
        <f t="shared" si="48"/>
        <v>0.34530020656830496</v>
      </c>
      <c r="V128" s="123">
        <f t="shared" si="48"/>
        <v>0.56548097586070056</v>
      </c>
      <c r="W128" s="123">
        <f t="shared" si="48"/>
        <v>0.68031323715756198</v>
      </c>
      <c r="X128" s="123">
        <f t="shared" si="48"/>
        <v>0.26101169648948114</v>
      </c>
      <c r="Y128" s="123">
        <f t="shared" si="48"/>
        <v>1.3028591438063117</v>
      </c>
      <c r="DA128" s="130" t="s">
        <v>4714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0.22511590562904288</v>
      </c>
      <c r="D129" s="99">
        <f>RES_hhdet_in_tesh!D129/RES_summary!D$21</f>
        <v>0.2061773193631222</v>
      </c>
      <c r="E129" s="99">
        <f>RES_hhdet_in_tesh!E129/RES_summary!E$21</f>
        <v>0.16212317203784116</v>
      </c>
      <c r="F129" s="99">
        <f>RES_hhdet_in_tesh!F129/RES_summary!F$21</f>
        <v>0.18286073803949765</v>
      </c>
      <c r="G129" s="99">
        <f>RES_hhdet_in_tesh!G129/RES_summary!G$21</f>
        <v>0.27992562768222851</v>
      </c>
      <c r="H129" s="99">
        <f>RES_hhdet_in_tesh!H129/RES_summary!H$21</f>
        <v>0.24070121626132304</v>
      </c>
      <c r="I129" s="99">
        <f>RES_hhdet_in_tesh!I129/RES_summary!I$21</f>
        <v>0.17821012280495116</v>
      </c>
      <c r="J129" s="99">
        <f>RES_hhdet_in_tesh!J129/RES_summary!J$21</f>
        <v>0.3620264298190482</v>
      </c>
      <c r="K129" s="99">
        <f>RES_hhdet_in_tesh!K129/RES_summary!K$21</f>
        <v>0.18110138614526258</v>
      </c>
      <c r="L129" s="99">
        <f>RES_hhdet_in_tesh!L129/RES_summary!L$21</f>
        <v>0.31435124315050028</v>
      </c>
      <c r="M129" s="99">
        <f>RES_hhdet_in_tesh!M129/RES_summary!M$21</f>
        <v>0.15278160415874026</v>
      </c>
      <c r="N129" s="99">
        <f>RES_hhdet_in_tesh!N129/RES_summary!N$21</f>
        <v>0.29200747464461491</v>
      </c>
      <c r="O129" s="99">
        <f>RES_hhdet_in_tesh!O129/RES_summary!O$21</f>
        <v>0.33931151046420355</v>
      </c>
      <c r="P129" s="99">
        <f>RES_hhdet_in_tesh!P129/RES_summary!P$21</f>
        <v>0.19518244816399125</v>
      </c>
      <c r="Q129" s="99">
        <f>RES_hhdet_in_tesh!Q129/RES_summary!Q$21</f>
        <v>0.29330828680083187</v>
      </c>
      <c r="R129" s="99">
        <f>RES_hhdet_in_tesh!R129/RES_summary!R$21</f>
        <v>0.17157230238957585</v>
      </c>
      <c r="S129" s="99">
        <f>RES_hhdet_in_tesh!S129/RES_summary!S$21</f>
        <v>0.12438039564454023</v>
      </c>
      <c r="T129" s="99">
        <f>RES_hhdet_in_tesh!T129/RES_summary!T$21</f>
        <v>0.24256825342592472</v>
      </c>
      <c r="U129" s="99">
        <f>RES_hhdet_in_tesh!U129/RES_summary!U$21</f>
        <v>0.34530020656830496</v>
      </c>
      <c r="V129" s="99">
        <f>RES_hhdet_in_tesh!V129/RES_summary!V$21</f>
        <v>0.56548097586070056</v>
      </c>
      <c r="W129" s="99">
        <f>RES_hhdet_in_tesh!W129/RES_summary!W$21</f>
        <v>0.68031323715756198</v>
      </c>
      <c r="X129" s="99">
        <f>RES_hhdet_in_tesh!X129/RES_summary!X$21</f>
        <v>0.26101169648948114</v>
      </c>
      <c r="Y129" s="99">
        <f>RES_hhdet_in_tesh!Y129/RES_summary!Y$21</f>
        <v>1.3028591438063117</v>
      </c>
      <c r="DA129" s="63" t="s">
        <v>4715</v>
      </c>
    </row>
    <row r="130" spans="1:105" ht="12" customHeight="1" x14ac:dyDescent="0.25">
      <c r="A130" s="121" t="s">
        <v>55</v>
      </c>
      <c r="B130" s="122"/>
      <c r="C130" s="123">
        <v>13.359428220597437</v>
      </c>
      <c r="D130" s="123">
        <v>13.188170685372686</v>
      </c>
      <c r="E130" s="123">
        <v>12.970238695048771</v>
      </c>
      <c r="F130" s="123">
        <v>12.792897341245697</v>
      </c>
      <c r="G130" s="123">
        <v>11.107671685838179</v>
      </c>
      <c r="H130" s="123">
        <v>11.150137121081427</v>
      </c>
      <c r="I130" s="123">
        <v>10.845150003332156</v>
      </c>
      <c r="J130" s="123">
        <v>12.240376729294979</v>
      </c>
      <c r="K130" s="123">
        <v>13.037496592333131</v>
      </c>
      <c r="L130" s="123">
        <v>12.604429298391764</v>
      </c>
      <c r="M130" s="123">
        <v>11.011652670178567</v>
      </c>
      <c r="N130" s="123">
        <v>12.055724306068752</v>
      </c>
      <c r="O130" s="123">
        <v>12.763201844001436</v>
      </c>
      <c r="P130" s="123">
        <v>11.154321354347463</v>
      </c>
      <c r="Q130" s="123">
        <v>11.696344652645523</v>
      </c>
      <c r="R130" s="123">
        <v>11.505127678076647</v>
      </c>
      <c r="S130" s="123">
        <v>12.329388334833075</v>
      </c>
      <c r="T130" s="123">
        <v>11.153745980169704</v>
      </c>
      <c r="U130" s="123">
        <v>14.163293483508951</v>
      </c>
      <c r="V130" s="123">
        <v>10.266559358252618</v>
      </c>
      <c r="W130" s="123">
        <v>11.427392218011716</v>
      </c>
      <c r="X130" s="123">
        <v>16.6168231701492</v>
      </c>
      <c r="Y130" s="123">
        <v>16.569434804230845</v>
      </c>
      <c r="DA130" s="130" t="s">
        <v>4716</v>
      </c>
    </row>
    <row r="131" spans="1:105" ht="12" customHeight="1" x14ac:dyDescent="0.25">
      <c r="A131" s="97" t="s">
        <v>128</v>
      </c>
      <c r="B131" s="98"/>
      <c r="C131" s="99">
        <v>13.352545021367163</v>
      </c>
      <c r="D131" s="99">
        <v>13.187214803172566</v>
      </c>
      <c r="E131" s="99">
        <v>12.983292079626512</v>
      </c>
      <c r="F131" s="99">
        <v>12.832085192880799</v>
      </c>
      <c r="G131" s="99">
        <v>11.107671606848681</v>
      </c>
      <c r="H131" s="99">
        <v>11.150135801367767</v>
      </c>
      <c r="I131" s="99">
        <v>10.845791390440199</v>
      </c>
      <c r="J131" s="99">
        <v>12.24547393778108</v>
      </c>
      <c r="K131" s="99">
        <v>13.037602203813073</v>
      </c>
      <c r="L131" s="99">
        <v>12.60607748897079</v>
      </c>
      <c r="M131" s="99">
        <v>11.011651825071663</v>
      </c>
      <c r="N131" s="99">
        <v>12.055723385971405</v>
      </c>
      <c r="O131" s="99">
        <v>12.763200555549025</v>
      </c>
      <c r="P131" s="99">
        <v>11.154312665471178</v>
      </c>
      <c r="Q131" s="99">
        <v>11.726090752399639</v>
      </c>
      <c r="R131" s="99">
        <v>11.505121645469336</v>
      </c>
      <c r="S131" s="99">
        <v>12.327793679614228</v>
      </c>
      <c r="T131" s="99">
        <v>11.153738157552802</v>
      </c>
      <c r="U131" s="99">
        <v>14.161474580812284</v>
      </c>
      <c r="V131" s="99">
        <v>10.266552087586046</v>
      </c>
      <c r="W131" s="99">
        <v>11.429278915483422</v>
      </c>
      <c r="X131" s="99">
        <v>16.624872575672356</v>
      </c>
      <c r="Y131" s="99">
        <v>16.546823661649466</v>
      </c>
      <c r="DA131" s="63" t="s">
        <v>4717</v>
      </c>
    </row>
    <row r="132" spans="1:105" ht="12" customHeight="1" x14ac:dyDescent="0.25">
      <c r="A132" s="97" t="s">
        <v>127</v>
      </c>
      <c r="B132" s="98"/>
      <c r="C132" s="99">
        <v>13.352628654535662</v>
      </c>
      <c r="D132" s="99">
        <v>13.187217698249345</v>
      </c>
      <c r="E132" s="99">
        <v>12.983335050732805</v>
      </c>
      <c r="F132" s="99">
        <v>12.832309029077946</v>
      </c>
      <c r="G132" s="99">
        <v>11.108026447409705</v>
      </c>
      <c r="H132" s="99">
        <v>11.152091122123153</v>
      </c>
      <c r="I132" s="99">
        <v>10.847836511797835</v>
      </c>
      <c r="J132" s="99">
        <v>12.249123295183077</v>
      </c>
      <c r="K132" s="99">
        <v>13.040973380691625</v>
      </c>
      <c r="L132" s="99">
        <v>12.609473514739356</v>
      </c>
      <c r="M132" s="99">
        <v>11.014140664905856</v>
      </c>
      <c r="N132" s="99">
        <v>12.057977457177843</v>
      </c>
      <c r="O132" s="99">
        <v>12.765527586504387</v>
      </c>
      <c r="P132" s="99">
        <v>11.158791262507382</v>
      </c>
      <c r="Q132" s="99">
        <v>11.733008275934301</v>
      </c>
      <c r="R132" s="99">
        <v>11.511950154772851</v>
      </c>
      <c r="S132" s="99">
        <v>12.335837826183928</v>
      </c>
      <c r="T132" s="99">
        <v>11.161521661371138</v>
      </c>
      <c r="U132" s="99">
        <v>14.172763833146085</v>
      </c>
      <c r="V132" s="99">
        <v>10.274517102815391</v>
      </c>
      <c r="W132" s="99">
        <v>11.43880118242329</v>
      </c>
      <c r="X132" s="99">
        <v>16.637193332893489</v>
      </c>
      <c r="Y132" s="99">
        <v>16.554872298052416</v>
      </c>
      <c r="DA132" s="63" t="s">
        <v>4718</v>
      </c>
    </row>
    <row r="133" spans="1:105" ht="12" customHeight="1" x14ac:dyDescent="0.25">
      <c r="A133" s="100" t="s">
        <v>198</v>
      </c>
      <c r="B133" s="101"/>
      <c r="C133" s="102">
        <v>10.657238879842536</v>
      </c>
      <c r="D133" s="102">
        <v>10.551639681196896</v>
      </c>
      <c r="E133" s="102">
        <v>10.340232146983219</v>
      </c>
      <c r="F133" s="102">
        <v>10.233515817406028</v>
      </c>
      <c r="G133" s="102">
        <v>8.896831555401354</v>
      </c>
      <c r="H133" s="102">
        <v>8.9246575539995714</v>
      </c>
      <c r="I133" s="102">
        <v>8.8044521792209167</v>
      </c>
      <c r="J133" s="102">
        <v>9.8470104837263168</v>
      </c>
      <c r="K133" s="102">
        <v>10.487506591614213</v>
      </c>
      <c r="L133" s="102">
        <v>10.108314247271334</v>
      </c>
      <c r="M133" s="102">
        <v>8.8617205271474582</v>
      </c>
      <c r="N133" s="102">
        <v>9.6922253584581703</v>
      </c>
      <c r="O133" s="102">
        <v>10.24708095616891</v>
      </c>
      <c r="P133" s="102">
        <v>8.9642075940176493</v>
      </c>
      <c r="Q133" s="102">
        <v>9.4107114581233109</v>
      </c>
      <c r="R133" s="102">
        <v>9.2580011606606032</v>
      </c>
      <c r="S133" s="102">
        <v>9.921572132859998</v>
      </c>
      <c r="T133" s="102">
        <v>8.9860145699624816</v>
      </c>
      <c r="U133" s="102">
        <v>11.398254247028937</v>
      </c>
      <c r="V133" s="102">
        <v>8.2547504771430411</v>
      </c>
      <c r="W133" s="102">
        <v>9.0856751438079453</v>
      </c>
      <c r="X133" s="102">
        <v>13.212128150820426</v>
      </c>
      <c r="Y133" s="102">
        <v>13.360499079260046</v>
      </c>
      <c r="DA133" s="131" t="s">
        <v>4719</v>
      </c>
    </row>
    <row r="134" spans="1:105" ht="12" customHeight="1" x14ac:dyDescent="0.25">
      <c r="A134" s="103" t="s">
        <v>52</v>
      </c>
      <c r="B134" s="104"/>
      <c r="C134" s="105">
        <v>2.6953897746931244</v>
      </c>
      <c r="D134" s="105">
        <v>2.6355780170524481</v>
      </c>
      <c r="E134" s="105">
        <v>2.643102903749587</v>
      </c>
      <c r="F134" s="105">
        <v>2.598793211671921</v>
      </c>
      <c r="G134" s="105">
        <v>2.211194892008352</v>
      </c>
      <c r="H134" s="105">
        <v>2.227433568123582</v>
      </c>
      <c r="I134" s="105">
        <v>2.0433843325769172</v>
      </c>
      <c r="J134" s="105">
        <v>2.4021128114567603</v>
      </c>
      <c r="K134" s="105">
        <v>2.5534667890774134</v>
      </c>
      <c r="L134" s="105">
        <v>2.5011592674680219</v>
      </c>
      <c r="M134" s="105">
        <v>2.1524201377583974</v>
      </c>
      <c r="N134" s="105">
        <v>2.3657520987196712</v>
      </c>
      <c r="O134" s="105">
        <v>2.5184466303354789</v>
      </c>
      <c r="P134" s="105">
        <v>2.1945836684897322</v>
      </c>
      <c r="Q134" s="105">
        <v>2.3222968178109893</v>
      </c>
      <c r="R134" s="105">
        <v>2.2539489941122444</v>
      </c>
      <c r="S134" s="105">
        <v>2.4142656933239284</v>
      </c>
      <c r="T134" s="105">
        <v>2.1755070914086563</v>
      </c>
      <c r="U134" s="105">
        <v>2.7745095861171447</v>
      </c>
      <c r="V134" s="105">
        <v>2.0197666256723505</v>
      </c>
      <c r="W134" s="105">
        <v>2.3531260386153443</v>
      </c>
      <c r="X134" s="105">
        <v>3.4250651820730638</v>
      </c>
      <c r="Y134" s="105">
        <v>3.1943732187923692</v>
      </c>
      <c r="DA134" s="132" t="s">
        <v>4720</v>
      </c>
    </row>
    <row r="135" spans="1:105" ht="12" customHeight="1" x14ac:dyDescent="0.25">
      <c r="A135" s="106" t="s">
        <v>122</v>
      </c>
      <c r="B135" s="101"/>
      <c r="C135" s="102">
        <v>13.37822786723796</v>
      </c>
      <c r="D135" s="102">
        <v>13.247703393878044</v>
      </c>
      <c r="E135" s="102">
        <v>12.745936382676424</v>
      </c>
      <c r="F135" s="102">
        <v>12.563928364909287</v>
      </c>
      <c r="G135" s="102">
        <v>0</v>
      </c>
      <c r="H135" s="102">
        <v>0</v>
      </c>
      <c r="I135" s="102">
        <v>10.813590269594368</v>
      </c>
      <c r="J135" s="102">
        <v>12.207090823481094</v>
      </c>
      <c r="K135" s="102">
        <v>13.036669378135867</v>
      </c>
      <c r="L135" s="102">
        <v>12.567810861543414</v>
      </c>
      <c r="M135" s="102">
        <v>0</v>
      </c>
      <c r="N135" s="102">
        <v>0</v>
      </c>
      <c r="O135" s="102">
        <v>0</v>
      </c>
      <c r="P135" s="102">
        <v>11.205032910362625</v>
      </c>
      <c r="Q135" s="102">
        <v>11.556705334668536</v>
      </c>
      <c r="R135" s="102">
        <v>0</v>
      </c>
      <c r="S135" s="102">
        <v>12.352495607520771</v>
      </c>
      <c r="T135" s="102">
        <v>0</v>
      </c>
      <c r="U135" s="102">
        <v>14.172560146632508</v>
      </c>
      <c r="V135" s="102">
        <v>0</v>
      </c>
      <c r="W135" s="102">
        <v>11.404906067556144</v>
      </c>
      <c r="X135" s="102">
        <v>16.55338890275387</v>
      </c>
      <c r="Y135" s="102">
        <v>16.689632335198478</v>
      </c>
      <c r="DA135" s="131" t="s">
        <v>4721</v>
      </c>
    </row>
    <row r="136" spans="1:105" ht="12" customHeight="1" x14ac:dyDescent="0.25">
      <c r="A136" s="107" t="s">
        <v>121</v>
      </c>
      <c r="B136" s="104"/>
      <c r="C136" s="105">
        <v>13.378241672122943</v>
      </c>
      <c r="D136" s="105">
        <v>13.247669261299686</v>
      </c>
      <c r="E136" s="105">
        <v>12.745811561594927</v>
      </c>
      <c r="F136" s="105">
        <v>12.563948045466713</v>
      </c>
      <c r="G136" s="105">
        <v>0</v>
      </c>
      <c r="H136" s="105">
        <v>0</v>
      </c>
      <c r="I136" s="105">
        <v>10.814218814788603</v>
      </c>
      <c r="J136" s="105">
        <v>12.208551164247025</v>
      </c>
      <c r="K136" s="105">
        <v>13.037747219523055</v>
      </c>
      <c r="L136" s="105">
        <v>12.56853106168003</v>
      </c>
      <c r="M136" s="105">
        <v>0</v>
      </c>
      <c r="N136" s="105">
        <v>0</v>
      </c>
      <c r="O136" s="105">
        <v>0</v>
      </c>
      <c r="P136" s="105">
        <v>0</v>
      </c>
      <c r="Q136" s="105">
        <v>11.559461268279803</v>
      </c>
      <c r="R136" s="105">
        <v>0</v>
      </c>
      <c r="S136" s="105">
        <v>12.354999665998758</v>
      </c>
      <c r="T136" s="105">
        <v>0</v>
      </c>
      <c r="U136" s="105">
        <v>14.174730733476244</v>
      </c>
      <c r="V136" s="105">
        <v>0</v>
      </c>
      <c r="W136" s="105">
        <v>11.406531743714631</v>
      </c>
      <c r="X136" s="105">
        <v>16.556347528832472</v>
      </c>
      <c r="Y136" s="105">
        <v>16.692020296014352</v>
      </c>
      <c r="DA136" s="132" t="s">
        <v>4722</v>
      </c>
    </row>
    <row r="137" spans="1:105" ht="12" customHeight="1" x14ac:dyDescent="0.25">
      <c r="A137" s="108" t="s">
        <v>53</v>
      </c>
      <c r="B137" s="98"/>
      <c r="C137" s="99">
        <v>10.677673479915171</v>
      </c>
      <c r="D137" s="99">
        <v>10.600008970532635</v>
      </c>
      <c r="E137" s="99">
        <v>10.151042199063236</v>
      </c>
      <c r="F137" s="99">
        <v>10.019477772743171</v>
      </c>
      <c r="G137" s="99">
        <v>0</v>
      </c>
      <c r="H137" s="99">
        <v>0</v>
      </c>
      <c r="I137" s="99">
        <v>8.7771681489001541</v>
      </c>
      <c r="J137" s="99">
        <v>9.8144003939135604</v>
      </c>
      <c r="K137" s="99">
        <v>10.484963488835936</v>
      </c>
      <c r="L137" s="99">
        <v>10.075496278148981</v>
      </c>
      <c r="M137" s="99">
        <v>0</v>
      </c>
      <c r="N137" s="99">
        <v>0</v>
      </c>
      <c r="O137" s="99">
        <v>0</v>
      </c>
      <c r="P137" s="99">
        <v>0</v>
      </c>
      <c r="Q137" s="99">
        <v>9.2714086304286347</v>
      </c>
      <c r="R137" s="99">
        <v>0</v>
      </c>
      <c r="S137" s="99">
        <v>9.9370234343919233</v>
      </c>
      <c r="T137" s="99">
        <v>0</v>
      </c>
      <c r="U137" s="99">
        <v>11.399831150707106</v>
      </c>
      <c r="V137" s="99">
        <v>0</v>
      </c>
      <c r="W137" s="99">
        <v>9.059987024802723</v>
      </c>
      <c r="X137" s="99">
        <v>13.147844130597285</v>
      </c>
      <c r="Y137" s="99">
        <v>13.471324252201178</v>
      </c>
      <c r="DA137" s="63" t="s">
        <v>4723</v>
      </c>
    </row>
    <row r="138" spans="1:105" ht="12" customHeight="1" x14ac:dyDescent="0.25">
      <c r="A138" s="108" t="s">
        <v>52</v>
      </c>
      <c r="B138" s="98"/>
      <c r="C138" s="99">
        <v>2.700568192207772</v>
      </c>
      <c r="D138" s="99">
        <v>2.647660290767051</v>
      </c>
      <c r="E138" s="99">
        <v>2.5947693625316925</v>
      </c>
      <c r="F138" s="99">
        <v>2.5444702727235446</v>
      </c>
      <c r="G138" s="99">
        <v>0</v>
      </c>
      <c r="H138" s="99">
        <v>0</v>
      </c>
      <c r="I138" s="99">
        <v>2.0370506658884491</v>
      </c>
      <c r="J138" s="99">
        <v>2.394150770333463</v>
      </c>
      <c r="K138" s="99">
        <v>2.5527837306871208</v>
      </c>
      <c r="L138" s="99">
        <v>2.4930347835310491</v>
      </c>
      <c r="M138" s="99">
        <v>0</v>
      </c>
      <c r="N138" s="99">
        <v>0</v>
      </c>
      <c r="O138" s="99">
        <v>0</v>
      </c>
      <c r="P138" s="99">
        <v>0</v>
      </c>
      <c r="Q138" s="99">
        <v>2.2880526378511683</v>
      </c>
      <c r="R138" s="99">
        <v>0</v>
      </c>
      <c r="S138" s="99">
        <v>2.4179762316068367</v>
      </c>
      <c r="T138" s="99">
        <v>0</v>
      </c>
      <c r="U138" s="99">
        <v>2.7748995827691405</v>
      </c>
      <c r="V138" s="99">
        <v>0</v>
      </c>
      <c r="W138" s="99">
        <v>2.3465447189119093</v>
      </c>
      <c r="X138" s="99">
        <v>3.4085033982351867</v>
      </c>
      <c r="Y138" s="99">
        <v>3.2206960438131746</v>
      </c>
      <c r="DA138" s="63" t="s">
        <v>4724</v>
      </c>
    </row>
    <row r="139" spans="1:105" ht="12" customHeight="1" x14ac:dyDescent="0.25">
      <c r="A139" s="121" t="s">
        <v>54</v>
      </c>
      <c r="B139" s="122"/>
      <c r="C139" s="123">
        <v>1.3672058579270068</v>
      </c>
      <c r="D139" s="123">
        <v>1.3504816053804438</v>
      </c>
      <c r="E139" s="123">
        <v>1.3464641471164283</v>
      </c>
      <c r="F139" s="123">
        <v>1.3164734407658485</v>
      </c>
      <c r="G139" s="123">
        <v>1.1843589462836288</v>
      </c>
      <c r="H139" s="123">
        <v>1.165883826819597</v>
      </c>
      <c r="I139" s="123">
        <v>1.1601256105806685</v>
      </c>
      <c r="J139" s="123">
        <v>1.4115312467298611</v>
      </c>
      <c r="K139" s="123">
        <v>1.5758179371854903</v>
      </c>
      <c r="L139" s="123">
        <v>1.5415700135305417</v>
      </c>
      <c r="M139" s="123">
        <v>1.3196735687759136</v>
      </c>
      <c r="N139" s="123">
        <v>1.4996429069470634</v>
      </c>
      <c r="O139" s="123">
        <v>1.5759750778178674</v>
      </c>
      <c r="P139" s="123">
        <v>1.4271308636821032</v>
      </c>
      <c r="Q139" s="123">
        <v>1.5169324776160147</v>
      </c>
      <c r="R139" s="123">
        <v>1.5131643018620682</v>
      </c>
      <c r="S139" s="123">
        <v>1.6791332971512558</v>
      </c>
      <c r="T139" s="123">
        <v>1.627198544239935</v>
      </c>
      <c r="U139" s="123">
        <v>2.1165791826461016</v>
      </c>
      <c r="V139" s="123">
        <v>2.0895758390855339</v>
      </c>
      <c r="W139" s="123">
        <v>2.3588389706266408</v>
      </c>
      <c r="X139" s="123">
        <v>3.4476912103506012</v>
      </c>
      <c r="Y139" s="123">
        <v>3.2693696187235619</v>
      </c>
      <c r="DA139" s="130" t="s">
        <v>4725</v>
      </c>
    </row>
    <row r="140" spans="1:105" ht="12" customHeight="1" x14ac:dyDescent="0.25">
      <c r="A140" s="97" t="s">
        <v>50</v>
      </c>
      <c r="B140" s="98"/>
      <c r="C140" s="99">
        <v>1.5070124734784334</v>
      </c>
      <c r="D140" s="99">
        <v>1.404118675127541</v>
      </c>
      <c r="E140" s="99">
        <v>1.5693154079334501</v>
      </c>
      <c r="F140" s="99">
        <v>1.3286318046648158</v>
      </c>
      <c r="G140" s="99">
        <v>1.4341779086022495</v>
      </c>
      <c r="H140" s="99">
        <v>0.75481398998654115</v>
      </c>
      <c r="I140" s="99">
        <v>0.99764062977202772</v>
      </c>
      <c r="J140" s="99">
        <v>1.6107643763231407</v>
      </c>
      <c r="K140" s="99">
        <v>1.9670500997413869</v>
      </c>
      <c r="L140" s="99">
        <v>1.4933504116608756</v>
      </c>
      <c r="M140" s="99">
        <v>1.226746094140978</v>
      </c>
      <c r="N140" s="99">
        <v>1.1204099308496878</v>
      </c>
      <c r="O140" s="99">
        <v>1.6051731970180754</v>
      </c>
      <c r="P140" s="99">
        <v>1.3975643086126839</v>
      </c>
      <c r="Q140" s="99">
        <v>1.8054676413871202</v>
      </c>
      <c r="R140" s="99">
        <v>1.445478899488593</v>
      </c>
      <c r="S140" s="99">
        <v>1.6505240746109886</v>
      </c>
      <c r="T140" s="99">
        <v>1.6282369076545138</v>
      </c>
      <c r="U140" s="99">
        <v>2.1470096893718531</v>
      </c>
      <c r="V140" s="99">
        <v>2.0666592949194884</v>
      </c>
      <c r="W140" s="99">
        <v>2.4896657759663521</v>
      </c>
      <c r="X140" s="99">
        <v>3.4826721686007365</v>
      </c>
      <c r="Y140" s="99">
        <v>3.0368259587444482</v>
      </c>
      <c r="DA140" s="63" t="s">
        <v>4726</v>
      </c>
    </row>
    <row r="141" spans="1:105" ht="12" customHeight="1" x14ac:dyDescent="0.25">
      <c r="A141" s="109" t="s">
        <v>120</v>
      </c>
      <c r="B141" s="33"/>
      <c r="C141" s="110">
        <v>1.345532929688138</v>
      </c>
      <c r="D141" s="110">
        <v>1.3427129224997081</v>
      </c>
      <c r="E141" s="110">
        <v>1.3149202240590958</v>
      </c>
      <c r="F141" s="110">
        <v>1.3155048446134348</v>
      </c>
      <c r="G141" s="110">
        <v>1.1627261982616017</v>
      </c>
      <c r="H141" s="110">
        <v>1.1986885254682038</v>
      </c>
      <c r="I141" s="110">
        <v>1.1787421554949533</v>
      </c>
      <c r="J141" s="110">
        <v>1.3762910605107068</v>
      </c>
      <c r="K141" s="110">
        <v>1.5291887736666578</v>
      </c>
      <c r="L141" s="110">
        <v>1.5438446159466928</v>
      </c>
      <c r="M141" s="110">
        <v>1.3207185940293411</v>
      </c>
      <c r="N141" s="110">
        <v>1.508735736977745</v>
      </c>
      <c r="O141" s="110">
        <v>1.5736640252823821</v>
      </c>
      <c r="P141" s="110">
        <v>1.4307919770695701</v>
      </c>
      <c r="Q141" s="110">
        <v>1.4871840665073599</v>
      </c>
      <c r="R141" s="110">
        <v>1.5197042076910883</v>
      </c>
      <c r="S141" s="110">
        <v>1.6805611699891372</v>
      </c>
      <c r="T141" s="110">
        <v>1.6271703481059212</v>
      </c>
      <c r="U141" s="110">
        <v>2.115518488688573</v>
      </c>
      <c r="V141" s="110">
        <v>2.090637398199243</v>
      </c>
      <c r="W141" s="110">
        <v>2.3514581511740782</v>
      </c>
      <c r="X141" s="110">
        <v>3.446223551940188</v>
      </c>
      <c r="Y141" s="110">
        <v>3.2759503601554636</v>
      </c>
      <c r="DA141" s="60" t="s">
        <v>4727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156.94627114779695</v>
      </c>
      <c r="D143" s="118">
        <f t="shared" si="49"/>
        <v>155.37965001004088</v>
      </c>
      <c r="E143" s="118">
        <f t="shared" si="49"/>
        <v>159.59703163565254</v>
      </c>
      <c r="F143" s="118">
        <f t="shared" si="49"/>
        <v>149.43422375807839</v>
      </c>
      <c r="G143" s="118">
        <f t="shared" si="49"/>
        <v>145.0152677866202</v>
      </c>
      <c r="H143" s="118">
        <f t="shared" si="49"/>
        <v>143.20170352600343</v>
      </c>
      <c r="I143" s="118">
        <f t="shared" si="49"/>
        <v>139.81628243818659</v>
      </c>
      <c r="J143" s="118">
        <f t="shared" si="49"/>
        <v>140.56874600348544</v>
      </c>
      <c r="K143" s="118">
        <f t="shared" si="49"/>
        <v>145.67581245509206</v>
      </c>
      <c r="L143" s="118">
        <f t="shared" si="49"/>
        <v>158.93048374696065</v>
      </c>
      <c r="M143" s="118">
        <f t="shared" si="49"/>
        <v>128.00868970180383</v>
      </c>
      <c r="N143" s="118">
        <f t="shared" si="49"/>
        <v>142.5428330560664</v>
      </c>
      <c r="O143" s="118">
        <f t="shared" si="49"/>
        <v>134.41467601793912</v>
      </c>
      <c r="P143" s="118">
        <f t="shared" si="49"/>
        <v>125.30719606074213</v>
      </c>
      <c r="Q143" s="118">
        <f t="shared" si="49"/>
        <v>121.68280992200621</v>
      </c>
      <c r="R143" s="118">
        <f t="shared" ref="R143:V143" si="50">R144+R146+R148+R157</f>
        <v>126.99374811832004</v>
      </c>
      <c r="S143" s="118">
        <f t="shared" si="50"/>
        <v>123.63121513616251</v>
      </c>
      <c r="T143" s="118">
        <f t="shared" si="50"/>
        <v>115.89142836629408</v>
      </c>
      <c r="U143" s="118">
        <f t="shared" si="50"/>
        <v>119.68061360170533</v>
      </c>
      <c r="V143" s="118">
        <f t="shared" si="50"/>
        <v>96.803054660691657</v>
      </c>
      <c r="W143" s="118">
        <f t="shared" ref="W143:Y143" si="51">W144+W146+W148+W157</f>
        <v>103.11709194801819</v>
      </c>
      <c r="X143" s="118">
        <f t="shared" si="51"/>
        <v>99.313979728400057</v>
      </c>
      <c r="Y143" s="118">
        <f t="shared" si="51"/>
        <v>89.959317989845275</v>
      </c>
      <c r="DA143" s="129" t="s">
        <v>4728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139.94907213456398</v>
      </c>
      <c r="D144" s="123">
        <f t="shared" si="52"/>
        <v>138.7190779385497</v>
      </c>
      <c r="E144" s="123">
        <f t="shared" si="52"/>
        <v>143.8859136561332</v>
      </c>
      <c r="F144" s="123">
        <f t="shared" si="52"/>
        <v>133.73102633758401</v>
      </c>
      <c r="G144" s="123">
        <f t="shared" si="52"/>
        <v>129.73533783438154</v>
      </c>
      <c r="H144" s="123">
        <f t="shared" si="52"/>
        <v>128.3764258799487</v>
      </c>
      <c r="I144" s="123">
        <f t="shared" si="52"/>
        <v>126.06531601104572</v>
      </c>
      <c r="J144" s="123">
        <f t="shared" si="52"/>
        <v>123.34140950669158</v>
      </c>
      <c r="K144" s="123">
        <f t="shared" si="52"/>
        <v>129.26214167536921</v>
      </c>
      <c r="L144" s="123">
        <f t="shared" si="52"/>
        <v>141.70706253567653</v>
      </c>
      <c r="M144" s="123">
        <f t="shared" si="52"/>
        <v>114.03071441920621</v>
      </c>
      <c r="N144" s="123">
        <f t="shared" si="52"/>
        <v>126.06038527556539</v>
      </c>
      <c r="O144" s="123">
        <f t="shared" si="52"/>
        <v>116.88221374781783</v>
      </c>
      <c r="P144" s="123">
        <f t="shared" si="52"/>
        <v>110.73838698131429</v>
      </c>
      <c r="Q144" s="123">
        <f t="shared" si="52"/>
        <v>105.70504344103186</v>
      </c>
      <c r="R144" s="123">
        <f t="shared" si="52"/>
        <v>112.22271061736252</v>
      </c>
      <c r="S144" s="123">
        <f t="shared" si="52"/>
        <v>108.36667729610319</v>
      </c>
      <c r="T144" s="123">
        <f t="shared" si="52"/>
        <v>100.54195570368729</v>
      </c>
      <c r="U144" s="123">
        <f t="shared" si="52"/>
        <v>99.960061555435857</v>
      </c>
      <c r="V144" s="123">
        <f t="shared" si="52"/>
        <v>78.705127454810949</v>
      </c>
      <c r="W144" s="123">
        <f t="shared" si="52"/>
        <v>82.590188139634037</v>
      </c>
      <c r="X144" s="123">
        <f t="shared" si="52"/>
        <v>76.713801214000213</v>
      </c>
      <c r="Y144" s="123">
        <f t="shared" si="52"/>
        <v>62.256030206881995</v>
      </c>
      <c r="DA144" s="130" t="s">
        <v>4729</v>
      </c>
    </row>
    <row r="145" spans="1:105" ht="12" customHeight="1" x14ac:dyDescent="0.25">
      <c r="A145" s="97" t="s">
        <v>53</v>
      </c>
      <c r="B145" s="98"/>
      <c r="C145" s="99">
        <v>139.94907213456398</v>
      </c>
      <c r="D145" s="99">
        <v>138.7190779385497</v>
      </c>
      <c r="E145" s="99">
        <v>143.8859136561332</v>
      </c>
      <c r="F145" s="99">
        <v>133.73102633758401</v>
      </c>
      <c r="G145" s="99">
        <v>129.73533783438154</v>
      </c>
      <c r="H145" s="99">
        <v>128.3764258799487</v>
      </c>
      <c r="I145" s="99">
        <v>126.06531601104572</v>
      </c>
      <c r="J145" s="99">
        <v>123.34140950669158</v>
      </c>
      <c r="K145" s="99">
        <v>129.26214167536921</v>
      </c>
      <c r="L145" s="99">
        <v>141.70706253567653</v>
      </c>
      <c r="M145" s="99">
        <v>114.03071441920621</v>
      </c>
      <c r="N145" s="99">
        <v>126.06038527556539</v>
      </c>
      <c r="O145" s="99">
        <v>116.88221374781783</v>
      </c>
      <c r="P145" s="99">
        <v>110.73838698131429</v>
      </c>
      <c r="Q145" s="99">
        <v>105.70504344103186</v>
      </c>
      <c r="R145" s="99">
        <v>112.22271061736252</v>
      </c>
      <c r="S145" s="99">
        <v>108.36667729610319</v>
      </c>
      <c r="T145" s="99">
        <v>100.54195570368729</v>
      </c>
      <c r="U145" s="99">
        <v>99.960061555435857</v>
      </c>
      <c r="V145" s="99">
        <v>78.705127454810949</v>
      </c>
      <c r="W145" s="99">
        <v>82.590188139634037</v>
      </c>
      <c r="X145" s="99">
        <v>76.713801214000213</v>
      </c>
      <c r="Y145" s="99">
        <v>62.256030206881995</v>
      </c>
      <c r="DA145" s="63" t="s">
        <v>4730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2.2517652834541755</v>
      </c>
      <c r="D146" s="123">
        <f t="shared" si="53"/>
        <v>2.0623882699010596</v>
      </c>
      <c r="E146" s="123">
        <f t="shared" si="53"/>
        <v>1.6187220113547574</v>
      </c>
      <c r="F146" s="123">
        <f t="shared" si="53"/>
        <v>1.8227949683992912</v>
      </c>
      <c r="G146" s="123">
        <f t="shared" si="53"/>
        <v>2.7923224330893657</v>
      </c>
      <c r="H146" s="123">
        <f t="shared" si="53"/>
        <v>2.3963034229055706</v>
      </c>
      <c r="I146" s="123">
        <f t="shared" si="53"/>
        <v>1.7772342312362572</v>
      </c>
      <c r="J146" s="123">
        <f t="shared" si="53"/>
        <v>3.6086443907343591</v>
      </c>
      <c r="K146" s="123">
        <f t="shared" si="53"/>
        <v>1.8011433509296348</v>
      </c>
      <c r="L146" s="123">
        <f t="shared" si="53"/>
        <v>3.1140153366600969</v>
      </c>
      <c r="M146" s="123">
        <f t="shared" si="53"/>
        <v>1.5184333510534529</v>
      </c>
      <c r="N146" s="123">
        <f t="shared" si="53"/>
        <v>2.8951197421507304</v>
      </c>
      <c r="O146" s="123">
        <f t="shared" si="53"/>
        <v>3.3607259505544302</v>
      </c>
      <c r="P146" s="123">
        <f t="shared" si="53"/>
        <v>1.9364990525730539</v>
      </c>
      <c r="Q146" s="123">
        <f t="shared" si="53"/>
        <v>2.9039833024831143</v>
      </c>
      <c r="R146" s="123">
        <f t="shared" si="53"/>
        <v>1.7128885122713555</v>
      </c>
      <c r="S146" s="123">
        <f t="shared" si="53"/>
        <v>1.2327581329458597</v>
      </c>
      <c r="T146" s="123">
        <f t="shared" si="53"/>
        <v>2.4010409742394003</v>
      </c>
      <c r="U146" s="123">
        <f t="shared" si="53"/>
        <v>3.4312534915056054</v>
      </c>
      <c r="V146" s="123">
        <f t="shared" si="53"/>
        <v>5.6168542436980005</v>
      </c>
      <c r="W146" s="123">
        <f t="shared" si="53"/>
        <v>6.7630317457283198</v>
      </c>
      <c r="X146" s="123">
        <f t="shared" si="53"/>
        <v>2.5988545059643147</v>
      </c>
      <c r="Y146" s="123">
        <f t="shared" si="53"/>
        <v>7.7440873069624105</v>
      </c>
      <c r="DA146" s="130" t="s">
        <v>4731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2.2517652834541755</v>
      </c>
      <c r="D147" s="99">
        <f>RES_hhdet_in_tesh!D147/RES_summary!D$21</f>
        <v>2.0623882699010596</v>
      </c>
      <c r="E147" s="99">
        <f>RES_hhdet_in_tesh!E147/RES_summary!E$21</f>
        <v>1.6187220113547574</v>
      </c>
      <c r="F147" s="99">
        <f>RES_hhdet_in_tesh!F147/RES_summary!F$21</f>
        <v>1.8227949683992912</v>
      </c>
      <c r="G147" s="99">
        <f>RES_hhdet_in_tesh!G147/RES_summary!G$21</f>
        <v>2.7923224330893657</v>
      </c>
      <c r="H147" s="99">
        <f>RES_hhdet_in_tesh!H147/RES_summary!H$21</f>
        <v>2.3963034229055706</v>
      </c>
      <c r="I147" s="99">
        <f>RES_hhdet_in_tesh!I147/RES_summary!I$21</f>
        <v>1.7772342312362572</v>
      </c>
      <c r="J147" s="99">
        <f>RES_hhdet_in_tesh!J147/RES_summary!J$21</f>
        <v>3.6086443907343591</v>
      </c>
      <c r="K147" s="99">
        <f>RES_hhdet_in_tesh!K147/RES_summary!K$21</f>
        <v>1.8011433509296348</v>
      </c>
      <c r="L147" s="99">
        <f>RES_hhdet_in_tesh!L147/RES_summary!L$21</f>
        <v>3.1140153366600969</v>
      </c>
      <c r="M147" s="99">
        <f>RES_hhdet_in_tesh!M147/RES_summary!M$21</f>
        <v>1.5184333510534529</v>
      </c>
      <c r="N147" s="99">
        <f>RES_hhdet_in_tesh!N147/RES_summary!N$21</f>
        <v>2.8951197421507304</v>
      </c>
      <c r="O147" s="99">
        <f>RES_hhdet_in_tesh!O147/RES_summary!O$21</f>
        <v>3.3607259505544302</v>
      </c>
      <c r="P147" s="99">
        <f>RES_hhdet_in_tesh!P147/RES_summary!P$21</f>
        <v>1.9364990525730539</v>
      </c>
      <c r="Q147" s="99">
        <f>RES_hhdet_in_tesh!Q147/RES_summary!Q$21</f>
        <v>2.9039833024831143</v>
      </c>
      <c r="R147" s="99">
        <f>RES_hhdet_in_tesh!R147/RES_summary!R$21</f>
        <v>1.7128885122713555</v>
      </c>
      <c r="S147" s="99">
        <f>RES_hhdet_in_tesh!S147/RES_summary!S$21</f>
        <v>1.2327581329458597</v>
      </c>
      <c r="T147" s="99">
        <f>RES_hhdet_in_tesh!T147/RES_summary!T$21</f>
        <v>2.4010409742394003</v>
      </c>
      <c r="U147" s="99">
        <f>RES_hhdet_in_tesh!U147/RES_summary!U$21</f>
        <v>3.4312534915056054</v>
      </c>
      <c r="V147" s="99">
        <f>RES_hhdet_in_tesh!V147/RES_summary!V$21</f>
        <v>5.6168542436980005</v>
      </c>
      <c r="W147" s="99">
        <f>RES_hhdet_in_tesh!W147/RES_summary!W$21</f>
        <v>6.7630317457283198</v>
      </c>
      <c r="X147" s="99">
        <f>RES_hhdet_in_tesh!X147/RES_summary!X$21</f>
        <v>2.5988545059643147</v>
      </c>
      <c r="Y147" s="99">
        <f>RES_hhdet_in_tesh!Y147/RES_summary!Y$21</f>
        <v>7.7440873069624105</v>
      </c>
      <c r="DA147" s="63" t="s">
        <v>4732</v>
      </c>
    </row>
    <row r="148" spans="1:105" ht="12" customHeight="1" x14ac:dyDescent="0.25">
      <c r="A148" s="121" t="s">
        <v>55</v>
      </c>
      <c r="B148" s="122"/>
      <c r="C148" s="123">
        <v>13.378228091596309</v>
      </c>
      <c r="D148" s="123">
        <v>13.247702919610996</v>
      </c>
      <c r="E148" s="123">
        <v>12.745934770068159</v>
      </c>
      <c r="F148" s="123">
        <v>12.563928701604787</v>
      </c>
      <c r="G148" s="123">
        <v>11.303249163320324</v>
      </c>
      <c r="H148" s="123">
        <v>11.263104331036924</v>
      </c>
      <c r="I148" s="123">
        <v>10.813607676096996</v>
      </c>
      <c r="J148" s="123">
        <v>12.20715735078676</v>
      </c>
      <c r="K148" s="123">
        <v>13.03669724343826</v>
      </c>
      <c r="L148" s="123">
        <v>12.567834364016289</v>
      </c>
      <c r="M148" s="123">
        <v>11.13986842257003</v>
      </c>
      <c r="N148" s="123">
        <v>12.087687151373599</v>
      </c>
      <c r="O148" s="123">
        <v>12.59576088666029</v>
      </c>
      <c r="P148" s="123">
        <v>11.205179682371536</v>
      </c>
      <c r="Q148" s="123">
        <v>11.556847401043402</v>
      </c>
      <c r="R148" s="123">
        <v>11.544983159290446</v>
      </c>
      <c r="S148" s="123">
        <v>12.352646138475498</v>
      </c>
      <c r="T148" s="123">
        <v>11.321233126524289</v>
      </c>
      <c r="U148" s="123">
        <v>14.172718943890478</v>
      </c>
      <c r="V148" s="123">
        <v>10.391496807802946</v>
      </c>
      <c r="W148" s="123">
        <v>11.405032866243367</v>
      </c>
      <c r="X148" s="123">
        <v>16.553632398540788</v>
      </c>
      <c r="Y148" s="123">
        <v>16.689832820872414</v>
      </c>
      <c r="DA148" s="130" t="s">
        <v>4733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4734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4735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4736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4737</v>
      </c>
    </row>
    <row r="153" spans="1:105" ht="12" customHeight="1" x14ac:dyDescent="0.25">
      <c r="A153" s="106" t="s">
        <v>122</v>
      </c>
      <c r="B153" s="101"/>
      <c r="C153" s="102">
        <v>13.378227867237964</v>
      </c>
      <c r="D153" s="102">
        <v>13.247703393878046</v>
      </c>
      <c r="E153" s="102">
        <v>12.745936382676424</v>
      </c>
      <c r="F153" s="102">
        <v>12.563928364909291</v>
      </c>
      <c r="G153" s="102">
        <v>11.303244959897707</v>
      </c>
      <c r="H153" s="102">
        <v>11.263079306636277</v>
      </c>
      <c r="I153" s="102">
        <v>10.813590269594368</v>
      </c>
      <c r="J153" s="102">
        <v>12.207090823481094</v>
      </c>
      <c r="K153" s="102">
        <v>13.036669378135871</v>
      </c>
      <c r="L153" s="102">
        <v>12.567810861543416</v>
      </c>
      <c r="M153" s="102">
        <v>11.139860105922251</v>
      </c>
      <c r="N153" s="102">
        <v>12.087676378051375</v>
      </c>
      <c r="O153" s="102">
        <v>12.595724960303913</v>
      </c>
      <c r="P153" s="102">
        <v>11.205032910362627</v>
      </c>
      <c r="Q153" s="102">
        <v>11.556705334668534</v>
      </c>
      <c r="R153" s="102">
        <v>11.544788001467202</v>
      </c>
      <c r="S153" s="102">
        <v>12.352495607520774</v>
      </c>
      <c r="T153" s="102">
        <v>11.321077345800369</v>
      </c>
      <c r="U153" s="102">
        <v>14.172560146632511</v>
      </c>
      <c r="V153" s="102">
        <v>10.391372993598688</v>
      </c>
      <c r="W153" s="102">
        <v>11.404906067556142</v>
      </c>
      <c r="X153" s="102">
        <v>16.55338890275387</v>
      </c>
      <c r="Y153" s="102">
        <v>16.689632335198475</v>
      </c>
      <c r="DA153" s="131" t="s">
        <v>4738</v>
      </c>
    </row>
    <row r="154" spans="1:105" ht="12" customHeight="1" x14ac:dyDescent="0.25">
      <c r="A154" s="107" t="s">
        <v>121</v>
      </c>
      <c r="B154" s="104"/>
      <c r="C154" s="105">
        <v>13.378241672122943</v>
      </c>
      <c r="D154" s="105">
        <v>13.247669261299682</v>
      </c>
      <c r="E154" s="105">
        <v>12.745811561594927</v>
      </c>
      <c r="F154" s="105">
        <v>12.563948045466713</v>
      </c>
      <c r="G154" s="105">
        <v>11.303440055291697</v>
      </c>
      <c r="H154" s="105">
        <v>11.263718905147163</v>
      </c>
      <c r="I154" s="105">
        <v>10.814218814788603</v>
      </c>
      <c r="J154" s="105">
        <v>12.208551164247023</v>
      </c>
      <c r="K154" s="105">
        <v>13.037747219523053</v>
      </c>
      <c r="L154" s="105">
        <v>12.568531061680025</v>
      </c>
      <c r="M154" s="105">
        <v>11.14012718472477</v>
      </c>
      <c r="N154" s="105">
        <v>12.087946443092264</v>
      </c>
      <c r="O154" s="105">
        <v>12.596449098096702</v>
      </c>
      <c r="P154" s="105">
        <v>11.207347356016815</v>
      </c>
      <c r="Q154" s="105">
        <v>11.559461268279803</v>
      </c>
      <c r="R154" s="105">
        <v>11.547749057786229</v>
      </c>
      <c r="S154" s="105">
        <v>12.354999665998756</v>
      </c>
      <c r="T154" s="105">
        <v>11.323149853442827</v>
      </c>
      <c r="U154" s="105">
        <v>14.174730733476245</v>
      </c>
      <c r="V154" s="105">
        <v>10.392841796665719</v>
      </c>
      <c r="W154" s="105">
        <v>11.406531743714629</v>
      </c>
      <c r="X154" s="105">
        <v>16.556347528832475</v>
      </c>
      <c r="Y154" s="105">
        <v>16.692020296014356</v>
      </c>
      <c r="DA154" s="132" t="s">
        <v>4739</v>
      </c>
    </row>
    <row r="155" spans="1:105" ht="12" customHeight="1" x14ac:dyDescent="0.25">
      <c r="A155" s="108" t="s">
        <v>53</v>
      </c>
      <c r="B155" s="98"/>
      <c r="C155" s="99">
        <v>10.677673479915171</v>
      </c>
      <c r="D155" s="99">
        <v>10.600008970532631</v>
      </c>
      <c r="E155" s="99">
        <v>10.151042199063236</v>
      </c>
      <c r="F155" s="99">
        <v>10.019477772743169</v>
      </c>
      <c r="G155" s="99">
        <v>9.053364634180074</v>
      </c>
      <c r="H155" s="99">
        <v>9.0140355156318961</v>
      </c>
      <c r="I155" s="99">
        <v>8.7771681489001558</v>
      </c>
      <c r="J155" s="99">
        <v>9.8144003939135604</v>
      </c>
      <c r="K155" s="99">
        <v>10.484963488835936</v>
      </c>
      <c r="L155" s="99">
        <v>10.075496278148979</v>
      </c>
      <c r="M155" s="99">
        <v>8.9631334204665123</v>
      </c>
      <c r="N155" s="99">
        <v>9.7163547129944234</v>
      </c>
      <c r="O155" s="99">
        <v>10.111328328431634</v>
      </c>
      <c r="P155" s="99">
        <v>9.0032463565248833</v>
      </c>
      <c r="Q155" s="99">
        <v>9.2714086304286365</v>
      </c>
      <c r="R155" s="99">
        <v>9.2868666627828915</v>
      </c>
      <c r="S155" s="99">
        <v>9.9370234343919215</v>
      </c>
      <c r="T155" s="99">
        <v>9.1163267503328331</v>
      </c>
      <c r="U155" s="99">
        <v>11.399831150707106</v>
      </c>
      <c r="V155" s="99">
        <v>8.3500139982683645</v>
      </c>
      <c r="W155" s="99">
        <v>9.0599870248027194</v>
      </c>
      <c r="X155" s="99">
        <v>13.147844130597289</v>
      </c>
      <c r="Y155" s="99">
        <v>13.471324252201182</v>
      </c>
      <c r="DA155" s="63" t="s">
        <v>4740</v>
      </c>
    </row>
    <row r="156" spans="1:105" ht="12" customHeight="1" x14ac:dyDescent="0.25">
      <c r="A156" s="108" t="s">
        <v>52</v>
      </c>
      <c r="B156" s="98"/>
      <c r="C156" s="99">
        <v>2.7005681922077724</v>
      </c>
      <c r="D156" s="99">
        <v>2.647660290767051</v>
      </c>
      <c r="E156" s="99">
        <v>2.5947693625316921</v>
      </c>
      <c r="F156" s="99">
        <v>2.5444702727235438</v>
      </c>
      <c r="G156" s="99">
        <v>2.2500754211116214</v>
      </c>
      <c r="H156" s="99">
        <v>2.2496833895152677</v>
      </c>
      <c r="I156" s="99">
        <v>2.0370506658884491</v>
      </c>
      <c r="J156" s="99">
        <v>2.3941507703334621</v>
      </c>
      <c r="K156" s="99">
        <v>2.5527837306871191</v>
      </c>
      <c r="L156" s="99">
        <v>2.4930347835310491</v>
      </c>
      <c r="M156" s="99">
        <v>2.1769937642582562</v>
      </c>
      <c r="N156" s="99">
        <v>2.3715917300978426</v>
      </c>
      <c r="O156" s="99">
        <v>2.4851207696650679</v>
      </c>
      <c r="P156" s="99">
        <v>2.2041009994919318</v>
      </c>
      <c r="Q156" s="99">
        <v>2.2880526378511679</v>
      </c>
      <c r="R156" s="99">
        <v>2.2608823950033381</v>
      </c>
      <c r="S156" s="99">
        <v>2.4179762316068367</v>
      </c>
      <c r="T156" s="99">
        <v>2.2068231031099939</v>
      </c>
      <c r="U156" s="99">
        <v>2.7748995827691414</v>
      </c>
      <c r="V156" s="99">
        <v>2.0428277983973526</v>
      </c>
      <c r="W156" s="99">
        <v>2.3465447189119093</v>
      </c>
      <c r="X156" s="99">
        <v>3.4085033982351867</v>
      </c>
      <c r="Y156" s="99">
        <v>3.2206960438131764</v>
      </c>
      <c r="DA156" s="63" t="s">
        <v>4741</v>
      </c>
    </row>
    <row r="157" spans="1:105" ht="12" customHeight="1" x14ac:dyDescent="0.25">
      <c r="A157" s="121" t="s">
        <v>54</v>
      </c>
      <c r="B157" s="122"/>
      <c r="C157" s="123">
        <v>1.3672056381825017</v>
      </c>
      <c r="D157" s="123">
        <v>1.3504808819791305</v>
      </c>
      <c r="E157" s="123">
        <v>1.3464611980964454</v>
      </c>
      <c r="F157" s="123">
        <v>1.3164737504903004</v>
      </c>
      <c r="G157" s="123">
        <v>1.1843583558289734</v>
      </c>
      <c r="H157" s="123">
        <v>1.165869892112249</v>
      </c>
      <c r="I157" s="123">
        <v>1.160124519807602</v>
      </c>
      <c r="J157" s="123">
        <v>1.4115347552727573</v>
      </c>
      <c r="K157" s="123">
        <v>1.5758301853549666</v>
      </c>
      <c r="L157" s="123">
        <v>1.5415715106077443</v>
      </c>
      <c r="M157" s="123">
        <v>1.3196735089741531</v>
      </c>
      <c r="N157" s="123">
        <v>1.4996408869766917</v>
      </c>
      <c r="O157" s="123">
        <v>1.5759754329065825</v>
      </c>
      <c r="P157" s="123">
        <v>1.4271303444832442</v>
      </c>
      <c r="Q157" s="123">
        <v>1.5169357774478454</v>
      </c>
      <c r="R157" s="123">
        <v>1.5131658293957124</v>
      </c>
      <c r="S157" s="123">
        <v>1.6791335686379658</v>
      </c>
      <c r="T157" s="123">
        <v>1.6271985618431066</v>
      </c>
      <c r="U157" s="123">
        <v>2.1165796108734027</v>
      </c>
      <c r="V157" s="123">
        <v>2.0895761543797633</v>
      </c>
      <c r="W157" s="123">
        <v>2.358839196412446</v>
      </c>
      <c r="X157" s="123">
        <v>3.4476916098947408</v>
      </c>
      <c r="Y157" s="123">
        <v>3.2693676551284674</v>
      </c>
      <c r="DA157" s="130" t="s">
        <v>4742</v>
      </c>
    </row>
    <row r="158" spans="1:105" ht="12" customHeight="1" x14ac:dyDescent="0.25">
      <c r="A158" s="97" t="s">
        <v>50</v>
      </c>
      <c r="B158" s="98"/>
      <c r="C158" s="99">
        <v>1.5070124734784336</v>
      </c>
      <c r="D158" s="99">
        <v>1.4041186751275407</v>
      </c>
      <c r="E158" s="99">
        <v>1.5693154079334501</v>
      </c>
      <c r="F158" s="99">
        <v>1.3286318046648162</v>
      </c>
      <c r="G158" s="99">
        <v>1.4341779086022493</v>
      </c>
      <c r="H158" s="99">
        <v>0.75481398998654115</v>
      </c>
      <c r="I158" s="99">
        <v>0.99764062977202772</v>
      </c>
      <c r="J158" s="99">
        <v>1.6107643763231412</v>
      </c>
      <c r="K158" s="99">
        <v>1.9670500997413869</v>
      </c>
      <c r="L158" s="99">
        <v>1.4933504116608753</v>
      </c>
      <c r="M158" s="99">
        <v>1.2267460941409782</v>
      </c>
      <c r="N158" s="99">
        <v>1.1204099308496882</v>
      </c>
      <c r="O158" s="99">
        <v>1.6051731970180749</v>
      </c>
      <c r="P158" s="99">
        <v>1.3975643086126841</v>
      </c>
      <c r="Q158" s="99">
        <v>1.8054676413871205</v>
      </c>
      <c r="R158" s="99">
        <v>1.4454788994885928</v>
      </c>
      <c r="S158" s="99">
        <v>1.6505240746109888</v>
      </c>
      <c r="T158" s="99">
        <v>1.6282369076545138</v>
      </c>
      <c r="U158" s="99">
        <v>2.1470096893718531</v>
      </c>
      <c r="V158" s="99">
        <v>2.0666592949194889</v>
      </c>
      <c r="W158" s="99">
        <v>2.4896657759663521</v>
      </c>
      <c r="X158" s="99">
        <v>3.4826721686007369</v>
      </c>
      <c r="Y158" s="99">
        <v>3.0368259587444486</v>
      </c>
      <c r="DA158" s="63" t="s">
        <v>4743</v>
      </c>
    </row>
    <row r="159" spans="1:105" ht="12" customHeight="1" x14ac:dyDescent="0.25">
      <c r="A159" s="109" t="s">
        <v>120</v>
      </c>
      <c r="B159" s="33"/>
      <c r="C159" s="110">
        <v>1.3455329296881382</v>
      </c>
      <c r="D159" s="110">
        <v>1.3427129224997085</v>
      </c>
      <c r="E159" s="110">
        <v>1.3149202240590958</v>
      </c>
      <c r="F159" s="110">
        <v>1.3155048446134352</v>
      </c>
      <c r="G159" s="110">
        <v>1.1627261982616017</v>
      </c>
      <c r="H159" s="110">
        <v>1.1986885254682036</v>
      </c>
      <c r="I159" s="110">
        <v>1.1787421554949531</v>
      </c>
      <c r="J159" s="110">
        <v>1.3762910605107066</v>
      </c>
      <c r="K159" s="110">
        <v>1.5291887736666585</v>
      </c>
      <c r="L159" s="110">
        <v>1.5438446159466925</v>
      </c>
      <c r="M159" s="110">
        <v>1.3207185940293411</v>
      </c>
      <c r="N159" s="110">
        <v>1.508735736977745</v>
      </c>
      <c r="O159" s="110">
        <v>1.5736640252823821</v>
      </c>
      <c r="P159" s="110">
        <v>1.4307919770695698</v>
      </c>
      <c r="Q159" s="110">
        <v>1.4871840665073599</v>
      </c>
      <c r="R159" s="110">
        <v>1.5197042076910885</v>
      </c>
      <c r="S159" s="110">
        <v>1.6805611699891376</v>
      </c>
      <c r="T159" s="110">
        <v>1.6271703481059214</v>
      </c>
      <c r="U159" s="110">
        <v>2.115518488688573</v>
      </c>
      <c r="V159" s="110">
        <v>2.0906373981992425</v>
      </c>
      <c r="W159" s="110">
        <v>2.3514581511740782</v>
      </c>
      <c r="X159" s="110">
        <v>3.4462235519401871</v>
      </c>
      <c r="Y159" s="110">
        <v>3.2759503601554636</v>
      </c>
      <c r="DA159" s="60" t="s">
        <v>4744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155.80583529470633</v>
      </c>
      <c r="D161" s="118">
        <f t="shared" si="54"/>
        <v>155.05569288326137</v>
      </c>
      <c r="E161" s="118">
        <f t="shared" si="54"/>
        <v>157.71975286994365</v>
      </c>
      <c r="F161" s="118">
        <f t="shared" si="54"/>
        <v>148.32777834880645</v>
      </c>
      <c r="G161" s="118">
        <f t="shared" si="54"/>
        <v>143.38558565496552</v>
      </c>
      <c r="H161" s="118">
        <f t="shared" si="54"/>
        <v>143.19053110272304</v>
      </c>
      <c r="I161" s="118">
        <f t="shared" si="54"/>
        <v>138.40475895819441</v>
      </c>
      <c r="J161" s="118">
        <f t="shared" si="54"/>
        <v>137.27574338161816</v>
      </c>
      <c r="K161" s="118">
        <f t="shared" si="54"/>
        <v>145.37768311645314</v>
      </c>
      <c r="L161" s="118">
        <f t="shared" si="54"/>
        <v>157.04577549951722</v>
      </c>
      <c r="M161" s="118">
        <f t="shared" si="54"/>
        <v>131.91890671133845</v>
      </c>
      <c r="N161" s="118">
        <f t="shared" si="54"/>
        <v>142.21388203952696</v>
      </c>
      <c r="O161" s="118">
        <f t="shared" si="54"/>
        <v>132.66864008859</v>
      </c>
      <c r="P161" s="118">
        <f t="shared" si="54"/>
        <v>122.2179048734604</v>
      </c>
      <c r="Q161" s="118">
        <f t="shared" si="54"/>
        <v>115.34439964418931</v>
      </c>
      <c r="R161" s="118">
        <f t="shared" ref="R161:V161" si="55">R162+R164+R166+R175</f>
        <v>124.73949667647666</v>
      </c>
      <c r="S161" s="118">
        <f t="shared" si="55"/>
        <v>121.77314300613173</v>
      </c>
      <c r="T161" s="118">
        <f t="shared" si="55"/>
        <v>116.79095394755636</v>
      </c>
      <c r="U161" s="118">
        <f t="shared" si="55"/>
        <v>117.14842278108789</v>
      </c>
      <c r="V161" s="118">
        <f t="shared" si="55"/>
        <v>98.469602842857128</v>
      </c>
      <c r="W161" s="118">
        <f t="shared" ref="W161:Y161" si="56">W162+W164+W166+W175</f>
        <v>104.18343859945425</v>
      </c>
      <c r="X161" s="118">
        <f t="shared" si="56"/>
        <v>94.136529824527216</v>
      </c>
      <c r="Y161" s="118">
        <f t="shared" si="56"/>
        <v>83.930521760070036</v>
      </c>
      <c r="DA161" s="129" t="s">
        <v>4745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139.93470418468343</v>
      </c>
      <c r="D162" s="123">
        <f t="shared" si="57"/>
        <v>139.42668441886997</v>
      </c>
      <c r="E162" s="123">
        <f t="shared" si="57"/>
        <v>142.8174170432998</v>
      </c>
      <c r="F162" s="123">
        <f t="shared" si="57"/>
        <v>133.53434620646362</v>
      </c>
      <c r="G162" s="123">
        <f t="shared" si="57"/>
        <v>129.49996771578898</v>
      </c>
      <c r="H162" s="123">
        <f t="shared" si="57"/>
        <v>129.56124545008026</v>
      </c>
      <c r="I162" s="123">
        <f t="shared" si="57"/>
        <v>125.54132927936564</v>
      </c>
      <c r="J162" s="123">
        <f t="shared" si="57"/>
        <v>121.84935792357275</v>
      </c>
      <c r="K162" s="123">
        <f t="shared" si="57"/>
        <v>129.86258180903525</v>
      </c>
      <c r="L162" s="123">
        <f t="shared" si="57"/>
        <v>141.3717250073162</v>
      </c>
      <c r="M162" s="123">
        <f t="shared" si="57"/>
        <v>118.69743692925674</v>
      </c>
      <c r="N162" s="123">
        <f t="shared" si="57"/>
        <v>127.17147833207872</v>
      </c>
      <c r="O162" s="123">
        <f t="shared" si="57"/>
        <v>116.80784953804213</v>
      </c>
      <c r="P162" s="123">
        <f t="shared" si="57"/>
        <v>108.61327979654338</v>
      </c>
      <c r="Q162" s="123">
        <f t="shared" si="57"/>
        <v>100.8101543696482</v>
      </c>
      <c r="R162" s="123">
        <f t="shared" si="57"/>
        <v>110.82339708136944</v>
      </c>
      <c r="S162" s="123">
        <f t="shared" si="57"/>
        <v>107.12161113230344</v>
      </c>
      <c r="T162" s="123">
        <f t="shared" si="57"/>
        <v>102.63545515967957</v>
      </c>
      <c r="U162" s="123">
        <f t="shared" si="57"/>
        <v>99.137644500807653</v>
      </c>
      <c r="V162" s="123">
        <f t="shared" si="57"/>
        <v>83.170315169090927</v>
      </c>
      <c r="W162" s="123">
        <f t="shared" si="57"/>
        <v>87.026440668975198</v>
      </c>
      <c r="X162" s="123">
        <f t="shared" si="57"/>
        <v>72.832918160526049</v>
      </c>
      <c r="Y162" s="123">
        <f t="shared" si="57"/>
        <v>57.53178224368871</v>
      </c>
      <c r="DA162" s="130" t="s">
        <v>4746</v>
      </c>
    </row>
    <row r="163" spans="1:105" ht="12" customHeight="1" x14ac:dyDescent="0.25">
      <c r="A163" s="97" t="s">
        <v>53</v>
      </c>
      <c r="B163" s="33"/>
      <c r="C163" s="110">
        <v>139.93470418468343</v>
      </c>
      <c r="D163" s="110">
        <v>139.42668441886997</v>
      </c>
      <c r="E163" s="110">
        <v>142.8174170432998</v>
      </c>
      <c r="F163" s="110">
        <v>133.53434620646362</v>
      </c>
      <c r="G163" s="110">
        <v>129.49996771578898</v>
      </c>
      <c r="H163" s="110">
        <v>129.56124545008026</v>
      </c>
      <c r="I163" s="110">
        <v>125.54132927936564</v>
      </c>
      <c r="J163" s="110">
        <v>121.84935792357275</v>
      </c>
      <c r="K163" s="110">
        <v>129.86258180903525</v>
      </c>
      <c r="L163" s="110">
        <v>141.3717250073162</v>
      </c>
      <c r="M163" s="110">
        <v>118.69743692925674</v>
      </c>
      <c r="N163" s="110">
        <v>127.17147833207872</v>
      </c>
      <c r="O163" s="110">
        <v>116.80784953804213</v>
      </c>
      <c r="P163" s="110">
        <v>108.61327979654338</v>
      </c>
      <c r="Q163" s="110">
        <v>100.8101543696482</v>
      </c>
      <c r="R163" s="110">
        <v>110.82339708136944</v>
      </c>
      <c r="S163" s="110">
        <v>107.12161113230344</v>
      </c>
      <c r="T163" s="110">
        <v>102.63545515967957</v>
      </c>
      <c r="U163" s="110">
        <v>99.137644500807653</v>
      </c>
      <c r="V163" s="110">
        <v>83.170315169090927</v>
      </c>
      <c r="W163" s="110">
        <v>87.026440668975198</v>
      </c>
      <c r="X163" s="110">
        <v>72.832918160526049</v>
      </c>
      <c r="Y163" s="110">
        <v>57.53178224368871</v>
      </c>
      <c r="DA163" s="60" t="s">
        <v>4747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1.1257042066350094</v>
      </c>
      <c r="D164" s="123">
        <f t="shared" si="58"/>
        <v>1.030822293425973</v>
      </c>
      <c r="E164" s="123">
        <f t="shared" si="58"/>
        <v>0.8099464895220585</v>
      </c>
      <c r="F164" s="123">
        <f t="shared" si="58"/>
        <v>0.9130298639026615</v>
      </c>
      <c r="G164" s="123">
        <f t="shared" si="58"/>
        <v>1.3980250954542774</v>
      </c>
      <c r="H164" s="123">
        <f t="shared" si="58"/>
        <v>1.2002841895739071</v>
      </c>
      <c r="I164" s="123">
        <f t="shared" si="58"/>
        <v>0.88969897056414349</v>
      </c>
      <c r="J164" s="123">
        <f t="shared" si="58"/>
        <v>1.8077017746442716</v>
      </c>
      <c r="K164" s="123">
        <f t="shared" si="58"/>
        <v>0.90259829708774819</v>
      </c>
      <c r="L164" s="123">
        <f t="shared" si="58"/>
        <v>1.5646469579288391</v>
      </c>
      <c r="M164" s="123">
        <f t="shared" si="58"/>
        <v>0.76192756661995475</v>
      </c>
      <c r="N164" s="123">
        <f t="shared" si="58"/>
        <v>1.455076660062228</v>
      </c>
      <c r="O164" s="123">
        <f t="shared" si="58"/>
        <v>1.6890538440904206</v>
      </c>
      <c r="P164" s="123">
        <f t="shared" si="58"/>
        <v>0.97231096017016616</v>
      </c>
      <c r="Q164" s="123">
        <f t="shared" si="58"/>
        <v>1.4604538128900537</v>
      </c>
      <c r="R164" s="123">
        <f t="shared" si="58"/>
        <v>0.8579540543565124</v>
      </c>
      <c r="S164" s="123">
        <f t="shared" si="58"/>
        <v>0.61975288485349489</v>
      </c>
      <c r="T164" s="123">
        <f t="shared" si="58"/>
        <v>1.207067111640806</v>
      </c>
      <c r="U164" s="123">
        <f t="shared" si="58"/>
        <v>1.7214792751395089</v>
      </c>
      <c r="V164" s="123">
        <f t="shared" si="58"/>
        <v>2.8182154418869612</v>
      </c>
      <c r="W164" s="123">
        <f t="shared" si="58"/>
        <v>3.3931228260306394</v>
      </c>
      <c r="X164" s="123">
        <f t="shared" si="58"/>
        <v>1.302289159309735</v>
      </c>
      <c r="Y164" s="123">
        <f t="shared" si="58"/>
        <v>6.4395511554230929</v>
      </c>
      <c r="DA164" s="130" t="s">
        <v>4748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1.1257042066350094</v>
      </c>
      <c r="D165" s="99">
        <f>RES_hhdet_in_tesh!D165/RES_summary!D$21</f>
        <v>1.030822293425973</v>
      </c>
      <c r="E165" s="99">
        <f>RES_hhdet_in_tesh!E165/RES_summary!E$21</f>
        <v>0.8099464895220585</v>
      </c>
      <c r="F165" s="99">
        <f>RES_hhdet_in_tesh!F165/RES_summary!F$21</f>
        <v>0.9130298639026615</v>
      </c>
      <c r="G165" s="99">
        <f>RES_hhdet_in_tesh!G165/RES_summary!G$21</f>
        <v>1.3980250954542774</v>
      </c>
      <c r="H165" s="99">
        <f>RES_hhdet_in_tesh!H165/RES_summary!H$21</f>
        <v>1.2002841895739071</v>
      </c>
      <c r="I165" s="99">
        <f>RES_hhdet_in_tesh!I165/RES_summary!I$21</f>
        <v>0.88969897056414349</v>
      </c>
      <c r="J165" s="99">
        <f>RES_hhdet_in_tesh!J165/RES_summary!J$21</f>
        <v>1.8077017746442716</v>
      </c>
      <c r="K165" s="99">
        <f>RES_hhdet_in_tesh!K165/RES_summary!K$21</f>
        <v>0.90259829708774819</v>
      </c>
      <c r="L165" s="99">
        <f>RES_hhdet_in_tesh!L165/RES_summary!L$21</f>
        <v>1.5646469579288391</v>
      </c>
      <c r="M165" s="99">
        <f>RES_hhdet_in_tesh!M165/RES_summary!M$21</f>
        <v>0.76192756661995475</v>
      </c>
      <c r="N165" s="99">
        <f>RES_hhdet_in_tesh!N165/RES_summary!N$21</f>
        <v>1.455076660062228</v>
      </c>
      <c r="O165" s="99">
        <f>RES_hhdet_in_tesh!O165/RES_summary!O$21</f>
        <v>1.6890538440904206</v>
      </c>
      <c r="P165" s="99">
        <f>RES_hhdet_in_tesh!P165/RES_summary!P$21</f>
        <v>0.97231096017016616</v>
      </c>
      <c r="Q165" s="99">
        <f>RES_hhdet_in_tesh!Q165/RES_summary!Q$21</f>
        <v>1.4604538128900537</v>
      </c>
      <c r="R165" s="99">
        <f>RES_hhdet_in_tesh!R165/RES_summary!R$21</f>
        <v>0.8579540543565124</v>
      </c>
      <c r="S165" s="99">
        <f>RES_hhdet_in_tesh!S165/RES_summary!S$21</f>
        <v>0.61975288485349489</v>
      </c>
      <c r="T165" s="99">
        <f>RES_hhdet_in_tesh!T165/RES_summary!T$21</f>
        <v>1.207067111640806</v>
      </c>
      <c r="U165" s="99">
        <f>RES_hhdet_in_tesh!U165/RES_summary!U$21</f>
        <v>1.7214792751395089</v>
      </c>
      <c r="V165" s="99">
        <f>RES_hhdet_in_tesh!V165/RES_summary!V$21</f>
        <v>2.8182154418869612</v>
      </c>
      <c r="W165" s="99">
        <f>RES_hhdet_in_tesh!W165/RES_summary!W$21</f>
        <v>3.3931228260306394</v>
      </c>
      <c r="X165" s="99">
        <f>RES_hhdet_in_tesh!X165/RES_summary!X$21</f>
        <v>1.302289159309735</v>
      </c>
      <c r="Y165" s="99">
        <f>RES_hhdet_in_tesh!Y165/RES_summary!Y$21</f>
        <v>6.4395511554230929</v>
      </c>
      <c r="DA165" s="63" t="s">
        <v>4749</v>
      </c>
    </row>
    <row r="166" spans="1:105" ht="12" customHeight="1" x14ac:dyDescent="0.25">
      <c r="A166" s="121" t="s">
        <v>55</v>
      </c>
      <c r="B166" s="122"/>
      <c r="C166" s="123">
        <v>13.378228092469666</v>
      </c>
      <c r="D166" s="123">
        <v>13.247702918679426</v>
      </c>
      <c r="E166" s="123">
        <v>12.745934775670669</v>
      </c>
      <c r="F166" s="123">
        <v>12.563928701433879</v>
      </c>
      <c r="G166" s="123">
        <v>11.303249165588545</v>
      </c>
      <c r="H166" s="123">
        <v>11.263104346442463</v>
      </c>
      <c r="I166" s="123">
        <v>10.813607677437767</v>
      </c>
      <c r="J166" s="123">
        <v>12.207157444866398</v>
      </c>
      <c r="K166" s="123">
        <v>13.036697286219392</v>
      </c>
      <c r="L166" s="123">
        <v>12.567834357354474</v>
      </c>
      <c r="M166" s="123">
        <v>11.139868433306766</v>
      </c>
      <c r="N166" s="123">
        <v>12.087687163023732</v>
      </c>
      <c r="O166" s="123">
        <v>12.595760914391377</v>
      </c>
      <c r="P166" s="123">
        <v>11.20517963596641</v>
      </c>
      <c r="Q166" s="123">
        <v>11.556847400892533</v>
      </c>
      <c r="R166" s="123">
        <v>11.544983243125403</v>
      </c>
      <c r="S166" s="123">
        <v>12.352646201845776</v>
      </c>
      <c r="T166" s="123">
        <v>11.321233124327692</v>
      </c>
      <c r="U166" s="123">
        <v>14.172718980481076</v>
      </c>
      <c r="V166" s="123">
        <v>10.391496830783634</v>
      </c>
      <c r="W166" s="123">
        <v>11.40503279661411</v>
      </c>
      <c r="X166" s="123">
        <v>16.553632339977668</v>
      </c>
      <c r="Y166" s="123">
        <v>16.689832919895313</v>
      </c>
      <c r="DA166" s="130" t="s">
        <v>4750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0</v>
      </c>
      <c r="Y167" s="99">
        <v>0</v>
      </c>
      <c r="DA167" s="63" t="s">
        <v>4751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4752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4753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4754</v>
      </c>
    </row>
    <row r="171" spans="1:105" ht="12" customHeight="1" x14ac:dyDescent="0.25">
      <c r="A171" s="106" t="s">
        <v>122</v>
      </c>
      <c r="B171" s="101"/>
      <c r="C171" s="102">
        <v>13.37822786723796</v>
      </c>
      <c r="D171" s="102">
        <v>13.247703393878044</v>
      </c>
      <c r="E171" s="102">
        <v>12.745936382676419</v>
      </c>
      <c r="F171" s="102">
        <v>12.563928364909287</v>
      </c>
      <c r="G171" s="102">
        <v>11.303244959897707</v>
      </c>
      <c r="H171" s="102">
        <v>11.263079306636275</v>
      </c>
      <c r="I171" s="102">
        <v>10.81359026959437</v>
      </c>
      <c r="J171" s="102">
        <v>12.20709082348109</v>
      </c>
      <c r="K171" s="102">
        <v>13.036669378135867</v>
      </c>
      <c r="L171" s="102">
        <v>12.567810861543411</v>
      </c>
      <c r="M171" s="102">
        <v>11.139860105922255</v>
      </c>
      <c r="N171" s="102">
        <v>12.087676378051379</v>
      </c>
      <c r="O171" s="102">
        <v>12.595724960303912</v>
      </c>
      <c r="P171" s="102">
        <v>11.205032910362627</v>
      </c>
      <c r="Q171" s="102">
        <v>11.556705334668534</v>
      </c>
      <c r="R171" s="102">
        <v>11.544788001467197</v>
      </c>
      <c r="S171" s="102">
        <v>12.352495607520771</v>
      </c>
      <c r="T171" s="102">
        <v>11.321077345800374</v>
      </c>
      <c r="U171" s="102">
        <v>14.172560146632511</v>
      </c>
      <c r="V171" s="102">
        <v>10.391372993598686</v>
      </c>
      <c r="W171" s="102">
        <v>11.404906067556142</v>
      </c>
      <c r="X171" s="102">
        <v>16.553388902753873</v>
      </c>
      <c r="Y171" s="102">
        <v>16.689632335198475</v>
      </c>
      <c r="DA171" s="131" t="s">
        <v>4755</v>
      </c>
    </row>
    <row r="172" spans="1:105" ht="12" customHeight="1" x14ac:dyDescent="0.25">
      <c r="A172" s="107" t="s">
        <v>121</v>
      </c>
      <c r="B172" s="104"/>
      <c r="C172" s="105">
        <v>13.378241672122943</v>
      </c>
      <c r="D172" s="105">
        <v>13.247669261299686</v>
      </c>
      <c r="E172" s="105">
        <v>12.745811561594927</v>
      </c>
      <c r="F172" s="105">
        <v>12.563948045466717</v>
      </c>
      <c r="G172" s="105">
        <v>11.303440055291697</v>
      </c>
      <c r="H172" s="105">
        <v>11.263718905147162</v>
      </c>
      <c r="I172" s="105">
        <v>10.814218814788603</v>
      </c>
      <c r="J172" s="105">
        <v>12.208551164247023</v>
      </c>
      <c r="K172" s="105">
        <v>13.037747219523053</v>
      </c>
      <c r="L172" s="105">
        <v>12.568531061680032</v>
      </c>
      <c r="M172" s="105">
        <v>11.14012718472477</v>
      </c>
      <c r="N172" s="105">
        <v>12.087946443092267</v>
      </c>
      <c r="O172" s="105">
        <v>12.596449098096702</v>
      </c>
      <c r="P172" s="105">
        <v>11.207347356016813</v>
      </c>
      <c r="Q172" s="105">
        <v>11.559461268279803</v>
      </c>
      <c r="R172" s="105">
        <v>11.547749057786227</v>
      </c>
      <c r="S172" s="105">
        <v>12.354999665998763</v>
      </c>
      <c r="T172" s="105">
        <v>11.323149853442823</v>
      </c>
      <c r="U172" s="105">
        <v>14.174730733476245</v>
      </c>
      <c r="V172" s="105">
        <v>10.392841796665721</v>
      </c>
      <c r="W172" s="105">
        <v>11.406531743714631</v>
      </c>
      <c r="X172" s="105">
        <v>16.556347528832472</v>
      </c>
      <c r="Y172" s="105">
        <v>16.692020296014348</v>
      </c>
      <c r="DA172" s="132" t="s">
        <v>4756</v>
      </c>
    </row>
    <row r="173" spans="1:105" ht="12" customHeight="1" x14ac:dyDescent="0.25">
      <c r="A173" s="108" t="s">
        <v>53</v>
      </c>
      <c r="B173" s="98"/>
      <c r="C173" s="99">
        <v>10.677673479915173</v>
      </c>
      <c r="D173" s="99">
        <v>10.600008970532635</v>
      </c>
      <c r="E173" s="99">
        <v>10.151042199063237</v>
      </c>
      <c r="F173" s="99">
        <v>10.019477772743171</v>
      </c>
      <c r="G173" s="99">
        <v>9.0533646341800758</v>
      </c>
      <c r="H173" s="99">
        <v>9.0140355156318961</v>
      </c>
      <c r="I173" s="99">
        <v>8.7771681489001558</v>
      </c>
      <c r="J173" s="99">
        <v>9.8144003939135622</v>
      </c>
      <c r="K173" s="99">
        <v>10.484963488835936</v>
      </c>
      <c r="L173" s="99">
        <v>10.075496278148982</v>
      </c>
      <c r="M173" s="99">
        <v>8.9631334204665141</v>
      </c>
      <c r="N173" s="99">
        <v>9.7163547129944252</v>
      </c>
      <c r="O173" s="99">
        <v>10.111328328431634</v>
      </c>
      <c r="P173" s="99">
        <v>9.0032463565248833</v>
      </c>
      <c r="Q173" s="99">
        <v>9.2714086304286329</v>
      </c>
      <c r="R173" s="99">
        <v>9.2868666627828915</v>
      </c>
      <c r="S173" s="99">
        <v>9.937023434391925</v>
      </c>
      <c r="T173" s="99">
        <v>9.1163267503328314</v>
      </c>
      <c r="U173" s="99">
        <v>11.399831150707106</v>
      </c>
      <c r="V173" s="99">
        <v>8.3500139982683663</v>
      </c>
      <c r="W173" s="99">
        <v>9.0599870248027194</v>
      </c>
      <c r="X173" s="99">
        <v>13.147844130597287</v>
      </c>
      <c r="Y173" s="99">
        <v>13.471324252201176</v>
      </c>
      <c r="DA173" s="63" t="s">
        <v>4757</v>
      </c>
    </row>
    <row r="174" spans="1:105" ht="12" customHeight="1" x14ac:dyDescent="0.25">
      <c r="A174" s="115" t="s">
        <v>52</v>
      </c>
      <c r="B174" s="33"/>
      <c r="C174" s="110">
        <v>2.7005681922077716</v>
      </c>
      <c r="D174" s="110">
        <v>2.6476602907670523</v>
      </c>
      <c r="E174" s="110">
        <v>2.5947693625316921</v>
      </c>
      <c r="F174" s="110">
        <v>2.5444702727235446</v>
      </c>
      <c r="G174" s="110">
        <v>2.2500754211116218</v>
      </c>
      <c r="H174" s="110">
        <v>2.2496833895152668</v>
      </c>
      <c r="I174" s="110">
        <v>2.0370506658884486</v>
      </c>
      <c r="J174" s="110">
        <v>2.3941507703334621</v>
      </c>
      <c r="K174" s="110">
        <v>2.5527837306871191</v>
      </c>
      <c r="L174" s="110">
        <v>2.4930347835310487</v>
      </c>
      <c r="M174" s="110">
        <v>2.1769937642582566</v>
      </c>
      <c r="N174" s="110">
        <v>2.3715917300978422</v>
      </c>
      <c r="O174" s="110">
        <v>2.485120769665067</v>
      </c>
      <c r="P174" s="110">
        <v>2.2041009994919305</v>
      </c>
      <c r="Q174" s="110">
        <v>2.2880526378511692</v>
      </c>
      <c r="R174" s="110">
        <v>2.2608823950033368</v>
      </c>
      <c r="S174" s="110">
        <v>2.4179762316068372</v>
      </c>
      <c r="T174" s="110">
        <v>2.2068231031099925</v>
      </c>
      <c r="U174" s="110">
        <v>2.7748995827691405</v>
      </c>
      <c r="V174" s="110">
        <v>2.0428277983973526</v>
      </c>
      <c r="W174" s="110">
        <v>2.3465447189119093</v>
      </c>
      <c r="X174" s="110">
        <v>3.4085033982351853</v>
      </c>
      <c r="Y174" s="110">
        <v>3.2206960438131746</v>
      </c>
      <c r="DA174" s="60" t="s">
        <v>4758</v>
      </c>
    </row>
    <row r="175" spans="1:105" ht="12" customHeight="1" x14ac:dyDescent="0.25">
      <c r="A175" s="121" t="s">
        <v>54</v>
      </c>
      <c r="B175" s="122"/>
      <c r="C175" s="123">
        <v>1.3671988109182103</v>
      </c>
      <c r="D175" s="123">
        <v>1.350483252285992</v>
      </c>
      <c r="E175" s="123">
        <v>1.3464545614511305</v>
      </c>
      <c r="F175" s="123">
        <v>1.3164735770062885</v>
      </c>
      <c r="G175" s="123">
        <v>1.1843436781337322</v>
      </c>
      <c r="H175" s="123">
        <v>1.1658971166263907</v>
      </c>
      <c r="I175" s="123">
        <v>1.1601230308268631</v>
      </c>
      <c r="J175" s="123">
        <v>1.4115262385347103</v>
      </c>
      <c r="K175" s="123">
        <v>1.5758057241107668</v>
      </c>
      <c r="L175" s="123">
        <v>1.5415691769176965</v>
      </c>
      <c r="M175" s="123">
        <v>1.3196737821549782</v>
      </c>
      <c r="N175" s="123">
        <v>1.4996398843622853</v>
      </c>
      <c r="O175" s="123">
        <v>1.5759757920660495</v>
      </c>
      <c r="P175" s="123">
        <v>1.4271344807804593</v>
      </c>
      <c r="Q175" s="123">
        <v>1.5169440607585249</v>
      </c>
      <c r="R175" s="123">
        <v>1.5131622976253143</v>
      </c>
      <c r="S175" s="123">
        <v>1.6791327871290225</v>
      </c>
      <c r="T175" s="123">
        <v>1.6271985519082908</v>
      </c>
      <c r="U175" s="123">
        <v>2.1165800246596396</v>
      </c>
      <c r="V175" s="123">
        <v>2.0895754010956034</v>
      </c>
      <c r="W175" s="123">
        <v>2.3588423078343079</v>
      </c>
      <c r="X175" s="123">
        <v>3.4476901647137668</v>
      </c>
      <c r="Y175" s="123">
        <v>3.2693554410629293</v>
      </c>
      <c r="DA175" s="130" t="s">
        <v>4759</v>
      </c>
    </row>
    <row r="176" spans="1:105" ht="12" customHeight="1" x14ac:dyDescent="0.25">
      <c r="A176" s="97" t="s">
        <v>50</v>
      </c>
      <c r="B176" s="98"/>
      <c r="C176" s="99">
        <v>1.5070124734784334</v>
      </c>
      <c r="D176" s="99">
        <v>1.404118675127541</v>
      </c>
      <c r="E176" s="99">
        <v>1.5693154079334499</v>
      </c>
      <c r="F176" s="99">
        <v>1.3286318046648158</v>
      </c>
      <c r="G176" s="99">
        <v>1.4341779086022493</v>
      </c>
      <c r="H176" s="99">
        <v>0.75481398998654115</v>
      </c>
      <c r="I176" s="99">
        <v>0.9976406297720275</v>
      </c>
      <c r="J176" s="99">
        <v>1.6107643763231405</v>
      </c>
      <c r="K176" s="99">
        <v>1.9670500997413869</v>
      </c>
      <c r="L176" s="99">
        <v>1.4933504116608749</v>
      </c>
      <c r="M176" s="99">
        <v>1.226746094140978</v>
      </c>
      <c r="N176" s="99">
        <v>1.120409930849688</v>
      </c>
      <c r="O176" s="99">
        <v>1.6051731970180749</v>
      </c>
      <c r="P176" s="99">
        <v>1.3975643086126841</v>
      </c>
      <c r="Q176" s="99">
        <v>1.8054676413871205</v>
      </c>
      <c r="R176" s="99">
        <v>1.445478899488593</v>
      </c>
      <c r="S176" s="99">
        <v>1.6505240746109886</v>
      </c>
      <c r="T176" s="99">
        <v>1.6282369076545136</v>
      </c>
      <c r="U176" s="99">
        <v>2.1470096893718535</v>
      </c>
      <c r="V176" s="99">
        <v>2.0666592949194893</v>
      </c>
      <c r="W176" s="99">
        <v>2.4896657759663521</v>
      </c>
      <c r="X176" s="99">
        <v>3.4826721686007369</v>
      </c>
      <c r="Y176" s="99">
        <v>3.0368259587444482</v>
      </c>
      <c r="DA176" s="63" t="s">
        <v>4760</v>
      </c>
    </row>
    <row r="177" spans="1:105" ht="12" customHeight="1" x14ac:dyDescent="0.25">
      <c r="A177" s="109" t="s">
        <v>120</v>
      </c>
      <c r="B177" s="33"/>
      <c r="C177" s="110">
        <v>1.3455329296881382</v>
      </c>
      <c r="D177" s="110">
        <v>1.3427129224997083</v>
      </c>
      <c r="E177" s="110">
        <v>1.314920224059096</v>
      </c>
      <c r="F177" s="110">
        <v>1.3155048446134348</v>
      </c>
      <c r="G177" s="110">
        <v>1.1627261982616015</v>
      </c>
      <c r="H177" s="110">
        <v>1.1986885254682038</v>
      </c>
      <c r="I177" s="110">
        <v>1.1787421554949535</v>
      </c>
      <c r="J177" s="110">
        <v>1.3762910605107068</v>
      </c>
      <c r="K177" s="110">
        <v>1.5291887736666578</v>
      </c>
      <c r="L177" s="110">
        <v>1.5438446159466925</v>
      </c>
      <c r="M177" s="110">
        <v>1.3207185940293411</v>
      </c>
      <c r="N177" s="110">
        <v>1.5087357369777452</v>
      </c>
      <c r="O177" s="110">
        <v>1.5736640252823821</v>
      </c>
      <c r="P177" s="110">
        <v>1.4307919770695696</v>
      </c>
      <c r="Q177" s="110">
        <v>1.4871840665073599</v>
      </c>
      <c r="R177" s="110">
        <v>1.5197042076910885</v>
      </c>
      <c r="S177" s="110">
        <v>1.680561169989137</v>
      </c>
      <c r="T177" s="110">
        <v>1.6271703481059212</v>
      </c>
      <c r="U177" s="110">
        <v>2.115518488688573</v>
      </c>
      <c r="V177" s="110">
        <v>2.090637398199243</v>
      </c>
      <c r="W177" s="110">
        <v>2.3514581511740782</v>
      </c>
      <c r="X177" s="110">
        <v>3.4462235519401871</v>
      </c>
      <c r="Y177" s="110">
        <v>3.275950360155464</v>
      </c>
      <c r="DA177" s="60" t="s">
        <v>4761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75.223532806011832</v>
      </c>
      <c r="D3" s="118">
        <f t="shared" si="0"/>
        <v>74.385907307407891</v>
      </c>
      <c r="E3" s="118">
        <f t="shared" si="0"/>
        <v>73.476389978737544</v>
      </c>
      <c r="F3" s="118">
        <f t="shared" si="0"/>
        <v>72.129264103940613</v>
      </c>
      <c r="G3" s="118">
        <f t="shared" si="0"/>
        <v>67.415846766072335</v>
      </c>
      <c r="H3" s="118">
        <f t="shared" si="0"/>
        <v>69.419026484191548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60.007054082957225</v>
      </c>
      <c r="N3" s="118">
        <f t="shared" si="0"/>
        <v>67.235864738859718</v>
      </c>
      <c r="O3" s="118">
        <f t="shared" si="0"/>
        <v>61.978060560887201</v>
      </c>
      <c r="P3" s="118">
        <f t="shared" si="0"/>
        <v>0</v>
      </c>
      <c r="Q3" s="118">
        <f t="shared" si="0"/>
        <v>0</v>
      </c>
      <c r="R3" s="118">
        <f t="shared" ref="R3:V3" si="1">R4+R7+R9+R19</f>
        <v>56.479308071739801</v>
      </c>
      <c r="S3" s="118">
        <f t="shared" si="1"/>
        <v>52.931538672651378</v>
      </c>
      <c r="T3" s="118">
        <f t="shared" si="1"/>
        <v>49.843587647168327</v>
      </c>
      <c r="U3" s="118">
        <f t="shared" si="1"/>
        <v>50.987462824509215</v>
      </c>
      <c r="V3" s="118">
        <f t="shared" si="1"/>
        <v>40.658355488598474</v>
      </c>
      <c r="W3" s="118">
        <f t="shared" ref="W3:Y3" si="2">W4+W7+W9+W19</f>
        <v>42.551661997076025</v>
      </c>
      <c r="X3" s="118">
        <f t="shared" si="2"/>
        <v>37.45699839031969</v>
      </c>
      <c r="Y3" s="118">
        <f t="shared" si="2"/>
        <v>29.94598139188081</v>
      </c>
      <c r="DA3" s="129" t="s">
        <v>4763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74.719235498488416</v>
      </c>
      <c r="D4" s="123">
        <f t="shared" si="3"/>
        <v>73.163674967206603</v>
      </c>
      <c r="E4" s="123">
        <f t="shared" si="3"/>
        <v>71.990864180178164</v>
      </c>
      <c r="F4" s="123">
        <f t="shared" si="3"/>
        <v>69.783518687494194</v>
      </c>
      <c r="G4" s="123">
        <f t="shared" si="3"/>
        <v>66.492149965882291</v>
      </c>
      <c r="H4" s="123">
        <f t="shared" si="3"/>
        <v>68.557432206740387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53.887107924725896</v>
      </c>
      <c r="N4" s="123">
        <f t="shared" si="3"/>
        <v>60.431045467755879</v>
      </c>
      <c r="O4" s="123">
        <f t="shared" si="3"/>
        <v>55.446778869060473</v>
      </c>
      <c r="P4" s="123">
        <f t="shared" si="3"/>
        <v>0</v>
      </c>
      <c r="Q4" s="123">
        <f t="shared" si="3"/>
        <v>0</v>
      </c>
      <c r="R4" s="123">
        <f t="shared" ref="R4:V4" si="4">SUM(R5:R6)</f>
        <v>50.251091908409549</v>
      </c>
      <c r="S4" s="123">
        <f t="shared" si="4"/>
        <v>46.843187232105478</v>
      </c>
      <c r="T4" s="123">
        <f t="shared" si="4"/>
        <v>44.22868382137672</v>
      </c>
      <c r="U4" s="123">
        <f t="shared" si="4"/>
        <v>43.878278784198464</v>
      </c>
      <c r="V4" s="123">
        <f t="shared" si="4"/>
        <v>35.61358361696999</v>
      </c>
      <c r="W4" s="123">
        <f t="shared" ref="W4:Y4" si="5">SUM(W5:W6)</f>
        <v>37.156780211660426</v>
      </c>
      <c r="X4" s="123">
        <f t="shared" si="5"/>
        <v>30.133614113350745</v>
      </c>
      <c r="Y4" s="123">
        <f t="shared" si="5"/>
        <v>24.260608528901315</v>
      </c>
      <c r="DA4" s="130" t="s">
        <v>4764</v>
      </c>
    </row>
    <row r="5" spans="1:105" ht="12" customHeight="1" x14ac:dyDescent="0.25">
      <c r="A5" s="97" t="s">
        <v>51</v>
      </c>
      <c r="B5" s="98"/>
      <c r="C5" s="99">
        <v>74.719235498488416</v>
      </c>
      <c r="D5" s="99">
        <v>73.163674967206603</v>
      </c>
      <c r="E5" s="99">
        <v>71.990864180178164</v>
      </c>
      <c r="F5" s="99">
        <v>69.783518687494194</v>
      </c>
      <c r="G5" s="99">
        <v>66.492149965882291</v>
      </c>
      <c r="H5" s="99">
        <v>68.557432206740387</v>
      </c>
      <c r="I5" s="99">
        <v>0</v>
      </c>
      <c r="J5" s="99">
        <v>0</v>
      </c>
      <c r="K5" s="99">
        <v>0</v>
      </c>
      <c r="L5" s="99">
        <v>0</v>
      </c>
      <c r="M5" s="99">
        <v>53.887107924725896</v>
      </c>
      <c r="N5" s="99">
        <v>60.431045467755879</v>
      </c>
      <c r="O5" s="99">
        <v>55.446778869060473</v>
      </c>
      <c r="P5" s="99">
        <v>0</v>
      </c>
      <c r="Q5" s="99">
        <v>0</v>
      </c>
      <c r="R5" s="99">
        <v>50.251091908409549</v>
      </c>
      <c r="S5" s="99">
        <v>46.843187232105478</v>
      </c>
      <c r="T5" s="99">
        <v>44.22868382137672</v>
      </c>
      <c r="U5" s="99">
        <v>43.878278784198464</v>
      </c>
      <c r="V5" s="99">
        <v>35.61358361696999</v>
      </c>
      <c r="W5" s="99">
        <v>37.156780211660426</v>
      </c>
      <c r="X5" s="99">
        <v>30.133614113350745</v>
      </c>
      <c r="Y5" s="99">
        <v>24.260608528901315</v>
      </c>
      <c r="DA5" s="63" t="s">
        <v>4765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4766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4767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4768</v>
      </c>
    </row>
    <row r="9" spans="1:105" ht="12" customHeight="1" x14ac:dyDescent="0.25">
      <c r="A9" s="121" t="s">
        <v>55</v>
      </c>
      <c r="B9" s="122"/>
      <c r="C9" s="123">
        <v>0.4310672844347585</v>
      </c>
      <c r="D9" s="123">
        <v>1.1565514745895433</v>
      </c>
      <c r="E9" s="123">
        <v>1.4157860132283488</v>
      </c>
      <c r="F9" s="123">
        <v>2.3101198141452044</v>
      </c>
      <c r="G9" s="123">
        <v>0.88287500075683978</v>
      </c>
      <c r="H9" s="123">
        <v>0.84166570437271149</v>
      </c>
      <c r="I9" s="123">
        <v>0</v>
      </c>
      <c r="J9" s="123">
        <v>0</v>
      </c>
      <c r="K9" s="123">
        <v>0</v>
      </c>
      <c r="L9" s="123">
        <v>0</v>
      </c>
      <c r="M9" s="123">
        <v>6.1199461582313273</v>
      </c>
      <c r="N9" s="123">
        <v>6.7936169577949554</v>
      </c>
      <c r="O9" s="123">
        <v>6.4840419808070804</v>
      </c>
      <c r="P9" s="123">
        <v>0</v>
      </c>
      <c r="Q9" s="123">
        <v>0</v>
      </c>
      <c r="R9" s="123">
        <v>6.1772539396574517</v>
      </c>
      <c r="S9" s="123">
        <v>6.0613695993934558</v>
      </c>
      <c r="T9" s="123">
        <v>5.5981717852786312</v>
      </c>
      <c r="U9" s="123">
        <v>7.0855987806428242</v>
      </c>
      <c r="V9" s="123">
        <v>5.0107565873590527</v>
      </c>
      <c r="W9" s="123">
        <v>5.3426489917858371</v>
      </c>
      <c r="X9" s="123">
        <v>7.2661289284243109</v>
      </c>
      <c r="Y9" s="123">
        <v>5.6853728629794942</v>
      </c>
      <c r="DA9" s="130" t="s">
        <v>4769</v>
      </c>
    </row>
    <row r="10" spans="1:105" ht="12" customHeight="1" x14ac:dyDescent="0.25">
      <c r="A10" s="97" t="s">
        <v>143</v>
      </c>
      <c r="B10" s="98"/>
      <c r="C10" s="99">
        <v>8.2860711341348026</v>
      </c>
      <c r="D10" s="99">
        <v>8.0316074624273845</v>
      </c>
      <c r="E10" s="99">
        <v>7.4834403556355573</v>
      </c>
      <c r="F10" s="99">
        <v>7.630395749752342</v>
      </c>
      <c r="G10" s="99">
        <v>7.1559342166607021</v>
      </c>
      <c r="H10" s="99">
        <v>7.76202816254834</v>
      </c>
      <c r="I10" s="99">
        <v>0</v>
      </c>
      <c r="J10" s="99">
        <v>0</v>
      </c>
      <c r="K10" s="99">
        <v>0</v>
      </c>
      <c r="L10" s="99">
        <v>0</v>
      </c>
      <c r="M10" s="99">
        <v>6.1199461582313273</v>
      </c>
      <c r="N10" s="99">
        <v>6.7936169577949554</v>
      </c>
      <c r="O10" s="99">
        <v>7.0528175931585784</v>
      </c>
      <c r="P10" s="99">
        <v>0</v>
      </c>
      <c r="Q10" s="99">
        <v>0</v>
      </c>
      <c r="R10" s="99">
        <v>6.1772539396574517</v>
      </c>
      <c r="S10" s="99">
        <v>6.3466105217178539</v>
      </c>
      <c r="T10" s="99">
        <v>5.8177079337209303</v>
      </c>
      <c r="U10" s="99">
        <v>7.3070237425379121</v>
      </c>
      <c r="V10" s="99">
        <v>5.24936404389996</v>
      </c>
      <c r="W10" s="99">
        <v>5.8514727052892512</v>
      </c>
      <c r="X10" s="99">
        <v>7.9927418212667432</v>
      </c>
      <c r="Y10" s="99">
        <v>7.959522008171291</v>
      </c>
      <c r="DA10" s="63" t="s">
        <v>4770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4771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4772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4773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4774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4775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4776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4777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4778</v>
      </c>
    </row>
    <row r="19" spans="1:105" ht="12" customHeight="1" x14ac:dyDescent="0.25">
      <c r="A19" s="121" t="s">
        <v>54</v>
      </c>
      <c r="B19" s="122"/>
      <c r="C19" s="123">
        <v>7.3230023088650703E-2</v>
      </c>
      <c r="D19" s="123">
        <v>6.5680865611738928E-2</v>
      </c>
      <c r="E19" s="123">
        <v>6.973978533103431E-2</v>
      </c>
      <c r="F19" s="123">
        <v>3.5625602301203881E-2</v>
      </c>
      <c r="G19" s="123">
        <v>4.0821799433200655E-2</v>
      </c>
      <c r="H19" s="123">
        <v>1.9928573078444294E-2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1.1202313308890379E-2</v>
      </c>
      <c r="O19" s="123">
        <v>4.7239711019651152E-2</v>
      </c>
      <c r="P19" s="123">
        <v>0</v>
      </c>
      <c r="Q19" s="123">
        <v>0</v>
      </c>
      <c r="R19" s="123">
        <v>5.0962223672800393E-2</v>
      </c>
      <c r="S19" s="123">
        <v>2.6981841152438443E-2</v>
      </c>
      <c r="T19" s="123">
        <v>1.6732040512975953E-2</v>
      </c>
      <c r="U19" s="123">
        <v>2.3585259667926319E-2</v>
      </c>
      <c r="V19" s="123">
        <v>3.4015284269427966E-2</v>
      </c>
      <c r="W19" s="123">
        <v>5.2232793629760958E-2</v>
      </c>
      <c r="X19" s="123">
        <v>5.7255348544632857E-2</v>
      </c>
      <c r="Y19" s="123">
        <v>0</v>
      </c>
      <c r="DA19" s="130" t="s">
        <v>4779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4780</v>
      </c>
    </row>
    <row r="21" spans="1:105" ht="12" customHeight="1" x14ac:dyDescent="0.25">
      <c r="A21" s="97" t="s">
        <v>50</v>
      </c>
      <c r="B21" s="98"/>
      <c r="C21" s="99">
        <v>0.55081713018854661</v>
      </c>
      <c r="D21" s="99">
        <v>0.51313176259171034</v>
      </c>
      <c r="E21" s="99">
        <v>0.57341601272183762</v>
      </c>
      <c r="F21" s="99">
        <v>0.48539883135390283</v>
      </c>
      <c r="G21" s="99">
        <v>0.52387975939274178</v>
      </c>
      <c r="H21" s="99">
        <v>0.27567859425181274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0.40888443577449884</v>
      </c>
      <c r="O21" s="99">
        <v>0.5857724166436743</v>
      </c>
      <c r="P21" s="99">
        <v>0</v>
      </c>
      <c r="Q21" s="99">
        <v>0</v>
      </c>
      <c r="R21" s="99">
        <v>0.52660964461893744</v>
      </c>
      <c r="S21" s="99">
        <v>0.60034596564175535</v>
      </c>
      <c r="T21" s="99">
        <v>0.5911987647918171</v>
      </c>
      <c r="U21" s="99">
        <v>0.77831356904156856</v>
      </c>
      <c r="V21" s="99">
        <v>0.74833625392741521</v>
      </c>
      <c r="W21" s="99">
        <v>0.90101569011337657</v>
      </c>
      <c r="X21" s="99">
        <v>1.2596176679819229</v>
      </c>
      <c r="Y21" s="99">
        <v>0</v>
      </c>
      <c r="DA21" s="63" t="s">
        <v>4781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4782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0</v>
      </c>
      <c r="O24" s="118">
        <f t="shared" si="7"/>
        <v>0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:Y24" si="9">W25+W28+W30+W39</f>
        <v>0</v>
      </c>
      <c r="X24" s="118">
        <f t="shared" si="9"/>
        <v>0</v>
      </c>
      <c r="Y24" s="118">
        <f t="shared" si="9"/>
        <v>0</v>
      </c>
      <c r="DA24" s="129" t="s">
        <v>4783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0</v>
      </c>
      <c r="O25" s="123">
        <f t="shared" si="10"/>
        <v>0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:Y25" si="12">SUM(W26:W27)</f>
        <v>0</v>
      </c>
      <c r="X25" s="123">
        <f t="shared" si="12"/>
        <v>0</v>
      </c>
      <c r="Y25" s="123">
        <f t="shared" si="12"/>
        <v>0</v>
      </c>
      <c r="DA25" s="130" t="s">
        <v>4784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X26" s="99">
        <v>0</v>
      </c>
      <c r="Y26" s="99">
        <v>0</v>
      </c>
      <c r="DA26" s="63" t="s">
        <v>4785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4786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4787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4788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X30" s="123">
        <v>0</v>
      </c>
      <c r="Y30" s="123">
        <v>0</v>
      </c>
      <c r="DA30" s="130" t="s">
        <v>4789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4790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4791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4792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4793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4794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4795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4796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4797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X39" s="123">
        <v>0</v>
      </c>
      <c r="Y39" s="123">
        <v>0</v>
      </c>
      <c r="DA39" s="130" t="s">
        <v>4798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4799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4800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76.520608044165598</v>
      </c>
      <c r="D43" s="118">
        <f t="shared" si="14"/>
        <v>71.026462029144767</v>
      </c>
      <c r="E43" s="118">
        <f t="shared" si="14"/>
        <v>76.752968931961689</v>
      </c>
      <c r="F43" s="118">
        <f t="shared" si="14"/>
        <v>66.780225208227037</v>
      </c>
      <c r="G43" s="118">
        <f t="shared" si="14"/>
        <v>62.994904511064689</v>
      </c>
      <c r="H43" s="118">
        <f t="shared" si="14"/>
        <v>61.968753550545351</v>
      </c>
      <c r="I43" s="118">
        <f t="shared" si="14"/>
        <v>65.998333050359292</v>
      </c>
      <c r="J43" s="118">
        <f t="shared" si="14"/>
        <v>58.535560772926225</v>
      </c>
      <c r="K43" s="118">
        <f t="shared" si="14"/>
        <v>59.581053957151241</v>
      </c>
      <c r="L43" s="118">
        <f t="shared" si="14"/>
        <v>69.340406404007851</v>
      </c>
      <c r="M43" s="118">
        <f t="shared" si="14"/>
        <v>53.701513150658393</v>
      </c>
      <c r="N43" s="118">
        <f t="shared" si="14"/>
        <v>57.481798975336822</v>
      </c>
      <c r="O43" s="118">
        <f t="shared" si="14"/>
        <v>51.684693725413865</v>
      </c>
      <c r="P43" s="118">
        <f t="shared" si="14"/>
        <v>47.292604011176671</v>
      </c>
      <c r="Q43" s="118">
        <f t="shared" si="14"/>
        <v>43.678530146662929</v>
      </c>
      <c r="R43" s="118">
        <f t="shared" ref="R43:V43" si="15">R44+R47+R49+R58</f>
        <v>44.069318133648842</v>
      </c>
      <c r="S43" s="118">
        <f t="shared" si="15"/>
        <v>42.888722628556003</v>
      </c>
      <c r="T43" s="118">
        <f t="shared" si="15"/>
        <v>39.393451037177051</v>
      </c>
      <c r="U43" s="118">
        <f t="shared" si="15"/>
        <v>38.943933846232895</v>
      </c>
      <c r="V43" s="118">
        <f t="shared" si="15"/>
        <v>36.000017769230475</v>
      </c>
      <c r="W43" s="118">
        <f t="shared" ref="W43:Y43" si="16">W44+W47+W49+W58</f>
        <v>0</v>
      </c>
      <c r="X43" s="118">
        <f t="shared" si="16"/>
        <v>0</v>
      </c>
      <c r="Y43" s="118">
        <f t="shared" si="16"/>
        <v>17.896217382628329</v>
      </c>
      <c r="DA43" s="129" t="s">
        <v>4801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70.571687745272129</v>
      </c>
      <c r="D44" s="123">
        <f t="shared" si="17"/>
        <v>65.518803189709331</v>
      </c>
      <c r="E44" s="123">
        <f t="shared" si="17"/>
        <v>71.081290640363335</v>
      </c>
      <c r="F44" s="123">
        <f t="shared" si="17"/>
        <v>62.399894513206036</v>
      </c>
      <c r="G44" s="123">
        <f t="shared" si="17"/>
        <v>58.872683330552299</v>
      </c>
      <c r="H44" s="123">
        <f t="shared" si="17"/>
        <v>58.222946400497484</v>
      </c>
      <c r="I44" s="123">
        <f t="shared" si="17"/>
        <v>61.30479961137349</v>
      </c>
      <c r="J44" s="123">
        <f t="shared" si="17"/>
        <v>53.679926529346254</v>
      </c>
      <c r="K44" s="123">
        <f t="shared" si="17"/>
        <v>54.63132941721009</v>
      </c>
      <c r="L44" s="123">
        <f t="shared" si="17"/>
        <v>64.111254239559273</v>
      </c>
      <c r="M44" s="123">
        <f t="shared" si="17"/>
        <v>49.353829396499592</v>
      </c>
      <c r="N44" s="123">
        <f t="shared" si="17"/>
        <v>52.797299104682715</v>
      </c>
      <c r="O44" s="123">
        <f t="shared" si="17"/>
        <v>46.982110074383229</v>
      </c>
      <c r="P44" s="123">
        <f t="shared" si="17"/>
        <v>43.720865773515499</v>
      </c>
      <c r="Q44" s="123">
        <f t="shared" si="17"/>
        <v>39.940151704673852</v>
      </c>
      <c r="R44" s="123">
        <f t="shared" ref="R44:V44" si="18">SUM(R45:R46)</f>
        <v>40.590186707908209</v>
      </c>
      <c r="S44" s="123">
        <f t="shared" si="18"/>
        <v>39.088212118802339</v>
      </c>
      <c r="T44" s="123">
        <f t="shared" si="18"/>
        <v>35.91396863603255</v>
      </c>
      <c r="U44" s="123">
        <f t="shared" si="18"/>
        <v>34.582602373315162</v>
      </c>
      <c r="V44" s="123">
        <f t="shared" si="18"/>
        <v>32.404909726356934</v>
      </c>
      <c r="W44" s="123">
        <f t="shared" ref="W44:Y44" si="19">SUM(W45:W46)</f>
        <v>0</v>
      </c>
      <c r="X44" s="123">
        <f t="shared" si="19"/>
        <v>0</v>
      </c>
      <c r="Y44" s="123">
        <f t="shared" si="19"/>
        <v>17.234544857009617</v>
      </c>
      <c r="DA44" s="130" t="s">
        <v>4802</v>
      </c>
    </row>
    <row r="45" spans="1:105" ht="12" customHeight="1" x14ac:dyDescent="0.25">
      <c r="A45" s="97" t="s">
        <v>211</v>
      </c>
      <c r="B45" s="98"/>
      <c r="C45" s="99">
        <v>70.571687745272129</v>
      </c>
      <c r="D45" s="99">
        <v>65.518803189709331</v>
      </c>
      <c r="E45" s="99">
        <v>71.081290640363335</v>
      </c>
      <c r="F45" s="99">
        <v>62.399894513206036</v>
      </c>
      <c r="G45" s="99">
        <v>58.872683330552299</v>
      </c>
      <c r="H45" s="99">
        <v>58.222946400497484</v>
      </c>
      <c r="I45" s="99">
        <v>61.30479961137349</v>
      </c>
      <c r="J45" s="99">
        <v>53.679926529346254</v>
      </c>
      <c r="K45" s="99">
        <v>54.63132941721009</v>
      </c>
      <c r="L45" s="99">
        <v>64.111254239559273</v>
      </c>
      <c r="M45" s="99">
        <v>49.353829396499592</v>
      </c>
      <c r="N45" s="99">
        <v>52.797299104682715</v>
      </c>
      <c r="O45" s="99">
        <v>46.982110074383229</v>
      </c>
      <c r="P45" s="99">
        <v>43.720865773515499</v>
      </c>
      <c r="Q45" s="99">
        <v>39.940151704673852</v>
      </c>
      <c r="R45" s="99">
        <v>40.590186707908209</v>
      </c>
      <c r="S45" s="99">
        <v>39.088212118802339</v>
      </c>
      <c r="T45" s="99">
        <v>35.91396863603255</v>
      </c>
      <c r="U45" s="99">
        <v>34.582602373315162</v>
      </c>
      <c r="V45" s="99">
        <v>32.404909726356934</v>
      </c>
      <c r="W45" s="99">
        <v>0</v>
      </c>
      <c r="X45" s="99">
        <v>0</v>
      </c>
      <c r="Y45" s="99">
        <v>17.234544857009617</v>
      </c>
      <c r="DA45" s="63" t="s">
        <v>4803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4804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4805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4806</v>
      </c>
    </row>
    <row r="49" spans="1:105" ht="12" customHeight="1" x14ac:dyDescent="0.25">
      <c r="A49" s="121" t="s">
        <v>55</v>
      </c>
      <c r="B49" s="122"/>
      <c r="C49" s="123">
        <v>5.874969731397881</v>
      </c>
      <c r="D49" s="123">
        <v>5.4427367972946907</v>
      </c>
      <c r="E49" s="123">
        <v>5.6005705767940208</v>
      </c>
      <c r="F49" s="123">
        <v>4.3445046786654409</v>
      </c>
      <c r="G49" s="123">
        <v>4.0805361243886686</v>
      </c>
      <c r="H49" s="123">
        <v>3.7254431889865667</v>
      </c>
      <c r="I49" s="123">
        <v>4.6560619609993807</v>
      </c>
      <c r="J49" s="123">
        <v>4.7672230811069216</v>
      </c>
      <c r="K49" s="123">
        <v>4.8733012201275674</v>
      </c>
      <c r="L49" s="123">
        <v>5.2046198341949816</v>
      </c>
      <c r="M49" s="123">
        <v>4.3426888017833551</v>
      </c>
      <c r="N49" s="123">
        <v>4.6749003381367702</v>
      </c>
      <c r="O49" s="123">
        <v>4.6596413983232745</v>
      </c>
      <c r="P49" s="123">
        <v>3.5155671535221025</v>
      </c>
      <c r="Q49" s="123">
        <v>3.6769316581569789</v>
      </c>
      <c r="R49" s="123">
        <v>3.4328852529837319</v>
      </c>
      <c r="S49" s="123">
        <v>3.7719744714738823</v>
      </c>
      <c r="T49" s="123">
        <v>3.4638240359271499</v>
      </c>
      <c r="U49" s="123">
        <v>4.3351018516668178</v>
      </c>
      <c r="V49" s="123">
        <v>3.5620095492651411</v>
      </c>
      <c r="W49" s="123">
        <v>0</v>
      </c>
      <c r="X49" s="123">
        <v>0</v>
      </c>
      <c r="Y49" s="123">
        <v>0.63063746360821815</v>
      </c>
      <c r="DA49" s="130" t="s">
        <v>4807</v>
      </c>
    </row>
    <row r="50" spans="1:105" ht="12" customHeight="1" x14ac:dyDescent="0.25">
      <c r="A50" s="97" t="s">
        <v>138</v>
      </c>
      <c r="B50" s="98"/>
      <c r="C50" s="99">
        <v>6.3331839882814069</v>
      </c>
      <c r="D50" s="99">
        <v>5.8509267116062915</v>
      </c>
      <c r="E50" s="99">
        <v>6.0340723966823058</v>
      </c>
      <c r="F50" s="99">
        <v>5.592983427575092</v>
      </c>
      <c r="G50" s="99">
        <v>4.8798524590846046</v>
      </c>
      <c r="H50" s="99">
        <v>4.8225626537571467</v>
      </c>
      <c r="I50" s="99">
        <v>5.0111160751015555</v>
      </c>
      <c r="J50" s="99">
        <v>5.0325261293293533</v>
      </c>
      <c r="K50" s="99">
        <v>5.225752092741816</v>
      </c>
      <c r="L50" s="99">
        <v>5.449270214966309</v>
      </c>
      <c r="M50" s="99">
        <v>4.5201069281194428</v>
      </c>
      <c r="N50" s="99">
        <v>4.8319585875494599</v>
      </c>
      <c r="O50" s="99">
        <v>4.8463970940100962</v>
      </c>
      <c r="P50" s="99">
        <v>4.2068007338912921</v>
      </c>
      <c r="Q50" s="99">
        <v>4.2321672545079663</v>
      </c>
      <c r="R50" s="99">
        <v>3.9293089693576198</v>
      </c>
      <c r="S50" s="99">
        <v>4.1294588228911095</v>
      </c>
      <c r="T50" s="99">
        <v>3.6525510527974752</v>
      </c>
      <c r="U50" s="99">
        <v>4.4742490158139869</v>
      </c>
      <c r="V50" s="99">
        <v>3.7120138870616044</v>
      </c>
      <c r="W50" s="99">
        <v>0</v>
      </c>
      <c r="X50" s="99">
        <v>0</v>
      </c>
      <c r="Y50" s="99">
        <v>3.9773867754300487</v>
      </c>
      <c r="DA50" s="63" t="s">
        <v>4808</v>
      </c>
    </row>
    <row r="51" spans="1:105" ht="12" customHeight="1" x14ac:dyDescent="0.25">
      <c r="A51" s="97" t="s">
        <v>137</v>
      </c>
      <c r="B51" s="98"/>
      <c r="C51" s="99">
        <v>5.0548809816967708</v>
      </c>
      <c r="D51" s="99">
        <v>0</v>
      </c>
      <c r="E51" s="99">
        <v>4.8057722694437919</v>
      </c>
      <c r="F51" s="99">
        <v>0</v>
      </c>
      <c r="G51" s="99">
        <v>0</v>
      </c>
      <c r="H51" s="99">
        <v>3.8599489802826006</v>
      </c>
      <c r="I51" s="99">
        <v>4.0682015421849762</v>
      </c>
      <c r="J51" s="99">
        <v>4.0465975692298093</v>
      </c>
      <c r="K51" s="99">
        <v>4.2036566741942618</v>
      </c>
      <c r="L51" s="99">
        <v>4.3701183584573533</v>
      </c>
      <c r="M51" s="99">
        <v>3.6375712855571849</v>
      </c>
      <c r="N51" s="99">
        <v>3.8844822433709356</v>
      </c>
      <c r="O51" s="99">
        <v>3.8909409996296849</v>
      </c>
      <c r="P51" s="99">
        <v>3.3818579631388075</v>
      </c>
      <c r="Q51" s="99">
        <v>3.3973032997374304</v>
      </c>
      <c r="R51" s="99">
        <v>3.1626634822209252</v>
      </c>
      <c r="S51" s="99">
        <v>3.3242346036254369</v>
      </c>
      <c r="T51" s="99">
        <v>2.9439056856515475</v>
      </c>
      <c r="U51" s="99">
        <v>3.6033506046471282</v>
      </c>
      <c r="V51" s="99">
        <v>2.9889182299736858</v>
      </c>
      <c r="W51" s="99">
        <v>0</v>
      </c>
      <c r="X51" s="99">
        <v>0</v>
      </c>
      <c r="Y51" s="99">
        <v>0</v>
      </c>
      <c r="DA51" s="63" t="s">
        <v>4809</v>
      </c>
    </row>
    <row r="52" spans="1:105" ht="12" customHeight="1" x14ac:dyDescent="0.25">
      <c r="A52" s="100" t="s">
        <v>211</v>
      </c>
      <c r="B52" s="101"/>
      <c r="C52" s="102">
        <v>5.0548809816967708</v>
      </c>
      <c r="D52" s="102">
        <v>0</v>
      </c>
      <c r="E52" s="102">
        <v>4.8057722694437919</v>
      </c>
      <c r="F52" s="102">
        <v>0</v>
      </c>
      <c r="G52" s="102">
        <v>0</v>
      </c>
      <c r="H52" s="102">
        <v>3.8599489802826006</v>
      </c>
      <c r="I52" s="102">
        <v>4.0682015421849762</v>
      </c>
      <c r="J52" s="102">
        <v>4.0465975692298093</v>
      </c>
      <c r="K52" s="102">
        <v>4.2036566741942618</v>
      </c>
      <c r="L52" s="102">
        <v>4.3701183584573533</v>
      </c>
      <c r="M52" s="102">
        <v>3.6375712855571849</v>
      </c>
      <c r="N52" s="102">
        <v>3.8844822433709356</v>
      </c>
      <c r="O52" s="102">
        <v>3.8909409996296849</v>
      </c>
      <c r="P52" s="102">
        <v>3.3818579631388075</v>
      </c>
      <c r="Q52" s="102">
        <v>3.3973032997374304</v>
      </c>
      <c r="R52" s="102">
        <v>3.1626634822209252</v>
      </c>
      <c r="S52" s="102">
        <v>3.3242346036254369</v>
      </c>
      <c r="T52" s="102">
        <v>2.9439056856515475</v>
      </c>
      <c r="U52" s="102">
        <v>3.6033506046471282</v>
      </c>
      <c r="V52" s="102">
        <v>2.9889182299736858</v>
      </c>
      <c r="W52" s="102">
        <v>0</v>
      </c>
      <c r="X52" s="102">
        <v>0</v>
      </c>
      <c r="Y52" s="102">
        <v>0</v>
      </c>
      <c r="DA52" s="131" t="s">
        <v>4810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4811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4812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4813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4814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4815</v>
      </c>
    </row>
    <row r="58" spans="1:105" ht="12" customHeight="1" x14ac:dyDescent="0.25">
      <c r="A58" s="121" t="s">
        <v>54</v>
      </c>
      <c r="B58" s="122"/>
      <c r="C58" s="123">
        <v>7.395056749559209E-2</v>
      </c>
      <c r="D58" s="123">
        <v>6.4922042140747246E-2</v>
      </c>
      <c r="E58" s="123">
        <v>7.1107714804328287E-2</v>
      </c>
      <c r="F58" s="123">
        <v>3.5826016355553589E-2</v>
      </c>
      <c r="G58" s="123">
        <v>4.1685056123723543E-2</v>
      </c>
      <c r="H58" s="123">
        <v>2.0363961061299573E-2</v>
      </c>
      <c r="I58" s="123">
        <v>3.7471477986425049E-2</v>
      </c>
      <c r="J58" s="123">
        <v>8.841116247304967E-2</v>
      </c>
      <c r="K58" s="123">
        <v>7.6423319813587645E-2</v>
      </c>
      <c r="L58" s="123">
        <v>2.4532330253586102E-2</v>
      </c>
      <c r="M58" s="123">
        <v>4.9949523754510422E-3</v>
      </c>
      <c r="N58" s="123">
        <v>9.5995325173325683E-3</v>
      </c>
      <c r="O58" s="123">
        <v>4.2942252707360712E-2</v>
      </c>
      <c r="P58" s="123">
        <v>5.6171084139075345E-2</v>
      </c>
      <c r="Q58" s="123">
        <v>6.1446783832096029E-2</v>
      </c>
      <c r="R58" s="123">
        <v>4.6246172756903854E-2</v>
      </c>
      <c r="S58" s="123">
        <v>2.8536038279778648E-2</v>
      </c>
      <c r="T58" s="123">
        <v>1.5658365217354329E-2</v>
      </c>
      <c r="U58" s="123">
        <v>2.6229621250914815E-2</v>
      </c>
      <c r="V58" s="123">
        <v>3.3098493608399851E-2</v>
      </c>
      <c r="W58" s="123">
        <v>0</v>
      </c>
      <c r="X58" s="123">
        <v>0</v>
      </c>
      <c r="Y58" s="123">
        <v>3.1035062010494979E-2</v>
      </c>
      <c r="DA58" s="130" t="s">
        <v>4816</v>
      </c>
    </row>
    <row r="59" spans="1:105" ht="12" customHeight="1" x14ac:dyDescent="0.25">
      <c r="A59" s="97" t="s">
        <v>50</v>
      </c>
      <c r="B59" s="98"/>
      <c r="C59" s="99">
        <v>0.55081713018854672</v>
      </c>
      <c r="D59" s="99">
        <v>0.51313176259171045</v>
      </c>
      <c r="E59" s="99">
        <v>0.57341601272183784</v>
      </c>
      <c r="F59" s="99">
        <v>0.48539883135390283</v>
      </c>
      <c r="G59" s="99">
        <v>0.52387975939274178</v>
      </c>
      <c r="H59" s="99">
        <v>0.27567859425181268</v>
      </c>
      <c r="I59" s="99">
        <v>0.36431055170316062</v>
      </c>
      <c r="J59" s="99">
        <v>0.5881175715661161</v>
      </c>
      <c r="K59" s="99">
        <v>0.71809528060135763</v>
      </c>
      <c r="L59" s="99">
        <v>0.54508330870011745</v>
      </c>
      <c r="M59" s="99">
        <v>0.44771960216946116</v>
      </c>
      <c r="N59" s="99">
        <v>0.40888443577449884</v>
      </c>
      <c r="O59" s="99">
        <v>0.58577241664367441</v>
      </c>
      <c r="P59" s="99">
        <v>0.5099557229858821</v>
      </c>
      <c r="Q59" s="99">
        <v>0.65850909540233371</v>
      </c>
      <c r="R59" s="99">
        <v>0.52660964461893744</v>
      </c>
      <c r="S59" s="99">
        <v>0.60034596564175535</v>
      </c>
      <c r="T59" s="99">
        <v>0.5911987647918171</v>
      </c>
      <c r="U59" s="99">
        <v>0.77831356904156856</v>
      </c>
      <c r="V59" s="99">
        <v>0.74833625392741521</v>
      </c>
      <c r="W59" s="99">
        <v>0</v>
      </c>
      <c r="X59" s="99">
        <v>0</v>
      </c>
      <c r="Y59" s="99">
        <v>1.0982963611491832</v>
      </c>
      <c r="DA59" s="63" t="s">
        <v>4817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4818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50.472598309860985</v>
      </c>
      <c r="D62" s="118">
        <f t="shared" si="21"/>
        <v>52.187843603726222</v>
      </c>
      <c r="E62" s="118">
        <f t="shared" si="21"/>
        <v>49.205315613848974</v>
      </c>
      <c r="F62" s="118">
        <f t="shared" si="21"/>
        <v>47.135581313820367</v>
      </c>
      <c r="G62" s="118">
        <f t="shared" si="21"/>
        <v>42.711558625777577</v>
      </c>
      <c r="H62" s="118">
        <f t="shared" si="21"/>
        <v>45.045306660796349</v>
      </c>
      <c r="I62" s="118">
        <f t="shared" si="21"/>
        <v>44.516243192603902</v>
      </c>
      <c r="J62" s="118">
        <f t="shared" si="21"/>
        <v>42.788192980331743</v>
      </c>
      <c r="K62" s="118">
        <f t="shared" si="21"/>
        <v>45.22548328267915</v>
      </c>
      <c r="L62" s="118">
        <f t="shared" si="21"/>
        <v>50.591492656923208</v>
      </c>
      <c r="M62" s="118">
        <f t="shared" si="21"/>
        <v>0</v>
      </c>
      <c r="N62" s="118">
        <f t="shared" si="21"/>
        <v>0</v>
      </c>
      <c r="O62" s="118">
        <f t="shared" si="21"/>
        <v>34.659247332700012</v>
      </c>
      <c r="P62" s="118">
        <f t="shared" si="21"/>
        <v>31.931304149977144</v>
      </c>
      <c r="Q62" s="118">
        <f t="shared" si="21"/>
        <v>28.415376978615203</v>
      </c>
      <c r="R62" s="118">
        <f t="shared" ref="R62:V62" si="22">R63+R66+R68+R77</f>
        <v>29.378804658439879</v>
      </c>
      <c r="S62" s="118">
        <f t="shared" si="22"/>
        <v>29.173763020375116</v>
      </c>
      <c r="T62" s="118">
        <f t="shared" si="22"/>
        <v>26.139170506792322</v>
      </c>
      <c r="U62" s="118">
        <f t="shared" si="22"/>
        <v>28.74182253906541</v>
      </c>
      <c r="V62" s="118">
        <f t="shared" si="22"/>
        <v>22.962196840195404</v>
      </c>
      <c r="W62" s="118">
        <f t="shared" ref="W62:Y62" si="23">W63+W66+W68+W77</f>
        <v>26.665481780693387</v>
      </c>
      <c r="X62" s="118">
        <f t="shared" si="23"/>
        <v>0</v>
      </c>
      <c r="Y62" s="118">
        <f t="shared" si="23"/>
        <v>0</v>
      </c>
      <c r="DA62" s="129" t="s">
        <v>4819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46.141245557268796</v>
      </c>
      <c r="D63" s="123">
        <f t="shared" si="24"/>
        <v>47.738360500370533</v>
      </c>
      <c r="E63" s="123">
        <f t="shared" si="24"/>
        <v>45.228677129922275</v>
      </c>
      <c r="F63" s="123">
        <f t="shared" si="24"/>
        <v>43.145012365409656</v>
      </c>
      <c r="G63" s="123">
        <f t="shared" si="24"/>
        <v>39.342518558743436</v>
      </c>
      <c r="H63" s="123">
        <f t="shared" si="24"/>
        <v>41.492087617704662</v>
      </c>
      <c r="I63" s="123">
        <f t="shared" si="24"/>
        <v>41.006808024813751</v>
      </c>
      <c r="J63" s="123">
        <f t="shared" si="24"/>
        <v>38.958562662670403</v>
      </c>
      <c r="K63" s="123">
        <f t="shared" si="24"/>
        <v>41.174566255137087</v>
      </c>
      <c r="L63" s="123">
        <f t="shared" si="24"/>
        <v>46.774843006259751</v>
      </c>
      <c r="M63" s="123">
        <f t="shared" si="24"/>
        <v>0</v>
      </c>
      <c r="N63" s="123">
        <f t="shared" si="24"/>
        <v>0</v>
      </c>
      <c r="O63" s="123">
        <f t="shared" si="24"/>
        <v>31.861023112493406</v>
      </c>
      <c r="P63" s="123">
        <f t="shared" si="24"/>
        <v>29.395854685113992</v>
      </c>
      <c r="Q63" s="123">
        <f t="shared" si="24"/>
        <v>25.53793196801443</v>
      </c>
      <c r="R63" s="123">
        <f t="shared" ref="R63:V63" si="25">SUM(R64:R65)</f>
        <v>26.395241883741178</v>
      </c>
      <c r="S63" s="123">
        <f t="shared" si="25"/>
        <v>25.828223722322694</v>
      </c>
      <c r="T63" s="123">
        <f t="shared" si="25"/>
        <v>23.210953586385685</v>
      </c>
      <c r="U63" s="123">
        <f t="shared" si="25"/>
        <v>24.747313287943594</v>
      </c>
      <c r="V63" s="123">
        <f t="shared" si="25"/>
        <v>20.042185544724671</v>
      </c>
      <c r="W63" s="123">
        <f t="shared" ref="W63:Y63" si="26">SUM(W64:W65)</f>
        <v>23.18690705541978</v>
      </c>
      <c r="X63" s="123">
        <f t="shared" si="26"/>
        <v>0</v>
      </c>
      <c r="Y63" s="123">
        <f t="shared" si="26"/>
        <v>0</v>
      </c>
      <c r="DA63" s="130" t="s">
        <v>4820</v>
      </c>
    </row>
    <row r="64" spans="1:105" ht="12" customHeight="1" x14ac:dyDescent="0.25">
      <c r="A64" s="97" t="s">
        <v>212</v>
      </c>
      <c r="B64" s="98"/>
      <c r="C64" s="99">
        <v>46.141245557268796</v>
      </c>
      <c r="D64" s="99">
        <v>47.738360500370533</v>
      </c>
      <c r="E64" s="99">
        <v>45.228677129922275</v>
      </c>
      <c r="F64" s="99">
        <v>43.145012365409656</v>
      </c>
      <c r="G64" s="99">
        <v>39.342518558743436</v>
      </c>
      <c r="H64" s="99">
        <v>41.492087617704662</v>
      </c>
      <c r="I64" s="99">
        <v>41.006808024813751</v>
      </c>
      <c r="J64" s="99">
        <v>38.958562662670403</v>
      </c>
      <c r="K64" s="99">
        <v>41.174566255137087</v>
      </c>
      <c r="L64" s="99">
        <v>46.774843006259751</v>
      </c>
      <c r="M64" s="99">
        <v>0</v>
      </c>
      <c r="N64" s="99">
        <v>0</v>
      </c>
      <c r="O64" s="99">
        <v>31.861023112493406</v>
      </c>
      <c r="P64" s="99">
        <v>29.395854685113992</v>
      </c>
      <c r="Q64" s="99">
        <v>25.53793196801443</v>
      </c>
      <c r="R64" s="99">
        <v>26.395241883741178</v>
      </c>
      <c r="S64" s="99">
        <v>25.828223722322694</v>
      </c>
      <c r="T64" s="99">
        <v>23.210953586385685</v>
      </c>
      <c r="U64" s="99">
        <v>24.747313287943594</v>
      </c>
      <c r="V64" s="99">
        <v>20.042185544724671</v>
      </c>
      <c r="W64" s="99">
        <v>23.18690705541978</v>
      </c>
      <c r="X64" s="99">
        <v>0</v>
      </c>
      <c r="Y64" s="99">
        <v>0</v>
      </c>
      <c r="DA64" s="63" t="s">
        <v>4821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4822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4823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4824</v>
      </c>
    </row>
    <row r="68" spans="1:105" ht="12" customHeight="1" x14ac:dyDescent="0.25">
      <c r="A68" s="121" t="s">
        <v>55</v>
      </c>
      <c r="B68" s="122"/>
      <c r="C68" s="123">
        <v>3.909922147830458</v>
      </c>
      <c r="D68" s="123">
        <v>4.0074360062557517</v>
      </c>
      <c r="E68" s="123">
        <v>3.5787495720984066</v>
      </c>
      <c r="F68" s="123">
        <v>3.5943262457193716</v>
      </c>
      <c r="G68" s="123">
        <v>3.0267036043960029</v>
      </c>
      <c r="H68" s="123">
        <v>3.1984060720528542</v>
      </c>
      <c r="I68" s="123">
        <v>3.1427537042430473</v>
      </c>
      <c r="J68" s="123">
        <v>3.3922590826023633</v>
      </c>
      <c r="K68" s="123">
        <v>3.5516229698533857</v>
      </c>
      <c r="L68" s="123">
        <v>3.3109329191881178</v>
      </c>
      <c r="M68" s="123">
        <v>0</v>
      </c>
      <c r="N68" s="123">
        <v>0</v>
      </c>
      <c r="O68" s="123">
        <v>2.3375627149708951</v>
      </c>
      <c r="P68" s="123">
        <v>2.1104535012381609</v>
      </c>
      <c r="Q68" s="123">
        <v>2.4278557295420398</v>
      </c>
      <c r="R68" s="123">
        <v>2.5329295443955102</v>
      </c>
      <c r="S68" s="123">
        <v>2.8344396803968102</v>
      </c>
      <c r="T68" s="123">
        <v>2.4671020900801288</v>
      </c>
      <c r="U68" s="123">
        <v>3.3354731569847349</v>
      </c>
      <c r="V68" s="123">
        <v>2.3374329945434407</v>
      </c>
      <c r="W68" s="123">
        <v>2.7546735686860635</v>
      </c>
      <c r="X68" s="123">
        <v>0</v>
      </c>
      <c r="Y68" s="123">
        <v>0</v>
      </c>
      <c r="DA68" s="130" t="s">
        <v>4825</v>
      </c>
    </row>
    <row r="69" spans="1:105" ht="12" customHeight="1" x14ac:dyDescent="0.25">
      <c r="A69" s="97" t="s">
        <v>134</v>
      </c>
      <c r="B69" s="98"/>
      <c r="C69" s="99">
        <v>4.1258547319315486</v>
      </c>
      <c r="D69" s="99">
        <v>4.230898980582281</v>
      </c>
      <c r="E69" s="99">
        <v>3.7980165043057483</v>
      </c>
      <c r="F69" s="99">
        <v>3.8126731671883052</v>
      </c>
      <c r="G69" s="99">
        <v>3.2162209571574469</v>
      </c>
      <c r="H69" s="99">
        <v>3.3919822304714584</v>
      </c>
      <c r="I69" s="99">
        <v>3.3037599192214544</v>
      </c>
      <c r="J69" s="99">
        <v>3.5807179205247168</v>
      </c>
      <c r="K69" s="99">
        <v>3.8530522255973993</v>
      </c>
      <c r="L69" s="99">
        <v>3.8952151990448449</v>
      </c>
      <c r="M69" s="99">
        <v>0</v>
      </c>
      <c r="N69" s="99">
        <v>0</v>
      </c>
      <c r="O69" s="99">
        <v>3.3067960358124853</v>
      </c>
      <c r="P69" s="99">
        <v>2.8962606559544972</v>
      </c>
      <c r="Q69" s="99">
        <v>2.8151210606346346</v>
      </c>
      <c r="R69" s="99">
        <v>2.6918584569850323</v>
      </c>
      <c r="S69" s="99">
        <v>2.9034614545653121</v>
      </c>
      <c r="T69" s="99">
        <v>2.5342645789207858</v>
      </c>
      <c r="U69" s="99">
        <v>3.4256668177569289</v>
      </c>
      <c r="V69" s="99">
        <v>2.455603384418088</v>
      </c>
      <c r="W69" s="99">
        <v>3.0251049942738732</v>
      </c>
      <c r="X69" s="99">
        <v>0</v>
      </c>
      <c r="Y69" s="99">
        <v>0</v>
      </c>
      <c r="DA69" s="63" t="s">
        <v>4826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2.6826048532341038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2.336828760907558</v>
      </c>
      <c r="T70" s="99">
        <v>0</v>
      </c>
      <c r="U70" s="99">
        <v>2.7570807774496693</v>
      </c>
      <c r="V70" s="99">
        <v>1.976353306454135</v>
      </c>
      <c r="W70" s="99">
        <v>2.4097026969065425</v>
      </c>
      <c r="X70" s="99">
        <v>0</v>
      </c>
      <c r="Y70" s="99">
        <v>0</v>
      </c>
      <c r="DA70" s="63" t="s">
        <v>4827</v>
      </c>
    </row>
    <row r="71" spans="1:105" ht="12" customHeight="1" x14ac:dyDescent="0.25">
      <c r="A71" s="100" t="s">
        <v>212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2.6826048532341038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2.336828760907558</v>
      </c>
      <c r="T71" s="102">
        <v>0</v>
      </c>
      <c r="U71" s="102">
        <v>2.7570807774496693</v>
      </c>
      <c r="V71" s="102">
        <v>1.976353306454135</v>
      </c>
      <c r="W71" s="102">
        <v>2.4097026969065425</v>
      </c>
      <c r="X71" s="102">
        <v>0</v>
      </c>
      <c r="Y71" s="102">
        <v>0</v>
      </c>
      <c r="DA71" s="131" t="s">
        <v>4828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4829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4830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4831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4832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4833</v>
      </c>
    </row>
    <row r="77" spans="1:105" ht="12" customHeight="1" x14ac:dyDescent="0.25">
      <c r="A77" s="121" t="s">
        <v>54</v>
      </c>
      <c r="B77" s="122"/>
      <c r="C77" s="123">
        <v>0.4214306047617305</v>
      </c>
      <c r="D77" s="123">
        <v>0.44204709709993406</v>
      </c>
      <c r="E77" s="123">
        <v>0.39788891182828851</v>
      </c>
      <c r="F77" s="123">
        <v>0.39624270269133938</v>
      </c>
      <c r="G77" s="123">
        <v>0.34233646263813772</v>
      </c>
      <c r="H77" s="123">
        <v>0.35481297103883419</v>
      </c>
      <c r="I77" s="123">
        <v>0.36668146354709968</v>
      </c>
      <c r="J77" s="123">
        <v>0.43737123505897257</v>
      </c>
      <c r="K77" s="123">
        <v>0.49929405768867863</v>
      </c>
      <c r="L77" s="123">
        <v>0.50571673147533813</v>
      </c>
      <c r="M77" s="123">
        <v>0</v>
      </c>
      <c r="N77" s="123">
        <v>0</v>
      </c>
      <c r="O77" s="123">
        <v>0.46066150523571481</v>
      </c>
      <c r="P77" s="123">
        <v>0.42499596362498882</v>
      </c>
      <c r="Q77" s="123">
        <v>0.4495892810587348</v>
      </c>
      <c r="R77" s="123">
        <v>0.45063323030318891</v>
      </c>
      <c r="S77" s="123">
        <v>0.51109961765561507</v>
      </c>
      <c r="T77" s="123">
        <v>0.46111483032650763</v>
      </c>
      <c r="U77" s="123">
        <v>0.65903609413707764</v>
      </c>
      <c r="V77" s="123">
        <v>0.58257830092729268</v>
      </c>
      <c r="W77" s="123">
        <v>0.72390115658754339</v>
      </c>
      <c r="X77" s="123">
        <v>0</v>
      </c>
      <c r="Y77" s="123">
        <v>0</v>
      </c>
      <c r="DA77" s="130" t="s">
        <v>4834</v>
      </c>
    </row>
    <row r="78" spans="1:105" ht="12" customHeight="1" x14ac:dyDescent="0.25">
      <c r="A78" s="97" t="s">
        <v>189</v>
      </c>
      <c r="B78" s="98"/>
      <c r="C78" s="99">
        <v>0.43610323703583326</v>
      </c>
      <c r="D78" s="99">
        <v>0.45734563051505017</v>
      </c>
      <c r="E78" s="99">
        <v>0.42042728156148129</v>
      </c>
      <c r="F78" s="99">
        <v>0.42494689847685374</v>
      </c>
      <c r="G78" s="99">
        <v>0.36990288191424242</v>
      </c>
      <c r="H78" s="99">
        <v>0.38206815736164962</v>
      </c>
      <c r="I78" s="99">
        <v>0.38774856626642062</v>
      </c>
      <c r="J78" s="99">
        <v>0.45743413574975111</v>
      </c>
      <c r="K78" s="99">
        <v>0.5242587605731126</v>
      </c>
      <c r="L78" s="99">
        <v>0.53704431661097862</v>
      </c>
      <c r="M78" s="99">
        <v>0</v>
      </c>
      <c r="N78" s="99">
        <v>0</v>
      </c>
      <c r="O78" s="99">
        <v>0.50412013780512188</v>
      </c>
      <c r="P78" s="99">
        <v>0.46858529322755171</v>
      </c>
      <c r="Q78" s="99">
        <v>0.47737288831517349</v>
      </c>
      <c r="R78" s="99">
        <v>0.47151199000835603</v>
      </c>
      <c r="S78" s="99">
        <v>0.53291484523847665</v>
      </c>
      <c r="T78" s="99">
        <v>0.4933667182699496</v>
      </c>
      <c r="U78" s="99">
        <v>0.69882695265101424</v>
      </c>
      <c r="V78" s="99">
        <v>0.67177689245683037</v>
      </c>
      <c r="W78" s="99">
        <v>0.86561725602531647</v>
      </c>
      <c r="X78" s="99">
        <v>0</v>
      </c>
      <c r="Y78" s="99">
        <v>0</v>
      </c>
      <c r="DA78" s="63" t="s">
        <v>4835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4836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7.3943672261898907E-2</v>
      </c>
      <c r="D81" s="118">
        <f t="shared" si="28"/>
        <v>6.4912409843276134E-2</v>
      </c>
      <c r="E81" s="118">
        <f t="shared" si="28"/>
        <v>7.1101567617273959E-2</v>
      </c>
      <c r="F81" s="118">
        <f t="shared" si="28"/>
        <v>3.5813918286296716E-2</v>
      </c>
      <c r="G81" s="118">
        <f t="shared" si="28"/>
        <v>4.1734456884642536E-2</v>
      </c>
      <c r="H81" s="118">
        <f t="shared" si="28"/>
        <v>2.0379329696437794E-2</v>
      </c>
      <c r="I81" s="118">
        <f t="shared" si="28"/>
        <v>3.7453877035740962E-2</v>
      </c>
      <c r="J81" s="118">
        <f t="shared" si="28"/>
        <v>8.8397346006155425E-2</v>
      </c>
      <c r="K81" s="118">
        <f t="shared" si="28"/>
        <v>7.6474801174373663E-2</v>
      </c>
      <c r="L81" s="118">
        <f t="shared" si="28"/>
        <v>2.4549846415768833E-2</v>
      </c>
      <c r="M81" s="118">
        <f t="shared" si="28"/>
        <v>4.9828040830643778E-3</v>
      </c>
      <c r="N81" s="118">
        <f t="shared" si="28"/>
        <v>9.5810958665061962E-3</v>
      </c>
      <c r="O81" s="118">
        <f t="shared" si="28"/>
        <v>4.295807225203245E-2</v>
      </c>
      <c r="P81" s="118">
        <f t="shared" si="28"/>
        <v>5.6198380391089806E-2</v>
      </c>
      <c r="Q81" s="118">
        <f t="shared" si="28"/>
        <v>6.1559029174032866E-2</v>
      </c>
      <c r="R81" s="118">
        <f t="shared" ref="R81:V81" si="29">R82+R85+R87+R100</f>
        <v>4.6396792786007113E-2</v>
      </c>
      <c r="S81" s="118">
        <f t="shared" si="29"/>
        <v>2.8527345937061712E-2</v>
      </c>
      <c r="T81" s="118">
        <f t="shared" si="29"/>
        <v>1.5623214021456533E-2</v>
      </c>
      <c r="U81" s="118">
        <f t="shared" si="29"/>
        <v>2.620771686574308E-2</v>
      </c>
      <c r="V81" s="118">
        <f t="shared" si="29"/>
        <v>3.3132143379688728E-2</v>
      </c>
      <c r="W81" s="118">
        <f t="shared" ref="W81:Y81" si="30">W82+W85+W87+W100</f>
        <v>4.8126441929308053E-2</v>
      </c>
      <c r="X81" s="118">
        <f t="shared" si="30"/>
        <v>5.0752562209812363E-2</v>
      </c>
      <c r="Y81" s="118">
        <f t="shared" si="30"/>
        <v>3.0218401672069101E-2</v>
      </c>
      <c r="DA81" s="129" t="s">
        <v>4837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4838</v>
      </c>
    </row>
    <row r="83" spans="1:105" ht="12" customHeight="1" x14ac:dyDescent="0.25">
      <c r="A83" s="97" t="s">
        <v>199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4839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4840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4841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4842</v>
      </c>
    </row>
    <row r="87" spans="1:105" ht="12" customHeight="1" x14ac:dyDescent="0.25">
      <c r="A87" s="121" t="s">
        <v>55</v>
      </c>
      <c r="B87" s="122"/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0</v>
      </c>
      <c r="M87" s="123">
        <v>0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X87" s="123">
        <v>0</v>
      </c>
      <c r="Y87" s="123">
        <v>0</v>
      </c>
      <c r="DA87" s="130" t="s">
        <v>4843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4844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4845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4846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4847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X92" s="102">
        <v>0</v>
      </c>
      <c r="Y92" s="102">
        <v>0</v>
      </c>
      <c r="DA92" s="131" t="s">
        <v>4848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4849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4850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4851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4852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4853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4854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4855</v>
      </c>
    </row>
    <row r="100" spans="1:105" ht="12" customHeight="1" x14ac:dyDescent="0.25">
      <c r="A100" s="121" t="s">
        <v>54</v>
      </c>
      <c r="B100" s="122"/>
      <c r="C100" s="123">
        <v>7.3943672261898907E-2</v>
      </c>
      <c r="D100" s="123">
        <v>6.4912409843276134E-2</v>
      </c>
      <c r="E100" s="123">
        <v>7.1101567617273959E-2</v>
      </c>
      <c r="F100" s="123">
        <v>3.5813918286296716E-2</v>
      </c>
      <c r="G100" s="123">
        <v>4.1734456884642536E-2</v>
      </c>
      <c r="H100" s="123">
        <v>2.0379329696437794E-2</v>
      </c>
      <c r="I100" s="123">
        <v>3.7453877035740962E-2</v>
      </c>
      <c r="J100" s="123">
        <v>8.8397346006155425E-2</v>
      </c>
      <c r="K100" s="123">
        <v>7.6474801174373663E-2</v>
      </c>
      <c r="L100" s="123">
        <v>2.4549846415768833E-2</v>
      </c>
      <c r="M100" s="123">
        <v>4.9828040830643778E-3</v>
      </c>
      <c r="N100" s="123">
        <v>9.5810958665061962E-3</v>
      </c>
      <c r="O100" s="123">
        <v>4.295807225203245E-2</v>
      </c>
      <c r="P100" s="123">
        <v>5.6198380391089806E-2</v>
      </c>
      <c r="Q100" s="123">
        <v>6.1559029174032866E-2</v>
      </c>
      <c r="R100" s="123">
        <v>4.6396792786007113E-2</v>
      </c>
      <c r="S100" s="123">
        <v>2.8527345937061712E-2</v>
      </c>
      <c r="T100" s="123">
        <v>1.5623214021456533E-2</v>
      </c>
      <c r="U100" s="123">
        <v>2.620771686574308E-2</v>
      </c>
      <c r="V100" s="123">
        <v>3.3132143379688728E-2</v>
      </c>
      <c r="W100" s="123">
        <v>4.8126441929308053E-2</v>
      </c>
      <c r="X100" s="123">
        <v>5.0752562209812363E-2</v>
      </c>
      <c r="Y100" s="123">
        <v>3.0218401672069101E-2</v>
      </c>
      <c r="DA100" s="130" t="s">
        <v>4856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4857</v>
      </c>
    </row>
    <row r="102" spans="1:105" ht="12" customHeight="1" x14ac:dyDescent="0.25">
      <c r="A102" s="97" t="s">
        <v>50</v>
      </c>
      <c r="B102" s="98"/>
      <c r="C102" s="99">
        <v>0.55081713018854661</v>
      </c>
      <c r="D102" s="99">
        <v>0.51313176259171034</v>
      </c>
      <c r="E102" s="99">
        <v>0.57341601272183773</v>
      </c>
      <c r="F102" s="99">
        <v>0.48539883135390283</v>
      </c>
      <c r="G102" s="99">
        <v>0.52387975939274178</v>
      </c>
      <c r="H102" s="99">
        <v>0.27567859425181274</v>
      </c>
      <c r="I102" s="99">
        <v>0.36431055170316062</v>
      </c>
      <c r="J102" s="99">
        <v>0.58811757156611633</v>
      </c>
      <c r="K102" s="99">
        <v>0.71809528060135752</v>
      </c>
      <c r="L102" s="99">
        <v>0.54508330870011734</v>
      </c>
      <c r="M102" s="99">
        <v>0.44771960216946105</v>
      </c>
      <c r="N102" s="99">
        <v>0.40888443577449884</v>
      </c>
      <c r="O102" s="99">
        <v>0.58577241664367441</v>
      </c>
      <c r="P102" s="99">
        <v>0.50995572298588188</v>
      </c>
      <c r="Q102" s="99">
        <v>0.65850909540233371</v>
      </c>
      <c r="R102" s="99">
        <v>0.52660964461893733</v>
      </c>
      <c r="S102" s="99">
        <v>0.60034596564175535</v>
      </c>
      <c r="T102" s="99">
        <v>0.59119876479181699</v>
      </c>
      <c r="U102" s="99">
        <v>0.77831356904156856</v>
      </c>
      <c r="V102" s="99">
        <v>0.74833625392741521</v>
      </c>
      <c r="W102" s="99">
        <v>0.90101569011337657</v>
      </c>
      <c r="X102" s="99">
        <v>1.2596176679819229</v>
      </c>
      <c r="Y102" s="99">
        <v>1.0982963611491832</v>
      </c>
      <c r="DA102" s="63" t="s">
        <v>4858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4859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4860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4861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4862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4863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4864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4865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4866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4867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4868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4869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4870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4871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4872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4873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4874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4875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4876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4877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7.3927754903858584E-2</v>
      </c>
      <c r="D124" s="118">
        <f t="shared" si="42"/>
        <v>6.4918314148321263E-2</v>
      </c>
      <c r="E124" s="118">
        <f t="shared" si="42"/>
        <v>7.1101151797250767E-2</v>
      </c>
      <c r="F124" s="118">
        <f t="shared" si="42"/>
        <v>3.581601822472761E-2</v>
      </c>
      <c r="G124" s="118">
        <f t="shared" si="42"/>
        <v>4.1749447128410389E-2</v>
      </c>
      <c r="H124" s="118">
        <f t="shared" si="42"/>
        <v>2.037412035472775E-2</v>
      </c>
      <c r="I124" s="118">
        <f t="shared" si="42"/>
        <v>3.7449732802947777E-2</v>
      </c>
      <c r="J124" s="118">
        <f t="shared" si="42"/>
        <v>8.839117862488774E-2</v>
      </c>
      <c r="K124" s="118">
        <f t="shared" si="42"/>
        <v>7.6472116323760136E-2</v>
      </c>
      <c r="L124" s="118">
        <f t="shared" si="42"/>
        <v>2.4554259810789219E-2</v>
      </c>
      <c r="M124" s="118">
        <f t="shared" si="42"/>
        <v>4.9788852193717653E-3</v>
      </c>
      <c r="N124" s="118">
        <f t="shared" si="42"/>
        <v>9.574219941135104E-3</v>
      </c>
      <c r="O124" s="118">
        <f t="shared" si="42"/>
        <v>4.2963707204273775E-2</v>
      </c>
      <c r="P124" s="118">
        <f t="shared" si="42"/>
        <v>5.6188285580781434E-2</v>
      </c>
      <c r="Q124" s="118">
        <f t="shared" si="42"/>
        <v>6.1547628702541705E-2</v>
      </c>
      <c r="R124" s="118">
        <f t="shared" ref="R124:V124" si="43">R125+R128+R130+R139</f>
        <v>4.6398965095113404E-2</v>
      </c>
      <c r="S124" s="118">
        <f t="shared" si="43"/>
        <v>2.8538634873965386E-2</v>
      </c>
      <c r="T124" s="118">
        <f t="shared" si="43"/>
        <v>1.5629244164258219E-2</v>
      </c>
      <c r="U124" s="118">
        <f t="shared" si="43"/>
        <v>2.6215338946515523E-2</v>
      </c>
      <c r="V124" s="118">
        <f t="shared" si="43"/>
        <v>3.3130359028278995E-2</v>
      </c>
      <c r="W124" s="118">
        <f t="shared" ref="W124:Y124" si="44">W125+W128+W130+W139</f>
        <v>4.8117707996561926E-2</v>
      </c>
      <c r="X124" s="118">
        <f t="shared" si="44"/>
        <v>5.0720401312803289E-2</v>
      </c>
      <c r="Y124" s="118">
        <f t="shared" si="44"/>
        <v>3.0225289956495673E-2</v>
      </c>
      <c r="DA124" s="129" t="s">
        <v>4878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4879</v>
      </c>
    </row>
    <row r="126" spans="1:105" ht="12" customHeight="1" x14ac:dyDescent="0.25">
      <c r="A126" s="97" t="s">
        <v>198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4880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4881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4882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4883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4884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4885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4886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4887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4888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4889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4890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4891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4892</v>
      </c>
    </row>
    <row r="139" spans="1:105" ht="12" customHeight="1" x14ac:dyDescent="0.25">
      <c r="A139" s="121" t="s">
        <v>54</v>
      </c>
      <c r="B139" s="122"/>
      <c r="C139" s="123">
        <v>7.3927754903858584E-2</v>
      </c>
      <c r="D139" s="123">
        <v>6.4918314148321263E-2</v>
      </c>
      <c r="E139" s="123">
        <v>7.1101151797250767E-2</v>
      </c>
      <c r="F139" s="123">
        <v>3.581601822472761E-2</v>
      </c>
      <c r="G139" s="123">
        <v>4.1749447128410389E-2</v>
      </c>
      <c r="H139" s="123">
        <v>2.037412035472775E-2</v>
      </c>
      <c r="I139" s="123">
        <v>3.7449732802947777E-2</v>
      </c>
      <c r="J139" s="123">
        <v>8.839117862488774E-2</v>
      </c>
      <c r="K139" s="123">
        <v>7.6472116323760136E-2</v>
      </c>
      <c r="L139" s="123">
        <v>2.4554259810789219E-2</v>
      </c>
      <c r="M139" s="123">
        <v>4.9788852193717653E-3</v>
      </c>
      <c r="N139" s="123">
        <v>9.574219941135104E-3</v>
      </c>
      <c r="O139" s="123">
        <v>4.2963707204273775E-2</v>
      </c>
      <c r="P139" s="123">
        <v>5.6188285580781434E-2</v>
      </c>
      <c r="Q139" s="123">
        <v>6.1547628702541705E-2</v>
      </c>
      <c r="R139" s="123">
        <v>4.6398965095113404E-2</v>
      </c>
      <c r="S139" s="123">
        <v>2.8538634873965386E-2</v>
      </c>
      <c r="T139" s="123">
        <v>1.5629244164258219E-2</v>
      </c>
      <c r="U139" s="123">
        <v>2.6215338946515523E-2</v>
      </c>
      <c r="V139" s="123">
        <v>3.3130359028278995E-2</v>
      </c>
      <c r="W139" s="123">
        <v>4.8117707996561926E-2</v>
      </c>
      <c r="X139" s="123">
        <v>5.0720401312803289E-2</v>
      </c>
      <c r="Y139" s="123">
        <v>3.0225289956495673E-2</v>
      </c>
      <c r="DA139" s="130" t="s">
        <v>4893</v>
      </c>
    </row>
    <row r="140" spans="1:105" ht="12" customHeight="1" x14ac:dyDescent="0.25">
      <c r="A140" s="97" t="s">
        <v>50</v>
      </c>
      <c r="B140" s="98"/>
      <c r="C140" s="99">
        <v>0.55081713018854683</v>
      </c>
      <c r="D140" s="99">
        <v>0.51313176259171034</v>
      </c>
      <c r="E140" s="99">
        <v>0.57341601272183773</v>
      </c>
      <c r="F140" s="99">
        <v>0.48539883135390277</v>
      </c>
      <c r="G140" s="99">
        <v>0.52387975939274178</v>
      </c>
      <c r="H140" s="99">
        <v>0.27567859425181279</v>
      </c>
      <c r="I140" s="99">
        <v>0.36431055170316068</v>
      </c>
      <c r="J140" s="99">
        <v>0.5881175715661161</v>
      </c>
      <c r="K140" s="99">
        <v>0.71809528060135752</v>
      </c>
      <c r="L140" s="99">
        <v>0.54508330870011734</v>
      </c>
      <c r="M140" s="99">
        <v>0.447719602169461</v>
      </c>
      <c r="N140" s="99">
        <v>0.40888443577449884</v>
      </c>
      <c r="O140" s="99">
        <v>0.58577241664367441</v>
      </c>
      <c r="P140" s="99">
        <v>0.50995572298588199</v>
      </c>
      <c r="Q140" s="99">
        <v>0.65850909540233371</v>
      </c>
      <c r="R140" s="99">
        <v>0.52660964461893744</v>
      </c>
      <c r="S140" s="99">
        <v>0.60034596564175535</v>
      </c>
      <c r="T140" s="99">
        <v>0.5911987647918171</v>
      </c>
      <c r="U140" s="99">
        <v>0.77831356904156856</v>
      </c>
      <c r="V140" s="99">
        <v>0.74833625392741521</v>
      </c>
      <c r="W140" s="99">
        <v>0.90101569011337646</v>
      </c>
      <c r="X140" s="99">
        <v>1.2596176679819229</v>
      </c>
      <c r="Y140" s="99">
        <v>1.0982963611491832</v>
      </c>
      <c r="DA140" s="63" t="s">
        <v>4894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4895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7.3927005341191343E-2</v>
      </c>
      <c r="D143" s="118">
        <f t="shared" si="49"/>
        <v>6.4912269108972812E-2</v>
      </c>
      <c r="E143" s="118">
        <f t="shared" si="49"/>
        <v>7.1094504598769231E-2</v>
      </c>
      <c r="F143" s="118">
        <f t="shared" si="49"/>
        <v>3.5827470981968652E-2</v>
      </c>
      <c r="G143" s="118">
        <f t="shared" si="49"/>
        <v>4.1748307598869147E-2</v>
      </c>
      <c r="H143" s="118">
        <f t="shared" si="49"/>
        <v>2.0382774828516803E-2</v>
      </c>
      <c r="I143" s="118">
        <f t="shared" si="49"/>
        <v>3.7451927042538746E-2</v>
      </c>
      <c r="J143" s="118">
        <f t="shared" si="49"/>
        <v>8.8399978925770908E-2</v>
      </c>
      <c r="K143" s="118">
        <f t="shared" si="49"/>
        <v>7.6492203397390532E-2</v>
      </c>
      <c r="L143" s="118">
        <f t="shared" si="49"/>
        <v>2.4538098910606907E-2</v>
      </c>
      <c r="M143" s="118">
        <f t="shared" si="49"/>
        <v>4.9791701369863457E-3</v>
      </c>
      <c r="N143" s="118">
        <f t="shared" si="49"/>
        <v>9.5763468521791739E-3</v>
      </c>
      <c r="O143" s="118">
        <f t="shared" si="49"/>
        <v>4.2970308494106081E-2</v>
      </c>
      <c r="P143" s="118">
        <f t="shared" si="49"/>
        <v>5.6196253892778499E-2</v>
      </c>
      <c r="Q143" s="118">
        <f t="shared" si="49"/>
        <v>6.1554455851176477E-2</v>
      </c>
      <c r="R143" s="118">
        <f t="shared" ref="R143:V143" si="50">R144+R146+R148+R157</f>
        <v>4.638812763321444E-2</v>
      </c>
      <c r="S143" s="118">
        <f t="shared" si="50"/>
        <v>2.8533208718448146E-2</v>
      </c>
      <c r="T143" s="118">
        <f t="shared" si="50"/>
        <v>1.5639001681680417E-2</v>
      </c>
      <c r="U143" s="118">
        <f t="shared" si="50"/>
        <v>2.6225922700445006E-2</v>
      </c>
      <c r="V143" s="118">
        <f t="shared" si="50"/>
        <v>3.3120518962967027E-2</v>
      </c>
      <c r="W143" s="118">
        <f t="shared" ref="W143:Y143" si="51">W144+W146+W148+W157</f>
        <v>4.8119179959874053E-2</v>
      </c>
      <c r="X143" s="118">
        <f t="shared" si="51"/>
        <v>5.0734209048276149E-2</v>
      </c>
      <c r="Y143" s="118">
        <f t="shared" si="51"/>
        <v>3.023430873222125E-2</v>
      </c>
      <c r="DA143" s="129" t="s">
        <v>4896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4897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4898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4899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4900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X148" s="123">
        <v>0</v>
      </c>
      <c r="Y148" s="123">
        <v>0</v>
      </c>
      <c r="DA148" s="130" t="s">
        <v>4901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4902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4903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4904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4905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4906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4907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4908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4909</v>
      </c>
    </row>
    <row r="157" spans="1:105" ht="12" customHeight="1" x14ac:dyDescent="0.25">
      <c r="A157" s="121" t="s">
        <v>54</v>
      </c>
      <c r="B157" s="122"/>
      <c r="C157" s="123">
        <v>7.3927005341191343E-2</v>
      </c>
      <c r="D157" s="123">
        <v>6.4912269108972812E-2</v>
      </c>
      <c r="E157" s="123">
        <v>7.1094504598769231E-2</v>
      </c>
      <c r="F157" s="123">
        <v>3.5827470981968652E-2</v>
      </c>
      <c r="G157" s="123">
        <v>4.1748307598869147E-2</v>
      </c>
      <c r="H157" s="123">
        <v>2.0382774828516803E-2</v>
      </c>
      <c r="I157" s="123">
        <v>3.7451927042538746E-2</v>
      </c>
      <c r="J157" s="123">
        <v>8.8399978925770908E-2</v>
      </c>
      <c r="K157" s="123">
        <v>7.6492203397390532E-2</v>
      </c>
      <c r="L157" s="123">
        <v>2.4538098910606907E-2</v>
      </c>
      <c r="M157" s="123">
        <v>4.9791701369863457E-3</v>
      </c>
      <c r="N157" s="123">
        <v>9.5763468521791739E-3</v>
      </c>
      <c r="O157" s="123">
        <v>4.2970308494106081E-2</v>
      </c>
      <c r="P157" s="123">
        <v>5.6196253892778499E-2</v>
      </c>
      <c r="Q157" s="123">
        <v>6.1554455851176477E-2</v>
      </c>
      <c r="R157" s="123">
        <v>4.638812763321444E-2</v>
      </c>
      <c r="S157" s="123">
        <v>2.8533208718448146E-2</v>
      </c>
      <c r="T157" s="123">
        <v>1.5639001681680417E-2</v>
      </c>
      <c r="U157" s="123">
        <v>2.6225922700445006E-2</v>
      </c>
      <c r="V157" s="123">
        <v>3.3120518962967027E-2</v>
      </c>
      <c r="W157" s="123">
        <v>4.8119179959874053E-2</v>
      </c>
      <c r="X157" s="123">
        <v>5.0734209048276149E-2</v>
      </c>
      <c r="Y157" s="123">
        <v>3.023430873222125E-2</v>
      </c>
      <c r="DA157" s="130" t="s">
        <v>4910</v>
      </c>
    </row>
    <row r="158" spans="1:105" ht="12" customHeight="1" x14ac:dyDescent="0.25">
      <c r="A158" s="97" t="s">
        <v>50</v>
      </c>
      <c r="B158" s="98"/>
      <c r="C158" s="99">
        <v>0.55081713018854683</v>
      </c>
      <c r="D158" s="99">
        <v>0.51313176259171045</v>
      </c>
      <c r="E158" s="99">
        <v>0.57341601272183784</v>
      </c>
      <c r="F158" s="99">
        <v>0.48539883135390283</v>
      </c>
      <c r="G158" s="99">
        <v>0.52387975939274178</v>
      </c>
      <c r="H158" s="99">
        <v>0.27567859425181274</v>
      </c>
      <c r="I158" s="99">
        <v>0.36431055170316068</v>
      </c>
      <c r="J158" s="99">
        <v>0.5881175715661161</v>
      </c>
      <c r="K158" s="99">
        <v>0.71809528060135763</v>
      </c>
      <c r="L158" s="99">
        <v>0.54508330870011734</v>
      </c>
      <c r="M158" s="99">
        <v>0.44771960216946111</v>
      </c>
      <c r="N158" s="99">
        <v>0.4088844357744989</v>
      </c>
      <c r="O158" s="99">
        <v>0.5857724166436743</v>
      </c>
      <c r="P158" s="99">
        <v>0.50995572298588199</v>
      </c>
      <c r="Q158" s="99">
        <v>0.65850909540233382</v>
      </c>
      <c r="R158" s="99">
        <v>0.52660964461893733</v>
      </c>
      <c r="S158" s="99">
        <v>0.60034596564175535</v>
      </c>
      <c r="T158" s="99">
        <v>0.59119876479181721</v>
      </c>
      <c r="U158" s="99">
        <v>0.77831356904156856</v>
      </c>
      <c r="V158" s="99">
        <v>0.74833625392741532</v>
      </c>
      <c r="W158" s="99">
        <v>0.90101569011337657</v>
      </c>
      <c r="X158" s="99">
        <v>1.2596176679819229</v>
      </c>
      <c r="Y158" s="99">
        <v>1.0982963611491832</v>
      </c>
      <c r="DA158" s="63" t="s">
        <v>4911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4912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7.3903717102719507E-2</v>
      </c>
      <c r="D161" s="118">
        <f t="shared" si="54"/>
        <v>6.4932076369457373E-2</v>
      </c>
      <c r="E161" s="118">
        <f t="shared" si="54"/>
        <v>7.1079545358438578E-2</v>
      </c>
      <c r="F161" s="118">
        <f t="shared" si="54"/>
        <v>3.5821056020994134E-2</v>
      </c>
      <c r="G161" s="118">
        <f t="shared" si="54"/>
        <v>4.1719980838866126E-2</v>
      </c>
      <c r="H161" s="118">
        <f t="shared" si="54"/>
        <v>2.0365866411412858E-2</v>
      </c>
      <c r="I161" s="118">
        <f t="shared" si="54"/>
        <v>3.7454922331464441E-2</v>
      </c>
      <c r="J161" s="118">
        <f t="shared" si="54"/>
        <v>8.8378616822024941E-2</v>
      </c>
      <c r="K161" s="118">
        <f t="shared" si="54"/>
        <v>7.6452086805741198E-2</v>
      </c>
      <c r="L161" s="118">
        <f t="shared" si="54"/>
        <v>2.4563291019501454E-2</v>
      </c>
      <c r="M161" s="118">
        <f t="shared" si="54"/>
        <v>4.9778686029153746E-3</v>
      </c>
      <c r="N161" s="118">
        <f t="shared" si="54"/>
        <v>9.5774025467003678E-3</v>
      </c>
      <c r="O161" s="118">
        <f t="shared" si="54"/>
        <v>4.2976985461388943E-2</v>
      </c>
      <c r="P161" s="118">
        <f t="shared" si="54"/>
        <v>5.6132772808042158E-2</v>
      </c>
      <c r="Q161" s="118">
        <f t="shared" si="54"/>
        <v>6.1571593510336128E-2</v>
      </c>
      <c r="R161" s="118">
        <f t="shared" ref="R161:V161" si="55">R162+R164+R166+R175</f>
        <v>4.6413184644083061E-2</v>
      </c>
      <c r="S161" s="118">
        <f t="shared" si="55"/>
        <v>2.8548828595641309E-2</v>
      </c>
      <c r="T161" s="118">
        <f t="shared" si="55"/>
        <v>1.5633494768521258E-2</v>
      </c>
      <c r="U161" s="118">
        <f t="shared" si="55"/>
        <v>2.6236149539563724E-2</v>
      </c>
      <c r="V161" s="118">
        <f t="shared" si="55"/>
        <v>3.3144028322292143E-2</v>
      </c>
      <c r="W161" s="118">
        <f t="shared" ref="W161:Y161" si="56">W162+W164+W166+W175</f>
        <v>4.8139464223642112E-2</v>
      </c>
      <c r="X161" s="118">
        <f t="shared" si="56"/>
        <v>5.0684265438491215E-2</v>
      </c>
      <c r="Y161" s="118">
        <f t="shared" si="56"/>
        <v>3.0290407832337829E-2</v>
      </c>
      <c r="DA161" s="129" t="s">
        <v>4913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4914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4915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4916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4917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0</v>
      </c>
      <c r="K166" s="123">
        <v>0</v>
      </c>
      <c r="L166" s="123">
        <v>0</v>
      </c>
      <c r="M166" s="123">
        <v>0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X166" s="123">
        <v>0</v>
      </c>
      <c r="Y166" s="123">
        <v>0</v>
      </c>
      <c r="DA166" s="130" t="s">
        <v>4918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0</v>
      </c>
      <c r="Y167" s="99">
        <v>0</v>
      </c>
      <c r="DA167" s="63" t="s">
        <v>4919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4920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4921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4922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4923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4924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4925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4926</v>
      </c>
    </row>
    <row r="175" spans="1:105" ht="12" customHeight="1" x14ac:dyDescent="0.25">
      <c r="A175" s="121" t="s">
        <v>54</v>
      </c>
      <c r="B175" s="122"/>
      <c r="C175" s="123">
        <v>7.3903717102719507E-2</v>
      </c>
      <c r="D175" s="123">
        <v>6.4932076369457373E-2</v>
      </c>
      <c r="E175" s="123">
        <v>7.1079545358438578E-2</v>
      </c>
      <c r="F175" s="123">
        <v>3.5821056020994134E-2</v>
      </c>
      <c r="G175" s="123">
        <v>4.1719980838866126E-2</v>
      </c>
      <c r="H175" s="123">
        <v>2.0365866411412858E-2</v>
      </c>
      <c r="I175" s="123">
        <v>3.7454922331464441E-2</v>
      </c>
      <c r="J175" s="123">
        <v>8.8378616822024941E-2</v>
      </c>
      <c r="K175" s="123">
        <v>7.6452086805741198E-2</v>
      </c>
      <c r="L175" s="123">
        <v>2.4563291019501454E-2</v>
      </c>
      <c r="M175" s="123">
        <v>4.9778686029153746E-3</v>
      </c>
      <c r="N175" s="123">
        <v>9.5774025467003678E-3</v>
      </c>
      <c r="O175" s="123">
        <v>4.2976985461388943E-2</v>
      </c>
      <c r="P175" s="123">
        <v>5.6132772808042158E-2</v>
      </c>
      <c r="Q175" s="123">
        <v>6.1571593510336128E-2</v>
      </c>
      <c r="R175" s="123">
        <v>4.6413184644083061E-2</v>
      </c>
      <c r="S175" s="123">
        <v>2.8548828595641309E-2</v>
      </c>
      <c r="T175" s="123">
        <v>1.5633494768521258E-2</v>
      </c>
      <c r="U175" s="123">
        <v>2.6236149539563724E-2</v>
      </c>
      <c r="V175" s="123">
        <v>3.3144028322292143E-2</v>
      </c>
      <c r="W175" s="123">
        <v>4.8139464223642112E-2</v>
      </c>
      <c r="X175" s="123">
        <v>5.0684265438491215E-2</v>
      </c>
      <c r="Y175" s="123">
        <v>3.0290407832337829E-2</v>
      </c>
      <c r="DA175" s="130" t="s">
        <v>4927</v>
      </c>
    </row>
    <row r="176" spans="1:105" ht="12" customHeight="1" x14ac:dyDescent="0.25">
      <c r="A176" s="97" t="s">
        <v>50</v>
      </c>
      <c r="B176" s="98"/>
      <c r="C176" s="99">
        <v>0.55081713018854683</v>
      </c>
      <c r="D176" s="99">
        <v>0.51313176259171045</v>
      </c>
      <c r="E176" s="99">
        <v>0.57341601272183762</v>
      </c>
      <c r="F176" s="99">
        <v>0.48539883135390272</v>
      </c>
      <c r="G176" s="99">
        <v>0.52387975939274178</v>
      </c>
      <c r="H176" s="99">
        <v>0.27567859425181274</v>
      </c>
      <c r="I176" s="99">
        <v>0.36431055170316062</v>
      </c>
      <c r="J176" s="99">
        <v>0.5881175715661161</v>
      </c>
      <c r="K176" s="99">
        <v>0.71809528060135763</v>
      </c>
      <c r="L176" s="99">
        <v>0.54508330870011734</v>
      </c>
      <c r="M176" s="99">
        <v>0.44771960216946105</v>
      </c>
      <c r="N176" s="99">
        <v>0.4088844357744989</v>
      </c>
      <c r="O176" s="99">
        <v>0.58577241664367441</v>
      </c>
      <c r="P176" s="99">
        <v>0.50995572298588199</v>
      </c>
      <c r="Q176" s="99">
        <v>0.65850909540233404</v>
      </c>
      <c r="R176" s="99">
        <v>0.52660964461893744</v>
      </c>
      <c r="S176" s="99">
        <v>0.60034596564175535</v>
      </c>
      <c r="T176" s="99">
        <v>0.5911987647918171</v>
      </c>
      <c r="U176" s="99">
        <v>0.77831356904156856</v>
      </c>
      <c r="V176" s="99">
        <v>0.74833625392741532</v>
      </c>
      <c r="W176" s="99">
        <v>0.90101569011337657</v>
      </c>
      <c r="X176" s="99">
        <v>1.2596176679819229</v>
      </c>
      <c r="Y176" s="99">
        <v>1.0982963611491832</v>
      </c>
      <c r="DA176" s="63" t="s">
        <v>4928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6371</v>
      </c>
      <c r="C5" s="120">
        <v>6307</v>
      </c>
      <c r="D5" s="120">
        <v>6115</v>
      </c>
      <c r="E5" s="120">
        <v>5973</v>
      </c>
      <c r="F5" s="120">
        <v>5989</v>
      </c>
      <c r="G5" s="120">
        <v>5956</v>
      </c>
      <c r="H5" s="120">
        <v>5692</v>
      </c>
      <c r="I5" s="120">
        <v>5103</v>
      </c>
      <c r="J5" s="120">
        <v>4206</v>
      </c>
      <c r="K5" s="120">
        <v>3607</v>
      </c>
      <c r="L5" s="120">
        <v>3205</v>
      </c>
      <c r="M5" s="120">
        <v>2844</v>
      </c>
      <c r="N5" s="120">
        <v>2569</v>
      </c>
      <c r="O5" s="120">
        <v>2302</v>
      </c>
      <c r="P5" s="120">
        <v>2103</v>
      </c>
      <c r="Q5" s="120">
        <v>1899</v>
      </c>
      <c r="R5" s="120">
        <v>1793</v>
      </c>
      <c r="S5" s="120">
        <v>1758</v>
      </c>
      <c r="T5" s="120">
        <v>1813</v>
      </c>
      <c r="U5" s="120">
        <v>1895</v>
      </c>
      <c r="V5" s="120">
        <v>1946</v>
      </c>
      <c r="W5" s="120">
        <v>1967</v>
      </c>
      <c r="X5" s="120">
        <v>1929</v>
      </c>
      <c r="Y5" s="120">
        <v>1906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51</v>
      </c>
      <c r="B7" s="52">
        <v>6371</v>
      </c>
      <c r="C7" s="52">
        <v>6307</v>
      </c>
      <c r="D7" s="52">
        <v>6115</v>
      </c>
      <c r="E7" s="52">
        <v>5973</v>
      </c>
      <c r="F7" s="52">
        <v>5989</v>
      </c>
      <c r="G7" s="52">
        <v>5956</v>
      </c>
      <c r="H7" s="52">
        <v>5692</v>
      </c>
      <c r="I7" s="52">
        <v>5103</v>
      </c>
      <c r="J7" s="52">
        <v>4206</v>
      </c>
      <c r="K7" s="52">
        <v>3607</v>
      </c>
      <c r="L7" s="52">
        <v>3205</v>
      </c>
      <c r="M7" s="52">
        <v>2844</v>
      </c>
      <c r="N7" s="52">
        <v>2569</v>
      </c>
      <c r="O7" s="52">
        <v>2302</v>
      </c>
      <c r="P7" s="52">
        <v>2103</v>
      </c>
      <c r="Q7" s="52">
        <v>1899</v>
      </c>
      <c r="R7" s="52">
        <v>1793</v>
      </c>
      <c r="S7" s="52">
        <v>1758</v>
      </c>
      <c r="T7" s="52">
        <v>1813</v>
      </c>
      <c r="U7" s="52">
        <v>1895</v>
      </c>
      <c r="V7" s="52">
        <v>1946</v>
      </c>
      <c r="W7" s="52">
        <v>1967</v>
      </c>
      <c r="X7" s="52">
        <v>1929</v>
      </c>
      <c r="Y7" s="52">
        <v>1906</v>
      </c>
      <c r="DA7" s="63" t="s">
        <v>1059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150</v>
      </c>
      <c r="C9" s="52">
        <v>160</v>
      </c>
      <c r="D9" s="52">
        <v>166</v>
      </c>
      <c r="E9" s="52">
        <v>162</v>
      </c>
      <c r="F9" s="52">
        <v>160</v>
      </c>
      <c r="G9" s="52">
        <v>160</v>
      </c>
      <c r="H9" s="52">
        <v>164</v>
      </c>
      <c r="I9" s="52">
        <v>163</v>
      </c>
      <c r="J9" s="52">
        <v>150</v>
      </c>
      <c r="K9" s="52">
        <v>119</v>
      </c>
      <c r="L9" s="52">
        <v>96</v>
      </c>
      <c r="M9" s="52">
        <v>78</v>
      </c>
      <c r="N9" s="52">
        <v>57</v>
      </c>
      <c r="O9" s="52">
        <v>47</v>
      </c>
      <c r="P9" s="52">
        <v>47</v>
      </c>
      <c r="Q9" s="52">
        <v>45</v>
      </c>
      <c r="R9" s="52">
        <v>43</v>
      </c>
      <c r="S9" s="52">
        <v>47</v>
      </c>
      <c r="T9" s="52">
        <v>57</v>
      </c>
      <c r="U9" s="52">
        <v>75</v>
      </c>
      <c r="V9" s="52">
        <v>99</v>
      </c>
      <c r="W9" s="52">
        <v>129</v>
      </c>
      <c r="X9" s="52">
        <v>145</v>
      </c>
      <c r="Y9" s="52">
        <v>150</v>
      </c>
      <c r="DA9" s="63" t="s">
        <v>1060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143</v>
      </c>
      <c r="B11" s="52">
        <v>2214</v>
      </c>
      <c r="C11" s="52">
        <v>2355</v>
      </c>
      <c r="D11" s="52">
        <v>2546</v>
      </c>
      <c r="E11" s="52">
        <v>2772</v>
      </c>
      <c r="F11" s="52">
        <v>3097</v>
      </c>
      <c r="G11" s="52">
        <v>3218</v>
      </c>
      <c r="H11" s="52">
        <v>3242</v>
      </c>
      <c r="I11" s="52">
        <v>3243</v>
      </c>
      <c r="J11" s="52">
        <v>3233</v>
      </c>
      <c r="K11" s="52">
        <v>3066</v>
      </c>
      <c r="L11" s="52">
        <v>2951</v>
      </c>
      <c r="M11" s="52">
        <v>2700</v>
      </c>
      <c r="N11" s="52">
        <v>2463</v>
      </c>
      <c r="O11" s="52">
        <v>2204</v>
      </c>
      <c r="P11" s="52">
        <v>2008</v>
      </c>
      <c r="Q11" s="52">
        <v>1811</v>
      </c>
      <c r="R11" s="52">
        <v>1707</v>
      </c>
      <c r="S11" s="52">
        <v>1671</v>
      </c>
      <c r="T11" s="52">
        <v>1724</v>
      </c>
      <c r="U11" s="52">
        <v>1808</v>
      </c>
      <c r="V11" s="52">
        <v>1866</v>
      </c>
      <c r="W11" s="52">
        <v>1897</v>
      </c>
      <c r="X11" s="52">
        <v>1871</v>
      </c>
      <c r="Y11" s="52">
        <v>1841</v>
      </c>
      <c r="DA11" s="63" t="s">
        <v>1061</v>
      </c>
    </row>
    <row r="12" spans="1:105" ht="12" customHeight="1" x14ac:dyDescent="0.25">
      <c r="A12" s="97" t="s">
        <v>124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1062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1063</v>
      </c>
    </row>
    <row r="14" spans="1:105" ht="12" customHeight="1" x14ac:dyDescent="0.25">
      <c r="A14" s="97" t="s">
        <v>122</v>
      </c>
      <c r="B14" s="52">
        <v>4093</v>
      </c>
      <c r="C14" s="52">
        <v>3890</v>
      </c>
      <c r="D14" s="52">
        <v>3514</v>
      </c>
      <c r="E14" s="52">
        <v>3152</v>
      </c>
      <c r="F14" s="52">
        <v>2846</v>
      </c>
      <c r="G14" s="52">
        <v>2690</v>
      </c>
      <c r="H14" s="52">
        <v>2396</v>
      </c>
      <c r="I14" s="52">
        <v>1814</v>
      </c>
      <c r="J14" s="52">
        <v>944</v>
      </c>
      <c r="K14" s="52">
        <v>523</v>
      </c>
      <c r="L14" s="52">
        <v>244</v>
      </c>
      <c r="M14" s="52">
        <v>139</v>
      </c>
      <c r="N14" s="52">
        <v>101</v>
      </c>
      <c r="O14" s="52">
        <v>95</v>
      </c>
      <c r="P14" s="52">
        <v>91</v>
      </c>
      <c r="Q14" s="52">
        <v>84</v>
      </c>
      <c r="R14" s="52">
        <v>82</v>
      </c>
      <c r="S14" s="52">
        <v>83</v>
      </c>
      <c r="T14" s="52">
        <v>85</v>
      </c>
      <c r="U14" s="52">
        <v>83</v>
      </c>
      <c r="V14" s="52">
        <v>77</v>
      </c>
      <c r="W14" s="52">
        <v>69</v>
      </c>
      <c r="X14" s="52">
        <v>58</v>
      </c>
      <c r="Y14" s="52">
        <v>65</v>
      </c>
      <c r="DA14" s="63" t="s">
        <v>1064</v>
      </c>
    </row>
    <row r="15" spans="1:105" ht="12" customHeight="1" x14ac:dyDescent="0.25">
      <c r="A15" s="97" t="s">
        <v>121</v>
      </c>
      <c r="B15" s="52">
        <v>64</v>
      </c>
      <c r="C15" s="52">
        <v>62</v>
      </c>
      <c r="D15" s="52">
        <v>55</v>
      </c>
      <c r="E15" s="52">
        <v>49</v>
      </c>
      <c r="F15" s="52">
        <v>46</v>
      </c>
      <c r="G15" s="52">
        <v>48</v>
      </c>
      <c r="H15" s="52">
        <v>54</v>
      </c>
      <c r="I15" s="52">
        <v>46</v>
      </c>
      <c r="J15" s="52">
        <v>29</v>
      </c>
      <c r="K15" s="52">
        <v>18</v>
      </c>
      <c r="L15" s="52">
        <v>10</v>
      </c>
      <c r="M15" s="52">
        <v>5</v>
      </c>
      <c r="N15" s="52">
        <v>5</v>
      </c>
      <c r="O15" s="52">
        <v>3</v>
      </c>
      <c r="P15" s="52">
        <v>4</v>
      </c>
      <c r="Q15" s="52">
        <v>4</v>
      </c>
      <c r="R15" s="52">
        <v>4</v>
      </c>
      <c r="S15" s="52">
        <v>4</v>
      </c>
      <c r="T15" s="52">
        <v>4</v>
      </c>
      <c r="U15" s="52">
        <v>4</v>
      </c>
      <c r="V15" s="52">
        <v>3</v>
      </c>
      <c r="W15" s="52">
        <v>1</v>
      </c>
      <c r="X15" s="52">
        <v>0</v>
      </c>
      <c r="Y15" s="52">
        <v>0</v>
      </c>
      <c r="DA15" s="63" t="s">
        <v>1065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X17" s="52">
        <v>0</v>
      </c>
      <c r="Y17" s="52">
        <v>0</v>
      </c>
      <c r="DA17" s="63" t="s">
        <v>1066</v>
      </c>
    </row>
    <row r="18" spans="1:105" ht="12" customHeight="1" x14ac:dyDescent="0.25">
      <c r="A18" s="97" t="s">
        <v>50</v>
      </c>
      <c r="B18" s="52">
        <v>633</v>
      </c>
      <c r="C18" s="52">
        <v>659</v>
      </c>
      <c r="D18" s="52">
        <v>662</v>
      </c>
      <c r="E18" s="52">
        <v>668</v>
      </c>
      <c r="F18" s="52">
        <v>641</v>
      </c>
      <c r="G18" s="52">
        <v>613</v>
      </c>
      <c r="H18" s="52">
        <v>556</v>
      </c>
      <c r="I18" s="52">
        <v>491</v>
      </c>
      <c r="J18" s="52">
        <v>399</v>
      </c>
      <c r="K18" s="52">
        <v>328</v>
      </c>
      <c r="L18" s="52">
        <v>272</v>
      </c>
      <c r="M18" s="52">
        <v>197</v>
      </c>
      <c r="N18" s="52">
        <v>144</v>
      </c>
      <c r="O18" s="52">
        <v>119</v>
      </c>
      <c r="P18" s="52">
        <v>107</v>
      </c>
      <c r="Q18" s="52">
        <v>93</v>
      </c>
      <c r="R18" s="52">
        <v>88</v>
      </c>
      <c r="S18" s="52">
        <v>87</v>
      </c>
      <c r="T18" s="52">
        <v>74</v>
      </c>
      <c r="U18" s="52">
        <v>77</v>
      </c>
      <c r="V18" s="52">
        <v>78</v>
      </c>
      <c r="W18" s="52">
        <v>73</v>
      </c>
      <c r="X18" s="52">
        <v>70</v>
      </c>
      <c r="Y18" s="52">
        <v>59</v>
      </c>
      <c r="DA18" s="63" t="s">
        <v>1067</v>
      </c>
    </row>
    <row r="19" spans="1:105" ht="12" customHeight="1" x14ac:dyDescent="0.25">
      <c r="A19" s="109" t="s">
        <v>120</v>
      </c>
      <c r="B19" s="36">
        <v>5738</v>
      </c>
      <c r="C19" s="36">
        <v>5648</v>
      </c>
      <c r="D19" s="36">
        <v>5453</v>
      </c>
      <c r="E19" s="36">
        <v>5305</v>
      </c>
      <c r="F19" s="36">
        <v>5348</v>
      </c>
      <c r="G19" s="36">
        <v>5343</v>
      </c>
      <c r="H19" s="36">
        <v>5136</v>
      </c>
      <c r="I19" s="36">
        <v>4612</v>
      </c>
      <c r="J19" s="36">
        <v>3807</v>
      </c>
      <c r="K19" s="36">
        <v>3279</v>
      </c>
      <c r="L19" s="36">
        <v>2933</v>
      </c>
      <c r="M19" s="36">
        <v>2647</v>
      </c>
      <c r="N19" s="36">
        <v>2425</v>
      </c>
      <c r="O19" s="36">
        <v>2183</v>
      </c>
      <c r="P19" s="36">
        <v>1996</v>
      </c>
      <c r="Q19" s="36">
        <v>1806</v>
      </c>
      <c r="R19" s="36">
        <v>1705</v>
      </c>
      <c r="S19" s="36">
        <v>1671</v>
      </c>
      <c r="T19" s="36">
        <v>1739</v>
      </c>
      <c r="U19" s="36">
        <v>1818</v>
      </c>
      <c r="V19" s="36">
        <v>1868</v>
      </c>
      <c r="W19" s="36">
        <v>1894</v>
      </c>
      <c r="X19" s="36">
        <v>1859</v>
      </c>
      <c r="Y19" s="36">
        <v>1847</v>
      </c>
      <c r="DA19" s="60" t="s">
        <v>1068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DA21" s="129" t="s">
        <v>1137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DA22" s="133"/>
    </row>
    <row r="23" spans="1:105" ht="12" customHeight="1" x14ac:dyDescent="0.25">
      <c r="A23" s="97" t="s">
        <v>51</v>
      </c>
      <c r="B23" s="52"/>
      <c r="C23" s="52">
        <v>498</v>
      </c>
      <c r="D23" s="52">
        <v>497</v>
      </c>
      <c r="E23" s="52">
        <v>499</v>
      </c>
      <c r="F23" s="52">
        <v>500</v>
      </c>
      <c r="G23" s="52">
        <v>504</v>
      </c>
      <c r="H23" s="52">
        <v>509</v>
      </c>
      <c r="I23" s="52">
        <v>589</v>
      </c>
      <c r="J23" s="52">
        <v>899</v>
      </c>
      <c r="K23" s="52">
        <v>600</v>
      </c>
      <c r="L23" s="52">
        <v>402</v>
      </c>
      <c r="M23" s="52">
        <v>471</v>
      </c>
      <c r="N23" s="52">
        <v>535</v>
      </c>
      <c r="O23" s="52">
        <v>477</v>
      </c>
      <c r="P23" s="52">
        <v>199</v>
      </c>
      <c r="Q23" s="52">
        <v>204</v>
      </c>
      <c r="R23" s="52">
        <v>201</v>
      </c>
      <c r="S23" s="52">
        <v>295</v>
      </c>
      <c r="T23" s="52">
        <v>261</v>
      </c>
      <c r="U23" s="52">
        <v>248</v>
      </c>
      <c r="V23" s="52">
        <v>219</v>
      </c>
      <c r="W23" s="52">
        <v>154</v>
      </c>
      <c r="X23" s="52">
        <v>93</v>
      </c>
      <c r="Y23" s="52">
        <v>64</v>
      </c>
      <c r="DA23" s="63" t="s">
        <v>1138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53</v>
      </c>
      <c r="B25" s="52"/>
      <c r="C25" s="52">
        <v>23</v>
      </c>
      <c r="D25" s="52">
        <v>24</v>
      </c>
      <c r="E25" s="52">
        <v>23</v>
      </c>
      <c r="F25" s="52">
        <v>25</v>
      </c>
      <c r="G25" s="52">
        <v>27</v>
      </c>
      <c r="H25" s="52">
        <v>30</v>
      </c>
      <c r="I25" s="52">
        <v>20</v>
      </c>
      <c r="J25" s="52">
        <v>19</v>
      </c>
      <c r="K25" s="52">
        <v>32</v>
      </c>
      <c r="L25" s="52">
        <v>24</v>
      </c>
      <c r="M25" s="52">
        <v>19</v>
      </c>
      <c r="N25" s="52">
        <v>27</v>
      </c>
      <c r="O25" s="52">
        <v>26</v>
      </c>
      <c r="P25" s="52">
        <v>16</v>
      </c>
      <c r="Q25" s="52">
        <v>7</v>
      </c>
      <c r="R25" s="52">
        <v>3</v>
      </c>
      <c r="S25" s="52">
        <v>1</v>
      </c>
      <c r="T25" s="52">
        <v>6</v>
      </c>
      <c r="U25" s="52">
        <v>8</v>
      </c>
      <c r="V25" s="52">
        <v>8</v>
      </c>
      <c r="W25" s="52">
        <v>11</v>
      </c>
      <c r="X25" s="52">
        <v>9</v>
      </c>
      <c r="Y25" s="52">
        <v>11</v>
      </c>
      <c r="DA25" s="63" t="s">
        <v>1139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DA26" s="134"/>
    </row>
    <row r="27" spans="1:105" ht="12" customHeight="1" x14ac:dyDescent="0.25">
      <c r="A27" s="97" t="s">
        <v>143</v>
      </c>
      <c r="B27" s="52"/>
      <c r="C27" s="52">
        <v>173</v>
      </c>
      <c r="D27" s="52">
        <v>173</v>
      </c>
      <c r="E27" s="52">
        <v>174</v>
      </c>
      <c r="F27" s="52">
        <v>175</v>
      </c>
      <c r="G27" s="52">
        <v>178</v>
      </c>
      <c r="H27" s="52">
        <v>182</v>
      </c>
      <c r="I27" s="52">
        <v>267</v>
      </c>
      <c r="J27" s="52">
        <v>659</v>
      </c>
      <c r="K27" s="52">
        <v>531</v>
      </c>
      <c r="L27" s="52">
        <v>411</v>
      </c>
      <c r="M27" s="52">
        <v>632</v>
      </c>
      <c r="N27" s="52">
        <v>681</v>
      </c>
      <c r="O27" s="52">
        <v>689</v>
      </c>
      <c r="P27" s="52">
        <v>359</v>
      </c>
      <c r="Q27" s="52">
        <v>361</v>
      </c>
      <c r="R27" s="52">
        <v>270</v>
      </c>
      <c r="S27" s="52">
        <v>298</v>
      </c>
      <c r="T27" s="52">
        <v>254</v>
      </c>
      <c r="U27" s="52">
        <v>240</v>
      </c>
      <c r="V27" s="52">
        <v>205</v>
      </c>
      <c r="W27" s="52">
        <v>131</v>
      </c>
      <c r="X27" s="52">
        <v>93</v>
      </c>
      <c r="Y27" s="52">
        <v>76</v>
      </c>
      <c r="DA27" s="63" t="s">
        <v>1140</v>
      </c>
    </row>
    <row r="28" spans="1:105" ht="12" customHeight="1" x14ac:dyDescent="0.25">
      <c r="A28" s="97" t="s">
        <v>124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1141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1142</v>
      </c>
    </row>
    <row r="30" spans="1:105" ht="12" customHeight="1" x14ac:dyDescent="0.25">
      <c r="A30" s="97" t="s">
        <v>122</v>
      </c>
      <c r="B30" s="52"/>
      <c r="C30" s="52">
        <v>640</v>
      </c>
      <c r="D30" s="52">
        <v>639</v>
      </c>
      <c r="E30" s="52">
        <v>647</v>
      </c>
      <c r="F30" s="52">
        <v>659</v>
      </c>
      <c r="G30" s="52">
        <v>686</v>
      </c>
      <c r="H30" s="52">
        <v>727</v>
      </c>
      <c r="I30" s="52">
        <v>582</v>
      </c>
      <c r="J30" s="52">
        <v>870</v>
      </c>
      <c r="K30" s="52">
        <v>421</v>
      </c>
      <c r="L30" s="52">
        <v>279</v>
      </c>
      <c r="M30" s="52">
        <v>105</v>
      </c>
      <c r="N30" s="52">
        <v>38</v>
      </c>
      <c r="O30" s="52">
        <v>22</v>
      </c>
      <c r="P30" s="52">
        <v>79</v>
      </c>
      <c r="Q30" s="52">
        <v>7</v>
      </c>
      <c r="R30" s="52">
        <v>2</v>
      </c>
      <c r="S30" s="52">
        <v>11</v>
      </c>
      <c r="T30" s="52">
        <v>9</v>
      </c>
      <c r="U30" s="52">
        <v>11</v>
      </c>
      <c r="V30" s="52">
        <v>15</v>
      </c>
      <c r="W30" s="52">
        <v>23</v>
      </c>
      <c r="X30" s="52">
        <v>15</v>
      </c>
      <c r="Y30" s="52">
        <v>4</v>
      </c>
      <c r="DA30" s="63" t="s">
        <v>1143</v>
      </c>
    </row>
    <row r="31" spans="1:105" ht="12" customHeight="1" x14ac:dyDescent="0.25">
      <c r="A31" s="97" t="s">
        <v>121</v>
      </c>
      <c r="B31" s="52"/>
      <c r="C31" s="52">
        <v>10</v>
      </c>
      <c r="D31" s="52">
        <v>10</v>
      </c>
      <c r="E31" s="52">
        <v>10</v>
      </c>
      <c r="F31" s="52">
        <v>10</v>
      </c>
      <c r="G31" s="52">
        <v>10</v>
      </c>
      <c r="H31" s="52">
        <v>12</v>
      </c>
      <c r="I31" s="52">
        <v>8</v>
      </c>
      <c r="J31" s="52">
        <v>17</v>
      </c>
      <c r="K31" s="52">
        <v>11</v>
      </c>
      <c r="L31" s="52">
        <v>8</v>
      </c>
      <c r="M31" s="52">
        <v>5</v>
      </c>
      <c r="N31" s="52">
        <v>0</v>
      </c>
      <c r="O31" s="52">
        <v>2</v>
      </c>
      <c r="P31" s="52">
        <v>3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1</v>
      </c>
      <c r="W31" s="52">
        <v>2</v>
      </c>
      <c r="X31" s="52">
        <v>1</v>
      </c>
      <c r="Y31" s="52">
        <v>0</v>
      </c>
      <c r="DA31" s="63" t="s">
        <v>1144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X33" s="52">
        <v>0</v>
      </c>
      <c r="Y33" s="52">
        <v>0</v>
      </c>
      <c r="DA33" s="63" t="s">
        <v>1145</v>
      </c>
    </row>
    <row r="34" spans="1:105" ht="12" customHeight="1" x14ac:dyDescent="0.25">
      <c r="A34" s="97" t="s">
        <v>50</v>
      </c>
      <c r="B34" s="52"/>
      <c r="C34" s="52">
        <v>99</v>
      </c>
      <c r="D34" s="52">
        <v>99</v>
      </c>
      <c r="E34" s="52">
        <v>101</v>
      </c>
      <c r="F34" s="52">
        <v>105</v>
      </c>
      <c r="G34" s="52">
        <v>112</v>
      </c>
      <c r="H34" s="52">
        <v>127</v>
      </c>
      <c r="I34" s="52">
        <v>86</v>
      </c>
      <c r="J34" s="52">
        <v>108</v>
      </c>
      <c r="K34" s="52">
        <v>96</v>
      </c>
      <c r="L34" s="52">
        <v>70</v>
      </c>
      <c r="M34" s="52">
        <v>81</v>
      </c>
      <c r="N34" s="52">
        <v>67</v>
      </c>
      <c r="O34" s="52">
        <v>57</v>
      </c>
      <c r="P34" s="52">
        <v>20</v>
      </c>
      <c r="Q34" s="52">
        <v>14</v>
      </c>
      <c r="R34" s="52">
        <v>16</v>
      </c>
      <c r="S34" s="52">
        <v>15</v>
      </c>
      <c r="T34" s="52">
        <v>22</v>
      </c>
      <c r="U34" s="52">
        <v>10</v>
      </c>
      <c r="V34" s="52">
        <v>14</v>
      </c>
      <c r="W34" s="52">
        <v>15</v>
      </c>
      <c r="X34" s="52">
        <v>5</v>
      </c>
      <c r="Y34" s="52">
        <v>11</v>
      </c>
      <c r="DA34" s="63" t="s">
        <v>1146</v>
      </c>
    </row>
    <row r="35" spans="1:105" ht="12" customHeight="1" x14ac:dyDescent="0.25">
      <c r="A35" s="109" t="s">
        <v>120</v>
      </c>
      <c r="B35" s="36"/>
      <c r="C35" s="36">
        <v>897</v>
      </c>
      <c r="D35" s="36">
        <v>897</v>
      </c>
      <c r="E35" s="36">
        <v>910</v>
      </c>
      <c r="F35" s="36">
        <v>937</v>
      </c>
      <c r="G35" s="36">
        <v>994</v>
      </c>
      <c r="H35" s="36">
        <v>1086</v>
      </c>
      <c r="I35" s="36">
        <v>694</v>
      </c>
      <c r="J35" s="36">
        <v>892</v>
      </c>
      <c r="K35" s="36">
        <v>732</v>
      </c>
      <c r="L35" s="36">
        <v>635</v>
      </c>
      <c r="M35" s="36">
        <v>769</v>
      </c>
      <c r="N35" s="36">
        <v>832</v>
      </c>
      <c r="O35" s="36">
        <v>660</v>
      </c>
      <c r="P35" s="36">
        <v>260</v>
      </c>
      <c r="Q35" s="36">
        <v>202</v>
      </c>
      <c r="R35" s="36">
        <v>229</v>
      </c>
      <c r="S35" s="36">
        <v>353</v>
      </c>
      <c r="T35" s="36">
        <v>364</v>
      </c>
      <c r="U35" s="36">
        <v>405</v>
      </c>
      <c r="V35" s="36">
        <v>359</v>
      </c>
      <c r="W35" s="36">
        <v>241</v>
      </c>
      <c r="X35" s="36">
        <v>167</v>
      </c>
      <c r="Y35" s="36">
        <v>178</v>
      </c>
      <c r="DA35" s="60" t="s">
        <v>1147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DA37" s="129" t="s">
        <v>1224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DA38" s="133"/>
    </row>
    <row r="39" spans="1:105" ht="12" customHeight="1" x14ac:dyDescent="0.25">
      <c r="A39" s="97" t="s">
        <v>51</v>
      </c>
      <c r="B39" s="52"/>
      <c r="C39" s="52">
        <v>434</v>
      </c>
      <c r="D39" s="52">
        <v>305</v>
      </c>
      <c r="E39" s="52">
        <v>357</v>
      </c>
      <c r="F39" s="52">
        <v>516</v>
      </c>
      <c r="G39" s="52">
        <v>471</v>
      </c>
      <c r="H39" s="52">
        <v>245</v>
      </c>
      <c r="I39" s="52">
        <v>0</v>
      </c>
      <c r="J39" s="52">
        <v>2</v>
      </c>
      <c r="K39" s="52">
        <v>1</v>
      </c>
      <c r="L39" s="52">
        <v>0</v>
      </c>
      <c r="M39" s="52">
        <v>110</v>
      </c>
      <c r="N39" s="52">
        <v>260</v>
      </c>
      <c r="O39" s="52">
        <v>210</v>
      </c>
      <c r="P39" s="52">
        <v>0</v>
      </c>
      <c r="Q39" s="52">
        <v>0</v>
      </c>
      <c r="R39" s="52">
        <v>95</v>
      </c>
      <c r="S39" s="52">
        <v>260</v>
      </c>
      <c r="T39" s="52">
        <v>316</v>
      </c>
      <c r="U39" s="52">
        <v>330</v>
      </c>
      <c r="V39" s="52">
        <v>270</v>
      </c>
      <c r="W39" s="52">
        <v>175</v>
      </c>
      <c r="X39" s="52">
        <v>55</v>
      </c>
      <c r="Y39" s="52">
        <v>41</v>
      </c>
      <c r="DA39" s="63" t="s">
        <v>1225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DA40" s="134"/>
    </row>
    <row r="41" spans="1:105" ht="12" customHeight="1" x14ac:dyDescent="0.25">
      <c r="A41" s="97" t="s">
        <v>53</v>
      </c>
      <c r="B41" s="52"/>
      <c r="C41" s="52">
        <v>33</v>
      </c>
      <c r="D41" s="52">
        <v>30</v>
      </c>
      <c r="E41" s="52">
        <v>19</v>
      </c>
      <c r="F41" s="52">
        <v>23</v>
      </c>
      <c r="G41" s="52">
        <v>27</v>
      </c>
      <c r="H41" s="52">
        <v>34</v>
      </c>
      <c r="I41" s="52">
        <v>19</v>
      </c>
      <c r="J41" s="52">
        <v>6</v>
      </c>
      <c r="K41" s="52">
        <v>1</v>
      </c>
      <c r="L41" s="52">
        <v>1</v>
      </c>
      <c r="M41" s="52">
        <v>1</v>
      </c>
      <c r="N41" s="52">
        <v>6</v>
      </c>
      <c r="O41" s="52">
        <v>16</v>
      </c>
      <c r="P41" s="52">
        <v>16</v>
      </c>
      <c r="Q41" s="52">
        <v>5</v>
      </c>
      <c r="R41" s="52">
        <v>1</v>
      </c>
      <c r="S41" s="52">
        <v>5</v>
      </c>
      <c r="T41" s="52">
        <v>16</v>
      </c>
      <c r="U41" s="52">
        <v>26</v>
      </c>
      <c r="V41" s="52">
        <v>32</v>
      </c>
      <c r="W41" s="52">
        <v>41</v>
      </c>
      <c r="X41" s="52">
        <v>25</v>
      </c>
      <c r="Y41" s="52">
        <v>16</v>
      </c>
      <c r="DA41" s="63" t="s">
        <v>1226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143</v>
      </c>
      <c r="B43" s="52"/>
      <c r="C43" s="52">
        <v>314</v>
      </c>
      <c r="D43" s="52">
        <v>364</v>
      </c>
      <c r="E43" s="52">
        <v>400</v>
      </c>
      <c r="F43" s="52">
        <v>500</v>
      </c>
      <c r="G43" s="52">
        <v>299</v>
      </c>
      <c r="H43" s="52">
        <v>206</v>
      </c>
      <c r="I43" s="52">
        <v>268</v>
      </c>
      <c r="J43" s="52">
        <v>649</v>
      </c>
      <c r="K43" s="52">
        <v>364</v>
      </c>
      <c r="L43" s="52">
        <v>296</v>
      </c>
      <c r="M43" s="52">
        <v>381</v>
      </c>
      <c r="N43" s="52">
        <v>444</v>
      </c>
      <c r="O43" s="52">
        <v>430</v>
      </c>
      <c r="P43" s="52">
        <v>163</v>
      </c>
      <c r="Q43" s="52">
        <v>164</v>
      </c>
      <c r="R43" s="52">
        <v>166</v>
      </c>
      <c r="S43" s="52">
        <v>262</v>
      </c>
      <c r="T43" s="52">
        <v>307</v>
      </c>
      <c r="U43" s="52">
        <v>324</v>
      </c>
      <c r="V43" s="52">
        <v>263</v>
      </c>
      <c r="W43" s="52">
        <v>162</v>
      </c>
      <c r="X43" s="52">
        <v>67</v>
      </c>
      <c r="Y43" s="52">
        <v>46</v>
      </c>
      <c r="DA43" s="63" t="s">
        <v>1227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1228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1229</v>
      </c>
    </row>
    <row r="46" spans="1:105" ht="12" customHeight="1" x14ac:dyDescent="0.25">
      <c r="A46" s="97" t="s">
        <v>122</v>
      </c>
      <c r="B46" s="52"/>
      <c r="C46" s="52">
        <v>437</v>
      </c>
      <c r="D46" s="52">
        <v>263</v>
      </c>
      <c r="E46" s="52">
        <v>285</v>
      </c>
      <c r="F46" s="52">
        <v>353</v>
      </c>
      <c r="G46" s="52">
        <v>530</v>
      </c>
      <c r="H46" s="52">
        <v>433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16</v>
      </c>
      <c r="P46" s="52">
        <v>75</v>
      </c>
      <c r="Q46" s="52">
        <v>0</v>
      </c>
      <c r="R46" s="52">
        <v>0</v>
      </c>
      <c r="S46" s="52">
        <v>12</v>
      </c>
      <c r="T46" s="52">
        <v>11</v>
      </c>
      <c r="U46" s="52">
        <v>9</v>
      </c>
      <c r="V46" s="52">
        <v>9</v>
      </c>
      <c r="W46" s="52">
        <v>15</v>
      </c>
      <c r="X46" s="52">
        <v>4</v>
      </c>
      <c r="Y46" s="52">
        <v>11</v>
      </c>
      <c r="DA46" s="63" t="s">
        <v>1230</v>
      </c>
    </row>
    <row r="47" spans="1:105" ht="12" customHeight="1" x14ac:dyDescent="0.25">
      <c r="A47" s="97" t="s">
        <v>121</v>
      </c>
      <c r="B47" s="52"/>
      <c r="C47" s="52">
        <v>8</v>
      </c>
      <c r="D47" s="52">
        <v>3</v>
      </c>
      <c r="E47" s="52">
        <v>4</v>
      </c>
      <c r="F47" s="52">
        <v>7</v>
      </c>
      <c r="G47" s="52">
        <v>12</v>
      </c>
      <c r="H47" s="52">
        <v>18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4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X47" s="52">
        <v>0</v>
      </c>
      <c r="Y47" s="52">
        <v>0</v>
      </c>
      <c r="DA47" s="63" t="s">
        <v>1231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1232</v>
      </c>
    </row>
    <row r="50" spans="1:105" ht="12" customHeight="1" x14ac:dyDescent="0.25">
      <c r="A50" s="97" t="s">
        <v>50</v>
      </c>
      <c r="B50" s="52"/>
      <c r="C50" s="52">
        <v>125</v>
      </c>
      <c r="D50" s="52">
        <v>102</v>
      </c>
      <c r="E50" s="52">
        <v>107</v>
      </c>
      <c r="F50" s="52">
        <v>78</v>
      </c>
      <c r="G50" s="52">
        <v>84</v>
      </c>
      <c r="H50" s="52">
        <v>70</v>
      </c>
      <c r="I50" s="52">
        <v>21</v>
      </c>
      <c r="J50" s="52">
        <v>16</v>
      </c>
      <c r="K50" s="52">
        <v>25</v>
      </c>
      <c r="L50" s="52">
        <v>14</v>
      </c>
      <c r="M50" s="52">
        <v>6</v>
      </c>
      <c r="N50" s="52">
        <v>14</v>
      </c>
      <c r="O50" s="52">
        <v>32</v>
      </c>
      <c r="P50" s="52">
        <v>8</v>
      </c>
      <c r="Q50" s="52">
        <v>0</v>
      </c>
      <c r="R50" s="52">
        <v>11</v>
      </c>
      <c r="S50" s="52">
        <v>14</v>
      </c>
      <c r="T50" s="52">
        <v>9</v>
      </c>
      <c r="U50" s="52">
        <v>13</v>
      </c>
      <c r="V50" s="52">
        <v>15</v>
      </c>
      <c r="W50" s="52">
        <v>10</v>
      </c>
      <c r="X50" s="52">
        <v>2</v>
      </c>
      <c r="Y50" s="52">
        <v>0</v>
      </c>
      <c r="DA50" s="63" t="s">
        <v>1233</v>
      </c>
    </row>
    <row r="51" spans="1:105" ht="12" customHeight="1" x14ac:dyDescent="0.25">
      <c r="A51" s="109" t="s">
        <v>120</v>
      </c>
      <c r="B51" s="36"/>
      <c r="C51" s="36">
        <v>807</v>
      </c>
      <c r="D51" s="36">
        <v>702</v>
      </c>
      <c r="E51" s="36">
        <v>762</v>
      </c>
      <c r="F51" s="36">
        <v>980</v>
      </c>
      <c r="G51" s="36">
        <v>989</v>
      </c>
      <c r="H51" s="36">
        <v>879</v>
      </c>
      <c r="I51" s="36">
        <v>170</v>
      </c>
      <c r="J51" s="36">
        <v>87</v>
      </c>
      <c r="K51" s="36">
        <v>204</v>
      </c>
      <c r="L51" s="36">
        <v>289</v>
      </c>
      <c r="M51" s="36">
        <v>483</v>
      </c>
      <c r="N51" s="36">
        <v>610</v>
      </c>
      <c r="O51" s="36">
        <v>418</v>
      </c>
      <c r="P51" s="36">
        <v>73</v>
      </c>
      <c r="Q51" s="36">
        <v>12</v>
      </c>
      <c r="R51" s="36">
        <v>128</v>
      </c>
      <c r="S51" s="36">
        <v>319</v>
      </c>
      <c r="T51" s="36">
        <v>432</v>
      </c>
      <c r="U51" s="36">
        <v>484</v>
      </c>
      <c r="V51" s="36">
        <v>409</v>
      </c>
      <c r="W51" s="36">
        <v>267</v>
      </c>
      <c r="X51" s="36">
        <v>132</v>
      </c>
      <c r="Y51" s="36">
        <v>166</v>
      </c>
      <c r="DA51" s="60" t="s">
        <v>1234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DA53" s="129" t="s">
        <v>1311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DA54" s="133"/>
    </row>
    <row r="55" spans="1:105" ht="12" customHeight="1" x14ac:dyDescent="0.25">
      <c r="A55" s="108" t="s">
        <v>51</v>
      </c>
      <c r="B55" s="52"/>
      <c r="C55" s="52">
        <v>173</v>
      </c>
      <c r="D55" s="52">
        <v>125</v>
      </c>
      <c r="E55" s="52">
        <v>148</v>
      </c>
      <c r="F55" s="52">
        <v>218</v>
      </c>
      <c r="G55" s="52">
        <v>154</v>
      </c>
      <c r="H55" s="52">
        <v>83</v>
      </c>
      <c r="I55" s="52">
        <v>0</v>
      </c>
      <c r="J55" s="52">
        <v>0</v>
      </c>
      <c r="K55" s="52">
        <v>0</v>
      </c>
      <c r="L55" s="52">
        <v>0</v>
      </c>
      <c r="M55" s="52">
        <v>31</v>
      </c>
      <c r="N55" s="52">
        <v>73</v>
      </c>
      <c r="O55" s="52">
        <v>62</v>
      </c>
      <c r="P55" s="52">
        <v>0</v>
      </c>
      <c r="Q55" s="52">
        <v>0</v>
      </c>
      <c r="R55" s="52">
        <v>31</v>
      </c>
      <c r="S55" s="52">
        <v>89</v>
      </c>
      <c r="T55" s="52">
        <v>106</v>
      </c>
      <c r="U55" s="52">
        <v>132</v>
      </c>
      <c r="V55" s="52">
        <v>88</v>
      </c>
      <c r="W55" s="52">
        <v>69</v>
      </c>
      <c r="X55" s="52">
        <v>22</v>
      </c>
      <c r="Y55" s="52">
        <v>14</v>
      </c>
      <c r="DA55" s="63" t="s">
        <v>1312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DA56" s="134"/>
    </row>
    <row r="57" spans="1:105" ht="12" customHeight="1" x14ac:dyDescent="0.25">
      <c r="A57" s="108" t="s">
        <v>53</v>
      </c>
      <c r="B57" s="52"/>
      <c r="C57" s="52">
        <v>5</v>
      </c>
      <c r="D57" s="52">
        <v>3</v>
      </c>
      <c r="E57" s="52">
        <v>2</v>
      </c>
      <c r="F57" s="52">
        <v>5</v>
      </c>
      <c r="G57" s="52">
        <v>5</v>
      </c>
      <c r="H57" s="52">
        <v>2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2</v>
      </c>
      <c r="O57" s="52">
        <v>2</v>
      </c>
      <c r="P57" s="52">
        <v>0</v>
      </c>
      <c r="Q57" s="52">
        <v>0</v>
      </c>
      <c r="R57" s="52">
        <v>1</v>
      </c>
      <c r="S57" s="52">
        <v>1</v>
      </c>
      <c r="T57" s="52">
        <v>3</v>
      </c>
      <c r="U57" s="52">
        <v>4</v>
      </c>
      <c r="V57" s="52">
        <v>4</v>
      </c>
      <c r="W57" s="52">
        <v>4</v>
      </c>
      <c r="X57" s="52">
        <v>1</v>
      </c>
      <c r="Y57" s="52">
        <v>2</v>
      </c>
      <c r="DA57" s="63" t="s">
        <v>1313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108" t="s">
        <v>143</v>
      </c>
      <c r="B59" s="52"/>
      <c r="C59" s="52">
        <v>9</v>
      </c>
      <c r="D59" s="52">
        <v>18</v>
      </c>
      <c r="E59" s="52">
        <v>28</v>
      </c>
      <c r="F59" s="52">
        <v>66</v>
      </c>
      <c r="G59" s="52">
        <v>19</v>
      </c>
      <c r="H59" s="52">
        <v>9</v>
      </c>
      <c r="I59" s="52">
        <v>0</v>
      </c>
      <c r="J59" s="52">
        <v>0</v>
      </c>
      <c r="K59" s="52">
        <v>0</v>
      </c>
      <c r="L59" s="52">
        <v>0</v>
      </c>
      <c r="M59" s="52">
        <v>31</v>
      </c>
      <c r="N59" s="52">
        <v>73</v>
      </c>
      <c r="O59" s="52">
        <v>57</v>
      </c>
      <c r="P59" s="52">
        <v>0</v>
      </c>
      <c r="Q59" s="52">
        <v>0</v>
      </c>
      <c r="R59" s="52">
        <v>31</v>
      </c>
      <c r="S59" s="52">
        <v>85</v>
      </c>
      <c r="T59" s="52">
        <v>102</v>
      </c>
      <c r="U59" s="52">
        <v>128</v>
      </c>
      <c r="V59" s="52">
        <v>84</v>
      </c>
      <c r="W59" s="52">
        <v>63</v>
      </c>
      <c r="X59" s="52">
        <v>20</v>
      </c>
      <c r="Y59" s="52">
        <v>10</v>
      </c>
      <c r="DA59" s="63" t="s">
        <v>1314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2">
        <v>0</v>
      </c>
      <c r="Y60" s="52">
        <v>0</v>
      </c>
      <c r="DA60" s="63" t="s">
        <v>1315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52">
        <v>0</v>
      </c>
      <c r="DA61" s="63" t="s">
        <v>1316</v>
      </c>
    </row>
    <row r="62" spans="1:105" ht="12" customHeight="1" x14ac:dyDescent="0.25">
      <c r="A62" s="108" t="s">
        <v>122</v>
      </c>
      <c r="B62" s="52"/>
      <c r="C62" s="52">
        <v>161</v>
      </c>
      <c r="D62" s="52">
        <v>106</v>
      </c>
      <c r="E62" s="52">
        <v>118</v>
      </c>
      <c r="F62" s="52">
        <v>149</v>
      </c>
      <c r="G62" s="52">
        <v>132</v>
      </c>
      <c r="H62" s="52">
        <v>71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5</v>
      </c>
      <c r="P62" s="52">
        <v>0</v>
      </c>
      <c r="Q62" s="52">
        <v>0</v>
      </c>
      <c r="R62" s="52">
        <v>0</v>
      </c>
      <c r="S62" s="52">
        <v>4</v>
      </c>
      <c r="T62" s="52">
        <v>4</v>
      </c>
      <c r="U62" s="52">
        <v>4</v>
      </c>
      <c r="V62" s="52">
        <v>4</v>
      </c>
      <c r="W62" s="52">
        <v>6</v>
      </c>
      <c r="X62" s="52">
        <v>2</v>
      </c>
      <c r="Y62" s="52">
        <v>4</v>
      </c>
      <c r="DA62" s="63" t="s">
        <v>1317</v>
      </c>
    </row>
    <row r="63" spans="1:105" ht="12" customHeight="1" x14ac:dyDescent="0.25">
      <c r="A63" s="108" t="s">
        <v>121</v>
      </c>
      <c r="B63" s="52"/>
      <c r="C63" s="52">
        <v>3</v>
      </c>
      <c r="D63" s="52">
        <v>1</v>
      </c>
      <c r="E63" s="52">
        <v>2</v>
      </c>
      <c r="F63" s="52">
        <v>3</v>
      </c>
      <c r="G63" s="52">
        <v>3</v>
      </c>
      <c r="H63" s="52">
        <v>3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1318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1319</v>
      </c>
    </row>
    <row r="66" spans="1:105" ht="12" customHeight="1" x14ac:dyDescent="0.25">
      <c r="A66" s="108" t="s">
        <v>50</v>
      </c>
      <c r="B66" s="52"/>
      <c r="C66" s="52">
        <v>23</v>
      </c>
      <c r="D66" s="52">
        <v>16</v>
      </c>
      <c r="E66" s="52">
        <v>18</v>
      </c>
      <c r="F66" s="52">
        <v>16</v>
      </c>
      <c r="G66" s="52">
        <v>12</v>
      </c>
      <c r="H66" s="52">
        <v>6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2</v>
      </c>
      <c r="O66" s="52">
        <v>5</v>
      </c>
      <c r="P66" s="52">
        <v>0</v>
      </c>
      <c r="Q66" s="52">
        <v>0</v>
      </c>
      <c r="R66" s="52">
        <v>3</v>
      </c>
      <c r="S66" s="52">
        <v>4</v>
      </c>
      <c r="T66" s="52">
        <v>3</v>
      </c>
      <c r="U66" s="52">
        <v>4</v>
      </c>
      <c r="V66" s="52">
        <v>4</v>
      </c>
      <c r="W66" s="52">
        <v>4</v>
      </c>
      <c r="X66" s="52">
        <v>1</v>
      </c>
      <c r="Y66" s="52">
        <v>0</v>
      </c>
      <c r="DA66" s="63" t="s">
        <v>1320</v>
      </c>
    </row>
    <row r="67" spans="1:105" ht="12" customHeight="1" x14ac:dyDescent="0.25">
      <c r="A67" s="115" t="s">
        <v>120</v>
      </c>
      <c r="B67" s="36"/>
      <c r="C67" s="36">
        <v>150</v>
      </c>
      <c r="D67" s="36">
        <v>109</v>
      </c>
      <c r="E67" s="36">
        <v>130</v>
      </c>
      <c r="F67" s="36">
        <v>202</v>
      </c>
      <c r="G67" s="36">
        <v>142</v>
      </c>
      <c r="H67" s="36">
        <v>77</v>
      </c>
      <c r="I67" s="36">
        <v>0</v>
      </c>
      <c r="J67" s="36">
        <v>0</v>
      </c>
      <c r="K67" s="36">
        <v>0</v>
      </c>
      <c r="L67" s="36">
        <v>0</v>
      </c>
      <c r="M67" s="36">
        <v>31</v>
      </c>
      <c r="N67" s="36">
        <v>71</v>
      </c>
      <c r="O67" s="36">
        <v>57</v>
      </c>
      <c r="P67" s="36">
        <v>0</v>
      </c>
      <c r="Q67" s="36">
        <v>0</v>
      </c>
      <c r="R67" s="36">
        <v>28</v>
      </c>
      <c r="S67" s="36">
        <v>85</v>
      </c>
      <c r="T67" s="36">
        <v>103</v>
      </c>
      <c r="U67" s="36">
        <v>128</v>
      </c>
      <c r="V67" s="36">
        <v>84</v>
      </c>
      <c r="W67" s="36">
        <v>65</v>
      </c>
      <c r="X67" s="36">
        <v>21</v>
      </c>
      <c r="Y67" s="36">
        <v>14</v>
      </c>
      <c r="DA67" s="60" t="s">
        <v>1321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DA69" s="129" t="s">
        <v>1398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DA70" s="133"/>
    </row>
    <row r="71" spans="1:105" ht="12" customHeight="1" x14ac:dyDescent="0.25">
      <c r="A71" s="108" t="s">
        <v>51</v>
      </c>
      <c r="B71" s="52"/>
      <c r="C71" s="52">
        <v>261</v>
      </c>
      <c r="D71" s="52">
        <v>180</v>
      </c>
      <c r="E71" s="52">
        <v>209</v>
      </c>
      <c r="F71" s="52">
        <v>298</v>
      </c>
      <c r="G71" s="52">
        <v>317</v>
      </c>
      <c r="H71" s="52">
        <v>162</v>
      </c>
      <c r="I71" s="52">
        <v>0</v>
      </c>
      <c r="J71" s="52">
        <v>2</v>
      </c>
      <c r="K71" s="52">
        <v>1</v>
      </c>
      <c r="L71" s="52">
        <v>0</v>
      </c>
      <c r="M71" s="52">
        <v>79</v>
      </c>
      <c r="N71" s="52">
        <v>187</v>
      </c>
      <c r="O71" s="52">
        <v>148</v>
      </c>
      <c r="P71" s="52">
        <v>0</v>
      </c>
      <c r="Q71" s="52">
        <v>0</v>
      </c>
      <c r="R71" s="52">
        <v>64</v>
      </c>
      <c r="S71" s="52">
        <v>171</v>
      </c>
      <c r="T71" s="52">
        <v>210</v>
      </c>
      <c r="U71" s="52">
        <v>198</v>
      </c>
      <c r="V71" s="52">
        <v>182</v>
      </c>
      <c r="W71" s="52">
        <v>106</v>
      </c>
      <c r="X71" s="52">
        <v>33</v>
      </c>
      <c r="Y71" s="52">
        <v>27</v>
      </c>
      <c r="DA71" s="63" t="s">
        <v>1399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DA72" s="134"/>
    </row>
    <row r="73" spans="1:105" ht="12" customHeight="1" x14ac:dyDescent="0.25">
      <c r="A73" s="108" t="s">
        <v>53</v>
      </c>
      <c r="B73" s="52"/>
      <c r="C73" s="52">
        <v>28</v>
      </c>
      <c r="D73" s="52">
        <v>27</v>
      </c>
      <c r="E73" s="52">
        <v>17</v>
      </c>
      <c r="F73" s="52">
        <v>18</v>
      </c>
      <c r="G73" s="52">
        <v>22</v>
      </c>
      <c r="H73" s="52">
        <v>32</v>
      </c>
      <c r="I73" s="52">
        <v>19</v>
      </c>
      <c r="J73" s="52">
        <v>6</v>
      </c>
      <c r="K73" s="52">
        <v>1</v>
      </c>
      <c r="L73" s="52">
        <v>1</v>
      </c>
      <c r="M73" s="52">
        <v>1</v>
      </c>
      <c r="N73" s="52">
        <v>4</v>
      </c>
      <c r="O73" s="52">
        <v>14</v>
      </c>
      <c r="P73" s="52">
        <v>16</v>
      </c>
      <c r="Q73" s="52">
        <v>5</v>
      </c>
      <c r="R73" s="52">
        <v>0</v>
      </c>
      <c r="S73" s="52">
        <v>4</v>
      </c>
      <c r="T73" s="52">
        <v>13</v>
      </c>
      <c r="U73" s="52">
        <v>22</v>
      </c>
      <c r="V73" s="52">
        <v>28</v>
      </c>
      <c r="W73" s="52">
        <v>37</v>
      </c>
      <c r="X73" s="52">
        <v>24</v>
      </c>
      <c r="Y73" s="52">
        <v>14</v>
      </c>
      <c r="DA73" s="63" t="s">
        <v>1400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305</v>
      </c>
      <c r="D75" s="52">
        <f t="shared" si="0"/>
        <v>346</v>
      </c>
      <c r="E75" s="52">
        <f t="shared" si="0"/>
        <v>372</v>
      </c>
      <c r="F75" s="52">
        <f t="shared" si="0"/>
        <v>434</v>
      </c>
      <c r="G75" s="52">
        <f t="shared" si="0"/>
        <v>280</v>
      </c>
      <c r="H75" s="52">
        <f t="shared" si="0"/>
        <v>197</v>
      </c>
      <c r="I75" s="52">
        <f t="shared" si="0"/>
        <v>268</v>
      </c>
      <c r="J75" s="52">
        <f t="shared" si="0"/>
        <v>649</v>
      </c>
      <c r="K75" s="52">
        <f t="shared" si="0"/>
        <v>364</v>
      </c>
      <c r="L75" s="52">
        <f t="shared" si="0"/>
        <v>296</v>
      </c>
      <c r="M75" s="52">
        <f t="shared" si="0"/>
        <v>350</v>
      </c>
      <c r="N75" s="52">
        <f t="shared" si="0"/>
        <v>371</v>
      </c>
      <c r="O75" s="52">
        <f t="shared" si="0"/>
        <v>373</v>
      </c>
      <c r="P75" s="52">
        <f t="shared" si="0"/>
        <v>163</v>
      </c>
      <c r="Q75" s="52">
        <f t="shared" si="0"/>
        <v>164</v>
      </c>
      <c r="R75" s="52">
        <f t="shared" ref="R75:V75" si="1">R43-R59</f>
        <v>135</v>
      </c>
      <c r="S75" s="52">
        <f t="shared" si="1"/>
        <v>177</v>
      </c>
      <c r="T75" s="52">
        <f t="shared" si="1"/>
        <v>205</v>
      </c>
      <c r="U75" s="52">
        <f t="shared" si="1"/>
        <v>196</v>
      </c>
      <c r="V75" s="52">
        <f t="shared" si="1"/>
        <v>179</v>
      </c>
      <c r="W75" s="52">
        <f t="shared" ref="W75:Y75" si="2">W43-W59</f>
        <v>99</v>
      </c>
      <c r="X75" s="52">
        <f t="shared" si="2"/>
        <v>47</v>
      </c>
      <c r="Y75" s="52">
        <f t="shared" si="2"/>
        <v>36</v>
      </c>
      <c r="DA75" s="63" t="s">
        <v>1401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0</v>
      </c>
      <c r="E76" s="52">
        <f t="shared" si="3"/>
        <v>0</v>
      </c>
      <c r="F76" s="52">
        <f t="shared" si="3"/>
        <v>0</v>
      </c>
      <c r="G76" s="52">
        <f t="shared" si="3"/>
        <v>0</v>
      </c>
      <c r="H76" s="52">
        <f t="shared" si="3"/>
        <v>0</v>
      </c>
      <c r="I76" s="52">
        <f t="shared" si="3"/>
        <v>0</v>
      </c>
      <c r="J76" s="52">
        <f t="shared" si="3"/>
        <v>0</v>
      </c>
      <c r="K76" s="52">
        <f t="shared" si="3"/>
        <v>0</v>
      </c>
      <c r="L76" s="52">
        <f t="shared" si="3"/>
        <v>0</v>
      </c>
      <c r="M76" s="52">
        <f t="shared" si="3"/>
        <v>0</v>
      </c>
      <c r="N76" s="52">
        <f t="shared" si="3"/>
        <v>0</v>
      </c>
      <c r="O76" s="52">
        <f t="shared" si="3"/>
        <v>0</v>
      </c>
      <c r="P76" s="52">
        <f t="shared" si="3"/>
        <v>0</v>
      </c>
      <c r="Q76" s="52">
        <f t="shared" si="3"/>
        <v>0</v>
      </c>
      <c r="R76" s="52">
        <f t="shared" ref="R76:V76" si="4">R44-R60</f>
        <v>0</v>
      </c>
      <c r="S76" s="52">
        <f t="shared" si="4"/>
        <v>0</v>
      </c>
      <c r="T76" s="52">
        <f t="shared" si="4"/>
        <v>0</v>
      </c>
      <c r="U76" s="52">
        <f t="shared" si="4"/>
        <v>0</v>
      </c>
      <c r="V76" s="52">
        <f t="shared" si="4"/>
        <v>0</v>
      </c>
      <c r="W76" s="52">
        <f t="shared" ref="W76:Y76" si="5">W44-W60</f>
        <v>0</v>
      </c>
      <c r="X76" s="52">
        <f t="shared" si="5"/>
        <v>0</v>
      </c>
      <c r="Y76" s="52">
        <f t="shared" si="5"/>
        <v>0</v>
      </c>
      <c r="DA76" s="63" t="s">
        <v>1402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:Y77" si="8">W45-W61</f>
        <v>0</v>
      </c>
      <c r="X77" s="52">
        <f t="shared" si="8"/>
        <v>0</v>
      </c>
      <c r="Y77" s="52">
        <f t="shared" si="8"/>
        <v>0</v>
      </c>
      <c r="DA77" s="63" t="s">
        <v>1403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276</v>
      </c>
      <c r="D78" s="52">
        <f t="shared" si="9"/>
        <v>157</v>
      </c>
      <c r="E78" s="52">
        <f t="shared" si="9"/>
        <v>167</v>
      </c>
      <c r="F78" s="52">
        <f t="shared" si="9"/>
        <v>204</v>
      </c>
      <c r="G78" s="52">
        <f t="shared" si="9"/>
        <v>398</v>
      </c>
      <c r="H78" s="52">
        <f t="shared" si="9"/>
        <v>362</v>
      </c>
      <c r="I78" s="52">
        <f t="shared" si="9"/>
        <v>0</v>
      </c>
      <c r="J78" s="52">
        <f t="shared" si="9"/>
        <v>0</v>
      </c>
      <c r="K78" s="52">
        <f t="shared" si="9"/>
        <v>0</v>
      </c>
      <c r="L78" s="52">
        <f t="shared" si="9"/>
        <v>0</v>
      </c>
      <c r="M78" s="52">
        <f t="shared" si="9"/>
        <v>0</v>
      </c>
      <c r="N78" s="52">
        <f t="shared" si="9"/>
        <v>0</v>
      </c>
      <c r="O78" s="52">
        <f t="shared" si="9"/>
        <v>11</v>
      </c>
      <c r="P78" s="52">
        <f t="shared" si="9"/>
        <v>75</v>
      </c>
      <c r="Q78" s="52">
        <f t="shared" si="9"/>
        <v>0</v>
      </c>
      <c r="R78" s="52">
        <f t="shared" ref="R78:V78" si="10">R46-R62</f>
        <v>0</v>
      </c>
      <c r="S78" s="52">
        <f t="shared" si="10"/>
        <v>8</v>
      </c>
      <c r="T78" s="52">
        <f t="shared" si="10"/>
        <v>7</v>
      </c>
      <c r="U78" s="52">
        <f t="shared" si="10"/>
        <v>5</v>
      </c>
      <c r="V78" s="52">
        <f t="shared" si="10"/>
        <v>5</v>
      </c>
      <c r="W78" s="52">
        <f t="shared" ref="W78:Y78" si="11">W46-W62</f>
        <v>9</v>
      </c>
      <c r="X78" s="52">
        <f t="shared" si="11"/>
        <v>2</v>
      </c>
      <c r="Y78" s="52">
        <f t="shared" si="11"/>
        <v>7</v>
      </c>
      <c r="DA78" s="63" t="s">
        <v>1404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5</v>
      </c>
      <c r="D79" s="52">
        <f t="shared" si="12"/>
        <v>2</v>
      </c>
      <c r="E79" s="52">
        <f t="shared" si="12"/>
        <v>2</v>
      </c>
      <c r="F79" s="52">
        <f t="shared" si="12"/>
        <v>4</v>
      </c>
      <c r="G79" s="52">
        <f t="shared" si="12"/>
        <v>9</v>
      </c>
      <c r="H79" s="52">
        <f t="shared" si="12"/>
        <v>15</v>
      </c>
      <c r="I79" s="52">
        <f t="shared" si="12"/>
        <v>0</v>
      </c>
      <c r="J79" s="52">
        <f t="shared" si="12"/>
        <v>0</v>
      </c>
      <c r="K79" s="52">
        <f t="shared" si="12"/>
        <v>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0</v>
      </c>
      <c r="P79" s="52">
        <f t="shared" si="12"/>
        <v>4</v>
      </c>
      <c r="Q79" s="52">
        <f t="shared" si="12"/>
        <v>0</v>
      </c>
      <c r="R79" s="52">
        <f t="shared" ref="R79:V79" si="13">R47-R63</f>
        <v>0</v>
      </c>
      <c r="S79" s="52">
        <f t="shared" si="13"/>
        <v>0</v>
      </c>
      <c r="T79" s="52">
        <f t="shared" si="13"/>
        <v>0</v>
      </c>
      <c r="U79" s="52">
        <f t="shared" si="13"/>
        <v>0</v>
      </c>
      <c r="V79" s="52">
        <f t="shared" si="13"/>
        <v>0</v>
      </c>
      <c r="W79" s="52">
        <f t="shared" ref="W79:Y79" si="14">W47-W63</f>
        <v>0</v>
      </c>
      <c r="X79" s="52">
        <f t="shared" si="14"/>
        <v>0</v>
      </c>
      <c r="Y79" s="52">
        <f t="shared" si="14"/>
        <v>0</v>
      </c>
      <c r="DA79" s="63" t="s">
        <v>1405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X81" s="52">
        <v>0</v>
      </c>
      <c r="Y81" s="52">
        <v>0</v>
      </c>
      <c r="DA81" s="63" t="s">
        <v>1406</v>
      </c>
    </row>
    <row r="82" spans="1:105" ht="12" customHeight="1" x14ac:dyDescent="0.25">
      <c r="A82" s="108" t="s">
        <v>50</v>
      </c>
      <c r="B82" s="52"/>
      <c r="C82" s="52">
        <v>102</v>
      </c>
      <c r="D82" s="52">
        <v>86</v>
      </c>
      <c r="E82" s="52">
        <v>89</v>
      </c>
      <c r="F82" s="52">
        <v>62</v>
      </c>
      <c r="G82" s="52">
        <v>72</v>
      </c>
      <c r="H82" s="52">
        <v>64</v>
      </c>
      <c r="I82" s="52">
        <v>21</v>
      </c>
      <c r="J82" s="52">
        <v>16</v>
      </c>
      <c r="K82" s="52">
        <v>25</v>
      </c>
      <c r="L82" s="52">
        <v>14</v>
      </c>
      <c r="M82" s="52">
        <v>6</v>
      </c>
      <c r="N82" s="52">
        <v>12</v>
      </c>
      <c r="O82" s="52">
        <v>27</v>
      </c>
      <c r="P82" s="52">
        <v>8</v>
      </c>
      <c r="Q82" s="52">
        <v>0</v>
      </c>
      <c r="R82" s="52">
        <v>8</v>
      </c>
      <c r="S82" s="52">
        <v>10</v>
      </c>
      <c r="T82" s="52">
        <v>6</v>
      </c>
      <c r="U82" s="52">
        <v>9</v>
      </c>
      <c r="V82" s="52">
        <v>11</v>
      </c>
      <c r="W82" s="52">
        <v>6</v>
      </c>
      <c r="X82" s="52">
        <v>1</v>
      </c>
      <c r="Y82" s="52">
        <v>0</v>
      </c>
      <c r="DA82" s="63" t="s">
        <v>1407</v>
      </c>
    </row>
    <row r="83" spans="1:105" ht="12" customHeight="1" x14ac:dyDescent="0.25">
      <c r="A83" s="115" t="s">
        <v>120</v>
      </c>
      <c r="B83" s="36"/>
      <c r="C83" s="36">
        <v>657</v>
      </c>
      <c r="D83" s="36">
        <v>593</v>
      </c>
      <c r="E83" s="36">
        <v>632</v>
      </c>
      <c r="F83" s="36">
        <v>778</v>
      </c>
      <c r="G83" s="36">
        <v>847</v>
      </c>
      <c r="H83" s="36">
        <v>802</v>
      </c>
      <c r="I83" s="36">
        <v>170</v>
      </c>
      <c r="J83" s="36">
        <v>87</v>
      </c>
      <c r="K83" s="36">
        <v>204</v>
      </c>
      <c r="L83" s="36">
        <v>289</v>
      </c>
      <c r="M83" s="36">
        <v>452</v>
      </c>
      <c r="N83" s="36">
        <v>539</v>
      </c>
      <c r="O83" s="36">
        <v>361</v>
      </c>
      <c r="P83" s="36">
        <v>73</v>
      </c>
      <c r="Q83" s="36">
        <v>12</v>
      </c>
      <c r="R83" s="36">
        <v>100</v>
      </c>
      <c r="S83" s="36">
        <v>234</v>
      </c>
      <c r="T83" s="36">
        <v>329</v>
      </c>
      <c r="U83" s="36">
        <v>356</v>
      </c>
      <c r="V83" s="36">
        <v>325</v>
      </c>
      <c r="W83" s="36">
        <v>202</v>
      </c>
      <c r="X83" s="36">
        <v>111</v>
      </c>
      <c r="Y83" s="36">
        <v>152</v>
      </c>
      <c r="DA83" s="60" t="s">
        <v>1408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X86" s="140">
        <v>2022</v>
      </c>
      <c r="Y86" s="140">
        <v>2023</v>
      </c>
      <c r="DA86" s="143"/>
    </row>
    <row r="87" spans="1:105" ht="12" customHeight="1" x14ac:dyDescent="0.25">
      <c r="A87" s="116" t="s">
        <v>195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DA87" s="129" t="s">
        <v>1485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X88" s="128">
        <f>RES_hhdet_numvin!X4</f>
        <v>0</v>
      </c>
      <c r="Y88" s="128">
        <f>RES_hhdet_numvin!Y4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0</v>
      </c>
      <c r="K89" s="52">
        <f>RES_hhdet_numvin!K5</f>
        <v>0</v>
      </c>
      <c r="L89" s="52">
        <f>RES_hhdet_numvin!L5</f>
        <v>0</v>
      </c>
      <c r="M89" s="52">
        <f>RES_hhdet_numvin!M5</f>
        <v>64</v>
      </c>
      <c r="N89" s="52">
        <f>RES_hhdet_numvin!N5</f>
        <v>177</v>
      </c>
      <c r="O89" s="52">
        <f>RES_hhdet_numvin!O5</f>
        <v>160</v>
      </c>
      <c r="P89" s="52">
        <f>RES_hhdet_numvin!P5</f>
        <v>0</v>
      </c>
      <c r="Q89" s="52">
        <f>RES_hhdet_numvin!Q5</f>
        <v>0</v>
      </c>
      <c r="R89" s="52">
        <f>RES_hhdet_numvin!R5</f>
        <v>86</v>
      </c>
      <c r="S89" s="52">
        <f>RES_hhdet_numvin!S5</f>
        <v>247</v>
      </c>
      <c r="T89" s="52">
        <f>RES_hhdet_numvin!T5</f>
        <v>307</v>
      </c>
      <c r="U89" s="52">
        <f>RES_hhdet_numvin!U5</f>
        <v>326</v>
      </c>
      <c r="V89" s="52">
        <f>RES_hhdet_numvin!V5</f>
        <v>268</v>
      </c>
      <c r="W89" s="52">
        <f>RES_hhdet_numvin!W5</f>
        <v>175</v>
      </c>
      <c r="X89" s="52">
        <f>RES_hhdet_numvin!X5</f>
        <v>55</v>
      </c>
      <c r="Y89" s="52">
        <f>RES_hhdet_numvin!Y5</f>
        <v>41</v>
      </c>
      <c r="DA89" s="63" t="s">
        <v>1486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X90" s="138">
        <f>RES_hhdet_numvin!X6</f>
        <v>0</v>
      </c>
      <c r="Y90" s="138">
        <f>RES_hhdet_numvin!Y6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X91" s="126">
        <f>RES_hhdet_numvin!X7</f>
        <v>0</v>
      </c>
      <c r="Y91" s="126">
        <f>RES_hhdet_numvin!Y7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0</v>
      </c>
      <c r="S92" s="52">
        <f>RES_hhdet_numvin!S8</f>
        <v>3</v>
      </c>
      <c r="T92" s="52">
        <f>RES_hhdet_numvin!T8</f>
        <v>12</v>
      </c>
      <c r="U92" s="52">
        <f>RES_hhdet_numvin!U8</f>
        <v>23</v>
      </c>
      <c r="V92" s="52">
        <f>RES_hhdet_numvin!V8</f>
        <v>30</v>
      </c>
      <c r="W92" s="52">
        <f>RES_hhdet_numvin!W8</f>
        <v>41</v>
      </c>
      <c r="X92" s="52">
        <f>RES_hhdet_numvin!X8</f>
        <v>25</v>
      </c>
      <c r="Y92" s="52">
        <f>RES_hhdet_numvin!Y8</f>
        <v>16</v>
      </c>
      <c r="DA92" s="63" t="s">
        <v>1487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X93" s="126">
        <f>RES_hhdet_numvin!X9</f>
        <v>0</v>
      </c>
      <c r="Y93" s="126">
        <f>RES_hhdet_numvin!Y9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0</v>
      </c>
      <c r="M94" s="52">
        <f>RES_hhdet_numvin!M10</f>
        <v>26</v>
      </c>
      <c r="N94" s="52">
        <f>RES_hhdet_numvin!N10</f>
        <v>105</v>
      </c>
      <c r="O94" s="52">
        <f>RES_hhdet_numvin!O10</f>
        <v>127</v>
      </c>
      <c r="P94" s="52">
        <f>RES_hhdet_numvin!P10</f>
        <v>34</v>
      </c>
      <c r="Q94" s="52">
        <f>RES_hhdet_numvin!Q10</f>
        <v>56</v>
      </c>
      <c r="R94" s="52">
        <f>RES_hhdet_numvin!R10</f>
        <v>119</v>
      </c>
      <c r="S94" s="52">
        <f>RES_hhdet_numvin!S10</f>
        <v>245</v>
      </c>
      <c r="T94" s="52">
        <f>RES_hhdet_numvin!T10</f>
        <v>291</v>
      </c>
      <c r="U94" s="52">
        <f>RES_hhdet_numvin!U10</f>
        <v>312</v>
      </c>
      <c r="V94" s="52">
        <f>RES_hhdet_numvin!V10</f>
        <v>253</v>
      </c>
      <c r="W94" s="52">
        <f>RES_hhdet_numvin!W10</f>
        <v>160</v>
      </c>
      <c r="X94" s="52">
        <f>RES_hhdet_numvin!X10</f>
        <v>67</v>
      </c>
      <c r="Y94" s="52">
        <f>RES_hhdet_numvin!Y10</f>
        <v>46</v>
      </c>
      <c r="DA94" s="63" t="s">
        <v>1488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0</v>
      </c>
      <c r="V95" s="52">
        <f>RES_hhdet_numvin!V11</f>
        <v>0</v>
      </c>
      <c r="W95" s="52">
        <f>RES_hhdet_numvin!W11</f>
        <v>0</v>
      </c>
      <c r="X95" s="52">
        <f>RES_hhdet_numvin!X11</f>
        <v>0</v>
      </c>
      <c r="Y95" s="52">
        <f>RES_hhdet_numvin!Y11</f>
        <v>0</v>
      </c>
      <c r="DA95" s="63" t="s">
        <v>1489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X96" s="52">
        <f>RES_hhdet_numvin!X12</f>
        <v>0</v>
      </c>
      <c r="Y96" s="52">
        <f>RES_hhdet_numvin!Y12</f>
        <v>0</v>
      </c>
      <c r="DA96" s="63" t="s">
        <v>1490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X97" s="52">
        <f>RES_hhdet_numvin!X13</f>
        <v>0</v>
      </c>
      <c r="Y97" s="52">
        <f>RES_hhdet_numvin!Y13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X98" s="52">
        <f>RES_hhdet_numvin!X14</f>
        <v>0</v>
      </c>
      <c r="Y98" s="52">
        <f>RES_hhdet_numvin!Y14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0</v>
      </c>
      <c r="S99" s="138">
        <f>RES_hhdet_numvin!S15</f>
        <v>8</v>
      </c>
      <c r="T99" s="138">
        <f>RES_hhdet_numvin!T15</f>
        <v>9</v>
      </c>
      <c r="U99" s="138">
        <f>RES_hhdet_numvin!U15</f>
        <v>9</v>
      </c>
      <c r="V99" s="138">
        <f>RES_hhdet_numvin!V15</f>
        <v>9</v>
      </c>
      <c r="W99" s="138">
        <f>RES_hhdet_numvin!W15</f>
        <v>15</v>
      </c>
      <c r="X99" s="138">
        <f>RES_hhdet_numvin!X15</f>
        <v>4</v>
      </c>
      <c r="Y99" s="138">
        <f>RES_hhdet_numvin!Y15</f>
        <v>11</v>
      </c>
      <c r="DA99" s="63" t="s">
        <v>1491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0</v>
      </c>
      <c r="T100" s="138">
        <f>RES_hhdet_numvin!T16</f>
        <v>0</v>
      </c>
      <c r="U100" s="138">
        <f>RES_hhdet_numvin!U16</f>
        <v>0</v>
      </c>
      <c r="V100" s="138">
        <f>RES_hhdet_numvin!V16</f>
        <v>0</v>
      </c>
      <c r="W100" s="138">
        <f>RES_hhdet_numvin!W16</f>
        <v>0</v>
      </c>
      <c r="X100" s="138">
        <f>RES_hhdet_numvin!X16</f>
        <v>0</v>
      </c>
      <c r="Y100" s="138">
        <f>RES_hhdet_numvin!Y16</f>
        <v>0</v>
      </c>
      <c r="DA100" s="63" t="s">
        <v>1492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X101" s="138">
        <f>RES_hhdet_numvin!X17</f>
        <v>0</v>
      </c>
      <c r="Y101" s="138">
        <f>RES_hhdet_numvin!Y17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X102" s="138">
        <f>RES_hhdet_numvin!X18</f>
        <v>0</v>
      </c>
      <c r="Y102" s="138">
        <f>RES_hhdet_numvin!Y18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X103" s="126">
        <f>RES_hhdet_numvin!X19</f>
        <v>0</v>
      </c>
      <c r="Y103" s="126">
        <f>RES_hhdet_numvin!Y19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X104" s="52">
        <f>RES_hhdet_numvin!X20</f>
        <v>0</v>
      </c>
      <c r="Y104" s="52">
        <f>RES_hhdet_numvin!Y20</f>
        <v>0</v>
      </c>
      <c r="DA104" s="63" t="s">
        <v>1493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2</v>
      </c>
      <c r="S105" s="52">
        <f>RES_hhdet_numvin!S21</f>
        <v>10</v>
      </c>
      <c r="T105" s="52">
        <f>RES_hhdet_numvin!T21</f>
        <v>7</v>
      </c>
      <c r="U105" s="52">
        <f>RES_hhdet_numvin!U21</f>
        <v>13</v>
      </c>
      <c r="V105" s="52">
        <f>RES_hhdet_numvin!V21</f>
        <v>15</v>
      </c>
      <c r="W105" s="52">
        <f>RES_hhdet_numvin!W21</f>
        <v>10</v>
      </c>
      <c r="X105" s="52">
        <f>RES_hhdet_numvin!X21</f>
        <v>2</v>
      </c>
      <c r="Y105" s="52">
        <f>RES_hhdet_numvin!Y21</f>
        <v>0</v>
      </c>
      <c r="DA105" s="63" t="s">
        <v>1494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38</v>
      </c>
      <c r="S106" s="36">
        <f>RES_hhdet_numvin!S22</f>
        <v>179</v>
      </c>
      <c r="T106" s="36">
        <f>RES_hhdet_numvin!T22</f>
        <v>306</v>
      </c>
      <c r="U106" s="36">
        <f>RES_hhdet_numvin!U22</f>
        <v>397</v>
      </c>
      <c r="V106" s="36">
        <f>RES_hhdet_numvin!V22</f>
        <v>372</v>
      </c>
      <c r="W106" s="36">
        <f>RES_hhdet_numvin!W22</f>
        <v>257</v>
      </c>
      <c r="X106" s="36">
        <f>RES_hhdet_numvin!X22</f>
        <v>132</v>
      </c>
      <c r="Y106" s="36">
        <f>RES_hhdet_numvin!Y22</f>
        <v>166</v>
      </c>
      <c r="DA106" s="60" t="s">
        <v>1495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12.229124573937792</v>
      </c>
      <c r="C110" s="117">
        <f t="shared" si="15"/>
        <v>13.435903511166334</v>
      </c>
      <c r="D110" s="117">
        <f t="shared" si="15"/>
        <v>12.9289198121991</v>
      </c>
      <c r="E110" s="117">
        <f t="shared" si="15"/>
        <v>12.642149439891368</v>
      </c>
      <c r="F110" s="117">
        <f t="shared" si="15"/>
        <v>12.544595729122024</v>
      </c>
      <c r="G110" s="117">
        <f t="shared" si="15"/>
        <v>12.496531948087037</v>
      </c>
      <c r="H110" s="117">
        <f t="shared" si="15"/>
        <v>12.586115426495473</v>
      </c>
      <c r="I110" s="117">
        <f t="shared" si="15"/>
        <v>11.725611581491872</v>
      </c>
      <c r="J110" s="117">
        <f t="shared" si="15"/>
        <v>7.6122255761259972</v>
      </c>
      <c r="K110" s="117">
        <f t="shared" si="15"/>
        <v>7.4204217912855039</v>
      </c>
      <c r="L110" s="117">
        <f t="shared" si="15"/>
        <v>8.2331146167953442</v>
      </c>
      <c r="M110" s="117">
        <f t="shared" si="15"/>
        <v>5.7322890526416668</v>
      </c>
      <c r="N110" s="117">
        <f t="shared" si="15"/>
        <v>5.7317654414063215</v>
      </c>
      <c r="O110" s="117">
        <f t="shared" si="15"/>
        <v>4.8275941338550927</v>
      </c>
      <c r="P110" s="117">
        <f t="shared" si="15"/>
        <v>4.4904034827403638</v>
      </c>
      <c r="Q110" s="117">
        <f t="shared" si="15"/>
        <v>3.6728786480675</v>
      </c>
      <c r="R110" s="117">
        <f t="shared" ref="R110:V110" si="16">R111+R114+R116+R126</f>
        <v>3.873317667728275</v>
      </c>
      <c r="S110" s="117">
        <f t="shared" si="16"/>
        <v>3.6224773573980942</v>
      </c>
      <c r="T110" s="117">
        <f t="shared" si="16"/>
        <v>3.7141290985323372</v>
      </c>
      <c r="U110" s="117">
        <f t="shared" si="16"/>
        <v>3.8125343709144333</v>
      </c>
      <c r="V110" s="117">
        <f t="shared" si="16"/>
        <v>3.5643732243039441</v>
      </c>
      <c r="W110" s="117">
        <f t="shared" ref="W110:Y110" si="17">W111+W114+W116+W126</f>
        <v>4.0750142847794528</v>
      </c>
      <c r="X110" s="117">
        <f t="shared" si="17"/>
        <v>3.525461835540312</v>
      </c>
      <c r="Y110" s="117">
        <f t="shared" si="17"/>
        <v>3.5019407754950609</v>
      </c>
      <c r="DA110" s="129" t="s">
        <v>1572</v>
      </c>
    </row>
    <row r="111" spans="1:105" ht="12" customHeight="1" x14ac:dyDescent="0.25">
      <c r="A111" s="121" t="s">
        <v>57</v>
      </c>
      <c r="B111" s="122">
        <f t="shared" ref="B111:Q111" si="18">SUM(B112:B113)</f>
        <v>10.928135543788784</v>
      </c>
      <c r="C111" s="122">
        <f t="shared" si="18"/>
        <v>12.124220425490988</v>
      </c>
      <c r="D111" s="122">
        <f t="shared" si="18"/>
        <v>11.657116450515703</v>
      </c>
      <c r="E111" s="122">
        <f t="shared" si="18"/>
        <v>11.42650292021748</v>
      </c>
      <c r="F111" s="122">
        <f t="shared" si="18"/>
        <v>11.302697385527326</v>
      </c>
      <c r="G111" s="122">
        <f t="shared" si="18"/>
        <v>11.183422278129113</v>
      </c>
      <c r="H111" s="122">
        <f t="shared" si="18"/>
        <v>11.263932484486045</v>
      </c>
      <c r="I111" s="122">
        <f t="shared" si="18"/>
        <v>10.515646453647269</v>
      </c>
      <c r="J111" s="122">
        <f t="shared" si="18"/>
        <v>6.7967276637930363</v>
      </c>
      <c r="K111" s="122">
        <f t="shared" si="18"/>
        <v>6.6543014212601923</v>
      </c>
      <c r="L111" s="122">
        <f t="shared" si="18"/>
        <v>7.4563532784235447</v>
      </c>
      <c r="M111" s="122">
        <f t="shared" si="18"/>
        <v>5.0996043264049806</v>
      </c>
      <c r="N111" s="122">
        <f t="shared" si="18"/>
        <v>5.1546069086446966</v>
      </c>
      <c r="O111" s="122">
        <f t="shared" si="18"/>
        <v>4.3137874001038314</v>
      </c>
      <c r="P111" s="122">
        <f t="shared" si="18"/>
        <v>4.0212487135103938</v>
      </c>
      <c r="Q111" s="122">
        <f t="shared" si="18"/>
        <v>3.2755260489045157</v>
      </c>
      <c r="R111" s="122">
        <f t="shared" ref="R111:V111" si="19">SUM(R112:R113)</f>
        <v>3.4972962203704134</v>
      </c>
      <c r="S111" s="122">
        <f t="shared" si="19"/>
        <v>3.2737063200908829</v>
      </c>
      <c r="T111" s="122">
        <f t="shared" si="19"/>
        <v>3.3602374719380466</v>
      </c>
      <c r="U111" s="122">
        <f t="shared" si="19"/>
        <v>3.4490503680546296</v>
      </c>
      <c r="V111" s="122">
        <f t="shared" si="19"/>
        <v>3.1864979206321853</v>
      </c>
      <c r="W111" s="122">
        <f t="shared" ref="W111:Y111" si="20">SUM(W112:W113)</f>
        <v>3.6982023666720467</v>
      </c>
      <c r="X111" s="122">
        <f t="shared" si="20"/>
        <v>3.1982336187880942</v>
      </c>
      <c r="Y111" s="122">
        <f t="shared" si="20"/>
        <v>3.1844021946528294</v>
      </c>
      <c r="DA111" s="130" t="s">
        <v>1573</v>
      </c>
    </row>
    <row r="112" spans="1:105" ht="12" customHeight="1" x14ac:dyDescent="0.25">
      <c r="A112" s="97" t="s">
        <v>51</v>
      </c>
      <c r="B112" s="98">
        <v>10.860916416074144</v>
      </c>
      <c r="C112" s="98">
        <v>12.04957123039309</v>
      </c>
      <c r="D112" s="98">
        <v>11.586911513384607</v>
      </c>
      <c r="E112" s="98">
        <v>11.358419749774269</v>
      </c>
      <c r="F112" s="98">
        <v>11.236830979001969</v>
      </c>
      <c r="G112" s="98">
        <v>11.118989725560452</v>
      </c>
      <c r="H112" s="98">
        <v>11.199765623345588</v>
      </c>
      <c r="I112" s="98">
        <v>10.456463179374859</v>
      </c>
      <c r="J112" s="98">
        <v>6.7590548579125027</v>
      </c>
      <c r="K112" s="98">
        <v>6.617717980753107</v>
      </c>
      <c r="L112" s="98">
        <v>7.4154508089882682</v>
      </c>
      <c r="M112" s="98">
        <v>5.0719232317027831</v>
      </c>
      <c r="N112" s="98">
        <v>5.1262897704437789</v>
      </c>
      <c r="O112" s="98">
        <v>4.2899613822194915</v>
      </c>
      <c r="P112" s="98">
        <v>3.9992281212526337</v>
      </c>
      <c r="Q112" s="98">
        <v>3.2577474816364504</v>
      </c>
      <c r="R112" s="98">
        <v>3.4782131141357615</v>
      </c>
      <c r="S112" s="98">
        <v>3.2556639093786224</v>
      </c>
      <c r="T112" s="98">
        <v>3.3414423118523606</v>
      </c>
      <c r="U112" s="98">
        <v>3.4293482964418045</v>
      </c>
      <c r="V112" s="98">
        <v>3.1678974251244241</v>
      </c>
      <c r="W112" s="98">
        <v>3.6761614875107451</v>
      </c>
      <c r="X112" s="98">
        <v>3.1791670926181665</v>
      </c>
      <c r="Y112" s="98">
        <v>3.1653622937716701</v>
      </c>
      <c r="DA112" s="63" t="s">
        <v>1574</v>
      </c>
    </row>
    <row r="113" spans="1:105" ht="12" customHeight="1" x14ac:dyDescent="0.25">
      <c r="A113" s="97" t="s">
        <v>53</v>
      </c>
      <c r="B113" s="98">
        <v>6.7219127714641086E-2</v>
      </c>
      <c r="C113" s="98">
        <v>7.4649195097897303E-2</v>
      </c>
      <c r="D113" s="98">
        <v>7.0204937131097267E-2</v>
      </c>
      <c r="E113" s="98">
        <v>6.8083170443211938E-2</v>
      </c>
      <c r="F113" s="98">
        <v>6.5866406525357801E-2</v>
      </c>
      <c r="G113" s="98">
        <v>6.4432552568661317E-2</v>
      </c>
      <c r="H113" s="98">
        <v>6.4166861140456638E-2</v>
      </c>
      <c r="I113" s="98">
        <v>5.9183274272410796E-2</v>
      </c>
      <c r="J113" s="98">
        <v>3.7672805880533539E-2</v>
      </c>
      <c r="K113" s="98">
        <v>3.6583440507085632E-2</v>
      </c>
      <c r="L113" s="98">
        <v>4.0902469435276811E-2</v>
      </c>
      <c r="M113" s="98">
        <v>2.768109470219722E-2</v>
      </c>
      <c r="N113" s="98">
        <v>2.8317138200917597E-2</v>
      </c>
      <c r="O113" s="98">
        <v>2.3826017884340016E-2</v>
      </c>
      <c r="P113" s="98">
        <v>2.202059225776026E-2</v>
      </c>
      <c r="Q113" s="98">
        <v>1.7778567268065378E-2</v>
      </c>
      <c r="R113" s="98">
        <v>1.9083106234652078E-2</v>
      </c>
      <c r="S113" s="98">
        <v>1.8042410712260568E-2</v>
      </c>
      <c r="T113" s="98">
        <v>1.8795160085686054E-2</v>
      </c>
      <c r="U113" s="98">
        <v>1.9702071612824897E-2</v>
      </c>
      <c r="V113" s="98">
        <v>1.8600495507761078E-2</v>
      </c>
      <c r="W113" s="98">
        <v>2.2040879161301534E-2</v>
      </c>
      <c r="X113" s="98">
        <v>1.9066526169927767E-2</v>
      </c>
      <c r="Y113" s="98">
        <v>1.903990088115946E-2</v>
      </c>
      <c r="DA113" s="63" t="s">
        <v>1575</v>
      </c>
    </row>
    <row r="114" spans="1:105" ht="12" customHeight="1" x14ac:dyDescent="0.25">
      <c r="A114" s="121" t="s">
        <v>92</v>
      </c>
      <c r="B114" s="122">
        <f t="shared" ref="B114:Y114" si="21">B115</f>
        <v>5.3945579293173318E-3</v>
      </c>
      <c r="C114" s="122">
        <f t="shared" si="21"/>
        <v>5.6539077528663974E-3</v>
      </c>
      <c r="D114" s="122">
        <f t="shared" si="21"/>
        <v>5.7578279861842498E-3</v>
      </c>
      <c r="E114" s="122">
        <f t="shared" si="21"/>
        <v>6.7230158034227135E-3</v>
      </c>
      <c r="F114" s="122">
        <f t="shared" si="21"/>
        <v>5.4074096394935486E-3</v>
      </c>
      <c r="G114" s="122">
        <f t="shared" si="21"/>
        <v>5.2615275942383601E-3</v>
      </c>
      <c r="H114" s="122">
        <f t="shared" si="21"/>
        <v>5.1951700627193851E-3</v>
      </c>
      <c r="I114" s="122">
        <f t="shared" si="21"/>
        <v>5.0430338203569444E-3</v>
      </c>
      <c r="J114" s="122">
        <f t="shared" si="21"/>
        <v>4.783526784661314E-3</v>
      </c>
      <c r="K114" s="122">
        <f t="shared" si="21"/>
        <v>3.8251293546852998E-3</v>
      </c>
      <c r="L114" s="122">
        <f t="shared" si="21"/>
        <v>4.1414689525856906E-3</v>
      </c>
      <c r="M114" s="122">
        <f t="shared" si="21"/>
        <v>2.741595149000868E-3</v>
      </c>
      <c r="N114" s="122">
        <f t="shared" si="21"/>
        <v>1.9090550114737386E-3</v>
      </c>
      <c r="O114" s="122">
        <f t="shared" si="21"/>
        <v>1.4414765536071392E-3</v>
      </c>
      <c r="P114" s="122">
        <f t="shared" si="21"/>
        <v>1.3397670161519385E-3</v>
      </c>
      <c r="Q114" s="122">
        <f t="shared" si="21"/>
        <v>1.1593086380842577E-3</v>
      </c>
      <c r="R114" s="122">
        <f t="shared" si="21"/>
        <v>1.1472433229832925E-3</v>
      </c>
      <c r="S114" s="122">
        <f t="shared" si="21"/>
        <v>1.230486000525201E-3</v>
      </c>
      <c r="T114" s="122">
        <f t="shared" si="21"/>
        <v>1.4716486351397909E-3</v>
      </c>
      <c r="U114" s="122">
        <f t="shared" si="21"/>
        <v>2.0139913024052338E-3</v>
      </c>
      <c r="V114" s="122">
        <f t="shared" si="21"/>
        <v>2.7336979232269873E-3</v>
      </c>
      <c r="W114" s="122">
        <f t="shared" si="21"/>
        <v>3.8916675718821529E-3</v>
      </c>
      <c r="X114" s="122">
        <f t="shared" si="21"/>
        <v>3.7608557404758508E-3</v>
      </c>
      <c r="Y114" s="122">
        <f t="shared" si="21"/>
        <v>3.8302134989186428E-3</v>
      </c>
      <c r="DA114" s="130" t="s">
        <v>1576</v>
      </c>
    </row>
    <row r="115" spans="1:105" ht="12" customHeight="1" x14ac:dyDescent="0.25">
      <c r="A115" s="97" t="s">
        <v>53</v>
      </c>
      <c r="B115" s="98">
        <v>5.3945579293173318E-3</v>
      </c>
      <c r="C115" s="98">
        <v>5.6539077528663974E-3</v>
      </c>
      <c r="D115" s="98">
        <v>5.7578279861842498E-3</v>
      </c>
      <c r="E115" s="98">
        <v>6.7230158034227135E-3</v>
      </c>
      <c r="F115" s="98">
        <v>5.4074096394935486E-3</v>
      </c>
      <c r="G115" s="98">
        <v>5.2615275942383601E-3</v>
      </c>
      <c r="H115" s="98">
        <v>5.1951700627193851E-3</v>
      </c>
      <c r="I115" s="98">
        <v>5.0430338203569444E-3</v>
      </c>
      <c r="J115" s="98">
        <v>4.783526784661314E-3</v>
      </c>
      <c r="K115" s="98">
        <v>3.8251293546852998E-3</v>
      </c>
      <c r="L115" s="98">
        <v>4.1414689525856906E-3</v>
      </c>
      <c r="M115" s="98">
        <v>2.741595149000868E-3</v>
      </c>
      <c r="N115" s="98">
        <v>1.9090550114737386E-3</v>
      </c>
      <c r="O115" s="98">
        <v>1.4414765536071392E-3</v>
      </c>
      <c r="P115" s="98">
        <v>1.3397670161519385E-3</v>
      </c>
      <c r="Q115" s="98">
        <v>1.1593086380842577E-3</v>
      </c>
      <c r="R115" s="98">
        <v>1.1472433229832925E-3</v>
      </c>
      <c r="S115" s="98">
        <v>1.230486000525201E-3</v>
      </c>
      <c r="T115" s="98">
        <v>1.4716486351397909E-3</v>
      </c>
      <c r="U115" s="98">
        <v>2.0139913024052338E-3</v>
      </c>
      <c r="V115" s="98">
        <v>2.7336979232269873E-3</v>
      </c>
      <c r="W115" s="98">
        <v>3.8916675718821529E-3</v>
      </c>
      <c r="X115" s="98">
        <v>3.7608557404758508E-3</v>
      </c>
      <c r="Y115" s="98">
        <v>3.8302134989186428E-3</v>
      </c>
      <c r="DA115" s="63" t="s">
        <v>1577</v>
      </c>
    </row>
    <row r="116" spans="1:105" ht="12" customHeight="1" x14ac:dyDescent="0.25">
      <c r="A116" s="121" t="s">
        <v>55</v>
      </c>
      <c r="B116" s="122">
        <v>1.1909417301936838</v>
      </c>
      <c r="C116" s="122">
        <v>1.1984330947152921</v>
      </c>
      <c r="D116" s="122">
        <v>1.1617736962071237</v>
      </c>
      <c r="E116" s="122">
        <v>1.1053918185731044</v>
      </c>
      <c r="F116" s="122">
        <v>1.1345094462777083</v>
      </c>
      <c r="G116" s="122">
        <v>1.2024170916586276</v>
      </c>
      <c r="H116" s="122">
        <v>1.220917744658248</v>
      </c>
      <c r="I116" s="122">
        <v>1.1170264177380158</v>
      </c>
      <c r="J116" s="122">
        <v>0.73417168455550441</v>
      </c>
      <c r="K116" s="122">
        <v>0.69159521249691647</v>
      </c>
      <c r="L116" s="122">
        <v>0.70936232540210364</v>
      </c>
      <c r="M116" s="122">
        <v>0.57376197671317852</v>
      </c>
      <c r="N116" s="122">
        <v>0.52307761599872193</v>
      </c>
      <c r="O116" s="122">
        <v>0.4652930371760115</v>
      </c>
      <c r="P116" s="122">
        <v>0.42506798327639922</v>
      </c>
      <c r="Q116" s="122">
        <v>0.35740102897362414</v>
      </c>
      <c r="R116" s="122">
        <v>0.33840531375085009</v>
      </c>
      <c r="S116" s="122">
        <v>0.312207509046938</v>
      </c>
      <c r="T116" s="122">
        <v>0.31587847034008831</v>
      </c>
      <c r="U116" s="122">
        <v>0.32394031682414548</v>
      </c>
      <c r="V116" s="122">
        <v>0.32476006041333133</v>
      </c>
      <c r="W116" s="122">
        <v>0.32326226000386671</v>
      </c>
      <c r="X116" s="122">
        <v>0.27897357971286463</v>
      </c>
      <c r="Y116" s="122">
        <v>0.27352272759137042</v>
      </c>
      <c r="DA116" s="130" t="s">
        <v>1578</v>
      </c>
    </row>
    <row r="117" spans="1:105" ht="12" customHeight="1" x14ac:dyDescent="0.25">
      <c r="A117" s="97" t="s">
        <v>143</v>
      </c>
      <c r="B117" s="98">
        <v>0.45679639561975083</v>
      </c>
      <c r="C117" s="98">
        <v>0.51233762601275312</v>
      </c>
      <c r="D117" s="98">
        <v>0.54103345652081036</v>
      </c>
      <c r="E117" s="98">
        <v>0.55998093810191896</v>
      </c>
      <c r="F117" s="98">
        <v>0.64485431764462964</v>
      </c>
      <c r="G117" s="98">
        <v>0.72537828819706562</v>
      </c>
      <c r="H117" s="98">
        <v>0.79765484097082606</v>
      </c>
      <c r="I117" s="98">
        <v>0.80510173893983894</v>
      </c>
      <c r="J117" s="98">
        <v>0.57327532265499437</v>
      </c>
      <c r="K117" s="98">
        <v>0.59956490832685883</v>
      </c>
      <c r="L117" s="98">
        <v>0.66606251861276244</v>
      </c>
      <c r="M117" s="98">
        <v>0.54793919306075733</v>
      </c>
      <c r="N117" s="98">
        <v>0.5040627660996434</v>
      </c>
      <c r="O117" s="98">
        <v>0.44787180780630265</v>
      </c>
      <c r="P117" s="98">
        <v>0.40919836198038362</v>
      </c>
      <c r="Q117" s="98">
        <v>0.34285441002305067</v>
      </c>
      <c r="R117" s="98">
        <v>0.32419445250224199</v>
      </c>
      <c r="S117" s="98">
        <v>0.29833437093092352</v>
      </c>
      <c r="T117" s="98">
        <v>0.30215184120009203</v>
      </c>
      <c r="U117" s="98">
        <v>0.31097844474478425</v>
      </c>
      <c r="V117" s="98">
        <v>0.31301401081710573</v>
      </c>
      <c r="W117" s="98">
        <v>0.3135203697549474</v>
      </c>
      <c r="X117" s="98">
        <v>0.27164976034830152</v>
      </c>
      <c r="Y117" s="98">
        <v>0.26542016538568197</v>
      </c>
      <c r="DA117" s="63" t="s">
        <v>1579</v>
      </c>
    </row>
    <row r="118" spans="1:105" ht="12" customHeight="1" x14ac:dyDescent="0.25">
      <c r="A118" s="97" t="s">
        <v>124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1580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1581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X120" s="101">
        <v>0</v>
      </c>
      <c r="Y120" s="101">
        <v>0</v>
      </c>
      <c r="DA120" s="131" t="s">
        <v>1582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X121" s="104">
        <v>0</v>
      </c>
      <c r="Y121" s="104">
        <v>0</v>
      </c>
      <c r="DA121" s="132" t="s">
        <v>1583</v>
      </c>
    </row>
    <row r="122" spans="1:105" ht="12" customHeight="1" x14ac:dyDescent="0.25">
      <c r="A122" s="106" t="s">
        <v>122</v>
      </c>
      <c r="B122" s="101">
        <v>0.72346400988487503</v>
      </c>
      <c r="C122" s="101">
        <v>0.6759413266785157</v>
      </c>
      <c r="D122" s="101">
        <v>0.61170307111207278</v>
      </c>
      <c r="E122" s="101">
        <v>0.53752678989915348</v>
      </c>
      <c r="F122" s="101">
        <v>0.48229749146423212</v>
      </c>
      <c r="G122" s="101">
        <v>0.46912767980191977</v>
      </c>
      <c r="H122" s="101">
        <v>0.41442864379854899</v>
      </c>
      <c r="I122" s="101">
        <v>0.30458316060651891</v>
      </c>
      <c r="J122" s="101">
        <v>0.15633808228107759</v>
      </c>
      <c r="K122" s="101">
        <v>8.9119444022567704E-2</v>
      </c>
      <c r="L122" s="101">
        <v>4.1679107818460334E-2</v>
      </c>
      <c r="M122" s="101">
        <v>2.4969698485226888E-2</v>
      </c>
      <c r="N122" s="101">
        <v>1.8160637250604149E-2</v>
      </c>
      <c r="O122" s="101">
        <v>1.6910799268519097E-2</v>
      </c>
      <c r="P122" s="101">
        <v>1.522801275315985E-2</v>
      </c>
      <c r="Q122" s="101">
        <v>1.3911363231485513E-2</v>
      </c>
      <c r="R122" s="101">
        <v>1.3575513527475424E-2</v>
      </c>
      <c r="S122" s="101">
        <v>1.3255628697687639E-2</v>
      </c>
      <c r="T122" s="101">
        <v>1.3124140933943958E-2</v>
      </c>
      <c r="U122" s="101">
        <v>1.2374580491776256E-2</v>
      </c>
      <c r="V122" s="101">
        <v>1.1306405806504537E-2</v>
      </c>
      <c r="W122" s="101">
        <v>9.5984770910361207E-3</v>
      </c>
      <c r="X122" s="101">
        <v>7.3238193645631241E-3</v>
      </c>
      <c r="Y122" s="101">
        <v>8.1025622056884513E-3</v>
      </c>
      <c r="DA122" s="131" t="s">
        <v>1584</v>
      </c>
    </row>
    <row r="123" spans="1:105" ht="12" customHeight="1" x14ac:dyDescent="0.25">
      <c r="A123" s="107" t="s">
        <v>121</v>
      </c>
      <c r="B123" s="104">
        <v>1.0681324689057905E-2</v>
      </c>
      <c r="C123" s="104">
        <v>1.0154142024023101E-2</v>
      </c>
      <c r="D123" s="104">
        <v>9.0371685742404416E-3</v>
      </c>
      <c r="E123" s="104">
        <v>7.8840905720319304E-3</v>
      </c>
      <c r="F123" s="104">
        <v>7.3576371688466036E-3</v>
      </c>
      <c r="G123" s="104">
        <v>7.9111236596424057E-3</v>
      </c>
      <c r="H123" s="104">
        <v>8.8342598888727919E-3</v>
      </c>
      <c r="I123" s="104">
        <v>7.3415181916578771E-3</v>
      </c>
      <c r="J123" s="104">
        <v>4.5582796194324326E-3</v>
      </c>
      <c r="K123" s="104">
        <v>2.9108601474899603E-3</v>
      </c>
      <c r="L123" s="104">
        <v>1.6206989708808829E-3</v>
      </c>
      <c r="M123" s="104">
        <v>8.5308516719427195E-4</v>
      </c>
      <c r="N123" s="104">
        <v>8.5421264847438251E-4</v>
      </c>
      <c r="O123" s="104">
        <v>5.1043010118980749E-4</v>
      </c>
      <c r="P123" s="104">
        <v>6.4160854285575471E-4</v>
      </c>
      <c r="Q123" s="104">
        <v>6.3525571908797866E-4</v>
      </c>
      <c r="R123" s="104">
        <v>6.3534772113268468E-4</v>
      </c>
      <c r="S123" s="104">
        <v>6.1750941832684433E-4</v>
      </c>
      <c r="T123" s="104">
        <v>6.0248820605232254E-4</v>
      </c>
      <c r="U123" s="104">
        <v>5.8729158758496884E-4</v>
      </c>
      <c r="V123" s="104">
        <v>4.3964378972103442E-4</v>
      </c>
      <c r="W123" s="104">
        <v>1.4341315788318158E-4</v>
      </c>
      <c r="X123" s="104">
        <v>0</v>
      </c>
      <c r="Y123" s="104">
        <v>0</v>
      </c>
      <c r="DA123" s="132" t="s">
        <v>1585</v>
      </c>
    </row>
    <row r="124" spans="1:105" ht="12" customHeight="1" x14ac:dyDescent="0.25">
      <c r="A124" s="108" t="s">
        <v>53</v>
      </c>
      <c r="B124" s="98">
        <v>9.0988059036260435E-3</v>
      </c>
      <c r="C124" s="98">
        <v>8.5942574204213879E-3</v>
      </c>
      <c r="D124" s="98">
        <v>7.660946516231718E-3</v>
      </c>
      <c r="E124" s="98">
        <v>6.6562621936888822E-3</v>
      </c>
      <c r="F124" s="98">
        <v>6.2125097003593137E-3</v>
      </c>
      <c r="G124" s="98">
        <v>6.6935507431564447E-3</v>
      </c>
      <c r="H124" s="98">
        <v>7.4595527131065958E-3</v>
      </c>
      <c r="I124" s="98">
        <v>6.2646208752562748E-3</v>
      </c>
      <c r="J124" s="98">
        <v>3.8600567002843962E-3</v>
      </c>
      <c r="K124" s="98">
        <v>2.4654862042953161E-3</v>
      </c>
      <c r="L124" s="98">
        <v>1.3692338447457639E-3</v>
      </c>
      <c r="M124" s="98">
        <v>7.2278506866172386E-4</v>
      </c>
      <c r="N124" s="98">
        <v>7.2319489054644098E-4</v>
      </c>
      <c r="O124" s="98">
        <v>4.3168178782062899E-4</v>
      </c>
      <c r="P124" s="98">
        <v>5.3858287086337611E-4</v>
      </c>
      <c r="Q124" s="98">
        <v>5.3256058404559168E-4</v>
      </c>
      <c r="R124" s="98">
        <v>5.3380437858677719E-4</v>
      </c>
      <c r="S124" s="98">
        <v>5.1885772160430166E-4</v>
      </c>
      <c r="T124" s="98">
        <v>5.0665416202014734E-4</v>
      </c>
      <c r="U124" s="98">
        <v>4.934396109450731E-4</v>
      </c>
      <c r="V124" s="98">
        <v>3.6908767470720058E-4</v>
      </c>
      <c r="W124" s="98">
        <v>1.1927467076025545E-4</v>
      </c>
      <c r="X124" s="98">
        <v>0</v>
      </c>
      <c r="Y124" s="98">
        <v>0</v>
      </c>
      <c r="DA124" s="63" t="s">
        <v>1586</v>
      </c>
    </row>
    <row r="125" spans="1:105" ht="12" customHeight="1" x14ac:dyDescent="0.25">
      <c r="A125" s="108" t="s">
        <v>52</v>
      </c>
      <c r="B125" s="98">
        <v>1.5825187854318612E-3</v>
      </c>
      <c r="C125" s="98">
        <v>1.559884603601713E-3</v>
      </c>
      <c r="D125" s="98">
        <v>1.3762220580087244E-3</v>
      </c>
      <c r="E125" s="98">
        <v>1.2278283783430485E-3</v>
      </c>
      <c r="F125" s="98">
        <v>1.1451274684872895E-3</v>
      </c>
      <c r="G125" s="98">
        <v>1.2175729164859606E-3</v>
      </c>
      <c r="H125" s="98">
        <v>1.3747071757661969E-3</v>
      </c>
      <c r="I125" s="98">
        <v>1.076897316401602E-3</v>
      </c>
      <c r="J125" s="98">
        <v>6.982229191480363E-4</v>
      </c>
      <c r="K125" s="98">
        <v>4.4537394319464407E-4</v>
      </c>
      <c r="L125" s="98">
        <v>2.5146512613511915E-4</v>
      </c>
      <c r="M125" s="98">
        <v>1.3030009853254808E-4</v>
      </c>
      <c r="N125" s="98">
        <v>1.3101775792794155E-4</v>
      </c>
      <c r="O125" s="98">
        <v>7.8748313369178546E-5</v>
      </c>
      <c r="P125" s="98">
        <v>1.0302567199237862E-4</v>
      </c>
      <c r="Q125" s="98">
        <v>1.0269513504238701E-4</v>
      </c>
      <c r="R125" s="98">
        <v>1.0154334254590755E-4</v>
      </c>
      <c r="S125" s="98">
        <v>9.8651696722542725E-5</v>
      </c>
      <c r="T125" s="98">
        <v>9.5834044032175222E-5</v>
      </c>
      <c r="U125" s="98">
        <v>9.3851976639895712E-5</v>
      </c>
      <c r="V125" s="98">
        <v>7.0556115013833872E-5</v>
      </c>
      <c r="W125" s="98">
        <v>2.4138487122926108E-5</v>
      </c>
      <c r="X125" s="98">
        <v>0</v>
      </c>
      <c r="Y125" s="98">
        <v>0</v>
      </c>
      <c r="DA125" s="63" t="s">
        <v>1587</v>
      </c>
    </row>
    <row r="126" spans="1:105" ht="12" customHeight="1" x14ac:dyDescent="0.25">
      <c r="A126" s="121" t="s">
        <v>54</v>
      </c>
      <c r="B126" s="122">
        <v>0.10465274202600638</v>
      </c>
      <c r="C126" s="122">
        <v>0.10759608320718726</v>
      </c>
      <c r="D126" s="122">
        <v>0.10427183749008925</v>
      </c>
      <c r="E126" s="122">
        <v>0.10353168529736118</v>
      </c>
      <c r="F126" s="122">
        <v>0.10198148767749612</v>
      </c>
      <c r="G126" s="122">
        <v>0.10543105070505962</v>
      </c>
      <c r="H126" s="122">
        <v>9.6070027288460119E-2</v>
      </c>
      <c r="I126" s="122">
        <v>8.7895676286230587E-2</v>
      </c>
      <c r="J126" s="122">
        <v>7.6542700992795282E-2</v>
      </c>
      <c r="K126" s="122">
        <v>7.070002817371028E-2</v>
      </c>
      <c r="L126" s="122">
        <v>6.325754401711034E-2</v>
      </c>
      <c r="M126" s="122">
        <v>5.6181154374506534E-2</v>
      </c>
      <c r="N126" s="122">
        <v>5.2171861751428482E-2</v>
      </c>
      <c r="O126" s="122">
        <v>4.7072220021642595E-2</v>
      </c>
      <c r="P126" s="122">
        <v>4.2747018937418745E-2</v>
      </c>
      <c r="Q126" s="122">
        <v>3.8792261551275742E-2</v>
      </c>
      <c r="R126" s="122">
        <v>3.6468890284028263E-2</v>
      </c>
      <c r="S126" s="122">
        <v>3.5333042259748031E-2</v>
      </c>
      <c r="T126" s="122">
        <v>3.6541507619062427E-2</v>
      </c>
      <c r="U126" s="122">
        <v>3.7529694733252683E-2</v>
      </c>
      <c r="V126" s="122">
        <v>5.0381545335200902E-2</v>
      </c>
      <c r="W126" s="122">
        <v>4.9657990531657543E-2</v>
      </c>
      <c r="X126" s="122">
        <v>4.4493781298877197E-2</v>
      </c>
      <c r="Y126" s="122">
        <v>4.0185639751942018E-2</v>
      </c>
      <c r="DA126" s="130" t="s">
        <v>1588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1589</v>
      </c>
    </row>
    <row r="128" spans="1:105" ht="12" customHeight="1" x14ac:dyDescent="0.25">
      <c r="A128" s="97" t="s">
        <v>50</v>
      </c>
      <c r="B128" s="98">
        <v>9.3139326021127733E-3</v>
      </c>
      <c r="C128" s="98">
        <v>1.4982098175463466E-2</v>
      </c>
      <c r="D128" s="98">
        <v>1.4172079332699669E-2</v>
      </c>
      <c r="E128" s="98">
        <v>1.6270197506013814E-2</v>
      </c>
      <c r="F128" s="98">
        <v>1.3344780723980178E-2</v>
      </c>
      <c r="G128" s="98">
        <v>1.5813113702644824E-2</v>
      </c>
      <c r="H128" s="98">
        <v>7.5447290860056054E-3</v>
      </c>
      <c r="I128" s="98">
        <v>8.9083569030231312E-3</v>
      </c>
      <c r="J128" s="98">
        <v>1.0191810879227785E-2</v>
      </c>
      <c r="K128" s="98">
        <v>9.8201141251506689E-3</v>
      </c>
      <c r="L128" s="98">
        <v>6.4035146636680102E-3</v>
      </c>
      <c r="M128" s="98">
        <v>4.4992969464579457E-3</v>
      </c>
      <c r="N128" s="98">
        <v>2.7577512445958489E-3</v>
      </c>
      <c r="O128" s="98">
        <v>3.1096410903065502E-3</v>
      </c>
      <c r="P128" s="98">
        <v>2.6735684059545528E-3</v>
      </c>
      <c r="Q128" s="98">
        <v>2.8640895390801015E-3</v>
      </c>
      <c r="R128" s="98">
        <v>2.1557787095041908E-3</v>
      </c>
      <c r="S128" s="98">
        <v>2.1932352729815024E-3</v>
      </c>
      <c r="T128" s="98">
        <v>1.9419105421724057E-3</v>
      </c>
      <c r="U128" s="98">
        <v>2.0554308672324573E-3</v>
      </c>
      <c r="V128" s="98">
        <v>2.7036896461624439E-3</v>
      </c>
      <c r="W128" s="98">
        <v>2.6628677066228412E-3</v>
      </c>
      <c r="X128" s="98">
        <v>2.2429788933548806E-3</v>
      </c>
      <c r="Y128" s="98">
        <v>1.6023054315448813E-3</v>
      </c>
      <c r="DA128" s="63" t="s">
        <v>1590</v>
      </c>
    </row>
    <row r="129" spans="1:105" ht="12" customHeight="1" x14ac:dyDescent="0.25">
      <c r="A129" s="109" t="s">
        <v>120</v>
      </c>
      <c r="B129" s="33">
        <v>9.5338809423893611E-2</v>
      </c>
      <c r="C129" s="33">
        <v>9.26139850317238E-2</v>
      </c>
      <c r="D129" s="33">
        <v>9.0099758157389589E-2</v>
      </c>
      <c r="E129" s="33">
        <v>8.7261487791347361E-2</v>
      </c>
      <c r="F129" s="33">
        <v>8.8636706953515942E-2</v>
      </c>
      <c r="G129" s="33">
        <v>8.9617937002414799E-2</v>
      </c>
      <c r="H129" s="33">
        <v>8.8525298202454514E-2</v>
      </c>
      <c r="I129" s="33">
        <v>7.8987319383207452E-2</v>
      </c>
      <c r="J129" s="33">
        <v>6.6350890113567498E-2</v>
      </c>
      <c r="K129" s="33">
        <v>6.0879914048559608E-2</v>
      </c>
      <c r="L129" s="33">
        <v>5.6854029353442324E-2</v>
      </c>
      <c r="M129" s="33">
        <v>5.1681857428048587E-2</v>
      </c>
      <c r="N129" s="33">
        <v>4.9414110506832636E-2</v>
      </c>
      <c r="O129" s="33">
        <v>4.3962578931336045E-2</v>
      </c>
      <c r="P129" s="33">
        <v>4.0073450531464189E-2</v>
      </c>
      <c r="Q129" s="33">
        <v>3.5928172012195642E-2</v>
      </c>
      <c r="R129" s="33">
        <v>3.4313111574524074E-2</v>
      </c>
      <c r="S129" s="33">
        <v>3.313980698676653E-2</v>
      </c>
      <c r="T129" s="33">
        <v>3.4599597076890018E-2</v>
      </c>
      <c r="U129" s="33">
        <v>3.5474263866020227E-2</v>
      </c>
      <c r="V129" s="33">
        <v>4.7677855689038456E-2</v>
      </c>
      <c r="W129" s="33">
        <v>4.6995122825034701E-2</v>
      </c>
      <c r="X129" s="33">
        <v>4.2250802405522314E-2</v>
      </c>
      <c r="Y129" s="33">
        <v>3.8583334320397136E-2</v>
      </c>
      <c r="DA129" s="60" t="s">
        <v>1591</v>
      </c>
    </row>
    <row r="131" spans="1:105" ht="12" customHeight="1" x14ac:dyDescent="0.25">
      <c r="A131" s="116" t="s">
        <v>99</v>
      </c>
      <c r="B131" s="117">
        <f t="shared" ref="B131:Q131" si="22">B132+B135+B137+B147</f>
        <v>8.179256795309497</v>
      </c>
      <c r="C131" s="117">
        <f t="shared" si="22"/>
        <v>9.0133134988543659</v>
      </c>
      <c r="D131" s="117">
        <f t="shared" si="22"/>
        <v>8.6966822733788369</v>
      </c>
      <c r="E131" s="117">
        <f t="shared" si="22"/>
        <v>8.537350978196093</v>
      </c>
      <c r="F131" s="117">
        <f t="shared" si="22"/>
        <v>8.5155747663827626</v>
      </c>
      <c r="G131" s="117">
        <f t="shared" si="22"/>
        <v>8.5334367969752574</v>
      </c>
      <c r="H131" s="117">
        <f t="shared" si="22"/>
        <v>8.6316832405141497</v>
      </c>
      <c r="I131" s="117">
        <f t="shared" si="22"/>
        <v>8.0569860484606011</v>
      </c>
      <c r="J131" s="117">
        <f t="shared" si="22"/>
        <v>5.2485000925611294</v>
      </c>
      <c r="K131" s="117">
        <f t="shared" si="22"/>
        <v>5.1223361952923412</v>
      </c>
      <c r="L131" s="117">
        <f t="shared" si="22"/>
        <v>5.7040540537055451</v>
      </c>
      <c r="M131" s="117">
        <f t="shared" si="22"/>
        <v>4.0071722159100736</v>
      </c>
      <c r="N131" s="117">
        <f t="shared" si="22"/>
        <v>4.0814310009801469</v>
      </c>
      <c r="O131" s="117">
        <f t="shared" si="22"/>
        <v>3.5014339577293327</v>
      </c>
      <c r="P131" s="117">
        <f t="shared" si="22"/>
        <v>3.2641670344272913</v>
      </c>
      <c r="Q131" s="117">
        <f t="shared" si="22"/>
        <v>2.6757525436972087</v>
      </c>
      <c r="R131" s="117">
        <f t="shared" ref="R131:V131" si="23">R132+R135+R137+R147</f>
        <v>2.8452601925082623</v>
      </c>
      <c r="S131" s="117">
        <f t="shared" si="23"/>
        <v>2.7139027481003049</v>
      </c>
      <c r="T131" s="117">
        <f t="shared" si="23"/>
        <v>2.85367191676972</v>
      </c>
      <c r="U131" s="117">
        <f t="shared" si="23"/>
        <v>3.0087886919109197</v>
      </c>
      <c r="V131" s="117">
        <f t="shared" si="23"/>
        <v>2.8843723546917799</v>
      </c>
      <c r="W131" s="117">
        <f t="shared" ref="W131:Y131" si="24">W132+W135+W137+W147</f>
        <v>3.3595850876092577</v>
      </c>
      <c r="X131" s="117">
        <f t="shared" si="24"/>
        <v>2.9281777760172343</v>
      </c>
      <c r="Y131" s="117">
        <f t="shared" si="24"/>
        <v>2.9201316565626496</v>
      </c>
      <c r="DA131" s="129" t="s">
        <v>1740</v>
      </c>
    </row>
    <row r="132" spans="1:105" ht="12" customHeight="1" x14ac:dyDescent="0.25">
      <c r="A132" s="121" t="s">
        <v>57</v>
      </c>
      <c r="B132" s="122">
        <f t="shared" ref="B132:Q132" si="25">SUM(B133:B134)</f>
        <v>7.3013455438202985</v>
      </c>
      <c r="C132" s="122">
        <f t="shared" si="25"/>
        <v>8.1312531676392883</v>
      </c>
      <c r="D132" s="122">
        <f t="shared" si="25"/>
        <v>7.8425235136610434</v>
      </c>
      <c r="E132" s="122">
        <f t="shared" si="25"/>
        <v>7.7200464909864381</v>
      </c>
      <c r="F132" s="122">
        <f t="shared" si="25"/>
        <v>7.6856939505842696</v>
      </c>
      <c r="G132" s="122">
        <f t="shared" si="25"/>
        <v>7.6562290869457259</v>
      </c>
      <c r="H132" s="122">
        <f t="shared" si="25"/>
        <v>7.7498448404928899</v>
      </c>
      <c r="I132" s="122">
        <f t="shared" si="25"/>
        <v>7.2547720940915195</v>
      </c>
      <c r="J132" s="122">
        <f t="shared" si="25"/>
        <v>4.7037649947296529</v>
      </c>
      <c r="K132" s="122">
        <f t="shared" si="25"/>
        <v>4.6168269414635272</v>
      </c>
      <c r="L132" s="122">
        <f t="shared" si="25"/>
        <v>5.1943272082207992</v>
      </c>
      <c r="M132" s="122">
        <f t="shared" si="25"/>
        <v>3.5897584976688406</v>
      </c>
      <c r="N132" s="122">
        <f t="shared" si="25"/>
        <v>3.6973335569234793</v>
      </c>
      <c r="O132" s="122">
        <f t="shared" si="25"/>
        <v>3.1556282117765946</v>
      </c>
      <c r="P132" s="122">
        <f t="shared" si="25"/>
        <v>2.9465512212750347</v>
      </c>
      <c r="Q132" s="122">
        <f t="shared" si="25"/>
        <v>2.4051487609627538</v>
      </c>
      <c r="R132" s="122">
        <f t="shared" ref="R132:V132" si="26">SUM(R133:R134)</f>
        <v>2.5873369218535696</v>
      </c>
      <c r="S132" s="122">
        <f t="shared" si="26"/>
        <v>2.4706708914841671</v>
      </c>
      <c r="T132" s="122">
        <f t="shared" si="26"/>
        <v>2.6014916937921786</v>
      </c>
      <c r="U132" s="122">
        <f t="shared" si="26"/>
        <v>2.742696705423842</v>
      </c>
      <c r="V132" s="122">
        <f t="shared" si="26"/>
        <v>2.5988827153735876</v>
      </c>
      <c r="W132" s="122">
        <f t="shared" ref="W132:Y132" si="27">SUM(W133:W134)</f>
        <v>3.0673626115365598</v>
      </c>
      <c r="X132" s="122">
        <f t="shared" si="27"/>
        <v>2.6714440437561997</v>
      </c>
      <c r="Y132" s="122">
        <f t="shared" si="27"/>
        <v>2.669479994684262</v>
      </c>
      <c r="DA132" s="130" t="s">
        <v>1741</v>
      </c>
    </row>
    <row r="133" spans="1:105" ht="12" customHeight="1" x14ac:dyDescent="0.25">
      <c r="A133" s="97" t="s">
        <v>51</v>
      </c>
      <c r="B133" s="98">
        <v>7.2341264161056573</v>
      </c>
      <c r="C133" s="98">
        <v>8.0566039725413905</v>
      </c>
      <c r="D133" s="98">
        <v>7.7723185765299458</v>
      </c>
      <c r="E133" s="98">
        <v>7.651963320543226</v>
      </c>
      <c r="F133" s="98">
        <v>7.6198275440589116</v>
      </c>
      <c r="G133" s="98">
        <v>7.5917965343770648</v>
      </c>
      <c r="H133" s="98">
        <v>7.685677979352433</v>
      </c>
      <c r="I133" s="98">
        <v>7.1955888198191085</v>
      </c>
      <c r="J133" s="98">
        <v>4.6660921888491194</v>
      </c>
      <c r="K133" s="98">
        <v>4.5802435009564419</v>
      </c>
      <c r="L133" s="98">
        <v>5.1534247387855228</v>
      </c>
      <c r="M133" s="98">
        <v>3.5620774029666435</v>
      </c>
      <c r="N133" s="98">
        <v>3.6690164187225616</v>
      </c>
      <c r="O133" s="98">
        <v>3.1318021938922547</v>
      </c>
      <c r="P133" s="98">
        <v>2.9245306290172746</v>
      </c>
      <c r="Q133" s="98">
        <v>2.3873701936946885</v>
      </c>
      <c r="R133" s="98">
        <v>2.5682538156189176</v>
      </c>
      <c r="S133" s="98">
        <v>2.4526284807719065</v>
      </c>
      <c r="T133" s="98">
        <v>2.5826965337064927</v>
      </c>
      <c r="U133" s="98">
        <v>2.7229946338110169</v>
      </c>
      <c r="V133" s="98">
        <v>2.5802822198658264</v>
      </c>
      <c r="W133" s="98">
        <v>3.0453217323752582</v>
      </c>
      <c r="X133" s="98">
        <v>2.652377517586272</v>
      </c>
      <c r="Y133" s="98">
        <v>2.6504400938031027</v>
      </c>
      <c r="DA133" s="63" t="s">
        <v>1742</v>
      </c>
    </row>
    <row r="134" spans="1:105" ht="12" customHeight="1" x14ac:dyDescent="0.25">
      <c r="A134" s="97" t="s">
        <v>53</v>
      </c>
      <c r="B134" s="98">
        <v>6.7219127714641086E-2</v>
      </c>
      <c r="C134" s="98">
        <v>7.4649195097897303E-2</v>
      </c>
      <c r="D134" s="98">
        <v>7.0204937131097267E-2</v>
      </c>
      <c r="E134" s="98">
        <v>6.8083170443211938E-2</v>
      </c>
      <c r="F134" s="98">
        <v>6.5866406525357801E-2</v>
      </c>
      <c r="G134" s="98">
        <v>6.4432552568661317E-2</v>
      </c>
      <c r="H134" s="98">
        <v>6.4166861140456638E-2</v>
      </c>
      <c r="I134" s="98">
        <v>5.9183274272410796E-2</v>
      </c>
      <c r="J134" s="98">
        <v>3.7672805880533539E-2</v>
      </c>
      <c r="K134" s="98">
        <v>3.6583440507085632E-2</v>
      </c>
      <c r="L134" s="98">
        <v>4.0902469435276811E-2</v>
      </c>
      <c r="M134" s="98">
        <v>2.768109470219722E-2</v>
      </c>
      <c r="N134" s="98">
        <v>2.8317138200917597E-2</v>
      </c>
      <c r="O134" s="98">
        <v>2.3826017884340016E-2</v>
      </c>
      <c r="P134" s="98">
        <v>2.202059225776026E-2</v>
      </c>
      <c r="Q134" s="98">
        <v>1.7778567268065378E-2</v>
      </c>
      <c r="R134" s="98">
        <v>1.9083106234652078E-2</v>
      </c>
      <c r="S134" s="98">
        <v>1.8042410712260568E-2</v>
      </c>
      <c r="T134" s="98">
        <v>1.8795160085686054E-2</v>
      </c>
      <c r="U134" s="98">
        <v>1.9702071612824897E-2</v>
      </c>
      <c r="V134" s="98">
        <v>1.8600495507761078E-2</v>
      </c>
      <c r="W134" s="98">
        <v>2.2040879161301534E-2</v>
      </c>
      <c r="X134" s="98">
        <v>1.9066526169927767E-2</v>
      </c>
      <c r="Y134" s="98">
        <v>1.903990088115946E-2</v>
      </c>
      <c r="DA134" s="63" t="s">
        <v>1743</v>
      </c>
    </row>
    <row r="135" spans="1:105" ht="12" customHeight="1" x14ac:dyDescent="0.25">
      <c r="A135" s="121" t="s">
        <v>92</v>
      </c>
      <c r="B135" s="122">
        <f t="shared" ref="B135:Y135" si="28">B136</f>
        <v>1.065446793271055E-2</v>
      </c>
      <c r="C135" s="122">
        <f t="shared" si="28"/>
        <v>1.1711989451621725E-2</v>
      </c>
      <c r="D135" s="122">
        <f t="shared" si="28"/>
        <v>1.2519720961771213E-2</v>
      </c>
      <c r="E135" s="122">
        <f t="shared" si="28"/>
        <v>1.5235175247038938E-2</v>
      </c>
      <c r="F135" s="122">
        <f t="shared" si="28"/>
        <v>1.2943620506367742E-2</v>
      </c>
      <c r="G135" s="122">
        <f t="shared" si="28"/>
        <v>1.3460704994626977E-2</v>
      </c>
      <c r="H135" s="122">
        <f t="shared" si="28"/>
        <v>1.447020248168865E-2</v>
      </c>
      <c r="I135" s="122">
        <f t="shared" si="28"/>
        <v>1.4689692934137823E-2</v>
      </c>
      <c r="J135" s="122">
        <f t="shared" si="28"/>
        <v>1.4172832033264336E-2</v>
      </c>
      <c r="K135" s="122">
        <f t="shared" si="28"/>
        <v>1.1627761585540361E-2</v>
      </c>
      <c r="L135" s="122">
        <f t="shared" si="28"/>
        <v>1.2842100026232064E-2</v>
      </c>
      <c r="M135" s="122">
        <f t="shared" si="28"/>
        <v>8.6318016843249957E-3</v>
      </c>
      <c r="N135" s="122">
        <f t="shared" si="28"/>
        <v>6.2300546482390324E-3</v>
      </c>
      <c r="O135" s="122">
        <f t="shared" si="28"/>
        <v>5.1405415820876873E-3</v>
      </c>
      <c r="P135" s="122">
        <f t="shared" si="28"/>
        <v>5.3262359915305585E-3</v>
      </c>
      <c r="Q135" s="122">
        <f t="shared" si="28"/>
        <v>4.8575344039538107E-3</v>
      </c>
      <c r="R135" s="122">
        <f t="shared" si="28"/>
        <v>4.8787862971833599E-3</v>
      </c>
      <c r="S135" s="122">
        <f t="shared" si="28"/>
        <v>5.2754140958740569E-3</v>
      </c>
      <c r="T135" s="122">
        <f t="shared" si="28"/>
        <v>6.4284086608191729E-3</v>
      </c>
      <c r="U135" s="122">
        <f t="shared" si="28"/>
        <v>8.956909266972549E-3</v>
      </c>
      <c r="V135" s="122">
        <f t="shared" si="28"/>
        <v>1.2350748205897946E-2</v>
      </c>
      <c r="W135" s="122">
        <f t="shared" si="28"/>
        <v>1.7805592726973348E-2</v>
      </c>
      <c r="X135" s="122">
        <f t="shared" si="28"/>
        <v>1.7316510012951109E-2</v>
      </c>
      <c r="Y135" s="122">
        <f t="shared" si="28"/>
        <v>1.7689802022910758E-2</v>
      </c>
      <c r="DA135" s="130" t="s">
        <v>1744</v>
      </c>
    </row>
    <row r="136" spans="1:105" ht="12" customHeight="1" x14ac:dyDescent="0.25">
      <c r="A136" s="97" t="s">
        <v>53</v>
      </c>
      <c r="B136" s="98">
        <v>1.065446793271055E-2</v>
      </c>
      <c r="C136" s="98">
        <v>1.1711989451621725E-2</v>
      </c>
      <c r="D136" s="98">
        <v>1.2519720961771213E-2</v>
      </c>
      <c r="E136" s="98">
        <v>1.5235175247038938E-2</v>
      </c>
      <c r="F136" s="98">
        <v>1.2943620506367742E-2</v>
      </c>
      <c r="G136" s="98">
        <v>1.3460704994626977E-2</v>
      </c>
      <c r="H136" s="98">
        <v>1.447020248168865E-2</v>
      </c>
      <c r="I136" s="98">
        <v>1.4689692934137823E-2</v>
      </c>
      <c r="J136" s="98">
        <v>1.4172832033264336E-2</v>
      </c>
      <c r="K136" s="98">
        <v>1.1627761585540361E-2</v>
      </c>
      <c r="L136" s="98">
        <v>1.2842100026232064E-2</v>
      </c>
      <c r="M136" s="98">
        <v>8.6318016843249957E-3</v>
      </c>
      <c r="N136" s="98">
        <v>6.2300546482390324E-3</v>
      </c>
      <c r="O136" s="98">
        <v>5.1405415820876873E-3</v>
      </c>
      <c r="P136" s="98">
        <v>5.3262359915305585E-3</v>
      </c>
      <c r="Q136" s="98">
        <v>4.8575344039538107E-3</v>
      </c>
      <c r="R136" s="98">
        <v>4.8787862971833599E-3</v>
      </c>
      <c r="S136" s="98">
        <v>5.2754140958740569E-3</v>
      </c>
      <c r="T136" s="98">
        <v>6.4284086608191729E-3</v>
      </c>
      <c r="U136" s="98">
        <v>8.956909266972549E-3</v>
      </c>
      <c r="V136" s="98">
        <v>1.2350748205897946E-2</v>
      </c>
      <c r="W136" s="98">
        <v>1.7805592726973348E-2</v>
      </c>
      <c r="X136" s="98">
        <v>1.7316510012951109E-2</v>
      </c>
      <c r="Y136" s="98">
        <v>1.7689802022910758E-2</v>
      </c>
      <c r="DA136" s="63" t="s">
        <v>1745</v>
      </c>
    </row>
    <row r="137" spans="1:105" ht="12" customHeight="1" x14ac:dyDescent="0.25">
      <c r="A137" s="121" t="s">
        <v>55</v>
      </c>
      <c r="B137" s="122">
        <v>0.78895740243052437</v>
      </c>
      <c r="C137" s="122">
        <v>0.79044822561448935</v>
      </c>
      <c r="D137" s="122">
        <v>0.76397297362051542</v>
      </c>
      <c r="E137" s="122">
        <v>0.72506188722425868</v>
      </c>
      <c r="F137" s="122">
        <v>0.74041050058718216</v>
      </c>
      <c r="G137" s="122">
        <v>0.78463696547320161</v>
      </c>
      <c r="H137" s="122">
        <v>0.7939229870939567</v>
      </c>
      <c r="I137" s="122">
        <v>0.72051538598597864</v>
      </c>
      <c r="J137" s="122">
        <v>0.47256206121391958</v>
      </c>
      <c r="K137" s="122">
        <v>0.44031464356707267</v>
      </c>
      <c r="L137" s="122">
        <v>0.44850510131609761</v>
      </c>
      <c r="M137" s="122">
        <v>0.36549812091646677</v>
      </c>
      <c r="N137" s="122">
        <v>0.33724491207515472</v>
      </c>
      <c r="O137" s="122">
        <v>0.30392705064501119</v>
      </c>
      <c r="P137" s="122">
        <v>0.27884767806131172</v>
      </c>
      <c r="Q137" s="122">
        <v>0.23544892441001208</v>
      </c>
      <c r="R137" s="122">
        <v>0.22436334123949189</v>
      </c>
      <c r="S137" s="122">
        <v>0.20987161962334713</v>
      </c>
      <c r="T137" s="122">
        <v>0.21611073077240486</v>
      </c>
      <c r="U137" s="122">
        <v>0.22601074717696984</v>
      </c>
      <c r="V137" s="122">
        <v>0.23051195722649281</v>
      </c>
      <c r="W137" s="122">
        <v>0.23191223047113677</v>
      </c>
      <c r="X137" s="122">
        <v>0.20110932423063535</v>
      </c>
      <c r="Y137" s="122">
        <v>0.19806058680232749</v>
      </c>
      <c r="DA137" s="130" t="s">
        <v>1746</v>
      </c>
    </row>
    <row r="138" spans="1:105" ht="12" customHeight="1" x14ac:dyDescent="0.25">
      <c r="A138" s="97" t="s">
        <v>143</v>
      </c>
      <c r="B138" s="98">
        <v>0.26366149732961569</v>
      </c>
      <c r="C138" s="98">
        <v>0.2978791415084453</v>
      </c>
      <c r="D138" s="98">
        <v>0.31714894708121089</v>
      </c>
      <c r="E138" s="98">
        <v>0.33106259346711592</v>
      </c>
      <c r="F138" s="98">
        <v>0.38489159476637419</v>
      </c>
      <c r="G138" s="98">
        <v>0.43568468301861846</v>
      </c>
      <c r="H138" s="98">
        <v>0.48161303947249656</v>
      </c>
      <c r="I138" s="98">
        <v>0.48935949703817688</v>
      </c>
      <c r="J138" s="98">
        <v>0.35310774922371868</v>
      </c>
      <c r="K138" s="98">
        <v>0.37193370794058261</v>
      </c>
      <c r="L138" s="98">
        <v>0.41630188439790577</v>
      </c>
      <c r="M138" s="98">
        <v>0.34629809999435607</v>
      </c>
      <c r="N138" s="98">
        <v>0.32309775585183698</v>
      </c>
      <c r="O138" s="98">
        <v>0.29090330615248849</v>
      </c>
      <c r="P138" s="98">
        <v>0.26645889679159407</v>
      </c>
      <c r="Q138" s="98">
        <v>0.22407894449694363</v>
      </c>
      <c r="R138" s="98">
        <v>0.21325180076490285</v>
      </c>
      <c r="S138" s="98">
        <v>0.19897250232010738</v>
      </c>
      <c r="T138" s="98">
        <v>0.20526937239875392</v>
      </c>
      <c r="U138" s="98">
        <v>0.21571423234804635</v>
      </c>
      <c r="V138" s="98">
        <v>0.22110220549031637</v>
      </c>
      <c r="W138" s="98">
        <v>0.2239569549522627</v>
      </c>
      <c r="X138" s="98">
        <v>0.19504622530270199</v>
      </c>
      <c r="Y138" s="98">
        <v>0.19129692365978271</v>
      </c>
      <c r="DA138" s="63" t="s">
        <v>1747</v>
      </c>
    </row>
    <row r="139" spans="1:105" ht="12" customHeight="1" x14ac:dyDescent="0.25">
      <c r="A139" s="97" t="s">
        <v>124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X139" s="98">
        <v>0</v>
      </c>
      <c r="Y139" s="98">
        <v>0</v>
      </c>
      <c r="DA139" s="63" t="s">
        <v>1748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1749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X141" s="101">
        <v>0</v>
      </c>
      <c r="Y141" s="101">
        <v>0</v>
      </c>
      <c r="DA141" s="131" t="s">
        <v>1750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X142" s="104">
        <v>0</v>
      </c>
      <c r="Y142" s="104">
        <v>0</v>
      </c>
      <c r="DA142" s="132" t="s">
        <v>1751</v>
      </c>
    </row>
    <row r="143" spans="1:105" ht="12" customHeight="1" x14ac:dyDescent="0.25">
      <c r="A143" s="106" t="s">
        <v>122</v>
      </c>
      <c r="B143" s="101">
        <v>0.51720859744479664</v>
      </c>
      <c r="C143" s="101">
        <v>0.48484163131747104</v>
      </c>
      <c r="D143" s="101">
        <v>0.4399380469753163</v>
      </c>
      <c r="E143" s="101">
        <v>0.38796805669757234</v>
      </c>
      <c r="F143" s="101">
        <v>0.34986455718339537</v>
      </c>
      <c r="G143" s="101">
        <v>0.34283570416333353</v>
      </c>
      <c r="H143" s="101">
        <v>0.30542706122202967</v>
      </c>
      <c r="I143" s="101">
        <v>0.22543889652555082</v>
      </c>
      <c r="J143" s="101">
        <v>0.11589384690249825</v>
      </c>
      <c r="K143" s="101">
        <v>6.6106292138390463E-2</v>
      </c>
      <c r="L143" s="101">
        <v>3.0935465954732712E-2</v>
      </c>
      <c r="M143" s="101">
        <v>1.8533248378400934E-2</v>
      </c>
      <c r="N143" s="101">
        <v>1.3479361838294485E-2</v>
      </c>
      <c r="O143" s="101">
        <v>1.2624589194710148E-2</v>
      </c>
      <c r="P143" s="101">
        <v>1.1864919390034366E-2</v>
      </c>
      <c r="Q143" s="101">
        <v>1.0851154246068881E-2</v>
      </c>
      <c r="R143" s="101">
        <v>1.0592894727777778E-2</v>
      </c>
      <c r="S143" s="101">
        <v>1.0395042174574282E-2</v>
      </c>
      <c r="T143" s="101">
        <v>1.0349636477089093E-2</v>
      </c>
      <c r="U143" s="101">
        <v>9.8171005445523794E-3</v>
      </c>
      <c r="V143" s="101">
        <v>9.050799042414669E-3</v>
      </c>
      <c r="W143" s="101">
        <v>7.8379385606674578E-3</v>
      </c>
      <c r="X143" s="101">
        <v>6.0630989279333676E-3</v>
      </c>
      <c r="Y143" s="101">
        <v>6.7636631425447838E-3</v>
      </c>
      <c r="DA143" s="131" t="s">
        <v>1752</v>
      </c>
    </row>
    <row r="144" spans="1:105" ht="12" customHeight="1" x14ac:dyDescent="0.25">
      <c r="A144" s="107" t="s">
        <v>121</v>
      </c>
      <c r="B144" s="104">
        <v>8.0873076561121388E-3</v>
      </c>
      <c r="C144" s="104">
        <v>7.7274527885729692E-3</v>
      </c>
      <c r="D144" s="104">
        <v>6.885979563988124E-3</v>
      </c>
      <c r="E144" s="104">
        <v>6.0312370595704649E-3</v>
      </c>
      <c r="F144" s="104">
        <v>5.654348637412555E-3</v>
      </c>
      <c r="G144" s="104">
        <v>6.1165782912496382E-3</v>
      </c>
      <c r="H144" s="104">
        <v>6.8828863994304266E-3</v>
      </c>
      <c r="I144" s="104">
        <v>5.7169924222509718E-3</v>
      </c>
      <c r="J144" s="104">
        <v>3.5604650877026581E-3</v>
      </c>
      <c r="K144" s="104">
        <v>2.2746434880995727E-3</v>
      </c>
      <c r="L144" s="104">
        <v>1.2677509634590983E-3</v>
      </c>
      <c r="M144" s="104">
        <v>6.6677254370975619E-4</v>
      </c>
      <c r="N144" s="104">
        <v>6.6779438502327984E-4</v>
      </c>
      <c r="O144" s="104">
        <v>3.9915529781255483E-4</v>
      </c>
      <c r="P144" s="104">
        <v>5.2386187968328024E-4</v>
      </c>
      <c r="Q144" s="104">
        <v>5.1882566699956061E-4</v>
      </c>
      <c r="R144" s="104">
        <v>5.1864574681127415E-4</v>
      </c>
      <c r="S144" s="104">
        <v>5.0407512866545425E-4</v>
      </c>
      <c r="T144" s="104">
        <v>4.9172189656185241E-4</v>
      </c>
      <c r="U144" s="104">
        <v>4.7941428437113336E-4</v>
      </c>
      <c r="V144" s="104">
        <v>3.5895269376175556E-4</v>
      </c>
      <c r="W144" s="104">
        <v>1.1733695820660807E-4</v>
      </c>
      <c r="X144" s="104">
        <v>0</v>
      </c>
      <c r="Y144" s="104">
        <v>0</v>
      </c>
      <c r="DA144" s="132" t="s">
        <v>1753</v>
      </c>
    </row>
    <row r="145" spans="1:105" ht="12" customHeight="1" x14ac:dyDescent="0.25">
      <c r="A145" s="108" t="s">
        <v>53</v>
      </c>
      <c r="B145" s="98">
        <v>6.5047888706802779E-3</v>
      </c>
      <c r="C145" s="98">
        <v>6.1675681849712562E-3</v>
      </c>
      <c r="D145" s="98">
        <v>5.5097575059793995E-3</v>
      </c>
      <c r="E145" s="98">
        <v>4.8034086812274168E-3</v>
      </c>
      <c r="F145" s="98">
        <v>4.5092211689252652E-3</v>
      </c>
      <c r="G145" s="98">
        <v>4.8990053747636781E-3</v>
      </c>
      <c r="H145" s="98">
        <v>5.5081792236642297E-3</v>
      </c>
      <c r="I145" s="98">
        <v>4.6400951058493695E-3</v>
      </c>
      <c r="J145" s="98">
        <v>2.8622421685546217E-3</v>
      </c>
      <c r="K145" s="98">
        <v>1.8292695449049286E-3</v>
      </c>
      <c r="L145" s="98">
        <v>1.0162858373239791E-3</v>
      </c>
      <c r="M145" s="98">
        <v>5.3647244517720811E-4</v>
      </c>
      <c r="N145" s="98">
        <v>5.3677662709533832E-4</v>
      </c>
      <c r="O145" s="98">
        <v>3.2040698444337629E-4</v>
      </c>
      <c r="P145" s="98">
        <v>4.2083620769090159E-4</v>
      </c>
      <c r="Q145" s="98">
        <v>4.1613053195717364E-4</v>
      </c>
      <c r="R145" s="98">
        <v>4.1710240426536655E-4</v>
      </c>
      <c r="S145" s="98">
        <v>4.0542343194291153E-4</v>
      </c>
      <c r="T145" s="98">
        <v>3.9588785252967721E-4</v>
      </c>
      <c r="U145" s="98">
        <v>3.8556230773123762E-4</v>
      </c>
      <c r="V145" s="98">
        <v>2.8839657874792167E-4</v>
      </c>
      <c r="W145" s="98">
        <v>9.3198471083681962E-5</v>
      </c>
      <c r="X145" s="98">
        <v>0</v>
      </c>
      <c r="Y145" s="98">
        <v>0</v>
      </c>
      <c r="DA145" s="63" t="s">
        <v>1754</v>
      </c>
    </row>
    <row r="146" spans="1:105" ht="12" customHeight="1" x14ac:dyDescent="0.25">
      <c r="A146" s="108" t="s">
        <v>52</v>
      </c>
      <c r="B146" s="98">
        <v>1.5825187854318612E-3</v>
      </c>
      <c r="C146" s="98">
        <v>1.559884603601713E-3</v>
      </c>
      <c r="D146" s="98">
        <v>1.3762220580087244E-3</v>
      </c>
      <c r="E146" s="98">
        <v>1.2278283783430485E-3</v>
      </c>
      <c r="F146" s="98">
        <v>1.1451274684872895E-3</v>
      </c>
      <c r="G146" s="98">
        <v>1.2175729164859606E-3</v>
      </c>
      <c r="H146" s="98">
        <v>1.3747071757661969E-3</v>
      </c>
      <c r="I146" s="98">
        <v>1.076897316401602E-3</v>
      </c>
      <c r="J146" s="98">
        <v>6.982229191480363E-4</v>
      </c>
      <c r="K146" s="98">
        <v>4.4537394319464407E-4</v>
      </c>
      <c r="L146" s="98">
        <v>2.5146512613511915E-4</v>
      </c>
      <c r="M146" s="98">
        <v>1.3030009853254808E-4</v>
      </c>
      <c r="N146" s="98">
        <v>1.3101775792794155E-4</v>
      </c>
      <c r="O146" s="98">
        <v>7.8748313369178546E-5</v>
      </c>
      <c r="P146" s="98">
        <v>1.0302567199237862E-4</v>
      </c>
      <c r="Q146" s="98">
        <v>1.0269513504238701E-4</v>
      </c>
      <c r="R146" s="98">
        <v>1.0154334254590755E-4</v>
      </c>
      <c r="S146" s="98">
        <v>9.8651696722542725E-5</v>
      </c>
      <c r="T146" s="98">
        <v>9.5834044032175222E-5</v>
      </c>
      <c r="U146" s="98">
        <v>9.3851976639895712E-5</v>
      </c>
      <c r="V146" s="98">
        <v>7.0556115013833872E-5</v>
      </c>
      <c r="W146" s="98">
        <v>2.4138487122926108E-5</v>
      </c>
      <c r="X146" s="98">
        <v>0</v>
      </c>
      <c r="Y146" s="98">
        <v>0</v>
      </c>
      <c r="DA146" s="63" t="s">
        <v>1755</v>
      </c>
    </row>
    <row r="147" spans="1:105" ht="12" customHeight="1" x14ac:dyDescent="0.25">
      <c r="A147" s="121" t="s">
        <v>54</v>
      </c>
      <c r="B147" s="122">
        <v>7.829938112596449E-2</v>
      </c>
      <c r="C147" s="122">
        <v>7.9900116148966735E-2</v>
      </c>
      <c r="D147" s="122">
        <v>7.7666065135507098E-2</v>
      </c>
      <c r="E147" s="122">
        <v>7.7007424738355951E-2</v>
      </c>
      <c r="F147" s="122">
        <v>7.6526694704942069E-2</v>
      </c>
      <c r="G147" s="122">
        <v>7.9110039561702622E-2</v>
      </c>
      <c r="H147" s="122">
        <v>7.3445210445614889E-2</v>
      </c>
      <c r="I147" s="122">
        <v>6.7008875448964889E-2</v>
      </c>
      <c r="J147" s="122">
        <v>5.8000204584293683E-2</v>
      </c>
      <c r="K147" s="122">
        <v>5.3566848676201449E-2</v>
      </c>
      <c r="L147" s="122">
        <v>4.8379644142416162E-2</v>
      </c>
      <c r="M147" s="122">
        <v>4.328379564044163E-2</v>
      </c>
      <c r="N147" s="122">
        <v>4.0622477333273288E-2</v>
      </c>
      <c r="O147" s="122">
        <v>3.6738153725639315E-2</v>
      </c>
      <c r="P147" s="122">
        <v>3.3441899099414286E-2</v>
      </c>
      <c r="Q147" s="122">
        <v>3.0297323920489103E-2</v>
      </c>
      <c r="R147" s="122">
        <v>2.8681143118017033E-2</v>
      </c>
      <c r="S147" s="122">
        <v>2.8084822896916668E-2</v>
      </c>
      <c r="T147" s="122">
        <v>2.9641083544317319E-2</v>
      </c>
      <c r="U147" s="122">
        <v>3.112433004313557E-2</v>
      </c>
      <c r="V147" s="122">
        <v>4.2626933885802056E-2</v>
      </c>
      <c r="W147" s="122">
        <v>4.2504652874587823E-2</v>
      </c>
      <c r="X147" s="122">
        <v>3.8307898017448008E-2</v>
      </c>
      <c r="Y147" s="122">
        <v>3.4901273053149329E-2</v>
      </c>
      <c r="DA147" s="130" t="s">
        <v>1756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X148" s="98">
        <v>0</v>
      </c>
      <c r="Y148" s="98">
        <v>0</v>
      </c>
      <c r="DA148" s="63" t="s">
        <v>1757</v>
      </c>
    </row>
    <row r="149" spans="1:105" ht="12" customHeight="1" x14ac:dyDescent="0.25">
      <c r="A149" s="97" t="s">
        <v>50</v>
      </c>
      <c r="B149" s="98">
        <v>5.7298603289356346E-3</v>
      </c>
      <c r="C149" s="98">
        <v>9.2346505790941256E-3</v>
      </c>
      <c r="D149" s="98">
        <v>8.7492055169894421E-3</v>
      </c>
      <c r="E149" s="98">
        <v>1.0060761297374066E-2</v>
      </c>
      <c r="F149" s="98">
        <v>8.2635237848339253E-3</v>
      </c>
      <c r="G149" s="98">
        <v>9.8073358723269662E-3</v>
      </c>
      <c r="H149" s="98">
        <v>4.6871311529763857E-3</v>
      </c>
      <c r="I149" s="98">
        <v>5.5387481539513079E-3</v>
      </c>
      <c r="J149" s="98">
        <v>6.3371219176086898E-3</v>
      </c>
      <c r="K149" s="98">
        <v>6.1068153200364989E-3</v>
      </c>
      <c r="L149" s="98">
        <v>3.9826197492519901E-3</v>
      </c>
      <c r="M149" s="98">
        <v>2.7986728660827401E-3</v>
      </c>
      <c r="N149" s="98">
        <v>1.7156940576243934E-3</v>
      </c>
      <c r="O149" s="98">
        <v>1.9351719583725684E-3</v>
      </c>
      <c r="P149" s="98">
        <v>1.6639650672820921E-3</v>
      </c>
      <c r="Q149" s="98">
        <v>1.7826210803565503E-3</v>
      </c>
      <c r="R149" s="98">
        <v>1.3421277277164672E-3</v>
      </c>
      <c r="S149" s="98">
        <v>1.3662303191816505E-3</v>
      </c>
      <c r="T149" s="98">
        <v>1.2106007690375891E-3</v>
      </c>
      <c r="U149" s="98">
        <v>1.2827324888117246E-3</v>
      </c>
      <c r="V149" s="98">
        <v>1.6897627421802864E-3</v>
      </c>
      <c r="W149" s="98">
        <v>1.6665274792178647E-3</v>
      </c>
      <c r="X149" s="98">
        <v>1.4042894543479865E-3</v>
      </c>
      <c r="Y149" s="98">
        <v>1.0037727023593287E-3</v>
      </c>
      <c r="DA149" s="63" t="s">
        <v>1758</v>
      </c>
    </row>
    <row r="150" spans="1:105" ht="12" customHeight="1" x14ac:dyDescent="0.25">
      <c r="A150" s="109" t="s">
        <v>120</v>
      </c>
      <c r="B150" s="33">
        <v>7.2569520797028858E-2</v>
      </c>
      <c r="C150" s="33">
        <v>7.0665465569872604E-2</v>
      </c>
      <c r="D150" s="33">
        <v>6.8916859618517651E-2</v>
      </c>
      <c r="E150" s="33">
        <v>6.6946663440981879E-2</v>
      </c>
      <c r="F150" s="33">
        <v>6.826317092010814E-2</v>
      </c>
      <c r="G150" s="33">
        <v>6.9302703689375661E-2</v>
      </c>
      <c r="H150" s="33">
        <v>6.8758079292638496E-2</v>
      </c>
      <c r="I150" s="33">
        <v>6.1470127295013575E-2</v>
      </c>
      <c r="J150" s="33">
        <v>5.1663082666684991E-2</v>
      </c>
      <c r="K150" s="33">
        <v>4.746003335616495E-2</v>
      </c>
      <c r="L150" s="33">
        <v>4.4397024393164168E-2</v>
      </c>
      <c r="M150" s="33">
        <v>4.0485122774358888E-2</v>
      </c>
      <c r="N150" s="33">
        <v>3.8906783275648893E-2</v>
      </c>
      <c r="O150" s="33">
        <v>3.4802981767266747E-2</v>
      </c>
      <c r="P150" s="33">
        <v>3.1777934032132193E-2</v>
      </c>
      <c r="Q150" s="33">
        <v>2.8514702840132553E-2</v>
      </c>
      <c r="R150" s="33">
        <v>2.7339015390300567E-2</v>
      </c>
      <c r="S150" s="33">
        <v>2.6718592577735019E-2</v>
      </c>
      <c r="T150" s="33">
        <v>2.8430482775279729E-2</v>
      </c>
      <c r="U150" s="33">
        <v>2.9841597554323845E-2</v>
      </c>
      <c r="V150" s="33">
        <v>4.0937171143621769E-2</v>
      </c>
      <c r="W150" s="33">
        <v>4.0838125395369955E-2</v>
      </c>
      <c r="X150" s="33">
        <v>3.6903608563100022E-2</v>
      </c>
      <c r="Y150" s="33">
        <v>3.3897500350789998E-2</v>
      </c>
      <c r="DA150" s="60" t="s">
        <v>1759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0.66883420361427937</v>
      </c>
      <c r="C152" s="119">
        <f t="shared" si="29"/>
        <v>0.67083791509544299</v>
      </c>
      <c r="D152" s="119">
        <f t="shared" si="29"/>
        <v>0.67265343119949361</v>
      </c>
      <c r="E152" s="119">
        <f t="shared" si="29"/>
        <v>0.67530850025052802</v>
      </c>
      <c r="F152" s="119">
        <f t="shared" si="29"/>
        <v>0.67882416861103212</v>
      </c>
      <c r="G152" s="119">
        <f t="shared" si="29"/>
        <v>0.68286440049325459</v>
      </c>
      <c r="H152" s="119">
        <f t="shared" si="29"/>
        <v>0.68580995390708799</v>
      </c>
      <c r="I152" s="119">
        <f t="shared" si="29"/>
        <v>0.6871271483338266</v>
      </c>
      <c r="J152" s="119">
        <f t="shared" si="29"/>
        <v>0.68948299548844805</v>
      </c>
      <c r="K152" s="119">
        <f t="shared" si="29"/>
        <v>0.69030256491726394</v>
      </c>
      <c r="L152" s="119">
        <f t="shared" si="29"/>
        <v>0.69281849205274271</v>
      </c>
      <c r="M152" s="119">
        <f t="shared" si="29"/>
        <v>0.69905271334204777</v>
      </c>
      <c r="N152" s="119">
        <f t="shared" si="29"/>
        <v>0.71207223022349364</v>
      </c>
      <c r="O152" s="119">
        <f t="shared" si="29"/>
        <v>0.72529584315598838</v>
      </c>
      <c r="P152" s="119">
        <f t="shared" si="29"/>
        <v>0.72692065356123947</v>
      </c>
      <c r="Q152" s="119">
        <f t="shared" si="29"/>
        <v>0.728516458093454</v>
      </c>
      <c r="R152" s="119">
        <f t="shared" ref="R152:V152" si="30">IF(R131=0,"",R131/R110)</f>
        <v>0.73457961277341477</v>
      </c>
      <c r="S152" s="119">
        <f t="shared" si="30"/>
        <v>0.74918418539118536</v>
      </c>
      <c r="T152" s="119">
        <f t="shared" si="30"/>
        <v>0.7683286824621598</v>
      </c>
      <c r="U152" s="119">
        <f t="shared" si="30"/>
        <v>0.78918336182481785</v>
      </c>
      <c r="V152" s="119">
        <f t="shared" si="30"/>
        <v>0.80922287683693517</v>
      </c>
      <c r="W152" s="119">
        <f t="shared" ref="W152:Y152" si="31">IF(W131=0,"",W131/W110)</f>
        <v>0.82443516827845542</v>
      </c>
      <c r="X152" s="119">
        <f t="shared" si="31"/>
        <v>0.83057991055190705</v>
      </c>
      <c r="Y152" s="119">
        <f t="shared" si="31"/>
        <v>0.83386094847644521</v>
      </c>
      <c r="DA152" s="129" t="s">
        <v>1908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0.66812362589793817</v>
      </c>
      <c r="C153" s="124">
        <f t="shared" si="32"/>
        <v>0.67066193802806928</v>
      </c>
      <c r="D153" s="124">
        <f t="shared" si="32"/>
        <v>0.67276702149733569</v>
      </c>
      <c r="E153" s="124">
        <f t="shared" si="32"/>
        <v>0.67562635260233261</v>
      </c>
      <c r="F153" s="124">
        <f t="shared" si="32"/>
        <v>0.67998758954880167</v>
      </c>
      <c r="G153" s="124">
        <f t="shared" si="32"/>
        <v>0.68460520371466693</v>
      </c>
      <c r="H153" s="124">
        <f t="shared" si="32"/>
        <v>0.68802301959523005</v>
      </c>
      <c r="I153" s="124">
        <f t="shared" si="32"/>
        <v>0.68990262520429824</v>
      </c>
      <c r="J153" s="124">
        <f t="shared" si="32"/>
        <v>0.69206318502169206</v>
      </c>
      <c r="K153" s="124">
        <f t="shared" si="32"/>
        <v>0.69381091254943361</v>
      </c>
      <c r="L153" s="124">
        <f t="shared" si="32"/>
        <v>0.69663104928941977</v>
      </c>
      <c r="M153" s="124">
        <f t="shared" si="32"/>
        <v>0.70392882818018121</v>
      </c>
      <c r="N153" s="124">
        <f t="shared" si="32"/>
        <v>0.71728720006228774</v>
      </c>
      <c r="O153" s="124">
        <f t="shared" si="32"/>
        <v>0.73152149586709803</v>
      </c>
      <c r="P153" s="124">
        <f t="shared" si="32"/>
        <v>0.73274533141294063</v>
      </c>
      <c r="Q153" s="124">
        <f t="shared" si="32"/>
        <v>0.73427862427384583</v>
      </c>
      <c r="R153" s="124">
        <f t="shared" ref="R153:V153" si="33">IF(R132=0,"",R132/R111)</f>
        <v>0.73981063050459417</v>
      </c>
      <c r="S153" s="124">
        <f t="shared" si="33"/>
        <v>0.75470144536837303</v>
      </c>
      <c r="T153" s="124">
        <f t="shared" si="33"/>
        <v>0.77419876289033385</v>
      </c>
      <c r="U153" s="124">
        <f t="shared" si="33"/>
        <v>0.7952034365247056</v>
      </c>
      <c r="V153" s="124">
        <f t="shared" si="33"/>
        <v>0.8155921579443498</v>
      </c>
      <c r="W153" s="124">
        <f t="shared" ref="W153:Y153" si="34">IF(W132=0,"",W132/W111)</f>
        <v>0.82941989307546482</v>
      </c>
      <c r="X153" s="124">
        <f t="shared" si="34"/>
        <v>0.83528733737984073</v>
      </c>
      <c r="Y153" s="124">
        <f t="shared" si="34"/>
        <v>0.83829862922679421</v>
      </c>
      <c r="DA153" s="130" t="s">
        <v>1909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0.66606961502798778</v>
      </c>
      <c r="C154" s="111">
        <f t="shared" si="35"/>
        <v>0.66862163130086427</v>
      </c>
      <c r="D154" s="111">
        <f t="shared" si="35"/>
        <v>0.67078432139157718</v>
      </c>
      <c r="E154" s="111">
        <f t="shared" si="35"/>
        <v>0.67368203404309801</v>
      </c>
      <c r="F154" s="111">
        <f t="shared" si="35"/>
        <v>0.67811178777165237</v>
      </c>
      <c r="G154" s="111">
        <f t="shared" si="35"/>
        <v>0.68277754739937946</v>
      </c>
      <c r="H154" s="111">
        <f t="shared" si="35"/>
        <v>0.6862356086570115</v>
      </c>
      <c r="I154" s="111">
        <f t="shared" si="35"/>
        <v>0.68814748317693575</v>
      </c>
      <c r="J154" s="111">
        <f t="shared" si="35"/>
        <v>0.6903468438914574</v>
      </c>
      <c r="K154" s="111">
        <f t="shared" si="35"/>
        <v>0.69211826709412039</v>
      </c>
      <c r="L154" s="111">
        <f t="shared" si="35"/>
        <v>0.69495771349990698</v>
      </c>
      <c r="M154" s="111">
        <f t="shared" si="35"/>
        <v>0.70231295708526664</v>
      </c>
      <c r="N154" s="111">
        <f t="shared" si="35"/>
        <v>0.71572552138521384</v>
      </c>
      <c r="O154" s="111">
        <f t="shared" si="35"/>
        <v>0.73003039301765427</v>
      </c>
      <c r="P154" s="111">
        <f t="shared" si="35"/>
        <v>0.73127377092488943</v>
      </c>
      <c r="Q154" s="111">
        <f t="shared" si="35"/>
        <v>0.7328284979581815</v>
      </c>
      <c r="R154" s="111">
        <f t="shared" ref="R154:V154" si="36">IF(R133=0,"",R133/R112)</f>
        <v>0.73838310975866028</v>
      </c>
      <c r="S154" s="111">
        <f t="shared" si="36"/>
        <v>0.75334203684434253</v>
      </c>
      <c r="T154" s="111">
        <f t="shared" si="36"/>
        <v>0.7729286615380021</v>
      </c>
      <c r="U154" s="111">
        <f t="shared" si="36"/>
        <v>0.79402685245949489</v>
      </c>
      <c r="V154" s="111">
        <f t="shared" si="36"/>
        <v>0.81450939648542497</v>
      </c>
      <c r="W154" s="111">
        <f t="shared" ref="W154:Y154" si="37">IF(W133=0,"",W133/W112)</f>
        <v>0.82839715902615307</v>
      </c>
      <c r="X154" s="111">
        <f t="shared" si="37"/>
        <v>0.83429950056570856</v>
      </c>
      <c r="Y154" s="111">
        <f t="shared" si="37"/>
        <v>0.83732598287982551</v>
      </c>
      <c r="DA154" s="63" t="s">
        <v>1910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:Y155" si="40">IF(W134=0,"",W134/W113)</f>
        <v>1</v>
      </c>
      <c r="X155" s="111">
        <f t="shared" si="40"/>
        <v>1</v>
      </c>
      <c r="Y155" s="111">
        <f t="shared" si="40"/>
        <v>1</v>
      </c>
      <c r="DA155" s="63" t="s">
        <v>1911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1.9750400444877321</v>
      </c>
      <c r="C156" s="124">
        <f t="shared" si="41"/>
        <v>2.0714857694103737</v>
      </c>
      <c r="D156" s="124">
        <f t="shared" si="41"/>
        <v>2.1743825956266738</v>
      </c>
      <c r="E156" s="124">
        <f t="shared" si="41"/>
        <v>2.2661221827386826</v>
      </c>
      <c r="F156" s="124">
        <f t="shared" si="41"/>
        <v>2.3936822562568101</v>
      </c>
      <c r="G156" s="124">
        <f t="shared" si="41"/>
        <v>2.558326408734819</v>
      </c>
      <c r="H156" s="124">
        <f t="shared" si="41"/>
        <v>2.7853183451157895</v>
      </c>
      <c r="I156" s="124">
        <f t="shared" si="41"/>
        <v>2.9128682173101295</v>
      </c>
      <c r="J156" s="124">
        <f t="shared" si="41"/>
        <v>2.9628415751136656</v>
      </c>
      <c r="K156" s="124">
        <f t="shared" si="41"/>
        <v>3.0398348676229272</v>
      </c>
      <c r="L156" s="124">
        <f t="shared" si="41"/>
        <v>3.1008562839072376</v>
      </c>
      <c r="M156" s="124">
        <f t="shared" si="41"/>
        <v>3.1484596430916221</v>
      </c>
      <c r="N156" s="124">
        <f t="shared" si="41"/>
        <v>3.2634233224267328</v>
      </c>
      <c r="O156" s="124">
        <f t="shared" si="41"/>
        <v>3.5661638541563772</v>
      </c>
      <c r="P156" s="124">
        <f t="shared" si="41"/>
        <v>3.97549419213835</v>
      </c>
      <c r="Q156" s="124">
        <f t="shared" si="41"/>
        <v>4.1900269215459502</v>
      </c>
      <c r="R156" s="124">
        <f t="shared" ref="R156:V156" si="42">IF(R135=0,"",R135/R114)</f>
        <v>4.2526168594266123</v>
      </c>
      <c r="S156" s="124">
        <f t="shared" si="42"/>
        <v>4.2872605569038438</v>
      </c>
      <c r="T156" s="124">
        <f t="shared" si="42"/>
        <v>4.3681681260884275</v>
      </c>
      <c r="U156" s="124">
        <f t="shared" si="42"/>
        <v>4.4473425760457106</v>
      </c>
      <c r="V156" s="124">
        <f t="shared" si="42"/>
        <v>4.5179637812061308</v>
      </c>
      <c r="W156" s="124">
        <f t="shared" ref="W156:Y156" si="43">IF(W135=0,"",W135/W114)</f>
        <v>4.5753118420548731</v>
      </c>
      <c r="X156" s="124">
        <f t="shared" si="43"/>
        <v>4.6044068711766375</v>
      </c>
      <c r="Y156" s="124">
        <f t="shared" si="43"/>
        <v>4.6184898120966347</v>
      </c>
      <c r="DA156" s="130" t="s">
        <v>1912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1.9750400444877321</v>
      </c>
      <c r="C157" s="111">
        <f t="shared" si="44"/>
        <v>2.0714857694103737</v>
      </c>
      <c r="D157" s="111">
        <f t="shared" si="44"/>
        <v>2.1743825956266738</v>
      </c>
      <c r="E157" s="111">
        <f t="shared" si="44"/>
        <v>2.2661221827386826</v>
      </c>
      <c r="F157" s="111">
        <f t="shared" si="44"/>
        <v>2.3936822562568101</v>
      </c>
      <c r="G157" s="111">
        <f t="shared" si="44"/>
        <v>2.558326408734819</v>
      </c>
      <c r="H157" s="111">
        <f t="shared" si="44"/>
        <v>2.7853183451157895</v>
      </c>
      <c r="I157" s="111">
        <f t="shared" si="44"/>
        <v>2.9128682173101295</v>
      </c>
      <c r="J157" s="111">
        <f t="shared" si="44"/>
        <v>2.9628415751136656</v>
      </c>
      <c r="K157" s="111">
        <f t="shared" si="44"/>
        <v>3.0398348676229272</v>
      </c>
      <c r="L157" s="111">
        <f t="shared" si="44"/>
        <v>3.1008562839072376</v>
      </c>
      <c r="M157" s="111">
        <f t="shared" si="44"/>
        <v>3.1484596430916221</v>
      </c>
      <c r="N157" s="111">
        <f t="shared" si="44"/>
        <v>3.2634233224267328</v>
      </c>
      <c r="O157" s="111">
        <f t="shared" si="44"/>
        <v>3.5661638541563772</v>
      </c>
      <c r="P157" s="111">
        <f t="shared" si="44"/>
        <v>3.97549419213835</v>
      </c>
      <c r="Q157" s="111">
        <f t="shared" si="44"/>
        <v>4.1900269215459502</v>
      </c>
      <c r="R157" s="111">
        <f t="shared" ref="R157:V157" si="45">IF(R136=0,"",R136/R115)</f>
        <v>4.2526168594266123</v>
      </c>
      <c r="S157" s="111">
        <f t="shared" si="45"/>
        <v>4.2872605569038438</v>
      </c>
      <c r="T157" s="111">
        <f t="shared" si="45"/>
        <v>4.3681681260884275</v>
      </c>
      <c r="U157" s="111">
        <f t="shared" si="45"/>
        <v>4.4473425760457106</v>
      </c>
      <c r="V157" s="111">
        <f t="shared" si="45"/>
        <v>4.5179637812061308</v>
      </c>
      <c r="W157" s="111">
        <f t="shared" ref="W157:Y157" si="46">IF(W136=0,"",W136/W115)</f>
        <v>4.5753118420548731</v>
      </c>
      <c r="X157" s="111">
        <f t="shared" si="46"/>
        <v>4.6044068711766375</v>
      </c>
      <c r="Y157" s="111">
        <f t="shared" si="46"/>
        <v>4.6184898120966347</v>
      </c>
      <c r="DA157" s="63" t="s">
        <v>1913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0.66246515881361856</v>
      </c>
      <c r="C158" s="124">
        <f t="shared" si="47"/>
        <v>0.6595680886151376</v>
      </c>
      <c r="D158" s="124">
        <f t="shared" si="47"/>
        <v>0.65759190117204425</v>
      </c>
      <c r="E158" s="124">
        <f t="shared" si="47"/>
        <v>0.65593201889281683</v>
      </c>
      <c r="F158" s="124">
        <f t="shared" si="47"/>
        <v>0.65262612225614069</v>
      </c>
      <c r="G158" s="124">
        <f t="shared" si="47"/>
        <v>0.65254974410823163</v>
      </c>
      <c r="H158" s="124">
        <f t="shared" si="47"/>
        <v>0.65026738334136247</v>
      </c>
      <c r="I158" s="124">
        <f t="shared" si="47"/>
        <v>0.64502985295999171</v>
      </c>
      <c r="J158" s="124">
        <f t="shared" si="47"/>
        <v>0.64366696667146284</v>
      </c>
      <c r="K158" s="124">
        <f t="shared" si="47"/>
        <v>0.63666525680155117</v>
      </c>
      <c r="L158" s="124">
        <f t="shared" si="47"/>
        <v>0.63226518417349198</v>
      </c>
      <c r="M158" s="124">
        <f t="shared" si="47"/>
        <v>0.63702046449686212</v>
      </c>
      <c r="N158" s="124">
        <f t="shared" si="47"/>
        <v>0.64473206606489297</v>
      </c>
      <c r="O158" s="124">
        <f t="shared" si="47"/>
        <v>0.65319492526607781</v>
      </c>
      <c r="P158" s="124">
        <f t="shared" si="47"/>
        <v>0.65600724832759716</v>
      </c>
      <c r="Q158" s="124">
        <f t="shared" si="47"/>
        <v>0.65878076816445874</v>
      </c>
      <c r="R158" s="124">
        <f t="shared" ref="R158:V158" si="48">IF(R137=0,"",R137/R116)</f>
        <v>0.66300182687048093</v>
      </c>
      <c r="S158" s="124">
        <f t="shared" si="48"/>
        <v>0.67221835971855037</v>
      </c>
      <c r="T158" s="124">
        <f t="shared" si="48"/>
        <v>0.68415783620748438</v>
      </c>
      <c r="U158" s="124">
        <f t="shared" si="48"/>
        <v>0.69769255458147317</v>
      </c>
      <c r="V158" s="124">
        <f t="shared" si="48"/>
        <v>0.70979158253977936</v>
      </c>
      <c r="W158" s="124">
        <f t="shared" ref="W158:Y158" si="49">IF(W137=0,"",W137/W116)</f>
        <v>0.71741201855225145</v>
      </c>
      <c r="X158" s="124">
        <f t="shared" si="49"/>
        <v>0.72089021633384931</v>
      </c>
      <c r="Y158" s="124">
        <f t="shared" si="49"/>
        <v>0.72411016278771656</v>
      </c>
      <c r="DA158" s="130" t="s">
        <v>1914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0.57719697409586035</v>
      </c>
      <c r="C159" s="111">
        <f t="shared" si="50"/>
        <v>0.58141180031355044</v>
      </c>
      <c r="D159" s="111">
        <f t="shared" si="50"/>
        <v>0.58619100770713994</v>
      </c>
      <c r="E159" s="111">
        <f t="shared" si="50"/>
        <v>0.59120332665120312</v>
      </c>
      <c r="F159" s="111">
        <f t="shared" si="50"/>
        <v>0.59686596528067704</v>
      </c>
      <c r="G159" s="111">
        <f t="shared" si="50"/>
        <v>0.60063099503779849</v>
      </c>
      <c r="H159" s="111">
        <f t="shared" si="50"/>
        <v>0.60378626786283285</v>
      </c>
      <c r="I159" s="111">
        <f t="shared" si="50"/>
        <v>0.60782317733230506</v>
      </c>
      <c r="J159" s="111">
        <f t="shared" si="50"/>
        <v>0.61594793159485806</v>
      </c>
      <c r="K159" s="111">
        <f t="shared" si="50"/>
        <v>0.62033935404675022</v>
      </c>
      <c r="L159" s="111">
        <f t="shared" si="50"/>
        <v>0.62501923282660599</v>
      </c>
      <c r="M159" s="111">
        <f t="shared" si="50"/>
        <v>0.63200096722403531</v>
      </c>
      <c r="N159" s="111">
        <f t="shared" si="50"/>
        <v>0.64098714997720507</v>
      </c>
      <c r="O159" s="111">
        <f t="shared" si="50"/>
        <v>0.64952359376524882</v>
      </c>
      <c r="P159" s="111">
        <f t="shared" si="50"/>
        <v>0.65117293114767583</v>
      </c>
      <c r="Q159" s="111">
        <f t="shared" si="50"/>
        <v>0.65356879756010267</v>
      </c>
      <c r="R159" s="111">
        <f t="shared" ref="R159:V159" si="51">IF(R138=0,"",R138/R117)</f>
        <v>0.65778978979730718</v>
      </c>
      <c r="S159" s="111">
        <f t="shared" si="51"/>
        <v>0.66694461553066431</v>
      </c>
      <c r="T159" s="111">
        <f t="shared" si="51"/>
        <v>0.67935833713096505</v>
      </c>
      <c r="U159" s="111">
        <f t="shared" si="51"/>
        <v>0.69366297244518038</v>
      </c>
      <c r="V159" s="111">
        <f t="shared" si="51"/>
        <v>0.70636520363143274</v>
      </c>
      <c r="W159" s="111">
        <f t="shared" ref="W159:Y159" si="52">IF(W138=0,"",W138/W117)</f>
        <v>0.7143298380494737</v>
      </c>
      <c r="X159" s="111">
        <f t="shared" si="52"/>
        <v>0.7180062483862284</v>
      </c>
      <c r="Y159" s="111">
        <f t="shared" si="52"/>
        <v>0.72073244088974631</v>
      </c>
      <c r="DA159" s="63" t="s">
        <v>1915</v>
      </c>
    </row>
    <row r="160" spans="1:105" ht="12" customHeight="1" x14ac:dyDescent="0.25">
      <c r="A160" s="97" t="s">
        <v>124</v>
      </c>
      <c r="B160" s="111" t="str">
        <f t="shared" ref="B160:Q160" si="53">IF(B139=0,"",B139/B118)</f>
        <v/>
      </c>
      <c r="C160" s="111" t="str">
        <f t="shared" si="53"/>
        <v/>
      </c>
      <c r="D160" s="111" t="str">
        <f t="shared" si="53"/>
        <v/>
      </c>
      <c r="E160" s="111" t="str">
        <f t="shared" si="53"/>
        <v/>
      </c>
      <c r="F160" s="111" t="str">
        <f t="shared" si="53"/>
        <v/>
      </c>
      <c r="G160" s="111" t="str">
        <f t="shared" si="53"/>
        <v/>
      </c>
      <c r="H160" s="111" t="str">
        <f t="shared" si="53"/>
        <v/>
      </c>
      <c r="I160" s="111" t="str">
        <f t="shared" si="53"/>
        <v/>
      </c>
      <c r="J160" s="111" t="str">
        <f t="shared" si="53"/>
        <v/>
      </c>
      <c r="K160" s="111" t="str">
        <f t="shared" si="53"/>
        <v/>
      </c>
      <c r="L160" s="111" t="str">
        <f t="shared" si="53"/>
        <v/>
      </c>
      <c r="M160" s="111" t="str">
        <f t="shared" si="53"/>
        <v/>
      </c>
      <c r="N160" s="111" t="str">
        <f t="shared" si="53"/>
        <v/>
      </c>
      <c r="O160" s="111" t="str">
        <f t="shared" si="53"/>
        <v/>
      </c>
      <c r="P160" s="111" t="str">
        <f t="shared" si="53"/>
        <v/>
      </c>
      <c r="Q160" s="111" t="str">
        <f t="shared" si="53"/>
        <v/>
      </c>
      <c r="R160" s="111" t="str">
        <f t="shared" ref="R160:V160" si="54">IF(R139=0,"",R139/R118)</f>
        <v/>
      </c>
      <c r="S160" s="111" t="str">
        <f t="shared" si="54"/>
        <v/>
      </c>
      <c r="T160" s="111" t="str">
        <f t="shared" si="54"/>
        <v/>
      </c>
      <c r="U160" s="111" t="str">
        <f t="shared" si="54"/>
        <v/>
      </c>
      <c r="V160" s="111" t="str">
        <f t="shared" si="54"/>
        <v/>
      </c>
      <c r="W160" s="111" t="str">
        <f t="shared" ref="W160:Y160" si="55">IF(W139=0,"",W139/W118)</f>
        <v/>
      </c>
      <c r="X160" s="111" t="str">
        <f t="shared" si="55"/>
        <v/>
      </c>
      <c r="Y160" s="111" t="str">
        <f t="shared" si="55"/>
        <v/>
      </c>
      <c r="DA160" s="63" t="s">
        <v>1916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:Y161" si="58">IF(W140=0,"",W140/W119)</f>
        <v/>
      </c>
      <c r="X161" s="111" t="str">
        <f t="shared" si="58"/>
        <v/>
      </c>
      <c r="Y161" s="111" t="str">
        <f t="shared" si="58"/>
        <v/>
      </c>
      <c r="DA161" s="63" t="s">
        <v>1917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:Y162" si="61">IF(W141=0,"",W141/W120)</f>
        <v/>
      </c>
      <c r="X162" s="112" t="str">
        <f t="shared" si="61"/>
        <v/>
      </c>
      <c r="Y162" s="112" t="str">
        <f t="shared" si="61"/>
        <v/>
      </c>
      <c r="DA162" s="131" t="s">
        <v>1918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:Y163" si="64">IF(W142=0,"",W142/W121)</f>
        <v/>
      </c>
      <c r="X163" s="113" t="str">
        <f t="shared" si="64"/>
        <v/>
      </c>
      <c r="Y163" s="113" t="str">
        <f t="shared" si="64"/>
        <v/>
      </c>
      <c r="DA163" s="132" t="s">
        <v>1919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0.71490577330460447</v>
      </c>
      <c r="C164" s="112">
        <f t="shared" si="65"/>
        <v>0.71728360462869944</v>
      </c>
      <c r="D164" s="112">
        <f t="shared" si="65"/>
        <v>0.71920195884501836</v>
      </c>
      <c r="E164" s="112">
        <f t="shared" si="65"/>
        <v>0.72176506173833654</v>
      </c>
      <c r="F164" s="112">
        <f t="shared" si="65"/>
        <v>0.72541235103923785</v>
      </c>
      <c r="G164" s="112">
        <f t="shared" si="65"/>
        <v>0.730794022446276</v>
      </c>
      <c r="H164" s="112">
        <f t="shared" si="65"/>
        <v>0.73698347301132916</v>
      </c>
      <c r="I164" s="112">
        <f t="shared" si="65"/>
        <v>0.74015548356853522</v>
      </c>
      <c r="J164" s="112">
        <f t="shared" si="65"/>
        <v>0.74130272811031839</v>
      </c>
      <c r="K164" s="112">
        <f t="shared" si="65"/>
        <v>0.74177181942080317</v>
      </c>
      <c r="L164" s="112">
        <f t="shared" si="65"/>
        <v>0.742229562337966</v>
      </c>
      <c r="M164" s="112">
        <f t="shared" si="65"/>
        <v>0.74222956233796633</v>
      </c>
      <c r="N164" s="112">
        <f t="shared" si="65"/>
        <v>0.74222956233796633</v>
      </c>
      <c r="O164" s="112">
        <f t="shared" si="65"/>
        <v>0.74654006556697194</v>
      </c>
      <c r="P164" s="112">
        <f t="shared" si="65"/>
        <v>0.77915087033088848</v>
      </c>
      <c r="Q164" s="112">
        <f t="shared" si="65"/>
        <v>0.78002091279663532</v>
      </c>
      <c r="R164" s="112">
        <f t="shared" ref="R164:V164" si="66">IF(R143=0,"",R143/R122)</f>
        <v>0.78029421917180986</v>
      </c>
      <c r="S164" s="112">
        <f t="shared" si="66"/>
        <v>0.78419835163213591</v>
      </c>
      <c r="T164" s="112">
        <f t="shared" si="66"/>
        <v>0.78859534724448477</v>
      </c>
      <c r="U164" s="112">
        <f t="shared" si="66"/>
        <v>0.79332794764852876</v>
      </c>
      <c r="V164" s="112">
        <f t="shared" si="66"/>
        <v>0.80050187453980959</v>
      </c>
      <c r="W164" s="112">
        <f t="shared" ref="W164:Y164" si="67">IF(W143=0,"",W143/W122)</f>
        <v>0.8165814729075298</v>
      </c>
      <c r="X164" s="112">
        <f t="shared" si="67"/>
        <v>0.82786024970388383</v>
      </c>
      <c r="Y164" s="112">
        <f t="shared" si="67"/>
        <v>0.83475608959796865</v>
      </c>
      <c r="DA164" s="131" t="s">
        <v>1920</v>
      </c>
    </row>
    <row r="165" spans="1:105" ht="12" customHeight="1" x14ac:dyDescent="0.25">
      <c r="A165" s="107" t="s">
        <v>121</v>
      </c>
      <c r="B165" s="113">
        <f t="shared" ref="B165:Q165" si="68">IF(B144=0,"",B144/B123)</f>
        <v>0.757144632481483</v>
      </c>
      <c r="C165" s="113">
        <f t="shared" si="68"/>
        <v>0.76101484205076442</v>
      </c>
      <c r="D165" s="113">
        <f t="shared" si="68"/>
        <v>0.76196205785249271</v>
      </c>
      <c r="E165" s="113">
        <f t="shared" si="68"/>
        <v>0.7649883020072995</v>
      </c>
      <c r="F165" s="113">
        <f t="shared" si="68"/>
        <v>0.76850060796065878</v>
      </c>
      <c r="G165" s="113">
        <f t="shared" si="68"/>
        <v>0.77316175987143099</v>
      </c>
      <c r="H165" s="113">
        <f t="shared" si="68"/>
        <v>0.77911296316964584</v>
      </c>
      <c r="I165" s="113">
        <f t="shared" si="68"/>
        <v>0.77872073227948357</v>
      </c>
      <c r="J165" s="113">
        <f t="shared" si="68"/>
        <v>0.78109843734114415</v>
      </c>
      <c r="K165" s="113">
        <f t="shared" si="68"/>
        <v>0.78143345019890487</v>
      </c>
      <c r="L165" s="113">
        <f t="shared" si="68"/>
        <v>0.78222482165830576</v>
      </c>
      <c r="M165" s="113">
        <f t="shared" si="68"/>
        <v>0.78160137973412092</v>
      </c>
      <c r="N165" s="113">
        <f t="shared" si="68"/>
        <v>0.78176597620739485</v>
      </c>
      <c r="O165" s="113">
        <f t="shared" si="68"/>
        <v>0.78199795992071741</v>
      </c>
      <c r="P165" s="113">
        <f t="shared" si="68"/>
        <v>0.81648208322103644</v>
      </c>
      <c r="Q165" s="113">
        <f t="shared" si="68"/>
        <v>0.81671939568592333</v>
      </c>
      <c r="R165" s="113">
        <f t="shared" ref="R165:V165" si="69">IF(R144=0,"",R144/R123)</f>
        <v>0.81631794615811848</v>
      </c>
      <c r="S165" s="113">
        <f t="shared" si="69"/>
        <v>0.81630354729043186</v>
      </c>
      <c r="T165" s="113">
        <f t="shared" si="69"/>
        <v>0.81615190409079852</v>
      </c>
      <c r="U165" s="113">
        <f t="shared" si="69"/>
        <v>0.81631389671790955</v>
      </c>
      <c r="V165" s="113">
        <f t="shared" si="69"/>
        <v>0.81646255935861278</v>
      </c>
      <c r="W165" s="113">
        <f t="shared" ref="W165:Y165" si="70">IF(W144=0,"",W144/W123)</f>
        <v>0.81817428706357542</v>
      </c>
      <c r="X165" s="113" t="str">
        <f t="shared" si="70"/>
        <v/>
      </c>
      <c r="Y165" s="113" t="str">
        <f t="shared" si="70"/>
        <v/>
      </c>
      <c r="DA165" s="132" t="s">
        <v>1921</v>
      </c>
    </row>
    <row r="166" spans="1:105" ht="12" customHeight="1" x14ac:dyDescent="0.25">
      <c r="A166" s="108" t="s">
        <v>53</v>
      </c>
      <c r="B166" s="111">
        <f t="shared" ref="B166:Q166" si="71">IF(B145=0,"",B145/B124)</f>
        <v>0.71490577330460459</v>
      </c>
      <c r="C166" s="111">
        <f t="shared" si="71"/>
        <v>0.717638288366379</v>
      </c>
      <c r="D166" s="111">
        <f t="shared" si="71"/>
        <v>0.7192006228349902</v>
      </c>
      <c r="E166" s="111">
        <f t="shared" si="71"/>
        <v>0.72163754092826393</v>
      </c>
      <c r="F166" s="111">
        <f t="shared" si="71"/>
        <v>0.72582923591482917</v>
      </c>
      <c r="G166" s="111">
        <f t="shared" si="71"/>
        <v>0.73189934053648154</v>
      </c>
      <c r="H166" s="111">
        <f t="shared" si="71"/>
        <v>0.73840609960249215</v>
      </c>
      <c r="I166" s="111">
        <f t="shared" si="71"/>
        <v>0.74068250868565944</v>
      </c>
      <c r="J166" s="111">
        <f t="shared" si="71"/>
        <v>0.74150262309456261</v>
      </c>
      <c r="K166" s="111">
        <f t="shared" si="71"/>
        <v>0.74195083376172022</v>
      </c>
      <c r="L166" s="111">
        <f t="shared" si="71"/>
        <v>0.74222956233796622</v>
      </c>
      <c r="M166" s="111">
        <f t="shared" si="71"/>
        <v>0.74222956233796611</v>
      </c>
      <c r="N166" s="111">
        <f t="shared" si="71"/>
        <v>0.74222956233796633</v>
      </c>
      <c r="O166" s="111">
        <f t="shared" si="71"/>
        <v>0.74222956233796633</v>
      </c>
      <c r="P166" s="111">
        <f t="shared" si="71"/>
        <v>0.78137688823315055</v>
      </c>
      <c r="Q166" s="111">
        <f t="shared" si="71"/>
        <v>0.78137688823315044</v>
      </c>
      <c r="R166" s="111">
        <f t="shared" ref="R166:V166" si="72">IF(R145=0,"",R145/R124)</f>
        <v>0.78137688823315044</v>
      </c>
      <c r="S166" s="111">
        <f t="shared" si="72"/>
        <v>0.78137688823315055</v>
      </c>
      <c r="T166" s="111">
        <f t="shared" si="72"/>
        <v>0.78137688823315055</v>
      </c>
      <c r="U166" s="111">
        <f t="shared" si="72"/>
        <v>0.78137688823315044</v>
      </c>
      <c r="V166" s="111">
        <f t="shared" si="72"/>
        <v>0.78137688823315044</v>
      </c>
      <c r="W166" s="111">
        <f t="shared" ref="W166:Y166" si="73">IF(W145=0,"",W145/W124)</f>
        <v>0.78137688823315055</v>
      </c>
      <c r="X166" s="111" t="str">
        <f t="shared" si="73"/>
        <v/>
      </c>
      <c r="Y166" s="111" t="str">
        <f t="shared" si="73"/>
        <v/>
      </c>
      <c r="DA166" s="63" t="s">
        <v>1922</v>
      </c>
    </row>
    <row r="167" spans="1:105" ht="12" customHeight="1" x14ac:dyDescent="0.25">
      <c r="A167" s="108" t="s">
        <v>52</v>
      </c>
      <c r="B167" s="111">
        <f t="shared" ref="B167:Q167" si="74">IF(B146=0,"",B146/B125)</f>
        <v>1</v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:Y167" si="76">IF(W146=0,"",W146/W125)</f>
        <v>1</v>
      </c>
      <c r="X167" s="111" t="str">
        <f t="shared" si="76"/>
        <v/>
      </c>
      <c r="Y167" s="111" t="str">
        <f t="shared" si="76"/>
        <v/>
      </c>
      <c r="DA167" s="63" t="s">
        <v>1923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0.74818279588419156</v>
      </c>
      <c r="C168" s="124">
        <f t="shared" si="77"/>
        <v>0.74259316665933728</v>
      </c>
      <c r="D168" s="124">
        <f t="shared" si="77"/>
        <v>0.74484220289000891</v>
      </c>
      <c r="E168" s="124">
        <f t="shared" si="77"/>
        <v>0.74380538206421642</v>
      </c>
      <c r="F168" s="124">
        <f t="shared" si="77"/>
        <v>0.75039790502908044</v>
      </c>
      <c r="G168" s="124">
        <f t="shared" si="77"/>
        <v>0.75034858357819767</v>
      </c>
      <c r="H168" s="124">
        <f t="shared" si="77"/>
        <v>0.76449661271655633</v>
      </c>
      <c r="I168" s="124">
        <f t="shared" si="77"/>
        <v>0.76236827885312319</v>
      </c>
      <c r="J168" s="124">
        <f t="shared" si="77"/>
        <v>0.75774964604075123</v>
      </c>
      <c r="K168" s="124">
        <f t="shared" si="77"/>
        <v>0.75766375289960941</v>
      </c>
      <c r="L168" s="124">
        <f t="shared" si="77"/>
        <v>0.76480433905764822</v>
      </c>
      <c r="M168" s="124">
        <f t="shared" si="77"/>
        <v>0.77043264992224203</v>
      </c>
      <c r="N168" s="124">
        <f t="shared" si="77"/>
        <v>0.77862809509881126</v>
      </c>
      <c r="O168" s="124">
        <f t="shared" si="77"/>
        <v>0.78046358783902814</v>
      </c>
      <c r="P168" s="124">
        <f t="shared" si="77"/>
        <v>0.78232119878050277</v>
      </c>
      <c r="Q168" s="124">
        <f t="shared" si="77"/>
        <v>0.78101463304587171</v>
      </c>
      <c r="R168" s="124">
        <f t="shared" ref="R168:V168" si="78">IF(R147=0,"",R147/R126)</f>
        <v>0.7864550551070123</v>
      </c>
      <c r="S168" s="124">
        <f t="shared" si="78"/>
        <v>0.79486002621719754</v>
      </c>
      <c r="T168" s="124">
        <f t="shared" si="78"/>
        <v>0.81116203122540576</v>
      </c>
      <c r="U168" s="124">
        <f t="shared" si="78"/>
        <v>0.82932542522277097</v>
      </c>
      <c r="V168" s="124">
        <f t="shared" si="78"/>
        <v>0.84608230260097239</v>
      </c>
      <c r="W168" s="124">
        <f t="shared" ref="W168:Y168" si="79">IF(W147=0,"",W147/W126)</f>
        <v>0.85594790323806225</v>
      </c>
      <c r="X168" s="124">
        <f t="shared" si="79"/>
        <v>0.86097195830858075</v>
      </c>
      <c r="Y168" s="124">
        <f t="shared" si="79"/>
        <v>0.86850111802594065</v>
      </c>
      <c r="DA168" s="130" t="s">
        <v>1924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:Y169" si="82">IF(W148=0,"",W148/W127)</f>
        <v/>
      </c>
      <c r="X169" s="111" t="str">
        <f t="shared" si="82"/>
        <v/>
      </c>
      <c r="Y169" s="111" t="str">
        <f t="shared" si="82"/>
        <v/>
      </c>
      <c r="DA169" s="63" t="s">
        <v>1925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0.61519237616513056</v>
      </c>
      <c r="C170" s="111">
        <f t="shared" si="83"/>
        <v>0.61637899251107098</v>
      </c>
      <c r="D170" s="111">
        <f t="shared" si="83"/>
        <v>0.61735510446954212</v>
      </c>
      <c r="E170" s="111">
        <f t="shared" si="83"/>
        <v>0.61835520396451193</v>
      </c>
      <c r="F170" s="111">
        <f t="shared" si="83"/>
        <v>0.6192326390185352</v>
      </c>
      <c r="G170" s="111">
        <f t="shared" si="83"/>
        <v>0.62020270370196851</v>
      </c>
      <c r="H170" s="111">
        <f t="shared" si="83"/>
        <v>0.62124578623642623</v>
      </c>
      <c r="I170" s="111">
        <f t="shared" si="83"/>
        <v>0.6217474461616691</v>
      </c>
      <c r="J170" s="111">
        <f t="shared" si="83"/>
        <v>0.6217856662278296</v>
      </c>
      <c r="K170" s="111">
        <f t="shared" si="83"/>
        <v>0.62186806000513795</v>
      </c>
      <c r="L170" s="111">
        <f t="shared" si="83"/>
        <v>0.62194278586545748</v>
      </c>
      <c r="M170" s="111">
        <f t="shared" si="83"/>
        <v>0.62202448502226215</v>
      </c>
      <c r="N170" s="111">
        <f t="shared" si="83"/>
        <v>0.62213517661772644</v>
      </c>
      <c r="O170" s="111">
        <f t="shared" si="83"/>
        <v>0.62231360538839486</v>
      </c>
      <c r="P170" s="111">
        <f t="shared" si="83"/>
        <v>0.62237609614780032</v>
      </c>
      <c r="Q170" s="111">
        <f t="shared" si="83"/>
        <v>0.62240410295590787</v>
      </c>
      <c r="R170" s="111">
        <f t="shared" ref="R170:V170" si="84">IF(R149=0,"",R149/R128)</f>
        <v>0.62257212291754394</v>
      </c>
      <c r="S170" s="111">
        <f t="shared" si="84"/>
        <v>0.62292921147688163</v>
      </c>
      <c r="T170" s="111">
        <f t="shared" si="84"/>
        <v>0.62340707398565121</v>
      </c>
      <c r="U170" s="111">
        <f t="shared" si="84"/>
        <v>0.62406987715372042</v>
      </c>
      <c r="V170" s="111">
        <f t="shared" si="84"/>
        <v>0.6249839897780789</v>
      </c>
      <c r="W170" s="111">
        <f t="shared" ref="W170:Y170" si="85">IF(W149=0,"",W149/W128)</f>
        <v>0.62583938175863185</v>
      </c>
      <c r="X170" s="111">
        <f t="shared" si="85"/>
        <v>0.62608233118393508</v>
      </c>
      <c r="Y170" s="111">
        <f t="shared" si="85"/>
        <v>0.62645528286796714</v>
      </c>
      <c r="DA170" s="63" t="s">
        <v>1926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0.76117502657675984</v>
      </c>
      <c r="C171" s="45">
        <f t="shared" si="86"/>
        <v>0.7630107434170661</v>
      </c>
      <c r="D171" s="45">
        <f t="shared" si="86"/>
        <v>0.76489505663412694</v>
      </c>
      <c r="E171" s="45">
        <f t="shared" si="86"/>
        <v>0.76719598915227472</v>
      </c>
      <c r="F171" s="45">
        <f t="shared" si="86"/>
        <v>0.77014561197436671</v>
      </c>
      <c r="G171" s="45">
        <f t="shared" si="86"/>
        <v>0.7733128657883328</v>
      </c>
      <c r="H171" s="45">
        <f t="shared" si="86"/>
        <v>0.77670542419852662</v>
      </c>
      <c r="I171" s="45">
        <f t="shared" si="86"/>
        <v>0.77822779371446804</v>
      </c>
      <c r="J171" s="45">
        <f t="shared" si="86"/>
        <v>0.77863435710142603</v>
      </c>
      <c r="K171" s="45">
        <f t="shared" si="86"/>
        <v>0.77956800856041675</v>
      </c>
      <c r="L171" s="45">
        <f t="shared" si="86"/>
        <v>0.78089494971698215</v>
      </c>
      <c r="M171" s="45">
        <f t="shared" si="86"/>
        <v>0.78335270420035152</v>
      </c>
      <c r="N171" s="45">
        <f t="shared" si="86"/>
        <v>0.7873618056985795</v>
      </c>
      <c r="O171" s="45">
        <f t="shared" si="86"/>
        <v>0.79165014003442735</v>
      </c>
      <c r="P171" s="45">
        <f t="shared" si="86"/>
        <v>0.79299220832459483</v>
      </c>
      <c r="Q171" s="45">
        <f t="shared" si="86"/>
        <v>0.79365860390707821</v>
      </c>
      <c r="R171" s="45">
        <f t="shared" ref="R171:V171" si="87">IF(R150=0,"",R150/R129)</f>
        <v>0.79675127482750774</v>
      </c>
      <c r="S171" s="45">
        <f t="shared" si="87"/>
        <v>0.80623862982679273</v>
      </c>
      <c r="T171" s="45">
        <f t="shared" si="87"/>
        <v>0.82169982246033724</v>
      </c>
      <c r="U171" s="45">
        <f t="shared" si="87"/>
        <v>0.84121823266100948</v>
      </c>
      <c r="V171" s="45">
        <f t="shared" si="87"/>
        <v>0.85862022425294537</v>
      </c>
      <c r="W171" s="45">
        <f t="shared" ref="W171:Y171" si="88">IF(W150=0,"",W150/W129)</f>
        <v>0.86898645945479136</v>
      </c>
      <c r="X171" s="45">
        <f t="shared" si="88"/>
        <v>0.87344160257360237</v>
      </c>
      <c r="Y171" s="45">
        <f t="shared" si="88"/>
        <v>0.87855290238277917</v>
      </c>
      <c r="DA171" s="60" t="s">
        <v>1927</v>
      </c>
    </row>
    <row r="173" spans="1:105" ht="12" customHeight="1" x14ac:dyDescent="0.25">
      <c r="A173" s="116" t="s">
        <v>101</v>
      </c>
      <c r="B173" s="117">
        <f t="shared" ref="B173:Q173" si="89">B174+B177+B179+B189</f>
        <v>49.006319030574687</v>
      </c>
      <c r="C173" s="117">
        <f t="shared" si="89"/>
        <v>54.467670087692476</v>
      </c>
      <c r="D173" s="117">
        <f t="shared" si="89"/>
        <v>52.843731209764343</v>
      </c>
      <c r="E173" s="117">
        <f t="shared" si="89"/>
        <v>51.932598398101405</v>
      </c>
      <c r="F173" s="117">
        <f t="shared" si="89"/>
        <v>51.763890360127057</v>
      </c>
      <c r="G173" s="117">
        <f t="shared" si="89"/>
        <v>51.588366296148067</v>
      </c>
      <c r="H173" s="117">
        <f t="shared" si="89"/>
        <v>52.236816602666188</v>
      </c>
      <c r="I173" s="117">
        <f t="shared" si="89"/>
        <v>49.31594709277806</v>
      </c>
      <c r="J173" s="117">
        <f t="shared" si="89"/>
        <v>31.835608340360956</v>
      </c>
      <c r="K173" s="117">
        <f t="shared" si="89"/>
        <v>31.323657111159907</v>
      </c>
      <c r="L173" s="117">
        <f t="shared" si="89"/>
        <v>35.08027180000731</v>
      </c>
      <c r="M173" s="117">
        <f t="shared" si="89"/>
        <v>24.531887226823368</v>
      </c>
      <c r="N173" s="117">
        <f t="shared" si="89"/>
        <v>24.757158942086768</v>
      </c>
      <c r="O173" s="117">
        <f t="shared" si="89"/>
        <v>20.690774213194956</v>
      </c>
      <c r="P173" s="117">
        <f t="shared" si="89"/>
        <v>19.188913954303487</v>
      </c>
      <c r="Q173" s="117">
        <f t="shared" si="89"/>
        <v>15.93174130452188</v>
      </c>
      <c r="R173" s="117">
        <f t="shared" ref="R173:V173" si="90">R174+R177+R179+R189</f>
        <v>16.880173692023895</v>
      </c>
      <c r="S173" s="117">
        <f t="shared" si="90"/>
        <v>15.777871849025226</v>
      </c>
      <c r="T173" s="117">
        <f t="shared" si="90"/>
        <v>16.119444426757585</v>
      </c>
      <c r="U173" s="117">
        <f t="shared" si="90"/>
        <v>16.433866382789567</v>
      </c>
      <c r="V173" s="117">
        <f t="shared" si="90"/>
        <v>15.296163090328456</v>
      </c>
      <c r="W173" s="117">
        <f t="shared" ref="W173:Y173" si="91">W174+W177+W179+W189</f>
        <v>17.59133575243839</v>
      </c>
      <c r="X173" s="117">
        <f t="shared" si="91"/>
        <v>15.162763132043379</v>
      </c>
      <c r="Y173" s="117">
        <f t="shared" si="91"/>
        <v>15.020933243932282</v>
      </c>
      <c r="DA173" s="129" t="s">
        <v>2076</v>
      </c>
    </row>
    <row r="174" spans="1:105" ht="12" customHeight="1" x14ac:dyDescent="0.25">
      <c r="A174" s="121" t="s">
        <v>57</v>
      </c>
      <c r="B174" s="122">
        <f t="shared" ref="B174:Q174" si="92">SUM(B175:B176)</f>
        <v>47.004752439728136</v>
      </c>
      <c r="C174" s="122">
        <f t="shared" si="92"/>
        <v>52.208238946193234</v>
      </c>
      <c r="D174" s="122">
        <f t="shared" si="92"/>
        <v>50.450576401575525</v>
      </c>
      <c r="E174" s="122">
        <f t="shared" si="92"/>
        <v>49.451603378003632</v>
      </c>
      <c r="F174" s="122">
        <f t="shared" si="92"/>
        <v>48.921168648041146</v>
      </c>
      <c r="G174" s="122">
        <f t="shared" si="92"/>
        <v>48.389749876379746</v>
      </c>
      <c r="H174" s="122">
        <f t="shared" si="92"/>
        <v>48.745217243704467</v>
      </c>
      <c r="I174" s="122">
        <f t="shared" si="92"/>
        <v>45.768443253997305</v>
      </c>
      <c r="J174" s="122">
        <f t="shared" si="92"/>
        <v>29.321733655717363</v>
      </c>
      <c r="K174" s="122">
        <f t="shared" si="92"/>
        <v>28.697703205548635</v>
      </c>
      <c r="L174" s="122">
        <f t="shared" si="92"/>
        <v>32.173501454650619</v>
      </c>
      <c r="M174" s="122">
        <f t="shared" si="92"/>
        <v>22.129289227655246</v>
      </c>
      <c r="N174" s="122">
        <f t="shared" si="92"/>
        <v>22.534116930435736</v>
      </c>
      <c r="O174" s="122">
        <f t="shared" si="92"/>
        <v>18.727417279822657</v>
      </c>
      <c r="P174" s="122">
        <f t="shared" si="92"/>
        <v>17.401355598613932</v>
      </c>
      <c r="Q174" s="122">
        <f t="shared" si="92"/>
        <v>14.407852284119476</v>
      </c>
      <c r="R174" s="122">
        <f t="shared" ref="R174:V174" si="93">SUM(R175:R176)</f>
        <v>15.435755122932772</v>
      </c>
      <c r="S174" s="122">
        <f t="shared" si="93"/>
        <v>14.448117242587369</v>
      </c>
      <c r="T174" s="122">
        <f t="shared" si="93"/>
        <v>14.778004592575735</v>
      </c>
      <c r="U174" s="122">
        <f t="shared" si="93"/>
        <v>15.062542284153459</v>
      </c>
      <c r="V174" s="122">
        <f t="shared" si="93"/>
        <v>13.91418566825274</v>
      </c>
      <c r="W174" s="122">
        <f t="shared" ref="W174:Y174" si="94">SUM(W175:W176)</f>
        <v>16.202477214578444</v>
      </c>
      <c r="X174" s="122">
        <f t="shared" si="94"/>
        <v>13.963684823333889</v>
      </c>
      <c r="Y174" s="122">
        <f t="shared" si="94"/>
        <v>13.854943304978262</v>
      </c>
      <c r="DA174" s="130" t="s">
        <v>2077</v>
      </c>
    </row>
    <row r="175" spans="1:105" ht="12" customHeight="1" x14ac:dyDescent="0.25">
      <c r="A175" s="97" t="s">
        <v>51</v>
      </c>
      <c r="B175" s="98">
        <v>47.004752439728136</v>
      </c>
      <c r="C175" s="98">
        <v>52.208238946193234</v>
      </c>
      <c r="D175" s="98">
        <v>50.450576401575525</v>
      </c>
      <c r="E175" s="98">
        <v>49.451603378003632</v>
      </c>
      <c r="F175" s="98">
        <v>48.921168648041146</v>
      </c>
      <c r="G175" s="98">
        <v>48.389749876379746</v>
      </c>
      <c r="H175" s="98">
        <v>48.745217243704467</v>
      </c>
      <c r="I175" s="98">
        <v>45.768443253997305</v>
      </c>
      <c r="J175" s="98">
        <v>29.321733655717363</v>
      </c>
      <c r="K175" s="98">
        <v>28.697703205548635</v>
      </c>
      <c r="L175" s="98">
        <v>32.173501454650619</v>
      </c>
      <c r="M175" s="98">
        <v>22.129289227655246</v>
      </c>
      <c r="N175" s="98">
        <v>22.534116930435736</v>
      </c>
      <c r="O175" s="98">
        <v>18.727417279822657</v>
      </c>
      <c r="P175" s="98">
        <v>17.401355598613932</v>
      </c>
      <c r="Q175" s="98">
        <v>14.407852284119476</v>
      </c>
      <c r="R175" s="98">
        <v>15.435755122932772</v>
      </c>
      <c r="S175" s="98">
        <v>14.448117242587369</v>
      </c>
      <c r="T175" s="98">
        <v>14.778004592575735</v>
      </c>
      <c r="U175" s="98">
        <v>15.062542284153459</v>
      </c>
      <c r="V175" s="98">
        <v>13.91418566825274</v>
      </c>
      <c r="W175" s="98">
        <v>16.202477214578444</v>
      </c>
      <c r="X175" s="98">
        <v>13.963684823333889</v>
      </c>
      <c r="Y175" s="98">
        <v>13.854943304978262</v>
      </c>
      <c r="DA175" s="63" t="s">
        <v>2078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2079</v>
      </c>
    </row>
    <row r="177" spans="1:105" ht="12" customHeight="1" x14ac:dyDescent="0.25">
      <c r="A177" s="121" t="s">
        <v>92</v>
      </c>
      <c r="B177" s="122">
        <f t="shared" ref="B177:Y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X177" s="122">
        <f t="shared" si="95"/>
        <v>0</v>
      </c>
      <c r="Y177" s="122">
        <f t="shared" si="95"/>
        <v>0</v>
      </c>
      <c r="DA177" s="130" t="s">
        <v>2080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X178" s="98">
        <v>0</v>
      </c>
      <c r="Y178" s="98">
        <v>0</v>
      </c>
      <c r="DA178" s="63" t="s">
        <v>2081</v>
      </c>
    </row>
    <row r="179" spans="1:105" ht="12" customHeight="1" x14ac:dyDescent="0.25">
      <c r="A179" s="121" t="s">
        <v>55</v>
      </c>
      <c r="B179" s="122">
        <v>1.9769603842718608</v>
      </c>
      <c r="C179" s="122">
        <v>2.2198503738067532</v>
      </c>
      <c r="D179" s="122">
        <v>2.3557140056244781</v>
      </c>
      <c r="E179" s="122">
        <v>2.4380112603963973</v>
      </c>
      <c r="F179" s="122">
        <v>2.8074665255588247</v>
      </c>
      <c r="G179" s="122">
        <v>3.1568402164202243</v>
      </c>
      <c r="H179" s="122">
        <v>3.4716671594954938</v>
      </c>
      <c r="I179" s="122">
        <v>3.5239691108026783</v>
      </c>
      <c r="J179" s="122">
        <v>2.4869492370826354</v>
      </c>
      <c r="K179" s="122">
        <v>2.6000104328513687</v>
      </c>
      <c r="L179" s="122">
        <v>2.8898530869493726</v>
      </c>
      <c r="M179" s="122">
        <v>2.3907114379447463</v>
      </c>
      <c r="N179" s="122">
        <v>2.21575638916427</v>
      </c>
      <c r="O179" s="122">
        <v>1.9551416633773389</v>
      </c>
      <c r="P179" s="122">
        <v>1.7804951333860624</v>
      </c>
      <c r="Q179" s="122">
        <v>1.516322465880523</v>
      </c>
      <c r="R179" s="122">
        <v>1.4387232802672205</v>
      </c>
      <c r="S179" s="122">
        <v>1.3239603622126375</v>
      </c>
      <c r="T179" s="122">
        <v>1.3363095574242749</v>
      </c>
      <c r="U179" s="122">
        <v>1.3658939158465504</v>
      </c>
      <c r="V179" s="122">
        <v>1.3748346233472564</v>
      </c>
      <c r="W179" s="122">
        <v>1.3818235854215577</v>
      </c>
      <c r="X179" s="122">
        <v>1.1931526482661197</v>
      </c>
      <c r="Y179" s="122">
        <v>1.1617568550217403</v>
      </c>
      <c r="DA179" s="130" t="s">
        <v>2082</v>
      </c>
    </row>
    <row r="180" spans="1:105" ht="12" customHeight="1" x14ac:dyDescent="0.25">
      <c r="A180" s="97" t="s">
        <v>143</v>
      </c>
      <c r="B180" s="98">
        <v>1.9769603842718608</v>
      </c>
      <c r="C180" s="98">
        <v>2.2198503738067532</v>
      </c>
      <c r="D180" s="98">
        <v>2.3557140056244781</v>
      </c>
      <c r="E180" s="98">
        <v>2.4380112603963973</v>
      </c>
      <c r="F180" s="98">
        <v>2.8074665255588247</v>
      </c>
      <c r="G180" s="98">
        <v>3.1568402164202243</v>
      </c>
      <c r="H180" s="98">
        <v>3.4716671594954938</v>
      </c>
      <c r="I180" s="98">
        <v>3.5239691108026783</v>
      </c>
      <c r="J180" s="98">
        <v>2.4869492370826354</v>
      </c>
      <c r="K180" s="98">
        <v>2.6000104328513687</v>
      </c>
      <c r="L180" s="98">
        <v>2.8898530869493726</v>
      </c>
      <c r="M180" s="98">
        <v>2.3907114379447463</v>
      </c>
      <c r="N180" s="98">
        <v>2.21575638916427</v>
      </c>
      <c r="O180" s="98">
        <v>1.9551416633773389</v>
      </c>
      <c r="P180" s="98">
        <v>1.7804951333860624</v>
      </c>
      <c r="Q180" s="98">
        <v>1.516322465880523</v>
      </c>
      <c r="R180" s="98">
        <v>1.4387232802672205</v>
      </c>
      <c r="S180" s="98">
        <v>1.3239603622126375</v>
      </c>
      <c r="T180" s="98">
        <v>1.3363095574242749</v>
      </c>
      <c r="U180" s="98">
        <v>1.3658939158465504</v>
      </c>
      <c r="V180" s="98">
        <v>1.3748346233472564</v>
      </c>
      <c r="W180" s="98">
        <v>1.3818235854215577</v>
      </c>
      <c r="X180" s="98">
        <v>1.1931526482661197</v>
      </c>
      <c r="Y180" s="98">
        <v>1.1617568550217403</v>
      </c>
      <c r="DA180" s="63" t="s">
        <v>2083</v>
      </c>
    </row>
    <row r="181" spans="1:105" ht="12" customHeight="1" x14ac:dyDescent="0.25">
      <c r="A181" s="97" t="s">
        <v>124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2084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2085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2086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2087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2088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2089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2090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2091</v>
      </c>
    </row>
    <row r="189" spans="1:105" ht="12" customHeight="1" x14ac:dyDescent="0.25">
      <c r="A189" s="121" t="s">
        <v>54</v>
      </c>
      <c r="B189" s="122">
        <v>2.460620657468976E-2</v>
      </c>
      <c r="C189" s="122">
        <v>3.9580767692490214E-2</v>
      </c>
      <c r="D189" s="122">
        <v>3.7440802564342748E-2</v>
      </c>
      <c r="E189" s="122">
        <v>4.2983759701370729E-2</v>
      </c>
      <c r="F189" s="122">
        <v>3.5255186527086098E-2</v>
      </c>
      <c r="G189" s="122">
        <v>4.177620334809725E-2</v>
      </c>
      <c r="H189" s="122">
        <v>1.99321994662289E-2</v>
      </c>
      <c r="I189" s="122">
        <v>2.3534727978075244E-2</v>
      </c>
      <c r="J189" s="122">
        <v>2.6925447560954215E-2</v>
      </c>
      <c r="K189" s="122">
        <v>2.5943472759903101E-2</v>
      </c>
      <c r="L189" s="122">
        <v>1.6917258407316341E-2</v>
      </c>
      <c r="M189" s="122">
        <v>1.1886561223376411E-2</v>
      </c>
      <c r="N189" s="122">
        <v>7.2856224867614318E-3</v>
      </c>
      <c r="O189" s="122">
        <v>8.2152699949610396E-3</v>
      </c>
      <c r="P189" s="122">
        <v>7.0632223034938803E-3</v>
      </c>
      <c r="Q189" s="122">
        <v>7.5665545218811803E-3</v>
      </c>
      <c r="R189" s="122">
        <v>5.695288823900805E-3</v>
      </c>
      <c r="S189" s="122">
        <v>5.7942442252198606E-3</v>
      </c>
      <c r="T189" s="122">
        <v>5.1302767575774483E-3</v>
      </c>
      <c r="U189" s="122">
        <v>5.4301827895601069E-3</v>
      </c>
      <c r="V189" s="122">
        <v>7.1427987284588936E-3</v>
      </c>
      <c r="W189" s="122">
        <v>7.0349524383898519E-3</v>
      </c>
      <c r="X189" s="122">
        <v>5.9256604433705739E-3</v>
      </c>
      <c r="Y189" s="122">
        <v>4.2330839322798214E-3</v>
      </c>
      <c r="DA189" s="130" t="s">
        <v>2092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2093</v>
      </c>
    </row>
    <row r="191" spans="1:105" ht="12" customHeight="1" x14ac:dyDescent="0.25">
      <c r="A191" s="97" t="s">
        <v>50</v>
      </c>
      <c r="B191" s="98">
        <v>2.460620657468976E-2</v>
      </c>
      <c r="C191" s="98">
        <v>3.9580767692490214E-2</v>
      </c>
      <c r="D191" s="98">
        <v>3.7440802564342748E-2</v>
      </c>
      <c r="E191" s="98">
        <v>4.2983759701370729E-2</v>
      </c>
      <c r="F191" s="98">
        <v>3.5255186527086098E-2</v>
      </c>
      <c r="G191" s="98">
        <v>4.177620334809725E-2</v>
      </c>
      <c r="H191" s="98">
        <v>1.99321994662289E-2</v>
      </c>
      <c r="I191" s="98">
        <v>2.3534727978075244E-2</v>
      </c>
      <c r="J191" s="98">
        <v>2.6925447560954215E-2</v>
      </c>
      <c r="K191" s="98">
        <v>2.5943472759903101E-2</v>
      </c>
      <c r="L191" s="98">
        <v>1.6917258407316341E-2</v>
      </c>
      <c r="M191" s="98">
        <v>1.1886561223376411E-2</v>
      </c>
      <c r="N191" s="98">
        <v>7.2856224867614318E-3</v>
      </c>
      <c r="O191" s="98">
        <v>8.2152699949610396E-3</v>
      </c>
      <c r="P191" s="98">
        <v>7.0632223034938803E-3</v>
      </c>
      <c r="Q191" s="98">
        <v>7.5665545218811803E-3</v>
      </c>
      <c r="R191" s="98">
        <v>5.695288823900805E-3</v>
      </c>
      <c r="S191" s="98">
        <v>5.7942442252198606E-3</v>
      </c>
      <c r="T191" s="98">
        <v>5.1302767575774483E-3</v>
      </c>
      <c r="U191" s="98">
        <v>5.4301827895601069E-3</v>
      </c>
      <c r="V191" s="98">
        <v>7.1427987284588936E-3</v>
      </c>
      <c r="W191" s="98">
        <v>7.0349524383898519E-3</v>
      </c>
      <c r="X191" s="98">
        <v>5.9256604433705739E-3</v>
      </c>
      <c r="Y191" s="98">
        <v>4.2330839322798214E-3</v>
      </c>
      <c r="DA191" s="63" t="s">
        <v>2094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DA192" s="60" t="s">
        <v>2095</v>
      </c>
    </row>
    <row r="194" spans="1:105" ht="12" customHeight="1" x14ac:dyDescent="0.25">
      <c r="A194" s="116" t="s">
        <v>170</v>
      </c>
      <c r="B194" s="117">
        <f t="shared" ref="B194:Q194" si="96">B195+B198+B200+B210</f>
        <v>22323.766880379299</v>
      </c>
      <c r="C194" s="117">
        <f t="shared" si="96"/>
        <v>24775.57600045417</v>
      </c>
      <c r="D194" s="117">
        <f t="shared" si="96"/>
        <v>24589.262046749882</v>
      </c>
      <c r="E194" s="117">
        <f t="shared" si="96"/>
        <v>24615.469276065065</v>
      </c>
      <c r="F194" s="117">
        <f t="shared" si="96"/>
        <v>24360.268547284875</v>
      </c>
      <c r="G194" s="117">
        <f t="shared" si="96"/>
        <v>24401.387937584324</v>
      </c>
      <c r="H194" s="117">
        <f t="shared" si="96"/>
        <v>25716.184541486706</v>
      </c>
      <c r="I194" s="117">
        <f t="shared" si="96"/>
        <v>26723.273112433955</v>
      </c>
      <c r="J194" s="117">
        <f t="shared" si="96"/>
        <v>21048.545756144882</v>
      </c>
      <c r="K194" s="117">
        <f t="shared" si="96"/>
        <v>23925.562914513561</v>
      </c>
      <c r="L194" s="117">
        <f t="shared" si="96"/>
        <v>29875.545395734745</v>
      </c>
      <c r="M194" s="117">
        <f t="shared" si="96"/>
        <v>23441.111702609905</v>
      </c>
      <c r="N194" s="117">
        <f t="shared" si="96"/>
        <v>25948.007817654925</v>
      </c>
      <c r="O194" s="117">
        <f t="shared" si="96"/>
        <v>24389.626314828292</v>
      </c>
      <c r="P194" s="117">
        <f t="shared" si="96"/>
        <v>24832.806706738196</v>
      </c>
      <c r="Q194" s="117">
        <f t="shared" si="96"/>
        <v>22493.722315442348</v>
      </c>
      <c r="R194" s="117">
        <f t="shared" ref="R194:V194" si="97">R195+R198+R200+R210</f>
        <v>25123.638859832598</v>
      </c>
      <c r="S194" s="117">
        <f t="shared" si="97"/>
        <v>23964.39799006817</v>
      </c>
      <c r="T194" s="117">
        <f t="shared" si="97"/>
        <v>23825.328966316098</v>
      </c>
      <c r="U194" s="117">
        <f t="shared" si="97"/>
        <v>23398.298012524989</v>
      </c>
      <c r="V194" s="117">
        <f t="shared" si="97"/>
        <v>21301.983863645877</v>
      </c>
      <c r="W194" s="117">
        <f t="shared" ref="W194:Y194" si="98">W195+W198+W200+W210</f>
        <v>24093.75502388665</v>
      </c>
      <c r="X194" s="117">
        <f t="shared" si="98"/>
        <v>21255.117235528167</v>
      </c>
      <c r="Y194" s="117">
        <f t="shared" si="98"/>
        <v>21368.08563431666</v>
      </c>
      <c r="DA194" s="129" t="s">
        <v>2244</v>
      </c>
    </row>
    <row r="195" spans="1:105" ht="12" customHeight="1" x14ac:dyDescent="0.25">
      <c r="A195" s="121" t="s">
        <v>57</v>
      </c>
      <c r="B195" s="122">
        <f t="shared" ref="B195:Q195" si="99">SUM(B196:B197)</f>
        <v>19948.86460120288</v>
      </c>
      <c r="C195" s="122">
        <f t="shared" si="99"/>
        <v>22356.854851507876</v>
      </c>
      <c r="D195" s="122">
        <f t="shared" si="99"/>
        <v>22170.443878903941</v>
      </c>
      <c r="E195" s="122">
        <f t="shared" si="99"/>
        <v>22248.489697326186</v>
      </c>
      <c r="F195" s="122">
        <f t="shared" si="99"/>
        <v>21948.634261760359</v>
      </c>
      <c r="G195" s="122">
        <f t="shared" si="99"/>
        <v>21837.340680765879</v>
      </c>
      <c r="H195" s="122">
        <f t="shared" si="99"/>
        <v>23014.675824766811</v>
      </c>
      <c r="I195" s="122">
        <f t="shared" si="99"/>
        <v>23965.700226517292</v>
      </c>
      <c r="J195" s="122">
        <f t="shared" si="99"/>
        <v>18793.614533978369</v>
      </c>
      <c r="K195" s="122">
        <f t="shared" si="99"/>
        <v>21455.371646591637</v>
      </c>
      <c r="L195" s="122">
        <f t="shared" si="99"/>
        <v>27056.90752825767</v>
      </c>
      <c r="M195" s="122">
        <f t="shared" si="99"/>
        <v>20853.867199750322</v>
      </c>
      <c r="N195" s="122">
        <f t="shared" si="99"/>
        <v>23335.180361050145</v>
      </c>
      <c r="O195" s="122">
        <f t="shared" si="99"/>
        <v>21793.808628674007</v>
      </c>
      <c r="P195" s="122">
        <f t="shared" si="99"/>
        <v>22238.289366678971</v>
      </c>
      <c r="Q195" s="122">
        <f t="shared" si="99"/>
        <v>20060.225354797007</v>
      </c>
      <c r="R195" s="122">
        <f t="shared" ref="R195:V195" si="100">SUM(R196:R197)</f>
        <v>22684.637503016125</v>
      </c>
      <c r="S195" s="122">
        <f t="shared" si="100"/>
        <v>21657.112913911817</v>
      </c>
      <c r="T195" s="122">
        <f t="shared" si="100"/>
        <v>21555.191284412293</v>
      </c>
      <c r="U195" s="122">
        <f t="shared" si="100"/>
        <v>21167.522839300971</v>
      </c>
      <c r="V195" s="122">
        <f t="shared" si="100"/>
        <v>19043.664345813111</v>
      </c>
      <c r="W195" s="122">
        <f t="shared" ref="W195:Y195" si="101">SUM(W196:W197)</f>
        <v>21865.833006810324</v>
      </c>
      <c r="X195" s="122">
        <f t="shared" si="101"/>
        <v>19282.248308193644</v>
      </c>
      <c r="Y195" s="122">
        <f t="shared" si="101"/>
        <v>19430.533852997065</v>
      </c>
      <c r="DA195" s="130" t="s">
        <v>2245</v>
      </c>
    </row>
    <row r="196" spans="1:105" ht="12" customHeight="1" x14ac:dyDescent="0.25">
      <c r="A196" s="97" t="s">
        <v>51</v>
      </c>
      <c r="B196" s="98">
        <v>19826.158832042423</v>
      </c>
      <c r="C196" s="98">
        <v>22219.203014027531</v>
      </c>
      <c r="D196" s="98">
        <v>22036.922469446108</v>
      </c>
      <c r="E196" s="98">
        <v>22115.925278733426</v>
      </c>
      <c r="F196" s="98">
        <v>21820.728716946549</v>
      </c>
      <c r="G196" s="98">
        <v>21711.526277412366</v>
      </c>
      <c r="H196" s="98">
        <v>22883.568903638297</v>
      </c>
      <c r="I196" s="98">
        <v>23830.818494244486</v>
      </c>
      <c r="J196" s="98">
        <v>18689.445553381458</v>
      </c>
      <c r="K196" s="98">
        <v>21337.416167496154</v>
      </c>
      <c r="L196" s="98">
        <v>26908.484526843546</v>
      </c>
      <c r="M196" s="98">
        <v>20740.670599403435</v>
      </c>
      <c r="N196" s="98">
        <v>23206.987166314189</v>
      </c>
      <c r="O196" s="98">
        <v>21673.436522681448</v>
      </c>
      <c r="P196" s="98">
        <v>22116.511198368105</v>
      </c>
      <c r="Q196" s="98">
        <v>19951.344503123706</v>
      </c>
      <c r="R196" s="98">
        <v>22560.858068822592</v>
      </c>
      <c r="S196" s="98">
        <v>21537.753848733439</v>
      </c>
      <c r="T196" s="98">
        <v>21434.624427381663</v>
      </c>
      <c r="U196" s="98">
        <v>21046.607223017512</v>
      </c>
      <c r="V196" s="98">
        <v>18932.501055599718</v>
      </c>
      <c r="W196" s="98">
        <v>21735.515048169786</v>
      </c>
      <c r="X196" s="98">
        <v>19167.295638750275</v>
      </c>
      <c r="Y196" s="98">
        <v>19314.356493475614</v>
      </c>
      <c r="DA196" s="63" t="s">
        <v>2246</v>
      </c>
    </row>
    <row r="197" spans="1:105" ht="12" customHeight="1" x14ac:dyDescent="0.25">
      <c r="A197" s="97" t="s">
        <v>53</v>
      </c>
      <c r="B197" s="98">
        <v>122.70576916045768</v>
      </c>
      <c r="C197" s="98">
        <v>137.65183748034653</v>
      </c>
      <c r="D197" s="98">
        <v>133.52140945783501</v>
      </c>
      <c r="E197" s="98">
        <v>132.56441859275989</v>
      </c>
      <c r="F197" s="98">
        <v>127.90554481381052</v>
      </c>
      <c r="G197" s="98">
        <v>125.81440335351429</v>
      </c>
      <c r="H197" s="98">
        <v>131.10692112851558</v>
      </c>
      <c r="I197" s="98">
        <v>134.88173227280768</v>
      </c>
      <c r="J197" s="98">
        <v>104.16898059691037</v>
      </c>
      <c r="K197" s="98">
        <v>117.95547909548264</v>
      </c>
      <c r="L197" s="98">
        <v>148.4230014141246</v>
      </c>
      <c r="M197" s="98">
        <v>113.19660034688947</v>
      </c>
      <c r="N197" s="98">
        <v>128.19319473595627</v>
      </c>
      <c r="O197" s="98">
        <v>120.37210599256055</v>
      </c>
      <c r="P197" s="98">
        <v>121.77816831086629</v>
      </c>
      <c r="Q197" s="98">
        <v>108.88085167330192</v>
      </c>
      <c r="R197" s="98">
        <v>123.77943419353244</v>
      </c>
      <c r="S197" s="98">
        <v>119.35906517837907</v>
      </c>
      <c r="T197" s="98">
        <v>120.56685703062813</v>
      </c>
      <c r="U197" s="98">
        <v>120.91561628345835</v>
      </c>
      <c r="V197" s="98">
        <v>111.16329021339226</v>
      </c>
      <c r="W197" s="98">
        <v>130.31795864053728</v>
      </c>
      <c r="X197" s="98">
        <v>114.95266944336959</v>
      </c>
      <c r="Y197" s="98">
        <v>116.17735952145043</v>
      </c>
      <c r="DA197" s="63" t="s">
        <v>2247</v>
      </c>
    </row>
    <row r="198" spans="1:105" ht="12" customHeight="1" x14ac:dyDescent="0.25">
      <c r="A198" s="121" t="s">
        <v>92</v>
      </c>
      <c r="B198" s="122">
        <f t="shared" ref="B198:Y198" si="102">B199</f>
        <v>9.8475449251233034</v>
      </c>
      <c r="C198" s="122">
        <f t="shared" si="102"/>
        <v>10.425709079726685</v>
      </c>
      <c r="D198" s="122">
        <f t="shared" si="102"/>
        <v>10.950701468409292</v>
      </c>
      <c r="E198" s="122">
        <f t="shared" si="102"/>
        <v>13.090352217278781</v>
      </c>
      <c r="F198" s="122">
        <f t="shared" si="102"/>
        <v>10.500613475924188</v>
      </c>
      <c r="G198" s="122">
        <f t="shared" si="102"/>
        <v>10.273936521321714</v>
      </c>
      <c r="H198" s="122">
        <f t="shared" si="102"/>
        <v>10.614867854783284</v>
      </c>
      <c r="I198" s="122">
        <f t="shared" si="102"/>
        <v>11.493333986037873</v>
      </c>
      <c r="J198" s="122">
        <f t="shared" si="102"/>
        <v>13.226917856778668</v>
      </c>
      <c r="K198" s="122">
        <f t="shared" si="102"/>
        <v>12.333311448569457</v>
      </c>
      <c r="L198" s="122">
        <f t="shared" si="102"/>
        <v>15.028169709382711</v>
      </c>
      <c r="M198" s="122">
        <f t="shared" si="102"/>
        <v>11.211234733783437</v>
      </c>
      <c r="N198" s="122">
        <f t="shared" si="102"/>
        <v>8.6423938433007326</v>
      </c>
      <c r="O198" s="122">
        <f t="shared" si="102"/>
        <v>7.2825248994140015</v>
      </c>
      <c r="P198" s="122">
        <f t="shared" si="102"/>
        <v>7.4091727997370631</v>
      </c>
      <c r="Q198" s="122">
        <f t="shared" si="102"/>
        <v>7.0999259931121204</v>
      </c>
      <c r="R198" s="122">
        <f t="shared" si="102"/>
        <v>7.4414053799752882</v>
      </c>
      <c r="S198" s="122">
        <f t="shared" si="102"/>
        <v>8.1402458396519268</v>
      </c>
      <c r="T198" s="122">
        <f t="shared" si="102"/>
        <v>9.440305364961814</v>
      </c>
      <c r="U198" s="122">
        <f t="shared" si="102"/>
        <v>12.360273797874864</v>
      </c>
      <c r="V198" s="122">
        <f t="shared" si="102"/>
        <v>16.33756775289304</v>
      </c>
      <c r="W198" s="122">
        <f t="shared" si="102"/>
        <v>23.009707097605204</v>
      </c>
      <c r="X198" s="122">
        <f t="shared" si="102"/>
        <v>22.674314288094426</v>
      </c>
      <c r="Y198" s="122">
        <f t="shared" si="102"/>
        <v>23.371134833380808</v>
      </c>
      <c r="DA198" s="130" t="s">
        <v>2248</v>
      </c>
    </row>
    <row r="199" spans="1:105" ht="12" customHeight="1" x14ac:dyDescent="0.25">
      <c r="A199" s="97" t="s">
        <v>53</v>
      </c>
      <c r="B199" s="98">
        <f>RES_hhdet_fech!B8</f>
        <v>9.8475449251233034</v>
      </c>
      <c r="C199" s="98">
        <f>RES_hhdet_fech!C8</f>
        <v>10.425709079726685</v>
      </c>
      <c r="D199" s="98">
        <f>RES_hhdet_fech!D8</f>
        <v>10.950701468409292</v>
      </c>
      <c r="E199" s="98">
        <f>RES_hhdet_fech!E8</f>
        <v>13.090352217278781</v>
      </c>
      <c r="F199" s="98">
        <f>RES_hhdet_fech!F8</f>
        <v>10.500613475924188</v>
      </c>
      <c r="G199" s="98">
        <f>RES_hhdet_fech!G8</f>
        <v>10.273936521321714</v>
      </c>
      <c r="H199" s="98">
        <f>RES_hhdet_fech!H8</f>
        <v>10.614867854783284</v>
      </c>
      <c r="I199" s="98">
        <f>RES_hhdet_fech!I8</f>
        <v>11.493333986037873</v>
      </c>
      <c r="J199" s="98">
        <f>RES_hhdet_fech!J8</f>
        <v>13.226917856778668</v>
      </c>
      <c r="K199" s="98">
        <f>RES_hhdet_fech!K8</f>
        <v>12.333311448569457</v>
      </c>
      <c r="L199" s="98">
        <f>RES_hhdet_fech!L8</f>
        <v>15.028169709382711</v>
      </c>
      <c r="M199" s="98">
        <f>RES_hhdet_fech!M8</f>
        <v>11.211234733783437</v>
      </c>
      <c r="N199" s="98">
        <f>RES_hhdet_fech!N8</f>
        <v>8.6423938433007326</v>
      </c>
      <c r="O199" s="98">
        <f>RES_hhdet_fech!O8</f>
        <v>7.2825248994140015</v>
      </c>
      <c r="P199" s="98">
        <f>RES_hhdet_fech!P8</f>
        <v>7.4091727997370631</v>
      </c>
      <c r="Q199" s="98">
        <f>RES_hhdet_fech!Q8</f>
        <v>7.0999259931121204</v>
      </c>
      <c r="R199" s="98">
        <f>RES_hhdet_fech!R8</f>
        <v>7.4414053799752882</v>
      </c>
      <c r="S199" s="98">
        <f>RES_hhdet_fech!S8</f>
        <v>8.1402458396519268</v>
      </c>
      <c r="T199" s="98">
        <f>RES_hhdet_fech!T8</f>
        <v>9.440305364961814</v>
      </c>
      <c r="U199" s="98">
        <f>RES_hhdet_fech!U8</f>
        <v>12.360273797874864</v>
      </c>
      <c r="V199" s="98">
        <f>RES_hhdet_fech!V8</f>
        <v>16.33756775289304</v>
      </c>
      <c r="W199" s="98">
        <f>RES_hhdet_fech!W8</f>
        <v>23.009707097605204</v>
      </c>
      <c r="X199" s="98">
        <f>RES_hhdet_fech!X8</f>
        <v>22.674314288094426</v>
      </c>
      <c r="Y199" s="98">
        <f>RES_hhdet_fech!Y8</f>
        <v>23.371134833380808</v>
      </c>
      <c r="DA199" s="63" t="s">
        <v>2249</v>
      </c>
    </row>
    <row r="200" spans="1:105" ht="12" customHeight="1" x14ac:dyDescent="0.25">
      <c r="A200" s="121" t="s">
        <v>55</v>
      </c>
      <c r="B200" s="122">
        <v>2174.0154327660557</v>
      </c>
      <c r="C200" s="122">
        <v>2209.8901048896223</v>
      </c>
      <c r="D200" s="122">
        <v>2209.5548792949876</v>
      </c>
      <c r="E200" s="122">
        <v>2152.3031726109498</v>
      </c>
      <c r="F200" s="122">
        <v>2203.0964869276586</v>
      </c>
      <c r="G200" s="122">
        <v>2347.9030852904361</v>
      </c>
      <c r="H200" s="122">
        <v>2494.6017867841574</v>
      </c>
      <c r="I200" s="122">
        <v>2545.7607756796242</v>
      </c>
      <c r="J200" s="122">
        <v>2030.056274698173</v>
      </c>
      <c r="K200" s="122">
        <v>2229.9008376321426</v>
      </c>
      <c r="L200" s="122">
        <v>2574.0667221299423</v>
      </c>
      <c r="M200" s="122">
        <v>2346.2910651105017</v>
      </c>
      <c r="N200" s="122">
        <v>2368.0002623842493</v>
      </c>
      <c r="O200" s="122">
        <v>2350.7202529787201</v>
      </c>
      <c r="P200" s="122">
        <v>2350.7088185946377</v>
      </c>
      <c r="Q200" s="122">
        <v>2188.8225207810683</v>
      </c>
      <c r="R200" s="122">
        <v>2195.0104846192899</v>
      </c>
      <c r="S200" s="122">
        <v>2065.4000740704714</v>
      </c>
      <c r="T200" s="122">
        <v>2026.2915664948853</v>
      </c>
      <c r="U200" s="122">
        <v>1988.0875380816949</v>
      </c>
      <c r="V200" s="122">
        <v>1940.883608739488</v>
      </c>
      <c r="W200" s="122">
        <v>1911.3066008362837</v>
      </c>
      <c r="X200" s="122">
        <v>1681.9402447177893</v>
      </c>
      <c r="Y200" s="122">
        <v>1668.9765592275121</v>
      </c>
      <c r="DA200" s="130" t="s">
        <v>2250</v>
      </c>
    </row>
    <row r="201" spans="1:105" ht="12" customHeight="1" x14ac:dyDescent="0.25">
      <c r="A201" s="97" t="s">
        <v>143</v>
      </c>
      <c r="B201" s="98">
        <v>2399.522168499414</v>
      </c>
      <c r="C201" s="98">
        <v>2530.1429259143601</v>
      </c>
      <c r="D201" s="98">
        <v>2471.4136289619105</v>
      </c>
      <c r="E201" s="98">
        <v>2349.4149747926831</v>
      </c>
      <c r="F201" s="98">
        <v>2421.5872503090222</v>
      </c>
      <c r="G201" s="98">
        <v>2621.5504946338947</v>
      </c>
      <c r="H201" s="98">
        <v>2861.4206664067574</v>
      </c>
      <c r="I201" s="98">
        <v>2887.244287348235</v>
      </c>
      <c r="J201" s="98">
        <v>2062.2307462040162</v>
      </c>
      <c r="K201" s="98">
        <v>2274.2791532424553</v>
      </c>
      <c r="L201" s="98">
        <v>2624.976987958803</v>
      </c>
      <c r="M201" s="98">
        <v>2360.1973389987438</v>
      </c>
      <c r="N201" s="98">
        <v>2380.1258504826851</v>
      </c>
      <c r="O201" s="98">
        <v>2363.3162998127495</v>
      </c>
      <c r="P201" s="98">
        <v>2370.0084411513258</v>
      </c>
      <c r="Q201" s="98">
        <v>2201.7652062772386</v>
      </c>
      <c r="R201" s="98">
        <v>2208.7764983017423</v>
      </c>
      <c r="S201" s="98">
        <v>2076.3786558507722</v>
      </c>
      <c r="T201" s="98">
        <v>2038.2980934785789</v>
      </c>
      <c r="U201" s="98">
        <v>2000.3757258749122</v>
      </c>
      <c r="V201" s="98">
        <v>1950.8858230455196</v>
      </c>
      <c r="W201" s="98">
        <v>1922.1095942277482</v>
      </c>
      <c r="X201" s="98">
        <v>1688.5551645380792</v>
      </c>
      <c r="Y201" s="98">
        <v>1676.7172859508319</v>
      </c>
      <c r="DA201" s="63" t="s">
        <v>2251</v>
      </c>
    </row>
    <row r="202" spans="1:105" ht="12" customHeight="1" x14ac:dyDescent="0.25">
      <c r="A202" s="97" t="s">
        <v>124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X202" s="98">
        <v>0</v>
      </c>
      <c r="Y202" s="98">
        <v>0</v>
      </c>
      <c r="DA202" s="63" t="s">
        <v>2252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X203" s="98">
        <v>0</v>
      </c>
      <c r="Y203" s="98">
        <v>0</v>
      </c>
      <c r="DA203" s="63" t="s">
        <v>2253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2254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2255</v>
      </c>
    </row>
    <row r="206" spans="1:105" ht="12" customHeight="1" x14ac:dyDescent="0.25">
      <c r="A206" s="106" t="s">
        <v>122</v>
      </c>
      <c r="B206" s="101">
        <v>2055.6771157979711</v>
      </c>
      <c r="C206" s="101">
        <v>2020.8734265478502</v>
      </c>
      <c r="D206" s="101">
        <v>2024.503903538249</v>
      </c>
      <c r="E206" s="101">
        <v>1983.3237837966863</v>
      </c>
      <c r="F206" s="101">
        <v>1970.8783646272032</v>
      </c>
      <c r="G206" s="101">
        <v>2028.2360282885973</v>
      </c>
      <c r="H206" s="101">
        <v>2011.6048110922891</v>
      </c>
      <c r="I206" s="101">
        <v>1952.7575291366127</v>
      </c>
      <c r="J206" s="101">
        <v>1926.0719247128523</v>
      </c>
      <c r="K206" s="101">
        <v>1981.7574263527006</v>
      </c>
      <c r="L206" s="101">
        <v>1986.590262002843</v>
      </c>
      <c r="M206" s="101">
        <v>2089.1913193035157</v>
      </c>
      <c r="N206" s="101">
        <v>2091.1704081636262</v>
      </c>
      <c r="O206" s="101">
        <v>2070.2378472934429</v>
      </c>
      <c r="P206" s="101">
        <v>1946.1734980137255</v>
      </c>
      <c r="Q206" s="101">
        <v>1926.0613616925777</v>
      </c>
      <c r="R206" s="101">
        <v>1925.4051502992584</v>
      </c>
      <c r="S206" s="101">
        <v>1857.3850813747861</v>
      </c>
      <c r="T206" s="101">
        <v>1795.6912830796264</v>
      </c>
      <c r="U206" s="101">
        <v>1733.9321821609383</v>
      </c>
      <c r="V206" s="101">
        <v>1707.707786099322</v>
      </c>
      <c r="W206" s="101">
        <v>1617.8302691123201</v>
      </c>
      <c r="X206" s="101">
        <v>1468.5520553425713</v>
      </c>
      <c r="Y206" s="101">
        <v>1449.7353608024105</v>
      </c>
      <c r="DA206" s="131" t="s">
        <v>2256</v>
      </c>
    </row>
    <row r="207" spans="1:105" ht="12" customHeight="1" x14ac:dyDescent="0.25">
      <c r="A207" s="107" t="s">
        <v>121</v>
      </c>
      <c r="B207" s="104">
        <v>1940.9969708397412</v>
      </c>
      <c r="C207" s="104">
        <v>1904.7205119256237</v>
      </c>
      <c r="D207" s="104">
        <v>1910.9503730621152</v>
      </c>
      <c r="E207" s="104">
        <v>1871.2647623006399</v>
      </c>
      <c r="F207" s="104">
        <v>1860.2026146453477</v>
      </c>
      <c r="G207" s="104">
        <v>1916.7993367008578</v>
      </c>
      <c r="H207" s="104">
        <v>1902.6378242146402</v>
      </c>
      <c r="I207" s="104">
        <v>1856.1273167169807</v>
      </c>
      <c r="J207" s="104">
        <v>1828.0273094482479</v>
      </c>
      <c r="K207" s="104">
        <v>1880.739084183791</v>
      </c>
      <c r="L207" s="104">
        <v>1884.8729031344669</v>
      </c>
      <c r="M207" s="104">
        <v>1984.2760988938765</v>
      </c>
      <c r="N207" s="104">
        <v>1986.8986203514137</v>
      </c>
      <c r="O207" s="104">
        <v>1978.7673589458202</v>
      </c>
      <c r="P207" s="104">
        <v>1865.4768383531068</v>
      </c>
      <c r="Q207" s="104">
        <v>1847.0060032482979</v>
      </c>
      <c r="R207" s="104">
        <v>1847.2734991932807</v>
      </c>
      <c r="S207" s="104">
        <v>1795.4086337853</v>
      </c>
      <c r="T207" s="104">
        <v>1751.7344590971277</v>
      </c>
      <c r="U207" s="104">
        <v>1707.5502909032969</v>
      </c>
      <c r="V207" s="104">
        <v>1704.3524248185433</v>
      </c>
      <c r="W207" s="104">
        <v>1667.8950261814016</v>
      </c>
      <c r="X207" s="104">
        <v>0</v>
      </c>
      <c r="Y207" s="104">
        <v>0</v>
      </c>
      <c r="DA207" s="132" t="s">
        <v>2257</v>
      </c>
    </row>
    <row r="208" spans="1:105" ht="12" customHeight="1" x14ac:dyDescent="0.25">
      <c r="A208" s="108" t="s">
        <v>53</v>
      </c>
      <c r="B208" s="98">
        <v>1653.4236352995451</v>
      </c>
      <c r="C208" s="98">
        <v>1612.1163516048505</v>
      </c>
      <c r="D208" s="98">
        <v>1619.9419633413615</v>
      </c>
      <c r="E208" s="98">
        <v>1579.8434553592183</v>
      </c>
      <c r="F208" s="98">
        <v>1570.6845177212786</v>
      </c>
      <c r="G208" s="98">
        <v>1621.7915654772805</v>
      </c>
      <c r="H208" s="98">
        <v>1606.5666306190685</v>
      </c>
      <c r="I208" s="98">
        <v>1583.8595821571841</v>
      </c>
      <c r="J208" s="98">
        <v>1548.0158422175009</v>
      </c>
      <c r="K208" s="98">
        <v>1592.9780308863626</v>
      </c>
      <c r="L208" s="98">
        <v>1592.4189614393233</v>
      </c>
      <c r="M208" s="98">
        <v>1681.1980697071697</v>
      </c>
      <c r="N208" s="98">
        <v>1682.1513154110216</v>
      </c>
      <c r="O208" s="98">
        <v>1673.4863974513048</v>
      </c>
      <c r="P208" s="98">
        <v>1565.9296970352661</v>
      </c>
      <c r="Q208" s="98">
        <v>1548.4198981125578</v>
      </c>
      <c r="R208" s="98">
        <v>1552.0362307410546</v>
      </c>
      <c r="S208" s="98">
        <v>1508.5788255645073</v>
      </c>
      <c r="T208" s="98">
        <v>1473.0969760735784</v>
      </c>
      <c r="U208" s="98">
        <v>1434.6756688227999</v>
      </c>
      <c r="V208" s="98">
        <v>1430.8298856149142</v>
      </c>
      <c r="W208" s="98">
        <v>1387.1644209417709</v>
      </c>
      <c r="X208" s="98">
        <v>0</v>
      </c>
      <c r="Y208" s="98">
        <v>0</v>
      </c>
      <c r="DA208" s="63" t="s">
        <v>2258</v>
      </c>
    </row>
    <row r="209" spans="1:105" ht="12" customHeight="1" x14ac:dyDescent="0.25">
      <c r="A209" s="108" t="s">
        <v>52</v>
      </c>
      <c r="B209" s="98">
        <v>287.57333554019601</v>
      </c>
      <c r="C209" s="98">
        <v>292.60416032077291</v>
      </c>
      <c r="D209" s="98">
        <v>291.00840972075395</v>
      </c>
      <c r="E209" s="98">
        <v>291.42130694142151</v>
      </c>
      <c r="F209" s="98">
        <v>289.51809692406908</v>
      </c>
      <c r="G209" s="98">
        <v>295.00777122357755</v>
      </c>
      <c r="H209" s="98">
        <v>296.07119359557169</v>
      </c>
      <c r="I209" s="98">
        <v>272.26773455979634</v>
      </c>
      <c r="J209" s="98">
        <v>280.01146723074697</v>
      </c>
      <c r="K209" s="98">
        <v>287.76105329742836</v>
      </c>
      <c r="L209" s="98">
        <v>292.45394169514356</v>
      </c>
      <c r="M209" s="98">
        <v>303.07802918670683</v>
      </c>
      <c r="N209" s="98">
        <v>304.74730494039204</v>
      </c>
      <c r="O209" s="98">
        <v>305.28096149451545</v>
      </c>
      <c r="P209" s="98">
        <v>299.54714131784084</v>
      </c>
      <c r="Q209" s="98">
        <v>298.58610513574024</v>
      </c>
      <c r="R209" s="98">
        <v>295.2372684522262</v>
      </c>
      <c r="S209" s="98">
        <v>286.82980822079298</v>
      </c>
      <c r="T209" s="98">
        <v>278.63748302354946</v>
      </c>
      <c r="U209" s="98">
        <v>272.87462208049681</v>
      </c>
      <c r="V209" s="98">
        <v>273.52253920362932</v>
      </c>
      <c r="W209" s="98">
        <v>280.73060523963062</v>
      </c>
      <c r="X209" s="98">
        <v>0</v>
      </c>
      <c r="Y209" s="98">
        <v>0</v>
      </c>
      <c r="DA209" s="63" t="s">
        <v>2259</v>
      </c>
    </row>
    <row r="210" spans="1:105" ht="12" customHeight="1" x14ac:dyDescent="0.25">
      <c r="A210" s="121" t="s">
        <v>54</v>
      </c>
      <c r="B210" s="122">
        <v>191.0393014852385</v>
      </c>
      <c r="C210" s="122">
        <v>198.40533497694432</v>
      </c>
      <c r="D210" s="122">
        <v>198.31258708254094</v>
      </c>
      <c r="E210" s="122">
        <v>201.58605391064967</v>
      </c>
      <c r="F210" s="122">
        <v>198.03718512093502</v>
      </c>
      <c r="G210" s="122">
        <v>205.87023500668963</v>
      </c>
      <c r="H210" s="122">
        <v>196.29206208095414</v>
      </c>
      <c r="I210" s="122">
        <v>200.31877625100171</v>
      </c>
      <c r="J210" s="122">
        <v>211.64802961155709</v>
      </c>
      <c r="K210" s="122">
        <v>227.9571188412117</v>
      </c>
      <c r="L210" s="122">
        <v>229.54297563775143</v>
      </c>
      <c r="M210" s="122">
        <v>229.74220301529922</v>
      </c>
      <c r="N210" s="122">
        <v>236.18480037723364</v>
      </c>
      <c r="O210" s="122">
        <v>237.81490827615266</v>
      </c>
      <c r="P210" s="122">
        <v>236.39934866485024</v>
      </c>
      <c r="Q210" s="122">
        <v>237.57451387116214</v>
      </c>
      <c r="R210" s="122">
        <v>236.54946681720509</v>
      </c>
      <c r="S210" s="122">
        <v>233.74475624622846</v>
      </c>
      <c r="T210" s="122">
        <v>234.4058100439581</v>
      </c>
      <c r="U210" s="122">
        <v>230.32736134444787</v>
      </c>
      <c r="V210" s="122">
        <v>301.09834134038363</v>
      </c>
      <c r="W210" s="122">
        <v>293.6057091424388</v>
      </c>
      <c r="X210" s="122">
        <v>268.2543683286375</v>
      </c>
      <c r="Y210" s="122">
        <v>245.20408725870183</v>
      </c>
      <c r="DA210" s="130" t="s">
        <v>2260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X211" s="98">
        <v>0</v>
      </c>
      <c r="Y211" s="98">
        <v>0</v>
      </c>
      <c r="DA211" s="63" t="s">
        <v>2261</v>
      </c>
    </row>
    <row r="212" spans="1:105" ht="12" customHeight="1" x14ac:dyDescent="0.25">
      <c r="A212" s="97" t="s">
        <v>50</v>
      </c>
      <c r="B212" s="98">
        <v>171.12327987768018</v>
      </c>
      <c r="C212" s="98">
        <v>264.40334109353586</v>
      </c>
      <c r="D212" s="98">
        <v>248.97474718927063</v>
      </c>
      <c r="E212" s="98">
        <v>283.26706136967164</v>
      </c>
      <c r="F212" s="98">
        <v>242.12137257393056</v>
      </c>
      <c r="G212" s="98">
        <v>300.01062375490915</v>
      </c>
      <c r="H212" s="98">
        <v>157.81510660116044</v>
      </c>
      <c r="I212" s="98">
        <v>211.00649853800206</v>
      </c>
      <c r="J212" s="98">
        <v>297.06957525167707</v>
      </c>
      <c r="K212" s="98">
        <v>348.19490023018989</v>
      </c>
      <c r="L212" s="98">
        <v>273.79733653845204</v>
      </c>
      <c r="M212" s="98">
        <v>265.61839333657821</v>
      </c>
      <c r="N212" s="98">
        <v>222.72671510173416</v>
      </c>
      <c r="O212" s="98">
        <v>303.90862084256452</v>
      </c>
      <c r="P212" s="98">
        <v>290.59439776870511</v>
      </c>
      <c r="Q212" s="98">
        <v>358.16517569356535</v>
      </c>
      <c r="R212" s="98">
        <v>284.90575444924701</v>
      </c>
      <c r="S212" s="98">
        <v>293.18765775603299</v>
      </c>
      <c r="T212" s="98">
        <v>305.19485953331184</v>
      </c>
      <c r="U212" s="98">
        <v>310.450142674201</v>
      </c>
      <c r="V212" s="98">
        <v>403.12705878037468</v>
      </c>
      <c r="W212" s="98">
        <v>424.23495106881705</v>
      </c>
      <c r="X212" s="98">
        <v>372.6549218531037</v>
      </c>
      <c r="Y212" s="98">
        <v>315.84427404859264</v>
      </c>
      <c r="DA212" s="63" t="s">
        <v>2262</v>
      </c>
    </row>
    <row r="213" spans="1:105" ht="12" customHeight="1" x14ac:dyDescent="0.25">
      <c r="A213" s="109" t="s">
        <v>120</v>
      </c>
      <c r="B213" s="33">
        <v>193.23638089924759</v>
      </c>
      <c r="C213" s="33">
        <v>190.70478858338308</v>
      </c>
      <c r="D213" s="33">
        <v>192.1621469595527</v>
      </c>
      <c r="E213" s="33">
        <v>191.30086767452775</v>
      </c>
      <c r="F213" s="33">
        <v>192.75334739517399</v>
      </c>
      <c r="G213" s="33">
        <v>195.06955031594316</v>
      </c>
      <c r="H213" s="33">
        <v>200.45740227697547</v>
      </c>
      <c r="I213" s="33">
        <v>199.18094631975339</v>
      </c>
      <c r="J213" s="33">
        <v>202.69525926472025</v>
      </c>
      <c r="K213" s="33">
        <v>215.92967379833738</v>
      </c>
      <c r="L213" s="33">
        <v>225.43892307553162</v>
      </c>
      <c r="M213" s="33">
        <v>227.07215787238573</v>
      </c>
      <c r="N213" s="33">
        <v>236.98396090493347</v>
      </c>
      <c r="O213" s="33">
        <v>234.21199861266066</v>
      </c>
      <c r="P213" s="33">
        <v>233.49410304655737</v>
      </c>
      <c r="Q213" s="33">
        <v>231.36469573745035</v>
      </c>
      <c r="R213" s="33">
        <v>234.05365842329326</v>
      </c>
      <c r="S213" s="33">
        <v>230.6498834566695</v>
      </c>
      <c r="T213" s="33">
        <v>231.39351006568768</v>
      </c>
      <c r="U213" s="33">
        <v>226.9338222012185</v>
      </c>
      <c r="V213" s="33">
        <v>296.83804157575867</v>
      </c>
      <c r="W213" s="33">
        <v>288.57089675562491</v>
      </c>
      <c r="X213" s="33">
        <v>264.32320170856622</v>
      </c>
      <c r="Y213" s="33">
        <v>242.94757885555967</v>
      </c>
      <c r="DA213" s="60" t="s">
        <v>2263</v>
      </c>
    </row>
    <row r="215" spans="1:105" ht="12" customHeight="1" x14ac:dyDescent="0.25">
      <c r="A215" s="116" t="s">
        <v>66</v>
      </c>
      <c r="B215" s="117">
        <f t="shared" ref="B215:Q215" si="103">B216+B219+B221+B231</f>
        <v>14930.898843109317</v>
      </c>
      <c r="C215" s="117">
        <f t="shared" si="103"/>
        <v>16620.395749433374</v>
      </c>
      <c r="D215" s="117">
        <f t="shared" si="103"/>
        <v>16540.051486409793</v>
      </c>
      <c r="E215" s="117">
        <f t="shared" si="103"/>
        <v>16623.035639782443</v>
      </c>
      <c r="F215" s="117">
        <f t="shared" si="103"/>
        <v>16536.33904375213</v>
      </c>
      <c r="G215" s="117">
        <f t="shared" si="103"/>
        <v>16662.839145201855</v>
      </c>
      <c r="H215" s="117">
        <f t="shared" si="103"/>
        <v>17636.415335063171</v>
      </c>
      <c r="I215" s="117">
        <f t="shared" si="103"/>
        <v>18362.28644789277</v>
      </c>
      <c r="J215" s="117">
        <f t="shared" si="103"/>
        <v>14512.614378622431</v>
      </c>
      <c r="K215" s="117">
        <f t="shared" si="103"/>
        <v>16515.877446978084</v>
      </c>
      <c r="L215" s="117">
        <f t="shared" si="103"/>
        <v>20698.330310326208</v>
      </c>
      <c r="M215" s="117">
        <f t="shared" si="103"/>
        <v>16386.572739463489</v>
      </c>
      <c r="N215" s="117">
        <f t="shared" si="103"/>
        <v>18476.855796574189</v>
      </c>
      <c r="O215" s="117">
        <f t="shared" si="103"/>
        <v>17689.694582272867</v>
      </c>
      <c r="P215" s="117">
        <f t="shared" si="103"/>
        <v>18051.480081022062</v>
      </c>
      <c r="Q215" s="117">
        <f t="shared" si="103"/>
        <v>16387.046910583751</v>
      </c>
      <c r="R215" s="117">
        <f t="shared" ref="R215:V215" si="104">R216+R219+R221+R231</f>
        <v>18455.312905114941</v>
      </c>
      <c r="S215" s="117">
        <f t="shared" si="104"/>
        <v>17953.747986579379</v>
      </c>
      <c r="T215" s="117">
        <f t="shared" si="104"/>
        <v>18305.683613917179</v>
      </c>
      <c r="U215" s="117">
        <f t="shared" si="104"/>
        <v>18465.54748650343</v>
      </c>
      <c r="V215" s="117">
        <f t="shared" si="104"/>
        <v>17238.052664473482</v>
      </c>
      <c r="W215" s="117">
        <f t="shared" ref="W215:Y215" si="105">W216+W219+W221+W231</f>
        <v>19863.738977577868</v>
      </c>
      <c r="X215" s="117">
        <f t="shared" si="105"/>
        <v>17654.07337225528</v>
      </c>
      <c r="Y215" s="117">
        <f t="shared" si="105"/>
        <v>17818.012154157197</v>
      </c>
      <c r="DA215" s="129" t="s">
        <v>2412</v>
      </c>
    </row>
    <row r="216" spans="1:105" ht="12" customHeight="1" x14ac:dyDescent="0.25">
      <c r="A216" s="121" t="s">
        <v>57</v>
      </c>
      <c r="B216" s="122">
        <f t="shared" ref="B216:Q216" si="106">SUM(B217:B218)</f>
        <v>13328.307749902695</v>
      </c>
      <c r="C216" s="122">
        <f t="shared" si="106"/>
        <v>14993.891602924517</v>
      </c>
      <c r="D216" s="122">
        <f t="shared" si="106"/>
        <v>14915.543493684045</v>
      </c>
      <c r="E216" s="122">
        <f t="shared" si="106"/>
        <v>15031.665945115063</v>
      </c>
      <c r="F216" s="122">
        <f t="shared" si="106"/>
        <v>14924.79890554267</v>
      </c>
      <c r="G216" s="122">
        <f t="shared" si="106"/>
        <v>14949.957065342309</v>
      </c>
      <c r="H216" s="122">
        <f t="shared" si="106"/>
        <v>15834.626755961403</v>
      </c>
      <c r="I216" s="122">
        <f t="shared" si="106"/>
        <v>16533.999501133523</v>
      </c>
      <c r="J216" s="122">
        <f t="shared" si="106"/>
        <v>13006.368732455032</v>
      </c>
      <c r="K216" s="122">
        <f t="shared" si="106"/>
        <v>14885.97098120899</v>
      </c>
      <c r="L216" s="122">
        <f t="shared" si="106"/>
        <v>18848.681881936944</v>
      </c>
      <c r="M216" s="122">
        <f t="shared" si="106"/>
        <v>14679.638300945364</v>
      </c>
      <c r="N216" s="122">
        <f t="shared" si="106"/>
        <v>16738.026184126142</v>
      </c>
      <c r="O216" s="122">
        <f t="shared" si="106"/>
        <v>15942.639488688877</v>
      </c>
      <c r="P216" s="122">
        <f t="shared" si="106"/>
        <v>16295.002712044057</v>
      </c>
      <c r="Q216" s="122">
        <f t="shared" si="106"/>
        <v>14729.794676143671</v>
      </c>
      <c r="R216" s="122">
        <f t="shared" ref="R216:V216" si="107">SUM(R217:R218)</f>
        <v>16782.33597387452</v>
      </c>
      <c r="S216" s="122">
        <f t="shared" si="107"/>
        <v>16344.654418635304</v>
      </c>
      <c r="T216" s="122">
        <f t="shared" si="107"/>
        <v>16688.002426256506</v>
      </c>
      <c r="U216" s="122">
        <f t="shared" si="107"/>
        <v>16832.486904527326</v>
      </c>
      <c r="V216" s="122">
        <f t="shared" si="107"/>
        <v>15531.863298969589</v>
      </c>
      <c r="W216" s="122">
        <f t="shared" ref="W216:Y216" si="108">SUM(W217:W218)</f>
        <v>18135.956874514588</v>
      </c>
      <c r="X216" s="122">
        <f t="shared" si="108"/>
        <v>16106.217848048005</v>
      </c>
      <c r="Y216" s="122">
        <f t="shared" si="108"/>
        <v>16288.589894112261</v>
      </c>
      <c r="DA216" s="130" t="s">
        <v>2413</v>
      </c>
    </row>
    <row r="217" spans="1:105" ht="12" customHeight="1" x14ac:dyDescent="0.25">
      <c r="A217" s="97" t="s">
        <v>51</v>
      </c>
      <c r="B217" s="98">
        <v>13205.601980742238</v>
      </c>
      <c r="C217" s="98">
        <v>14856.23976544417</v>
      </c>
      <c r="D217" s="98">
        <v>14782.02208422621</v>
      </c>
      <c r="E217" s="98">
        <v>14899.101526522303</v>
      </c>
      <c r="F217" s="98">
        <v>14796.89336072886</v>
      </c>
      <c r="G217" s="98">
        <v>14824.142661988795</v>
      </c>
      <c r="H217" s="98">
        <v>15703.519834832887</v>
      </c>
      <c r="I217" s="98">
        <v>16399.117768860717</v>
      </c>
      <c r="J217" s="98">
        <v>12902.199751858121</v>
      </c>
      <c r="K217" s="98">
        <v>14768.015502113507</v>
      </c>
      <c r="L217" s="98">
        <v>18700.258880522819</v>
      </c>
      <c r="M217" s="98">
        <v>14566.441700598474</v>
      </c>
      <c r="N217" s="98">
        <v>16609.832989390186</v>
      </c>
      <c r="O217" s="98">
        <v>15822.267382696316</v>
      </c>
      <c r="P217" s="98">
        <v>16173.224543733191</v>
      </c>
      <c r="Q217" s="98">
        <v>14620.913824470368</v>
      </c>
      <c r="R217" s="98">
        <v>16658.556539680987</v>
      </c>
      <c r="S217" s="98">
        <v>16225.295353456924</v>
      </c>
      <c r="T217" s="98">
        <v>16567.435569225876</v>
      </c>
      <c r="U217" s="98">
        <v>16711.571288243867</v>
      </c>
      <c r="V217" s="98">
        <v>15420.700008756197</v>
      </c>
      <c r="W217" s="98">
        <v>18005.638915874049</v>
      </c>
      <c r="X217" s="98">
        <v>15991.265178604635</v>
      </c>
      <c r="Y217" s="98">
        <v>16172.412534590811</v>
      </c>
      <c r="DA217" s="63" t="s">
        <v>2414</v>
      </c>
    </row>
    <row r="218" spans="1:105" ht="12" customHeight="1" x14ac:dyDescent="0.25">
      <c r="A218" s="97" t="s">
        <v>53</v>
      </c>
      <c r="B218" s="98">
        <v>122.70576916045768</v>
      </c>
      <c r="C218" s="98">
        <v>137.65183748034653</v>
      </c>
      <c r="D218" s="98">
        <v>133.52140945783501</v>
      </c>
      <c r="E218" s="98">
        <v>132.56441859275989</v>
      </c>
      <c r="F218" s="98">
        <v>127.90554481381052</v>
      </c>
      <c r="G218" s="98">
        <v>125.81440335351429</v>
      </c>
      <c r="H218" s="98">
        <v>131.10692112851558</v>
      </c>
      <c r="I218" s="98">
        <v>134.88173227280768</v>
      </c>
      <c r="J218" s="98">
        <v>104.16898059691037</v>
      </c>
      <c r="K218" s="98">
        <v>117.95547909548264</v>
      </c>
      <c r="L218" s="98">
        <v>148.4230014141246</v>
      </c>
      <c r="M218" s="98">
        <v>113.19660034688947</v>
      </c>
      <c r="N218" s="98">
        <v>128.19319473595627</v>
      </c>
      <c r="O218" s="98">
        <v>120.37210599256055</v>
      </c>
      <c r="P218" s="98">
        <v>121.77816831086629</v>
      </c>
      <c r="Q218" s="98">
        <v>108.88085167330192</v>
      </c>
      <c r="R218" s="98">
        <v>123.77943419353244</v>
      </c>
      <c r="S218" s="98">
        <v>119.35906517837907</v>
      </c>
      <c r="T218" s="98">
        <v>120.56685703062813</v>
      </c>
      <c r="U218" s="98">
        <v>120.91561628345835</v>
      </c>
      <c r="V218" s="98">
        <v>111.16329021339226</v>
      </c>
      <c r="W218" s="98">
        <v>130.31795864053728</v>
      </c>
      <c r="X218" s="98">
        <v>114.95266944336959</v>
      </c>
      <c r="Y218" s="98">
        <v>116.17735952145043</v>
      </c>
      <c r="DA218" s="63" t="s">
        <v>2415</v>
      </c>
    </row>
    <row r="219" spans="1:105" ht="12" customHeight="1" x14ac:dyDescent="0.25">
      <c r="A219" s="121" t="s">
        <v>92</v>
      </c>
      <c r="B219" s="122">
        <f t="shared" ref="B219:Y219" si="109">B220</f>
        <v>19.44929556701047</v>
      </c>
      <c r="C219" s="122">
        <f t="shared" si="109"/>
        <v>21.59670799466635</v>
      </c>
      <c r="D219" s="122">
        <f t="shared" si="109"/>
        <v>23.81101468281263</v>
      </c>
      <c r="E219" s="122">
        <f t="shared" si="109"/>
        <v>29.664337539437948</v>
      </c>
      <c r="F219" s="122">
        <f t="shared" si="109"/>
        <v>25.135132157130883</v>
      </c>
      <c r="G219" s="122">
        <f t="shared" si="109"/>
        <v>26.284083124162482</v>
      </c>
      <c r="H219" s="122">
        <f t="shared" si="109"/>
        <v>29.565786166907767</v>
      </c>
      <c r="I219" s="122">
        <f t="shared" si="109"/>
        <v>33.478567278860062</v>
      </c>
      <c r="J219" s="122">
        <f t="shared" si="109"/>
        <v>39.189262136677179</v>
      </c>
      <c r="K219" s="122">
        <f t="shared" si="109"/>
        <v>37.491230174614472</v>
      </c>
      <c r="L219" s="122">
        <f t="shared" si="109"/>
        <v>46.600194478963779</v>
      </c>
      <c r="M219" s="122">
        <f t="shared" si="109"/>
        <v>35.298120108544197</v>
      </c>
      <c r="N219" s="122">
        <f t="shared" si="109"/>
        <v>28.203789629824815</v>
      </c>
      <c r="O219" s="122">
        <f t="shared" si="109"/>
        <v>25.970677063284015</v>
      </c>
      <c r="P219" s="122">
        <f t="shared" si="109"/>
        <v>29.455123433904134</v>
      </c>
      <c r="Q219" s="122">
        <f t="shared" si="109"/>
        <v>29.748881052123657</v>
      </c>
      <c r="R219" s="122">
        <f t="shared" si="109"/>
        <v>31.645445976710803</v>
      </c>
      <c r="S219" s="122">
        <f t="shared" si="109"/>
        <v>34.899354911840319</v>
      </c>
      <c r="T219" s="122">
        <f t="shared" si="109"/>
        <v>41.236840995767778</v>
      </c>
      <c r="U219" s="122">
        <f t="shared" si="109"/>
        <v>54.970371912871101</v>
      </c>
      <c r="V219" s="122">
        <f t="shared" si="109"/>
        <v>73.812539380572005</v>
      </c>
      <c r="W219" s="122">
        <f t="shared" si="109"/>
        <v>105.27658536588716</v>
      </c>
      <c r="X219" s="122">
        <f t="shared" si="109"/>
        <v>104.40176850732058</v>
      </c>
      <c r="Y219" s="122">
        <f t="shared" si="109"/>
        <v>107.93934812510604</v>
      </c>
      <c r="DA219" s="130" t="s">
        <v>2416</v>
      </c>
    </row>
    <row r="220" spans="1:105" ht="12" customHeight="1" x14ac:dyDescent="0.25">
      <c r="A220" s="97" t="s">
        <v>53</v>
      </c>
      <c r="B220" s="98">
        <f>RES_hhdet_tesh!B8</f>
        <v>19.44929556701047</v>
      </c>
      <c r="C220" s="98">
        <f>RES_hhdet_tesh!C8</f>
        <v>21.59670799466635</v>
      </c>
      <c r="D220" s="98">
        <f>RES_hhdet_tesh!D8</f>
        <v>23.81101468281263</v>
      </c>
      <c r="E220" s="98">
        <f>RES_hhdet_tesh!E8</f>
        <v>29.664337539437948</v>
      </c>
      <c r="F220" s="98">
        <f>RES_hhdet_tesh!F8</f>
        <v>25.135132157130883</v>
      </c>
      <c r="G220" s="98">
        <f>RES_hhdet_tesh!G8</f>
        <v>26.284083124162482</v>
      </c>
      <c r="H220" s="98">
        <f>RES_hhdet_tesh!H8</f>
        <v>29.565786166907767</v>
      </c>
      <c r="I220" s="98">
        <f>RES_hhdet_tesh!I8</f>
        <v>33.478567278860062</v>
      </c>
      <c r="J220" s="98">
        <f>RES_hhdet_tesh!J8</f>
        <v>39.189262136677179</v>
      </c>
      <c r="K220" s="98">
        <f>RES_hhdet_tesh!K8</f>
        <v>37.491230174614472</v>
      </c>
      <c r="L220" s="98">
        <f>RES_hhdet_tesh!L8</f>
        <v>46.600194478963779</v>
      </c>
      <c r="M220" s="98">
        <f>RES_hhdet_tesh!M8</f>
        <v>35.298120108544197</v>
      </c>
      <c r="N220" s="98">
        <f>RES_hhdet_tesh!N8</f>
        <v>28.203789629824815</v>
      </c>
      <c r="O220" s="98">
        <f>RES_hhdet_tesh!O8</f>
        <v>25.970677063284015</v>
      </c>
      <c r="P220" s="98">
        <f>RES_hhdet_tesh!P8</f>
        <v>29.455123433904134</v>
      </c>
      <c r="Q220" s="98">
        <f>RES_hhdet_tesh!Q8</f>
        <v>29.748881052123657</v>
      </c>
      <c r="R220" s="98">
        <f>RES_hhdet_tesh!R8</f>
        <v>31.645445976710803</v>
      </c>
      <c r="S220" s="98">
        <f>RES_hhdet_tesh!S8</f>
        <v>34.899354911840319</v>
      </c>
      <c r="T220" s="98">
        <f>RES_hhdet_tesh!T8</f>
        <v>41.236840995767778</v>
      </c>
      <c r="U220" s="98">
        <f>RES_hhdet_tesh!U8</f>
        <v>54.970371912871101</v>
      </c>
      <c r="V220" s="98">
        <f>RES_hhdet_tesh!V8</f>
        <v>73.812539380572005</v>
      </c>
      <c r="W220" s="98">
        <f>RES_hhdet_tesh!W8</f>
        <v>105.27658536588716</v>
      </c>
      <c r="X220" s="98">
        <f>RES_hhdet_tesh!X8</f>
        <v>104.40176850732058</v>
      </c>
      <c r="Y220" s="98">
        <f>RES_hhdet_tesh!Y8</f>
        <v>107.93934812510604</v>
      </c>
      <c r="DA220" s="63" t="s">
        <v>2417</v>
      </c>
    </row>
    <row r="221" spans="1:105" ht="12" customHeight="1" x14ac:dyDescent="0.25">
      <c r="A221" s="121" t="s">
        <v>55</v>
      </c>
      <c r="B221" s="122">
        <v>1440.2094789306229</v>
      </c>
      <c r="C221" s="122">
        <v>1457.5729925315538</v>
      </c>
      <c r="D221" s="122">
        <v>1452.9853938195577</v>
      </c>
      <c r="E221" s="122">
        <v>1411.7645652801152</v>
      </c>
      <c r="F221" s="122">
        <v>1437.7983172197244</v>
      </c>
      <c r="G221" s="122">
        <v>1532.1235574972022</v>
      </c>
      <c r="H221" s="122">
        <v>1622.1581763708214</v>
      </c>
      <c r="I221" s="122">
        <v>1642.0916988079427</v>
      </c>
      <c r="J221" s="122">
        <v>1306.6801645073429</v>
      </c>
      <c r="K221" s="122">
        <v>1419.7003894330621</v>
      </c>
      <c r="L221" s="122">
        <v>1627.4927701423451</v>
      </c>
      <c r="M221" s="122">
        <v>1494.6354241415288</v>
      </c>
      <c r="N221" s="122">
        <v>1526.7257016092058</v>
      </c>
      <c r="O221" s="122">
        <v>1535.4785399658904</v>
      </c>
      <c r="P221" s="122">
        <v>1542.0820237056848</v>
      </c>
      <c r="Q221" s="122">
        <v>1441.9541816158192</v>
      </c>
      <c r="R221" s="122">
        <v>1455.2959613024489</v>
      </c>
      <c r="S221" s="122">
        <v>1388.3998499542247</v>
      </c>
      <c r="T221" s="122">
        <v>1386.3032536586149</v>
      </c>
      <c r="U221" s="122">
        <v>1387.0738731758097</v>
      </c>
      <c r="V221" s="122">
        <v>1377.6228481727192</v>
      </c>
      <c r="W221" s="122">
        <v>1371.1943265782006</v>
      </c>
      <c r="X221" s="122">
        <v>1212.4942668752146</v>
      </c>
      <c r="Y221" s="122">
        <v>1208.5228879911172</v>
      </c>
      <c r="DA221" s="130" t="s">
        <v>2418</v>
      </c>
    </row>
    <row r="222" spans="1:105" ht="12" customHeight="1" x14ac:dyDescent="0.25">
      <c r="A222" s="97" t="s">
        <v>143</v>
      </c>
      <c r="B222" s="98">
        <v>1384.9969349337987</v>
      </c>
      <c r="C222" s="98">
        <v>1471.0549536064623</v>
      </c>
      <c r="D222" s="98">
        <v>1448.7204456223419</v>
      </c>
      <c r="E222" s="98">
        <v>1388.9819487815867</v>
      </c>
      <c r="F222" s="98">
        <v>1445.3630116670752</v>
      </c>
      <c r="G222" s="98">
        <v>1574.5844821337892</v>
      </c>
      <c r="H222" s="98">
        <v>1727.6865049553162</v>
      </c>
      <c r="I222" s="98">
        <v>1754.9339964705512</v>
      </c>
      <c r="J222" s="98">
        <v>1270.2267625956845</v>
      </c>
      <c r="K222" s="98">
        <v>1410.8248608444146</v>
      </c>
      <c r="L222" s="98">
        <v>1640.661103201506</v>
      </c>
      <c r="M222" s="98">
        <v>1491.6470010868004</v>
      </c>
      <c r="N222" s="98">
        <v>1525.6300854879676</v>
      </c>
      <c r="O222" s="98">
        <v>1535.029696258367</v>
      </c>
      <c r="P222" s="98">
        <v>1543.2853434692424</v>
      </c>
      <c r="Q222" s="98">
        <v>1439.0050383762862</v>
      </c>
      <c r="R222" s="98">
        <v>1452.9106285271355</v>
      </c>
      <c r="S222" s="98">
        <v>1384.8295643224708</v>
      </c>
      <c r="T222" s="98">
        <v>1384.7348033628239</v>
      </c>
      <c r="U222" s="98">
        <v>1387.5865720175771</v>
      </c>
      <c r="V222" s="98">
        <v>1378.0378616572239</v>
      </c>
      <c r="W222" s="98">
        <v>1373.0202351580469</v>
      </c>
      <c r="X222" s="98">
        <v>1212.393158883177</v>
      </c>
      <c r="Y222" s="98">
        <v>1208.4645421853738</v>
      </c>
      <c r="DA222" s="63" t="s">
        <v>2419</v>
      </c>
    </row>
    <row r="223" spans="1:105" ht="12" customHeight="1" x14ac:dyDescent="0.25">
      <c r="A223" s="97" t="s">
        <v>124</v>
      </c>
      <c r="B223" s="98">
        <v>0</v>
      </c>
      <c r="C223" s="98">
        <v>0</v>
      </c>
      <c r="D223" s="98">
        <v>0</v>
      </c>
      <c r="E223" s="98">
        <v>0</v>
      </c>
      <c r="F223" s="98">
        <v>0</v>
      </c>
      <c r="G223" s="98">
        <v>0</v>
      </c>
      <c r="H223" s="98">
        <v>0</v>
      </c>
      <c r="I223" s="98">
        <v>0</v>
      </c>
      <c r="J223" s="98">
        <v>0</v>
      </c>
      <c r="K223" s="98">
        <v>0</v>
      </c>
      <c r="L223" s="98">
        <v>0</v>
      </c>
      <c r="M223" s="98">
        <v>0</v>
      </c>
      <c r="N223" s="98">
        <v>0</v>
      </c>
      <c r="O223" s="98">
        <v>0</v>
      </c>
      <c r="P223" s="98">
        <v>0</v>
      </c>
      <c r="Q223" s="98">
        <v>0</v>
      </c>
      <c r="R223" s="98">
        <v>0</v>
      </c>
      <c r="S223" s="98">
        <v>0</v>
      </c>
      <c r="T223" s="98">
        <v>0</v>
      </c>
      <c r="U223" s="98">
        <v>0</v>
      </c>
      <c r="V223" s="98">
        <v>0</v>
      </c>
      <c r="W223" s="98">
        <v>0</v>
      </c>
      <c r="X223" s="98">
        <v>0</v>
      </c>
      <c r="Y223" s="98">
        <v>0</v>
      </c>
      <c r="DA223" s="63" t="s">
        <v>2420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X224" s="98">
        <v>0</v>
      </c>
      <c r="Y224" s="98">
        <v>0</v>
      </c>
      <c r="DA224" s="63" t="s">
        <v>2421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X225" s="101">
        <v>0</v>
      </c>
      <c r="Y225" s="101">
        <v>0</v>
      </c>
      <c r="DA225" s="131" t="s">
        <v>2422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X226" s="104">
        <v>0</v>
      </c>
      <c r="Y226" s="104">
        <v>0</v>
      </c>
      <c r="DA226" s="132" t="s">
        <v>2423</v>
      </c>
    </row>
    <row r="227" spans="1:105" ht="12" customHeight="1" x14ac:dyDescent="0.25">
      <c r="A227" s="106" t="s">
        <v>122</v>
      </c>
      <c r="B227" s="101">
        <v>1469.6154381341278</v>
      </c>
      <c r="C227" s="101">
        <v>1449.5393758925934</v>
      </c>
      <c r="D227" s="101">
        <v>1456.0271731140947</v>
      </c>
      <c r="E227" s="101">
        <v>1431.4938132591265</v>
      </c>
      <c r="F227" s="101">
        <v>1429.6995080965876</v>
      </c>
      <c r="G227" s="101">
        <v>1482.2227655834829</v>
      </c>
      <c r="H227" s="101">
        <v>1482.519500005094</v>
      </c>
      <c r="I227" s="101">
        <v>1445.3441932702074</v>
      </c>
      <c r="J227" s="101">
        <v>1427.8023723263291</v>
      </c>
      <c r="K227" s="101">
        <v>1470.0118117963309</v>
      </c>
      <c r="L227" s="101">
        <v>1474.5060207112354</v>
      </c>
      <c r="M227" s="101">
        <v>1550.6595585669272</v>
      </c>
      <c r="N227" s="101">
        <v>1552.1284968253944</v>
      </c>
      <c r="O227" s="101">
        <v>1545.5154982576737</v>
      </c>
      <c r="P227" s="101">
        <v>1516.3627747923042</v>
      </c>
      <c r="Q227" s="101">
        <v>1502.3681414497748</v>
      </c>
      <c r="R227" s="101">
        <v>1502.3825083421409</v>
      </c>
      <c r="S227" s="101">
        <v>1456.5583191602277</v>
      </c>
      <c r="T227" s="101">
        <v>1416.0737909240725</v>
      </c>
      <c r="U227" s="101">
        <v>1375.576859435472</v>
      </c>
      <c r="V227" s="101">
        <v>1367.0232839387352</v>
      </c>
      <c r="W227" s="101">
        <v>1321.0902240661237</v>
      </c>
      <c r="X227" s="101">
        <v>1215.755871239053</v>
      </c>
      <c r="Y227" s="101">
        <v>1210.1754207353204</v>
      </c>
      <c r="DA227" s="131" t="s">
        <v>2424</v>
      </c>
    </row>
    <row r="228" spans="1:105" ht="12" customHeight="1" x14ac:dyDescent="0.25">
      <c r="A228" s="107" t="s">
        <v>121</v>
      </c>
      <c r="B228" s="104">
        <v>1469.6154381341278</v>
      </c>
      <c r="C228" s="104">
        <v>1449.5205795339295</v>
      </c>
      <c r="D228" s="104">
        <v>1456.0716787123979</v>
      </c>
      <c r="E228" s="104">
        <v>1431.4956531184596</v>
      </c>
      <c r="F228" s="104">
        <v>1429.5668402849569</v>
      </c>
      <c r="G228" s="104">
        <v>1481.9959484840267</v>
      </c>
      <c r="H228" s="104">
        <v>1482.369793062516</v>
      </c>
      <c r="I228" s="104">
        <v>1445.4048232778002</v>
      </c>
      <c r="J228" s="104">
        <v>1427.8692748269625</v>
      </c>
      <c r="K228" s="104">
        <v>1469.6724314776684</v>
      </c>
      <c r="L228" s="104">
        <v>1474.3943705029312</v>
      </c>
      <c r="M228" s="104">
        <v>1550.9129366688928</v>
      </c>
      <c r="N228" s="104">
        <v>1553.2897395641489</v>
      </c>
      <c r="O228" s="104">
        <v>1547.3920378533376</v>
      </c>
      <c r="P228" s="104">
        <v>1523.1284151791374</v>
      </c>
      <c r="Q228" s="104">
        <v>1508.4856268012225</v>
      </c>
      <c r="R228" s="104">
        <v>1507.9625088537796</v>
      </c>
      <c r="S228" s="104">
        <v>1465.5984365948082</v>
      </c>
      <c r="T228" s="104">
        <v>1429.6814142535859</v>
      </c>
      <c r="U228" s="104">
        <v>1393.8970318090703</v>
      </c>
      <c r="V228" s="104">
        <v>1391.5399428164058</v>
      </c>
      <c r="W228" s="104">
        <v>1364.6288239428518</v>
      </c>
      <c r="X228" s="104">
        <v>0</v>
      </c>
      <c r="Y228" s="104">
        <v>0</v>
      </c>
      <c r="DA228" s="132" t="s">
        <v>2425</v>
      </c>
    </row>
    <row r="229" spans="1:105" ht="12" customHeight="1" x14ac:dyDescent="0.25">
      <c r="A229" s="108" t="s">
        <v>53</v>
      </c>
      <c r="B229" s="98">
        <v>1182.0421025939318</v>
      </c>
      <c r="C229" s="98">
        <v>1156.9164192131566</v>
      </c>
      <c r="D229" s="98">
        <v>1165.0632689916438</v>
      </c>
      <c r="E229" s="98">
        <v>1140.074346177038</v>
      </c>
      <c r="F229" s="98">
        <v>1140.0487433608878</v>
      </c>
      <c r="G229" s="98">
        <v>1186.9881772604494</v>
      </c>
      <c r="H229" s="98">
        <v>1186.2985994669443</v>
      </c>
      <c r="I229" s="98">
        <v>1173.1370887180037</v>
      </c>
      <c r="J229" s="98">
        <v>1147.8578075962157</v>
      </c>
      <c r="K229" s="98">
        <v>1181.9113781802398</v>
      </c>
      <c r="L229" s="98">
        <v>1181.9404288077876</v>
      </c>
      <c r="M229" s="98">
        <v>1247.8349074821861</v>
      </c>
      <c r="N229" s="98">
        <v>1248.5424346237569</v>
      </c>
      <c r="O229" s="98">
        <v>1242.1110763588219</v>
      </c>
      <c r="P229" s="98">
        <v>1223.5812738612963</v>
      </c>
      <c r="Q229" s="98">
        <v>1209.8995216654823</v>
      </c>
      <c r="R229" s="98">
        <v>1212.7252404015533</v>
      </c>
      <c r="S229" s="98">
        <v>1178.7686283740154</v>
      </c>
      <c r="T229" s="98">
        <v>1151.0439312300364</v>
      </c>
      <c r="U229" s="98">
        <v>1121.0224097285734</v>
      </c>
      <c r="V229" s="98">
        <v>1118.0174036127762</v>
      </c>
      <c r="W229" s="98">
        <v>1083.8982187032211</v>
      </c>
      <c r="X229" s="98">
        <v>0</v>
      </c>
      <c r="Y229" s="98">
        <v>0</v>
      </c>
      <c r="DA229" s="63" t="s">
        <v>2426</v>
      </c>
    </row>
    <row r="230" spans="1:105" ht="12" customHeight="1" x14ac:dyDescent="0.25">
      <c r="A230" s="108" t="s">
        <v>52</v>
      </c>
      <c r="B230" s="98">
        <v>287.57333554019601</v>
      </c>
      <c r="C230" s="98">
        <v>292.60416032077291</v>
      </c>
      <c r="D230" s="98">
        <v>291.00840972075395</v>
      </c>
      <c r="E230" s="98">
        <v>291.42130694142151</v>
      </c>
      <c r="F230" s="98">
        <v>289.51809692406908</v>
      </c>
      <c r="G230" s="98">
        <v>295.00777122357755</v>
      </c>
      <c r="H230" s="98">
        <v>296.07119359557169</v>
      </c>
      <c r="I230" s="98">
        <v>272.26773455979634</v>
      </c>
      <c r="J230" s="98">
        <v>280.01146723074697</v>
      </c>
      <c r="K230" s="98">
        <v>287.76105329742836</v>
      </c>
      <c r="L230" s="98">
        <v>292.45394169514356</v>
      </c>
      <c r="M230" s="98">
        <v>303.07802918670683</v>
      </c>
      <c r="N230" s="98">
        <v>304.74730494039204</v>
      </c>
      <c r="O230" s="98">
        <v>305.28096149451545</v>
      </c>
      <c r="P230" s="98">
        <v>299.54714131784084</v>
      </c>
      <c r="Q230" s="98">
        <v>298.58610513574024</v>
      </c>
      <c r="R230" s="98">
        <v>295.2372684522262</v>
      </c>
      <c r="S230" s="98">
        <v>286.82980822079298</v>
      </c>
      <c r="T230" s="98">
        <v>278.63748302354946</v>
      </c>
      <c r="U230" s="98">
        <v>272.87462208049681</v>
      </c>
      <c r="V230" s="98">
        <v>273.52253920362932</v>
      </c>
      <c r="W230" s="98">
        <v>280.73060523963062</v>
      </c>
      <c r="X230" s="98">
        <v>0</v>
      </c>
      <c r="Y230" s="98">
        <v>0</v>
      </c>
      <c r="DA230" s="63" t="s">
        <v>2427</v>
      </c>
    </row>
    <row r="231" spans="1:105" ht="12" customHeight="1" x14ac:dyDescent="0.25">
      <c r="A231" s="121" t="s">
        <v>54</v>
      </c>
      <c r="B231" s="122">
        <v>142.9323187089887</v>
      </c>
      <c r="C231" s="122">
        <v>147.33444598263566</v>
      </c>
      <c r="D231" s="122">
        <v>147.71158422337652</v>
      </c>
      <c r="E231" s="122">
        <v>149.94079184782851</v>
      </c>
      <c r="F231" s="122">
        <v>148.60668883260581</v>
      </c>
      <c r="G231" s="122">
        <v>154.47443923818022</v>
      </c>
      <c r="H231" s="122">
        <v>150.06461656403746</v>
      </c>
      <c r="I231" s="122">
        <v>152.71668067244008</v>
      </c>
      <c r="J231" s="122">
        <v>160.37621952337983</v>
      </c>
      <c r="K231" s="122">
        <v>172.7148461614147</v>
      </c>
      <c r="L231" s="122">
        <v>175.5554637679563</v>
      </c>
      <c r="M231" s="122">
        <v>177.0008942680507</v>
      </c>
      <c r="N231" s="122">
        <v>183.90012120901844</v>
      </c>
      <c r="O231" s="122">
        <v>185.6058765548155</v>
      </c>
      <c r="P231" s="122">
        <v>184.94022183841565</v>
      </c>
      <c r="Q231" s="122">
        <v>185.54917177213704</v>
      </c>
      <c r="R231" s="122">
        <v>186.03552396125937</v>
      </c>
      <c r="S231" s="122">
        <v>185.79436307800958</v>
      </c>
      <c r="T231" s="122">
        <v>190.14109300629369</v>
      </c>
      <c r="U231" s="122">
        <v>191.01633688742305</v>
      </c>
      <c r="V231" s="122">
        <v>254.75397795060528</v>
      </c>
      <c r="W231" s="122">
        <v>251.31119111919492</v>
      </c>
      <c r="X231" s="122">
        <v>230.95948882473837</v>
      </c>
      <c r="Y231" s="122">
        <v>212.96002392871284</v>
      </c>
      <c r="DA231" s="130" t="s">
        <v>2428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X232" s="98">
        <v>0</v>
      </c>
      <c r="Y232" s="98">
        <v>0</v>
      </c>
      <c r="DA232" s="63" t="s">
        <v>2429</v>
      </c>
    </row>
    <row r="233" spans="1:105" ht="12" customHeight="1" x14ac:dyDescent="0.25">
      <c r="A233" s="97" t="s">
        <v>50</v>
      </c>
      <c r="B233" s="98">
        <v>105.27373716512075</v>
      </c>
      <c r="C233" s="98">
        <v>162.97266499979466</v>
      </c>
      <c r="D233" s="98">
        <v>153.70583106130996</v>
      </c>
      <c r="E233" s="98">
        <v>175.15966150967125</v>
      </c>
      <c r="F233" s="98">
        <v>149.92945650174502</v>
      </c>
      <c r="G233" s="98">
        <v>186.06739999210868</v>
      </c>
      <c r="H233" s="98">
        <v>98.041969980423332</v>
      </c>
      <c r="I233" s="98">
        <v>131.19275158951876</v>
      </c>
      <c r="J233" s="98">
        <v>184.71360376388239</v>
      </c>
      <c r="K233" s="98">
        <v>216.53128710983071</v>
      </c>
      <c r="L233" s="98">
        <v>170.28627824926707</v>
      </c>
      <c r="M233" s="98">
        <v>165.22114432762572</v>
      </c>
      <c r="N233" s="98">
        <v>138.56612423730343</v>
      </c>
      <c r="O233" s="98">
        <v>189.126469545151</v>
      </c>
      <c r="P233" s="98">
        <v>180.85900684570777</v>
      </c>
      <c r="Q233" s="98">
        <v>222.92347488759873</v>
      </c>
      <c r="R233" s="98">
        <v>177.3743803788922</v>
      </c>
      <c r="S233" s="98">
        <v>182.63515646071949</v>
      </c>
      <c r="T233" s="98">
        <v>190.26063437712378</v>
      </c>
      <c r="U233" s="98">
        <v>193.74258240104359</v>
      </c>
      <c r="V233" s="98">
        <v>251.94795758406065</v>
      </c>
      <c r="W233" s="98">
        <v>265.50293949731184</v>
      </c>
      <c r="X233" s="98">
        <v>233.31266220095836</v>
      </c>
      <c r="Y233" s="98">
        <v>197.86231404133883</v>
      </c>
      <c r="DA233" s="63" t="s">
        <v>2430</v>
      </c>
    </row>
    <row r="234" spans="1:105" ht="12" customHeight="1" x14ac:dyDescent="0.25">
      <c r="A234" s="109" t="s">
        <v>120</v>
      </c>
      <c r="B234" s="33">
        <v>147.08670736658169</v>
      </c>
      <c r="C234" s="33">
        <v>145.50980251020155</v>
      </c>
      <c r="D234" s="33">
        <v>146.98387628156249</v>
      </c>
      <c r="E234" s="33">
        <v>146.76525840124773</v>
      </c>
      <c r="F234" s="33">
        <v>148.44814468976398</v>
      </c>
      <c r="G234" s="33">
        <v>150.84979298286336</v>
      </c>
      <c r="H234" s="33">
        <v>155.69635166927293</v>
      </c>
      <c r="I234" s="33">
        <v>155.00814840438159</v>
      </c>
      <c r="J234" s="33">
        <v>157.8254928850923</v>
      </c>
      <c r="K234" s="33">
        <v>168.33186579207023</v>
      </c>
      <c r="L234" s="33">
        <v>176.04411649931788</v>
      </c>
      <c r="M234" s="33">
        <v>177.87758891794252</v>
      </c>
      <c r="N234" s="33">
        <v>186.59211937970994</v>
      </c>
      <c r="O234" s="33">
        <v>185.41396149945589</v>
      </c>
      <c r="P234" s="33">
        <v>185.15900440566003</v>
      </c>
      <c r="Q234" s="33">
        <v>183.62458141237076</v>
      </c>
      <c r="R234" s="33">
        <v>186.48255072680092</v>
      </c>
      <c r="S234" s="33">
        <v>185.95884600781463</v>
      </c>
      <c r="T234" s="33">
        <v>190.13600613944982</v>
      </c>
      <c r="U234" s="33">
        <v>190.9008688431168</v>
      </c>
      <c r="V234" s="33">
        <v>254.8711458245831</v>
      </c>
      <c r="W234" s="33">
        <v>250.76420187336461</v>
      </c>
      <c r="X234" s="33">
        <v>230.87088089771558</v>
      </c>
      <c r="Y234" s="33">
        <v>213.44230053042105</v>
      </c>
      <c r="DA234" s="60" t="s">
        <v>2431</v>
      </c>
    </row>
    <row r="236" spans="1:105" ht="12" customHeight="1" x14ac:dyDescent="0.25">
      <c r="A236" s="116" t="s">
        <v>169</v>
      </c>
      <c r="B236" s="117">
        <f t="shared" ref="B236:Q236" si="110">B237+B240+B242+B252</f>
        <v>7692.0921410413875</v>
      </c>
      <c r="C236" s="117">
        <f t="shared" si="110"/>
        <v>8636.0662894708221</v>
      </c>
      <c r="D236" s="117">
        <f t="shared" si="110"/>
        <v>8641.656780010524</v>
      </c>
      <c r="E236" s="117">
        <f t="shared" si="110"/>
        <v>8694.558579960054</v>
      </c>
      <c r="F236" s="117">
        <f t="shared" si="110"/>
        <v>8643.1608549218654</v>
      </c>
      <c r="G236" s="117">
        <f t="shared" si="110"/>
        <v>8661.579297539969</v>
      </c>
      <c r="H236" s="117">
        <f t="shared" si="110"/>
        <v>9177.234118528846</v>
      </c>
      <c r="I236" s="117">
        <f t="shared" si="110"/>
        <v>9664.1087777342855</v>
      </c>
      <c r="J236" s="117">
        <f t="shared" si="110"/>
        <v>7569.0937566240973</v>
      </c>
      <c r="K236" s="117">
        <f t="shared" si="110"/>
        <v>8684.1300557693121</v>
      </c>
      <c r="L236" s="117">
        <f t="shared" si="110"/>
        <v>10945.482620907114</v>
      </c>
      <c r="M236" s="117">
        <f t="shared" si="110"/>
        <v>8625.8393905848716</v>
      </c>
      <c r="N236" s="117">
        <f t="shared" si="110"/>
        <v>9636.8855360400012</v>
      </c>
      <c r="O236" s="117">
        <f t="shared" si="110"/>
        <v>8988.1729857493283</v>
      </c>
      <c r="P236" s="117">
        <f t="shared" si="110"/>
        <v>9124.5430120320925</v>
      </c>
      <c r="Q236" s="117">
        <f t="shared" si="110"/>
        <v>8389.5425510910372</v>
      </c>
      <c r="R236" s="117">
        <f t="shared" ref="R236:V236" si="111">R237+R240+R242+R252</f>
        <v>9414.486163984322</v>
      </c>
      <c r="S236" s="117">
        <f t="shared" si="111"/>
        <v>8974.8986626992173</v>
      </c>
      <c r="T236" s="117">
        <f t="shared" si="111"/>
        <v>8891.0338812783157</v>
      </c>
      <c r="U236" s="117">
        <f t="shared" si="111"/>
        <v>8672.225004110589</v>
      </c>
      <c r="V236" s="117">
        <f t="shared" si="111"/>
        <v>7860.3099128101003</v>
      </c>
      <c r="W236" s="117">
        <f t="shared" ref="W236:Y236" si="112">W237+W240+W242+W252</f>
        <v>8943.2311908685278</v>
      </c>
      <c r="X236" s="117">
        <f t="shared" si="112"/>
        <v>7860.426714382259</v>
      </c>
      <c r="Y236" s="117">
        <f t="shared" si="112"/>
        <v>7880.8673892614288</v>
      </c>
      <c r="DA236" s="129" t="s">
        <v>2580</v>
      </c>
    </row>
    <row r="237" spans="1:105" ht="12" customHeight="1" x14ac:dyDescent="0.25">
      <c r="A237" s="121" t="s">
        <v>57</v>
      </c>
      <c r="B237" s="122">
        <f t="shared" ref="B237:Q237" si="113">SUM(B238:B239)</f>
        <v>7377.9237858622091</v>
      </c>
      <c r="C237" s="122">
        <f t="shared" si="113"/>
        <v>8277.8244722044128</v>
      </c>
      <c r="D237" s="122">
        <f t="shared" si="113"/>
        <v>8250.2986756460396</v>
      </c>
      <c r="E237" s="122">
        <f t="shared" si="113"/>
        <v>8279.1902524700545</v>
      </c>
      <c r="F237" s="122">
        <f t="shared" si="113"/>
        <v>8168.5036981200774</v>
      </c>
      <c r="G237" s="122">
        <f t="shared" si="113"/>
        <v>8124.538259969735</v>
      </c>
      <c r="H237" s="122">
        <f t="shared" si="113"/>
        <v>8563.8118839958661</v>
      </c>
      <c r="I237" s="122">
        <f t="shared" si="113"/>
        <v>8968.928719184265</v>
      </c>
      <c r="J237" s="122">
        <f t="shared" si="113"/>
        <v>6971.4060046879131</v>
      </c>
      <c r="K237" s="122">
        <f t="shared" si="113"/>
        <v>7956.1140020927733</v>
      </c>
      <c r="L237" s="122">
        <f t="shared" si="113"/>
        <v>10038.533995210801</v>
      </c>
      <c r="M237" s="122">
        <f t="shared" si="113"/>
        <v>7781.0440322275836</v>
      </c>
      <c r="N237" s="122">
        <f t="shared" si="113"/>
        <v>8771.5519386670821</v>
      </c>
      <c r="O237" s="122">
        <f t="shared" si="113"/>
        <v>8135.2811815041941</v>
      </c>
      <c r="P237" s="122">
        <f t="shared" si="113"/>
        <v>8274.5390388083379</v>
      </c>
      <c r="Q237" s="122">
        <f t="shared" si="113"/>
        <v>7587.0733460344791</v>
      </c>
      <c r="R237" s="122">
        <f t="shared" ref="R237:V237" si="114">SUM(R238:R239)</f>
        <v>8608.8985627065085</v>
      </c>
      <c r="S237" s="122">
        <f t="shared" si="114"/>
        <v>8218.4967250212558</v>
      </c>
      <c r="T237" s="122">
        <f t="shared" si="114"/>
        <v>8151.1332556953857</v>
      </c>
      <c r="U237" s="122">
        <f t="shared" si="114"/>
        <v>7948.5711262023524</v>
      </c>
      <c r="V237" s="122">
        <f t="shared" si="114"/>
        <v>7150.1467976632784</v>
      </c>
      <c r="W237" s="122">
        <f t="shared" ref="W237:Y237" si="115">SUM(W238:W239)</f>
        <v>8237.1516088349999</v>
      </c>
      <c r="X237" s="122">
        <f t="shared" si="115"/>
        <v>7238.8205408677495</v>
      </c>
      <c r="Y237" s="122">
        <f t="shared" si="115"/>
        <v>7269.1203069140938</v>
      </c>
      <c r="DA237" s="130" t="s">
        <v>2581</v>
      </c>
    </row>
    <row r="238" spans="1:105" ht="12" customHeight="1" x14ac:dyDescent="0.25">
      <c r="A238" s="97" t="s">
        <v>51</v>
      </c>
      <c r="B238" s="98">
        <v>7377.9237858622091</v>
      </c>
      <c r="C238" s="98">
        <v>8277.8244722044128</v>
      </c>
      <c r="D238" s="98">
        <v>8250.2986756460396</v>
      </c>
      <c r="E238" s="98">
        <v>8279.1902524700545</v>
      </c>
      <c r="F238" s="98">
        <v>8168.5036981200774</v>
      </c>
      <c r="G238" s="98">
        <v>8124.538259969735</v>
      </c>
      <c r="H238" s="98">
        <v>8563.8118839958661</v>
      </c>
      <c r="I238" s="98">
        <v>8968.928719184265</v>
      </c>
      <c r="J238" s="98">
        <v>6971.4060046879131</v>
      </c>
      <c r="K238" s="98">
        <v>7956.1140020927733</v>
      </c>
      <c r="L238" s="98">
        <v>10038.533995210801</v>
      </c>
      <c r="M238" s="98">
        <v>7781.0440322275836</v>
      </c>
      <c r="N238" s="98">
        <v>8771.5519386670821</v>
      </c>
      <c r="O238" s="98">
        <v>8135.2811815041941</v>
      </c>
      <c r="P238" s="98">
        <v>8274.5390388083379</v>
      </c>
      <c r="Q238" s="98">
        <v>7587.0733460344791</v>
      </c>
      <c r="R238" s="98">
        <v>8608.8985627065085</v>
      </c>
      <c r="S238" s="98">
        <v>8218.4967250212558</v>
      </c>
      <c r="T238" s="98">
        <v>8151.1332556953857</v>
      </c>
      <c r="U238" s="98">
        <v>7948.5711262023524</v>
      </c>
      <c r="V238" s="98">
        <v>7150.1467976632784</v>
      </c>
      <c r="W238" s="98">
        <v>8237.1516088349999</v>
      </c>
      <c r="X238" s="98">
        <v>7238.8205408677495</v>
      </c>
      <c r="Y238" s="98">
        <v>7269.1203069140938</v>
      </c>
      <c r="DA238" s="63" t="s">
        <v>2582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X239" s="98">
        <v>0</v>
      </c>
      <c r="Y239" s="98">
        <v>0</v>
      </c>
      <c r="DA239" s="63" t="s">
        <v>2583</v>
      </c>
    </row>
    <row r="240" spans="1:105" ht="12" customHeight="1" x14ac:dyDescent="0.25">
      <c r="A240" s="121" t="s">
        <v>92</v>
      </c>
      <c r="B240" s="122">
        <f t="shared" ref="B240:Y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X240" s="122">
        <f t="shared" si="116"/>
        <v>0</v>
      </c>
      <c r="Y240" s="122">
        <f t="shared" si="116"/>
        <v>0</v>
      </c>
      <c r="DA240" s="130" t="s">
        <v>2584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X241" s="98">
        <v>0</v>
      </c>
      <c r="Y241" s="98">
        <v>0</v>
      </c>
      <c r="DA241" s="63" t="s">
        <v>2585</v>
      </c>
    </row>
    <row r="242" spans="1:105" ht="12" customHeight="1" x14ac:dyDescent="0.25">
      <c r="A242" s="121" t="s">
        <v>55</v>
      </c>
      <c r="B242" s="122">
        <v>310.30613471540744</v>
      </c>
      <c r="C242" s="122">
        <v>351.9661287151979</v>
      </c>
      <c r="D242" s="122">
        <v>385.23532389607169</v>
      </c>
      <c r="E242" s="122">
        <v>408.17198399403935</v>
      </c>
      <c r="F242" s="122">
        <v>468.77050017679488</v>
      </c>
      <c r="G242" s="122">
        <v>530.02690000339567</v>
      </c>
      <c r="H242" s="122">
        <v>609.9204426379996</v>
      </c>
      <c r="I242" s="122">
        <v>690.5681189109697</v>
      </c>
      <c r="J242" s="122">
        <v>591.28607633919057</v>
      </c>
      <c r="K242" s="122">
        <v>720.82351894964472</v>
      </c>
      <c r="L242" s="122">
        <v>901.67022993740181</v>
      </c>
      <c r="M242" s="122">
        <v>840.61583612684467</v>
      </c>
      <c r="N242" s="122">
        <v>862.49762131734917</v>
      </c>
      <c r="O242" s="122">
        <v>849.32305098928703</v>
      </c>
      <c r="P242" s="122">
        <v>846.64533209037677</v>
      </c>
      <c r="Q242" s="122">
        <v>798.48471083755817</v>
      </c>
      <c r="R242" s="122">
        <v>802.41119925667624</v>
      </c>
      <c r="S242" s="122">
        <v>753.10600808454922</v>
      </c>
      <c r="T242" s="122">
        <v>737.07090867306954</v>
      </c>
      <c r="U242" s="122">
        <v>720.78834609316641</v>
      </c>
      <c r="V242" s="122">
        <v>706.49261220311223</v>
      </c>
      <c r="W242" s="122">
        <v>702.50309375778227</v>
      </c>
      <c r="X242" s="122">
        <v>618.53429148062185</v>
      </c>
      <c r="Y242" s="122">
        <v>609.52615688443882</v>
      </c>
      <c r="DA242" s="130" t="s">
        <v>2586</v>
      </c>
    </row>
    <row r="243" spans="1:105" ht="12" customHeight="1" x14ac:dyDescent="0.25">
      <c r="A243" s="97" t="s">
        <v>143</v>
      </c>
      <c r="B243" s="98">
        <v>892.93603625648632</v>
      </c>
      <c r="C243" s="98">
        <v>942.61162369713509</v>
      </c>
      <c r="D243" s="98">
        <v>925.26080346601657</v>
      </c>
      <c r="E243" s="98">
        <v>879.51344170144205</v>
      </c>
      <c r="F243" s="98">
        <v>906.51163240517428</v>
      </c>
      <c r="G243" s="98">
        <v>980.99447371666395</v>
      </c>
      <c r="H243" s="98">
        <v>1070.8411966364879</v>
      </c>
      <c r="I243" s="98">
        <v>1086.6386403955221</v>
      </c>
      <c r="J243" s="98">
        <v>769.23886083595289</v>
      </c>
      <c r="K243" s="98">
        <v>848.01383980801324</v>
      </c>
      <c r="L243" s="98">
        <v>979.2792568449247</v>
      </c>
      <c r="M243" s="98">
        <v>885.44868072027634</v>
      </c>
      <c r="N243" s="98">
        <v>899.61688557217622</v>
      </c>
      <c r="O243" s="98">
        <v>887.08786904597946</v>
      </c>
      <c r="P243" s="98">
        <v>886.70076363847727</v>
      </c>
      <c r="Q243" s="98">
        <v>837.28463052486086</v>
      </c>
      <c r="R243" s="98">
        <v>842.83730537036934</v>
      </c>
      <c r="S243" s="98">
        <v>792.3161952200104</v>
      </c>
      <c r="T243" s="98">
        <v>775.12155303032193</v>
      </c>
      <c r="U243" s="98">
        <v>755.47229858769379</v>
      </c>
      <c r="V243" s="98">
        <v>736.78168453765079</v>
      </c>
      <c r="W243" s="98">
        <v>728.4257171436783</v>
      </c>
      <c r="X243" s="98">
        <v>637.70852392630661</v>
      </c>
      <c r="Y243" s="98">
        <v>631.04663499279752</v>
      </c>
      <c r="DA243" s="63" t="s">
        <v>2587</v>
      </c>
    </row>
    <row r="244" spans="1:105" ht="12" customHeight="1" x14ac:dyDescent="0.25">
      <c r="A244" s="97" t="s">
        <v>124</v>
      </c>
      <c r="B244" s="98">
        <v>0</v>
      </c>
      <c r="C244" s="98">
        <v>0</v>
      </c>
      <c r="D244" s="98">
        <v>0</v>
      </c>
      <c r="E244" s="98">
        <v>0</v>
      </c>
      <c r="F244" s="98">
        <v>0</v>
      </c>
      <c r="G244" s="98">
        <v>0</v>
      </c>
      <c r="H244" s="98">
        <v>0</v>
      </c>
      <c r="I244" s="98">
        <v>0</v>
      </c>
      <c r="J244" s="98">
        <v>0</v>
      </c>
      <c r="K244" s="98">
        <v>0</v>
      </c>
      <c r="L244" s="98">
        <v>0</v>
      </c>
      <c r="M244" s="98">
        <v>0</v>
      </c>
      <c r="N244" s="98">
        <v>0</v>
      </c>
      <c r="O244" s="98">
        <v>0</v>
      </c>
      <c r="P244" s="98">
        <v>0</v>
      </c>
      <c r="Q244" s="98">
        <v>0</v>
      </c>
      <c r="R244" s="98">
        <v>0</v>
      </c>
      <c r="S244" s="98">
        <v>0</v>
      </c>
      <c r="T244" s="98">
        <v>0</v>
      </c>
      <c r="U244" s="98">
        <v>0</v>
      </c>
      <c r="V244" s="98">
        <v>0</v>
      </c>
      <c r="W244" s="98">
        <v>0</v>
      </c>
      <c r="X244" s="98">
        <v>0</v>
      </c>
      <c r="Y244" s="98">
        <v>0</v>
      </c>
      <c r="DA244" s="63" t="s">
        <v>2588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X245" s="98">
        <v>0</v>
      </c>
      <c r="Y245" s="98">
        <v>0</v>
      </c>
      <c r="DA245" s="63" t="s">
        <v>2589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X246" s="101">
        <v>0</v>
      </c>
      <c r="Y246" s="101">
        <v>0</v>
      </c>
      <c r="DA246" s="131" t="s">
        <v>2590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X247" s="104">
        <v>0</v>
      </c>
      <c r="Y247" s="104">
        <v>0</v>
      </c>
      <c r="DA247" s="132" t="s">
        <v>2591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X248" s="101">
        <v>0</v>
      </c>
      <c r="Y248" s="101">
        <v>0</v>
      </c>
      <c r="DA248" s="131" t="s">
        <v>2592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X249" s="104">
        <v>0</v>
      </c>
      <c r="Y249" s="104">
        <v>0</v>
      </c>
      <c r="DA249" s="132" t="s">
        <v>2593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X250" s="98">
        <v>0</v>
      </c>
      <c r="Y250" s="98">
        <v>0</v>
      </c>
      <c r="DA250" s="63" t="s">
        <v>2594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X251" s="98">
        <v>0</v>
      </c>
      <c r="Y251" s="98">
        <v>0</v>
      </c>
      <c r="DA251" s="63" t="s">
        <v>2595</v>
      </c>
    </row>
    <row r="252" spans="1:105" ht="12" customHeight="1" x14ac:dyDescent="0.25">
      <c r="A252" s="121" t="s">
        <v>54</v>
      </c>
      <c r="B252" s="122">
        <v>3.8622204637717408</v>
      </c>
      <c r="C252" s="122">
        <v>6.2756885512113856</v>
      </c>
      <c r="D252" s="122">
        <v>6.1227804684125502</v>
      </c>
      <c r="E252" s="122">
        <v>7.1963434959602761</v>
      </c>
      <c r="F252" s="122">
        <v>5.8866566249935035</v>
      </c>
      <c r="G252" s="122">
        <v>7.0141375668397004</v>
      </c>
      <c r="H252" s="122">
        <v>3.5017918949804812</v>
      </c>
      <c r="I252" s="122">
        <v>4.6119396390506058</v>
      </c>
      <c r="J252" s="122">
        <v>6.4016755969933943</v>
      </c>
      <c r="K252" s="122">
        <v>7.1925347268930135</v>
      </c>
      <c r="L252" s="122">
        <v>5.2783957589130548</v>
      </c>
      <c r="M252" s="122">
        <v>4.1795222304417763</v>
      </c>
      <c r="N252" s="122">
        <v>2.8359760555708182</v>
      </c>
      <c r="O252" s="122">
        <v>3.568753255847541</v>
      </c>
      <c r="P252" s="122">
        <v>3.3586411333779744</v>
      </c>
      <c r="Q252" s="122">
        <v>3.9844942190000951</v>
      </c>
      <c r="R252" s="122">
        <v>3.1764020211382071</v>
      </c>
      <c r="S252" s="122">
        <v>3.29592959341289</v>
      </c>
      <c r="T252" s="122">
        <v>2.8297169098606991</v>
      </c>
      <c r="U252" s="122">
        <v>2.8655318150712965</v>
      </c>
      <c r="V252" s="122">
        <v>3.6705029437096059</v>
      </c>
      <c r="W252" s="122">
        <v>3.5764882757447136</v>
      </c>
      <c r="X252" s="122">
        <v>3.0718820338883228</v>
      </c>
      <c r="Y252" s="122">
        <v>2.2209254628960236</v>
      </c>
      <c r="DA252" s="130" t="s">
        <v>2596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X253" s="98">
        <v>0</v>
      </c>
      <c r="Y253" s="98">
        <v>0</v>
      </c>
      <c r="DA253" s="63" t="s">
        <v>2597</v>
      </c>
    </row>
    <row r="254" spans="1:105" ht="12" customHeight="1" x14ac:dyDescent="0.25">
      <c r="A254" s="97" t="s">
        <v>50</v>
      </c>
      <c r="B254" s="98">
        <v>38.872364257013842</v>
      </c>
      <c r="C254" s="98">
        <v>60.061862962807602</v>
      </c>
      <c r="D254" s="98">
        <v>56.557103571514723</v>
      </c>
      <c r="E254" s="98">
        <v>64.346945660734619</v>
      </c>
      <c r="F254" s="98">
        <v>55.000290993894062</v>
      </c>
      <c r="G254" s="98">
        <v>68.150413292165183</v>
      </c>
      <c r="H254" s="98">
        <v>35.849279615519606</v>
      </c>
      <c r="I254" s="98">
        <v>47.932236207892551</v>
      </c>
      <c r="J254" s="98">
        <v>67.482324714170971</v>
      </c>
      <c r="K254" s="98">
        <v>79.09595353628994</v>
      </c>
      <c r="L254" s="98">
        <v>62.195802968074787</v>
      </c>
      <c r="M254" s="98">
        <v>60.337874230337114</v>
      </c>
      <c r="N254" s="98">
        <v>50.594600602509942</v>
      </c>
      <c r="O254" s="98">
        <v>69.035882310596975</v>
      </c>
      <c r="P254" s="98">
        <v>66.011423397139069</v>
      </c>
      <c r="Q254" s="98">
        <v>81.360801310550329</v>
      </c>
      <c r="R254" s="98">
        <v>64.71919118069097</v>
      </c>
      <c r="S254" s="98">
        <v>66.600508335860468</v>
      </c>
      <c r="T254" s="98">
        <v>69.32806429158714</v>
      </c>
      <c r="U254" s="98">
        <v>70.521854409871523</v>
      </c>
      <c r="V254" s="98">
        <v>91.574342672549918</v>
      </c>
      <c r="W254" s="98">
        <v>96.369211484792487</v>
      </c>
      <c r="X254" s="98">
        <v>84.652292048151068</v>
      </c>
      <c r="Y254" s="98">
        <v>71.747185292878328</v>
      </c>
      <c r="DA254" s="63" t="s">
        <v>2598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DA255" s="60" t="s">
        <v>2599</v>
      </c>
    </row>
    <row r="257" spans="1:105" ht="12" customHeight="1" x14ac:dyDescent="0.25">
      <c r="A257" s="116" t="s">
        <v>168</v>
      </c>
      <c r="B257" s="118">
        <f t="shared" ref="B257:Q257" si="117">B258+B261+B263+B273</f>
        <v>216.48648253129303</v>
      </c>
      <c r="C257" s="118">
        <f t="shared" si="117"/>
        <v>239.82254852020299</v>
      </c>
      <c r="D257" s="118">
        <f t="shared" si="117"/>
        <v>237.46265161707927</v>
      </c>
      <c r="E257" s="118">
        <f t="shared" si="117"/>
        <v>236.98552716550671</v>
      </c>
      <c r="F257" s="118">
        <f t="shared" si="117"/>
        <v>233.704632675445</v>
      </c>
      <c r="G257" s="118">
        <f t="shared" si="117"/>
        <v>232.57708242478063</v>
      </c>
      <c r="H257" s="118">
        <f t="shared" si="117"/>
        <v>243.39762707102915</v>
      </c>
      <c r="I257" s="118">
        <f t="shared" si="117"/>
        <v>251.02729548285026</v>
      </c>
      <c r="J257" s="118">
        <f t="shared" si="117"/>
        <v>197.11411080577059</v>
      </c>
      <c r="K257" s="118">
        <f t="shared" si="117"/>
        <v>223.70183094353348</v>
      </c>
      <c r="L257" s="118">
        <f t="shared" si="117"/>
        <v>278.58447671556763</v>
      </c>
      <c r="M257" s="118">
        <f t="shared" si="117"/>
        <v>216.88499571929302</v>
      </c>
      <c r="N257" s="118">
        <f t="shared" si="117"/>
        <v>238.84582440033395</v>
      </c>
      <c r="O257" s="118">
        <f t="shared" si="117"/>
        <v>223.72678010500331</v>
      </c>
      <c r="P257" s="118">
        <f t="shared" si="117"/>
        <v>226.39155226930973</v>
      </c>
      <c r="Q257" s="118">
        <f t="shared" si="117"/>
        <v>203.99548411427756</v>
      </c>
      <c r="R257" s="118">
        <f t="shared" ref="R257:V257" si="118">R258+R261+R263+R273</f>
        <v>226.95299538639554</v>
      </c>
      <c r="S257" s="118">
        <f t="shared" si="118"/>
        <v>216.18519398605648</v>
      </c>
      <c r="T257" s="118">
        <f t="shared" si="118"/>
        <v>214.28133438895762</v>
      </c>
      <c r="U257" s="118">
        <f t="shared" si="118"/>
        <v>211.68572369972574</v>
      </c>
      <c r="V257" s="118">
        <f t="shared" si="118"/>
        <v>191.9120760213263</v>
      </c>
      <c r="W257" s="118">
        <f t="shared" ref="W257:Y257" si="119">W258+W261+W263+W273</f>
        <v>217.07390393994902</v>
      </c>
      <c r="X257" s="118">
        <f t="shared" si="119"/>
        <v>194.28845369075046</v>
      </c>
      <c r="Y257" s="118">
        <f t="shared" si="119"/>
        <v>197.65027968896331</v>
      </c>
      <c r="DA257" s="129" t="s">
        <v>2748</v>
      </c>
    </row>
    <row r="258" spans="1:105" ht="12.95" customHeight="1" x14ac:dyDescent="0.25">
      <c r="A258" s="121" t="s">
        <v>57</v>
      </c>
      <c r="B258" s="123">
        <f t="shared" ref="B258:Q258" si="120">SUM(B259:B260)</f>
        <v>193.45568116477574</v>
      </c>
      <c r="C258" s="123">
        <f t="shared" si="120"/>
        <v>216.40981857643172</v>
      </c>
      <c r="D258" s="123">
        <f t="shared" si="120"/>
        <v>214.10371653296676</v>
      </c>
      <c r="E258" s="123">
        <f t="shared" si="120"/>
        <v>214.19742197171891</v>
      </c>
      <c r="F258" s="123">
        <f t="shared" si="120"/>
        <v>210.56818392275525</v>
      </c>
      <c r="G258" s="123">
        <f t="shared" si="120"/>
        <v>208.13836477005313</v>
      </c>
      <c r="H258" s="123">
        <f t="shared" si="120"/>
        <v>217.82848363528564</v>
      </c>
      <c r="I258" s="123">
        <f t="shared" si="120"/>
        <v>225.12380451690208</v>
      </c>
      <c r="J258" s="123">
        <f t="shared" si="120"/>
        <v>175.99727128939873</v>
      </c>
      <c r="K258" s="123">
        <f t="shared" si="120"/>
        <v>200.6057679004501</v>
      </c>
      <c r="L258" s="123">
        <f t="shared" si="120"/>
        <v>252.30114883115385</v>
      </c>
      <c r="M258" s="123">
        <f t="shared" si="120"/>
        <v>192.94694533813345</v>
      </c>
      <c r="N258" s="123">
        <f t="shared" si="120"/>
        <v>214.7953103002115</v>
      </c>
      <c r="O258" s="123">
        <f t="shared" si="120"/>
        <v>199.91526593228167</v>
      </c>
      <c r="P258" s="123">
        <f t="shared" si="120"/>
        <v>202.73829329853587</v>
      </c>
      <c r="Q258" s="123">
        <f t="shared" si="120"/>
        <v>181.92610921865761</v>
      </c>
      <c r="R258" s="123">
        <f t="shared" ref="R258:V258" si="121">SUM(R259:R260)</f>
        <v>204.92041217783921</v>
      </c>
      <c r="S258" s="123">
        <f t="shared" si="121"/>
        <v>195.37094812113978</v>
      </c>
      <c r="T258" s="123">
        <f t="shared" si="121"/>
        <v>193.86406617777214</v>
      </c>
      <c r="U258" s="123">
        <f t="shared" si="121"/>
        <v>191.50377470913983</v>
      </c>
      <c r="V258" s="123">
        <f t="shared" si="121"/>
        <v>171.56661008909413</v>
      </c>
      <c r="W258" s="123">
        <f t="shared" ref="W258:Y258" si="122">SUM(W259:W260)</f>
        <v>197.00132789519975</v>
      </c>
      <c r="X258" s="123">
        <f t="shared" si="122"/>
        <v>176.25488328137845</v>
      </c>
      <c r="Y258" s="123">
        <f t="shared" si="122"/>
        <v>179.72833487633838</v>
      </c>
      <c r="DA258" s="130" t="s">
        <v>2749</v>
      </c>
    </row>
    <row r="259" spans="1:105" ht="12" customHeight="1" x14ac:dyDescent="0.25">
      <c r="A259" s="97" t="s">
        <v>51</v>
      </c>
      <c r="B259" s="99">
        <v>192.26573233157984</v>
      </c>
      <c r="C259" s="99">
        <v>215.07737672029</v>
      </c>
      <c r="D259" s="99">
        <v>212.81427775773119</v>
      </c>
      <c r="E259" s="99">
        <v>212.92115751089298</v>
      </c>
      <c r="F259" s="99">
        <v>209.34109899510588</v>
      </c>
      <c r="G259" s="99">
        <v>206.93918925865097</v>
      </c>
      <c r="H259" s="99">
        <v>216.58758752008671</v>
      </c>
      <c r="I259" s="99">
        <v>223.85678171172293</v>
      </c>
      <c r="J259" s="99">
        <v>175.02175610550964</v>
      </c>
      <c r="K259" s="99">
        <v>199.50289492990552</v>
      </c>
      <c r="L259" s="99">
        <v>250.91712910418977</v>
      </c>
      <c r="M259" s="99">
        <v>191.89961257963887</v>
      </c>
      <c r="N259" s="99">
        <v>213.61531954738038</v>
      </c>
      <c r="O259" s="99">
        <v>198.81108896209986</v>
      </c>
      <c r="P259" s="99">
        <v>201.62808659165847</v>
      </c>
      <c r="Q259" s="99">
        <v>180.93866917932621</v>
      </c>
      <c r="R259" s="99">
        <v>203.80225753813178</v>
      </c>
      <c r="S259" s="99">
        <v>194.29419824116047</v>
      </c>
      <c r="T259" s="99">
        <v>192.77970645941815</v>
      </c>
      <c r="U259" s="99">
        <v>190.4098442990792</v>
      </c>
      <c r="V259" s="99">
        <v>170.5651269437322</v>
      </c>
      <c r="W259" s="99">
        <v>195.82722165864422</v>
      </c>
      <c r="X259" s="99">
        <v>175.20412566163478</v>
      </c>
      <c r="Y259" s="99">
        <v>178.65371883464383</v>
      </c>
      <c r="DA259" s="63" t="s">
        <v>2750</v>
      </c>
    </row>
    <row r="260" spans="1:105" ht="12" customHeight="1" x14ac:dyDescent="0.25">
      <c r="A260" s="97" t="s">
        <v>53</v>
      </c>
      <c r="B260" s="99">
        <v>1.1899488331958854</v>
      </c>
      <c r="C260" s="99">
        <v>1.3324418561417237</v>
      </c>
      <c r="D260" s="99">
        <v>1.2894387752355543</v>
      </c>
      <c r="E260" s="99">
        <v>1.2762644608259166</v>
      </c>
      <c r="F260" s="99">
        <v>1.2270849276493689</v>
      </c>
      <c r="G260" s="99">
        <v>1.1991755114021478</v>
      </c>
      <c r="H260" s="99">
        <v>1.2408961151989157</v>
      </c>
      <c r="I260" s="99">
        <v>1.2670228051791561</v>
      </c>
      <c r="J260" s="99">
        <v>0.97551518388908809</v>
      </c>
      <c r="K260" s="99">
        <v>1.1028729705445945</v>
      </c>
      <c r="L260" s="99">
        <v>1.3840197269640824</v>
      </c>
      <c r="M260" s="99">
        <v>1.047332758494564</v>
      </c>
      <c r="N260" s="99">
        <v>1.1799907528311044</v>
      </c>
      <c r="O260" s="99">
        <v>1.1041769701818138</v>
      </c>
      <c r="P260" s="99">
        <v>1.110206706877378</v>
      </c>
      <c r="Q260" s="99">
        <v>0.98744003933140401</v>
      </c>
      <c r="R260" s="99">
        <v>1.1181546397074187</v>
      </c>
      <c r="S260" s="99">
        <v>1.0767498799793065</v>
      </c>
      <c r="T260" s="99">
        <v>1.0843597183539897</v>
      </c>
      <c r="U260" s="99">
        <v>1.0939304100606273</v>
      </c>
      <c r="V260" s="99">
        <v>1.0014831453619368</v>
      </c>
      <c r="W260" s="99">
        <v>1.1741062365555213</v>
      </c>
      <c r="X260" s="99">
        <v>1.0507576197436712</v>
      </c>
      <c r="Y260" s="99">
        <v>1.0746160416945678</v>
      </c>
      <c r="DA260" s="63" t="s">
        <v>2751</v>
      </c>
    </row>
    <row r="261" spans="1:105" ht="12.95" customHeight="1" x14ac:dyDescent="0.25">
      <c r="A261" s="121" t="s">
        <v>92</v>
      </c>
      <c r="B261" s="123">
        <f t="shared" ref="B261:Y261" si="123">B262</f>
        <v>9.5497340293521624E-2</v>
      </c>
      <c r="C261" s="123">
        <f t="shared" si="123"/>
        <v>0.10091874843129538</v>
      </c>
      <c r="D261" s="123">
        <f t="shared" si="123"/>
        <v>0.10575277138498847</v>
      </c>
      <c r="E261" s="123">
        <f t="shared" si="123"/>
        <v>0.12602741740172427</v>
      </c>
      <c r="F261" s="123">
        <f t="shared" si="123"/>
        <v>0.10073953045690913</v>
      </c>
      <c r="G261" s="123">
        <f t="shared" si="123"/>
        <v>9.7924027406080263E-2</v>
      </c>
      <c r="H261" s="123">
        <f t="shared" si="123"/>
        <v>0.10046722301898023</v>
      </c>
      <c r="I261" s="123">
        <f t="shared" si="123"/>
        <v>0.10796359167746557</v>
      </c>
      <c r="J261" s="123">
        <f t="shared" si="123"/>
        <v>0.12386661683165216</v>
      </c>
      <c r="K261" s="123">
        <f t="shared" si="123"/>
        <v>0.1153153370936236</v>
      </c>
      <c r="L261" s="123">
        <f t="shared" si="123"/>
        <v>0.14013517540934461</v>
      </c>
      <c r="M261" s="123">
        <f t="shared" si="123"/>
        <v>0.10373008874719383</v>
      </c>
      <c r="N261" s="123">
        <f t="shared" si="123"/>
        <v>7.9551374302078787E-2</v>
      </c>
      <c r="O261" s="123">
        <f t="shared" si="123"/>
        <v>6.6802821238381813E-2</v>
      </c>
      <c r="P261" s="123">
        <f t="shared" si="123"/>
        <v>6.7546699451773121E-2</v>
      </c>
      <c r="Q261" s="123">
        <f t="shared" si="123"/>
        <v>6.4389202455216996E-2</v>
      </c>
      <c r="R261" s="123">
        <f t="shared" si="123"/>
        <v>6.7221521941630225E-2</v>
      </c>
      <c r="S261" s="123">
        <f t="shared" si="123"/>
        <v>7.3433959270275614E-2</v>
      </c>
      <c r="T261" s="123">
        <f t="shared" si="123"/>
        <v>8.4904650571800008E-2</v>
      </c>
      <c r="U261" s="123">
        <f t="shared" si="123"/>
        <v>0.11182409518116672</v>
      </c>
      <c r="V261" s="123">
        <f t="shared" si="123"/>
        <v>0.14718706786496236</v>
      </c>
      <c r="W261" s="123">
        <f t="shared" si="123"/>
        <v>0.20730711934441279</v>
      </c>
      <c r="X261" s="123">
        <f t="shared" si="123"/>
        <v>0.20726102861330498</v>
      </c>
      <c r="Y261" s="123">
        <f t="shared" si="123"/>
        <v>0.21617806178423776</v>
      </c>
      <c r="DA261" s="130" t="s">
        <v>2752</v>
      </c>
    </row>
    <row r="262" spans="1:105" ht="12" customHeight="1" x14ac:dyDescent="0.25">
      <c r="A262" s="97" t="s">
        <v>53</v>
      </c>
      <c r="B262" s="99">
        <f>RES_hhdet_fecs!B8</f>
        <v>9.5497340293521624E-2</v>
      </c>
      <c r="C262" s="99">
        <f>RES_hhdet_fecs!C8</f>
        <v>0.10091874843129538</v>
      </c>
      <c r="D262" s="99">
        <f>RES_hhdet_fecs!D8</f>
        <v>0.10575277138498847</v>
      </c>
      <c r="E262" s="99">
        <f>RES_hhdet_fecs!E8</f>
        <v>0.12602741740172427</v>
      </c>
      <c r="F262" s="99">
        <f>RES_hhdet_fecs!F8</f>
        <v>0.10073953045690913</v>
      </c>
      <c r="G262" s="99">
        <f>RES_hhdet_fecs!G8</f>
        <v>9.7924027406080263E-2</v>
      </c>
      <c r="H262" s="99">
        <f>RES_hhdet_fecs!H8</f>
        <v>0.10046722301898023</v>
      </c>
      <c r="I262" s="99">
        <f>RES_hhdet_fecs!I8</f>
        <v>0.10796359167746557</v>
      </c>
      <c r="J262" s="99">
        <f>RES_hhdet_fecs!J8</f>
        <v>0.12386661683165216</v>
      </c>
      <c r="K262" s="99">
        <f>RES_hhdet_fecs!K8</f>
        <v>0.1153153370936236</v>
      </c>
      <c r="L262" s="99">
        <f>RES_hhdet_fecs!L8</f>
        <v>0.14013517540934461</v>
      </c>
      <c r="M262" s="99">
        <f>RES_hhdet_fecs!M8</f>
        <v>0.10373008874719383</v>
      </c>
      <c r="N262" s="99">
        <f>RES_hhdet_fecs!N8</f>
        <v>7.9551374302078787E-2</v>
      </c>
      <c r="O262" s="99">
        <f>RES_hhdet_fecs!O8</f>
        <v>6.6802821238381813E-2</v>
      </c>
      <c r="P262" s="99">
        <f>RES_hhdet_fecs!P8</f>
        <v>6.7546699451773121E-2</v>
      </c>
      <c r="Q262" s="99">
        <f>RES_hhdet_fecs!Q8</f>
        <v>6.4389202455216996E-2</v>
      </c>
      <c r="R262" s="99">
        <f>RES_hhdet_fecs!R8</f>
        <v>6.7221521941630225E-2</v>
      </c>
      <c r="S262" s="99">
        <f>RES_hhdet_fecs!S8</f>
        <v>7.3433959270275614E-2</v>
      </c>
      <c r="T262" s="99">
        <f>RES_hhdet_fecs!T8</f>
        <v>8.4904650571800008E-2</v>
      </c>
      <c r="U262" s="99">
        <f>RES_hhdet_fecs!U8</f>
        <v>0.11182409518116672</v>
      </c>
      <c r="V262" s="99">
        <f>RES_hhdet_fecs!V8</f>
        <v>0.14718706786496236</v>
      </c>
      <c r="W262" s="99">
        <f>RES_hhdet_fecs!W8</f>
        <v>0.20730711934441279</v>
      </c>
      <c r="X262" s="99">
        <f>RES_hhdet_fecs!X8</f>
        <v>0.20726102861330498</v>
      </c>
      <c r="Y262" s="99">
        <f>RES_hhdet_fecs!Y8</f>
        <v>0.21617806178423776</v>
      </c>
      <c r="DA262" s="63" t="s">
        <v>2753</v>
      </c>
    </row>
    <row r="263" spans="1:105" ht="12" customHeight="1" x14ac:dyDescent="0.25">
      <c r="A263" s="121" t="s">
        <v>55</v>
      </c>
      <c r="B263" s="123">
        <v>21.082685396698317</v>
      </c>
      <c r="C263" s="123">
        <v>21.391287810805796</v>
      </c>
      <c r="D263" s="123">
        <v>21.338044205364611</v>
      </c>
      <c r="E263" s="123">
        <v>20.72130725036234</v>
      </c>
      <c r="F263" s="123">
        <v>21.135803746440146</v>
      </c>
      <c r="G263" s="123">
        <v>22.378581529450894</v>
      </c>
      <c r="H263" s="123">
        <v>23.610818098263302</v>
      </c>
      <c r="I263" s="123">
        <v>23.913816237122379</v>
      </c>
      <c r="J263" s="123">
        <v>19.010944609129851</v>
      </c>
      <c r="K263" s="123">
        <v>20.849369437332264</v>
      </c>
      <c r="L263" s="123">
        <v>24.002742755548294</v>
      </c>
      <c r="M263" s="123">
        <v>21.708668687246984</v>
      </c>
      <c r="N263" s="123">
        <v>21.796932497628962</v>
      </c>
      <c r="O263" s="123">
        <v>21.563228002669394</v>
      </c>
      <c r="P263" s="123">
        <v>21.43054648069209</v>
      </c>
      <c r="Q263" s="123">
        <v>19.850423309459558</v>
      </c>
      <c r="R263" s="123">
        <v>19.828505224430334</v>
      </c>
      <c r="S263" s="123">
        <v>18.632177443255276</v>
      </c>
      <c r="T263" s="123">
        <v>18.22415385506223</v>
      </c>
      <c r="U263" s="123">
        <v>17.98634024799372</v>
      </c>
      <c r="V263" s="123">
        <v>17.485648522372333</v>
      </c>
      <c r="W263" s="123">
        <v>17.22001344574133</v>
      </c>
      <c r="X263" s="123">
        <v>15.374253913793646</v>
      </c>
      <c r="Y263" s="123">
        <v>15.437680724934564</v>
      </c>
      <c r="DA263" s="130" t="s">
        <v>2754</v>
      </c>
    </row>
    <row r="264" spans="1:105" ht="12" customHeight="1" x14ac:dyDescent="0.25">
      <c r="A264" s="97" t="s">
        <v>143</v>
      </c>
      <c r="B264" s="99">
        <v>23.269554676763075</v>
      </c>
      <c r="C264" s="99">
        <v>24.491270136444928</v>
      </c>
      <c r="D264" s="99">
        <v>23.86685832458538</v>
      </c>
      <c r="E264" s="99">
        <v>22.619001900287309</v>
      </c>
      <c r="F264" s="99">
        <v>23.231934316589811</v>
      </c>
      <c r="G264" s="99">
        <v>24.98679858009551</v>
      </c>
      <c r="H264" s="99">
        <v>27.082672358795556</v>
      </c>
      <c r="I264" s="99">
        <v>27.12157009367645</v>
      </c>
      <c r="J264" s="99">
        <v>19.312250096691546</v>
      </c>
      <c r="K264" s="99">
        <v>21.264302640437581</v>
      </c>
      <c r="L264" s="99">
        <v>24.477472491106809</v>
      </c>
      <c r="M264" s="99">
        <v>21.837334178499557</v>
      </c>
      <c r="N264" s="99">
        <v>21.908545924989625</v>
      </c>
      <c r="O264" s="99">
        <v>21.678771921376992</v>
      </c>
      <c r="P264" s="99">
        <v>21.6064940310604</v>
      </c>
      <c r="Q264" s="99">
        <v>19.967800476142081</v>
      </c>
      <c r="R264" s="99">
        <v>19.952859743980351</v>
      </c>
      <c r="S264" s="99">
        <v>18.731216310530382</v>
      </c>
      <c r="T264" s="99">
        <v>18.332138707111081</v>
      </c>
      <c r="U264" s="99">
        <v>18.097512177019194</v>
      </c>
      <c r="V264" s="99">
        <v>17.575759646508363</v>
      </c>
      <c r="W264" s="99">
        <v>17.317343560843678</v>
      </c>
      <c r="X264" s="99">
        <v>15.434719472695585</v>
      </c>
      <c r="Y264" s="99">
        <v>15.509280812468981</v>
      </c>
      <c r="DA264" s="63" t="s">
        <v>2755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X265" s="99">
        <v>0</v>
      </c>
      <c r="Y265" s="99">
        <v>0</v>
      </c>
      <c r="DA265" s="63" t="s">
        <v>2756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2757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2758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2759</v>
      </c>
    </row>
    <row r="269" spans="1:105" ht="12" customHeight="1" x14ac:dyDescent="0.25">
      <c r="A269" s="106" t="s">
        <v>122</v>
      </c>
      <c r="B269" s="102">
        <v>19.935090274138133</v>
      </c>
      <c r="C269" s="102">
        <v>19.561644717465956</v>
      </c>
      <c r="D269" s="102">
        <v>19.550975715713406</v>
      </c>
      <c r="E269" s="102">
        <v>19.094457520660381</v>
      </c>
      <c r="F269" s="102">
        <v>18.907977281084602</v>
      </c>
      <c r="G269" s="102">
        <v>19.331737159164476</v>
      </c>
      <c r="H269" s="102">
        <v>19.039365533975243</v>
      </c>
      <c r="I269" s="102">
        <v>18.34339076693626</v>
      </c>
      <c r="J269" s="102">
        <v>18.037158442496999</v>
      </c>
      <c r="K269" s="102">
        <v>18.529251175616789</v>
      </c>
      <c r="L269" s="102">
        <v>18.524622772821971</v>
      </c>
      <c r="M269" s="102">
        <v>19.329895957685224</v>
      </c>
      <c r="N269" s="102">
        <v>19.248773301185317</v>
      </c>
      <c r="O269" s="102">
        <v>18.990354409197362</v>
      </c>
      <c r="P269" s="102">
        <v>17.742546962328138</v>
      </c>
      <c r="Q269" s="102">
        <v>17.467443333847136</v>
      </c>
      <c r="R269" s="102">
        <v>17.393040420249118</v>
      </c>
      <c r="S269" s="102">
        <v>16.755653711402626</v>
      </c>
      <c r="T269" s="102">
        <v>16.150170469122276</v>
      </c>
      <c r="U269" s="102">
        <v>15.686982387800327</v>
      </c>
      <c r="V269" s="102">
        <v>15.384940133553005</v>
      </c>
      <c r="W269" s="102">
        <v>14.57592359847021</v>
      </c>
      <c r="X269" s="102">
        <v>13.423718384387994</v>
      </c>
      <c r="Y269" s="102">
        <v>13.409745937998251</v>
      </c>
      <c r="DA269" s="131" t="s">
        <v>2760</v>
      </c>
    </row>
    <row r="270" spans="1:105" ht="12" customHeight="1" x14ac:dyDescent="0.25">
      <c r="A270" s="107" t="s">
        <v>121</v>
      </c>
      <c r="B270" s="105">
        <v>18.822970561939982</v>
      </c>
      <c r="C270" s="105">
        <v>18.43730807228599</v>
      </c>
      <c r="D270" s="105">
        <v>18.454370116241677</v>
      </c>
      <c r="E270" s="105">
        <v>18.015608850945455</v>
      </c>
      <c r="F270" s="105">
        <v>17.846189499665758</v>
      </c>
      <c r="G270" s="105">
        <v>18.26960001062028</v>
      </c>
      <c r="H270" s="105">
        <v>18.008018679533734</v>
      </c>
      <c r="I270" s="105">
        <v>17.435686804791473</v>
      </c>
      <c r="J270" s="105">
        <v>17.118996333766312</v>
      </c>
      <c r="K270" s="105">
        <v>17.584738890459342</v>
      </c>
      <c r="L270" s="105">
        <v>17.576125370753395</v>
      </c>
      <c r="M270" s="105">
        <v>18.359185292674411</v>
      </c>
      <c r="N270" s="105">
        <v>18.288973947927861</v>
      </c>
      <c r="O270" s="105">
        <v>18.151292852103968</v>
      </c>
      <c r="P270" s="105">
        <v>17.006865238580072</v>
      </c>
      <c r="Q270" s="105">
        <v>16.750490581807643</v>
      </c>
      <c r="R270" s="105">
        <v>16.687242492173642</v>
      </c>
      <c r="S270" s="105">
        <v>16.196558075023507</v>
      </c>
      <c r="T270" s="105">
        <v>15.754829573230053</v>
      </c>
      <c r="U270" s="105">
        <v>15.448303927493008</v>
      </c>
      <c r="V270" s="105">
        <v>15.354711289454839</v>
      </c>
      <c r="W270" s="105">
        <v>15.02698455829222</v>
      </c>
      <c r="X270" s="105">
        <v>0</v>
      </c>
      <c r="Y270" s="105">
        <v>0</v>
      </c>
      <c r="DA270" s="132" t="s">
        <v>2761</v>
      </c>
    </row>
    <row r="271" spans="1:105" ht="12" customHeight="1" x14ac:dyDescent="0.25">
      <c r="A271" s="108" t="s">
        <v>53</v>
      </c>
      <c r="B271" s="99">
        <v>16.034205555815241</v>
      </c>
      <c r="C271" s="99">
        <v>15.60495917212498</v>
      </c>
      <c r="D271" s="99">
        <v>15.644052812543112</v>
      </c>
      <c r="E271" s="99">
        <v>15.209949073419823</v>
      </c>
      <c r="F271" s="99">
        <v>15.068645386668905</v>
      </c>
      <c r="G271" s="99">
        <v>15.457790825859245</v>
      </c>
      <c r="H271" s="99">
        <v>15.205774596668581</v>
      </c>
      <c r="I271" s="99">
        <v>14.878117125125714</v>
      </c>
      <c r="J271" s="99">
        <v>14.496762379076374</v>
      </c>
      <c r="K271" s="99">
        <v>14.894199289494505</v>
      </c>
      <c r="L271" s="99">
        <v>14.849041154169406</v>
      </c>
      <c r="M271" s="99">
        <v>15.555006126741251</v>
      </c>
      <c r="N271" s="99">
        <v>15.483840629263472</v>
      </c>
      <c r="O271" s="99">
        <v>15.350941355902362</v>
      </c>
      <c r="P271" s="99">
        <v>14.276004281071829</v>
      </c>
      <c r="Q271" s="99">
        <v>14.042614303582853</v>
      </c>
      <c r="R271" s="99">
        <v>14.020233035511813</v>
      </c>
      <c r="S271" s="99">
        <v>13.609038131610186</v>
      </c>
      <c r="T271" s="99">
        <v>13.24880702229364</v>
      </c>
      <c r="U271" s="99">
        <v>12.979591809052661</v>
      </c>
      <c r="V271" s="99">
        <v>12.890514589598315</v>
      </c>
      <c r="W271" s="99">
        <v>12.497727978137908</v>
      </c>
      <c r="X271" s="99">
        <v>0</v>
      </c>
      <c r="Y271" s="99">
        <v>0</v>
      </c>
      <c r="DA271" s="63" t="s">
        <v>2762</v>
      </c>
    </row>
    <row r="272" spans="1:105" ht="12" customHeight="1" x14ac:dyDescent="0.25">
      <c r="A272" s="108" t="s">
        <v>52</v>
      </c>
      <c r="B272" s="99">
        <v>2.7887650061247431</v>
      </c>
      <c r="C272" s="99">
        <v>2.8323489001610067</v>
      </c>
      <c r="D272" s="99">
        <v>2.8103173036985676</v>
      </c>
      <c r="E272" s="99">
        <v>2.8056597775256304</v>
      </c>
      <c r="F272" s="99">
        <v>2.7775441129968508</v>
      </c>
      <c r="G272" s="99">
        <v>2.8118091847610382</v>
      </c>
      <c r="H272" s="99">
        <v>2.802244082865152</v>
      </c>
      <c r="I272" s="99">
        <v>2.5575696796657561</v>
      </c>
      <c r="J272" s="99">
        <v>2.622233954689936</v>
      </c>
      <c r="K272" s="99">
        <v>2.6905396009648381</v>
      </c>
      <c r="L272" s="99">
        <v>2.727084216583989</v>
      </c>
      <c r="M272" s="99">
        <v>2.8041791659331592</v>
      </c>
      <c r="N272" s="99">
        <v>2.8051333186643896</v>
      </c>
      <c r="O272" s="99">
        <v>2.8003514962016043</v>
      </c>
      <c r="P272" s="99">
        <v>2.7308609575082459</v>
      </c>
      <c r="Q272" s="99">
        <v>2.7078762782247887</v>
      </c>
      <c r="R272" s="99">
        <v>2.6670094566618281</v>
      </c>
      <c r="S272" s="99">
        <v>2.5875199434133216</v>
      </c>
      <c r="T272" s="99">
        <v>2.5060225509364145</v>
      </c>
      <c r="U272" s="99">
        <v>2.4687121184403473</v>
      </c>
      <c r="V272" s="99">
        <v>2.464196699856525</v>
      </c>
      <c r="W272" s="99">
        <v>2.5292565801543119</v>
      </c>
      <c r="X272" s="99">
        <v>0</v>
      </c>
      <c r="Y272" s="99">
        <v>0</v>
      </c>
      <c r="DA272" s="63" t="s">
        <v>2763</v>
      </c>
    </row>
    <row r="273" spans="1:105" ht="12" customHeight="1" x14ac:dyDescent="0.25">
      <c r="A273" s="121" t="s">
        <v>54</v>
      </c>
      <c r="B273" s="123">
        <v>1.8526186295254761</v>
      </c>
      <c r="C273" s="123">
        <v>1.9205233845341521</v>
      </c>
      <c r="D273" s="123">
        <v>1.9151381073629061</v>
      </c>
      <c r="E273" s="123">
        <v>1.9407705260237218</v>
      </c>
      <c r="F273" s="123">
        <v>1.8999054757927001</v>
      </c>
      <c r="G273" s="123">
        <v>1.9622120978705226</v>
      </c>
      <c r="H273" s="123">
        <v>1.8578581144612241</v>
      </c>
      <c r="I273" s="123">
        <v>1.8817111371483179</v>
      </c>
      <c r="J273" s="123">
        <v>1.9820282904103317</v>
      </c>
      <c r="K273" s="123">
        <v>2.1313782686574876</v>
      </c>
      <c r="L273" s="123">
        <v>2.140449953456141</v>
      </c>
      <c r="M273" s="123">
        <v>2.1256516051653969</v>
      </c>
      <c r="N273" s="123">
        <v>2.1740302281914037</v>
      </c>
      <c r="O273" s="123">
        <v>2.1814833488138627</v>
      </c>
      <c r="P273" s="123">
        <v>2.1551657906299928</v>
      </c>
      <c r="Q273" s="123">
        <v>2.1545623837051799</v>
      </c>
      <c r="R273" s="123">
        <v>2.1368564621843635</v>
      </c>
      <c r="S273" s="123">
        <v>2.1086344623911262</v>
      </c>
      <c r="T273" s="123">
        <v>2.1082097055514573</v>
      </c>
      <c r="U273" s="123">
        <v>2.0837846474110342</v>
      </c>
      <c r="V273" s="123">
        <v>2.7126303419948723</v>
      </c>
      <c r="W273" s="123">
        <v>2.645255479663509</v>
      </c>
      <c r="X273" s="123">
        <v>2.4520554669650547</v>
      </c>
      <c r="Y273" s="123">
        <v>2.2680860259061419</v>
      </c>
      <c r="DA273" s="130" t="s">
        <v>2764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2765</v>
      </c>
    </row>
    <row r="275" spans="1:105" ht="12" customHeight="1" x14ac:dyDescent="0.25">
      <c r="A275" s="97" t="s">
        <v>50</v>
      </c>
      <c r="B275" s="99">
        <v>1.6594814458709102</v>
      </c>
      <c r="C275" s="99">
        <v>2.5593706922150221</v>
      </c>
      <c r="D275" s="99">
        <v>2.4043911338555484</v>
      </c>
      <c r="E275" s="99">
        <v>2.727154746246899</v>
      </c>
      <c r="F275" s="99">
        <v>2.3228350841219192</v>
      </c>
      <c r="G275" s="99">
        <v>2.8594929004789615</v>
      </c>
      <c r="H275" s="99">
        <v>1.4936827973339504</v>
      </c>
      <c r="I275" s="99">
        <v>1.982107148119338</v>
      </c>
      <c r="J275" s="99">
        <v>2.781978662639311</v>
      </c>
      <c r="K275" s="99">
        <v>3.2555905574720767</v>
      </c>
      <c r="L275" s="99">
        <v>2.5531144859558115</v>
      </c>
      <c r="M275" s="99">
        <v>2.4575901020664972</v>
      </c>
      <c r="N275" s="99">
        <v>2.0501514512515571</v>
      </c>
      <c r="O275" s="99">
        <v>2.7877629738804766</v>
      </c>
      <c r="P275" s="99">
        <v>2.6492420920657049</v>
      </c>
      <c r="Q275" s="99">
        <v>3.2481986477766878</v>
      </c>
      <c r="R275" s="99">
        <v>2.5736802990929615</v>
      </c>
      <c r="S275" s="99">
        <v>2.6448747301131439</v>
      </c>
      <c r="T275" s="99">
        <v>2.7448754995956897</v>
      </c>
      <c r="U275" s="99">
        <v>2.8086599755885202</v>
      </c>
      <c r="V275" s="99">
        <v>3.6318190477528502</v>
      </c>
      <c r="W275" s="99">
        <v>3.8221662387196438</v>
      </c>
      <c r="X275" s="99">
        <v>3.406358465342421</v>
      </c>
      <c r="Y275" s="99">
        <v>2.9214928361952111</v>
      </c>
      <c r="DA275" s="63" t="s">
        <v>2766</v>
      </c>
    </row>
    <row r="276" spans="1:105" ht="12" customHeight="1" x14ac:dyDescent="0.25">
      <c r="A276" s="109" t="s">
        <v>120</v>
      </c>
      <c r="B276" s="110">
        <v>1.8739249796916206</v>
      </c>
      <c r="C276" s="110">
        <v>1.8459836579474498</v>
      </c>
      <c r="D276" s="110">
        <v>1.8557422695602055</v>
      </c>
      <c r="E276" s="110">
        <v>1.841749855126628</v>
      </c>
      <c r="F276" s="110">
        <v>1.8492140249813636</v>
      </c>
      <c r="G276" s="110">
        <v>1.8592674727537399</v>
      </c>
      <c r="H276" s="110">
        <v>1.8972820779197066</v>
      </c>
      <c r="I276" s="110">
        <v>1.8710228367609001</v>
      </c>
      <c r="J276" s="110">
        <v>1.8981879440695482</v>
      </c>
      <c r="K276" s="110">
        <v>2.0189227545583157</v>
      </c>
      <c r="L276" s="110">
        <v>2.102180347987368</v>
      </c>
      <c r="M276" s="110">
        <v>2.1009474556038108</v>
      </c>
      <c r="N276" s="110">
        <v>2.1813863287602033</v>
      </c>
      <c r="O276" s="110">
        <v>2.1484337494630026</v>
      </c>
      <c r="P276" s="110">
        <v>2.128679736394711</v>
      </c>
      <c r="Q276" s="110">
        <v>2.0982455661201023</v>
      </c>
      <c r="R276" s="110">
        <v>2.1143107157632746</v>
      </c>
      <c r="S276" s="110">
        <v>2.0807153102117031</v>
      </c>
      <c r="T276" s="110">
        <v>2.0811175441027663</v>
      </c>
      <c r="U276" s="110">
        <v>2.0530831071086872</v>
      </c>
      <c r="V276" s="110">
        <v>2.6742488007480181</v>
      </c>
      <c r="W276" s="110">
        <v>2.5998940829311454</v>
      </c>
      <c r="X276" s="110">
        <v>2.4161215186668223</v>
      </c>
      <c r="Y276" s="110">
        <v>2.2472137996976658</v>
      </c>
      <c r="DA276" s="60" t="s">
        <v>2767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144.79356413707404</v>
      </c>
      <c r="C278" s="118">
        <f t="shared" si="124"/>
        <v>160.8820584421687</v>
      </c>
      <c r="D278" s="118">
        <f t="shared" si="124"/>
        <v>159.73006739195836</v>
      </c>
      <c r="E278" s="118">
        <f t="shared" si="124"/>
        <v>160.03834093121904</v>
      </c>
      <c r="F278" s="118">
        <f t="shared" si="124"/>
        <v>158.64435297645562</v>
      </c>
      <c r="G278" s="118">
        <f t="shared" si="124"/>
        <v>158.81860995846804</v>
      </c>
      <c r="H278" s="118">
        <f t="shared" si="124"/>
        <v>166.92451540267706</v>
      </c>
      <c r="I278" s="118">
        <f t="shared" si="124"/>
        <v>172.48766969908377</v>
      </c>
      <c r="J278" s="118">
        <f t="shared" si="124"/>
        <v>135.90682757140456</v>
      </c>
      <c r="K278" s="118">
        <f t="shared" si="124"/>
        <v>154.42194767700931</v>
      </c>
      <c r="L278" s="118">
        <f t="shared" si="124"/>
        <v>193.00847706738196</v>
      </c>
      <c r="M278" s="118">
        <f t="shared" si="124"/>
        <v>151.61404474075022</v>
      </c>
      <c r="N278" s="118">
        <f t="shared" si="124"/>
        <v>170.07547886031469</v>
      </c>
      <c r="O278" s="118">
        <f t="shared" si="124"/>
        <v>162.26810361283273</v>
      </c>
      <c r="P278" s="118">
        <f t="shared" si="124"/>
        <v>164.56869513635013</v>
      </c>
      <c r="Q278" s="118">
        <f t="shared" si="124"/>
        <v>148.61406755399298</v>
      </c>
      <c r="R278" s="118">
        <f t="shared" ref="R278:V278" si="125">R279+R282+R284+R294</f>
        <v>166.71504346870501</v>
      </c>
      <c r="S278" s="118">
        <f t="shared" si="125"/>
        <v>161.96252845007908</v>
      </c>
      <c r="T278" s="118">
        <f t="shared" si="125"/>
        <v>164.63849532730134</v>
      </c>
      <c r="U278" s="118">
        <f t="shared" si="125"/>
        <v>167.05885107966915</v>
      </c>
      <c r="V278" s="118">
        <f t="shared" si="125"/>
        <v>155.29964225772625</v>
      </c>
      <c r="W278" s="118">
        <f t="shared" ref="W278:Y278" si="126">W279+W282+W284+W294</f>
        <v>178.96336052359311</v>
      </c>
      <c r="X278" s="118">
        <f t="shared" si="126"/>
        <v>161.37208648773182</v>
      </c>
      <c r="Y278" s="118">
        <f t="shared" si="126"/>
        <v>164.81284968807367</v>
      </c>
      <c r="DA278" s="129" t="s">
        <v>2916</v>
      </c>
    </row>
    <row r="279" spans="1:105" ht="12" customHeight="1" x14ac:dyDescent="0.25">
      <c r="A279" s="121" t="s">
        <v>57</v>
      </c>
      <c r="B279" s="123">
        <f t="shared" ref="B279:Q279" si="127">SUM(B280:B281)</f>
        <v>129.25231115036544</v>
      </c>
      <c r="C279" s="123">
        <f t="shared" si="127"/>
        <v>145.13782833477256</v>
      </c>
      <c r="D279" s="123">
        <f t="shared" si="127"/>
        <v>144.04191966339391</v>
      </c>
      <c r="E279" s="123">
        <f t="shared" si="127"/>
        <v>144.71742294357514</v>
      </c>
      <c r="F279" s="123">
        <f t="shared" si="127"/>
        <v>143.1837518213031</v>
      </c>
      <c r="G279" s="123">
        <f t="shared" si="127"/>
        <v>142.49260761423989</v>
      </c>
      <c r="H279" s="123">
        <f t="shared" si="127"/>
        <v>149.87101106459934</v>
      </c>
      <c r="I279" s="123">
        <f t="shared" si="127"/>
        <v>155.31350373218999</v>
      </c>
      <c r="J279" s="123">
        <f t="shared" si="127"/>
        <v>121.80123212366807</v>
      </c>
      <c r="K279" s="123">
        <f t="shared" si="127"/>
        <v>139.18247088969116</v>
      </c>
      <c r="L279" s="123">
        <f t="shared" si="127"/>
        <v>175.76081404717277</v>
      </c>
      <c r="M279" s="123">
        <f t="shared" si="127"/>
        <v>135.82091713281775</v>
      </c>
      <c r="N279" s="123">
        <f t="shared" si="127"/>
        <v>154.06992671174896</v>
      </c>
      <c r="O279" s="123">
        <f t="shared" si="127"/>
        <v>146.24231438145137</v>
      </c>
      <c r="P279" s="123">
        <f t="shared" si="127"/>
        <v>148.55553791312963</v>
      </c>
      <c r="Q279" s="123">
        <f t="shared" si="127"/>
        <v>133.58445319656937</v>
      </c>
      <c r="R279" s="123">
        <f t="shared" ref="R279:V279" si="128">SUM(R280:R281)</f>
        <v>151.60229933654853</v>
      </c>
      <c r="S279" s="123">
        <f t="shared" si="128"/>
        <v>147.4467369300136</v>
      </c>
      <c r="T279" s="123">
        <f t="shared" si="128"/>
        <v>150.08932020372103</v>
      </c>
      <c r="U279" s="123">
        <f t="shared" si="128"/>
        <v>152.284459756161</v>
      </c>
      <c r="V279" s="123">
        <f t="shared" si="128"/>
        <v>139.92838175376113</v>
      </c>
      <c r="W279" s="123">
        <f t="shared" ref="W279:Y279" si="129">SUM(W280:W281)</f>
        <v>163.39682031856117</v>
      </c>
      <c r="X279" s="123">
        <f t="shared" si="129"/>
        <v>147.22347215629719</v>
      </c>
      <c r="Y279" s="123">
        <f t="shared" si="129"/>
        <v>150.66601676004871</v>
      </c>
      <c r="DA279" s="130" t="s">
        <v>2917</v>
      </c>
    </row>
    <row r="280" spans="1:105" ht="12" customHeight="1" x14ac:dyDescent="0.25">
      <c r="A280" s="97" t="s">
        <v>51</v>
      </c>
      <c r="B280" s="99">
        <v>128.06236231716954</v>
      </c>
      <c r="C280" s="99">
        <v>143.80538647863085</v>
      </c>
      <c r="D280" s="99">
        <v>142.75248088815835</v>
      </c>
      <c r="E280" s="99">
        <v>143.44115848274922</v>
      </c>
      <c r="F280" s="99">
        <v>141.95666689365373</v>
      </c>
      <c r="G280" s="99">
        <v>141.29343210283773</v>
      </c>
      <c r="H280" s="99">
        <v>148.63011494940042</v>
      </c>
      <c r="I280" s="99">
        <v>154.04648092701083</v>
      </c>
      <c r="J280" s="99">
        <v>120.82571693977899</v>
      </c>
      <c r="K280" s="99">
        <v>138.07959791914658</v>
      </c>
      <c r="L280" s="99">
        <v>174.37679432020869</v>
      </c>
      <c r="M280" s="99">
        <v>134.77358437432318</v>
      </c>
      <c r="N280" s="99">
        <v>152.88993595891785</v>
      </c>
      <c r="O280" s="99">
        <v>145.13813741126955</v>
      </c>
      <c r="P280" s="99">
        <v>147.44533120625223</v>
      </c>
      <c r="Q280" s="99">
        <v>132.59701315723797</v>
      </c>
      <c r="R280" s="99">
        <v>150.4841446968411</v>
      </c>
      <c r="S280" s="99">
        <v>146.3699870500343</v>
      </c>
      <c r="T280" s="99">
        <v>149.00496048536704</v>
      </c>
      <c r="U280" s="99">
        <v>151.19052934610036</v>
      </c>
      <c r="V280" s="99">
        <v>138.9268986083992</v>
      </c>
      <c r="W280" s="99">
        <v>162.22271408200564</v>
      </c>
      <c r="X280" s="99">
        <v>146.17271453655351</v>
      </c>
      <c r="Y280" s="99">
        <v>149.59140071835415</v>
      </c>
      <c r="DA280" s="63" t="s">
        <v>2918</v>
      </c>
    </row>
    <row r="281" spans="1:105" ht="12" customHeight="1" x14ac:dyDescent="0.25">
      <c r="A281" s="97" t="s">
        <v>53</v>
      </c>
      <c r="B281" s="99">
        <v>1.1899488331958854</v>
      </c>
      <c r="C281" s="99">
        <v>1.3324418561417237</v>
      </c>
      <c r="D281" s="99">
        <v>1.2894387752355543</v>
      </c>
      <c r="E281" s="99">
        <v>1.2762644608259166</v>
      </c>
      <c r="F281" s="99">
        <v>1.2270849276493689</v>
      </c>
      <c r="G281" s="99">
        <v>1.1991755114021478</v>
      </c>
      <c r="H281" s="99">
        <v>1.2408961151989157</v>
      </c>
      <c r="I281" s="99">
        <v>1.2670228051791561</v>
      </c>
      <c r="J281" s="99">
        <v>0.97551518388908809</v>
      </c>
      <c r="K281" s="99">
        <v>1.1028729705445945</v>
      </c>
      <c r="L281" s="99">
        <v>1.3840197269640824</v>
      </c>
      <c r="M281" s="99">
        <v>1.047332758494564</v>
      </c>
      <c r="N281" s="99">
        <v>1.1799907528311044</v>
      </c>
      <c r="O281" s="99">
        <v>1.1041769701818138</v>
      </c>
      <c r="P281" s="99">
        <v>1.110206706877378</v>
      </c>
      <c r="Q281" s="99">
        <v>0.98744003933140401</v>
      </c>
      <c r="R281" s="99">
        <v>1.1181546397074187</v>
      </c>
      <c r="S281" s="99">
        <v>1.0767498799793065</v>
      </c>
      <c r="T281" s="99">
        <v>1.0843597183539897</v>
      </c>
      <c r="U281" s="99">
        <v>1.0939304100606273</v>
      </c>
      <c r="V281" s="99">
        <v>1.0014831453619368</v>
      </c>
      <c r="W281" s="99">
        <v>1.1741062365555213</v>
      </c>
      <c r="X281" s="99">
        <v>1.0507576197436712</v>
      </c>
      <c r="Y281" s="99">
        <v>1.0746160416945678</v>
      </c>
      <c r="DA281" s="63" t="s">
        <v>2919</v>
      </c>
    </row>
    <row r="282" spans="1:105" ht="12" customHeight="1" x14ac:dyDescent="0.25">
      <c r="A282" s="121" t="s">
        <v>92</v>
      </c>
      <c r="B282" s="123">
        <f t="shared" ref="B282:Y282" si="130">B283</f>
        <v>0.18861107122177703</v>
      </c>
      <c r="C282" s="123">
        <f t="shared" si="130"/>
        <v>0.20905175124213382</v>
      </c>
      <c r="D282" s="123">
        <f t="shared" si="130"/>
        <v>0.22994698553880552</v>
      </c>
      <c r="E282" s="123">
        <f t="shared" si="130"/>
        <v>0.28559352620731443</v>
      </c>
      <c r="F282" s="123">
        <f t="shared" si="130"/>
        <v>0.24113842655834594</v>
      </c>
      <c r="G282" s="123">
        <f t="shared" si="130"/>
        <v>0.25052162536264733</v>
      </c>
      <c r="H282" s="123">
        <f t="shared" si="130"/>
        <v>0.27983319935760492</v>
      </c>
      <c r="I282" s="123">
        <f t="shared" si="130"/>
        <v>0.31448371482393783</v>
      </c>
      <c r="J282" s="123">
        <f t="shared" si="130"/>
        <v>0.36699716211749317</v>
      </c>
      <c r="K282" s="123">
        <f t="shared" si="130"/>
        <v>0.35053958246888856</v>
      </c>
      <c r="L282" s="123">
        <f t="shared" si="130"/>
        <v>0.43453903926450921</v>
      </c>
      <c r="M282" s="123">
        <f t="shared" si="130"/>
        <v>0.32658999819485218</v>
      </c>
      <c r="N282" s="123">
        <f t="shared" si="130"/>
        <v>0.25960981022850255</v>
      </c>
      <c r="O282" s="123">
        <f t="shared" si="130"/>
        <v>0.23822980645598713</v>
      </c>
      <c r="P282" s="123">
        <f t="shared" si="130"/>
        <v>0.26853151136863873</v>
      </c>
      <c r="Q282" s="123">
        <f t="shared" si="130"/>
        <v>0.26979249174423187</v>
      </c>
      <c r="R282" s="123">
        <f t="shared" si="130"/>
        <v>0.28586737752529262</v>
      </c>
      <c r="S282" s="123">
        <f t="shared" si="130"/>
        <v>0.31483051711673604</v>
      </c>
      <c r="T282" s="123">
        <f t="shared" si="130"/>
        <v>0.37087778838441238</v>
      </c>
      <c r="U282" s="123">
        <f t="shared" si="130"/>
        <v>0.49732005952699077</v>
      </c>
      <c r="V282" s="123">
        <f t="shared" si="130"/>
        <v>0.66498584167582886</v>
      </c>
      <c r="W282" s="123">
        <f t="shared" si="130"/>
        <v>0.94849471807877461</v>
      </c>
      <c r="X282" s="123">
        <f t="shared" si="130"/>
        <v>0.95431410427423913</v>
      </c>
      <c r="Y282" s="123">
        <f t="shared" si="130"/>
        <v>0.99841617594929899</v>
      </c>
      <c r="DA282" s="130" t="s">
        <v>2920</v>
      </c>
    </row>
    <row r="283" spans="1:105" ht="12" customHeight="1" x14ac:dyDescent="0.25">
      <c r="A283" s="97" t="s">
        <v>53</v>
      </c>
      <c r="B283" s="99">
        <f>RES_hhdet_tess!B8</f>
        <v>0.18861107122177703</v>
      </c>
      <c r="C283" s="99">
        <f>RES_hhdet_tess!C8</f>
        <v>0.20905175124213382</v>
      </c>
      <c r="D283" s="99">
        <f>RES_hhdet_tess!D8</f>
        <v>0.22994698553880552</v>
      </c>
      <c r="E283" s="99">
        <f>RES_hhdet_tess!E8</f>
        <v>0.28559352620731443</v>
      </c>
      <c r="F283" s="99">
        <f>RES_hhdet_tess!F8</f>
        <v>0.24113842655834594</v>
      </c>
      <c r="G283" s="99">
        <f>RES_hhdet_tess!G8</f>
        <v>0.25052162536264733</v>
      </c>
      <c r="H283" s="99">
        <f>RES_hhdet_tess!H8</f>
        <v>0.27983319935760492</v>
      </c>
      <c r="I283" s="99">
        <f>RES_hhdet_tess!I8</f>
        <v>0.31448371482393783</v>
      </c>
      <c r="J283" s="99">
        <f>RES_hhdet_tess!J8</f>
        <v>0.36699716211749317</v>
      </c>
      <c r="K283" s="99">
        <f>RES_hhdet_tess!K8</f>
        <v>0.35053958246888856</v>
      </c>
      <c r="L283" s="99">
        <f>RES_hhdet_tess!L8</f>
        <v>0.43453903926450921</v>
      </c>
      <c r="M283" s="99">
        <f>RES_hhdet_tess!M8</f>
        <v>0.32658999819485218</v>
      </c>
      <c r="N283" s="99">
        <f>RES_hhdet_tess!N8</f>
        <v>0.25960981022850255</v>
      </c>
      <c r="O283" s="99">
        <f>RES_hhdet_tess!O8</f>
        <v>0.23822980645598713</v>
      </c>
      <c r="P283" s="99">
        <f>RES_hhdet_tess!P8</f>
        <v>0.26853151136863873</v>
      </c>
      <c r="Q283" s="99">
        <f>RES_hhdet_tess!Q8</f>
        <v>0.26979249174423187</v>
      </c>
      <c r="R283" s="99">
        <f>RES_hhdet_tess!R8</f>
        <v>0.28586737752529262</v>
      </c>
      <c r="S283" s="99">
        <f>RES_hhdet_tess!S8</f>
        <v>0.31483051711673604</v>
      </c>
      <c r="T283" s="99">
        <f>RES_hhdet_tess!T8</f>
        <v>0.37087778838441238</v>
      </c>
      <c r="U283" s="99">
        <f>RES_hhdet_tess!U8</f>
        <v>0.49732005952699077</v>
      </c>
      <c r="V283" s="99">
        <f>RES_hhdet_tess!V8</f>
        <v>0.66498584167582886</v>
      </c>
      <c r="W283" s="99">
        <f>RES_hhdet_tess!W8</f>
        <v>0.94849471807877461</v>
      </c>
      <c r="X283" s="99">
        <f>RES_hhdet_tess!X8</f>
        <v>0.95431410427423913</v>
      </c>
      <c r="Y283" s="99">
        <f>RES_hhdet_tess!Y8</f>
        <v>0.99841617594929899</v>
      </c>
      <c r="DA283" s="63" t="s">
        <v>2921</v>
      </c>
    </row>
    <row r="284" spans="1:105" ht="12" customHeight="1" x14ac:dyDescent="0.25">
      <c r="A284" s="121" t="s">
        <v>55</v>
      </c>
      <c r="B284" s="123">
        <v>13.966544529541309</v>
      </c>
      <c r="C284" s="123">
        <v>14.109010814389466</v>
      </c>
      <c r="D284" s="123">
        <v>14.031725056298836</v>
      </c>
      <c r="E284" s="123">
        <v>13.591768898828533</v>
      </c>
      <c r="F284" s="123">
        <v>13.793777639806047</v>
      </c>
      <c r="G284" s="123">
        <v>14.603137650548385</v>
      </c>
      <c r="H284" s="123">
        <v>15.35334490330656</v>
      </c>
      <c r="I284" s="123">
        <v>15.425125371143313</v>
      </c>
      <c r="J284" s="123">
        <v>12.236717050117809</v>
      </c>
      <c r="K284" s="123">
        <v>13.274069146969557</v>
      </c>
      <c r="L284" s="123">
        <v>15.176098569005696</v>
      </c>
      <c r="M284" s="123">
        <v>13.828866210758557</v>
      </c>
      <c r="N284" s="123">
        <v>14.053181323073328</v>
      </c>
      <c r="O284" s="123">
        <v>14.084991103699029</v>
      </c>
      <c r="P284" s="123">
        <v>14.058593826955486</v>
      </c>
      <c r="Q284" s="123">
        <v>13.077077116195444</v>
      </c>
      <c r="R284" s="123">
        <v>13.146335187908186</v>
      </c>
      <c r="S284" s="123">
        <v>12.524891758890035</v>
      </c>
      <c r="T284" s="123">
        <v>12.468197668191662</v>
      </c>
      <c r="U284" s="123">
        <v>12.548935675194308</v>
      </c>
      <c r="V284" s="123">
        <v>12.411166136429012</v>
      </c>
      <c r="W284" s="123">
        <v>12.3538446056062</v>
      </c>
      <c r="X284" s="123">
        <v>11.083149229886232</v>
      </c>
      <c r="Y284" s="123">
        <v>11.178581502797165</v>
      </c>
      <c r="DA284" s="130" t="s">
        <v>2922</v>
      </c>
    </row>
    <row r="285" spans="1:105" ht="12" customHeight="1" x14ac:dyDescent="0.25">
      <c r="A285" s="97" t="s">
        <v>143</v>
      </c>
      <c r="B285" s="99">
        <v>13.431116547985821</v>
      </c>
      <c r="C285" s="99">
        <v>14.239513461995941</v>
      </c>
      <c r="D285" s="99">
        <v>13.990537732092244</v>
      </c>
      <c r="E285" s="99">
        <v>13.372429168979741</v>
      </c>
      <c r="F285" s="99">
        <v>13.866350901208664</v>
      </c>
      <c r="G285" s="99">
        <v>15.007845693971818</v>
      </c>
      <c r="H285" s="99">
        <v>16.352145667269074</v>
      </c>
      <c r="I285" s="99">
        <v>16.485118908579242</v>
      </c>
      <c r="J285" s="99">
        <v>11.895340501499756</v>
      </c>
      <c r="K285" s="99">
        <v>13.191083764223654</v>
      </c>
      <c r="L285" s="99">
        <v>15.29889107792593</v>
      </c>
      <c r="M285" s="99">
        <v>13.801216322406203</v>
      </c>
      <c r="N285" s="99">
        <v>14.043096412603809</v>
      </c>
      <c r="O285" s="99">
        <v>14.080873846789951</v>
      </c>
      <c r="P285" s="99">
        <v>14.06956405003036</v>
      </c>
      <c r="Q285" s="99">
        <v>13.050331347112225</v>
      </c>
      <c r="R285" s="99">
        <v>13.12478741684799</v>
      </c>
      <c r="S285" s="99">
        <v>12.492683860648393</v>
      </c>
      <c r="T285" s="99">
        <v>12.454091268117185</v>
      </c>
      <c r="U285" s="99">
        <v>12.553574090573983</v>
      </c>
      <c r="V285" s="99">
        <v>12.414905041682999</v>
      </c>
      <c r="W285" s="99">
        <v>12.370295221264563</v>
      </c>
      <c r="X285" s="99">
        <v>11.082225023484023</v>
      </c>
      <c r="Y285" s="99">
        <v>11.178041816415277</v>
      </c>
      <c r="DA285" s="63" t="s">
        <v>2923</v>
      </c>
    </row>
    <row r="286" spans="1:105" ht="12" customHeight="1" x14ac:dyDescent="0.25">
      <c r="A286" s="97" t="s">
        <v>124</v>
      </c>
      <c r="B286" s="99">
        <v>0</v>
      </c>
      <c r="C286" s="99">
        <v>0</v>
      </c>
      <c r="D286" s="99">
        <v>0</v>
      </c>
      <c r="E286" s="99">
        <v>0</v>
      </c>
      <c r="F286" s="99">
        <v>0</v>
      </c>
      <c r="G286" s="99">
        <v>0</v>
      </c>
      <c r="H286" s="99">
        <v>0</v>
      </c>
      <c r="I286" s="99">
        <v>0</v>
      </c>
      <c r="J286" s="99">
        <v>0</v>
      </c>
      <c r="K286" s="99">
        <v>0</v>
      </c>
      <c r="L286" s="99">
        <v>0</v>
      </c>
      <c r="M286" s="99">
        <v>0</v>
      </c>
      <c r="N286" s="99">
        <v>0</v>
      </c>
      <c r="O286" s="99">
        <v>0</v>
      </c>
      <c r="P286" s="99">
        <v>0</v>
      </c>
      <c r="Q286" s="99">
        <v>0</v>
      </c>
      <c r="R286" s="99">
        <v>0</v>
      </c>
      <c r="S286" s="99">
        <v>0</v>
      </c>
      <c r="T286" s="99">
        <v>0</v>
      </c>
      <c r="U286" s="99">
        <v>0</v>
      </c>
      <c r="V286" s="99">
        <v>0</v>
      </c>
      <c r="W286" s="99">
        <v>0</v>
      </c>
      <c r="X286" s="99">
        <v>0</v>
      </c>
      <c r="Y286" s="99">
        <v>0</v>
      </c>
      <c r="DA286" s="63" t="s">
        <v>2924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X287" s="99">
        <v>0</v>
      </c>
      <c r="Y287" s="99">
        <v>0</v>
      </c>
      <c r="DA287" s="63" t="s">
        <v>2925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X288" s="102">
        <v>0</v>
      </c>
      <c r="Y288" s="102">
        <v>0</v>
      </c>
      <c r="DA288" s="131" t="s">
        <v>2926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X289" s="105">
        <v>0</v>
      </c>
      <c r="Y289" s="105">
        <v>0</v>
      </c>
      <c r="DA289" s="132" t="s">
        <v>2927</v>
      </c>
    </row>
    <row r="290" spans="1:105" ht="12" customHeight="1" x14ac:dyDescent="0.25">
      <c r="A290" s="106" t="s">
        <v>122</v>
      </c>
      <c r="B290" s="102">
        <v>14.251711128329823</v>
      </c>
      <c r="C290" s="102">
        <v>14.031247035409939</v>
      </c>
      <c r="D290" s="102">
        <v>14.061100032072465</v>
      </c>
      <c r="E290" s="102">
        <v>13.781712311259483</v>
      </c>
      <c r="F290" s="102">
        <v>13.716080252868077</v>
      </c>
      <c r="G290" s="102">
        <v>14.127517959419952</v>
      </c>
      <c r="H290" s="102">
        <v>14.031697735161275</v>
      </c>
      <c r="I290" s="102">
        <v>13.576961263388309</v>
      </c>
      <c r="J290" s="102">
        <v>13.370994760781086</v>
      </c>
      <c r="K290" s="102">
        <v>13.74447635704232</v>
      </c>
      <c r="L290" s="102">
        <v>13.749522653147569</v>
      </c>
      <c r="M290" s="102">
        <v>14.347220216711133</v>
      </c>
      <c r="N290" s="102">
        <v>14.287008582881507</v>
      </c>
      <c r="O290" s="102">
        <v>14.177060425782232</v>
      </c>
      <c r="P290" s="102">
        <v>13.824120907584634</v>
      </c>
      <c r="Q290" s="102">
        <v>13.624971093490947</v>
      </c>
      <c r="R290" s="102">
        <v>13.571688893742012</v>
      </c>
      <c r="S290" s="102">
        <v>13.139756021000819</v>
      </c>
      <c r="T290" s="102">
        <v>12.735949289155105</v>
      </c>
      <c r="U290" s="102">
        <v>12.444921542512251</v>
      </c>
      <c r="V290" s="102">
        <v>12.315673416591926</v>
      </c>
      <c r="W290" s="102">
        <v>11.902429161026426</v>
      </c>
      <c r="X290" s="102">
        <v>11.112962853654063</v>
      </c>
      <c r="Y290" s="102">
        <v>11.193867081705665</v>
      </c>
      <c r="DA290" s="131" t="s">
        <v>2928</v>
      </c>
    </row>
    <row r="291" spans="1:105" ht="12" customHeight="1" x14ac:dyDescent="0.25">
      <c r="A291" s="107" t="s">
        <v>121</v>
      </c>
      <c r="B291" s="105">
        <v>14.251711128329823</v>
      </c>
      <c r="C291" s="105">
        <v>14.031065090472005</v>
      </c>
      <c r="D291" s="105">
        <v>14.061529830143053</v>
      </c>
      <c r="E291" s="105">
        <v>13.781730024512441</v>
      </c>
      <c r="F291" s="105">
        <v>13.71480748027426</v>
      </c>
      <c r="G291" s="105">
        <v>14.12535609635829</v>
      </c>
      <c r="H291" s="105">
        <v>14.03028079422586</v>
      </c>
      <c r="I291" s="105">
        <v>13.577530796422945</v>
      </c>
      <c r="J291" s="105">
        <v>13.37162128515364</v>
      </c>
      <c r="K291" s="105">
        <v>13.741303182018507</v>
      </c>
      <c r="L291" s="105">
        <v>13.748481533581597</v>
      </c>
      <c r="M291" s="105">
        <v>14.349564555548699</v>
      </c>
      <c r="N291" s="105">
        <v>14.297697572233437</v>
      </c>
      <c r="O291" s="105">
        <v>14.194273980268804</v>
      </c>
      <c r="P291" s="105">
        <v>13.885800759055289</v>
      </c>
      <c r="Q291" s="105">
        <v>13.680450545416688</v>
      </c>
      <c r="R291" s="105">
        <v>13.622095518253667</v>
      </c>
      <c r="S291" s="105">
        <v>13.221307810537175</v>
      </c>
      <c r="T291" s="105">
        <v>12.858334154817731</v>
      </c>
      <c r="U291" s="105">
        <v>12.610665176734404</v>
      </c>
      <c r="V291" s="105">
        <v>12.536546877600884</v>
      </c>
      <c r="W291" s="105">
        <v>12.294692377696094</v>
      </c>
      <c r="X291" s="105">
        <v>0</v>
      </c>
      <c r="Y291" s="105">
        <v>0</v>
      </c>
      <c r="DA291" s="132" t="s">
        <v>2929</v>
      </c>
    </row>
    <row r="292" spans="1:105" ht="12" customHeight="1" x14ac:dyDescent="0.25">
      <c r="A292" s="108" t="s">
        <v>53</v>
      </c>
      <c r="B292" s="99">
        <v>11.46294612220508</v>
      </c>
      <c r="C292" s="99">
        <v>11.198716190310998</v>
      </c>
      <c r="D292" s="99">
        <v>11.251212526444483</v>
      </c>
      <c r="E292" s="99">
        <v>10.97607024698681</v>
      </c>
      <c r="F292" s="99">
        <v>10.93726336727741</v>
      </c>
      <c r="G292" s="99">
        <v>11.313546911597255</v>
      </c>
      <c r="H292" s="99">
        <v>11.228036711360707</v>
      </c>
      <c r="I292" s="99">
        <v>11.019961116757187</v>
      </c>
      <c r="J292" s="99">
        <v>10.749387330463705</v>
      </c>
      <c r="K292" s="99">
        <v>11.050763581053666</v>
      </c>
      <c r="L292" s="99">
        <v>11.021397316997605</v>
      </c>
      <c r="M292" s="99">
        <v>11.545385389615541</v>
      </c>
      <c r="N292" s="99">
        <v>11.492564253569048</v>
      </c>
      <c r="O292" s="99">
        <v>11.393922484067199</v>
      </c>
      <c r="P292" s="99">
        <v>11.154939801547041</v>
      </c>
      <c r="Q292" s="99">
        <v>10.9725742671919</v>
      </c>
      <c r="R292" s="99">
        <v>10.955086061591839</v>
      </c>
      <c r="S292" s="99">
        <v>10.633787867123855</v>
      </c>
      <c r="T292" s="99">
        <v>10.352311603881317</v>
      </c>
      <c r="U292" s="99">
        <v>10.141953058294057</v>
      </c>
      <c r="V292" s="99">
        <v>10.072350177744358</v>
      </c>
      <c r="W292" s="99">
        <v>9.765435797541782</v>
      </c>
      <c r="X292" s="99">
        <v>0</v>
      </c>
      <c r="Y292" s="99">
        <v>0</v>
      </c>
      <c r="DA292" s="63" t="s">
        <v>2930</v>
      </c>
    </row>
    <row r="293" spans="1:105" ht="12" customHeight="1" x14ac:dyDescent="0.25">
      <c r="A293" s="108" t="s">
        <v>52</v>
      </c>
      <c r="B293" s="99">
        <v>2.7887650061247431</v>
      </c>
      <c r="C293" s="99">
        <v>2.8323489001610067</v>
      </c>
      <c r="D293" s="99">
        <v>2.8103173036985676</v>
      </c>
      <c r="E293" s="99">
        <v>2.8056597775256304</v>
      </c>
      <c r="F293" s="99">
        <v>2.7775441129968508</v>
      </c>
      <c r="G293" s="99">
        <v>2.8118091847610382</v>
      </c>
      <c r="H293" s="99">
        <v>2.802244082865152</v>
      </c>
      <c r="I293" s="99">
        <v>2.5575696796657561</v>
      </c>
      <c r="J293" s="99">
        <v>2.622233954689936</v>
      </c>
      <c r="K293" s="99">
        <v>2.6905396009648381</v>
      </c>
      <c r="L293" s="99">
        <v>2.727084216583989</v>
      </c>
      <c r="M293" s="99">
        <v>2.8041791659331592</v>
      </c>
      <c r="N293" s="99">
        <v>2.8051333186643896</v>
      </c>
      <c r="O293" s="99">
        <v>2.8003514962016043</v>
      </c>
      <c r="P293" s="99">
        <v>2.7308609575082459</v>
      </c>
      <c r="Q293" s="99">
        <v>2.7078762782247887</v>
      </c>
      <c r="R293" s="99">
        <v>2.6670094566618281</v>
      </c>
      <c r="S293" s="99">
        <v>2.5875199434133216</v>
      </c>
      <c r="T293" s="99">
        <v>2.5060225509364145</v>
      </c>
      <c r="U293" s="99">
        <v>2.4687121184403473</v>
      </c>
      <c r="V293" s="99">
        <v>2.464196699856525</v>
      </c>
      <c r="W293" s="99">
        <v>2.5292565801543119</v>
      </c>
      <c r="X293" s="99">
        <v>0</v>
      </c>
      <c r="Y293" s="99">
        <v>0</v>
      </c>
      <c r="DA293" s="63" t="s">
        <v>2931</v>
      </c>
    </row>
    <row r="294" spans="1:105" ht="12" customHeight="1" x14ac:dyDescent="0.25">
      <c r="A294" s="121" t="s">
        <v>54</v>
      </c>
      <c r="B294" s="123">
        <v>1.3860973859455097</v>
      </c>
      <c r="C294" s="123">
        <v>1.4261675417645241</v>
      </c>
      <c r="D294" s="123">
        <v>1.4264756867267894</v>
      </c>
      <c r="E294" s="123">
        <v>1.4435555626080447</v>
      </c>
      <c r="F294" s="123">
        <v>1.4256850887881205</v>
      </c>
      <c r="G294" s="123">
        <v>1.4723430683171503</v>
      </c>
      <c r="H294" s="123">
        <v>1.4203262354135744</v>
      </c>
      <c r="I294" s="123">
        <v>1.4345568809265166</v>
      </c>
      <c r="J294" s="123">
        <v>1.5018812355011841</v>
      </c>
      <c r="K294" s="123">
        <v>1.6148680578797039</v>
      </c>
      <c r="L294" s="123">
        <v>1.6370254119389975</v>
      </c>
      <c r="M294" s="123">
        <v>1.6376713989790441</v>
      </c>
      <c r="N294" s="123">
        <v>1.6927610152639065</v>
      </c>
      <c r="O294" s="123">
        <v>1.7025683212263654</v>
      </c>
      <c r="P294" s="123">
        <v>1.6860318848963856</v>
      </c>
      <c r="Q294" s="123">
        <v>1.6827447494839398</v>
      </c>
      <c r="R294" s="123">
        <v>1.6805415667229786</v>
      </c>
      <c r="S294" s="123">
        <v>1.6760692440586966</v>
      </c>
      <c r="T294" s="123">
        <v>1.710099667004235</v>
      </c>
      <c r="U294" s="123">
        <v>1.7281355887868377</v>
      </c>
      <c r="V294" s="123">
        <v>2.2951085258602841</v>
      </c>
      <c r="W294" s="123">
        <v>2.2642008813469756</v>
      </c>
      <c r="X294" s="123">
        <v>2.1111509972741649</v>
      </c>
      <c r="Y294" s="123">
        <v>1.9698352492784967</v>
      </c>
      <c r="DA294" s="130" t="s">
        <v>2932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X295" s="99">
        <v>0</v>
      </c>
      <c r="Y295" s="99">
        <v>0</v>
      </c>
      <c r="DA295" s="63" t="s">
        <v>2933</v>
      </c>
    </row>
    <row r="296" spans="1:105" ht="12" customHeight="1" x14ac:dyDescent="0.25">
      <c r="A296" s="97" t="s">
        <v>50</v>
      </c>
      <c r="B296" s="99">
        <v>1.020900333887272</v>
      </c>
      <c r="C296" s="99">
        <v>1.5775423287298573</v>
      </c>
      <c r="D296" s="99">
        <v>1.4843631396270325</v>
      </c>
      <c r="E296" s="99">
        <v>1.6863503293582884</v>
      </c>
      <c r="F296" s="99">
        <v>1.4383752991456573</v>
      </c>
      <c r="G296" s="99">
        <v>1.7734652280936358</v>
      </c>
      <c r="H296" s="99">
        <v>0.92794414381755441</v>
      </c>
      <c r="I296" s="99">
        <v>1.2323700573619876</v>
      </c>
      <c r="J296" s="99">
        <v>1.7297944561807905</v>
      </c>
      <c r="K296" s="99">
        <v>2.0245477841462054</v>
      </c>
      <c r="L296" s="99">
        <v>1.5878911360288128</v>
      </c>
      <c r="M296" s="99">
        <v>1.5286812176337217</v>
      </c>
      <c r="N296" s="99">
        <v>1.2754713352174758</v>
      </c>
      <c r="O296" s="99">
        <v>1.7348628272438329</v>
      </c>
      <c r="P296" s="99">
        <v>1.6488249510102853</v>
      </c>
      <c r="Q296" s="99">
        <v>2.0216921655920426</v>
      </c>
      <c r="R296" s="99">
        <v>1.6023016075173644</v>
      </c>
      <c r="S296" s="99">
        <v>1.6475697300845111</v>
      </c>
      <c r="T296" s="99">
        <v>1.7111748036578514</v>
      </c>
      <c r="U296" s="99">
        <v>1.7528000859320991</v>
      </c>
      <c r="V296" s="99">
        <v>2.2698287586165993</v>
      </c>
      <c r="W296" s="99">
        <v>2.3920621558190165</v>
      </c>
      <c r="X296" s="99">
        <v>2.132660848829715</v>
      </c>
      <c r="Y296" s="99">
        <v>1.8301846210954105</v>
      </c>
      <c r="DA296" s="63" t="s">
        <v>2934</v>
      </c>
    </row>
    <row r="297" spans="1:105" ht="12" customHeight="1" x14ac:dyDescent="0.25">
      <c r="A297" s="109" t="s">
        <v>120</v>
      </c>
      <c r="B297" s="110">
        <v>1.4263848962196237</v>
      </c>
      <c r="C297" s="110">
        <v>1.4085053631862388</v>
      </c>
      <c r="D297" s="110">
        <v>1.4194480883735965</v>
      </c>
      <c r="E297" s="110">
        <v>1.4129831018749319</v>
      </c>
      <c r="F297" s="110">
        <v>1.4241640669408542</v>
      </c>
      <c r="G297" s="110">
        <v>1.4377954576222254</v>
      </c>
      <c r="H297" s="110">
        <v>1.4736292811548879</v>
      </c>
      <c r="I297" s="110">
        <v>1.4560819742418207</v>
      </c>
      <c r="J297" s="110">
        <v>1.4779943494882701</v>
      </c>
      <c r="K297" s="110">
        <v>1.5738875912083368</v>
      </c>
      <c r="L297" s="110">
        <v>1.6415820171376239</v>
      </c>
      <c r="M297" s="110">
        <v>1.6457828707300934</v>
      </c>
      <c r="N297" s="110">
        <v>1.7175402787388285</v>
      </c>
      <c r="O297" s="110">
        <v>1.7008078786170757</v>
      </c>
      <c r="P297" s="110">
        <v>1.6880264449794582</v>
      </c>
      <c r="Q297" s="110">
        <v>1.6652906466610973</v>
      </c>
      <c r="R297" s="110">
        <v>1.684579758165849</v>
      </c>
      <c r="S297" s="110">
        <v>1.6775530607647136</v>
      </c>
      <c r="T297" s="110">
        <v>1.7100539165083362</v>
      </c>
      <c r="U297" s="110">
        <v>1.7270909428681442</v>
      </c>
      <c r="V297" s="110">
        <v>2.2961641050064343</v>
      </c>
      <c r="W297" s="110">
        <v>2.2592727540837978</v>
      </c>
      <c r="X297" s="110">
        <v>2.1103410512769147</v>
      </c>
      <c r="Y297" s="110">
        <v>1.9742962059990175</v>
      </c>
      <c r="DA297" s="60" t="s">
        <v>2935</v>
      </c>
    </row>
    <row r="299" spans="1:105" ht="12" customHeight="1" x14ac:dyDescent="0.25">
      <c r="A299" s="116" t="s">
        <v>167</v>
      </c>
      <c r="B299" s="118">
        <f t="shared" ref="B299:Q299" si="131">B300+B303+B305+B315</f>
        <v>74.594667640265158</v>
      </c>
      <c r="C299" s="118">
        <f t="shared" si="131"/>
        <v>83.5953693545748</v>
      </c>
      <c r="D299" s="118">
        <f t="shared" si="131"/>
        <v>83.453937309893576</v>
      </c>
      <c r="E299" s="118">
        <f t="shared" si="131"/>
        <v>83.706896888077267</v>
      </c>
      <c r="F299" s="118">
        <f t="shared" si="131"/>
        <v>82.919723517556932</v>
      </c>
      <c r="G299" s="118">
        <f t="shared" si="131"/>
        <v>82.556158172868095</v>
      </c>
      <c r="H299" s="118">
        <f t="shared" si="131"/>
        <v>86.860358461095132</v>
      </c>
      <c r="I299" s="118">
        <f t="shared" si="131"/>
        <v>90.7806120724766</v>
      </c>
      <c r="J299" s="118">
        <f t="shared" si="131"/>
        <v>70.882577957049776</v>
      </c>
      <c r="K299" s="118">
        <f t="shared" si="131"/>
        <v>81.195823921405989</v>
      </c>
      <c r="L299" s="118">
        <f t="shared" si="131"/>
        <v>102.06479941886117</v>
      </c>
      <c r="M299" s="118">
        <f t="shared" si="131"/>
        <v>79.809147408909539</v>
      </c>
      <c r="N299" s="118">
        <f t="shared" si="131"/>
        <v>88.705456183076976</v>
      </c>
      <c r="O299" s="118">
        <f t="shared" si="131"/>
        <v>82.448782739483633</v>
      </c>
      <c r="P299" s="118">
        <f t="shared" si="131"/>
        <v>83.185097868196692</v>
      </c>
      <c r="Q299" s="118">
        <f t="shared" si="131"/>
        <v>76.084730228585627</v>
      </c>
      <c r="R299" s="118">
        <f t="shared" ref="R299:V299" si="132">R300+R303+R305+R315</f>
        <v>85.045237549408711</v>
      </c>
      <c r="S299" s="118">
        <f t="shared" si="132"/>
        <v>80.963444573276746</v>
      </c>
      <c r="T299" s="118">
        <f t="shared" si="132"/>
        <v>79.964587556011082</v>
      </c>
      <c r="U299" s="118">
        <f t="shared" si="132"/>
        <v>78.458109435964971</v>
      </c>
      <c r="V299" s="118">
        <f t="shared" si="132"/>
        <v>70.814455742443499</v>
      </c>
      <c r="W299" s="118">
        <f t="shared" ref="W299:Y299" si="133">W300+W303+W305+W315</f>
        <v>80.574493536383002</v>
      </c>
      <c r="X299" s="118">
        <f t="shared" si="133"/>
        <v>71.850469454672307</v>
      </c>
      <c r="Y299" s="118">
        <f t="shared" si="133"/>
        <v>72.896359100021215</v>
      </c>
      <c r="DA299" s="129" t="s">
        <v>3084</v>
      </c>
    </row>
    <row r="300" spans="1:105" ht="12" customHeight="1" x14ac:dyDescent="0.25">
      <c r="A300" s="121" t="s">
        <v>57</v>
      </c>
      <c r="B300" s="123">
        <f t="shared" ref="B300:Q300" si="134">SUM(B301:B302)</f>
        <v>71.547995342537476</v>
      </c>
      <c r="C300" s="123">
        <f t="shared" si="134"/>
        <v>80.12766125359002</v>
      </c>
      <c r="D300" s="123">
        <f t="shared" si="134"/>
        <v>79.674526076748919</v>
      </c>
      <c r="E300" s="123">
        <f t="shared" si="134"/>
        <v>79.707936683252441</v>
      </c>
      <c r="F300" s="123">
        <f t="shared" si="134"/>
        <v>78.36601442104957</v>
      </c>
      <c r="G300" s="123">
        <f t="shared" si="134"/>
        <v>77.437455991666369</v>
      </c>
      <c r="H300" s="123">
        <f t="shared" si="134"/>
        <v>81.05446155453545</v>
      </c>
      <c r="I300" s="123">
        <f t="shared" si="134"/>
        <v>84.250380194173317</v>
      </c>
      <c r="J300" s="123">
        <f t="shared" si="134"/>
        <v>65.285388910010411</v>
      </c>
      <c r="K300" s="123">
        <f t="shared" si="134"/>
        <v>74.388940223596109</v>
      </c>
      <c r="L300" s="123">
        <f t="shared" si="134"/>
        <v>93.607654789341439</v>
      </c>
      <c r="M300" s="123">
        <f t="shared" si="134"/>
        <v>71.992818558746734</v>
      </c>
      <c r="N300" s="123">
        <f t="shared" si="134"/>
        <v>80.740246757434036</v>
      </c>
      <c r="O300" s="123">
        <f t="shared" si="134"/>
        <v>74.625180414518937</v>
      </c>
      <c r="P300" s="123">
        <f t="shared" si="134"/>
        <v>75.435924719718429</v>
      </c>
      <c r="Q300" s="123">
        <f t="shared" si="134"/>
        <v>68.807139989111164</v>
      </c>
      <c r="R300" s="123">
        <f t="shared" ref="R300:V300" si="135">SUM(R301:R302)</f>
        <v>77.768006724042536</v>
      </c>
      <c r="S300" s="123">
        <f t="shared" si="135"/>
        <v>74.139868212372136</v>
      </c>
      <c r="T300" s="123">
        <f t="shared" si="135"/>
        <v>73.310035436739781</v>
      </c>
      <c r="U300" s="123">
        <f t="shared" si="135"/>
        <v>71.911171929180597</v>
      </c>
      <c r="V300" s="123">
        <f t="shared" si="135"/>
        <v>64.416512780230008</v>
      </c>
      <c r="W300" s="123">
        <f t="shared" ref="W300:Y300" si="136">SUM(W301:W302)</f>
        <v>74.213033846419719</v>
      </c>
      <c r="X300" s="123">
        <f t="shared" si="136"/>
        <v>66.168501158826416</v>
      </c>
      <c r="Y300" s="123">
        <f t="shared" si="136"/>
        <v>67.237827774656424</v>
      </c>
      <c r="DA300" s="130" t="s">
        <v>3085</v>
      </c>
    </row>
    <row r="301" spans="1:105" ht="12" customHeight="1" x14ac:dyDescent="0.25">
      <c r="A301" s="97" t="s">
        <v>51</v>
      </c>
      <c r="B301" s="99">
        <v>71.547995342537476</v>
      </c>
      <c r="C301" s="99">
        <v>80.12766125359002</v>
      </c>
      <c r="D301" s="99">
        <v>79.674526076748919</v>
      </c>
      <c r="E301" s="99">
        <v>79.707936683252441</v>
      </c>
      <c r="F301" s="99">
        <v>78.36601442104957</v>
      </c>
      <c r="G301" s="99">
        <v>77.437455991666369</v>
      </c>
      <c r="H301" s="99">
        <v>81.05446155453545</v>
      </c>
      <c r="I301" s="99">
        <v>84.250380194173317</v>
      </c>
      <c r="J301" s="99">
        <v>65.285388910010411</v>
      </c>
      <c r="K301" s="99">
        <v>74.388940223596109</v>
      </c>
      <c r="L301" s="99">
        <v>93.607654789341439</v>
      </c>
      <c r="M301" s="99">
        <v>71.992818558746734</v>
      </c>
      <c r="N301" s="99">
        <v>80.740246757434036</v>
      </c>
      <c r="O301" s="99">
        <v>74.625180414518937</v>
      </c>
      <c r="P301" s="99">
        <v>75.435924719718429</v>
      </c>
      <c r="Q301" s="99">
        <v>68.807139989111164</v>
      </c>
      <c r="R301" s="99">
        <v>77.768006724042536</v>
      </c>
      <c r="S301" s="99">
        <v>74.139868212372136</v>
      </c>
      <c r="T301" s="99">
        <v>73.310035436739781</v>
      </c>
      <c r="U301" s="99">
        <v>71.911171929180597</v>
      </c>
      <c r="V301" s="99">
        <v>64.416512780230008</v>
      </c>
      <c r="W301" s="99">
        <v>74.213033846419719</v>
      </c>
      <c r="X301" s="99">
        <v>66.168501158826416</v>
      </c>
      <c r="Y301" s="99">
        <v>67.237827774656424</v>
      </c>
      <c r="DA301" s="63" t="s">
        <v>3086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X302" s="99">
        <v>0</v>
      </c>
      <c r="Y302" s="99">
        <v>0</v>
      </c>
      <c r="DA302" s="63" t="s">
        <v>3087</v>
      </c>
    </row>
    <row r="303" spans="1:105" ht="12" customHeight="1" x14ac:dyDescent="0.25">
      <c r="A303" s="121" t="s">
        <v>92</v>
      </c>
      <c r="B303" s="123">
        <f t="shared" ref="B303:Y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X303" s="123">
        <f t="shared" si="137"/>
        <v>0</v>
      </c>
      <c r="Y303" s="123">
        <f t="shared" si="137"/>
        <v>0</v>
      </c>
      <c r="DA303" s="130" t="s">
        <v>3088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X304" s="99">
        <v>0</v>
      </c>
      <c r="Y304" s="99">
        <v>0</v>
      </c>
      <c r="DA304" s="63" t="s">
        <v>3089</v>
      </c>
    </row>
    <row r="305" spans="1:105" ht="12" customHeight="1" x14ac:dyDescent="0.25">
      <c r="A305" s="121" t="s">
        <v>55</v>
      </c>
      <c r="B305" s="123">
        <v>3.009218111458738</v>
      </c>
      <c r="C305" s="123">
        <v>3.4069607091968805</v>
      </c>
      <c r="D305" s="123">
        <v>3.7202825092921774</v>
      </c>
      <c r="E305" s="123">
        <v>3.9296773795442017</v>
      </c>
      <c r="F305" s="123">
        <v>4.497234393793784</v>
      </c>
      <c r="G305" s="123">
        <v>5.051848293414916</v>
      </c>
      <c r="H305" s="123">
        <v>5.7727532714158398</v>
      </c>
      <c r="I305" s="123">
        <v>6.4869092385334381</v>
      </c>
      <c r="J305" s="123">
        <v>5.5372390339796693</v>
      </c>
      <c r="K305" s="123">
        <v>6.739634154161541</v>
      </c>
      <c r="L305" s="123">
        <v>8.4079244696559936</v>
      </c>
      <c r="M305" s="123">
        <v>7.7776585143631065</v>
      </c>
      <c r="N305" s="123">
        <v>7.9391048767414416</v>
      </c>
      <c r="O305" s="123">
        <v>7.7908660433745744</v>
      </c>
      <c r="P305" s="123">
        <v>7.7185536543276223</v>
      </c>
      <c r="Q305" s="123">
        <v>7.241454876204795</v>
      </c>
      <c r="R305" s="123">
        <v>7.2485369742377355</v>
      </c>
      <c r="S305" s="123">
        <v>6.7938434555000367</v>
      </c>
      <c r="T305" s="123">
        <v>6.6291020817819932</v>
      </c>
      <c r="U305" s="123">
        <v>6.5210128786027388</v>
      </c>
      <c r="V305" s="123">
        <v>6.3648749698387732</v>
      </c>
      <c r="W305" s="123">
        <v>6.3292371380347117</v>
      </c>
      <c r="X305" s="123">
        <v>5.6538888830780776</v>
      </c>
      <c r="Y305" s="123">
        <v>5.6379882338393177</v>
      </c>
      <c r="DA305" s="130" t="s">
        <v>3090</v>
      </c>
    </row>
    <row r="306" spans="1:105" ht="12" customHeight="1" x14ac:dyDescent="0.25">
      <c r="A306" s="97" t="s">
        <v>143</v>
      </c>
      <c r="B306" s="99">
        <v>8.6593173388001894</v>
      </c>
      <c r="C306" s="99">
        <v>9.1242892538873566</v>
      </c>
      <c r="D306" s="99">
        <v>8.9353996639126727</v>
      </c>
      <c r="E306" s="99">
        <v>8.4675191154464358</v>
      </c>
      <c r="F306" s="99">
        <v>8.6967829462160058</v>
      </c>
      <c r="G306" s="99">
        <v>9.3501579973832332</v>
      </c>
      <c r="H306" s="99">
        <v>10.13525959929024</v>
      </c>
      <c r="I306" s="99">
        <v>10.207430725943921</v>
      </c>
      <c r="J306" s="99">
        <v>7.2037201908192046</v>
      </c>
      <c r="K306" s="99">
        <v>7.9288520528573638</v>
      </c>
      <c r="L306" s="99">
        <v>9.1316156981523076</v>
      </c>
      <c r="M306" s="99">
        <v>8.1924669684624725</v>
      </c>
      <c r="N306" s="99">
        <v>8.2807797110632411</v>
      </c>
      <c r="O306" s="99">
        <v>8.1372838620001229</v>
      </c>
      <c r="P306" s="99">
        <v>8.0837242704437191</v>
      </c>
      <c r="Q306" s="99">
        <v>7.5933312037067395</v>
      </c>
      <c r="R306" s="99">
        <v>7.6137239571225894</v>
      </c>
      <c r="S306" s="99">
        <v>7.147562414583521</v>
      </c>
      <c r="T306" s="99">
        <v>6.9713237089737552</v>
      </c>
      <c r="U306" s="99">
        <v>6.8348005558363889</v>
      </c>
      <c r="V306" s="99">
        <v>6.6377527820505104</v>
      </c>
      <c r="W306" s="99">
        <v>6.562788323940052</v>
      </c>
      <c r="X306" s="99">
        <v>5.8291564165994725</v>
      </c>
      <c r="Y306" s="99">
        <v>5.8370481117315256</v>
      </c>
      <c r="DA306" s="63" t="s">
        <v>3091</v>
      </c>
    </row>
    <row r="307" spans="1:105" ht="12" customHeight="1" x14ac:dyDescent="0.25">
      <c r="A307" s="97" t="s">
        <v>124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X307" s="99">
        <v>0</v>
      </c>
      <c r="Y307" s="99">
        <v>0</v>
      </c>
      <c r="DA307" s="63" t="s">
        <v>3092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X308" s="99">
        <v>0</v>
      </c>
      <c r="Y308" s="99">
        <v>0</v>
      </c>
      <c r="DA308" s="63" t="s">
        <v>3093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X309" s="102">
        <v>0</v>
      </c>
      <c r="Y309" s="102">
        <v>0</v>
      </c>
      <c r="DA309" s="131" t="s">
        <v>3094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X310" s="105">
        <v>0</v>
      </c>
      <c r="Y310" s="105">
        <v>0</v>
      </c>
      <c r="DA310" s="132" t="s">
        <v>3095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X311" s="102">
        <v>0</v>
      </c>
      <c r="Y311" s="102">
        <v>0</v>
      </c>
      <c r="DA311" s="131" t="s">
        <v>3096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X312" s="105">
        <v>0</v>
      </c>
      <c r="Y312" s="105">
        <v>0</v>
      </c>
      <c r="DA312" s="132" t="s">
        <v>3097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X313" s="99">
        <v>0</v>
      </c>
      <c r="Y313" s="99">
        <v>0</v>
      </c>
      <c r="DA313" s="63" t="s">
        <v>3098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X314" s="99">
        <v>0</v>
      </c>
      <c r="Y314" s="99">
        <v>0</v>
      </c>
      <c r="DA314" s="63" t="s">
        <v>3099</v>
      </c>
    </row>
    <row r="315" spans="1:105" ht="12" customHeight="1" x14ac:dyDescent="0.25">
      <c r="A315" s="121" t="s">
        <v>54</v>
      </c>
      <c r="B315" s="123">
        <v>3.745418626894912E-2</v>
      </c>
      <c r="C315" s="123">
        <v>6.0747391787903747E-2</v>
      </c>
      <c r="D315" s="123">
        <v>5.912872385247861E-2</v>
      </c>
      <c r="E315" s="123">
        <v>6.9282825280625113E-2</v>
      </c>
      <c r="F315" s="123">
        <v>5.6474702713567471E-2</v>
      </c>
      <c r="G315" s="123">
        <v>6.6853887786807772E-2</v>
      </c>
      <c r="H315" s="123">
        <v>3.314363514384458E-2</v>
      </c>
      <c r="I315" s="123">
        <v>4.3322639769839959E-2</v>
      </c>
      <c r="J315" s="123">
        <v>5.9950013059689305E-2</v>
      </c>
      <c r="K315" s="123">
        <v>6.7249543648349619E-2</v>
      </c>
      <c r="L315" s="123">
        <v>4.9220159863739302E-2</v>
      </c>
      <c r="M315" s="123">
        <v>3.8670335799693686E-2</v>
      </c>
      <c r="N315" s="123">
        <v>2.610454890149776E-2</v>
      </c>
      <c r="O315" s="123">
        <v>3.2736281590119903E-2</v>
      </c>
      <c r="P315" s="123">
        <v>3.0619494150641986E-2</v>
      </c>
      <c r="Q315" s="123">
        <v>3.6135363269664343E-2</v>
      </c>
      <c r="R315" s="123">
        <v>2.8693851128439619E-2</v>
      </c>
      <c r="S315" s="123">
        <v>2.973290540457774E-2</v>
      </c>
      <c r="T315" s="123">
        <v>2.5450037489312526E-2</v>
      </c>
      <c r="U315" s="123">
        <v>2.5924628181641693E-2</v>
      </c>
      <c r="V315" s="123">
        <v>3.3067992374731715E-2</v>
      </c>
      <c r="W315" s="123">
        <v>3.2222551928567086E-2</v>
      </c>
      <c r="X315" s="123">
        <v>2.8079412767808672E-2</v>
      </c>
      <c r="Y315" s="123">
        <v>2.0543091525464928E-2</v>
      </c>
      <c r="DA315" s="130" t="s">
        <v>3100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X316" s="99">
        <v>0</v>
      </c>
      <c r="Y316" s="99">
        <v>0</v>
      </c>
      <c r="DA316" s="63" t="s">
        <v>3101</v>
      </c>
    </row>
    <row r="317" spans="1:105" ht="12" customHeight="1" x14ac:dyDescent="0.25">
      <c r="A317" s="97" t="s">
        <v>50</v>
      </c>
      <c r="B317" s="99">
        <v>0.37696780524403611</v>
      </c>
      <c r="C317" s="99">
        <v>0.58138664644356441</v>
      </c>
      <c r="D317" s="99">
        <v>0.54618148996662641</v>
      </c>
      <c r="E317" s="99">
        <v>0.61950047215744575</v>
      </c>
      <c r="F317" s="99">
        <v>0.52765521770913515</v>
      </c>
      <c r="G317" s="99">
        <v>0.64956240727280112</v>
      </c>
      <c r="H317" s="99">
        <v>0.33930498424238015</v>
      </c>
      <c r="I317" s="99">
        <v>0.45025545976678882</v>
      </c>
      <c r="J317" s="99">
        <v>0.63195427300514595</v>
      </c>
      <c r="K317" s="99">
        <v>0.73953995103535697</v>
      </c>
      <c r="L317" s="99">
        <v>0.57996548662972236</v>
      </c>
      <c r="M317" s="99">
        <v>0.55826616758542558</v>
      </c>
      <c r="N317" s="99">
        <v>0.46571240366630379</v>
      </c>
      <c r="O317" s="99">
        <v>0.63326823714668923</v>
      </c>
      <c r="P317" s="99">
        <v>0.6018018336336457</v>
      </c>
      <c r="Q317" s="99">
        <v>0.73786080482895255</v>
      </c>
      <c r="R317" s="99">
        <v>0.58463721674195723</v>
      </c>
      <c r="S317" s="99">
        <v>0.60080974369250195</v>
      </c>
      <c r="T317" s="99">
        <v>0.62352591848815697</v>
      </c>
      <c r="U317" s="99">
        <v>0.63801520005468837</v>
      </c>
      <c r="V317" s="99">
        <v>0.8250040148875375</v>
      </c>
      <c r="W317" s="99">
        <v>0.86824328278755425</v>
      </c>
      <c r="X317" s="99">
        <v>0.77378838898718472</v>
      </c>
      <c r="Y317" s="99">
        <v>0.66364631267010432</v>
      </c>
      <c r="DA317" s="63" t="s">
        <v>3102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X318" s="110">
        <v>0</v>
      </c>
      <c r="Y318" s="110">
        <v>0</v>
      </c>
      <c r="DA318" s="60" t="s">
        <v>3103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0.35735954294391992</v>
      </c>
      <c r="D322" s="117">
        <f t="shared" si="138"/>
        <v>0.25532061397430278</v>
      </c>
      <c r="E322" s="117">
        <f t="shared" si="138"/>
        <v>0.30272984420632693</v>
      </c>
      <c r="F322" s="117">
        <f t="shared" si="138"/>
        <v>0.43862800162508703</v>
      </c>
      <c r="G322" s="117">
        <f t="shared" si="138"/>
        <v>0.33696895805418664</v>
      </c>
      <c r="H322" s="117">
        <f t="shared" si="138"/>
        <v>0.18691687652428668</v>
      </c>
      <c r="I322" s="117">
        <f t="shared" si="138"/>
        <v>0</v>
      </c>
      <c r="J322" s="117">
        <f t="shared" si="138"/>
        <v>0</v>
      </c>
      <c r="K322" s="117">
        <f t="shared" si="138"/>
        <v>0</v>
      </c>
      <c r="L322" s="117">
        <f t="shared" si="138"/>
        <v>0</v>
      </c>
      <c r="M322" s="117">
        <f t="shared" si="138"/>
        <v>5.8327448487837677E-2</v>
      </c>
      <c r="N322" s="117">
        <f t="shared" si="138"/>
        <v>0.14032596699660668</v>
      </c>
      <c r="O322" s="117">
        <f t="shared" si="138"/>
        <v>0.10632257143519265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4.9264317714598937E-2</v>
      </c>
      <c r="S322" s="117">
        <f t="shared" si="139"/>
        <v>0.12034673453348428</v>
      </c>
      <c r="T322" s="117">
        <f t="shared" si="139"/>
        <v>0.14296969497492501</v>
      </c>
      <c r="U322" s="117">
        <f t="shared" si="139"/>
        <v>0.14207449226129332</v>
      </c>
      <c r="V322" s="117">
        <f t="shared" si="139"/>
        <v>0.10261804214254845</v>
      </c>
      <c r="W322" s="117">
        <f t="shared" ref="W322:Y322" si="140">W323+W326+W328+W338</f>
        <v>7.3908210131606991E-2</v>
      </c>
      <c r="X322" s="117">
        <f t="shared" si="140"/>
        <v>1.3344940346181677E-2</v>
      </c>
      <c r="Y322" s="117">
        <f t="shared" si="140"/>
        <v>7.0111633631008332E-3</v>
      </c>
      <c r="DA322" s="129" t="s">
        <v>3252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0.3247398732581967</v>
      </c>
      <c r="D323" s="122">
        <f t="shared" si="141"/>
        <v>0.23140278134411293</v>
      </c>
      <c r="E323" s="122">
        <f t="shared" si="141"/>
        <v>0.27488674835662485</v>
      </c>
      <c r="F323" s="122">
        <f t="shared" si="141"/>
        <v>0.39676528573931341</v>
      </c>
      <c r="G323" s="122">
        <f t="shared" si="141"/>
        <v>0.30714022006918268</v>
      </c>
      <c r="H323" s="122">
        <f t="shared" si="141"/>
        <v>0.17085404497984161</v>
      </c>
      <c r="I323" s="122">
        <f t="shared" si="141"/>
        <v>0</v>
      </c>
      <c r="J323" s="122">
        <f t="shared" si="141"/>
        <v>0</v>
      </c>
      <c r="K323" s="122">
        <f t="shared" si="141"/>
        <v>0</v>
      </c>
      <c r="L323" s="122">
        <f t="shared" si="141"/>
        <v>0</v>
      </c>
      <c r="M323" s="122">
        <f t="shared" si="141"/>
        <v>5.1871326038156959E-2</v>
      </c>
      <c r="N323" s="122">
        <f t="shared" si="141"/>
        <v>0.12485115490501894</v>
      </c>
      <c r="O323" s="122">
        <f t="shared" si="141"/>
        <v>9.3330079286060852E-2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4.3331248099210309E-2</v>
      </c>
      <c r="S323" s="122">
        <f t="shared" si="142"/>
        <v>0.10458206286912552</v>
      </c>
      <c r="T323" s="122">
        <f t="shared" si="142"/>
        <v>0.12463315262785934</v>
      </c>
      <c r="U323" s="122">
        <f t="shared" si="142"/>
        <v>0.1197437104002</v>
      </c>
      <c r="V323" s="122">
        <f t="shared" si="142"/>
        <v>8.7542814549633696E-2</v>
      </c>
      <c r="W323" s="122">
        <f t="shared" ref="W323:Y323" si="143">SUM(W324:W325)</f>
        <v>6.2437205830585506E-2</v>
      </c>
      <c r="X323" s="122">
        <f t="shared" si="143"/>
        <v>1.0177018524015823E-2</v>
      </c>
      <c r="Y323" s="122">
        <f t="shared" si="143"/>
        <v>5.088704335336704E-3</v>
      </c>
      <c r="DA323" s="130" t="s">
        <v>3253</v>
      </c>
    </row>
    <row r="324" spans="1:105" ht="12" customHeight="1" x14ac:dyDescent="0.25">
      <c r="A324" s="97" t="s">
        <v>51</v>
      </c>
      <c r="B324" s="98"/>
      <c r="C324" s="98">
        <v>0.32263315303830853</v>
      </c>
      <c r="D324" s="98">
        <v>0.22992892584939764</v>
      </c>
      <c r="E324" s="98">
        <v>0.27314955502200849</v>
      </c>
      <c r="F324" s="98">
        <v>0.39431082989223254</v>
      </c>
      <c r="G324" s="98">
        <v>0.30526028736415572</v>
      </c>
      <c r="H324" s="98">
        <v>0.16981718889999411</v>
      </c>
      <c r="I324" s="98">
        <v>0</v>
      </c>
      <c r="J324" s="98">
        <v>0</v>
      </c>
      <c r="K324" s="98">
        <v>0</v>
      </c>
      <c r="L324" s="98">
        <v>0</v>
      </c>
      <c r="M324" s="98">
        <v>5.1565913786488816E-2</v>
      </c>
      <c r="N324" s="98">
        <v>0.12411540706896389</v>
      </c>
      <c r="O324" s="98">
        <v>9.2784177518530589E-2</v>
      </c>
      <c r="P324" s="98">
        <v>0</v>
      </c>
      <c r="Q324" s="98">
        <v>0</v>
      </c>
      <c r="R324" s="98">
        <v>4.3073944070386928E-2</v>
      </c>
      <c r="S324" s="98">
        <v>0.10395066436792477</v>
      </c>
      <c r="T324" s="98">
        <v>0.12386807746688035</v>
      </c>
      <c r="U324" s="98">
        <v>0.11899478011472353</v>
      </c>
      <c r="V324" s="98">
        <v>8.6986853557713781E-2</v>
      </c>
      <c r="W324" s="98">
        <v>6.2033832093280804E-2</v>
      </c>
      <c r="X324" s="98">
        <v>1.0111438247362449E-2</v>
      </c>
      <c r="Y324" s="98">
        <v>5.0558197058011099E-3</v>
      </c>
      <c r="DA324" s="63" t="s">
        <v>3254</v>
      </c>
    </row>
    <row r="325" spans="1:105" ht="12" customHeight="1" x14ac:dyDescent="0.25">
      <c r="A325" s="97" t="s">
        <v>53</v>
      </c>
      <c r="B325" s="98"/>
      <c r="C325" s="98">
        <v>2.106720219888147E-3</v>
      </c>
      <c r="D325" s="98">
        <v>1.4738554947152814E-3</v>
      </c>
      <c r="E325" s="98">
        <v>1.7371933346163779E-3</v>
      </c>
      <c r="F325" s="98">
        <v>2.4544558470808706E-3</v>
      </c>
      <c r="G325" s="98">
        <v>1.8799327050269292E-3</v>
      </c>
      <c r="H325" s="98">
        <v>1.0368560798474985E-3</v>
      </c>
      <c r="I325" s="98">
        <v>0</v>
      </c>
      <c r="J325" s="98">
        <v>0</v>
      </c>
      <c r="K325" s="98">
        <v>0</v>
      </c>
      <c r="L325" s="98">
        <v>0</v>
      </c>
      <c r="M325" s="98">
        <v>3.0541225166813948E-4</v>
      </c>
      <c r="N325" s="98">
        <v>7.3574783605506028E-4</v>
      </c>
      <c r="O325" s="98">
        <v>5.4590176753026472E-4</v>
      </c>
      <c r="P325" s="98">
        <v>0</v>
      </c>
      <c r="Q325" s="98">
        <v>0</v>
      </c>
      <c r="R325" s="98">
        <v>2.5730402882337991E-4</v>
      </c>
      <c r="S325" s="98">
        <v>6.3139850120074803E-4</v>
      </c>
      <c r="T325" s="98">
        <v>7.6507516097899862E-4</v>
      </c>
      <c r="U325" s="98">
        <v>7.4893028547647392E-4</v>
      </c>
      <c r="V325" s="98">
        <v>5.5596099191992118E-4</v>
      </c>
      <c r="W325" s="98">
        <v>4.0337373730470487E-4</v>
      </c>
      <c r="X325" s="98">
        <v>6.5580276653375304E-5</v>
      </c>
      <c r="Y325" s="98">
        <v>3.2884629535593955E-5</v>
      </c>
      <c r="DA325" s="63" t="s">
        <v>3255</v>
      </c>
    </row>
    <row r="326" spans="1:105" ht="12" customHeight="1" x14ac:dyDescent="0.25">
      <c r="A326" s="121" t="s">
        <v>92</v>
      </c>
      <c r="B326" s="122"/>
      <c r="C326" s="122">
        <f t="shared" ref="C326:Y326" si="144">C327</f>
        <v>1.4805768287662967E-4</v>
      </c>
      <c r="D326" s="122">
        <f t="shared" si="144"/>
        <v>8.7590301336381296E-5</v>
      </c>
      <c r="E326" s="122">
        <f t="shared" si="144"/>
        <v>6.991090500971734E-5</v>
      </c>
      <c r="F326" s="122">
        <f t="shared" si="144"/>
        <v>1.4323370587866595E-4</v>
      </c>
      <c r="G326" s="122">
        <f t="shared" si="144"/>
        <v>1.5726314198062391E-4</v>
      </c>
      <c r="H326" s="122">
        <f t="shared" si="144"/>
        <v>6.1596436706880372E-5</v>
      </c>
      <c r="I326" s="122">
        <f t="shared" si="144"/>
        <v>0</v>
      </c>
      <c r="J326" s="122">
        <f t="shared" si="144"/>
        <v>0</v>
      </c>
      <c r="K326" s="122">
        <f t="shared" si="144"/>
        <v>0</v>
      </c>
      <c r="L326" s="122">
        <f t="shared" si="144"/>
        <v>0</v>
      </c>
      <c r="M326" s="122">
        <f t="shared" si="144"/>
        <v>0</v>
      </c>
      <c r="N326" s="122">
        <f t="shared" si="144"/>
        <v>4.9348535143007221E-5</v>
      </c>
      <c r="O326" s="122">
        <f t="shared" si="144"/>
        <v>4.494794496186924E-5</v>
      </c>
      <c r="P326" s="122">
        <f t="shared" si="144"/>
        <v>0</v>
      </c>
      <c r="Q326" s="122">
        <f t="shared" si="144"/>
        <v>0</v>
      </c>
      <c r="R326" s="122">
        <f t="shared" si="144"/>
        <v>2.2103167398445842E-5</v>
      </c>
      <c r="S326" s="122">
        <f t="shared" si="144"/>
        <v>1.9628341009421058E-5</v>
      </c>
      <c r="T326" s="122">
        <f t="shared" si="144"/>
        <v>6.2839829923422112E-5</v>
      </c>
      <c r="U326" s="122">
        <f t="shared" si="144"/>
        <v>7.370561528549184E-5</v>
      </c>
      <c r="V326" s="122">
        <f t="shared" si="144"/>
        <v>1.0146541130182465E-4</v>
      </c>
      <c r="W326" s="122">
        <f t="shared" si="144"/>
        <v>9.7441796466105814E-5</v>
      </c>
      <c r="X326" s="122">
        <f t="shared" si="144"/>
        <v>1.3224593336008813E-5</v>
      </c>
      <c r="Y326" s="122">
        <f t="shared" si="144"/>
        <v>2.3049547161513745E-5</v>
      </c>
      <c r="DA326" s="130" t="s">
        <v>3256</v>
      </c>
    </row>
    <row r="327" spans="1:105" ht="12" customHeight="1" x14ac:dyDescent="0.25">
      <c r="A327" s="97" t="s">
        <v>53</v>
      </c>
      <c r="B327" s="98"/>
      <c r="C327" s="98">
        <v>1.4805768287662967E-4</v>
      </c>
      <c r="D327" s="98">
        <v>8.7590301336381296E-5</v>
      </c>
      <c r="E327" s="98">
        <v>6.991090500971734E-5</v>
      </c>
      <c r="F327" s="98">
        <v>1.4323370587866595E-4</v>
      </c>
      <c r="G327" s="98">
        <v>1.5726314198062391E-4</v>
      </c>
      <c r="H327" s="98">
        <v>6.1596436706880372E-5</v>
      </c>
      <c r="I327" s="98">
        <v>0</v>
      </c>
      <c r="J327" s="98">
        <v>0</v>
      </c>
      <c r="K327" s="98">
        <v>0</v>
      </c>
      <c r="L327" s="98">
        <v>0</v>
      </c>
      <c r="M327" s="98">
        <v>0</v>
      </c>
      <c r="N327" s="98">
        <v>4.9348535143007221E-5</v>
      </c>
      <c r="O327" s="98">
        <v>4.494794496186924E-5</v>
      </c>
      <c r="P327" s="98">
        <v>0</v>
      </c>
      <c r="Q327" s="98">
        <v>0</v>
      </c>
      <c r="R327" s="98">
        <v>2.2103167398445842E-5</v>
      </c>
      <c r="S327" s="98">
        <v>1.9628341009421058E-5</v>
      </c>
      <c r="T327" s="98">
        <v>6.2839829923422112E-5</v>
      </c>
      <c r="U327" s="98">
        <v>7.370561528549184E-5</v>
      </c>
      <c r="V327" s="98">
        <v>1.0146541130182465E-4</v>
      </c>
      <c r="W327" s="98">
        <v>9.7441796466105814E-5</v>
      </c>
      <c r="X327" s="98">
        <v>1.3224593336008813E-5</v>
      </c>
      <c r="Y327" s="98">
        <v>2.3049547161513745E-5</v>
      </c>
      <c r="DA327" s="63" t="s">
        <v>3257</v>
      </c>
    </row>
    <row r="328" spans="1:105" ht="12" customHeight="1" x14ac:dyDescent="0.25">
      <c r="A328" s="121" t="s">
        <v>55</v>
      </c>
      <c r="B328" s="122"/>
      <c r="C328" s="122">
        <v>2.9528960062799783E-2</v>
      </c>
      <c r="D328" s="122">
        <v>2.1713627759052608E-2</v>
      </c>
      <c r="E328" s="122">
        <v>2.5225213930036076E-2</v>
      </c>
      <c r="F328" s="122">
        <v>3.8074246310286386E-2</v>
      </c>
      <c r="G328" s="122">
        <v>2.6999997345799349E-2</v>
      </c>
      <c r="H328" s="122">
        <v>1.4599974923775176E-2</v>
      </c>
      <c r="I328" s="122">
        <v>0</v>
      </c>
      <c r="J328" s="122">
        <v>0</v>
      </c>
      <c r="K328" s="122">
        <v>0</v>
      </c>
      <c r="L328" s="122">
        <v>0</v>
      </c>
      <c r="M328" s="122">
        <v>5.8563286865225715E-3</v>
      </c>
      <c r="N328" s="122">
        <v>1.3952969498719632E-2</v>
      </c>
      <c r="O328" s="122">
        <v>1.168024652577531E-2</v>
      </c>
      <c r="P328" s="122">
        <v>0</v>
      </c>
      <c r="Q328" s="122">
        <v>0</v>
      </c>
      <c r="R328" s="122">
        <v>5.2949832650472997E-3</v>
      </c>
      <c r="S328" s="122">
        <v>1.4031525165663188E-2</v>
      </c>
      <c r="T328" s="122">
        <v>1.6234913418726817E-2</v>
      </c>
      <c r="U328" s="122">
        <v>1.9748508213896492E-2</v>
      </c>
      <c r="V328" s="122">
        <v>1.2761776366142383E-2</v>
      </c>
      <c r="W328" s="122">
        <v>9.6663245888206854E-3</v>
      </c>
      <c r="X328" s="122">
        <v>2.6617054638876907E-3</v>
      </c>
      <c r="Y328" s="122">
        <v>1.6171260437314624E-3</v>
      </c>
      <c r="DA328" s="130" t="s">
        <v>3258</v>
      </c>
    </row>
    <row r="329" spans="1:105" ht="12" customHeight="1" x14ac:dyDescent="0.25">
      <c r="A329" s="97" t="s">
        <v>143</v>
      </c>
      <c r="B329" s="98"/>
      <c r="C329" s="98">
        <v>1.8613225392497632E-3</v>
      </c>
      <c r="D329" s="98">
        <v>3.6346539230171704E-3</v>
      </c>
      <c r="E329" s="98">
        <v>5.3718110474660205E-3</v>
      </c>
      <c r="F329" s="98">
        <v>1.3053300810830674E-2</v>
      </c>
      <c r="G329" s="98">
        <v>4.0532104402692401E-3</v>
      </c>
      <c r="H329" s="98">
        <v>2.0848112204537163E-3</v>
      </c>
      <c r="I329" s="98">
        <v>0</v>
      </c>
      <c r="J329" s="98">
        <v>0</v>
      </c>
      <c r="K329" s="98">
        <v>0</v>
      </c>
      <c r="L329" s="98">
        <v>0</v>
      </c>
      <c r="M329" s="98">
        <v>5.8563286865225715E-3</v>
      </c>
      <c r="N329" s="98">
        <v>1.3952969498719632E-2</v>
      </c>
      <c r="O329" s="98">
        <v>1.0850341795427784E-2</v>
      </c>
      <c r="P329" s="98">
        <v>0</v>
      </c>
      <c r="Q329" s="98">
        <v>0</v>
      </c>
      <c r="R329" s="98">
        <v>5.2949832650472997E-3</v>
      </c>
      <c r="S329" s="98">
        <v>1.3450907892207728E-2</v>
      </c>
      <c r="T329" s="98">
        <v>1.5678395024647893E-2</v>
      </c>
      <c r="U329" s="98">
        <v>1.9215641366210168E-2</v>
      </c>
      <c r="V329" s="98">
        <v>1.2238868016367161E-2</v>
      </c>
      <c r="W329" s="98">
        <v>8.9196369707451647E-3</v>
      </c>
      <c r="X329" s="98">
        <v>2.4381746471155894E-3</v>
      </c>
      <c r="Y329" s="98">
        <v>1.1848103530146829E-3</v>
      </c>
      <c r="DA329" s="63" t="s">
        <v>3259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X330" s="98">
        <v>0</v>
      </c>
      <c r="Y330" s="98">
        <v>0</v>
      </c>
      <c r="DA330" s="63" t="s">
        <v>3260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X331" s="98">
        <v>0</v>
      </c>
      <c r="Y331" s="98">
        <v>0</v>
      </c>
      <c r="DA331" s="63" t="s">
        <v>3261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X332" s="101">
        <v>0</v>
      </c>
      <c r="Y332" s="101">
        <v>0</v>
      </c>
      <c r="DA332" s="131" t="s">
        <v>3262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X333" s="104">
        <v>0</v>
      </c>
      <c r="Y333" s="104">
        <v>0</v>
      </c>
      <c r="DA333" s="132" t="s">
        <v>3263</v>
      </c>
    </row>
    <row r="334" spans="1:105" ht="12" customHeight="1" x14ac:dyDescent="0.25">
      <c r="A334" s="106" t="s">
        <v>122</v>
      </c>
      <c r="B334" s="101"/>
      <c r="C334" s="101">
        <v>2.7187959794445448E-2</v>
      </c>
      <c r="D334" s="101">
        <v>1.7918792897230307E-2</v>
      </c>
      <c r="E334" s="101">
        <v>1.9539838548426638E-2</v>
      </c>
      <c r="F334" s="101">
        <v>2.4552646142862223E-2</v>
      </c>
      <c r="G334" s="101">
        <v>2.2462587956498612E-2</v>
      </c>
      <c r="H334" s="101">
        <v>1.2032880849562742E-2</v>
      </c>
      <c r="I334" s="101">
        <v>0</v>
      </c>
      <c r="J334" s="101">
        <v>0</v>
      </c>
      <c r="K334" s="101">
        <v>0</v>
      </c>
      <c r="L334" s="101">
        <v>0</v>
      </c>
      <c r="M334" s="101">
        <v>0</v>
      </c>
      <c r="N334" s="101">
        <v>0</v>
      </c>
      <c r="O334" s="101">
        <v>8.2990473034752672E-4</v>
      </c>
      <c r="P334" s="101">
        <v>0</v>
      </c>
      <c r="Q334" s="101">
        <v>0</v>
      </c>
      <c r="R334" s="101">
        <v>0</v>
      </c>
      <c r="S334" s="101">
        <v>5.8061727345545984E-4</v>
      </c>
      <c r="T334" s="101">
        <v>5.5651839407892616E-4</v>
      </c>
      <c r="U334" s="101">
        <v>5.3286684768632457E-4</v>
      </c>
      <c r="V334" s="101">
        <v>5.2290834977522245E-4</v>
      </c>
      <c r="W334" s="101">
        <v>7.46687618075521E-4</v>
      </c>
      <c r="X334" s="101">
        <v>2.235308167721012E-4</v>
      </c>
      <c r="Y334" s="101">
        <v>4.3231569071677957E-4</v>
      </c>
      <c r="DA334" s="131" t="s">
        <v>3264</v>
      </c>
    </row>
    <row r="335" spans="1:105" ht="12" customHeight="1" x14ac:dyDescent="0.25">
      <c r="A335" s="107" t="s">
        <v>121</v>
      </c>
      <c r="B335" s="104"/>
      <c r="C335" s="104">
        <v>4.796777291045709E-4</v>
      </c>
      <c r="D335" s="104">
        <v>1.6018093880513126E-4</v>
      </c>
      <c r="E335" s="104">
        <v>3.1356433414341504E-4</v>
      </c>
      <c r="F335" s="104">
        <v>4.6829935659349116E-4</v>
      </c>
      <c r="G335" s="104">
        <v>4.8419894903149697E-4</v>
      </c>
      <c r="H335" s="104">
        <v>4.8228285375871634E-4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X335" s="104">
        <v>0</v>
      </c>
      <c r="Y335" s="104">
        <v>0</v>
      </c>
      <c r="DA335" s="132" t="s">
        <v>3265</v>
      </c>
    </row>
    <row r="336" spans="1:105" ht="12" customHeight="1" x14ac:dyDescent="0.25">
      <c r="A336" s="108" t="s">
        <v>53</v>
      </c>
      <c r="B336" s="98"/>
      <c r="C336" s="98">
        <v>4.0434310796085492E-4</v>
      </c>
      <c r="D336" s="98">
        <v>1.352597316585992E-4</v>
      </c>
      <c r="E336" s="98">
        <v>2.6375933914540368E-4</v>
      </c>
      <c r="F336" s="98">
        <v>3.9423295533174741E-4</v>
      </c>
      <c r="G336" s="98">
        <v>4.08897059124942E-4</v>
      </c>
      <c r="H336" s="98">
        <v>4.0690651654175111E-4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X336" s="98">
        <v>0</v>
      </c>
      <c r="Y336" s="98">
        <v>0</v>
      </c>
      <c r="DA336" s="63" t="s">
        <v>3266</v>
      </c>
    </row>
    <row r="337" spans="1:105" ht="12" customHeight="1" x14ac:dyDescent="0.25">
      <c r="A337" s="108" t="s">
        <v>52</v>
      </c>
      <c r="B337" s="98"/>
      <c r="C337" s="98">
        <v>7.5334621143715964E-5</v>
      </c>
      <c r="D337" s="98">
        <v>2.4921207146532072E-5</v>
      </c>
      <c r="E337" s="98">
        <v>4.9804994998011358E-5</v>
      </c>
      <c r="F337" s="98">
        <v>7.4066401261743754E-5</v>
      </c>
      <c r="G337" s="98">
        <v>7.530188990655497E-5</v>
      </c>
      <c r="H337" s="98">
        <v>7.5376337216965226E-5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3267</v>
      </c>
    </row>
    <row r="338" spans="1:105" ht="12" customHeight="1" x14ac:dyDescent="0.25">
      <c r="A338" s="121" t="s">
        <v>54</v>
      </c>
      <c r="B338" s="122"/>
      <c r="C338" s="122">
        <v>2.9426519400468356E-3</v>
      </c>
      <c r="D338" s="122">
        <v>2.1166145698008855E-3</v>
      </c>
      <c r="E338" s="122">
        <v>2.5479710146562528E-3</v>
      </c>
      <c r="F338" s="122">
        <v>3.6452358696085832E-3</v>
      </c>
      <c r="G338" s="122">
        <v>2.6714774972240378E-3</v>
      </c>
      <c r="H338" s="122">
        <v>1.4012601839629951E-3</v>
      </c>
      <c r="I338" s="122">
        <v>0</v>
      </c>
      <c r="J338" s="122">
        <v>0</v>
      </c>
      <c r="K338" s="122">
        <v>0</v>
      </c>
      <c r="L338" s="122">
        <v>0</v>
      </c>
      <c r="M338" s="122">
        <v>5.9979376315815098E-4</v>
      </c>
      <c r="N338" s="122">
        <v>1.4724940577250816E-3</v>
      </c>
      <c r="O338" s="122">
        <v>1.2672976783946015E-3</v>
      </c>
      <c r="P338" s="122">
        <v>0</v>
      </c>
      <c r="Q338" s="122">
        <v>0</v>
      </c>
      <c r="R338" s="122">
        <v>6.1598318294288476E-4</v>
      </c>
      <c r="S338" s="122">
        <v>1.7135181576861482E-3</v>
      </c>
      <c r="T338" s="122">
        <v>2.0387890984154187E-3</v>
      </c>
      <c r="U338" s="122">
        <v>2.5085680319113174E-3</v>
      </c>
      <c r="V338" s="122">
        <v>2.211985815470557E-3</v>
      </c>
      <c r="W338" s="122">
        <v>1.707237915734682E-3</v>
      </c>
      <c r="X338" s="122">
        <v>4.9299176494215413E-4</v>
      </c>
      <c r="Y338" s="122">
        <v>2.8228343687115344E-4</v>
      </c>
      <c r="DA338" s="130" t="s">
        <v>3268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X339" s="98">
        <v>0</v>
      </c>
      <c r="Y339" s="98">
        <v>0</v>
      </c>
      <c r="DA339" s="63" t="s">
        <v>3269</v>
      </c>
    </row>
    <row r="340" spans="1:105" ht="12" customHeight="1" x14ac:dyDescent="0.25">
      <c r="A340" s="97" t="s">
        <v>50</v>
      </c>
      <c r="B340" s="98"/>
      <c r="C340" s="98">
        <v>5.1858699312304401E-4</v>
      </c>
      <c r="D340" s="98">
        <v>3.4019179426255492E-4</v>
      </c>
      <c r="E340" s="98">
        <v>4.3606838895064975E-4</v>
      </c>
      <c r="F340" s="98">
        <v>3.3173359610704227E-4</v>
      </c>
      <c r="G340" s="98">
        <v>3.0872269105172381E-4</v>
      </c>
      <c r="H340" s="98">
        <v>8.1323265515364151E-5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3.8282396801699643E-5</v>
      </c>
      <c r="O340" s="98">
        <v>1.306224313436126E-4</v>
      </c>
      <c r="P340" s="98">
        <v>0</v>
      </c>
      <c r="Q340" s="98">
        <v>0</v>
      </c>
      <c r="R340" s="98">
        <v>7.3379985851150935E-5</v>
      </c>
      <c r="S340" s="98">
        <v>1.0058020831089634E-4</v>
      </c>
      <c r="T340" s="98">
        <v>7.8446675565673892E-5</v>
      </c>
      <c r="U340" s="98">
        <v>1.0633937374141084E-4</v>
      </c>
      <c r="V340" s="98">
        <v>1.3812972863355141E-4</v>
      </c>
      <c r="W340" s="98">
        <v>1.454819302784096E-4</v>
      </c>
      <c r="X340" s="98">
        <v>3.1941321694213807E-5</v>
      </c>
      <c r="Y340" s="98">
        <v>0</v>
      </c>
      <c r="DA340" s="63" t="s">
        <v>3270</v>
      </c>
    </row>
    <row r="341" spans="1:105" ht="12" customHeight="1" x14ac:dyDescent="0.25">
      <c r="A341" s="109" t="s">
        <v>120</v>
      </c>
      <c r="B341" s="33"/>
      <c r="C341" s="33">
        <v>2.4240649469237916E-3</v>
      </c>
      <c r="D341" s="33">
        <v>1.7764227755383303E-3</v>
      </c>
      <c r="E341" s="33">
        <v>2.1119026257056029E-3</v>
      </c>
      <c r="F341" s="33">
        <v>3.3135022735015411E-3</v>
      </c>
      <c r="G341" s="33">
        <v>2.3627548061723141E-3</v>
      </c>
      <c r="H341" s="33">
        <v>1.319936918447631E-3</v>
      </c>
      <c r="I341" s="33">
        <v>0</v>
      </c>
      <c r="J341" s="33">
        <v>0</v>
      </c>
      <c r="K341" s="33">
        <v>0</v>
      </c>
      <c r="L341" s="33">
        <v>0</v>
      </c>
      <c r="M341" s="33">
        <v>5.9979376315815098E-4</v>
      </c>
      <c r="N341" s="33">
        <v>1.4342116609233819E-3</v>
      </c>
      <c r="O341" s="33">
        <v>1.1366752470509888E-3</v>
      </c>
      <c r="P341" s="33">
        <v>0</v>
      </c>
      <c r="Q341" s="33">
        <v>0</v>
      </c>
      <c r="R341" s="33">
        <v>5.4260319709173378E-4</v>
      </c>
      <c r="S341" s="33">
        <v>1.6129379493752519E-3</v>
      </c>
      <c r="T341" s="33">
        <v>1.9603424228497447E-3</v>
      </c>
      <c r="U341" s="33">
        <v>2.4022286581699068E-3</v>
      </c>
      <c r="V341" s="33">
        <v>2.0738560868370057E-3</v>
      </c>
      <c r="W341" s="33">
        <v>1.5617559854562723E-3</v>
      </c>
      <c r="X341" s="33">
        <v>4.6105044324794037E-4</v>
      </c>
      <c r="Y341" s="33">
        <v>2.8228343687115344E-4</v>
      </c>
      <c r="DA341" s="60" t="s">
        <v>3271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0.25359088215772629</v>
      </c>
      <c r="D343" s="117">
        <f t="shared" si="145"/>
        <v>0.18204041175606617</v>
      </c>
      <c r="E343" s="117">
        <f t="shared" si="145"/>
        <v>0.2170899542357588</v>
      </c>
      <c r="F343" s="117">
        <f t="shared" si="145"/>
        <v>0.31625862340518879</v>
      </c>
      <c r="G343" s="117">
        <f t="shared" si="145"/>
        <v>0.24545674985094748</v>
      </c>
      <c r="H343" s="117">
        <f t="shared" si="145"/>
        <v>0.13712803151317524</v>
      </c>
      <c r="I343" s="117">
        <f t="shared" si="145"/>
        <v>0</v>
      </c>
      <c r="J343" s="117">
        <f t="shared" si="145"/>
        <v>0</v>
      </c>
      <c r="K343" s="117">
        <f t="shared" si="145"/>
        <v>0</v>
      </c>
      <c r="L343" s="117">
        <f t="shared" si="145"/>
        <v>0</v>
      </c>
      <c r="M343" s="117">
        <f t="shared" si="145"/>
        <v>4.3924388123703716E-2</v>
      </c>
      <c r="N343" s="117">
        <f t="shared" si="145"/>
        <v>0.1066481483446837</v>
      </c>
      <c r="O343" s="117">
        <f t="shared" si="145"/>
        <v>8.1335671141233828E-2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3.9133529474444019E-2</v>
      </c>
      <c r="S343" s="117">
        <f t="shared" si="146"/>
        <v>9.795472316452819E-2</v>
      </c>
      <c r="T343" s="117">
        <f t="shared" si="146"/>
        <v>0.11974677677238899</v>
      </c>
      <c r="U343" s="117">
        <f t="shared" si="146"/>
        <v>0.12146867415659335</v>
      </c>
      <c r="V343" s="117">
        <f t="shared" si="146"/>
        <v>8.9758689604029065E-2</v>
      </c>
      <c r="W343" s="117">
        <f t="shared" ref="W343:Y343" si="147">W344+W347+W349+W359</f>
        <v>6.5533788137385252E-2</v>
      </c>
      <c r="X343" s="117">
        <f t="shared" si="147"/>
        <v>1.1761888695298227E-2</v>
      </c>
      <c r="Y343" s="117">
        <f t="shared" si="147"/>
        <v>6.2733245826017909E-3</v>
      </c>
      <c r="DA343" s="129" t="s">
        <v>3420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0.22947702837023295</v>
      </c>
      <c r="D344" s="122">
        <f t="shared" si="148"/>
        <v>0.16464292748327494</v>
      </c>
      <c r="E344" s="122">
        <f t="shared" si="148"/>
        <v>0.19698279647914557</v>
      </c>
      <c r="F344" s="122">
        <f t="shared" si="148"/>
        <v>0.28640087490765337</v>
      </c>
      <c r="G344" s="122">
        <f t="shared" si="148"/>
        <v>0.22338390897039034</v>
      </c>
      <c r="H344" s="122">
        <f t="shared" si="148"/>
        <v>0.12522778265794779</v>
      </c>
      <c r="I344" s="122">
        <f t="shared" si="148"/>
        <v>0</v>
      </c>
      <c r="J344" s="122">
        <f t="shared" si="148"/>
        <v>0</v>
      </c>
      <c r="K344" s="122">
        <f t="shared" si="148"/>
        <v>0</v>
      </c>
      <c r="L344" s="122">
        <f t="shared" si="148"/>
        <v>0</v>
      </c>
      <c r="M344" s="122">
        <f t="shared" si="148"/>
        <v>3.9606678764436798E-2</v>
      </c>
      <c r="N344" s="122">
        <f t="shared" si="148"/>
        <v>9.6065680944837084E-2</v>
      </c>
      <c r="O344" s="122">
        <f t="shared" si="148"/>
        <v>7.2301759649456857E-2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3.4885946015829207E-2</v>
      </c>
      <c r="S344" s="122">
        <f t="shared" si="149"/>
        <v>8.6461721924074669E-2</v>
      </c>
      <c r="T344" s="122">
        <f t="shared" si="149"/>
        <v>0.10589623431456549</v>
      </c>
      <c r="U344" s="122">
        <f t="shared" si="149"/>
        <v>0.10425749469062801</v>
      </c>
      <c r="V344" s="122">
        <f t="shared" si="149"/>
        <v>7.7679511909764062E-2</v>
      </c>
      <c r="W344" s="122">
        <f t="shared" ref="W344:Y344" si="150">SUM(W345:W346)</f>
        <v>5.6136305236708074E-2</v>
      </c>
      <c r="X344" s="122">
        <f t="shared" si="150"/>
        <v>9.1885662806192765E-3</v>
      </c>
      <c r="Y344" s="122">
        <f t="shared" si="150"/>
        <v>4.6105734071723529E-3</v>
      </c>
      <c r="DA344" s="130" t="s">
        <v>3421</v>
      </c>
    </row>
    <row r="345" spans="1:105" ht="12" customHeight="1" x14ac:dyDescent="0.25">
      <c r="A345" s="97" t="s">
        <v>51</v>
      </c>
      <c r="B345" s="98"/>
      <c r="C345" s="98">
        <v>0.22737030815034481</v>
      </c>
      <c r="D345" s="98">
        <v>0.16316907198855965</v>
      </c>
      <c r="E345" s="98">
        <v>0.19524560314452918</v>
      </c>
      <c r="F345" s="98">
        <v>0.2839464190605725</v>
      </c>
      <c r="G345" s="98">
        <v>0.22150397626536342</v>
      </c>
      <c r="H345" s="98">
        <v>0.12419092657810028</v>
      </c>
      <c r="I345" s="98">
        <v>0</v>
      </c>
      <c r="J345" s="98">
        <v>0</v>
      </c>
      <c r="K345" s="98">
        <v>0</v>
      </c>
      <c r="L345" s="98">
        <v>0</v>
      </c>
      <c r="M345" s="98">
        <v>3.9301266512768655E-2</v>
      </c>
      <c r="N345" s="98">
        <v>9.5329933108782031E-2</v>
      </c>
      <c r="O345" s="98">
        <v>7.1755857881926594E-2</v>
      </c>
      <c r="P345" s="98">
        <v>0</v>
      </c>
      <c r="Q345" s="98">
        <v>0</v>
      </c>
      <c r="R345" s="98">
        <v>3.4628641987005826E-2</v>
      </c>
      <c r="S345" s="98">
        <v>8.5830323422873916E-2</v>
      </c>
      <c r="T345" s="98">
        <v>0.10513115915358649</v>
      </c>
      <c r="U345" s="98">
        <v>0.10350856440515153</v>
      </c>
      <c r="V345" s="98">
        <v>7.7123550917844147E-2</v>
      </c>
      <c r="W345" s="98">
        <v>5.5732931499403372E-2</v>
      </c>
      <c r="X345" s="98">
        <v>9.1229860039659019E-3</v>
      </c>
      <c r="Y345" s="98">
        <v>4.5776887776367587E-3</v>
      </c>
      <c r="DA345" s="63" t="s">
        <v>3422</v>
      </c>
    </row>
    <row r="346" spans="1:105" ht="12" customHeight="1" x14ac:dyDescent="0.25">
      <c r="A346" s="97" t="s">
        <v>53</v>
      </c>
      <c r="B346" s="98"/>
      <c r="C346" s="98">
        <v>2.106720219888147E-3</v>
      </c>
      <c r="D346" s="98">
        <v>1.4738554947152814E-3</v>
      </c>
      <c r="E346" s="98">
        <v>1.7371933346163779E-3</v>
      </c>
      <c r="F346" s="98">
        <v>2.4544558470808706E-3</v>
      </c>
      <c r="G346" s="98">
        <v>1.8799327050269292E-3</v>
      </c>
      <c r="H346" s="98">
        <v>1.0368560798474985E-3</v>
      </c>
      <c r="I346" s="98">
        <v>0</v>
      </c>
      <c r="J346" s="98">
        <v>0</v>
      </c>
      <c r="K346" s="98">
        <v>0</v>
      </c>
      <c r="L346" s="98">
        <v>0</v>
      </c>
      <c r="M346" s="98">
        <v>3.0541225166813948E-4</v>
      </c>
      <c r="N346" s="98">
        <v>7.3574783605506028E-4</v>
      </c>
      <c r="O346" s="98">
        <v>5.4590176753026472E-4</v>
      </c>
      <c r="P346" s="98">
        <v>0</v>
      </c>
      <c r="Q346" s="98">
        <v>0</v>
      </c>
      <c r="R346" s="98">
        <v>2.5730402882337991E-4</v>
      </c>
      <c r="S346" s="98">
        <v>6.3139850120074803E-4</v>
      </c>
      <c r="T346" s="98">
        <v>7.6507516097899862E-4</v>
      </c>
      <c r="U346" s="98">
        <v>7.4893028547647392E-4</v>
      </c>
      <c r="V346" s="98">
        <v>5.5596099191992118E-4</v>
      </c>
      <c r="W346" s="98">
        <v>4.0337373730470487E-4</v>
      </c>
      <c r="X346" s="98">
        <v>6.5580276653375304E-5</v>
      </c>
      <c r="Y346" s="98">
        <v>3.2884629535593955E-5</v>
      </c>
      <c r="DA346" s="63" t="s">
        <v>3423</v>
      </c>
    </row>
    <row r="347" spans="1:105" ht="12" customHeight="1" x14ac:dyDescent="0.25">
      <c r="A347" s="121" t="s">
        <v>92</v>
      </c>
      <c r="B347" s="122"/>
      <c r="C347" s="122">
        <f t="shared" ref="C347:Y347" si="151">C348</f>
        <v>3.7725776864345123E-4</v>
      </c>
      <c r="D347" s="122">
        <f t="shared" si="151"/>
        <v>2.33298181289909E-4</v>
      </c>
      <c r="E347" s="122">
        <f t="shared" si="151"/>
        <v>1.9440247854443364E-4</v>
      </c>
      <c r="F347" s="122">
        <f t="shared" si="151"/>
        <v>4.1521449131233062E-4</v>
      </c>
      <c r="G347" s="122">
        <f t="shared" si="151"/>
        <v>4.7471902679235601E-4</v>
      </c>
      <c r="H347" s="122">
        <f t="shared" si="151"/>
        <v>1.9340759265059582E-4</v>
      </c>
      <c r="I347" s="122">
        <f t="shared" si="151"/>
        <v>0</v>
      </c>
      <c r="J347" s="122">
        <f t="shared" si="151"/>
        <v>0</v>
      </c>
      <c r="K347" s="122">
        <f t="shared" si="151"/>
        <v>0</v>
      </c>
      <c r="L347" s="122">
        <f t="shared" si="151"/>
        <v>0</v>
      </c>
      <c r="M347" s="122">
        <f t="shared" si="151"/>
        <v>0</v>
      </c>
      <c r="N347" s="122">
        <f t="shared" si="151"/>
        <v>1.9597155445342921E-4</v>
      </c>
      <c r="O347" s="122">
        <f t="shared" si="151"/>
        <v>1.8737771627457827E-4</v>
      </c>
      <c r="P347" s="122">
        <f t="shared" si="151"/>
        <v>0</v>
      </c>
      <c r="Q347" s="122">
        <f t="shared" si="151"/>
        <v>0</v>
      </c>
      <c r="R347" s="122">
        <f t="shared" si="151"/>
        <v>1.007764065703205E-4</v>
      </c>
      <c r="S347" s="122">
        <f t="shared" si="151"/>
        <v>8.956602589526292E-5</v>
      </c>
      <c r="T347" s="122">
        <f t="shared" si="151"/>
        <v>2.8700483217554266E-4</v>
      </c>
      <c r="U347" s="122">
        <f t="shared" si="151"/>
        <v>3.3697113035097837E-4</v>
      </c>
      <c r="V347" s="122">
        <f t="shared" si="151"/>
        <v>4.6522072855383572E-4</v>
      </c>
      <c r="W347" s="122">
        <f t="shared" si="151"/>
        <v>4.5098329197979523E-4</v>
      </c>
      <c r="X347" s="122">
        <f t="shared" si="151"/>
        <v>6.1871709766378623E-5</v>
      </c>
      <c r="Y347" s="122">
        <f t="shared" si="151"/>
        <v>1.0914497022034418E-4</v>
      </c>
      <c r="DA347" s="130" t="s">
        <v>3424</v>
      </c>
    </row>
    <row r="348" spans="1:105" ht="12" customHeight="1" x14ac:dyDescent="0.25">
      <c r="A348" s="97" t="s">
        <v>53</v>
      </c>
      <c r="B348" s="98"/>
      <c r="C348" s="98">
        <v>3.7725776864345123E-4</v>
      </c>
      <c r="D348" s="98">
        <v>2.33298181289909E-4</v>
      </c>
      <c r="E348" s="98">
        <v>1.9440247854443364E-4</v>
      </c>
      <c r="F348" s="98">
        <v>4.1521449131233062E-4</v>
      </c>
      <c r="G348" s="98">
        <v>4.7471902679235601E-4</v>
      </c>
      <c r="H348" s="98">
        <v>1.9340759265059582E-4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1.9597155445342921E-4</v>
      </c>
      <c r="O348" s="98">
        <v>1.8737771627457827E-4</v>
      </c>
      <c r="P348" s="98">
        <v>0</v>
      </c>
      <c r="Q348" s="98">
        <v>0</v>
      </c>
      <c r="R348" s="98">
        <v>1.007764065703205E-4</v>
      </c>
      <c r="S348" s="98">
        <v>8.956602589526292E-5</v>
      </c>
      <c r="T348" s="98">
        <v>2.8700483217554266E-4</v>
      </c>
      <c r="U348" s="98">
        <v>3.3697113035097837E-4</v>
      </c>
      <c r="V348" s="98">
        <v>4.6522072855383572E-4</v>
      </c>
      <c r="W348" s="98">
        <v>4.5098329197979523E-4</v>
      </c>
      <c r="X348" s="98">
        <v>6.1871709766378623E-5</v>
      </c>
      <c r="Y348" s="98">
        <v>1.0914497022034418E-4</v>
      </c>
      <c r="DA348" s="63" t="s">
        <v>3425</v>
      </c>
    </row>
    <row r="349" spans="1:105" ht="12" customHeight="1" x14ac:dyDescent="0.25">
      <c r="A349" s="121" t="s">
        <v>55</v>
      </c>
      <c r="B349" s="122"/>
      <c r="C349" s="122">
        <v>2.1537555462398862E-2</v>
      </c>
      <c r="D349" s="122">
        <v>1.557514603890703E-2</v>
      </c>
      <c r="E349" s="122">
        <v>1.8001116628082868E-2</v>
      </c>
      <c r="F349" s="122">
        <v>2.6657891140241988E-2</v>
      </c>
      <c r="G349" s="122">
        <v>1.9564288715031155E-2</v>
      </c>
      <c r="H349" s="122">
        <v>1.0625425020236638E-2</v>
      </c>
      <c r="I349" s="122">
        <v>0</v>
      </c>
      <c r="J349" s="122">
        <v>0</v>
      </c>
      <c r="K349" s="122">
        <v>0</v>
      </c>
      <c r="L349" s="122">
        <v>0</v>
      </c>
      <c r="M349" s="122">
        <v>3.843573051747031E-3</v>
      </c>
      <c r="N349" s="122">
        <v>9.2235403230858659E-3</v>
      </c>
      <c r="O349" s="122">
        <v>7.8564883625019885E-3</v>
      </c>
      <c r="P349" s="122">
        <v>0</v>
      </c>
      <c r="Q349" s="122">
        <v>0</v>
      </c>
      <c r="R349" s="122">
        <v>3.652083529990564E-3</v>
      </c>
      <c r="S349" s="122">
        <v>9.9815055037665874E-3</v>
      </c>
      <c r="T349" s="122">
        <v>1.1830537579603694E-2</v>
      </c>
      <c r="U349" s="122">
        <v>1.4706514307968366E-2</v>
      </c>
      <c r="V349" s="122">
        <v>9.6864446630799354E-3</v>
      </c>
      <c r="W349" s="122">
        <v>7.4536634195522429E-3</v>
      </c>
      <c r="X349" s="122">
        <v>2.0745116540911625E-3</v>
      </c>
      <c r="Y349" s="122">
        <v>1.2966679242610371E-3</v>
      </c>
      <c r="DA349" s="130" t="s">
        <v>3426</v>
      </c>
    </row>
    <row r="350" spans="1:105" ht="12" customHeight="1" x14ac:dyDescent="0.25">
      <c r="A350" s="97" t="s">
        <v>143</v>
      </c>
      <c r="B350" s="98"/>
      <c r="C350" s="98">
        <v>1.1361235240986366E-3</v>
      </c>
      <c r="D350" s="98">
        <v>2.2328314506301831E-3</v>
      </c>
      <c r="E350" s="98">
        <v>3.3220965192689964E-3</v>
      </c>
      <c r="F350" s="98">
        <v>8.1280515159183539E-3</v>
      </c>
      <c r="G350" s="98">
        <v>2.5417386388225864E-3</v>
      </c>
      <c r="H350" s="98">
        <v>1.3168707506985733E-3</v>
      </c>
      <c r="I350" s="98">
        <v>0</v>
      </c>
      <c r="J350" s="98">
        <v>0</v>
      </c>
      <c r="K350" s="98">
        <v>0</v>
      </c>
      <c r="L350" s="98">
        <v>0</v>
      </c>
      <c r="M350" s="98">
        <v>3.843573051747031E-3</v>
      </c>
      <c r="N350" s="98">
        <v>9.2235403230858659E-3</v>
      </c>
      <c r="O350" s="98">
        <v>7.2184542855553641E-3</v>
      </c>
      <c r="P350" s="98">
        <v>0</v>
      </c>
      <c r="Q350" s="98">
        <v>0</v>
      </c>
      <c r="R350" s="98">
        <v>3.652083529990564E-3</v>
      </c>
      <c r="S350" s="98">
        <v>9.5113976546684041E-3</v>
      </c>
      <c r="T350" s="98">
        <v>1.1375550169212708E-2</v>
      </c>
      <c r="U350" s="98">
        <v>1.4266649046120046E-2</v>
      </c>
      <c r="V350" s="98">
        <v>9.2507370313864284E-3</v>
      </c>
      <c r="W350" s="98">
        <v>6.8261954911712566E-3</v>
      </c>
      <c r="X350" s="98">
        <v>1.8838062880922072E-3</v>
      </c>
      <c r="Y350" s="98">
        <v>9.2266910861375589E-4</v>
      </c>
      <c r="DA350" s="63" t="s">
        <v>3427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X351" s="98">
        <v>0</v>
      </c>
      <c r="Y351" s="98">
        <v>0</v>
      </c>
      <c r="DA351" s="63" t="s">
        <v>3428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3429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X353" s="101">
        <v>0</v>
      </c>
      <c r="Y353" s="101">
        <v>0</v>
      </c>
      <c r="DA353" s="131" t="s">
        <v>3430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X354" s="104">
        <v>0</v>
      </c>
      <c r="Y354" s="104">
        <v>0</v>
      </c>
      <c r="DA354" s="132" t="s">
        <v>3431</v>
      </c>
    </row>
    <row r="355" spans="1:105" ht="12" customHeight="1" x14ac:dyDescent="0.25">
      <c r="A355" s="106" t="s">
        <v>122</v>
      </c>
      <c r="B355" s="101"/>
      <c r="C355" s="101">
        <v>2.0028234634545228E-2</v>
      </c>
      <c r="D355" s="101">
        <v>1.3217620377686127E-2</v>
      </c>
      <c r="E355" s="101">
        <v>1.4434372129599467E-2</v>
      </c>
      <c r="F355" s="101">
        <v>1.816411854385246E-2</v>
      </c>
      <c r="G355" s="101">
        <v>1.6644264801580568E-2</v>
      </c>
      <c r="H355" s="101">
        <v>8.9311598866358491E-3</v>
      </c>
      <c r="I355" s="101">
        <v>0</v>
      </c>
      <c r="J355" s="101">
        <v>0</v>
      </c>
      <c r="K355" s="101">
        <v>0</v>
      </c>
      <c r="L355" s="101">
        <v>0</v>
      </c>
      <c r="M355" s="101">
        <v>0</v>
      </c>
      <c r="N355" s="101">
        <v>0</v>
      </c>
      <c r="O355" s="101">
        <v>6.3803407694662387E-4</v>
      </c>
      <c r="P355" s="101">
        <v>0</v>
      </c>
      <c r="Q355" s="101">
        <v>0</v>
      </c>
      <c r="R355" s="101">
        <v>0</v>
      </c>
      <c r="S355" s="101">
        <v>4.7010784909818271E-4</v>
      </c>
      <c r="T355" s="101">
        <v>4.5498741039098596E-4</v>
      </c>
      <c r="U355" s="101">
        <v>4.3986526184831989E-4</v>
      </c>
      <c r="V355" s="101">
        <v>4.3570763169350655E-4</v>
      </c>
      <c r="W355" s="101">
        <v>6.2746792838098628E-4</v>
      </c>
      <c r="X355" s="101">
        <v>1.9070536599895515E-4</v>
      </c>
      <c r="Y355" s="101">
        <v>3.7399881564728133E-4</v>
      </c>
      <c r="DA355" s="131" t="s">
        <v>3432</v>
      </c>
    </row>
    <row r="356" spans="1:105" ht="12" customHeight="1" x14ac:dyDescent="0.25">
      <c r="A356" s="107" t="s">
        <v>121</v>
      </c>
      <c r="B356" s="104"/>
      <c r="C356" s="104">
        <v>3.7319730375499997E-4</v>
      </c>
      <c r="D356" s="104">
        <v>1.2469421059072046E-4</v>
      </c>
      <c r="E356" s="104">
        <v>2.4464797921440587E-4</v>
      </c>
      <c r="F356" s="104">
        <v>3.6572108047117465E-4</v>
      </c>
      <c r="G356" s="104">
        <v>3.7828527462799836E-4</v>
      </c>
      <c r="H356" s="104">
        <v>3.7739438290221555E-4</v>
      </c>
      <c r="I356" s="104">
        <v>0</v>
      </c>
      <c r="J356" s="104">
        <v>0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X356" s="104">
        <v>0</v>
      </c>
      <c r="Y356" s="104">
        <v>0</v>
      </c>
      <c r="DA356" s="132" t="s">
        <v>3433</v>
      </c>
    </row>
    <row r="357" spans="1:105" ht="12" customHeight="1" x14ac:dyDescent="0.25">
      <c r="A357" s="108" t="s">
        <v>53</v>
      </c>
      <c r="B357" s="98"/>
      <c r="C357" s="98">
        <v>2.9786268261128399E-4</v>
      </c>
      <c r="D357" s="98">
        <v>9.9773003444188397E-5</v>
      </c>
      <c r="E357" s="98">
        <v>1.9484298421639453E-4</v>
      </c>
      <c r="F357" s="98">
        <v>2.9165467920943091E-4</v>
      </c>
      <c r="G357" s="98">
        <v>3.0298338472144339E-4</v>
      </c>
      <c r="H357" s="98">
        <v>3.0201804568525032E-4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X357" s="98">
        <v>0</v>
      </c>
      <c r="Y357" s="98">
        <v>0</v>
      </c>
      <c r="DA357" s="63" t="s">
        <v>3434</v>
      </c>
    </row>
    <row r="358" spans="1:105" ht="12" customHeight="1" x14ac:dyDescent="0.25">
      <c r="A358" s="108" t="s">
        <v>52</v>
      </c>
      <c r="B358" s="98"/>
      <c r="C358" s="98">
        <v>7.5334621143715964E-5</v>
      </c>
      <c r="D358" s="98">
        <v>2.4921207146532072E-5</v>
      </c>
      <c r="E358" s="98">
        <v>4.9804994998011358E-5</v>
      </c>
      <c r="F358" s="98">
        <v>7.4066401261743754E-5</v>
      </c>
      <c r="G358" s="98">
        <v>7.530188990655497E-5</v>
      </c>
      <c r="H358" s="98">
        <v>7.5376337216965226E-5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3435</v>
      </c>
    </row>
    <row r="359" spans="1:105" ht="12" customHeight="1" x14ac:dyDescent="0.25">
      <c r="A359" s="121" t="s">
        <v>54</v>
      </c>
      <c r="B359" s="122"/>
      <c r="C359" s="122">
        <v>2.199040556451033E-3</v>
      </c>
      <c r="D359" s="122">
        <v>1.5890400525942626E-3</v>
      </c>
      <c r="E359" s="122">
        <v>1.9116386499859232E-3</v>
      </c>
      <c r="F359" s="122">
        <v>2.7846428659811032E-3</v>
      </c>
      <c r="G359" s="122">
        <v>2.0338331387336115E-3</v>
      </c>
      <c r="H359" s="122">
        <v>1.0814162423402021E-3</v>
      </c>
      <c r="I359" s="122">
        <v>0</v>
      </c>
      <c r="J359" s="122">
        <v>0</v>
      </c>
      <c r="K359" s="122">
        <v>0</v>
      </c>
      <c r="L359" s="122">
        <v>0</v>
      </c>
      <c r="M359" s="122">
        <v>4.7413630751988136E-4</v>
      </c>
      <c r="N359" s="122">
        <v>1.1629555223073098E-3</v>
      </c>
      <c r="O359" s="122">
        <v>9.9004541300040812E-4</v>
      </c>
      <c r="P359" s="122">
        <v>0</v>
      </c>
      <c r="Q359" s="122">
        <v>0</v>
      </c>
      <c r="R359" s="122">
        <v>4.9472352205392166E-4</v>
      </c>
      <c r="S359" s="122">
        <v>1.421929710791672E-3</v>
      </c>
      <c r="T359" s="122">
        <v>1.7330000460442588E-3</v>
      </c>
      <c r="U359" s="122">
        <v>2.1676940276460122E-3</v>
      </c>
      <c r="V359" s="122">
        <v>1.927512302631226E-3</v>
      </c>
      <c r="W359" s="122">
        <v>1.4928361891451355E-3</v>
      </c>
      <c r="X359" s="122">
        <v>4.3693905082140786E-4</v>
      </c>
      <c r="Y359" s="122">
        <v>2.5693828094805671E-4</v>
      </c>
      <c r="DA359" s="130" t="s">
        <v>3436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3437</v>
      </c>
    </row>
    <row r="361" spans="1:105" ht="12" customHeight="1" x14ac:dyDescent="0.25">
      <c r="A361" s="97" t="s">
        <v>50</v>
      </c>
      <c r="B361" s="98"/>
      <c r="C361" s="98">
        <v>3.2230191702452933E-4</v>
      </c>
      <c r="D361" s="98">
        <v>2.1146116053146681E-4</v>
      </c>
      <c r="E361" s="98">
        <v>2.710983583124748E-4</v>
      </c>
      <c r="F361" s="98">
        <v>2.0626580430162681E-4</v>
      </c>
      <c r="G361" s="98">
        <v>1.9198699913201234E-4</v>
      </c>
      <c r="H361" s="98">
        <v>5.0580552010536517E-5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2.3829084133672104E-5</v>
      </c>
      <c r="O361" s="98">
        <v>8.1309746150107863E-5</v>
      </c>
      <c r="P361" s="98">
        <v>0</v>
      </c>
      <c r="Q361" s="98">
        <v>0</v>
      </c>
      <c r="R361" s="98">
        <v>4.5754354353970492E-5</v>
      </c>
      <c r="S361" s="98">
        <v>6.2815187088811539E-5</v>
      </c>
      <c r="T361" s="98">
        <v>4.9078409555577908E-5</v>
      </c>
      <c r="U361" s="98">
        <v>6.6635453964245442E-5</v>
      </c>
      <c r="V361" s="98">
        <v>8.6654499598988997E-5</v>
      </c>
      <c r="W361" s="98">
        <v>9.1316574203718662E-5</v>
      </c>
      <c r="X361" s="98">
        <v>2.0061277919256944E-5</v>
      </c>
      <c r="Y361" s="98">
        <v>0</v>
      </c>
      <c r="DA361" s="63" t="s">
        <v>3438</v>
      </c>
    </row>
    <row r="362" spans="1:105" ht="12" customHeight="1" x14ac:dyDescent="0.25">
      <c r="A362" s="109" t="s">
        <v>120</v>
      </c>
      <c r="B362" s="33"/>
      <c r="C362" s="33">
        <v>1.8767386394265035E-3</v>
      </c>
      <c r="D362" s="33">
        <v>1.3775788920627958E-3</v>
      </c>
      <c r="E362" s="33">
        <v>1.6405402916734484E-3</v>
      </c>
      <c r="F362" s="33">
        <v>2.5783770616794764E-3</v>
      </c>
      <c r="G362" s="33">
        <v>1.8418461396015992E-3</v>
      </c>
      <c r="H362" s="33">
        <v>1.0308356903296655E-3</v>
      </c>
      <c r="I362" s="33">
        <v>0</v>
      </c>
      <c r="J362" s="33">
        <v>0</v>
      </c>
      <c r="K362" s="33">
        <v>0</v>
      </c>
      <c r="L362" s="33">
        <v>0</v>
      </c>
      <c r="M362" s="33">
        <v>4.7413630751988136E-4</v>
      </c>
      <c r="N362" s="33">
        <v>1.1391264381736376E-3</v>
      </c>
      <c r="O362" s="33">
        <v>9.0873566685030016E-4</v>
      </c>
      <c r="P362" s="33">
        <v>0</v>
      </c>
      <c r="Q362" s="33">
        <v>0</v>
      </c>
      <c r="R362" s="33">
        <v>4.4896916769995117E-4</v>
      </c>
      <c r="S362" s="33">
        <v>1.3591145237028604E-3</v>
      </c>
      <c r="T362" s="33">
        <v>1.6839216364886809E-3</v>
      </c>
      <c r="U362" s="33">
        <v>2.1010585736817669E-3</v>
      </c>
      <c r="V362" s="33">
        <v>1.8408578030322371E-3</v>
      </c>
      <c r="W362" s="33">
        <v>1.401519614941417E-3</v>
      </c>
      <c r="X362" s="33">
        <v>4.1687777290215093E-4</v>
      </c>
      <c r="Y362" s="33">
        <v>2.5693828094805671E-4</v>
      </c>
      <c r="DA362" s="60" t="s">
        <v>3439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0.70962392684031961</v>
      </c>
      <c r="D364" s="119">
        <f t="shared" si="152"/>
        <v>0.71298752154178968</v>
      </c>
      <c r="E364" s="119">
        <f t="shared" si="152"/>
        <v>0.71710787155758626</v>
      </c>
      <c r="F364" s="119">
        <f t="shared" si="152"/>
        <v>0.72101786076919849</v>
      </c>
      <c r="G364" s="119">
        <f t="shared" si="152"/>
        <v>0.72842540532020328</v>
      </c>
      <c r="H364" s="119">
        <f t="shared" si="152"/>
        <v>0.73363108812359046</v>
      </c>
      <c r="I364" s="119" t="str">
        <f t="shared" si="152"/>
        <v/>
      </c>
      <c r="J364" s="119" t="str">
        <f t="shared" si="152"/>
        <v/>
      </c>
      <c r="K364" s="119" t="str">
        <f t="shared" si="152"/>
        <v/>
      </c>
      <c r="L364" s="119" t="str">
        <f t="shared" si="152"/>
        <v/>
      </c>
      <c r="M364" s="119">
        <f t="shared" si="152"/>
        <v>0.75306548224654024</v>
      </c>
      <c r="N364" s="119">
        <f t="shared" si="152"/>
        <v>0.76000294619215147</v>
      </c>
      <c r="O364" s="119">
        <f t="shared" si="152"/>
        <v>0.76498969168377184</v>
      </c>
      <c r="P364" s="119" t="str">
        <f t="shared" si="152"/>
        <v/>
      </c>
      <c r="Q364" s="119" t="str">
        <f t="shared" si="152"/>
        <v/>
      </c>
      <c r="R364" s="119">
        <f t="shared" ref="R364:V364" si="153">IF(R343=0,"",R343/R322)</f>
        <v>0.79435849900844624</v>
      </c>
      <c r="S364" s="119">
        <f t="shared" si="153"/>
        <v>0.81393752430627087</v>
      </c>
      <c r="T364" s="119">
        <f t="shared" si="153"/>
        <v>0.83756754739800621</v>
      </c>
      <c r="U364" s="119">
        <f t="shared" si="153"/>
        <v>0.85496468946161563</v>
      </c>
      <c r="V364" s="119">
        <f t="shared" si="153"/>
        <v>0.8746872161071223</v>
      </c>
      <c r="W364" s="119">
        <f t="shared" ref="W364:Y364" si="154">IF(W343=0,"",W343/W322)</f>
        <v>0.8866915870468306</v>
      </c>
      <c r="X364" s="119">
        <f t="shared" si="154"/>
        <v>0.88137439285471209</v>
      </c>
      <c r="Y364" s="119">
        <f t="shared" si="154"/>
        <v>0.89476228946793246</v>
      </c>
      <c r="DA364" s="129" t="s">
        <v>3588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0.70664875879833389</v>
      </c>
      <c r="D365" s="124">
        <f t="shared" si="155"/>
        <v>0.71149934554346961</v>
      </c>
      <c r="E365" s="124">
        <f t="shared" si="155"/>
        <v>0.71659618972824968</v>
      </c>
      <c r="F365" s="124">
        <f t="shared" si="155"/>
        <v>0.72183954897663916</v>
      </c>
      <c r="G365" s="124">
        <f t="shared" si="155"/>
        <v>0.72730269230149536</v>
      </c>
      <c r="H365" s="124">
        <f t="shared" si="155"/>
        <v>0.7329518166966601</v>
      </c>
      <c r="I365" s="124" t="str">
        <f t="shared" si="155"/>
        <v/>
      </c>
      <c r="J365" s="124" t="str">
        <f t="shared" si="155"/>
        <v/>
      </c>
      <c r="K365" s="124" t="str">
        <f t="shared" si="155"/>
        <v/>
      </c>
      <c r="L365" s="124" t="str">
        <f t="shared" si="155"/>
        <v/>
      </c>
      <c r="M365" s="124">
        <f t="shared" si="155"/>
        <v>0.76355631886684006</v>
      </c>
      <c r="N365" s="124">
        <f t="shared" si="155"/>
        <v>0.76944166850454421</v>
      </c>
      <c r="O365" s="124">
        <f t="shared" si="155"/>
        <v>0.77468871989113752</v>
      </c>
      <c r="P365" s="124" t="str">
        <f t="shared" si="155"/>
        <v/>
      </c>
      <c r="Q365" s="124" t="str">
        <f t="shared" si="155"/>
        <v/>
      </c>
      <c r="R365" s="124">
        <f t="shared" ref="R365:V365" si="156">IF(R344=0,"",R344/R323)</f>
        <v>0.80509903467250887</v>
      </c>
      <c r="S365" s="124">
        <f t="shared" si="156"/>
        <v>0.82673567103254852</v>
      </c>
      <c r="T365" s="124">
        <f t="shared" si="156"/>
        <v>0.84966344894411683</v>
      </c>
      <c r="U365" s="124">
        <f t="shared" si="156"/>
        <v>0.87067199055537092</v>
      </c>
      <c r="V365" s="124">
        <f t="shared" si="156"/>
        <v>0.88733167090169929</v>
      </c>
      <c r="W365" s="124">
        <f t="shared" ref="W365:Y365" si="157">IF(W344=0,"",W344/W323)</f>
        <v>0.89908419971620723</v>
      </c>
      <c r="X365" s="124">
        <f t="shared" si="157"/>
        <v>0.90287408428470595</v>
      </c>
      <c r="Y365" s="124">
        <f t="shared" si="157"/>
        <v>0.90604073322866485</v>
      </c>
      <c r="DA365" s="130" t="s">
        <v>3589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0.70473324272210647</v>
      </c>
      <c r="D366" s="111">
        <f t="shared" si="158"/>
        <v>0.70965004244587571</v>
      </c>
      <c r="E366" s="111">
        <f t="shared" si="158"/>
        <v>0.71479378075061351</v>
      </c>
      <c r="F366" s="111">
        <f t="shared" si="158"/>
        <v>0.72010809121873909</v>
      </c>
      <c r="G366" s="111">
        <f t="shared" si="158"/>
        <v>0.72562329734402542</v>
      </c>
      <c r="H366" s="111">
        <f t="shared" si="158"/>
        <v>0.73132129546224389</v>
      </c>
      <c r="I366" s="111" t="str">
        <f t="shared" si="158"/>
        <v/>
      </c>
      <c r="J366" s="111" t="str">
        <f t="shared" si="158"/>
        <v/>
      </c>
      <c r="K366" s="111" t="str">
        <f t="shared" si="158"/>
        <v/>
      </c>
      <c r="L366" s="111" t="str">
        <f t="shared" si="158"/>
        <v/>
      </c>
      <c r="M366" s="111">
        <f t="shared" si="158"/>
        <v>0.76215592097325124</v>
      </c>
      <c r="N366" s="111">
        <f t="shared" si="158"/>
        <v>0.76807493412814254</v>
      </c>
      <c r="O366" s="111">
        <f t="shared" si="158"/>
        <v>0.77336308626107853</v>
      </c>
      <c r="P366" s="111" t="str">
        <f t="shared" si="158"/>
        <v/>
      </c>
      <c r="Q366" s="111" t="str">
        <f t="shared" si="158"/>
        <v/>
      </c>
      <c r="R366" s="111">
        <f t="shared" ref="R366:V366" si="159">IF(R345=0,"",R345/R324)</f>
        <v>0.80393478550325748</v>
      </c>
      <c r="S366" s="111">
        <f t="shared" si="159"/>
        <v>0.82568325988840818</v>
      </c>
      <c r="T366" s="111">
        <f t="shared" si="159"/>
        <v>0.84873489040545014</v>
      </c>
      <c r="U366" s="111">
        <f t="shared" si="159"/>
        <v>0.86985802490965025</v>
      </c>
      <c r="V366" s="111">
        <f t="shared" si="159"/>
        <v>0.8866115713298498</v>
      </c>
      <c r="W366" s="111">
        <f t="shared" ref="W366:Y366" si="160">IF(W345=0,"",W345/W324)</f>
        <v>0.89842799676791341</v>
      </c>
      <c r="X366" s="111">
        <f t="shared" si="160"/>
        <v>0.90224414972277733</v>
      </c>
      <c r="Y366" s="111">
        <f t="shared" si="160"/>
        <v>0.90542959282829294</v>
      </c>
      <c r="DA366" s="63" t="s">
        <v>3590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>
        <f t="shared" si="161"/>
        <v>1</v>
      </c>
      <c r="I367" s="111" t="str">
        <f t="shared" si="161"/>
        <v/>
      </c>
      <c r="J367" s="111" t="str">
        <f t="shared" si="161"/>
        <v/>
      </c>
      <c r="K367" s="111" t="str">
        <f t="shared" si="161"/>
        <v/>
      </c>
      <c r="L367" s="111" t="str">
        <f t="shared" si="161"/>
        <v/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 t="str">
        <f t="shared" si="161"/>
        <v/>
      </c>
      <c r="Q367" s="111" t="str">
        <f t="shared" si="161"/>
        <v/>
      </c>
      <c r="R367" s="111">
        <f t="shared" ref="R367:V367" si="162">IF(R346=0,"",R346/R325)</f>
        <v>1</v>
      </c>
      <c r="S367" s="111">
        <f t="shared" si="162"/>
        <v>1</v>
      </c>
      <c r="T367" s="111">
        <f t="shared" si="162"/>
        <v>1</v>
      </c>
      <c r="U367" s="111">
        <f t="shared" si="162"/>
        <v>1</v>
      </c>
      <c r="V367" s="111">
        <f t="shared" si="162"/>
        <v>1</v>
      </c>
      <c r="W367" s="111">
        <f t="shared" ref="W367:Y367" si="163">IF(W346=0,"",W346/W325)</f>
        <v>1</v>
      </c>
      <c r="X367" s="111">
        <f t="shared" si="163"/>
        <v>1</v>
      </c>
      <c r="Y367" s="111">
        <f t="shared" si="163"/>
        <v>1</v>
      </c>
      <c r="DA367" s="63" t="s">
        <v>3591</v>
      </c>
    </row>
    <row r="368" spans="1:105" ht="12" customHeight="1" x14ac:dyDescent="0.25">
      <c r="A368" s="121" t="s">
        <v>92</v>
      </c>
      <c r="B368" s="124"/>
      <c r="C368" s="124">
        <f t="shared" ref="C368:Q368" si="164">IF(C347=0,"",C347/C326)</f>
        <v>2.548045878563455</v>
      </c>
      <c r="D368" s="124">
        <f t="shared" si="164"/>
        <v>2.6635161396916764</v>
      </c>
      <c r="E368" s="124">
        <f t="shared" si="164"/>
        <v>2.7807175220720208</v>
      </c>
      <c r="F368" s="124">
        <f t="shared" si="164"/>
        <v>2.898860214257537</v>
      </c>
      <c r="G368" s="124">
        <f t="shared" si="164"/>
        <v>3.0186286552181771</v>
      </c>
      <c r="H368" s="124">
        <f t="shared" si="164"/>
        <v>3.1399152774204557</v>
      </c>
      <c r="I368" s="124" t="str">
        <f t="shared" si="164"/>
        <v/>
      </c>
      <c r="J368" s="124" t="str">
        <f t="shared" si="164"/>
        <v/>
      </c>
      <c r="K368" s="124" t="str">
        <f t="shared" si="164"/>
        <v/>
      </c>
      <c r="L368" s="124" t="str">
        <f t="shared" si="164"/>
        <v/>
      </c>
      <c r="M368" s="124" t="str">
        <f t="shared" si="164"/>
        <v/>
      </c>
      <c r="N368" s="124">
        <f t="shared" si="164"/>
        <v>3.9711726778823899</v>
      </c>
      <c r="O368" s="124">
        <f t="shared" si="164"/>
        <v>4.1687715964219656</v>
      </c>
      <c r="P368" s="124" t="str">
        <f t="shared" si="164"/>
        <v/>
      </c>
      <c r="Q368" s="124" t="str">
        <f t="shared" si="164"/>
        <v/>
      </c>
      <c r="R368" s="124">
        <f t="shared" ref="R368:V368" si="165">IF(R347=0,"",R347/R326)</f>
        <v>4.5593649432074823</v>
      </c>
      <c r="S368" s="124">
        <f t="shared" si="165"/>
        <v>4.5630970978277645</v>
      </c>
      <c r="T368" s="124">
        <f t="shared" si="165"/>
        <v>4.5672439362947443</v>
      </c>
      <c r="U368" s="124">
        <f t="shared" si="165"/>
        <v>4.5718515345913886</v>
      </c>
      <c r="V368" s="124">
        <f t="shared" si="165"/>
        <v>4.5850179148238439</v>
      </c>
      <c r="W368" s="124">
        <f t="shared" ref="W368:Y368" si="166">IF(W347=0,"",W347/W326)</f>
        <v>4.6282325278830978</v>
      </c>
      <c r="X368" s="124">
        <f t="shared" si="166"/>
        <v>4.6785340157046766</v>
      </c>
      <c r="Y368" s="124">
        <f t="shared" si="166"/>
        <v>4.7352327338814515</v>
      </c>
      <c r="DA368" s="130" t="s">
        <v>3592</v>
      </c>
    </row>
    <row r="369" spans="1:105" ht="12" customHeight="1" x14ac:dyDescent="0.25">
      <c r="A369" s="97" t="s">
        <v>53</v>
      </c>
      <c r="B369" s="111"/>
      <c r="C369" s="111">
        <f t="shared" ref="C369:Q369" si="167">IF(C348=0,"",C348/C327)</f>
        <v>2.548045878563455</v>
      </c>
      <c r="D369" s="111">
        <f t="shared" si="167"/>
        <v>2.6635161396916764</v>
      </c>
      <c r="E369" s="111">
        <f t="shared" si="167"/>
        <v>2.7807175220720208</v>
      </c>
      <c r="F369" s="111">
        <f t="shared" si="167"/>
        <v>2.898860214257537</v>
      </c>
      <c r="G369" s="111">
        <f t="shared" si="167"/>
        <v>3.0186286552181771</v>
      </c>
      <c r="H369" s="111">
        <f t="shared" si="167"/>
        <v>3.1399152774204557</v>
      </c>
      <c r="I369" s="111" t="str">
        <f t="shared" si="167"/>
        <v/>
      </c>
      <c r="J369" s="111" t="str">
        <f t="shared" si="167"/>
        <v/>
      </c>
      <c r="K369" s="111" t="str">
        <f t="shared" si="167"/>
        <v/>
      </c>
      <c r="L369" s="111" t="str">
        <f t="shared" si="167"/>
        <v/>
      </c>
      <c r="M369" s="111" t="str">
        <f t="shared" si="167"/>
        <v/>
      </c>
      <c r="N369" s="111">
        <f t="shared" si="167"/>
        <v>3.9711726778823899</v>
      </c>
      <c r="O369" s="111">
        <f t="shared" si="167"/>
        <v>4.1687715964219656</v>
      </c>
      <c r="P369" s="111" t="str">
        <f t="shared" si="167"/>
        <v/>
      </c>
      <c r="Q369" s="111" t="str">
        <f t="shared" si="167"/>
        <v/>
      </c>
      <c r="R369" s="111">
        <f t="shared" ref="R369:V369" si="168">IF(R348=0,"",R348/R327)</f>
        <v>4.5593649432074823</v>
      </c>
      <c r="S369" s="111">
        <f t="shared" si="168"/>
        <v>4.5630970978277645</v>
      </c>
      <c r="T369" s="111">
        <f t="shared" si="168"/>
        <v>4.5672439362947443</v>
      </c>
      <c r="U369" s="111">
        <f t="shared" si="168"/>
        <v>4.5718515345913886</v>
      </c>
      <c r="V369" s="111">
        <f t="shared" si="168"/>
        <v>4.5850179148238439</v>
      </c>
      <c r="W369" s="111">
        <f t="shared" ref="W369:Y369" si="169">IF(W348=0,"",W348/W327)</f>
        <v>4.6282325278830978</v>
      </c>
      <c r="X369" s="111">
        <f t="shared" si="169"/>
        <v>4.6785340157046766</v>
      </c>
      <c r="Y369" s="111">
        <f t="shared" si="169"/>
        <v>4.7352327338814515</v>
      </c>
      <c r="DA369" s="63" t="s">
        <v>3593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0.72937060487719674</v>
      </c>
      <c r="D370" s="124">
        <f t="shared" si="170"/>
        <v>0.71729819686227281</v>
      </c>
      <c r="E370" s="124">
        <f t="shared" si="170"/>
        <v>0.71361601443738965</v>
      </c>
      <c r="F370" s="124">
        <f t="shared" si="170"/>
        <v>0.70015545213930919</v>
      </c>
      <c r="G370" s="124">
        <f t="shared" si="170"/>
        <v>0.72460335697310585</v>
      </c>
      <c r="H370" s="124">
        <f t="shared" si="170"/>
        <v>0.72777008698376433</v>
      </c>
      <c r="I370" s="124" t="str">
        <f t="shared" si="170"/>
        <v/>
      </c>
      <c r="J370" s="124" t="str">
        <f t="shared" si="170"/>
        <v/>
      </c>
      <c r="K370" s="124" t="str">
        <f t="shared" si="170"/>
        <v/>
      </c>
      <c r="L370" s="124" t="str">
        <f t="shared" si="170"/>
        <v/>
      </c>
      <c r="M370" s="124">
        <f t="shared" si="170"/>
        <v>0.65631101966534355</v>
      </c>
      <c r="N370" s="124">
        <f t="shared" si="170"/>
        <v>0.66104497138994289</v>
      </c>
      <c r="O370" s="124">
        <f t="shared" si="170"/>
        <v>0.67263035460465093</v>
      </c>
      <c r="P370" s="124" t="str">
        <f t="shared" si="170"/>
        <v/>
      </c>
      <c r="Q370" s="124" t="str">
        <f t="shared" si="170"/>
        <v/>
      </c>
      <c r="R370" s="124">
        <f t="shared" ref="R370:V370" si="171">IF(R349=0,"",R349/R328)</f>
        <v>0.68972522615856469</v>
      </c>
      <c r="S370" s="124">
        <f t="shared" si="171"/>
        <v>0.71136283375612797</v>
      </c>
      <c r="T370" s="124">
        <f t="shared" si="171"/>
        <v>0.72870961947707602</v>
      </c>
      <c r="U370" s="124">
        <f t="shared" si="171"/>
        <v>0.74468988486025434</v>
      </c>
      <c r="V370" s="124">
        <f t="shared" si="171"/>
        <v>0.75902009133920789</v>
      </c>
      <c r="W370" s="124">
        <f t="shared" ref="W370:Y370" si="172">IF(W349=0,"",W349/W328)</f>
        <v>0.77109591666025434</v>
      </c>
      <c r="X370" s="124">
        <f t="shared" si="172"/>
        <v>0.77939189073952908</v>
      </c>
      <c r="Y370" s="124">
        <f t="shared" si="172"/>
        <v>0.80183479159671478</v>
      </c>
      <c r="DA370" s="130" t="s">
        <v>3594</v>
      </c>
    </row>
    <row r="371" spans="1:105" ht="12" customHeight="1" x14ac:dyDescent="0.25">
      <c r="A371" s="97" t="s">
        <v>143</v>
      </c>
      <c r="B371" s="111"/>
      <c r="C371" s="111">
        <f t="shared" ref="C371:Q371" si="173">IF(C350=0,"",C350/C329)</f>
        <v>0.61038508917243861</v>
      </c>
      <c r="D371" s="111">
        <f t="shared" si="173"/>
        <v>0.61431748329334268</v>
      </c>
      <c r="E371" s="111">
        <f t="shared" si="173"/>
        <v>0.6184313800158866</v>
      </c>
      <c r="F371" s="111">
        <f t="shared" si="173"/>
        <v>0.62268169819347852</v>
      </c>
      <c r="G371" s="111">
        <f t="shared" si="173"/>
        <v>0.62709269017222502</v>
      </c>
      <c r="H371" s="111">
        <f t="shared" si="173"/>
        <v>0.63164987687085816</v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 t="str">
        <f t="shared" si="173"/>
        <v/>
      </c>
      <c r="M371" s="111">
        <f t="shared" si="173"/>
        <v>0.65631101966534355</v>
      </c>
      <c r="N371" s="111">
        <f t="shared" si="173"/>
        <v>0.66104497138994289</v>
      </c>
      <c r="O371" s="111">
        <f t="shared" si="173"/>
        <v>0.66527436846248866</v>
      </c>
      <c r="P371" s="111" t="str">
        <f t="shared" si="173"/>
        <v/>
      </c>
      <c r="Q371" s="111" t="str">
        <f t="shared" si="173"/>
        <v/>
      </c>
      <c r="R371" s="111">
        <f t="shared" ref="R371:V371" si="174">IF(R350=0,"",R350/R329)</f>
        <v>0.68972522615856469</v>
      </c>
      <c r="S371" s="111">
        <f t="shared" si="174"/>
        <v>0.70711938040840139</v>
      </c>
      <c r="T371" s="111">
        <f t="shared" si="174"/>
        <v>0.725555782420923</v>
      </c>
      <c r="U371" s="111">
        <f t="shared" si="174"/>
        <v>0.742449797757326</v>
      </c>
      <c r="V371" s="111">
        <f t="shared" si="174"/>
        <v>0.75584907190888284</v>
      </c>
      <c r="W371" s="111">
        <f t="shared" ref="W371:Y371" si="175">IF(W350=0,"",W350/W329)</f>
        <v>0.76529969925457431</v>
      </c>
      <c r="X371" s="111">
        <f t="shared" si="175"/>
        <v>0.77262975821719282</v>
      </c>
      <c r="Y371" s="111">
        <f t="shared" si="175"/>
        <v>0.77874835096273132</v>
      </c>
      <c r="DA371" s="63" t="s">
        <v>3595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 t="str">
        <f t="shared" si="176"/>
        <v/>
      </c>
      <c r="M372" s="111" t="str">
        <f t="shared" si="176"/>
        <v/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:Y372" si="178">IF(W351=0,"",W351/W330)</f>
        <v/>
      </c>
      <c r="X372" s="111" t="str">
        <f t="shared" si="178"/>
        <v/>
      </c>
      <c r="Y372" s="111" t="str">
        <f t="shared" si="178"/>
        <v/>
      </c>
      <c r="DA372" s="63" t="s">
        <v>3596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:Y373" si="181">IF(W352=0,"",W352/W331)</f>
        <v/>
      </c>
      <c r="X373" s="111" t="str">
        <f t="shared" si="181"/>
        <v/>
      </c>
      <c r="Y373" s="111" t="str">
        <f t="shared" si="181"/>
        <v/>
      </c>
      <c r="DA373" s="63" t="s">
        <v>3597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:Y374" si="184">IF(W353=0,"",W353/W332)</f>
        <v/>
      </c>
      <c r="X374" s="112" t="str">
        <f t="shared" si="184"/>
        <v/>
      </c>
      <c r="Y374" s="112" t="str">
        <f t="shared" si="184"/>
        <v/>
      </c>
      <c r="DA374" s="131" t="s">
        <v>3598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:Y375" si="187">IF(W354=0,"",W354/W333)</f>
        <v/>
      </c>
      <c r="X375" s="113" t="str">
        <f t="shared" si="187"/>
        <v/>
      </c>
      <c r="Y375" s="113" t="str">
        <f t="shared" si="187"/>
        <v/>
      </c>
      <c r="DA375" s="132" t="s">
        <v>3599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0.73665824085252007</v>
      </c>
      <c r="D376" s="112">
        <f t="shared" si="188"/>
        <v>0.73764011077605363</v>
      </c>
      <c r="E376" s="112">
        <f t="shared" si="188"/>
        <v>0.73871501516381433</v>
      </c>
      <c r="F376" s="112">
        <f t="shared" si="188"/>
        <v>0.73980288878691824</v>
      </c>
      <c r="G376" s="112">
        <f t="shared" si="188"/>
        <v>0.74097716762708299</v>
      </c>
      <c r="H376" s="112">
        <f t="shared" si="188"/>
        <v>0.74222956233796622</v>
      </c>
      <c r="I376" s="112" t="str">
        <f t="shared" si="188"/>
        <v/>
      </c>
      <c r="J376" s="112" t="str">
        <f t="shared" si="188"/>
        <v/>
      </c>
      <c r="K376" s="112" t="str">
        <f t="shared" si="188"/>
        <v/>
      </c>
      <c r="L376" s="112" t="str">
        <f t="shared" si="188"/>
        <v/>
      </c>
      <c r="M376" s="112" t="str">
        <f t="shared" si="188"/>
        <v/>
      </c>
      <c r="N376" s="112" t="str">
        <f t="shared" si="188"/>
        <v/>
      </c>
      <c r="O376" s="112">
        <f t="shared" si="188"/>
        <v>0.7688040007669843</v>
      </c>
      <c r="P376" s="112" t="str">
        <f t="shared" si="188"/>
        <v/>
      </c>
      <c r="Q376" s="112" t="str">
        <f t="shared" si="188"/>
        <v/>
      </c>
      <c r="R376" s="112" t="str">
        <f t="shared" ref="R376:V376" si="189">IF(R355=0,"",R355/R334)</f>
        <v/>
      </c>
      <c r="S376" s="112">
        <f t="shared" si="189"/>
        <v>0.80966907219346707</v>
      </c>
      <c r="T376" s="112">
        <f t="shared" si="189"/>
        <v>0.81756041710718197</v>
      </c>
      <c r="U376" s="112">
        <f t="shared" si="189"/>
        <v>0.8254693714915613</v>
      </c>
      <c r="V376" s="112">
        <f t="shared" si="189"/>
        <v>0.83323900236207737</v>
      </c>
      <c r="W376" s="112">
        <f t="shared" ref="W376:Y376" si="190">IF(W355=0,"",W355/W334)</f>
        <v>0.84033525291097477</v>
      </c>
      <c r="X376" s="112">
        <f t="shared" si="190"/>
        <v>0.85315022220576886</v>
      </c>
      <c r="Y376" s="112">
        <f t="shared" si="190"/>
        <v>0.86510580966235839</v>
      </c>
      <c r="DA376" s="131" t="s">
        <v>3600</v>
      </c>
    </row>
    <row r="377" spans="1:105" ht="12" customHeight="1" x14ac:dyDescent="0.25">
      <c r="A377" s="107" t="s">
        <v>121</v>
      </c>
      <c r="B377" s="113"/>
      <c r="C377" s="113">
        <f t="shared" ref="C377:Q377" si="191">IF(C356=0,"",C356/C335)</f>
        <v>0.77801674147277755</v>
      </c>
      <c r="D377" s="113">
        <f t="shared" si="191"/>
        <v>0.77845848276877494</v>
      </c>
      <c r="E377" s="113">
        <f t="shared" si="191"/>
        <v>0.78021621905031813</v>
      </c>
      <c r="F377" s="113">
        <f t="shared" si="191"/>
        <v>0.78095576114284537</v>
      </c>
      <c r="G377" s="113">
        <f t="shared" si="191"/>
        <v>0.78126000765728854</v>
      </c>
      <c r="H377" s="113">
        <f t="shared" si="191"/>
        <v>0.78251669110970312</v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:Y377" si="193">IF(W356=0,"",W356/W335)</f>
        <v/>
      </c>
      <c r="X377" s="113" t="str">
        <f t="shared" si="193"/>
        <v/>
      </c>
      <c r="Y377" s="113" t="str">
        <f t="shared" si="193"/>
        <v/>
      </c>
      <c r="DA377" s="132" t="s">
        <v>3601</v>
      </c>
    </row>
    <row r="378" spans="1:105" ht="12" customHeight="1" x14ac:dyDescent="0.25">
      <c r="A378" s="108" t="s">
        <v>53</v>
      </c>
      <c r="B378" s="111"/>
      <c r="C378" s="111">
        <f t="shared" ref="C378:Q378" si="194">IF(C357=0,"",C357/C336)</f>
        <v>0.73665824085252007</v>
      </c>
      <c r="D378" s="111">
        <f t="shared" si="194"/>
        <v>0.73764011077605363</v>
      </c>
      <c r="E378" s="111">
        <f t="shared" si="194"/>
        <v>0.73871501516381433</v>
      </c>
      <c r="F378" s="111">
        <f t="shared" si="194"/>
        <v>0.73980288878691847</v>
      </c>
      <c r="G378" s="111">
        <f t="shared" si="194"/>
        <v>0.74097716762708299</v>
      </c>
      <c r="H378" s="111">
        <f t="shared" si="194"/>
        <v>0.74222956233796622</v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:Y378" si="196">IF(W357=0,"",W357/W336)</f>
        <v/>
      </c>
      <c r="X378" s="111" t="str">
        <f t="shared" si="196"/>
        <v/>
      </c>
      <c r="Y378" s="111" t="str">
        <f t="shared" si="196"/>
        <v/>
      </c>
      <c r="DA378" s="63" t="s">
        <v>3602</v>
      </c>
    </row>
    <row r="379" spans="1:105" ht="12" customHeight="1" x14ac:dyDescent="0.25">
      <c r="A379" s="108" t="s">
        <v>52</v>
      </c>
      <c r="B379" s="111"/>
      <c r="C379" s="111">
        <f t="shared" ref="C379:Q379" si="197">IF(C358=0,"",C358/C337)</f>
        <v>1</v>
      </c>
      <c r="D379" s="111">
        <f t="shared" si="197"/>
        <v>1</v>
      </c>
      <c r="E379" s="111">
        <f t="shared" si="197"/>
        <v>1</v>
      </c>
      <c r="F379" s="111">
        <f t="shared" si="197"/>
        <v>1</v>
      </c>
      <c r="G379" s="111">
        <f t="shared" si="197"/>
        <v>1</v>
      </c>
      <c r="H379" s="111">
        <f t="shared" si="197"/>
        <v>1</v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:Y379" si="199">IF(W358=0,"",W358/W337)</f>
        <v/>
      </c>
      <c r="X379" s="111" t="str">
        <f t="shared" si="199"/>
        <v/>
      </c>
      <c r="Y379" s="111" t="str">
        <f t="shared" si="199"/>
        <v/>
      </c>
      <c r="DA379" s="63" t="s">
        <v>3603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0.74729889951444028</v>
      </c>
      <c r="D380" s="124">
        <f t="shared" si="200"/>
        <v>0.75074606178476178</v>
      </c>
      <c r="E380" s="124">
        <f t="shared" si="200"/>
        <v>0.75025918230228483</v>
      </c>
      <c r="F380" s="124">
        <f t="shared" si="200"/>
        <v>0.76391294434401347</v>
      </c>
      <c r="G380" s="124">
        <f t="shared" si="200"/>
        <v>0.76131396983391786</v>
      </c>
      <c r="H380" s="124">
        <f t="shared" si="200"/>
        <v>0.7717455007404681</v>
      </c>
      <c r="I380" s="124" t="str">
        <f t="shared" si="200"/>
        <v/>
      </c>
      <c r="J380" s="124" t="str">
        <f t="shared" si="200"/>
        <v/>
      </c>
      <c r="K380" s="124" t="str">
        <f t="shared" si="200"/>
        <v/>
      </c>
      <c r="L380" s="124" t="str">
        <f t="shared" si="200"/>
        <v/>
      </c>
      <c r="M380" s="124">
        <f t="shared" si="200"/>
        <v>0.79049889585941424</v>
      </c>
      <c r="N380" s="124">
        <f t="shared" si="200"/>
        <v>0.7897862244035192</v>
      </c>
      <c r="O380" s="124">
        <f t="shared" si="200"/>
        <v>0.78122561879430452</v>
      </c>
      <c r="P380" s="124" t="str">
        <f t="shared" si="200"/>
        <v/>
      </c>
      <c r="Q380" s="124" t="str">
        <f t="shared" si="200"/>
        <v/>
      </c>
      <c r="R380" s="124">
        <f t="shared" ref="R380:V380" si="201">IF(R359=0,"",R359/R338)</f>
        <v>0.80314452691769911</v>
      </c>
      <c r="S380" s="124">
        <f t="shared" si="201"/>
        <v>0.82983054741116768</v>
      </c>
      <c r="T380" s="124">
        <f t="shared" si="201"/>
        <v>0.85001437735329066</v>
      </c>
      <c r="U380" s="124">
        <f t="shared" si="201"/>
        <v>0.86411610132590744</v>
      </c>
      <c r="V380" s="124">
        <f t="shared" si="201"/>
        <v>0.87139451308876736</v>
      </c>
      <c r="W380" s="124">
        <f t="shared" ref="W380:Y380" si="202">IF(W359=0,"",W359/W338)</f>
        <v>0.87441602332426982</v>
      </c>
      <c r="X380" s="124">
        <f t="shared" si="202"/>
        <v>0.88630091188780147</v>
      </c>
      <c r="Y380" s="124">
        <f t="shared" si="202"/>
        <v>0.91021380423866183</v>
      </c>
      <c r="DA380" s="130" t="s">
        <v>3604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:Y381" si="205">IF(W360=0,"",W360/W339)</f>
        <v/>
      </c>
      <c r="X381" s="111" t="str">
        <f t="shared" si="205"/>
        <v/>
      </c>
      <c r="Y381" s="111" t="str">
        <f t="shared" si="205"/>
        <v/>
      </c>
      <c r="DA381" s="63" t="s">
        <v>3605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0.62150019437154969</v>
      </c>
      <c r="D382" s="111">
        <f t="shared" si="206"/>
        <v>0.62159394817226032</v>
      </c>
      <c r="E382" s="111">
        <f t="shared" si="206"/>
        <v>0.62168771041818227</v>
      </c>
      <c r="F382" s="111">
        <f t="shared" si="206"/>
        <v>0.6217814738157238</v>
      </c>
      <c r="G382" s="111">
        <f t="shared" si="206"/>
        <v>0.62187524499080826</v>
      </c>
      <c r="H382" s="111">
        <f t="shared" si="206"/>
        <v>0.62196902313250679</v>
      </c>
      <c r="I382" s="111" t="str">
        <f t="shared" si="206"/>
        <v/>
      </c>
      <c r="J382" s="111" t="str">
        <f t="shared" si="206"/>
        <v/>
      </c>
      <c r="K382" s="111" t="str">
        <f t="shared" si="206"/>
        <v/>
      </c>
      <c r="L382" s="111" t="str">
        <f t="shared" si="206"/>
        <v/>
      </c>
      <c r="M382" s="111" t="str">
        <f t="shared" si="206"/>
        <v/>
      </c>
      <c r="N382" s="111">
        <f t="shared" si="206"/>
        <v>0.62245538744883788</v>
      </c>
      <c r="O382" s="111">
        <f t="shared" si="206"/>
        <v>0.62247919682505504</v>
      </c>
      <c r="P382" s="111" t="str">
        <f t="shared" si="206"/>
        <v/>
      </c>
      <c r="Q382" s="111" t="str">
        <f t="shared" si="206"/>
        <v/>
      </c>
      <c r="R382" s="111">
        <f t="shared" ref="R382:V382" si="207">IF(R361=0,"",R361/R340)</f>
        <v>0.62352634472813617</v>
      </c>
      <c r="S382" s="111">
        <f t="shared" si="207"/>
        <v>0.62452830575422924</v>
      </c>
      <c r="T382" s="111">
        <f t="shared" si="207"/>
        <v>0.62562765345601556</v>
      </c>
      <c r="U382" s="111">
        <f t="shared" si="207"/>
        <v>0.62663011469566487</v>
      </c>
      <c r="V382" s="111">
        <f t="shared" si="207"/>
        <v>0.62734141633534501</v>
      </c>
      <c r="W382" s="111">
        <f t="shared" ref="W382:Y382" si="208">IF(W361=0,"",W361/W340)</f>
        <v>0.62768327330387774</v>
      </c>
      <c r="X382" s="111">
        <f t="shared" si="208"/>
        <v>0.62806661888668991</v>
      </c>
      <c r="Y382" s="111" t="str">
        <f t="shared" si="208"/>
        <v/>
      </c>
      <c r="DA382" s="63" t="s">
        <v>3606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0.77421136830848492</v>
      </c>
      <c r="D383" s="45">
        <f t="shared" si="209"/>
        <v>0.77547918830602236</v>
      </c>
      <c r="E383" s="45">
        <f t="shared" si="209"/>
        <v>0.77680678630972921</v>
      </c>
      <c r="F383" s="45">
        <f t="shared" si="209"/>
        <v>0.77814253585973192</v>
      </c>
      <c r="G383" s="45">
        <f t="shared" si="209"/>
        <v>0.77953333743733144</v>
      </c>
      <c r="H383" s="45">
        <f t="shared" si="209"/>
        <v>0.78097345102069315</v>
      </c>
      <c r="I383" s="45" t="str">
        <f t="shared" si="209"/>
        <v/>
      </c>
      <c r="J383" s="45" t="str">
        <f t="shared" si="209"/>
        <v/>
      </c>
      <c r="K383" s="45" t="str">
        <f t="shared" si="209"/>
        <v/>
      </c>
      <c r="L383" s="45" t="str">
        <f t="shared" si="209"/>
        <v/>
      </c>
      <c r="M383" s="45">
        <f t="shared" si="209"/>
        <v>0.79049889585941424</v>
      </c>
      <c r="N383" s="45">
        <f t="shared" si="209"/>
        <v>0.79425266800594763</v>
      </c>
      <c r="O383" s="45">
        <f t="shared" si="209"/>
        <v>0.79946815874449695</v>
      </c>
      <c r="P383" s="45" t="str">
        <f t="shared" si="209"/>
        <v/>
      </c>
      <c r="Q383" s="45" t="str">
        <f t="shared" si="209"/>
        <v/>
      </c>
      <c r="R383" s="45">
        <f t="shared" ref="R383:V383" si="210">IF(R362=0,"",R362/R341)</f>
        <v>0.82743553688285287</v>
      </c>
      <c r="S383" s="45">
        <f t="shared" si="210"/>
        <v>0.84263286397923354</v>
      </c>
      <c r="T383" s="45">
        <f t="shared" si="210"/>
        <v>0.85899362114541622</v>
      </c>
      <c r="U383" s="45">
        <f t="shared" si="210"/>
        <v>0.87462888536281935</v>
      </c>
      <c r="V383" s="45">
        <f t="shared" si="210"/>
        <v>0.88764973361284105</v>
      </c>
      <c r="W383" s="45">
        <f t="shared" ref="W383:Y383" si="211">IF(W362=0,"",W362/W341)</f>
        <v>0.89739986783656112</v>
      </c>
      <c r="X383" s="45">
        <f t="shared" si="211"/>
        <v>0.90419124199380807</v>
      </c>
      <c r="Y383" s="45">
        <f t="shared" si="211"/>
        <v>0.91021380423866183</v>
      </c>
      <c r="DA383" s="60" t="s">
        <v>3607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1.4073358450691194</v>
      </c>
      <c r="D385" s="117">
        <f t="shared" si="212"/>
        <v>1.0178580258623928</v>
      </c>
      <c r="E385" s="117">
        <f t="shared" si="212"/>
        <v>1.2137615745182053</v>
      </c>
      <c r="F385" s="117">
        <f t="shared" si="212"/>
        <v>1.7743950500712422</v>
      </c>
      <c r="G385" s="117">
        <f t="shared" si="212"/>
        <v>1.3469453494031538</v>
      </c>
      <c r="H385" s="117">
        <f t="shared" si="212"/>
        <v>0.74839124695163362</v>
      </c>
      <c r="I385" s="117">
        <f t="shared" si="212"/>
        <v>0</v>
      </c>
      <c r="J385" s="117">
        <f t="shared" si="212"/>
        <v>0</v>
      </c>
      <c r="K385" s="117">
        <f t="shared" si="212"/>
        <v>0</v>
      </c>
      <c r="L385" s="117">
        <f t="shared" si="212"/>
        <v>0</v>
      </c>
      <c r="M385" s="117">
        <f t="shared" si="212"/>
        <v>0.25053877074539344</v>
      </c>
      <c r="N385" s="117">
        <f t="shared" si="212"/>
        <v>0.60702136235668513</v>
      </c>
      <c r="O385" s="117">
        <f t="shared" si="212"/>
        <v>0.45275169801272108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0.21484744646700163</v>
      </c>
      <c r="S385" s="117">
        <f t="shared" si="213"/>
        <v>0.52127517534233103</v>
      </c>
      <c r="T385" s="117">
        <f t="shared" si="213"/>
        <v>0.6173713981330452</v>
      </c>
      <c r="U385" s="117">
        <f t="shared" si="213"/>
        <v>0.60733514394039922</v>
      </c>
      <c r="V385" s="117">
        <f t="shared" si="213"/>
        <v>0.43618872696385874</v>
      </c>
      <c r="W385" s="117">
        <f t="shared" ref="W385:Y385" si="214">W386+W389+W391+W401</f>
        <v>0.3131078115122059</v>
      </c>
      <c r="X385" s="117">
        <f t="shared" si="214"/>
        <v>5.5205375346110093E-2</v>
      </c>
      <c r="Y385" s="117">
        <f t="shared" si="214"/>
        <v>2.7315538515880519E-2</v>
      </c>
      <c r="DA385" s="129" t="s">
        <v>3756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1.3979010890695602</v>
      </c>
      <c r="D386" s="122">
        <f t="shared" si="215"/>
        <v>1.0011336348860047</v>
      </c>
      <c r="E386" s="122">
        <f t="shared" si="215"/>
        <v>1.1892220709747048</v>
      </c>
      <c r="F386" s="122">
        <f t="shared" si="215"/>
        <v>1.716689220026008</v>
      </c>
      <c r="G386" s="122">
        <f t="shared" si="215"/>
        <v>1.3284902061548354</v>
      </c>
      <c r="H386" s="122">
        <f t="shared" si="215"/>
        <v>0.73910258866405454</v>
      </c>
      <c r="I386" s="122">
        <f t="shared" si="215"/>
        <v>0</v>
      </c>
      <c r="J386" s="122">
        <f t="shared" si="215"/>
        <v>0</v>
      </c>
      <c r="K386" s="122">
        <f t="shared" si="215"/>
        <v>0</v>
      </c>
      <c r="L386" s="122">
        <f t="shared" si="215"/>
        <v>0</v>
      </c>
      <c r="M386" s="122">
        <f t="shared" si="215"/>
        <v>0.22498704502008837</v>
      </c>
      <c r="N386" s="122">
        <f t="shared" si="215"/>
        <v>0.54558583712651554</v>
      </c>
      <c r="O386" s="122">
        <f t="shared" si="215"/>
        <v>0.40504047811630389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0.19115529469636838</v>
      </c>
      <c r="S386" s="122">
        <f t="shared" si="216"/>
        <v>0.46131647124450204</v>
      </c>
      <c r="T386" s="122">
        <f t="shared" si="216"/>
        <v>0.54782421686170502</v>
      </c>
      <c r="U386" s="122">
        <f t="shared" si="216"/>
        <v>0.52265437982233331</v>
      </c>
      <c r="V386" s="122">
        <f t="shared" si="216"/>
        <v>0.38206768359982568</v>
      </c>
      <c r="W386" s="122">
        <f t="shared" ref="W386:Y386" si="217">SUM(W387:W388)</f>
        <v>0.2734106633887175</v>
      </c>
      <c r="X386" s="122">
        <f t="shared" si="217"/>
        <v>4.4411926986981681E-2</v>
      </c>
      <c r="Y386" s="122">
        <f t="shared" si="217"/>
        <v>2.212956650235472E-2</v>
      </c>
      <c r="DA386" s="130" t="s">
        <v>3757</v>
      </c>
    </row>
    <row r="387" spans="1:105" ht="12" customHeight="1" x14ac:dyDescent="0.25">
      <c r="A387" s="97" t="s">
        <v>51</v>
      </c>
      <c r="B387" s="98"/>
      <c r="C387" s="98">
        <v>1.3979010890695602</v>
      </c>
      <c r="D387" s="98">
        <v>1.0011336348860047</v>
      </c>
      <c r="E387" s="98">
        <v>1.1892220709747048</v>
      </c>
      <c r="F387" s="98">
        <v>1.716689220026008</v>
      </c>
      <c r="G387" s="98">
        <v>1.3284902061548354</v>
      </c>
      <c r="H387" s="98">
        <v>0.73910258866405454</v>
      </c>
      <c r="I387" s="98">
        <v>0</v>
      </c>
      <c r="J387" s="98">
        <v>0</v>
      </c>
      <c r="K387" s="98">
        <v>0</v>
      </c>
      <c r="L387" s="98">
        <v>0</v>
      </c>
      <c r="M387" s="98">
        <v>0.22498704502008837</v>
      </c>
      <c r="N387" s="98">
        <v>0.54558583712651554</v>
      </c>
      <c r="O387" s="98">
        <v>0.40504047811630389</v>
      </c>
      <c r="P387" s="98">
        <v>0</v>
      </c>
      <c r="Q387" s="98">
        <v>0</v>
      </c>
      <c r="R387" s="98">
        <v>0.19115529469636838</v>
      </c>
      <c r="S387" s="98">
        <v>0.46131647124450204</v>
      </c>
      <c r="T387" s="98">
        <v>0.54782421686170502</v>
      </c>
      <c r="U387" s="98">
        <v>0.52265437982233331</v>
      </c>
      <c r="V387" s="98">
        <v>0.38206768359982568</v>
      </c>
      <c r="W387" s="98">
        <v>0.2734106633887175</v>
      </c>
      <c r="X387" s="98">
        <v>4.4411926986981681E-2</v>
      </c>
      <c r="Y387" s="98">
        <v>2.212956650235472E-2</v>
      </c>
      <c r="DA387" s="63" t="s">
        <v>3758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3759</v>
      </c>
    </row>
    <row r="389" spans="1:105" ht="12" customHeight="1" x14ac:dyDescent="0.25">
      <c r="A389" s="121" t="s">
        <v>92</v>
      </c>
      <c r="B389" s="122"/>
      <c r="C389" s="122">
        <f t="shared" ref="C389:Y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X389" s="122">
        <f t="shared" si="218"/>
        <v>0</v>
      </c>
      <c r="Y389" s="122">
        <f t="shared" si="218"/>
        <v>0</v>
      </c>
      <c r="DA389" s="130" t="s">
        <v>3760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X390" s="98">
        <v>0</v>
      </c>
      <c r="Y390" s="98">
        <v>0</v>
      </c>
      <c r="DA390" s="63" t="s">
        <v>3761</v>
      </c>
    </row>
    <row r="391" spans="1:105" ht="12" customHeight="1" x14ac:dyDescent="0.25">
      <c r="A391" s="121" t="s">
        <v>55</v>
      </c>
      <c r="B391" s="122"/>
      <c r="C391" s="122">
        <v>8.0647161651673654E-3</v>
      </c>
      <c r="D391" s="122">
        <v>1.582564820872619E-2</v>
      </c>
      <c r="E391" s="122">
        <v>2.3387467199928683E-2</v>
      </c>
      <c r="F391" s="122">
        <v>5.6829432744300051E-2</v>
      </c>
      <c r="G391" s="122">
        <v>1.7639537785531449E-2</v>
      </c>
      <c r="H391" s="122">
        <v>9.0738127270534631E-3</v>
      </c>
      <c r="I391" s="122">
        <v>0</v>
      </c>
      <c r="J391" s="122">
        <v>0</v>
      </c>
      <c r="K391" s="122">
        <v>0</v>
      </c>
      <c r="L391" s="122">
        <v>0</v>
      </c>
      <c r="M391" s="122">
        <v>2.5551725725305053E-2</v>
      </c>
      <c r="N391" s="122">
        <v>6.1334388083905095E-2</v>
      </c>
      <c r="O391" s="122">
        <v>4.7366132309225484E-2</v>
      </c>
      <c r="P391" s="122">
        <v>0</v>
      </c>
      <c r="Q391" s="122">
        <v>0</v>
      </c>
      <c r="R391" s="122">
        <v>2.3498291328708672E-2</v>
      </c>
      <c r="S391" s="122">
        <v>5.9692984182434503E-2</v>
      </c>
      <c r="T391" s="122">
        <v>6.9339935289806198E-2</v>
      </c>
      <c r="U391" s="122">
        <v>8.4399829231688164E-2</v>
      </c>
      <c r="V391" s="122">
        <v>5.3756122467344167E-2</v>
      </c>
      <c r="W391" s="122">
        <v>3.9312803659958262E-2</v>
      </c>
      <c r="X391" s="122">
        <v>1.0709063514031062E-2</v>
      </c>
      <c r="Y391" s="122">
        <v>5.1859720135257999E-3</v>
      </c>
      <c r="DA391" s="130" t="s">
        <v>3762</v>
      </c>
    </row>
    <row r="392" spans="1:105" ht="12" customHeight="1" x14ac:dyDescent="0.25">
      <c r="A392" s="97" t="s">
        <v>143</v>
      </c>
      <c r="B392" s="98"/>
      <c r="C392" s="98">
        <v>8.0647161651673654E-3</v>
      </c>
      <c r="D392" s="98">
        <v>1.582564820872619E-2</v>
      </c>
      <c r="E392" s="98">
        <v>2.3387467199928683E-2</v>
      </c>
      <c r="F392" s="98">
        <v>5.6829432744300051E-2</v>
      </c>
      <c r="G392" s="98">
        <v>1.7639537785531449E-2</v>
      </c>
      <c r="H392" s="98">
        <v>9.0738127270534631E-3</v>
      </c>
      <c r="I392" s="98">
        <v>0</v>
      </c>
      <c r="J392" s="98">
        <v>0</v>
      </c>
      <c r="K392" s="98">
        <v>0</v>
      </c>
      <c r="L392" s="98">
        <v>0</v>
      </c>
      <c r="M392" s="98">
        <v>2.5551725725305053E-2</v>
      </c>
      <c r="N392" s="98">
        <v>6.1334388083905095E-2</v>
      </c>
      <c r="O392" s="98">
        <v>4.7366132309225484E-2</v>
      </c>
      <c r="P392" s="98">
        <v>0</v>
      </c>
      <c r="Q392" s="98">
        <v>0</v>
      </c>
      <c r="R392" s="98">
        <v>2.3498291328708672E-2</v>
      </c>
      <c r="S392" s="98">
        <v>5.9692984182434503E-2</v>
      </c>
      <c r="T392" s="98">
        <v>6.9339935289806198E-2</v>
      </c>
      <c r="U392" s="98">
        <v>8.4399829231688164E-2</v>
      </c>
      <c r="V392" s="98">
        <v>5.3756122467344167E-2</v>
      </c>
      <c r="W392" s="98">
        <v>3.9312803659958262E-2</v>
      </c>
      <c r="X392" s="98">
        <v>1.0709063514031062E-2</v>
      </c>
      <c r="Y392" s="98">
        <v>5.1859720135257999E-3</v>
      </c>
      <c r="DA392" s="63" t="s">
        <v>3763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3764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3765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3766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3767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3768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3769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3770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3771</v>
      </c>
    </row>
    <row r="401" spans="1:105" ht="12" customHeight="1" x14ac:dyDescent="0.25">
      <c r="A401" s="121" t="s">
        <v>54</v>
      </c>
      <c r="B401" s="122"/>
      <c r="C401" s="122">
        <v>1.370039834391571E-3</v>
      </c>
      <c r="D401" s="122">
        <v>8.9874276766185152E-4</v>
      </c>
      <c r="E401" s="122">
        <v>1.1520363435717643E-3</v>
      </c>
      <c r="F401" s="122">
        <v>8.7639730093418881E-4</v>
      </c>
      <c r="G401" s="122">
        <v>8.1560546278697059E-4</v>
      </c>
      <c r="H401" s="122">
        <v>2.1484556052568755E-4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1.0113714626442369E-4</v>
      </c>
      <c r="O401" s="122">
        <v>3.4508758719169495E-4</v>
      </c>
      <c r="P401" s="122">
        <v>0</v>
      </c>
      <c r="Q401" s="122">
        <v>0</v>
      </c>
      <c r="R401" s="122">
        <v>1.9386044192456884E-4</v>
      </c>
      <c r="S401" s="122">
        <v>2.657199153944744E-4</v>
      </c>
      <c r="T401" s="122">
        <v>2.0724598153402737E-4</v>
      </c>
      <c r="U401" s="122">
        <v>2.8093488637772007E-4</v>
      </c>
      <c r="V401" s="122">
        <v>3.6492089668890344E-4</v>
      </c>
      <c r="W401" s="122">
        <v>3.8434446353016624E-4</v>
      </c>
      <c r="X401" s="122">
        <v>8.4384845097349993E-5</v>
      </c>
      <c r="Y401" s="122">
        <v>0</v>
      </c>
      <c r="DA401" s="130" t="s">
        <v>3772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X402" s="98">
        <v>0</v>
      </c>
      <c r="Y402" s="98">
        <v>0</v>
      </c>
      <c r="DA402" s="63" t="s">
        <v>3773</v>
      </c>
    </row>
    <row r="403" spans="1:105" ht="12" customHeight="1" x14ac:dyDescent="0.25">
      <c r="A403" s="97" t="s">
        <v>50</v>
      </c>
      <c r="B403" s="98"/>
      <c r="C403" s="98">
        <v>1.370039834391571E-3</v>
      </c>
      <c r="D403" s="98">
        <v>8.9874276766185152E-4</v>
      </c>
      <c r="E403" s="98">
        <v>1.1520363435717643E-3</v>
      </c>
      <c r="F403" s="98">
        <v>8.7639730093418881E-4</v>
      </c>
      <c r="G403" s="98">
        <v>8.1560546278697059E-4</v>
      </c>
      <c r="H403" s="98">
        <v>2.1484556052568755E-4</v>
      </c>
      <c r="I403" s="98">
        <v>0</v>
      </c>
      <c r="J403" s="98">
        <v>0</v>
      </c>
      <c r="K403" s="98">
        <v>0</v>
      </c>
      <c r="L403" s="98">
        <v>0</v>
      </c>
      <c r="M403" s="98">
        <v>0</v>
      </c>
      <c r="N403" s="98">
        <v>1.0113714626442369E-4</v>
      </c>
      <c r="O403" s="98">
        <v>3.4508758719169495E-4</v>
      </c>
      <c r="P403" s="98">
        <v>0</v>
      </c>
      <c r="Q403" s="98">
        <v>0</v>
      </c>
      <c r="R403" s="98">
        <v>1.9386044192456884E-4</v>
      </c>
      <c r="S403" s="98">
        <v>2.657199153944744E-4</v>
      </c>
      <c r="T403" s="98">
        <v>2.0724598153402737E-4</v>
      </c>
      <c r="U403" s="98">
        <v>2.8093488637772007E-4</v>
      </c>
      <c r="V403" s="98">
        <v>3.6492089668890344E-4</v>
      </c>
      <c r="W403" s="98">
        <v>3.8434446353016624E-4</v>
      </c>
      <c r="X403" s="98">
        <v>8.4384845097349993E-5</v>
      </c>
      <c r="Y403" s="98">
        <v>0</v>
      </c>
      <c r="DA403" s="63" t="s">
        <v>3774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DA404" s="60" t="s">
        <v>3775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24023.650199062366</v>
      </c>
      <c r="D406" s="117">
        <f t="shared" si="219"/>
        <v>23755.029924169132</v>
      </c>
      <c r="E406" s="117">
        <f t="shared" si="219"/>
        <v>23788.83843324042</v>
      </c>
      <c r="F406" s="117">
        <f t="shared" si="219"/>
        <v>23400.200270182395</v>
      </c>
      <c r="G406" s="117">
        <f t="shared" si="219"/>
        <v>25447.720663442797</v>
      </c>
      <c r="H406" s="117">
        <f t="shared" si="219"/>
        <v>26190.882819005474</v>
      </c>
      <c r="I406" s="117">
        <f t="shared" si="219"/>
        <v>0</v>
      </c>
      <c r="J406" s="117">
        <f t="shared" si="219"/>
        <v>0</v>
      </c>
      <c r="K406" s="117">
        <f t="shared" si="219"/>
        <v>0</v>
      </c>
      <c r="L406" s="117">
        <f t="shared" si="219"/>
        <v>0</v>
      </c>
      <c r="M406" s="117">
        <f t="shared" si="219"/>
        <v>21882.200835921038</v>
      </c>
      <c r="N406" s="117">
        <f t="shared" si="219"/>
        <v>22356.041043431993</v>
      </c>
      <c r="O406" s="117">
        <f t="shared" si="219"/>
        <v>19944.056545020809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18482.065000670504</v>
      </c>
      <c r="S406" s="117">
        <f t="shared" si="220"/>
        <v>15726.208119375529</v>
      </c>
      <c r="T406" s="117">
        <f t="shared" si="220"/>
        <v>15686.203326022431</v>
      </c>
      <c r="U406" s="117">
        <f t="shared" si="220"/>
        <v>12517.623825748795</v>
      </c>
      <c r="V406" s="117">
        <f t="shared" si="220"/>
        <v>13561.907160429984</v>
      </c>
      <c r="W406" s="117">
        <f t="shared" ref="W406:Y406" si="221">W407+W410+W412+W422</f>
        <v>12457.282374356368</v>
      </c>
      <c r="X406" s="117">
        <f t="shared" si="221"/>
        <v>7054.6207375496779</v>
      </c>
      <c r="Y406" s="117">
        <f t="shared" si="221"/>
        <v>5824.2735652044776</v>
      </c>
      <c r="DA406" s="129" t="s">
        <v>3924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21830.778762964321</v>
      </c>
      <c r="D407" s="122">
        <f t="shared" si="222"/>
        <v>21529.714776256267</v>
      </c>
      <c r="E407" s="122">
        <f t="shared" si="222"/>
        <v>21600.897860726673</v>
      </c>
      <c r="F407" s="122">
        <f t="shared" si="222"/>
        <v>21166.881986918415</v>
      </c>
      <c r="G407" s="122">
        <f t="shared" si="222"/>
        <v>23195.069866263599</v>
      </c>
      <c r="H407" s="122">
        <f t="shared" si="222"/>
        <v>23940.151121874194</v>
      </c>
      <c r="I407" s="122">
        <f t="shared" si="222"/>
        <v>0</v>
      </c>
      <c r="J407" s="122">
        <f t="shared" si="222"/>
        <v>0</v>
      </c>
      <c r="K407" s="122">
        <f t="shared" si="222"/>
        <v>0</v>
      </c>
      <c r="L407" s="122">
        <f t="shared" si="222"/>
        <v>0</v>
      </c>
      <c r="M407" s="122">
        <f t="shared" si="222"/>
        <v>19460.113607218238</v>
      </c>
      <c r="N407" s="122">
        <f t="shared" si="222"/>
        <v>19890.670295142059</v>
      </c>
      <c r="O407" s="122">
        <f t="shared" si="222"/>
        <v>17506.91648543367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16256.206948187608</v>
      </c>
      <c r="S407" s="122">
        <f t="shared" si="223"/>
        <v>13666.17293447112</v>
      </c>
      <c r="T407" s="122">
        <f t="shared" si="223"/>
        <v>13674.373255301925</v>
      </c>
      <c r="U407" s="122">
        <f t="shared" si="223"/>
        <v>10550.14660571459</v>
      </c>
      <c r="V407" s="122">
        <f t="shared" si="223"/>
        <v>11569.578786502727</v>
      </c>
      <c r="W407" s="122">
        <f t="shared" ref="W407:Y407" si="224">SUM(W408:W409)</f>
        <v>10523.83628709724</v>
      </c>
      <c r="X407" s="122">
        <f t="shared" si="224"/>
        <v>5379.942065195638</v>
      </c>
      <c r="Y407" s="122">
        <f t="shared" si="224"/>
        <v>4227.2593871404188</v>
      </c>
      <c r="DA407" s="130" t="s">
        <v>3925</v>
      </c>
    </row>
    <row r="408" spans="1:105" ht="12" customHeight="1" x14ac:dyDescent="0.25">
      <c r="A408" s="97" t="s">
        <v>51</v>
      </c>
      <c r="B408" s="98"/>
      <c r="C408" s="98">
        <v>21689.153582864325</v>
      </c>
      <c r="D408" s="98">
        <v>21392.587261027958</v>
      </c>
      <c r="E408" s="98">
        <v>21464.387330445668</v>
      </c>
      <c r="F408" s="98">
        <v>21035.940145168184</v>
      </c>
      <c r="G408" s="98">
        <v>23053.098324968381</v>
      </c>
      <c r="H408" s="98">
        <v>23794.866348276286</v>
      </c>
      <c r="I408" s="98">
        <v>0</v>
      </c>
      <c r="J408" s="98">
        <v>0</v>
      </c>
      <c r="K408" s="98">
        <v>0</v>
      </c>
      <c r="L408" s="98">
        <v>0</v>
      </c>
      <c r="M408" s="98">
        <v>19345.534752802094</v>
      </c>
      <c r="N408" s="98">
        <v>19773.45457824726</v>
      </c>
      <c r="O408" s="98">
        <v>17404.515879685656</v>
      </c>
      <c r="P408" s="98">
        <v>0</v>
      </c>
      <c r="Q408" s="98">
        <v>0</v>
      </c>
      <c r="R408" s="98">
        <v>16159.676436729031</v>
      </c>
      <c r="S408" s="98">
        <v>13583.665467404102</v>
      </c>
      <c r="T408" s="98">
        <v>13590.431518300173</v>
      </c>
      <c r="U408" s="98">
        <v>10484.161308592686</v>
      </c>
      <c r="V408" s="98">
        <v>11496.103487229673</v>
      </c>
      <c r="W408" s="98">
        <v>10455.847351374721</v>
      </c>
      <c r="X408" s="98">
        <v>5345.2739462193313</v>
      </c>
      <c r="Y408" s="98">
        <v>4199.941655604779</v>
      </c>
      <c r="DA408" s="63" t="s">
        <v>3926</v>
      </c>
    </row>
    <row r="409" spans="1:105" ht="12" customHeight="1" x14ac:dyDescent="0.25">
      <c r="A409" s="97" t="s">
        <v>53</v>
      </c>
      <c r="B409" s="98"/>
      <c r="C409" s="98">
        <v>141.62518009999508</v>
      </c>
      <c r="D409" s="98">
        <v>137.12751522830979</v>
      </c>
      <c r="E409" s="98">
        <v>136.51053028100321</v>
      </c>
      <c r="F409" s="98">
        <v>130.94184175023176</v>
      </c>
      <c r="G409" s="98">
        <v>141.9715412952155</v>
      </c>
      <c r="H409" s="98">
        <v>145.28477359790853</v>
      </c>
      <c r="I409" s="98">
        <v>0</v>
      </c>
      <c r="J409" s="98">
        <v>0</v>
      </c>
      <c r="K409" s="98">
        <v>0</v>
      </c>
      <c r="L409" s="98">
        <v>0</v>
      </c>
      <c r="M409" s="98">
        <v>114.57885441614393</v>
      </c>
      <c r="N409" s="98">
        <v>117.21571689479933</v>
      </c>
      <c r="O409" s="98">
        <v>102.40060574801579</v>
      </c>
      <c r="P409" s="98">
        <v>0</v>
      </c>
      <c r="Q409" s="98">
        <v>0</v>
      </c>
      <c r="R409" s="98">
        <v>96.530511458577692</v>
      </c>
      <c r="S409" s="98">
        <v>82.507467067019093</v>
      </c>
      <c r="T409" s="98">
        <v>83.941737001752387</v>
      </c>
      <c r="U409" s="98">
        <v>65.985297121904495</v>
      </c>
      <c r="V409" s="98">
        <v>73.475299273053224</v>
      </c>
      <c r="W409" s="98">
        <v>67.988935722517652</v>
      </c>
      <c r="X409" s="98">
        <v>34.668118976307035</v>
      </c>
      <c r="Y409" s="98">
        <v>27.317731535639837</v>
      </c>
      <c r="DA409" s="63" t="s">
        <v>3927</v>
      </c>
    </row>
    <row r="410" spans="1:105" ht="12" customHeight="1" x14ac:dyDescent="0.25">
      <c r="A410" s="121" t="s">
        <v>92</v>
      </c>
      <c r="B410" s="122"/>
      <c r="C410" s="122">
        <f t="shared" ref="C410:Y410" si="225">C411</f>
        <v>9.9532419182381684</v>
      </c>
      <c r="D410" s="122">
        <f t="shared" si="225"/>
        <v>8.1494016363369148</v>
      </c>
      <c r="E410" s="122">
        <f t="shared" si="225"/>
        <v>5.4936744950203558</v>
      </c>
      <c r="F410" s="122">
        <f t="shared" si="225"/>
        <v>7.6413210980224076</v>
      </c>
      <c r="G410" s="122">
        <f t="shared" si="225"/>
        <v>11.876430787238027</v>
      </c>
      <c r="H410" s="122">
        <f t="shared" si="225"/>
        <v>8.6309223963978159</v>
      </c>
      <c r="I410" s="122">
        <f t="shared" si="225"/>
        <v>0</v>
      </c>
      <c r="J410" s="122">
        <f t="shared" si="225"/>
        <v>0</v>
      </c>
      <c r="K410" s="122">
        <f t="shared" si="225"/>
        <v>0</v>
      </c>
      <c r="L410" s="122">
        <f t="shared" si="225"/>
        <v>0</v>
      </c>
      <c r="M410" s="122">
        <f t="shared" si="225"/>
        <v>0</v>
      </c>
      <c r="N410" s="122">
        <f t="shared" si="225"/>
        <v>7.861965256344849</v>
      </c>
      <c r="O410" s="122">
        <f t="shared" si="225"/>
        <v>8.4313645146216007</v>
      </c>
      <c r="P410" s="122">
        <f t="shared" si="225"/>
        <v>0</v>
      </c>
      <c r="Q410" s="122">
        <f t="shared" si="225"/>
        <v>0</v>
      </c>
      <c r="R410" s="122">
        <f t="shared" si="225"/>
        <v>8.2922528014169412</v>
      </c>
      <c r="S410" s="122">
        <f t="shared" si="225"/>
        <v>2.5649169206692912</v>
      </c>
      <c r="T410" s="122">
        <f t="shared" si="225"/>
        <v>6.8945964340509356</v>
      </c>
      <c r="U410" s="122">
        <f t="shared" si="225"/>
        <v>6.4939114073505309</v>
      </c>
      <c r="V410" s="122">
        <f t="shared" si="225"/>
        <v>13.409576516366144</v>
      </c>
      <c r="W410" s="122">
        <f t="shared" si="225"/>
        <v>16.423885404359574</v>
      </c>
      <c r="X410" s="122">
        <f t="shared" si="225"/>
        <v>6.9910009317173856</v>
      </c>
      <c r="Y410" s="122">
        <f t="shared" si="225"/>
        <v>19.147588106314632</v>
      </c>
      <c r="DA410" s="130" t="s">
        <v>3928</v>
      </c>
    </row>
    <row r="411" spans="1:105" ht="12" customHeight="1" x14ac:dyDescent="0.25">
      <c r="A411" s="97" t="s">
        <v>53</v>
      </c>
      <c r="B411" s="98"/>
      <c r="C411" s="98">
        <f>RES_hhdet_in_fech!C8</f>
        <v>9.9532419182381684</v>
      </c>
      <c r="D411" s="98">
        <f>RES_hhdet_in_fech!D8</f>
        <v>8.1494016363369148</v>
      </c>
      <c r="E411" s="98">
        <f>RES_hhdet_in_fech!E8</f>
        <v>5.4936744950203558</v>
      </c>
      <c r="F411" s="98">
        <f>RES_hhdet_in_fech!F8</f>
        <v>7.6413210980224076</v>
      </c>
      <c r="G411" s="98">
        <f>RES_hhdet_in_fech!G8</f>
        <v>11.876430787238027</v>
      </c>
      <c r="H411" s="98">
        <f>RES_hhdet_in_fech!H8</f>
        <v>8.6309223963978159</v>
      </c>
      <c r="I411" s="98">
        <f>RES_hhdet_in_fech!I8</f>
        <v>0</v>
      </c>
      <c r="J411" s="98">
        <f>RES_hhdet_in_fech!J8</f>
        <v>0</v>
      </c>
      <c r="K411" s="98">
        <f>RES_hhdet_in_fech!K8</f>
        <v>0</v>
      </c>
      <c r="L411" s="98">
        <f>RES_hhdet_in_fech!L8</f>
        <v>0</v>
      </c>
      <c r="M411" s="98">
        <f>RES_hhdet_in_fech!M8</f>
        <v>0</v>
      </c>
      <c r="N411" s="98">
        <f>RES_hhdet_in_fech!N8</f>
        <v>7.861965256344849</v>
      </c>
      <c r="O411" s="98">
        <f>RES_hhdet_in_fech!O8</f>
        <v>8.4313645146216007</v>
      </c>
      <c r="P411" s="98">
        <f>RES_hhdet_in_fech!P8</f>
        <v>0</v>
      </c>
      <c r="Q411" s="98">
        <f>RES_hhdet_in_fech!Q8</f>
        <v>0</v>
      </c>
      <c r="R411" s="98">
        <f>RES_hhdet_in_fech!R8</f>
        <v>8.2922528014169412</v>
      </c>
      <c r="S411" s="98">
        <f>RES_hhdet_in_fech!S8</f>
        <v>2.5649169206692912</v>
      </c>
      <c r="T411" s="98">
        <f>RES_hhdet_in_fech!T8</f>
        <v>6.8945964340509356</v>
      </c>
      <c r="U411" s="98">
        <f>RES_hhdet_in_fech!U8</f>
        <v>6.4939114073505309</v>
      </c>
      <c r="V411" s="98">
        <f>RES_hhdet_in_fech!V8</f>
        <v>13.409576516366144</v>
      </c>
      <c r="W411" s="98">
        <f>RES_hhdet_in_fech!W8</f>
        <v>16.423885404359574</v>
      </c>
      <c r="X411" s="98">
        <f>RES_hhdet_in_fech!X8</f>
        <v>6.9910009317173856</v>
      </c>
      <c r="Y411" s="98">
        <f>RES_hhdet_in_fech!Y8</f>
        <v>19.147588106314632</v>
      </c>
      <c r="DA411" s="63" t="s">
        <v>3929</v>
      </c>
    </row>
    <row r="412" spans="1:105" ht="12" customHeight="1" x14ac:dyDescent="0.25">
      <c r="A412" s="121" t="s">
        <v>55</v>
      </c>
      <c r="B412" s="122"/>
      <c r="C412" s="122">
        <v>1985.097141793997</v>
      </c>
      <c r="D412" s="122">
        <v>2020.2359267022546</v>
      </c>
      <c r="E412" s="122">
        <v>1982.2245811237808</v>
      </c>
      <c r="F412" s="122">
        <v>2031.2086449019755</v>
      </c>
      <c r="G412" s="122">
        <v>2039.0257735821194</v>
      </c>
      <c r="H412" s="122">
        <v>2045.7555224518712</v>
      </c>
      <c r="I412" s="122">
        <v>0</v>
      </c>
      <c r="J412" s="122">
        <v>0</v>
      </c>
      <c r="K412" s="122">
        <v>0</v>
      </c>
      <c r="L412" s="122">
        <v>0</v>
      </c>
      <c r="M412" s="122">
        <v>2197.0678265889519</v>
      </c>
      <c r="N412" s="122">
        <v>2222.9182913713603</v>
      </c>
      <c r="O412" s="122">
        <v>2190.9881789478527</v>
      </c>
      <c r="P412" s="122">
        <v>0</v>
      </c>
      <c r="Q412" s="122">
        <v>0</v>
      </c>
      <c r="R412" s="122">
        <v>1986.4727539516161</v>
      </c>
      <c r="S412" s="122">
        <v>1833.5577267040774</v>
      </c>
      <c r="T412" s="122">
        <v>1781.2456892433288</v>
      </c>
      <c r="U412" s="122">
        <v>1739.9632615728501</v>
      </c>
      <c r="V412" s="122">
        <v>1686.5847629344992</v>
      </c>
      <c r="W412" s="122">
        <v>1629.2660140287619</v>
      </c>
      <c r="X412" s="122">
        <v>1407.0742975006292</v>
      </c>
      <c r="Y412" s="122">
        <v>1343.3697063283507</v>
      </c>
      <c r="DA412" s="130" t="s">
        <v>3930</v>
      </c>
    </row>
    <row r="413" spans="1:105" ht="12" customHeight="1" x14ac:dyDescent="0.25">
      <c r="A413" s="97" t="s">
        <v>143</v>
      </c>
      <c r="B413" s="98"/>
      <c r="C413" s="98">
        <v>2405.2423479416384</v>
      </c>
      <c r="D413" s="98">
        <v>2348.3902847049831</v>
      </c>
      <c r="E413" s="98">
        <v>2231.2200886439218</v>
      </c>
      <c r="F413" s="98">
        <v>2300.1498246963747</v>
      </c>
      <c r="G413" s="98">
        <v>2480.9914431753296</v>
      </c>
      <c r="H413" s="98">
        <v>2694.0393882085245</v>
      </c>
      <c r="I413" s="98">
        <v>0</v>
      </c>
      <c r="J413" s="98">
        <v>0</v>
      </c>
      <c r="K413" s="98">
        <v>0</v>
      </c>
      <c r="L413" s="98">
        <v>0</v>
      </c>
      <c r="M413" s="98">
        <v>2197.0678265889519</v>
      </c>
      <c r="N413" s="98">
        <v>2222.9182913713603</v>
      </c>
      <c r="O413" s="98">
        <v>2213.8504400144757</v>
      </c>
      <c r="P413" s="98">
        <v>0</v>
      </c>
      <c r="Q413" s="98">
        <v>0</v>
      </c>
      <c r="R413" s="98">
        <v>1986.4727539516161</v>
      </c>
      <c r="S413" s="98">
        <v>1840.4006916044223</v>
      </c>
      <c r="T413" s="98">
        <v>1787.6444523201469</v>
      </c>
      <c r="U413" s="98">
        <v>1745.9211647580019</v>
      </c>
      <c r="V413" s="98">
        <v>1694.5004170279772</v>
      </c>
      <c r="W413" s="98">
        <v>1646.593301107401</v>
      </c>
      <c r="X413" s="98">
        <v>1417.7985572977152</v>
      </c>
      <c r="Y413" s="98">
        <v>1377.9344405560762</v>
      </c>
      <c r="DA413" s="63" t="s">
        <v>3931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X414" s="98">
        <v>0</v>
      </c>
      <c r="Y414" s="98">
        <v>0</v>
      </c>
      <c r="DA414" s="63" t="s">
        <v>3932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X415" s="98">
        <v>0</v>
      </c>
      <c r="Y415" s="98">
        <v>0</v>
      </c>
      <c r="DA415" s="63" t="s">
        <v>3933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X416" s="101">
        <v>0</v>
      </c>
      <c r="Y416" s="101">
        <v>0</v>
      </c>
      <c r="DA416" s="131" t="s">
        <v>3934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X417" s="104">
        <v>0</v>
      </c>
      <c r="Y417" s="104">
        <v>0</v>
      </c>
      <c r="DA417" s="132" t="s">
        <v>3935</v>
      </c>
    </row>
    <row r="418" spans="1:105" ht="12" customHeight="1" x14ac:dyDescent="0.25">
      <c r="A418" s="106" t="s">
        <v>122</v>
      </c>
      <c r="B418" s="101"/>
      <c r="C418" s="101">
        <v>1963.9501391888234</v>
      </c>
      <c r="D418" s="101">
        <v>1965.9958622149857</v>
      </c>
      <c r="E418" s="101">
        <v>1925.8332399847609</v>
      </c>
      <c r="F418" s="101">
        <v>1916.4246620234073</v>
      </c>
      <c r="G418" s="101">
        <v>1979.0901358642336</v>
      </c>
      <c r="H418" s="101">
        <v>1971.0197785973903</v>
      </c>
      <c r="I418" s="101">
        <v>0</v>
      </c>
      <c r="J418" s="101">
        <v>0</v>
      </c>
      <c r="K418" s="101">
        <v>0</v>
      </c>
      <c r="L418" s="101">
        <v>0</v>
      </c>
      <c r="M418" s="101">
        <v>0</v>
      </c>
      <c r="N418" s="101">
        <v>0</v>
      </c>
      <c r="O418" s="101">
        <v>1930.3584027883469</v>
      </c>
      <c r="P418" s="101">
        <v>0</v>
      </c>
      <c r="Q418" s="101">
        <v>0</v>
      </c>
      <c r="R418" s="101">
        <v>0</v>
      </c>
      <c r="S418" s="101">
        <v>1688.1447225717493</v>
      </c>
      <c r="T418" s="101">
        <v>1618.0772307844777</v>
      </c>
      <c r="U418" s="101">
        <v>1549.3103596479887</v>
      </c>
      <c r="V418" s="101">
        <v>1520.3560269714594</v>
      </c>
      <c r="W418" s="101">
        <v>1447.3294997030516</v>
      </c>
      <c r="X418" s="101">
        <v>1299.8316995297685</v>
      </c>
      <c r="Y418" s="101">
        <v>1256.9578707590365</v>
      </c>
      <c r="DA418" s="131" t="s">
        <v>3936</v>
      </c>
    </row>
    <row r="419" spans="1:105" ht="12" customHeight="1" x14ac:dyDescent="0.25">
      <c r="A419" s="107" t="s">
        <v>121</v>
      </c>
      <c r="B419" s="104"/>
      <c r="C419" s="104">
        <v>1859.5506631620531</v>
      </c>
      <c r="D419" s="104">
        <v>1862.9043183036767</v>
      </c>
      <c r="E419" s="104">
        <v>1823.3766030439585</v>
      </c>
      <c r="F419" s="104">
        <v>1815.4405057274341</v>
      </c>
      <c r="G419" s="104">
        <v>1877.0779257454367</v>
      </c>
      <c r="H419" s="104">
        <v>1869.6498630712904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X419" s="104">
        <v>0</v>
      </c>
      <c r="Y419" s="104">
        <v>0</v>
      </c>
      <c r="DA419" s="132" t="s">
        <v>3937</v>
      </c>
    </row>
    <row r="420" spans="1:105" ht="12" customHeight="1" x14ac:dyDescent="0.25">
      <c r="A420" s="108" t="s">
        <v>53</v>
      </c>
      <c r="B420" s="98"/>
      <c r="C420" s="98">
        <v>1567.5034485282474</v>
      </c>
      <c r="D420" s="98">
        <v>1573.0706791895086</v>
      </c>
      <c r="E420" s="98">
        <v>1533.7605571305223</v>
      </c>
      <c r="F420" s="98">
        <v>1528.3097568360743</v>
      </c>
      <c r="G420" s="98">
        <v>1585.1575992076916</v>
      </c>
      <c r="H420" s="98">
        <v>1577.4409291268551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3938</v>
      </c>
    </row>
    <row r="421" spans="1:105" ht="12" customHeight="1" x14ac:dyDescent="0.25">
      <c r="A421" s="108" t="s">
        <v>52</v>
      </c>
      <c r="B421" s="98"/>
      <c r="C421" s="98">
        <v>292.04721463380559</v>
      </c>
      <c r="D421" s="98">
        <v>289.83363911416797</v>
      </c>
      <c r="E421" s="98">
        <v>289.61604591343604</v>
      </c>
      <c r="F421" s="98">
        <v>287.13074889135993</v>
      </c>
      <c r="G421" s="98">
        <v>291.92032653774476</v>
      </c>
      <c r="H421" s="98">
        <v>292.20893394443516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X421" s="98">
        <v>0</v>
      </c>
      <c r="Y421" s="98">
        <v>0</v>
      </c>
      <c r="DA421" s="63" t="s">
        <v>3939</v>
      </c>
    </row>
    <row r="422" spans="1:105" ht="12" customHeight="1" x14ac:dyDescent="0.25">
      <c r="A422" s="121" t="s">
        <v>54</v>
      </c>
      <c r="B422" s="122"/>
      <c r="C422" s="122">
        <v>197.82105238580749</v>
      </c>
      <c r="D422" s="122">
        <v>196.92981957427438</v>
      </c>
      <c r="E422" s="122">
        <v>200.22231689494743</v>
      </c>
      <c r="F422" s="122">
        <v>194.46831726398082</v>
      </c>
      <c r="G422" s="122">
        <v>201.74859280984131</v>
      </c>
      <c r="H422" s="122">
        <v>196.34525228300762</v>
      </c>
      <c r="I422" s="122">
        <v>0</v>
      </c>
      <c r="J422" s="122">
        <v>0</v>
      </c>
      <c r="K422" s="122">
        <v>0</v>
      </c>
      <c r="L422" s="122">
        <v>0</v>
      </c>
      <c r="M422" s="122">
        <v>225.01940211384829</v>
      </c>
      <c r="N422" s="122">
        <v>234.59049166222877</v>
      </c>
      <c r="O422" s="122">
        <v>237.72051612466475</v>
      </c>
      <c r="P422" s="122">
        <v>0</v>
      </c>
      <c r="Q422" s="122">
        <v>0</v>
      </c>
      <c r="R422" s="122">
        <v>231.09304572986289</v>
      </c>
      <c r="S422" s="122">
        <v>223.91254127966187</v>
      </c>
      <c r="T422" s="122">
        <v>223.68978504312568</v>
      </c>
      <c r="U422" s="122">
        <v>221.02004705400469</v>
      </c>
      <c r="V422" s="122">
        <v>292.3340344763929</v>
      </c>
      <c r="W422" s="122">
        <v>287.75618782600509</v>
      </c>
      <c r="X422" s="122">
        <v>260.61337392169327</v>
      </c>
      <c r="Y422" s="122">
        <v>234.49688362939386</v>
      </c>
      <c r="DA422" s="130" t="s">
        <v>3940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X423" s="98">
        <v>0</v>
      </c>
      <c r="Y423" s="98">
        <v>0</v>
      </c>
      <c r="DA423" s="63" t="s">
        <v>3941</v>
      </c>
    </row>
    <row r="424" spans="1:105" ht="12" customHeight="1" x14ac:dyDescent="0.25">
      <c r="A424" s="97" t="s">
        <v>50</v>
      </c>
      <c r="B424" s="98"/>
      <c r="C424" s="98">
        <v>262.22464043569573</v>
      </c>
      <c r="D424" s="98">
        <v>247.2769104545946</v>
      </c>
      <c r="E424" s="98">
        <v>281.74863130533652</v>
      </c>
      <c r="F424" s="98">
        <v>241.12885767030633</v>
      </c>
      <c r="G424" s="98">
        <v>299.20374141096232</v>
      </c>
      <c r="H424" s="98">
        <v>157.63159632394752</v>
      </c>
      <c r="I424" s="98">
        <v>0</v>
      </c>
      <c r="J424" s="98">
        <v>0</v>
      </c>
      <c r="K424" s="98">
        <v>0</v>
      </c>
      <c r="L424" s="98">
        <v>0</v>
      </c>
      <c r="M424" s="98">
        <v>0</v>
      </c>
      <c r="N424" s="98">
        <v>222.61213740188344</v>
      </c>
      <c r="O424" s="98">
        <v>303.82777530524288</v>
      </c>
      <c r="P424" s="98">
        <v>0</v>
      </c>
      <c r="Q424" s="98">
        <v>0</v>
      </c>
      <c r="R424" s="98">
        <v>284.46974514962847</v>
      </c>
      <c r="S424" s="98">
        <v>292.43695566393114</v>
      </c>
      <c r="T424" s="98">
        <v>304.11161227626246</v>
      </c>
      <c r="U424" s="98">
        <v>309.18172915315199</v>
      </c>
      <c r="V424" s="98">
        <v>401.61218600205075</v>
      </c>
      <c r="W424" s="98">
        <v>422.98871228447592</v>
      </c>
      <c r="X424" s="98">
        <v>371.47757130370655</v>
      </c>
      <c r="Y424" s="98">
        <v>0</v>
      </c>
      <c r="DA424" s="63" t="s">
        <v>3942</v>
      </c>
    </row>
    <row r="425" spans="1:105" ht="12" customHeight="1" x14ac:dyDescent="0.25">
      <c r="A425" s="109" t="s">
        <v>120</v>
      </c>
      <c r="B425" s="33"/>
      <c r="C425" s="33">
        <v>187.94583555149131</v>
      </c>
      <c r="D425" s="33">
        <v>189.53942091294294</v>
      </c>
      <c r="E425" s="33">
        <v>188.93405797658585</v>
      </c>
      <c r="F425" s="33">
        <v>190.77243287536101</v>
      </c>
      <c r="G425" s="33">
        <v>193.51294644918318</v>
      </c>
      <c r="H425" s="33">
        <v>199.36190079929804</v>
      </c>
      <c r="I425" s="33">
        <v>0</v>
      </c>
      <c r="J425" s="33">
        <v>0</v>
      </c>
      <c r="K425" s="33">
        <v>0</v>
      </c>
      <c r="L425" s="33">
        <v>0</v>
      </c>
      <c r="M425" s="33">
        <v>225.01940211384829</v>
      </c>
      <c r="N425" s="33">
        <v>234.92791009209765</v>
      </c>
      <c r="O425" s="33">
        <v>231.92163374040351</v>
      </c>
      <c r="P425" s="33">
        <v>0</v>
      </c>
      <c r="Q425" s="33">
        <v>0</v>
      </c>
      <c r="R425" s="33">
        <v>225.37411364917372</v>
      </c>
      <c r="S425" s="33">
        <v>220.68786295569623</v>
      </c>
      <c r="T425" s="33">
        <v>221.34740172565563</v>
      </c>
      <c r="U425" s="33">
        <v>218.26499448840636</v>
      </c>
      <c r="V425" s="33">
        <v>287.13031297517114</v>
      </c>
      <c r="W425" s="33">
        <v>279.43418632086843</v>
      </c>
      <c r="X425" s="33">
        <v>255.3341264273117</v>
      </c>
      <c r="Y425" s="33">
        <v>234.49688362939386</v>
      </c>
      <c r="DA425" s="60" t="s">
        <v>3943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17047.756991296857</v>
      </c>
      <c r="D427" s="117">
        <f t="shared" si="226"/>
        <v>16937.039909784395</v>
      </c>
      <c r="E427" s="117">
        <f t="shared" si="226"/>
        <v>17059.16329568834</v>
      </c>
      <c r="F427" s="117">
        <f t="shared" si="226"/>
        <v>16871.962340377733</v>
      </c>
      <c r="G427" s="117">
        <f t="shared" si="226"/>
        <v>18536.766238743632</v>
      </c>
      <c r="H427" s="117">
        <f t="shared" si="226"/>
        <v>19214.445861424432</v>
      </c>
      <c r="I427" s="117">
        <f t="shared" si="226"/>
        <v>0</v>
      </c>
      <c r="J427" s="117">
        <f t="shared" si="226"/>
        <v>0</v>
      </c>
      <c r="K427" s="117">
        <f t="shared" si="226"/>
        <v>0</v>
      </c>
      <c r="L427" s="117">
        <f t="shared" si="226"/>
        <v>0</v>
      </c>
      <c r="M427" s="117">
        <f t="shared" si="226"/>
        <v>16478.73012511852</v>
      </c>
      <c r="N427" s="117">
        <f t="shared" si="226"/>
        <v>16990.657058200977</v>
      </c>
      <c r="O427" s="117">
        <f t="shared" si="226"/>
        <v>15256.997667299185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14681.385412509155</v>
      </c>
      <c r="S427" s="117">
        <f t="shared" si="227"/>
        <v>12800.150903409694</v>
      </c>
      <c r="T427" s="117">
        <f t="shared" si="227"/>
        <v>13138.254847763055</v>
      </c>
      <c r="U427" s="117">
        <f t="shared" si="227"/>
        <v>10702.12636697864</v>
      </c>
      <c r="V427" s="117">
        <f t="shared" si="227"/>
        <v>11862.426819259748</v>
      </c>
      <c r="W427" s="117">
        <f t="shared" ref="W427:Y427" si="228">W428+W431+W433+W443</f>
        <v>11045.767478808559</v>
      </c>
      <c r="X427" s="117">
        <f t="shared" si="228"/>
        <v>6217.7620693781082</v>
      </c>
      <c r="Y427" s="117">
        <f t="shared" si="228"/>
        <v>5211.3403496899164</v>
      </c>
      <c r="DA427" s="129" t="s">
        <v>4092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15426.692716449763</v>
      </c>
      <c r="D428" s="122">
        <f t="shared" si="229"/>
        <v>15318.3779730439</v>
      </c>
      <c r="E428" s="122">
        <f t="shared" si="229"/>
        <v>15479.121101705829</v>
      </c>
      <c r="F428" s="122">
        <f t="shared" si="229"/>
        <v>15279.092546678939</v>
      </c>
      <c r="G428" s="122">
        <f t="shared" si="229"/>
        <v>16869.836761854807</v>
      </c>
      <c r="H428" s="122">
        <f t="shared" si="229"/>
        <v>17546.977256770275</v>
      </c>
      <c r="I428" s="122">
        <f t="shared" si="229"/>
        <v>0</v>
      </c>
      <c r="J428" s="122">
        <f t="shared" si="229"/>
        <v>0</v>
      </c>
      <c r="K428" s="122">
        <f t="shared" si="229"/>
        <v>0</v>
      </c>
      <c r="L428" s="122">
        <f t="shared" si="229"/>
        <v>0</v>
      </c>
      <c r="M428" s="122">
        <f t="shared" si="229"/>
        <v>14858.892710658063</v>
      </c>
      <c r="N428" s="122">
        <f t="shared" si="229"/>
        <v>15304.710539567881</v>
      </c>
      <c r="O428" s="122">
        <f t="shared" si="229"/>
        <v>13562.410721341666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13087.856521422376</v>
      </c>
      <c r="S428" s="122">
        <f t="shared" si="230"/>
        <v>11298.312651426835</v>
      </c>
      <c r="T428" s="122">
        <f t="shared" si="230"/>
        <v>11618.615142249026</v>
      </c>
      <c r="U428" s="122">
        <f t="shared" si="230"/>
        <v>9185.7171458485118</v>
      </c>
      <c r="V428" s="122">
        <f t="shared" si="230"/>
        <v>10266.053676256319</v>
      </c>
      <c r="W428" s="122">
        <f t="shared" ref="W428:Y428" si="231">SUM(W429:W430)</f>
        <v>9461.8149261292037</v>
      </c>
      <c r="X428" s="122">
        <f t="shared" si="231"/>
        <v>4857.4102656182813</v>
      </c>
      <c r="Y428" s="122">
        <f t="shared" si="231"/>
        <v>3830.0691946724614</v>
      </c>
      <c r="DA428" s="130" t="s">
        <v>4093</v>
      </c>
    </row>
    <row r="429" spans="1:105" ht="12" customHeight="1" x14ac:dyDescent="0.25">
      <c r="A429" s="97" t="s">
        <v>51</v>
      </c>
      <c r="B429" s="98"/>
      <c r="C429" s="98">
        <v>15285.067536349768</v>
      </c>
      <c r="D429" s="98">
        <v>15181.250457815589</v>
      </c>
      <c r="E429" s="98">
        <v>15342.610571424826</v>
      </c>
      <c r="F429" s="98">
        <v>15148.150704928708</v>
      </c>
      <c r="G429" s="98">
        <v>16727.86522055959</v>
      </c>
      <c r="H429" s="98">
        <v>17401.692483172366</v>
      </c>
      <c r="I429" s="98">
        <v>0</v>
      </c>
      <c r="J429" s="98">
        <v>0</v>
      </c>
      <c r="K429" s="98">
        <v>0</v>
      </c>
      <c r="L429" s="98">
        <v>0</v>
      </c>
      <c r="M429" s="98">
        <v>14744.313856241919</v>
      </c>
      <c r="N429" s="98">
        <v>15187.494822673081</v>
      </c>
      <c r="O429" s="98">
        <v>13460.01011559365</v>
      </c>
      <c r="P429" s="98">
        <v>0</v>
      </c>
      <c r="Q429" s="98">
        <v>0</v>
      </c>
      <c r="R429" s="98">
        <v>12991.326009963799</v>
      </c>
      <c r="S429" s="98">
        <v>11215.805184359817</v>
      </c>
      <c r="T429" s="98">
        <v>11534.673405247273</v>
      </c>
      <c r="U429" s="98">
        <v>9119.7318487266075</v>
      </c>
      <c r="V429" s="98">
        <v>10192.578376983265</v>
      </c>
      <c r="W429" s="98">
        <v>9393.8259904066854</v>
      </c>
      <c r="X429" s="98">
        <v>4822.7421466419746</v>
      </c>
      <c r="Y429" s="98">
        <v>3802.7514631368217</v>
      </c>
      <c r="DA429" s="63" t="s">
        <v>4094</v>
      </c>
    </row>
    <row r="430" spans="1:105" ht="12" customHeight="1" x14ac:dyDescent="0.25">
      <c r="A430" s="97" t="s">
        <v>53</v>
      </c>
      <c r="B430" s="98"/>
      <c r="C430" s="98">
        <v>141.62518009999508</v>
      </c>
      <c r="D430" s="98">
        <v>137.12751522830979</v>
      </c>
      <c r="E430" s="98">
        <v>136.51053028100321</v>
      </c>
      <c r="F430" s="98">
        <v>130.94184175023176</v>
      </c>
      <c r="G430" s="98">
        <v>141.9715412952155</v>
      </c>
      <c r="H430" s="98">
        <v>145.28477359790853</v>
      </c>
      <c r="I430" s="98">
        <v>0</v>
      </c>
      <c r="J430" s="98">
        <v>0</v>
      </c>
      <c r="K430" s="98">
        <v>0</v>
      </c>
      <c r="L430" s="98">
        <v>0</v>
      </c>
      <c r="M430" s="98">
        <v>114.57885441614393</v>
      </c>
      <c r="N430" s="98">
        <v>117.21571689479933</v>
      </c>
      <c r="O430" s="98">
        <v>102.40060574801579</v>
      </c>
      <c r="P430" s="98">
        <v>0</v>
      </c>
      <c r="Q430" s="98">
        <v>0</v>
      </c>
      <c r="R430" s="98">
        <v>96.530511458577692</v>
      </c>
      <c r="S430" s="98">
        <v>82.507467067019093</v>
      </c>
      <c r="T430" s="98">
        <v>83.941737001752387</v>
      </c>
      <c r="U430" s="98">
        <v>65.985297121904495</v>
      </c>
      <c r="V430" s="98">
        <v>73.475299273053224</v>
      </c>
      <c r="W430" s="98">
        <v>67.988935722517652</v>
      </c>
      <c r="X430" s="98">
        <v>34.668118976307035</v>
      </c>
      <c r="Y430" s="98">
        <v>27.317731535639837</v>
      </c>
      <c r="DA430" s="63" t="s">
        <v>4095</v>
      </c>
    </row>
    <row r="431" spans="1:105" ht="12" customHeight="1" x14ac:dyDescent="0.25">
      <c r="A431" s="121" t="s">
        <v>92</v>
      </c>
      <c r="B431" s="122"/>
      <c r="C431" s="122">
        <f t="shared" ref="C431:Y431" si="232">C432</f>
        <v>25.361317048111779</v>
      </c>
      <c r="D431" s="122">
        <f t="shared" si="232"/>
        <v>21.706062787213135</v>
      </c>
      <c r="E431" s="122">
        <f t="shared" si="232"/>
        <v>15.276356928863265</v>
      </c>
      <c r="F431" s="122">
        <f t="shared" si="232"/>
        <v>22.151121715423876</v>
      </c>
      <c r="G431" s="122">
        <f t="shared" si="232"/>
        <v>35.850534296072077</v>
      </c>
      <c r="H431" s="122">
        <f t="shared" si="232"/>
        <v>27.100365090679873</v>
      </c>
      <c r="I431" s="122">
        <f t="shared" si="232"/>
        <v>0</v>
      </c>
      <c r="J431" s="122">
        <f t="shared" si="232"/>
        <v>0</v>
      </c>
      <c r="K431" s="122">
        <f t="shared" si="232"/>
        <v>0</v>
      </c>
      <c r="L431" s="122">
        <f t="shared" si="232"/>
        <v>0</v>
      </c>
      <c r="M431" s="122">
        <f t="shared" si="232"/>
        <v>0</v>
      </c>
      <c r="N431" s="122">
        <f t="shared" si="232"/>
        <v>31.221221620457285</v>
      </c>
      <c r="O431" s="122">
        <f t="shared" si="232"/>
        <v>35.1484329076346</v>
      </c>
      <c r="P431" s="122">
        <f t="shared" si="232"/>
        <v>0</v>
      </c>
      <c r="Q431" s="122">
        <f t="shared" si="232"/>
        <v>0</v>
      </c>
      <c r="R431" s="122">
        <f t="shared" si="232"/>
        <v>37.807406722994436</v>
      </c>
      <c r="S431" s="122">
        <f t="shared" si="232"/>
        <v>11.703964956875367</v>
      </c>
      <c r="T431" s="122">
        <f t="shared" si="232"/>
        <v>31.489303756618504</v>
      </c>
      <c r="U431" s="122">
        <f t="shared" si="232"/>
        <v>29.689198833196048</v>
      </c>
      <c r="V431" s="122">
        <f t="shared" si="232"/>
        <v>61.483148557739881</v>
      </c>
      <c r="W431" s="122">
        <f t="shared" si="232"/>
        <v>76.013560662681428</v>
      </c>
      <c r="X431" s="122">
        <f t="shared" si="232"/>
        <v>32.707635662862884</v>
      </c>
      <c r="Y431" s="122">
        <f t="shared" si="232"/>
        <v>90.668285975900204</v>
      </c>
      <c r="DA431" s="130" t="s">
        <v>4096</v>
      </c>
    </row>
    <row r="432" spans="1:105" ht="12" customHeight="1" x14ac:dyDescent="0.25">
      <c r="A432" s="97" t="s">
        <v>53</v>
      </c>
      <c r="B432" s="98"/>
      <c r="C432" s="98">
        <f>RES_hhdet_in_tesh!C8</f>
        <v>25.361317048111779</v>
      </c>
      <c r="D432" s="98">
        <f>RES_hhdet_in_tesh!D8</f>
        <v>21.706062787213135</v>
      </c>
      <c r="E432" s="98">
        <f>RES_hhdet_in_tesh!E8</f>
        <v>15.276356928863265</v>
      </c>
      <c r="F432" s="98">
        <f>RES_hhdet_in_tesh!F8</f>
        <v>22.151121715423876</v>
      </c>
      <c r="G432" s="98">
        <f>RES_hhdet_in_tesh!G8</f>
        <v>35.850534296072077</v>
      </c>
      <c r="H432" s="98">
        <f>RES_hhdet_in_tesh!H8</f>
        <v>27.100365090679873</v>
      </c>
      <c r="I432" s="98">
        <f>RES_hhdet_in_tesh!I8</f>
        <v>0</v>
      </c>
      <c r="J432" s="98">
        <f>RES_hhdet_in_tesh!J8</f>
        <v>0</v>
      </c>
      <c r="K432" s="98">
        <f>RES_hhdet_in_tesh!K8</f>
        <v>0</v>
      </c>
      <c r="L432" s="98">
        <f>RES_hhdet_in_tesh!L8</f>
        <v>0</v>
      </c>
      <c r="M432" s="98">
        <f>RES_hhdet_in_tesh!M8</f>
        <v>0</v>
      </c>
      <c r="N432" s="98">
        <f>RES_hhdet_in_tesh!N8</f>
        <v>31.221221620457285</v>
      </c>
      <c r="O432" s="98">
        <f>RES_hhdet_in_tesh!O8</f>
        <v>35.1484329076346</v>
      </c>
      <c r="P432" s="98">
        <f>RES_hhdet_in_tesh!P8</f>
        <v>0</v>
      </c>
      <c r="Q432" s="98">
        <f>RES_hhdet_in_tesh!Q8</f>
        <v>0</v>
      </c>
      <c r="R432" s="98">
        <f>RES_hhdet_in_tesh!R8</f>
        <v>37.807406722994436</v>
      </c>
      <c r="S432" s="98">
        <f>RES_hhdet_in_tesh!S8</f>
        <v>11.703964956875367</v>
      </c>
      <c r="T432" s="98">
        <f>RES_hhdet_in_tesh!T8</f>
        <v>31.489303756618504</v>
      </c>
      <c r="U432" s="98">
        <f>RES_hhdet_in_tesh!U8</f>
        <v>29.689198833196048</v>
      </c>
      <c r="V432" s="98">
        <f>RES_hhdet_in_tesh!V8</f>
        <v>61.483148557739881</v>
      </c>
      <c r="W432" s="98">
        <f>RES_hhdet_in_tesh!W8</f>
        <v>76.013560662681428</v>
      </c>
      <c r="X432" s="98">
        <f>RES_hhdet_in_tesh!X8</f>
        <v>32.707635662862884</v>
      </c>
      <c r="Y432" s="98">
        <f>RES_hhdet_in_tesh!Y8</f>
        <v>90.668285975900204</v>
      </c>
      <c r="DA432" s="63" t="s">
        <v>4097</v>
      </c>
    </row>
    <row r="433" spans="1:105" ht="12" customHeight="1" x14ac:dyDescent="0.25">
      <c r="A433" s="121" t="s">
        <v>55</v>
      </c>
      <c r="B433" s="122"/>
      <c r="C433" s="122">
        <v>1447.8715030502817</v>
      </c>
      <c r="D433" s="122">
        <v>1449.1115874599102</v>
      </c>
      <c r="E433" s="122">
        <v>1414.5472053013766</v>
      </c>
      <c r="F433" s="122">
        <v>1422.1618071606163</v>
      </c>
      <c r="G433" s="122">
        <v>1477.4849204922878</v>
      </c>
      <c r="H433" s="122">
        <v>1488.8396745223145</v>
      </c>
      <c r="I433" s="122">
        <v>0</v>
      </c>
      <c r="J433" s="122">
        <v>0</v>
      </c>
      <c r="K433" s="122">
        <v>0</v>
      </c>
      <c r="L433" s="122">
        <v>0</v>
      </c>
      <c r="M433" s="122">
        <v>1441.9598255425151</v>
      </c>
      <c r="N433" s="122">
        <v>1469.4489583217619</v>
      </c>
      <c r="O433" s="122">
        <v>1473.7251557402924</v>
      </c>
      <c r="P433" s="122">
        <v>0</v>
      </c>
      <c r="Q433" s="122">
        <v>0</v>
      </c>
      <c r="R433" s="122">
        <v>1370.120369477105</v>
      </c>
      <c r="S433" s="122">
        <v>1304.3248203236562</v>
      </c>
      <c r="T433" s="122">
        <v>1298.0108684036879</v>
      </c>
      <c r="U433" s="122">
        <v>1295.7330409217582</v>
      </c>
      <c r="V433" s="122">
        <v>1280.1517208138596</v>
      </c>
      <c r="W433" s="122">
        <v>1256.3203705709068</v>
      </c>
      <c r="X433" s="122">
        <v>1096.66229714001</v>
      </c>
      <c r="Y433" s="122">
        <v>1077.1605685111331</v>
      </c>
      <c r="DA433" s="130" t="s">
        <v>4098</v>
      </c>
    </row>
    <row r="434" spans="1:105" ht="12" customHeight="1" x14ac:dyDescent="0.25">
      <c r="A434" s="97" t="s">
        <v>143</v>
      </c>
      <c r="B434" s="98"/>
      <c r="C434" s="98">
        <v>1468.1240650296827</v>
      </c>
      <c r="D434" s="98">
        <v>1442.6572094905016</v>
      </c>
      <c r="E434" s="98">
        <v>1379.8565185392295</v>
      </c>
      <c r="F434" s="98">
        <v>1432.2611989413704</v>
      </c>
      <c r="G434" s="98">
        <v>1555.8115983950884</v>
      </c>
      <c r="H434" s="98">
        <v>1701.6896478471565</v>
      </c>
      <c r="I434" s="98">
        <v>0</v>
      </c>
      <c r="J434" s="98">
        <v>0</v>
      </c>
      <c r="K434" s="98">
        <v>0</v>
      </c>
      <c r="L434" s="98">
        <v>0</v>
      </c>
      <c r="M434" s="98">
        <v>1441.9598255425151</v>
      </c>
      <c r="N434" s="98">
        <v>1469.4489583217619</v>
      </c>
      <c r="O434" s="98">
        <v>1472.8179533510329</v>
      </c>
      <c r="P434" s="98">
        <v>0</v>
      </c>
      <c r="Q434" s="98">
        <v>0</v>
      </c>
      <c r="R434" s="98">
        <v>1370.120369477105</v>
      </c>
      <c r="S434" s="98">
        <v>1301.3829967505123</v>
      </c>
      <c r="T434" s="98">
        <v>1297.0357692935668</v>
      </c>
      <c r="U434" s="98">
        <v>1296.2588156748136</v>
      </c>
      <c r="V434" s="98">
        <v>1280.7865675598114</v>
      </c>
      <c r="W434" s="98">
        <v>1260.1373581320909</v>
      </c>
      <c r="X434" s="98">
        <v>1095.4333565256186</v>
      </c>
      <c r="Y434" s="98">
        <v>1073.0641733177981</v>
      </c>
      <c r="DA434" s="63" t="s">
        <v>4099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4100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X436" s="98">
        <v>0</v>
      </c>
      <c r="Y436" s="98">
        <v>0</v>
      </c>
      <c r="DA436" s="63" t="s">
        <v>4101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X437" s="101">
        <v>0</v>
      </c>
      <c r="Y437" s="101">
        <v>0</v>
      </c>
      <c r="DA437" s="131" t="s">
        <v>4102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X438" s="104">
        <v>0</v>
      </c>
      <c r="Y438" s="104">
        <v>0</v>
      </c>
      <c r="DA438" s="132" t="s">
        <v>4103</v>
      </c>
    </row>
    <row r="439" spans="1:105" ht="12" customHeight="1" x14ac:dyDescent="0.25">
      <c r="A439" s="106" t="s">
        <v>122</v>
      </c>
      <c r="B439" s="101"/>
      <c r="C439" s="101">
        <v>1446.7600546569006</v>
      </c>
      <c r="D439" s="101">
        <v>1450.1974055895248</v>
      </c>
      <c r="E439" s="101">
        <v>1422.6419310783203</v>
      </c>
      <c r="F439" s="101">
        <v>1417.77650110741</v>
      </c>
      <c r="G439" s="101">
        <v>1466.4606033513787</v>
      </c>
      <c r="H439" s="101">
        <v>1462.9491476278158</v>
      </c>
      <c r="I439" s="101">
        <v>0</v>
      </c>
      <c r="J439" s="101">
        <v>0</v>
      </c>
      <c r="K439" s="101">
        <v>0</v>
      </c>
      <c r="L439" s="101">
        <v>0</v>
      </c>
      <c r="M439" s="101">
        <v>0</v>
      </c>
      <c r="N439" s="101">
        <v>0</v>
      </c>
      <c r="O439" s="101">
        <v>1484.0672629778471</v>
      </c>
      <c r="P439" s="101">
        <v>0</v>
      </c>
      <c r="Q439" s="101">
        <v>0</v>
      </c>
      <c r="R439" s="101">
        <v>0</v>
      </c>
      <c r="S439" s="101">
        <v>1366.8385712529662</v>
      </c>
      <c r="T439" s="101">
        <v>1322.8758957117916</v>
      </c>
      <c r="U439" s="101">
        <v>1278.9082488239901</v>
      </c>
      <c r="V439" s="101">
        <v>1266.8199391488704</v>
      </c>
      <c r="W439" s="101">
        <v>1216.2420011784784</v>
      </c>
      <c r="X439" s="101">
        <v>1108.9517032839242</v>
      </c>
      <c r="Y439" s="101">
        <v>1087.4015564944705</v>
      </c>
      <c r="DA439" s="131" t="s">
        <v>4104</v>
      </c>
    </row>
    <row r="440" spans="1:105" ht="12" customHeight="1" x14ac:dyDescent="0.25">
      <c r="A440" s="107" t="s">
        <v>121</v>
      </c>
      <c r="B440" s="104"/>
      <c r="C440" s="104">
        <v>1446.761547556883</v>
      </c>
      <c r="D440" s="104">
        <v>1450.1936691700789</v>
      </c>
      <c r="E440" s="104">
        <v>1422.6279991317701</v>
      </c>
      <c r="F440" s="104">
        <v>1417.7787219599204</v>
      </c>
      <c r="G440" s="104">
        <v>1466.485914641207</v>
      </c>
      <c r="H440" s="104">
        <v>1463.0322243842556</v>
      </c>
      <c r="I440" s="104">
        <v>0</v>
      </c>
      <c r="J440" s="104">
        <v>0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X440" s="104">
        <v>0</v>
      </c>
      <c r="Y440" s="104">
        <v>0</v>
      </c>
      <c r="DA440" s="132" t="s">
        <v>4105</v>
      </c>
    </row>
    <row r="441" spans="1:105" ht="12" customHeight="1" x14ac:dyDescent="0.25">
      <c r="A441" s="108" t="s">
        <v>53</v>
      </c>
      <c r="B441" s="98"/>
      <c r="C441" s="98">
        <v>1154.7143329230778</v>
      </c>
      <c r="D441" s="98">
        <v>1160.3600300559112</v>
      </c>
      <c r="E441" s="98">
        <v>1133.0119532183342</v>
      </c>
      <c r="F441" s="98">
        <v>1130.6479730685603</v>
      </c>
      <c r="G441" s="98">
        <v>1174.5655881034622</v>
      </c>
      <c r="H441" s="98">
        <v>1170.8232904398203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X441" s="98">
        <v>0</v>
      </c>
      <c r="Y441" s="98">
        <v>0</v>
      </c>
      <c r="DA441" s="63" t="s">
        <v>4106</v>
      </c>
    </row>
    <row r="442" spans="1:105" ht="12" customHeight="1" x14ac:dyDescent="0.25">
      <c r="A442" s="108" t="s">
        <v>52</v>
      </c>
      <c r="B442" s="98"/>
      <c r="C442" s="98">
        <v>292.04721463380559</v>
      </c>
      <c r="D442" s="98">
        <v>289.83363911416797</v>
      </c>
      <c r="E442" s="98">
        <v>289.61604591343604</v>
      </c>
      <c r="F442" s="98">
        <v>287.13074889135993</v>
      </c>
      <c r="G442" s="98">
        <v>291.92032653774476</v>
      </c>
      <c r="H442" s="98">
        <v>292.20893394443516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X442" s="98">
        <v>0</v>
      </c>
      <c r="Y442" s="98">
        <v>0</v>
      </c>
      <c r="DA442" s="63" t="s">
        <v>4107</v>
      </c>
    </row>
    <row r="443" spans="1:105" ht="12" customHeight="1" x14ac:dyDescent="0.25">
      <c r="A443" s="121" t="s">
        <v>54</v>
      </c>
      <c r="B443" s="122"/>
      <c r="C443" s="122">
        <v>147.83145474870241</v>
      </c>
      <c r="D443" s="122">
        <v>147.84428649337019</v>
      </c>
      <c r="E443" s="122">
        <v>150.21863175227219</v>
      </c>
      <c r="F443" s="122">
        <v>148.55686482275334</v>
      </c>
      <c r="G443" s="122">
        <v>153.5940221004669</v>
      </c>
      <c r="H443" s="122">
        <v>151.52856504116326</v>
      </c>
      <c r="I443" s="122">
        <v>0</v>
      </c>
      <c r="J443" s="122">
        <v>0</v>
      </c>
      <c r="K443" s="122">
        <v>0</v>
      </c>
      <c r="L443" s="122">
        <v>0</v>
      </c>
      <c r="M443" s="122">
        <v>177.87758891794257</v>
      </c>
      <c r="N443" s="122">
        <v>185.27633869087688</v>
      </c>
      <c r="O443" s="122">
        <v>185.71335730959268</v>
      </c>
      <c r="P443" s="122">
        <v>0</v>
      </c>
      <c r="Q443" s="122">
        <v>0</v>
      </c>
      <c r="R443" s="122">
        <v>185.60111488668093</v>
      </c>
      <c r="S443" s="122">
        <v>185.80946670232746</v>
      </c>
      <c r="T443" s="122">
        <v>190.13953335372386</v>
      </c>
      <c r="U443" s="122">
        <v>190.98698137517516</v>
      </c>
      <c r="V443" s="122">
        <v>254.73827363183136</v>
      </c>
      <c r="W443" s="122">
        <v>251.61862144576705</v>
      </c>
      <c r="X443" s="122">
        <v>230.98187095695337</v>
      </c>
      <c r="Y443" s="122">
        <v>213.44230053042139</v>
      </c>
      <c r="DA443" s="130" t="s">
        <v>4108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X444" s="98">
        <v>0</v>
      </c>
      <c r="Y444" s="98">
        <v>0</v>
      </c>
      <c r="DA444" s="63" t="s">
        <v>4109</v>
      </c>
    </row>
    <row r="445" spans="1:105" ht="12" customHeight="1" x14ac:dyDescent="0.25">
      <c r="A445" s="97" t="s">
        <v>50</v>
      </c>
      <c r="B445" s="98"/>
      <c r="C445" s="98">
        <v>162.9726649997946</v>
      </c>
      <c r="D445" s="98">
        <v>153.70583106130994</v>
      </c>
      <c r="E445" s="98">
        <v>175.1596615096712</v>
      </c>
      <c r="F445" s="98">
        <v>149.92945650174499</v>
      </c>
      <c r="G445" s="98">
        <v>186.06739999210865</v>
      </c>
      <c r="H445" s="98">
        <v>98.041969980423289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138.56612423730328</v>
      </c>
      <c r="O445" s="98">
        <v>189.12646954515088</v>
      </c>
      <c r="P445" s="98">
        <v>0</v>
      </c>
      <c r="Q445" s="98">
        <v>0</v>
      </c>
      <c r="R445" s="98">
        <v>177.37438037889228</v>
      </c>
      <c r="S445" s="98">
        <v>182.63515646071954</v>
      </c>
      <c r="T445" s="98">
        <v>190.26063437712369</v>
      </c>
      <c r="U445" s="98">
        <v>193.74258240104362</v>
      </c>
      <c r="V445" s="98">
        <v>251.94795758406053</v>
      </c>
      <c r="W445" s="98">
        <v>265.50293949731201</v>
      </c>
      <c r="X445" s="98">
        <v>233.31266220095824</v>
      </c>
      <c r="Y445" s="98">
        <v>0</v>
      </c>
      <c r="DA445" s="63" t="s">
        <v>4110</v>
      </c>
    </row>
    <row r="446" spans="1:105" ht="12" customHeight="1" x14ac:dyDescent="0.25">
      <c r="A446" s="109" t="s">
        <v>120</v>
      </c>
      <c r="B446" s="33"/>
      <c r="C446" s="33">
        <v>145.50980251020158</v>
      </c>
      <c r="D446" s="33">
        <v>146.98387628156252</v>
      </c>
      <c r="E446" s="33">
        <v>146.76525840124773</v>
      </c>
      <c r="F446" s="33">
        <v>148.44814468976392</v>
      </c>
      <c r="G446" s="33">
        <v>150.84979298286336</v>
      </c>
      <c r="H446" s="33">
        <v>155.69635166927284</v>
      </c>
      <c r="I446" s="33">
        <v>0</v>
      </c>
      <c r="J446" s="33">
        <v>0</v>
      </c>
      <c r="K446" s="33">
        <v>0</v>
      </c>
      <c r="L446" s="33">
        <v>0</v>
      </c>
      <c r="M446" s="33">
        <v>177.87758891794257</v>
      </c>
      <c r="N446" s="33">
        <v>186.59211937970991</v>
      </c>
      <c r="O446" s="33">
        <v>185.41396149945598</v>
      </c>
      <c r="P446" s="33">
        <v>0</v>
      </c>
      <c r="Q446" s="33">
        <v>0</v>
      </c>
      <c r="R446" s="33">
        <v>186.48255072680118</v>
      </c>
      <c r="S446" s="33">
        <v>185.95884600781491</v>
      </c>
      <c r="T446" s="33">
        <v>190.13600613945007</v>
      </c>
      <c r="U446" s="33">
        <v>190.90086884311677</v>
      </c>
      <c r="V446" s="33">
        <v>254.87114582458236</v>
      </c>
      <c r="W446" s="33">
        <v>250.76420187336433</v>
      </c>
      <c r="X446" s="33">
        <v>230.87088089771498</v>
      </c>
      <c r="Y446" s="33">
        <v>213.44230053042139</v>
      </c>
      <c r="DA446" s="60" t="s">
        <v>4111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8134.8892778561803</v>
      </c>
      <c r="D448" s="117">
        <f t="shared" si="233"/>
        <v>8142.8642068991421</v>
      </c>
      <c r="E448" s="117">
        <f t="shared" si="233"/>
        <v>8201.0917197176041</v>
      </c>
      <c r="F448" s="117">
        <f t="shared" si="233"/>
        <v>8139.4268351891842</v>
      </c>
      <c r="G448" s="117">
        <f t="shared" si="233"/>
        <v>8746.3983727477535</v>
      </c>
      <c r="H448" s="117">
        <f t="shared" si="233"/>
        <v>9016.7620114654655</v>
      </c>
      <c r="I448" s="117">
        <f t="shared" si="233"/>
        <v>0</v>
      </c>
      <c r="J448" s="117">
        <f t="shared" si="233"/>
        <v>0</v>
      </c>
      <c r="K448" s="117">
        <f t="shared" si="233"/>
        <v>0</v>
      </c>
      <c r="L448" s="117">
        <f t="shared" si="233"/>
        <v>0</v>
      </c>
      <c r="M448" s="117">
        <f t="shared" si="233"/>
        <v>8081.8958304965627</v>
      </c>
      <c r="N448" s="117">
        <f t="shared" si="233"/>
        <v>8315.3611281737685</v>
      </c>
      <c r="O448" s="117">
        <f t="shared" si="233"/>
        <v>7302.4467421406625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6930.5627892581169</v>
      </c>
      <c r="S448" s="117">
        <f t="shared" si="234"/>
        <v>5857.0244420486633</v>
      </c>
      <c r="T448" s="117">
        <f t="shared" si="234"/>
        <v>5824.2584729532573</v>
      </c>
      <c r="U448" s="117">
        <f t="shared" si="234"/>
        <v>4601.0238177302981</v>
      </c>
      <c r="V448" s="117">
        <f t="shared" si="234"/>
        <v>4956.690079134758</v>
      </c>
      <c r="W448" s="117">
        <f t="shared" ref="W448:Y448" si="235">W449+W452+W454+W464</f>
        <v>4537.7943697421151</v>
      </c>
      <c r="X448" s="117">
        <f t="shared" si="235"/>
        <v>2509.335243005004</v>
      </c>
      <c r="Y448" s="117">
        <f t="shared" si="235"/>
        <v>1951.1098939914657</v>
      </c>
      <c r="DA448" s="129" t="s">
        <v>4259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8080.3531160090188</v>
      </c>
      <c r="D449" s="122">
        <f t="shared" si="236"/>
        <v>8009.0690790880381</v>
      </c>
      <c r="E449" s="122">
        <f t="shared" si="236"/>
        <v>8035.2842633425998</v>
      </c>
      <c r="F449" s="122">
        <f t="shared" si="236"/>
        <v>7874.7211927798535</v>
      </c>
      <c r="G449" s="122">
        <f t="shared" si="236"/>
        <v>8626.5597802262037</v>
      </c>
      <c r="H449" s="122">
        <f t="shared" si="236"/>
        <v>8904.8504658319816</v>
      </c>
      <c r="I449" s="122">
        <f t="shared" si="236"/>
        <v>0</v>
      </c>
      <c r="J449" s="122">
        <f t="shared" si="236"/>
        <v>0</v>
      </c>
      <c r="K449" s="122">
        <f t="shared" si="236"/>
        <v>0</v>
      </c>
      <c r="L449" s="122">
        <f t="shared" si="236"/>
        <v>0</v>
      </c>
      <c r="M449" s="122">
        <f t="shared" si="236"/>
        <v>7257.6466135512383</v>
      </c>
      <c r="N449" s="122">
        <f t="shared" si="236"/>
        <v>7473.7785907741863</v>
      </c>
      <c r="O449" s="122">
        <f t="shared" si="236"/>
        <v>6532.9109373597403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6166.2998289151092</v>
      </c>
      <c r="S449" s="122">
        <f t="shared" si="237"/>
        <v>5183.3311375786752</v>
      </c>
      <c r="T449" s="122">
        <f t="shared" si="237"/>
        <v>5168.1529892613689</v>
      </c>
      <c r="U449" s="122">
        <f t="shared" si="237"/>
        <v>3959.5028774419193</v>
      </c>
      <c r="V449" s="122">
        <f t="shared" si="237"/>
        <v>4341.6782227252916</v>
      </c>
      <c r="W449" s="122">
        <f t="shared" ref="W449:Y449" si="238">SUM(W450:W451)</f>
        <v>3962.4733824451814</v>
      </c>
      <c r="X449" s="122">
        <f t="shared" si="238"/>
        <v>2018.7239539537127</v>
      </c>
      <c r="Y449" s="122">
        <f t="shared" si="238"/>
        <v>1580.6833215967656</v>
      </c>
      <c r="DA449" s="130" t="s">
        <v>4260</v>
      </c>
    </row>
    <row r="450" spans="1:105" ht="12" customHeight="1" x14ac:dyDescent="0.25">
      <c r="A450" s="97" t="s">
        <v>51</v>
      </c>
      <c r="B450" s="98"/>
      <c r="C450" s="98">
        <v>8080.3531160090188</v>
      </c>
      <c r="D450" s="98">
        <v>8009.0690790880381</v>
      </c>
      <c r="E450" s="98">
        <v>8035.2842633425998</v>
      </c>
      <c r="F450" s="98">
        <v>7874.7211927798535</v>
      </c>
      <c r="G450" s="98">
        <v>8626.5597802262037</v>
      </c>
      <c r="H450" s="98">
        <v>8904.8504658319816</v>
      </c>
      <c r="I450" s="98">
        <v>0</v>
      </c>
      <c r="J450" s="98">
        <v>0</v>
      </c>
      <c r="K450" s="98">
        <v>0</v>
      </c>
      <c r="L450" s="98">
        <v>0</v>
      </c>
      <c r="M450" s="98">
        <v>7257.6466135512383</v>
      </c>
      <c r="N450" s="98">
        <v>7473.7785907741863</v>
      </c>
      <c r="O450" s="98">
        <v>6532.9109373597403</v>
      </c>
      <c r="P450" s="98">
        <v>0</v>
      </c>
      <c r="Q450" s="98">
        <v>0</v>
      </c>
      <c r="R450" s="98">
        <v>6166.2998289151092</v>
      </c>
      <c r="S450" s="98">
        <v>5183.3311375786752</v>
      </c>
      <c r="T450" s="98">
        <v>5168.1529892613689</v>
      </c>
      <c r="U450" s="98">
        <v>3959.5028774419193</v>
      </c>
      <c r="V450" s="98">
        <v>4341.6782227252916</v>
      </c>
      <c r="W450" s="98">
        <v>3962.4733824451814</v>
      </c>
      <c r="X450" s="98">
        <v>2018.7239539537127</v>
      </c>
      <c r="Y450" s="98">
        <v>1580.6833215967656</v>
      </c>
      <c r="DA450" s="63" t="s">
        <v>4261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X451" s="98">
        <v>0</v>
      </c>
      <c r="Y451" s="98">
        <v>0</v>
      </c>
      <c r="DA451" s="63" t="s">
        <v>4262</v>
      </c>
    </row>
    <row r="452" spans="1:105" ht="12" customHeight="1" x14ac:dyDescent="0.25">
      <c r="A452" s="121" t="s">
        <v>92</v>
      </c>
      <c r="B452" s="122"/>
      <c r="C452" s="122">
        <f t="shared" ref="C452:Y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X452" s="122">
        <f t="shared" si="239"/>
        <v>0</v>
      </c>
      <c r="Y452" s="122">
        <f t="shared" si="239"/>
        <v>0</v>
      </c>
      <c r="DA452" s="130" t="s">
        <v>4263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X453" s="98">
        <v>0</v>
      </c>
      <c r="Y453" s="98">
        <v>0</v>
      </c>
      <c r="DA453" s="63" t="s">
        <v>4264</v>
      </c>
    </row>
    <row r="454" spans="1:105" ht="12" customHeight="1" x14ac:dyDescent="0.25">
      <c r="A454" s="121" t="s">
        <v>55</v>
      </c>
      <c r="B454" s="122"/>
      <c r="C454" s="122">
        <v>46.616856446054136</v>
      </c>
      <c r="D454" s="122">
        <v>126.60518566980952</v>
      </c>
      <c r="E454" s="122">
        <v>158.02342702654516</v>
      </c>
      <c r="F454" s="122">
        <v>260.68547130412867</v>
      </c>
      <c r="G454" s="122">
        <v>114.54245315280163</v>
      </c>
      <c r="H454" s="122">
        <v>109.32304490425858</v>
      </c>
      <c r="I454" s="122">
        <v>0</v>
      </c>
      <c r="J454" s="122">
        <v>0</v>
      </c>
      <c r="K454" s="122">
        <v>0</v>
      </c>
      <c r="L454" s="122">
        <v>0</v>
      </c>
      <c r="M454" s="122">
        <v>824.24921694532429</v>
      </c>
      <c r="N454" s="122">
        <v>840.19709703979584</v>
      </c>
      <c r="O454" s="122">
        <v>763.96987595524968</v>
      </c>
      <c r="P454" s="122">
        <v>0</v>
      </c>
      <c r="Q454" s="122">
        <v>0</v>
      </c>
      <c r="R454" s="122">
        <v>758.00939770027981</v>
      </c>
      <c r="S454" s="122">
        <v>670.7076874430843</v>
      </c>
      <c r="T454" s="122">
        <v>654.15033292269993</v>
      </c>
      <c r="U454" s="122">
        <v>639.39264569460738</v>
      </c>
      <c r="V454" s="122">
        <v>610.86502803800192</v>
      </c>
      <c r="W454" s="122">
        <v>569.75077768055451</v>
      </c>
      <c r="X454" s="122">
        <v>486.77561427413917</v>
      </c>
      <c r="Y454" s="122">
        <v>370.42657239470003</v>
      </c>
      <c r="DA454" s="130" t="s">
        <v>4265</v>
      </c>
    </row>
    <row r="455" spans="1:105" ht="12" customHeight="1" x14ac:dyDescent="0.25">
      <c r="A455" s="97" t="s">
        <v>143</v>
      </c>
      <c r="B455" s="98"/>
      <c r="C455" s="98">
        <v>896.07957390748504</v>
      </c>
      <c r="D455" s="98">
        <v>879.20267826256611</v>
      </c>
      <c r="E455" s="98">
        <v>835.26668571173866</v>
      </c>
      <c r="F455" s="98">
        <v>861.05201127727355</v>
      </c>
      <c r="G455" s="98">
        <v>928.39672555428695</v>
      </c>
      <c r="H455" s="98">
        <v>1008.2014141170514</v>
      </c>
      <c r="I455" s="98">
        <v>0</v>
      </c>
      <c r="J455" s="98">
        <v>0</v>
      </c>
      <c r="K455" s="98">
        <v>0</v>
      </c>
      <c r="L455" s="98">
        <v>0</v>
      </c>
      <c r="M455" s="98">
        <v>824.24921694532429</v>
      </c>
      <c r="N455" s="98">
        <v>840.19709703979584</v>
      </c>
      <c r="O455" s="98">
        <v>830.984777354833</v>
      </c>
      <c r="P455" s="98">
        <v>0</v>
      </c>
      <c r="Q455" s="98">
        <v>0</v>
      </c>
      <c r="R455" s="98">
        <v>758.00939770027981</v>
      </c>
      <c r="S455" s="98">
        <v>702.27040214628835</v>
      </c>
      <c r="T455" s="98">
        <v>679.80328715496262</v>
      </c>
      <c r="U455" s="98">
        <v>659.37366587256383</v>
      </c>
      <c r="V455" s="98">
        <v>639.95383889695438</v>
      </c>
      <c r="W455" s="98">
        <v>624.01275650727405</v>
      </c>
      <c r="X455" s="98">
        <v>535.45317570155316</v>
      </c>
      <c r="Y455" s="98">
        <v>518.59720135257999</v>
      </c>
      <c r="DA455" s="63" t="s">
        <v>4266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X456" s="98">
        <v>0</v>
      </c>
      <c r="Y456" s="98">
        <v>0</v>
      </c>
      <c r="DA456" s="63" t="s">
        <v>4267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X457" s="98">
        <v>0</v>
      </c>
      <c r="Y457" s="98">
        <v>0</v>
      </c>
      <c r="DA457" s="63" t="s">
        <v>4268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X458" s="101">
        <v>0</v>
      </c>
      <c r="Y458" s="101">
        <v>0</v>
      </c>
      <c r="DA458" s="131" t="s">
        <v>4269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X459" s="104">
        <v>0</v>
      </c>
      <c r="Y459" s="104">
        <v>0</v>
      </c>
      <c r="DA459" s="132" t="s">
        <v>4270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X460" s="101">
        <v>0</v>
      </c>
      <c r="Y460" s="101">
        <v>0</v>
      </c>
      <c r="DA460" s="131" t="s">
        <v>4271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X461" s="104">
        <v>0</v>
      </c>
      <c r="Y461" s="104">
        <v>0</v>
      </c>
      <c r="DA461" s="132" t="s">
        <v>4272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X462" s="98">
        <v>0</v>
      </c>
      <c r="Y462" s="98">
        <v>0</v>
      </c>
      <c r="DA462" s="63" t="s">
        <v>4273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X463" s="98">
        <v>0</v>
      </c>
      <c r="Y463" s="98">
        <v>0</v>
      </c>
      <c r="DA463" s="63" t="s">
        <v>4274</v>
      </c>
    </row>
    <row r="464" spans="1:105" ht="12" customHeight="1" x14ac:dyDescent="0.25">
      <c r="A464" s="121" t="s">
        <v>54</v>
      </c>
      <c r="B464" s="122"/>
      <c r="C464" s="122">
        <v>7.9193054011073469</v>
      </c>
      <c r="D464" s="122">
        <v>7.1899421412948126</v>
      </c>
      <c r="E464" s="122">
        <v>7.7840293484578664</v>
      </c>
      <c r="F464" s="122">
        <v>4.0201711052027012</v>
      </c>
      <c r="G464" s="122">
        <v>5.2961393687465623</v>
      </c>
      <c r="H464" s="122">
        <v>2.5885007292251512</v>
      </c>
      <c r="I464" s="122">
        <v>0</v>
      </c>
      <c r="J464" s="122">
        <v>0</v>
      </c>
      <c r="K464" s="122">
        <v>0</v>
      </c>
      <c r="L464" s="122">
        <v>0</v>
      </c>
      <c r="M464" s="122">
        <v>0</v>
      </c>
      <c r="N464" s="122">
        <v>1.3854403597866258</v>
      </c>
      <c r="O464" s="122">
        <v>5.5659288256724988</v>
      </c>
      <c r="P464" s="122">
        <v>0</v>
      </c>
      <c r="Q464" s="122">
        <v>0</v>
      </c>
      <c r="R464" s="122">
        <v>6.2535626427280269</v>
      </c>
      <c r="S464" s="122">
        <v>2.9856170269042068</v>
      </c>
      <c r="T464" s="122">
        <v>1.9551507691889376</v>
      </c>
      <c r="U464" s="122">
        <v>2.1282945937706068</v>
      </c>
      <c r="V464" s="122">
        <v>4.146828371464812</v>
      </c>
      <c r="W464" s="122">
        <v>5.5702096163792207</v>
      </c>
      <c r="X464" s="122">
        <v>3.8356747771522723</v>
      </c>
      <c r="Y464" s="122">
        <v>0</v>
      </c>
      <c r="DA464" s="130" t="s">
        <v>4275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X465" s="98">
        <v>0</v>
      </c>
      <c r="Y465" s="98">
        <v>0</v>
      </c>
      <c r="DA465" s="63" t="s">
        <v>4276</v>
      </c>
    </row>
    <row r="466" spans="1:105" ht="12" customHeight="1" x14ac:dyDescent="0.25">
      <c r="A466" s="97" t="s">
        <v>50</v>
      </c>
      <c r="B466" s="98"/>
      <c r="C466" s="98">
        <v>59.566949321372654</v>
      </c>
      <c r="D466" s="98">
        <v>56.171422978865721</v>
      </c>
      <c r="E466" s="98">
        <v>64.002019087320235</v>
      </c>
      <c r="F466" s="98">
        <v>54.774831308386801</v>
      </c>
      <c r="G466" s="98">
        <v>67.967121898914215</v>
      </c>
      <c r="H466" s="98">
        <v>35.807593420947924</v>
      </c>
      <c r="I466" s="98">
        <v>0</v>
      </c>
      <c r="J466" s="98">
        <v>0</v>
      </c>
      <c r="K466" s="98">
        <v>0</v>
      </c>
      <c r="L466" s="98">
        <v>0</v>
      </c>
      <c r="M466" s="98">
        <v>0</v>
      </c>
      <c r="N466" s="98">
        <v>50.568573132211846</v>
      </c>
      <c r="O466" s="98">
        <v>69.017517438338984</v>
      </c>
      <c r="P466" s="98">
        <v>0</v>
      </c>
      <c r="Q466" s="98">
        <v>0</v>
      </c>
      <c r="R466" s="98">
        <v>64.620147308189615</v>
      </c>
      <c r="S466" s="98">
        <v>66.429978848618603</v>
      </c>
      <c r="T466" s="98">
        <v>69.081993844675793</v>
      </c>
      <c r="U466" s="98">
        <v>70.233721594430023</v>
      </c>
      <c r="V466" s="98">
        <v>91.23022417222586</v>
      </c>
      <c r="W466" s="98">
        <v>96.086115882541563</v>
      </c>
      <c r="X466" s="98">
        <v>84.384845097349995</v>
      </c>
      <c r="Y466" s="98">
        <v>0</v>
      </c>
      <c r="DA466" s="63" t="s">
        <v>4277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0</v>
      </c>
      <c r="DA467" s="60" t="s">
        <v>4278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222.14731843843413</v>
      </c>
      <c r="D469" s="118">
        <f t="shared" si="240"/>
        <v>217.0046569764481</v>
      </c>
      <c r="E469" s="118">
        <f t="shared" si="240"/>
        <v>213.13235232566586</v>
      </c>
      <c r="F469" s="118">
        <f t="shared" si="240"/>
        <v>207.36585751665618</v>
      </c>
      <c r="G469" s="118">
        <f t="shared" si="240"/>
        <v>196.14698115488522</v>
      </c>
      <c r="H469" s="118">
        <f t="shared" si="240"/>
        <v>201.64063171956792</v>
      </c>
      <c r="I469" s="118">
        <f t="shared" si="240"/>
        <v>0</v>
      </c>
      <c r="J469" s="118">
        <f t="shared" si="240"/>
        <v>0</v>
      </c>
      <c r="K469" s="118">
        <f t="shared" si="240"/>
        <v>0</v>
      </c>
      <c r="L469" s="118">
        <f t="shared" si="240"/>
        <v>0</v>
      </c>
      <c r="M469" s="118">
        <f t="shared" si="240"/>
        <v>162.47257284118791</v>
      </c>
      <c r="N469" s="118">
        <f t="shared" si="240"/>
        <v>180.76518007134456</v>
      </c>
      <c r="O469" s="118">
        <f t="shared" si="240"/>
        <v>169.27120293036279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150.61608627118849</v>
      </c>
      <c r="S469" s="118">
        <f t="shared" si="241"/>
        <v>142.12206240234323</v>
      </c>
      <c r="T469" s="118">
        <f t="shared" si="241"/>
        <v>134.24140668940004</v>
      </c>
      <c r="U469" s="118">
        <f t="shared" si="241"/>
        <v>138.71736047247956</v>
      </c>
      <c r="V469" s="118">
        <f t="shared" si="241"/>
        <v>111.24456716656064</v>
      </c>
      <c r="W469" s="118">
        <f t="shared" ref="W469:Y469" si="242">W470+W473+W475+W485</f>
        <v>116.81403470599953</v>
      </c>
      <c r="X469" s="118">
        <f t="shared" si="242"/>
        <v>105.30474887614976</v>
      </c>
      <c r="Y469" s="118">
        <f t="shared" si="242"/>
        <v>89.391985731788566</v>
      </c>
      <c r="DA469" s="129" t="s">
        <v>4427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201.86977921467238</v>
      </c>
      <c r="D470" s="123">
        <f t="shared" si="243"/>
        <v>196.67617278262256</v>
      </c>
      <c r="E470" s="123">
        <f t="shared" si="243"/>
        <v>193.52984326338967</v>
      </c>
      <c r="F470" s="123">
        <f t="shared" si="243"/>
        <v>187.57483198826435</v>
      </c>
      <c r="G470" s="123">
        <f t="shared" si="243"/>
        <v>178.78390729430208</v>
      </c>
      <c r="H470" s="123">
        <f t="shared" si="243"/>
        <v>184.31250405097796</v>
      </c>
      <c r="I470" s="123">
        <f t="shared" si="243"/>
        <v>0</v>
      </c>
      <c r="J470" s="123">
        <f t="shared" si="243"/>
        <v>0</v>
      </c>
      <c r="K470" s="123">
        <f t="shared" si="243"/>
        <v>0</v>
      </c>
      <c r="L470" s="123">
        <f t="shared" si="243"/>
        <v>0</v>
      </c>
      <c r="M470" s="123">
        <f t="shared" si="243"/>
        <v>144.48888159167092</v>
      </c>
      <c r="N470" s="123">
        <f t="shared" si="243"/>
        <v>160.83082826050887</v>
      </c>
      <c r="O470" s="123">
        <f t="shared" si="243"/>
        <v>148.58646265875115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132.4768778846786</v>
      </c>
      <c r="S470" s="123">
        <f t="shared" si="244"/>
        <v>123.50495859209347</v>
      </c>
      <c r="T470" s="123">
        <f t="shared" si="244"/>
        <v>117.02430876580465</v>
      </c>
      <c r="U470" s="123">
        <f t="shared" si="244"/>
        <v>116.91424108240226</v>
      </c>
      <c r="V470" s="123">
        <f t="shared" si="244"/>
        <v>94.902049481594545</v>
      </c>
      <c r="W470" s="123">
        <f t="shared" ref="W470:Y470" si="245">SUM(W471:W472)</f>
        <v>98.683785141761348</v>
      </c>
      <c r="X470" s="123">
        <f t="shared" si="245"/>
        <v>80.30671941415217</v>
      </c>
      <c r="Y470" s="123">
        <f t="shared" si="245"/>
        <v>64.880728315610796</v>
      </c>
      <c r="DA470" s="130" t="s">
        <v>4428</v>
      </c>
    </row>
    <row r="471" spans="1:105" ht="12" customHeight="1" x14ac:dyDescent="0.25">
      <c r="A471" s="97" t="s">
        <v>51</v>
      </c>
      <c r="B471" s="99"/>
      <c r="C471" s="99">
        <v>200.56016748948159</v>
      </c>
      <c r="D471" s="99">
        <v>195.42349873846672</v>
      </c>
      <c r="E471" s="99">
        <v>192.30679866128924</v>
      </c>
      <c r="F471" s="99">
        <v>186.41446297492959</v>
      </c>
      <c r="G471" s="99">
        <v>177.68961324717483</v>
      </c>
      <c r="H471" s="99">
        <v>183.1939730823976</v>
      </c>
      <c r="I471" s="99">
        <v>0</v>
      </c>
      <c r="J471" s="99">
        <v>0</v>
      </c>
      <c r="K471" s="99">
        <v>0</v>
      </c>
      <c r="L471" s="99">
        <v>0</v>
      </c>
      <c r="M471" s="99">
        <v>143.63814809325481</v>
      </c>
      <c r="N471" s="99">
        <v>159.88305221507594</v>
      </c>
      <c r="O471" s="99">
        <v>147.71735793691903</v>
      </c>
      <c r="P471" s="99">
        <v>0</v>
      </c>
      <c r="Q471" s="99">
        <v>0</v>
      </c>
      <c r="R471" s="99">
        <v>131.69022077460352</v>
      </c>
      <c r="S471" s="99">
        <v>122.75931594930593</v>
      </c>
      <c r="T471" s="99">
        <v>116.30594138136732</v>
      </c>
      <c r="U471" s="99">
        <v>116.18300755324678</v>
      </c>
      <c r="V471" s="99">
        <v>94.299351957686326</v>
      </c>
      <c r="W471" s="99">
        <v>98.046241441743504</v>
      </c>
      <c r="X471" s="99">
        <v>79.789226313016798</v>
      </c>
      <c r="Y471" s="99">
        <v>64.46145091726747</v>
      </c>
      <c r="DA471" s="63" t="s">
        <v>4429</v>
      </c>
    </row>
    <row r="472" spans="1:105" ht="12" customHeight="1" x14ac:dyDescent="0.25">
      <c r="A472" s="97" t="s">
        <v>53</v>
      </c>
      <c r="B472" s="99"/>
      <c r="C472" s="99">
        <v>1.3096117251907926</v>
      </c>
      <c r="D472" s="99">
        <v>1.2526740441558435</v>
      </c>
      <c r="E472" s="99">
        <v>1.2230446021004431</v>
      </c>
      <c r="F472" s="99">
        <v>1.1603690133347502</v>
      </c>
      <c r="G472" s="99">
        <v>1.0942940471272533</v>
      </c>
      <c r="H472" s="99">
        <v>1.1185309685803515</v>
      </c>
      <c r="I472" s="99">
        <v>0</v>
      </c>
      <c r="J472" s="99">
        <v>0</v>
      </c>
      <c r="K472" s="99">
        <v>0</v>
      </c>
      <c r="L472" s="99">
        <v>0</v>
      </c>
      <c r="M472" s="99">
        <v>0.8507334984160998</v>
      </c>
      <c r="N472" s="99">
        <v>0.94777604543292526</v>
      </c>
      <c r="O472" s="99">
        <v>0.86910472183212351</v>
      </c>
      <c r="P472" s="99">
        <v>0</v>
      </c>
      <c r="Q472" s="99">
        <v>0</v>
      </c>
      <c r="R472" s="99">
        <v>0.78665711007507166</v>
      </c>
      <c r="S472" s="99">
        <v>0.74564264278754822</v>
      </c>
      <c r="T472" s="99">
        <v>0.71836738443733139</v>
      </c>
      <c r="U472" s="99">
        <v>0.73123352915547024</v>
      </c>
      <c r="V472" s="99">
        <v>0.60269752390822029</v>
      </c>
      <c r="W472" s="99">
        <v>0.63754370001783744</v>
      </c>
      <c r="X472" s="99">
        <v>0.51749310113537283</v>
      </c>
      <c r="Y472" s="99">
        <v>0.41927739834332695</v>
      </c>
      <c r="DA472" s="63" t="s">
        <v>4430</v>
      </c>
    </row>
    <row r="473" spans="1:105" ht="12" customHeight="1" x14ac:dyDescent="0.25">
      <c r="A473" s="121" t="s">
        <v>92</v>
      </c>
      <c r="B473" s="123"/>
      <c r="C473" s="123">
        <f t="shared" ref="C473:Y473" si="246">C474</f>
        <v>9.203788698155134E-2</v>
      </c>
      <c r="D473" s="123">
        <f t="shared" si="246"/>
        <v>7.4445627401938608E-2</v>
      </c>
      <c r="E473" s="123">
        <f t="shared" si="246"/>
        <v>4.9219711644227199E-2</v>
      </c>
      <c r="F473" s="123">
        <f t="shared" si="246"/>
        <v>6.7715194047746605E-2</v>
      </c>
      <c r="G473" s="123">
        <f t="shared" si="246"/>
        <v>9.1541638507459042E-2</v>
      </c>
      <c r="H473" s="123">
        <f t="shared" si="246"/>
        <v>6.6448491116509356E-2</v>
      </c>
      <c r="I473" s="123">
        <f t="shared" si="246"/>
        <v>0</v>
      </c>
      <c r="J473" s="123">
        <f t="shared" si="246"/>
        <v>0</v>
      </c>
      <c r="K473" s="123">
        <f t="shared" si="246"/>
        <v>0</v>
      </c>
      <c r="L473" s="123">
        <f t="shared" si="246"/>
        <v>0</v>
      </c>
      <c r="M473" s="123">
        <f t="shared" si="246"/>
        <v>0</v>
      </c>
      <c r="N473" s="123">
        <f t="shared" si="246"/>
        <v>6.3569822694316352E-2</v>
      </c>
      <c r="O473" s="123">
        <f t="shared" si="246"/>
        <v>7.155952504008925E-2</v>
      </c>
      <c r="P473" s="123">
        <f t="shared" si="246"/>
        <v>0</v>
      </c>
      <c r="Q473" s="123">
        <f t="shared" si="246"/>
        <v>0</v>
      </c>
      <c r="R473" s="123">
        <f t="shared" si="246"/>
        <v>6.7576142778169451E-2</v>
      </c>
      <c r="S473" s="123">
        <f t="shared" si="246"/>
        <v>2.3179858735753667E-2</v>
      </c>
      <c r="T473" s="123">
        <f t="shared" si="246"/>
        <v>5.9003463401963267E-2</v>
      </c>
      <c r="U473" s="123">
        <f t="shared" si="246"/>
        <v>7.1963997489427986E-2</v>
      </c>
      <c r="V473" s="123">
        <f t="shared" si="246"/>
        <v>0.10999504109588165</v>
      </c>
      <c r="W473" s="123">
        <f t="shared" si="246"/>
        <v>0.15400953931826919</v>
      </c>
      <c r="X473" s="123">
        <f t="shared" si="246"/>
        <v>0.10435509220062365</v>
      </c>
      <c r="Y473" s="123">
        <f t="shared" si="246"/>
        <v>0.2938805850438706</v>
      </c>
      <c r="DA473" s="130" t="s">
        <v>4431</v>
      </c>
    </row>
    <row r="474" spans="1:105" ht="12" customHeight="1" x14ac:dyDescent="0.25">
      <c r="A474" s="97" t="s">
        <v>53</v>
      </c>
      <c r="B474" s="99"/>
      <c r="C474" s="99">
        <f>RES_hhdet_in_fecs!C8</f>
        <v>9.203788698155134E-2</v>
      </c>
      <c r="D474" s="99">
        <f>RES_hhdet_in_fecs!D8</f>
        <v>7.4445627401938608E-2</v>
      </c>
      <c r="E474" s="99">
        <f>RES_hhdet_in_fecs!E8</f>
        <v>4.9219711644227199E-2</v>
      </c>
      <c r="F474" s="99">
        <f>RES_hhdet_in_fecs!F8</f>
        <v>6.7715194047746605E-2</v>
      </c>
      <c r="G474" s="99">
        <f>RES_hhdet_in_fecs!G8</f>
        <v>9.1541638507459042E-2</v>
      </c>
      <c r="H474" s="99">
        <f>RES_hhdet_in_fecs!H8</f>
        <v>6.6448491116509356E-2</v>
      </c>
      <c r="I474" s="99">
        <f>RES_hhdet_in_fecs!I8</f>
        <v>0</v>
      </c>
      <c r="J474" s="99">
        <f>RES_hhdet_in_fecs!J8</f>
        <v>0</v>
      </c>
      <c r="K474" s="99">
        <f>RES_hhdet_in_fecs!K8</f>
        <v>0</v>
      </c>
      <c r="L474" s="99">
        <f>RES_hhdet_in_fecs!L8</f>
        <v>0</v>
      </c>
      <c r="M474" s="99">
        <f>RES_hhdet_in_fecs!M8</f>
        <v>0</v>
      </c>
      <c r="N474" s="99">
        <f>RES_hhdet_in_fecs!N8</f>
        <v>6.3569822694316352E-2</v>
      </c>
      <c r="O474" s="99">
        <f>RES_hhdet_in_fecs!O8</f>
        <v>7.155952504008925E-2</v>
      </c>
      <c r="P474" s="99">
        <f>RES_hhdet_in_fecs!P8</f>
        <v>0</v>
      </c>
      <c r="Q474" s="99">
        <f>RES_hhdet_in_fecs!Q8</f>
        <v>0</v>
      </c>
      <c r="R474" s="99">
        <f>RES_hhdet_in_fecs!R8</f>
        <v>6.7576142778169451E-2</v>
      </c>
      <c r="S474" s="99">
        <f>RES_hhdet_in_fecs!S8</f>
        <v>2.3179858735753667E-2</v>
      </c>
      <c r="T474" s="99">
        <f>RES_hhdet_in_fecs!T8</f>
        <v>5.9003463401963267E-2</v>
      </c>
      <c r="U474" s="99">
        <f>RES_hhdet_in_fecs!U8</f>
        <v>7.1963997489427986E-2</v>
      </c>
      <c r="V474" s="99">
        <f>RES_hhdet_in_fecs!V8</f>
        <v>0.10999504109588165</v>
      </c>
      <c r="W474" s="99">
        <f>RES_hhdet_in_fecs!W8</f>
        <v>0.15400953931826919</v>
      </c>
      <c r="X474" s="99">
        <f>RES_hhdet_in_fecs!X8</f>
        <v>0.10435509220062365</v>
      </c>
      <c r="Y474" s="99">
        <f>RES_hhdet_in_fecs!Y8</f>
        <v>0.2938805850438706</v>
      </c>
      <c r="DA474" s="63" t="s">
        <v>4432</v>
      </c>
    </row>
    <row r="475" spans="1:105" ht="12" customHeight="1" x14ac:dyDescent="0.25">
      <c r="A475" s="121" t="s">
        <v>55</v>
      </c>
      <c r="B475" s="123"/>
      <c r="C475" s="123">
        <v>18.356244918457396</v>
      </c>
      <c r="D475" s="123">
        <v>18.455064282595437</v>
      </c>
      <c r="E475" s="123">
        <v>17.759429027957001</v>
      </c>
      <c r="F475" s="123">
        <v>17.999987930960568</v>
      </c>
      <c r="G475" s="123">
        <v>15.716486174720083</v>
      </c>
      <c r="H475" s="123">
        <v>15.75003938361532</v>
      </c>
      <c r="I475" s="123">
        <v>0</v>
      </c>
      <c r="J475" s="123">
        <v>0</v>
      </c>
      <c r="K475" s="123">
        <v>0</v>
      </c>
      <c r="L475" s="123">
        <v>0</v>
      </c>
      <c r="M475" s="123">
        <v>16.31295065652289</v>
      </c>
      <c r="N475" s="123">
        <v>17.973943796353982</v>
      </c>
      <c r="O475" s="123">
        <v>18.595575269229712</v>
      </c>
      <c r="P475" s="123">
        <v>0</v>
      </c>
      <c r="Q475" s="123">
        <v>0</v>
      </c>
      <c r="R475" s="123">
        <v>16.18838326094447</v>
      </c>
      <c r="S475" s="123">
        <v>16.570364812346337</v>
      </c>
      <c r="T475" s="123">
        <v>15.2437732709211</v>
      </c>
      <c r="U475" s="123">
        <v>19.281863261299439</v>
      </c>
      <c r="V475" s="123">
        <v>13.834587548998972</v>
      </c>
      <c r="W475" s="123">
        <v>15.277901791793871</v>
      </c>
      <c r="X475" s="123">
        <v>21.003482832140723</v>
      </c>
      <c r="Y475" s="123">
        <v>20.61827698788818</v>
      </c>
      <c r="DA475" s="130" t="s">
        <v>4433</v>
      </c>
    </row>
    <row r="476" spans="1:105" ht="12" customHeight="1" x14ac:dyDescent="0.25">
      <c r="A476" s="97" t="s">
        <v>143</v>
      </c>
      <c r="B476" s="99"/>
      <c r="C476" s="99">
        <v>22.241338571049141</v>
      </c>
      <c r="D476" s="99">
        <v>21.452788306561249</v>
      </c>
      <c r="E476" s="99">
        <v>19.990265072567603</v>
      </c>
      <c r="F476" s="99">
        <v>20.383267463857152</v>
      </c>
      <c r="G476" s="99">
        <v>19.123087222072094</v>
      </c>
      <c r="H476" s="99">
        <v>20.741103225492296</v>
      </c>
      <c r="I476" s="99">
        <v>0</v>
      </c>
      <c r="J476" s="99">
        <v>0</v>
      </c>
      <c r="K476" s="99">
        <v>0</v>
      </c>
      <c r="L476" s="99">
        <v>0</v>
      </c>
      <c r="M476" s="99">
        <v>16.31295065652289</v>
      </c>
      <c r="N476" s="99">
        <v>17.973943796353982</v>
      </c>
      <c r="O476" s="99">
        <v>18.789614151125154</v>
      </c>
      <c r="P476" s="99">
        <v>0</v>
      </c>
      <c r="Q476" s="99">
        <v>0</v>
      </c>
      <c r="R476" s="99">
        <v>16.18838326094447</v>
      </c>
      <c r="S476" s="99">
        <v>16.632206565755769</v>
      </c>
      <c r="T476" s="99">
        <v>15.298533427897981</v>
      </c>
      <c r="U476" s="99">
        <v>19.347887341851752</v>
      </c>
      <c r="V476" s="99">
        <v>13.899517466528451</v>
      </c>
      <c r="W476" s="99">
        <v>15.440382680750162</v>
      </c>
      <c r="X476" s="99">
        <v>21.16356450439898</v>
      </c>
      <c r="Y476" s="99">
        <v>21.148782671441079</v>
      </c>
      <c r="DA476" s="63" t="s">
        <v>4434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4435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X478" s="99">
        <v>0</v>
      </c>
      <c r="Y478" s="99">
        <v>0</v>
      </c>
      <c r="DA478" s="63" t="s">
        <v>4436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X479" s="102">
        <v>0</v>
      </c>
      <c r="Y479" s="102">
        <v>0</v>
      </c>
      <c r="DA479" s="131" t="s">
        <v>4437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X480" s="105">
        <v>0</v>
      </c>
      <c r="Y480" s="105">
        <v>0</v>
      </c>
      <c r="DA480" s="132" t="s">
        <v>4438</v>
      </c>
    </row>
    <row r="481" spans="1:105" ht="12" customHeight="1" x14ac:dyDescent="0.25">
      <c r="A481" s="106" t="s">
        <v>122</v>
      </c>
      <c r="B481" s="102"/>
      <c r="C481" s="102">
        <v>18.160698035164312</v>
      </c>
      <c r="D481" s="102">
        <v>17.959575679717915</v>
      </c>
      <c r="E481" s="102">
        <v>17.254199685991136</v>
      </c>
      <c r="F481" s="102">
        <v>16.982805224660339</v>
      </c>
      <c r="G481" s="102">
        <v>15.254511817274205</v>
      </c>
      <c r="H481" s="102">
        <v>15.174657381145591</v>
      </c>
      <c r="I481" s="102">
        <v>0</v>
      </c>
      <c r="J481" s="102">
        <v>0</v>
      </c>
      <c r="K481" s="102">
        <v>0</v>
      </c>
      <c r="L481" s="102">
        <v>0</v>
      </c>
      <c r="M481" s="102">
        <v>0</v>
      </c>
      <c r="N481" s="102">
        <v>0</v>
      </c>
      <c r="O481" s="102">
        <v>16.383532015621665</v>
      </c>
      <c r="P481" s="102">
        <v>0</v>
      </c>
      <c r="Q481" s="102">
        <v>0</v>
      </c>
      <c r="R481" s="102">
        <v>0</v>
      </c>
      <c r="S481" s="102">
        <v>15.25622755239587</v>
      </c>
      <c r="T481" s="102">
        <v>13.847389268010733</v>
      </c>
      <c r="U481" s="102">
        <v>17.169092683625262</v>
      </c>
      <c r="V481" s="102">
        <v>12.47105928087989</v>
      </c>
      <c r="W481" s="102">
        <v>13.571852457752811</v>
      </c>
      <c r="X481" s="102">
        <v>19.402666109558144</v>
      </c>
      <c r="Y481" s="102">
        <v>19.292012779005915</v>
      </c>
      <c r="DA481" s="131" t="s">
        <v>4439</v>
      </c>
    </row>
    <row r="482" spans="1:105" ht="12" customHeight="1" x14ac:dyDescent="0.25">
      <c r="A482" s="107" t="s">
        <v>121</v>
      </c>
      <c r="B482" s="105"/>
      <c r="C482" s="105">
        <v>17.195313364077574</v>
      </c>
      <c r="D482" s="105">
        <v>17.017823756228033</v>
      </c>
      <c r="E482" s="105">
        <v>16.33625557939461</v>
      </c>
      <c r="F482" s="105">
        <v>16.087912620147289</v>
      </c>
      <c r="G482" s="105">
        <v>14.468217935776027</v>
      </c>
      <c r="H482" s="105">
        <v>14.394221916434587</v>
      </c>
      <c r="I482" s="105">
        <v>0</v>
      </c>
      <c r="J482" s="105">
        <v>0</v>
      </c>
      <c r="K482" s="105">
        <v>0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X482" s="105">
        <v>0</v>
      </c>
      <c r="Y482" s="105">
        <v>0</v>
      </c>
      <c r="DA482" s="132" t="s">
        <v>4440</v>
      </c>
    </row>
    <row r="483" spans="1:105" ht="12" customHeight="1" x14ac:dyDescent="0.25">
      <c r="A483" s="108" t="s">
        <v>53</v>
      </c>
      <c r="B483" s="99"/>
      <c r="C483" s="99">
        <v>14.494745171869802</v>
      </c>
      <c r="D483" s="99">
        <v>14.37016346546098</v>
      </c>
      <c r="E483" s="99">
        <v>13.741486216862917</v>
      </c>
      <c r="F483" s="99">
        <v>13.543442347423747</v>
      </c>
      <c r="G483" s="99">
        <v>12.218142514664402</v>
      </c>
      <c r="H483" s="99">
        <v>12.144538526919318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X483" s="99">
        <v>0</v>
      </c>
      <c r="Y483" s="99">
        <v>0</v>
      </c>
      <c r="DA483" s="63" t="s">
        <v>4441</v>
      </c>
    </row>
    <row r="484" spans="1:105" ht="12" customHeight="1" x14ac:dyDescent="0.25">
      <c r="A484" s="108" t="s">
        <v>52</v>
      </c>
      <c r="B484" s="99"/>
      <c r="C484" s="99">
        <v>2.700568192207772</v>
      </c>
      <c r="D484" s="99">
        <v>2.6476602907670523</v>
      </c>
      <c r="E484" s="99">
        <v>2.5947693625316925</v>
      </c>
      <c r="F484" s="99">
        <v>2.5444702727235433</v>
      </c>
      <c r="G484" s="99">
        <v>2.2500754211116218</v>
      </c>
      <c r="H484" s="99">
        <v>2.2496833895152668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X484" s="99">
        <v>0</v>
      </c>
      <c r="Y484" s="99">
        <v>0</v>
      </c>
      <c r="DA484" s="63" t="s">
        <v>4442</v>
      </c>
    </row>
    <row r="485" spans="1:105" ht="12" customHeight="1" x14ac:dyDescent="0.25">
      <c r="A485" s="121" t="s">
        <v>54</v>
      </c>
      <c r="B485" s="123"/>
      <c r="C485" s="123">
        <v>1.8292564183227791</v>
      </c>
      <c r="D485" s="123">
        <v>1.7989742838281833</v>
      </c>
      <c r="E485" s="123">
        <v>1.7938603226749561</v>
      </c>
      <c r="F485" s="123">
        <v>1.723322403383525</v>
      </c>
      <c r="G485" s="123">
        <v>1.5550460473556162</v>
      </c>
      <c r="H485" s="123">
        <v>1.5116397938581192</v>
      </c>
      <c r="I485" s="123">
        <v>0</v>
      </c>
      <c r="J485" s="123">
        <v>0</v>
      </c>
      <c r="K485" s="123">
        <v>0</v>
      </c>
      <c r="L485" s="123">
        <v>0</v>
      </c>
      <c r="M485" s="123">
        <v>1.6707405929941028</v>
      </c>
      <c r="N485" s="123">
        <v>1.8968381917873816</v>
      </c>
      <c r="O485" s="123">
        <v>2.0176054773418071</v>
      </c>
      <c r="P485" s="123">
        <v>0</v>
      </c>
      <c r="Q485" s="123">
        <v>0</v>
      </c>
      <c r="R485" s="123">
        <v>1.8832489827872594</v>
      </c>
      <c r="S485" s="123">
        <v>2.0235591391676824</v>
      </c>
      <c r="T485" s="123">
        <v>1.9143211892723218</v>
      </c>
      <c r="U485" s="123">
        <v>2.4492921312884026</v>
      </c>
      <c r="V485" s="123">
        <v>2.397935094871249</v>
      </c>
      <c r="W485" s="123">
        <v>2.6983382331260533</v>
      </c>
      <c r="X485" s="123">
        <v>3.8901915376562464</v>
      </c>
      <c r="Y485" s="123">
        <v>3.5990998432457255</v>
      </c>
      <c r="DA485" s="130" t="s">
        <v>4443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X486" s="99">
        <v>0</v>
      </c>
      <c r="Y486" s="99">
        <v>0</v>
      </c>
      <c r="DA486" s="63" t="s">
        <v>4444</v>
      </c>
    </row>
    <row r="487" spans="1:105" ht="12" customHeight="1" x14ac:dyDescent="0.25">
      <c r="A487" s="97" t="s">
        <v>50</v>
      </c>
      <c r="B487" s="99"/>
      <c r="C487" s="99">
        <v>2.4247980726736511</v>
      </c>
      <c r="D487" s="99">
        <v>2.2589001698877893</v>
      </c>
      <c r="E487" s="99">
        <v>2.5242825000961333</v>
      </c>
      <c r="F487" s="99">
        <v>2.1368147180573285</v>
      </c>
      <c r="G487" s="99">
        <v>2.3062148238807083</v>
      </c>
      <c r="H487" s="99">
        <v>1.2135877542340761</v>
      </c>
      <c r="I487" s="99">
        <v>0</v>
      </c>
      <c r="J487" s="99">
        <v>0</v>
      </c>
      <c r="K487" s="99">
        <v>0</v>
      </c>
      <c r="L487" s="99">
        <v>0</v>
      </c>
      <c r="M487" s="99">
        <v>0</v>
      </c>
      <c r="N487" s="99">
        <v>1.7999843096253691</v>
      </c>
      <c r="O487" s="99">
        <v>2.5786776573502124</v>
      </c>
      <c r="P487" s="99">
        <v>0</v>
      </c>
      <c r="Q487" s="99">
        <v>0</v>
      </c>
      <c r="R487" s="99">
        <v>2.3182322795339729</v>
      </c>
      <c r="S487" s="99">
        <v>2.6428330940383664</v>
      </c>
      <c r="T487" s="99">
        <v>2.6025654375410148</v>
      </c>
      <c r="U487" s="99">
        <v>3.4262791382354654</v>
      </c>
      <c r="V487" s="99">
        <v>3.2943134967750272</v>
      </c>
      <c r="W487" s="99">
        <v>3.9664363889477747</v>
      </c>
      <c r="X487" s="99">
        <v>5.5450680928945353</v>
      </c>
      <c r="Y487" s="99">
        <v>0</v>
      </c>
      <c r="DA487" s="63" t="s">
        <v>4445</v>
      </c>
    </row>
    <row r="488" spans="1:105" ht="12" customHeight="1" x14ac:dyDescent="0.25">
      <c r="A488" s="109" t="s">
        <v>120</v>
      </c>
      <c r="B488" s="110"/>
      <c r="C488" s="110">
        <v>1.7379400313223121</v>
      </c>
      <c r="D488" s="110">
        <v>1.7314622271588831</v>
      </c>
      <c r="E488" s="110">
        <v>1.692724944262793</v>
      </c>
      <c r="F488" s="110">
        <v>1.6905705368747093</v>
      </c>
      <c r="G488" s="110">
        <v>1.4915669958182844</v>
      </c>
      <c r="H488" s="110">
        <v>1.5348646281145384</v>
      </c>
      <c r="I488" s="110">
        <v>0</v>
      </c>
      <c r="J488" s="110">
        <v>0</v>
      </c>
      <c r="K488" s="110">
        <v>0</v>
      </c>
      <c r="L488" s="110">
        <v>0</v>
      </c>
      <c r="M488" s="110">
        <v>1.6707405929941028</v>
      </c>
      <c r="N488" s="110">
        <v>1.8995664701581425</v>
      </c>
      <c r="O488" s="110">
        <v>1.9683886194463329</v>
      </c>
      <c r="P488" s="110">
        <v>0</v>
      </c>
      <c r="Q488" s="110">
        <v>0</v>
      </c>
      <c r="R488" s="110">
        <v>1.8366436295643973</v>
      </c>
      <c r="S488" s="110">
        <v>1.9944168354090617</v>
      </c>
      <c r="T488" s="110">
        <v>1.8942752402936216</v>
      </c>
      <c r="U488" s="110">
        <v>2.4187612873213067</v>
      </c>
      <c r="V488" s="110">
        <v>2.3552504090663073</v>
      </c>
      <c r="W488" s="110">
        <v>2.6203014235370241</v>
      </c>
      <c r="X488" s="110">
        <v>3.811387892168709</v>
      </c>
      <c r="Y488" s="110">
        <v>3.5990998432457255</v>
      </c>
      <c r="DA488" s="60" t="s">
        <v>4446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157.64105244732855</v>
      </c>
      <c r="D490" s="118">
        <f t="shared" si="247"/>
        <v>154.72161254066393</v>
      </c>
      <c r="E490" s="118">
        <f t="shared" si="247"/>
        <v>152.83888753631979</v>
      </c>
      <c r="F490" s="118">
        <f t="shared" si="247"/>
        <v>149.51448698322992</v>
      </c>
      <c r="G490" s="118">
        <f t="shared" si="247"/>
        <v>142.87844425008157</v>
      </c>
      <c r="H490" s="118">
        <f t="shared" si="247"/>
        <v>147.92983605835479</v>
      </c>
      <c r="I490" s="118">
        <f t="shared" si="247"/>
        <v>0</v>
      </c>
      <c r="J490" s="118">
        <f t="shared" si="247"/>
        <v>0</v>
      </c>
      <c r="K490" s="118">
        <f t="shared" si="247"/>
        <v>0</v>
      </c>
      <c r="L490" s="118">
        <f t="shared" si="247"/>
        <v>0</v>
      </c>
      <c r="M490" s="118">
        <f t="shared" si="247"/>
        <v>122.3524864184853</v>
      </c>
      <c r="N490" s="118">
        <f t="shared" si="247"/>
        <v>137.38206942317663</v>
      </c>
      <c r="O490" s="118">
        <f t="shared" si="247"/>
        <v>129.49072534063944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119.64316821690791</v>
      </c>
      <c r="S490" s="118">
        <f t="shared" si="248"/>
        <v>115.67847962106461</v>
      </c>
      <c r="T490" s="118">
        <f t="shared" si="248"/>
        <v>112.4362457600991</v>
      </c>
      <c r="U490" s="118">
        <f t="shared" si="248"/>
        <v>118.59844501928848</v>
      </c>
      <c r="V490" s="118">
        <f t="shared" si="248"/>
        <v>97.304200761960701</v>
      </c>
      <c r="W490" s="118">
        <f t="shared" ref="W490:Y490" si="249">W491+W494+W496+W506</f>
        <v>103.57802182280631</v>
      </c>
      <c r="X490" s="118">
        <f t="shared" si="249"/>
        <v>92.812909105434414</v>
      </c>
      <c r="Y490" s="118">
        <f t="shared" si="249"/>
        <v>79.984577813459893</v>
      </c>
      <c r="DA490" s="129" t="s">
        <v>4595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142.65102892094194</v>
      </c>
      <c r="D491" s="123">
        <f t="shared" si="250"/>
        <v>139.93496821883028</v>
      </c>
      <c r="E491" s="123">
        <f t="shared" si="250"/>
        <v>138.68274828125038</v>
      </c>
      <c r="F491" s="123">
        <f t="shared" si="250"/>
        <v>135.39893212177765</v>
      </c>
      <c r="G491" s="123">
        <f t="shared" si="250"/>
        <v>130.0300171153269</v>
      </c>
      <c r="H491" s="123">
        <f t="shared" si="250"/>
        <v>135.09218468407482</v>
      </c>
      <c r="I491" s="123">
        <f t="shared" si="250"/>
        <v>0</v>
      </c>
      <c r="J491" s="123">
        <f t="shared" si="250"/>
        <v>0</v>
      </c>
      <c r="K491" s="123">
        <f t="shared" si="250"/>
        <v>0</v>
      </c>
      <c r="L491" s="123">
        <f t="shared" si="250"/>
        <v>0</v>
      </c>
      <c r="M491" s="123">
        <f t="shared" si="250"/>
        <v>110.32539854532298</v>
      </c>
      <c r="N491" s="123">
        <f t="shared" si="250"/>
        <v>123.74994084373374</v>
      </c>
      <c r="O491" s="123">
        <f t="shared" si="250"/>
        <v>115.10825655026028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106.6570065013826</v>
      </c>
      <c r="S491" s="123">
        <f t="shared" si="251"/>
        <v>102.10595481748153</v>
      </c>
      <c r="T491" s="123">
        <f t="shared" si="251"/>
        <v>99.431277796254832</v>
      </c>
      <c r="U491" s="123">
        <f t="shared" si="251"/>
        <v>101.79395500748569</v>
      </c>
      <c r="V491" s="123">
        <f t="shared" si="251"/>
        <v>84.209594138499028</v>
      </c>
      <c r="W491" s="123">
        <f t="shared" ref="W491:Y491" si="252">SUM(W492:W493)</f>
        <v>88.725031989146643</v>
      </c>
      <c r="X491" s="123">
        <f t="shared" si="252"/>
        <v>72.506855752961457</v>
      </c>
      <c r="Y491" s="123">
        <f t="shared" si="252"/>
        <v>58.784582655485799</v>
      </c>
      <c r="DA491" s="130" t="s">
        <v>4596</v>
      </c>
    </row>
    <row r="492" spans="1:105" ht="12" customHeight="1" x14ac:dyDescent="0.25">
      <c r="A492" s="97" t="s">
        <v>51</v>
      </c>
      <c r="B492" s="99"/>
      <c r="C492" s="99">
        <v>141.34141719575115</v>
      </c>
      <c r="D492" s="99">
        <v>138.68229417467444</v>
      </c>
      <c r="E492" s="99">
        <v>137.45970367914995</v>
      </c>
      <c r="F492" s="99">
        <v>134.23856310844289</v>
      </c>
      <c r="G492" s="99">
        <v>128.93572306819965</v>
      </c>
      <c r="H492" s="99">
        <v>133.97365371549446</v>
      </c>
      <c r="I492" s="99">
        <v>0</v>
      </c>
      <c r="J492" s="99">
        <v>0</v>
      </c>
      <c r="K492" s="99">
        <v>0</v>
      </c>
      <c r="L492" s="99">
        <v>0</v>
      </c>
      <c r="M492" s="99">
        <v>109.47466504690688</v>
      </c>
      <c r="N492" s="99">
        <v>122.80216479830081</v>
      </c>
      <c r="O492" s="99">
        <v>114.23915182842815</v>
      </c>
      <c r="P492" s="99">
        <v>0</v>
      </c>
      <c r="Q492" s="99">
        <v>0</v>
      </c>
      <c r="R492" s="99">
        <v>105.87034939130753</v>
      </c>
      <c r="S492" s="99">
        <v>101.36031217469399</v>
      </c>
      <c r="T492" s="99">
        <v>98.712910411817504</v>
      </c>
      <c r="U492" s="99">
        <v>101.06272147833022</v>
      </c>
      <c r="V492" s="99">
        <v>83.606896614590809</v>
      </c>
      <c r="W492" s="99">
        <v>88.0874882891288</v>
      </c>
      <c r="X492" s="99">
        <v>71.989362651826085</v>
      </c>
      <c r="Y492" s="99">
        <v>58.365305257142474</v>
      </c>
      <c r="DA492" s="63" t="s">
        <v>4597</v>
      </c>
    </row>
    <row r="493" spans="1:105" ht="12" customHeight="1" x14ac:dyDescent="0.25">
      <c r="A493" s="97" t="s">
        <v>53</v>
      </c>
      <c r="B493" s="99"/>
      <c r="C493" s="99">
        <v>1.3096117251907926</v>
      </c>
      <c r="D493" s="99">
        <v>1.2526740441558435</v>
      </c>
      <c r="E493" s="99">
        <v>1.2230446021004431</v>
      </c>
      <c r="F493" s="99">
        <v>1.1603690133347502</v>
      </c>
      <c r="G493" s="99">
        <v>1.0942940471272533</v>
      </c>
      <c r="H493" s="99">
        <v>1.1185309685803515</v>
      </c>
      <c r="I493" s="99">
        <v>0</v>
      </c>
      <c r="J493" s="99">
        <v>0</v>
      </c>
      <c r="K493" s="99">
        <v>0</v>
      </c>
      <c r="L493" s="99">
        <v>0</v>
      </c>
      <c r="M493" s="99">
        <v>0.8507334984160998</v>
      </c>
      <c r="N493" s="99">
        <v>0.94777604543292526</v>
      </c>
      <c r="O493" s="99">
        <v>0.86910472183212351</v>
      </c>
      <c r="P493" s="99">
        <v>0</v>
      </c>
      <c r="Q493" s="99">
        <v>0</v>
      </c>
      <c r="R493" s="99">
        <v>0.78665711007507166</v>
      </c>
      <c r="S493" s="99">
        <v>0.74564264278754822</v>
      </c>
      <c r="T493" s="99">
        <v>0.71836738443733139</v>
      </c>
      <c r="U493" s="99">
        <v>0.73123352915547024</v>
      </c>
      <c r="V493" s="99">
        <v>0.60269752390822029</v>
      </c>
      <c r="W493" s="99">
        <v>0.63754370001783744</v>
      </c>
      <c r="X493" s="99">
        <v>0.51749310113537283</v>
      </c>
      <c r="Y493" s="99">
        <v>0.41927739834332695</v>
      </c>
      <c r="DA493" s="63" t="s">
        <v>4598</v>
      </c>
    </row>
    <row r="494" spans="1:105" ht="12" customHeight="1" x14ac:dyDescent="0.25">
      <c r="A494" s="121" t="s">
        <v>92</v>
      </c>
      <c r="B494" s="123"/>
      <c r="C494" s="123">
        <f t="shared" ref="C494:Y494" si="253">C495</f>
        <v>0.23451675859503096</v>
      </c>
      <c r="D494" s="123">
        <f t="shared" si="253"/>
        <v>0.19828713011453644</v>
      </c>
      <c r="E494" s="123">
        <f t="shared" si="253"/>
        <v>0.13686611460043485</v>
      </c>
      <c r="F494" s="123">
        <f t="shared" si="253"/>
        <v>0.19629688192574143</v>
      </c>
      <c r="G494" s="123">
        <f t="shared" si="253"/>
        <v>0.27633021314423956</v>
      </c>
      <c r="H494" s="123">
        <f t="shared" si="253"/>
        <v>0.20864263241826514</v>
      </c>
      <c r="I494" s="123">
        <f t="shared" si="253"/>
        <v>0</v>
      </c>
      <c r="J494" s="123">
        <f t="shared" si="253"/>
        <v>0</v>
      </c>
      <c r="K494" s="123">
        <f t="shared" si="253"/>
        <v>0</v>
      </c>
      <c r="L494" s="123">
        <f t="shared" si="253"/>
        <v>0</v>
      </c>
      <c r="M494" s="123">
        <f t="shared" si="253"/>
        <v>0</v>
      </c>
      <c r="N494" s="123">
        <f t="shared" si="253"/>
        <v>0.252446743021497</v>
      </c>
      <c r="O494" s="123">
        <f t="shared" si="253"/>
        <v>0.29831531544057049</v>
      </c>
      <c r="P494" s="123">
        <f t="shared" si="253"/>
        <v>0</v>
      </c>
      <c r="Q494" s="123">
        <f t="shared" si="253"/>
        <v>0</v>
      </c>
      <c r="R494" s="123">
        <f t="shared" si="253"/>
        <v>0.30810429637996928</v>
      </c>
      <c r="S494" s="123">
        <f t="shared" si="253"/>
        <v>0.1057719461251751</v>
      </c>
      <c r="T494" s="123">
        <f t="shared" si="253"/>
        <v>0.26948321044300561</v>
      </c>
      <c r="U494" s="123">
        <f t="shared" si="253"/>
        <v>0.32900871235737222</v>
      </c>
      <c r="V494" s="123">
        <f t="shared" si="253"/>
        <v>0.50432923396640228</v>
      </c>
      <c r="W494" s="123">
        <f t="shared" si="253"/>
        <v>0.71279195947710439</v>
      </c>
      <c r="X494" s="123">
        <f t="shared" si="253"/>
        <v>0.48822884857261567</v>
      </c>
      <c r="Y494" s="123">
        <f t="shared" si="253"/>
        <v>1.3915929661519679</v>
      </c>
      <c r="DA494" s="130" t="s">
        <v>4599</v>
      </c>
    </row>
    <row r="495" spans="1:105" ht="12" customHeight="1" x14ac:dyDescent="0.25">
      <c r="A495" s="97" t="s">
        <v>53</v>
      </c>
      <c r="B495" s="99"/>
      <c r="C495" s="99">
        <f>RES_hhdet_in_tess!C8</f>
        <v>0.23451675859503096</v>
      </c>
      <c r="D495" s="99">
        <f>RES_hhdet_in_tess!D8</f>
        <v>0.19828713011453644</v>
      </c>
      <c r="E495" s="99">
        <f>RES_hhdet_in_tess!E8</f>
        <v>0.13686611460043485</v>
      </c>
      <c r="F495" s="99">
        <f>RES_hhdet_in_tess!F8</f>
        <v>0.19629688192574143</v>
      </c>
      <c r="G495" s="99">
        <f>RES_hhdet_in_tess!G8</f>
        <v>0.27633021314423956</v>
      </c>
      <c r="H495" s="99">
        <f>RES_hhdet_in_tess!H8</f>
        <v>0.20864263241826514</v>
      </c>
      <c r="I495" s="99">
        <f>RES_hhdet_in_tess!I8</f>
        <v>0</v>
      </c>
      <c r="J495" s="99">
        <f>RES_hhdet_in_tess!J8</f>
        <v>0</v>
      </c>
      <c r="K495" s="99">
        <f>RES_hhdet_in_tess!K8</f>
        <v>0</v>
      </c>
      <c r="L495" s="99">
        <f>RES_hhdet_in_tess!L8</f>
        <v>0</v>
      </c>
      <c r="M495" s="99">
        <f>RES_hhdet_in_tess!M8</f>
        <v>0</v>
      </c>
      <c r="N495" s="99">
        <f>RES_hhdet_in_tess!N8</f>
        <v>0.252446743021497</v>
      </c>
      <c r="O495" s="99">
        <f>RES_hhdet_in_tess!O8</f>
        <v>0.29831531544057049</v>
      </c>
      <c r="P495" s="99">
        <f>RES_hhdet_in_tess!P8</f>
        <v>0</v>
      </c>
      <c r="Q495" s="99">
        <f>RES_hhdet_in_tess!Q8</f>
        <v>0</v>
      </c>
      <c r="R495" s="99">
        <f>RES_hhdet_in_tess!R8</f>
        <v>0.30810429637996928</v>
      </c>
      <c r="S495" s="99">
        <f>RES_hhdet_in_tess!S8</f>
        <v>0.1057719461251751</v>
      </c>
      <c r="T495" s="99">
        <f>RES_hhdet_in_tess!T8</f>
        <v>0.26948321044300561</v>
      </c>
      <c r="U495" s="99">
        <f>RES_hhdet_in_tess!U8</f>
        <v>0.32900871235737222</v>
      </c>
      <c r="V495" s="99">
        <f>RES_hhdet_in_tess!V8</f>
        <v>0.50432923396640228</v>
      </c>
      <c r="W495" s="99">
        <f>RES_hhdet_in_tess!W8</f>
        <v>0.71279195947710439</v>
      </c>
      <c r="X495" s="99">
        <f>RES_hhdet_in_tess!X8</f>
        <v>0.48822884857261567</v>
      </c>
      <c r="Y495" s="99">
        <f>RES_hhdet_in_tess!Y8</f>
        <v>1.3915929661519679</v>
      </c>
      <c r="DA495" s="63" t="s">
        <v>4600</v>
      </c>
    </row>
    <row r="496" spans="1:105" ht="12" customHeight="1" x14ac:dyDescent="0.25">
      <c r="A496" s="121" t="s">
        <v>55</v>
      </c>
      <c r="B496" s="123"/>
      <c r="C496" s="123">
        <v>13.388505459449236</v>
      </c>
      <c r="D496" s="123">
        <v>13.237784332883043</v>
      </c>
      <c r="E496" s="123">
        <v>12.67341296161436</v>
      </c>
      <c r="F496" s="123">
        <v>12.602789688303806</v>
      </c>
      <c r="G496" s="123">
        <v>11.388218642023579</v>
      </c>
      <c r="H496" s="123">
        <v>11.462407532211435</v>
      </c>
      <c r="I496" s="123">
        <v>0</v>
      </c>
      <c r="J496" s="123">
        <v>0</v>
      </c>
      <c r="K496" s="123">
        <v>0</v>
      </c>
      <c r="L496" s="123">
        <v>0</v>
      </c>
      <c r="M496" s="123">
        <v>10.706369279132973</v>
      </c>
      <c r="N496" s="123">
        <v>11.88158516262526</v>
      </c>
      <c r="O496" s="123">
        <v>12.507948387419457</v>
      </c>
      <c r="P496" s="123">
        <v>0</v>
      </c>
      <c r="Q496" s="123">
        <v>0</v>
      </c>
      <c r="R496" s="123">
        <v>11.165536305796444</v>
      </c>
      <c r="S496" s="123">
        <v>11.787541669283517</v>
      </c>
      <c r="T496" s="123">
        <v>11.108284219647736</v>
      </c>
      <c r="U496" s="123">
        <v>14.359008531948245</v>
      </c>
      <c r="V496" s="123">
        <v>10.500729905081466</v>
      </c>
      <c r="W496" s="123">
        <v>11.780727686788635</v>
      </c>
      <c r="X496" s="123">
        <v>16.369944196657396</v>
      </c>
      <c r="Y496" s="123">
        <v>16.532451831666659</v>
      </c>
      <c r="DA496" s="130" t="s">
        <v>4601</v>
      </c>
    </row>
    <row r="497" spans="1:105" ht="12" customHeight="1" x14ac:dyDescent="0.25">
      <c r="A497" s="97" t="s">
        <v>143</v>
      </c>
      <c r="B497" s="99"/>
      <c r="C497" s="99">
        <v>13.575781427004229</v>
      </c>
      <c r="D497" s="99">
        <v>13.178822922111557</v>
      </c>
      <c r="E497" s="99">
        <v>12.36260721571136</v>
      </c>
      <c r="F497" s="99">
        <v>12.692287599126448</v>
      </c>
      <c r="G497" s="99">
        <v>11.991948210487291</v>
      </c>
      <c r="H497" s="99">
        <v>13.101115298547967</v>
      </c>
      <c r="I497" s="99">
        <v>0</v>
      </c>
      <c r="J497" s="99">
        <v>0</v>
      </c>
      <c r="K497" s="99">
        <v>0</v>
      </c>
      <c r="L497" s="99">
        <v>0</v>
      </c>
      <c r="M497" s="99">
        <v>10.706369279132973</v>
      </c>
      <c r="N497" s="99">
        <v>11.88158516262526</v>
      </c>
      <c r="O497" s="99">
        <v>12.500248688043625</v>
      </c>
      <c r="P497" s="99">
        <v>0</v>
      </c>
      <c r="Q497" s="99">
        <v>0</v>
      </c>
      <c r="R497" s="99">
        <v>11.165536305796444</v>
      </c>
      <c r="S497" s="99">
        <v>11.760955601601765</v>
      </c>
      <c r="T497" s="99">
        <v>11.099939391171166</v>
      </c>
      <c r="U497" s="99">
        <v>14.364835043989363</v>
      </c>
      <c r="V497" s="99">
        <v>10.505937377056835</v>
      </c>
      <c r="W497" s="99">
        <v>11.816520221953638</v>
      </c>
      <c r="X497" s="99">
        <v>16.351599726047748</v>
      </c>
      <c r="Y497" s="99">
        <v>16.469579630253929</v>
      </c>
      <c r="DA497" s="63" t="s">
        <v>4602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X498" s="99">
        <v>0</v>
      </c>
      <c r="Y498" s="99">
        <v>0</v>
      </c>
      <c r="DA498" s="63" t="s">
        <v>4603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X499" s="99">
        <v>0</v>
      </c>
      <c r="Y499" s="99">
        <v>0</v>
      </c>
      <c r="DA499" s="63" t="s">
        <v>4604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X500" s="102">
        <v>0</v>
      </c>
      <c r="Y500" s="102">
        <v>0</v>
      </c>
      <c r="DA500" s="131" t="s">
        <v>4605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X501" s="105">
        <v>0</v>
      </c>
      <c r="Y501" s="105">
        <v>0</v>
      </c>
      <c r="DA501" s="132" t="s">
        <v>4606</v>
      </c>
    </row>
    <row r="502" spans="1:105" ht="12" customHeight="1" x14ac:dyDescent="0.25">
      <c r="A502" s="106" t="s">
        <v>122</v>
      </c>
      <c r="B502" s="102"/>
      <c r="C502" s="102">
        <v>13.378227867237959</v>
      </c>
      <c r="D502" s="102">
        <v>13.247703393878041</v>
      </c>
      <c r="E502" s="102">
        <v>12.745936382676421</v>
      </c>
      <c r="F502" s="102">
        <v>12.563928364909286</v>
      </c>
      <c r="G502" s="102">
        <v>11.303244959897707</v>
      </c>
      <c r="H502" s="102">
        <v>11.263079306636278</v>
      </c>
      <c r="I502" s="102">
        <v>0</v>
      </c>
      <c r="J502" s="102">
        <v>0</v>
      </c>
      <c r="K502" s="102">
        <v>0</v>
      </c>
      <c r="L502" s="102">
        <v>0</v>
      </c>
      <c r="M502" s="102">
        <v>0</v>
      </c>
      <c r="N502" s="102">
        <v>0</v>
      </c>
      <c r="O502" s="102">
        <v>12.595724960303912</v>
      </c>
      <c r="P502" s="102">
        <v>0</v>
      </c>
      <c r="Q502" s="102">
        <v>0</v>
      </c>
      <c r="R502" s="102">
        <v>0</v>
      </c>
      <c r="S502" s="102">
        <v>12.352495607520774</v>
      </c>
      <c r="T502" s="102">
        <v>11.32107734580037</v>
      </c>
      <c r="U502" s="102">
        <v>14.172560146632511</v>
      </c>
      <c r="V502" s="102">
        <v>10.391372993598686</v>
      </c>
      <c r="W502" s="102">
        <v>11.404906067556142</v>
      </c>
      <c r="X502" s="102">
        <v>16.55338890275387</v>
      </c>
      <c r="Y502" s="102">
        <v>16.689632335198478</v>
      </c>
      <c r="DA502" s="131" t="s">
        <v>4607</v>
      </c>
    </row>
    <row r="503" spans="1:105" ht="12" customHeight="1" x14ac:dyDescent="0.25">
      <c r="A503" s="107" t="s">
        <v>121</v>
      </c>
      <c r="B503" s="105"/>
      <c r="C503" s="105">
        <v>13.37824167212294</v>
      </c>
      <c r="D503" s="105">
        <v>13.247669261299686</v>
      </c>
      <c r="E503" s="105">
        <v>12.745811561594927</v>
      </c>
      <c r="F503" s="105">
        <v>12.563948045466713</v>
      </c>
      <c r="G503" s="105">
        <v>11.303440055291697</v>
      </c>
      <c r="H503" s="105">
        <v>11.263718905147162</v>
      </c>
      <c r="I503" s="105">
        <v>0</v>
      </c>
      <c r="J503" s="105">
        <v>0</v>
      </c>
      <c r="K503" s="105">
        <v>0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X503" s="105">
        <v>0</v>
      </c>
      <c r="Y503" s="105">
        <v>0</v>
      </c>
      <c r="DA503" s="132" t="s">
        <v>4608</v>
      </c>
    </row>
    <row r="504" spans="1:105" ht="12" customHeight="1" x14ac:dyDescent="0.25">
      <c r="A504" s="108" t="s">
        <v>53</v>
      </c>
      <c r="B504" s="99"/>
      <c r="C504" s="99">
        <v>10.677673479915171</v>
      </c>
      <c r="D504" s="99">
        <v>10.600008970532636</v>
      </c>
      <c r="E504" s="99">
        <v>10.151042199063236</v>
      </c>
      <c r="F504" s="99">
        <v>10.019477772743169</v>
      </c>
      <c r="G504" s="99">
        <v>9.053364634180074</v>
      </c>
      <c r="H504" s="99">
        <v>9.0140355156318943</v>
      </c>
      <c r="I504" s="99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X504" s="99">
        <v>0</v>
      </c>
      <c r="Y504" s="99">
        <v>0</v>
      </c>
      <c r="DA504" s="63" t="s">
        <v>4609</v>
      </c>
    </row>
    <row r="505" spans="1:105" ht="12" customHeight="1" x14ac:dyDescent="0.25">
      <c r="A505" s="108" t="s">
        <v>52</v>
      </c>
      <c r="B505" s="99"/>
      <c r="C505" s="99">
        <v>2.700568192207772</v>
      </c>
      <c r="D505" s="99">
        <v>2.6476602907670523</v>
      </c>
      <c r="E505" s="99">
        <v>2.5947693625316925</v>
      </c>
      <c r="F505" s="99">
        <v>2.5444702727235433</v>
      </c>
      <c r="G505" s="99">
        <v>2.2500754211116218</v>
      </c>
      <c r="H505" s="99">
        <v>2.2496833895152668</v>
      </c>
      <c r="I505" s="99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X505" s="99">
        <v>0</v>
      </c>
      <c r="Y505" s="99">
        <v>0</v>
      </c>
      <c r="DA505" s="63" t="s">
        <v>4610</v>
      </c>
    </row>
    <row r="506" spans="1:105" ht="12" customHeight="1" x14ac:dyDescent="0.25">
      <c r="A506" s="121" t="s">
        <v>54</v>
      </c>
      <c r="B506" s="123"/>
      <c r="C506" s="123">
        <v>1.3670013083423396</v>
      </c>
      <c r="D506" s="123">
        <v>1.3505728588360708</v>
      </c>
      <c r="E506" s="123">
        <v>1.3458601788546252</v>
      </c>
      <c r="F506" s="123">
        <v>1.3164682912227104</v>
      </c>
      <c r="G506" s="123">
        <v>1.1838782795868468</v>
      </c>
      <c r="H506" s="123">
        <v>1.1666012096502523</v>
      </c>
      <c r="I506" s="123">
        <v>0</v>
      </c>
      <c r="J506" s="123">
        <v>0</v>
      </c>
      <c r="K506" s="123">
        <v>0</v>
      </c>
      <c r="L506" s="123">
        <v>0</v>
      </c>
      <c r="M506" s="123">
        <v>1.3207185940293409</v>
      </c>
      <c r="N506" s="123">
        <v>1.4980966737961543</v>
      </c>
      <c r="O506" s="123">
        <v>1.5762050875191316</v>
      </c>
      <c r="P506" s="123">
        <v>0</v>
      </c>
      <c r="Q506" s="123">
        <v>0</v>
      </c>
      <c r="R506" s="123">
        <v>1.5125211133489116</v>
      </c>
      <c r="S506" s="123">
        <v>1.6792111881743887</v>
      </c>
      <c r="T506" s="123">
        <v>1.6272005337535231</v>
      </c>
      <c r="U506" s="123">
        <v>2.1164727674971573</v>
      </c>
      <c r="V506" s="123">
        <v>2.0895474844137993</v>
      </c>
      <c r="W506" s="123">
        <v>2.3594701873939199</v>
      </c>
      <c r="X506" s="123">
        <v>3.4478803072429405</v>
      </c>
      <c r="Y506" s="123">
        <v>3.2759503601554636</v>
      </c>
      <c r="DA506" s="130" t="s">
        <v>4611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X507" s="99">
        <v>0</v>
      </c>
      <c r="Y507" s="99">
        <v>0</v>
      </c>
      <c r="DA507" s="63" t="s">
        <v>4612</v>
      </c>
    </row>
    <row r="508" spans="1:105" ht="12" customHeight="1" x14ac:dyDescent="0.25">
      <c r="A508" s="97" t="s">
        <v>50</v>
      </c>
      <c r="B508" s="99"/>
      <c r="C508" s="99">
        <v>1.5070124734784329</v>
      </c>
      <c r="D508" s="99">
        <v>1.4041186751275407</v>
      </c>
      <c r="E508" s="99">
        <v>1.5693154079334497</v>
      </c>
      <c r="F508" s="99">
        <v>1.3286318046648162</v>
      </c>
      <c r="G508" s="99">
        <v>1.4341779086022493</v>
      </c>
      <c r="H508" s="99">
        <v>0.75481398998654103</v>
      </c>
      <c r="I508" s="99">
        <v>0</v>
      </c>
      <c r="J508" s="99">
        <v>0</v>
      </c>
      <c r="K508" s="99">
        <v>0</v>
      </c>
      <c r="L508" s="99">
        <v>0</v>
      </c>
      <c r="M508" s="99">
        <v>0</v>
      </c>
      <c r="N508" s="99">
        <v>1.120409930849688</v>
      </c>
      <c r="O508" s="99">
        <v>1.6051731970180747</v>
      </c>
      <c r="P508" s="99">
        <v>0</v>
      </c>
      <c r="Q508" s="99">
        <v>0</v>
      </c>
      <c r="R508" s="99">
        <v>1.445478899488593</v>
      </c>
      <c r="S508" s="99">
        <v>1.6505240746109884</v>
      </c>
      <c r="T508" s="99">
        <v>1.6282369076545136</v>
      </c>
      <c r="U508" s="99">
        <v>2.1470096893718535</v>
      </c>
      <c r="V508" s="99">
        <v>2.0666592949194884</v>
      </c>
      <c r="W508" s="99">
        <v>2.4896657759663521</v>
      </c>
      <c r="X508" s="99">
        <v>3.4826721686007365</v>
      </c>
      <c r="Y508" s="99">
        <v>0</v>
      </c>
      <c r="DA508" s="63" t="s">
        <v>4613</v>
      </c>
    </row>
    <row r="509" spans="1:105" ht="12" customHeight="1" x14ac:dyDescent="0.25">
      <c r="A509" s="109" t="s">
        <v>120</v>
      </c>
      <c r="B509" s="110"/>
      <c r="C509" s="110">
        <v>1.3455329296881384</v>
      </c>
      <c r="D509" s="110">
        <v>1.3427129224997083</v>
      </c>
      <c r="E509" s="110">
        <v>1.3149202240590958</v>
      </c>
      <c r="F509" s="110">
        <v>1.3155048446134348</v>
      </c>
      <c r="G509" s="110">
        <v>1.1627261982616015</v>
      </c>
      <c r="H509" s="110">
        <v>1.1986885254682036</v>
      </c>
      <c r="I509" s="110">
        <v>0</v>
      </c>
      <c r="J509" s="110">
        <v>0</v>
      </c>
      <c r="K509" s="110">
        <v>0</v>
      </c>
      <c r="L509" s="110">
        <v>0</v>
      </c>
      <c r="M509" s="110">
        <v>1.3207185940293409</v>
      </c>
      <c r="N509" s="110">
        <v>1.5087357369777448</v>
      </c>
      <c r="O509" s="110">
        <v>1.5736640252823819</v>
      </c>
      <c r="P509" s="110">
        <v>0</v>
      </c>
      <c r="Q509" s="110">
        <v>0</v>
      </c>
      <c r="R509" s="110">
        <v>1.5197042076910887</v>
      </c>
      <c r="S509" s="110">
        <v>1.6805611699891372</v>
      </c>
      <c r="T509" s="110">
        <v>1.6271703481059214</v>
      </c>
      <c r="U509" s="110">
        <v>2.115518488688573</v>
      </c>
      <c r="V509" s="110">
        <v>2.090637398199243</v>
      </c>
      <c r="W509" s="110">
        <v>2.3514581511740786</v>
      </c>
      <c r="X509" s="110">
        <v>3.4462235519401876</v>
      </c>
      <c r="Y509" s="110">
        <v>3.2759503601554636</v>
      </c>
      <c r="DA509" s="60" t="s">
        <v>4614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75.223532806011832</v>
      </c>
      <c r="D511" s="118">
        <f t="shared" si="254"/>
        <v>74.385907307407891</v>
      </c>
      <c r="E511" s="118">
        <f t="shared" si="254"/>
        <v>73.476389978737544</v>
      </c>
      <c r="F511" s="118">
        <f t="shared" si="254"/>
        <v>72.129264103940613</v>
      </c>
      <c r="G511" s="118">
        <f t="shared" si="254"/>
        <v>67.415846766072335</v>
      </c>
      <c r="H511" s="118">
        <f t="shared" si="254"/>
        <v>69.419026484191548</v>
      </c>
      <c r="I511" s="118">
        <f t="shared" si="254"/>
        <v>0</v>
      </c>
      <c r="J511" s="118">
        <f t="shared" si="254"/>
        <v>0</v>
      </c>
      <c r="K511" s="118">
        <f t="shared" si="254"/>
        <v>0</v>
      </c>
      <c r="L511" s="118">
        <f t="shared" si="254"/>
        <v>0</v>
      </c>
      <c r="M511" s="118">
        <f t="shared" si="254"/>
        <v>60.007054082957225</v>
      </c>
      <c r="N511" s="118">
        <f t="shared" si="254"/>
        <v>67.235864738859718</v>
      </c>
      <c r="O511" s="118">
        <f t="shared" si="254"/>
        <v>61.978060560887201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56.479308071739801</v>
      </c>
      <c r="S511" s="118">
        <f t="shared" si="255"/>
        <v>52.931538672651378</v>
      </c>
      <c r="T511" s="118">
        <f t="shared" si="255"/>
        <v>49.843587647168327</v>
      </c>
      <c r="U511" s="118">
        <f t="shared" si="255"/>
        <v>50.987462824509215</v>
      </c>
      <c r="V511" s="118">
        <f t="shared" si="255"/>
        <v>40.658355488598474</v>
      </c>
      <c r="W511" s="118">
        <f t="shared" ref="W511:Y511" si="256">W512+W515+W517+W527</f>
        <v>42.551661997076025</v>
      </c>
      <c r="X511" s="118">
        <f t="shared" si="256"/>
        <v>37.45699839031969</v>
      </c>
      <c r="Y511" s="118">
        <f t="shared" si="256"/>
        <v>29.94598139188081</v>
      </c>
      <c r="DA511" s="129" t="s">
        <v>4763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74.719235498488416</v>
      </c>
      <c r="D512" s="123">
        <f t="shared" si="257"/>
        <v>73.163674967206603</v>
      </c>
      <c r="E512" s="123">
        <f t="shared" si="257"/>
        <v>71.990864180178164</v>
      </c>
      <c r="F512" s="123">
        <f t="shared" si="257"/>
        <v>69.783518687494194</v>
      </c>
      <c r="G512" s="123">
        <f t="shared" si="257"/>
        <v>66.492149965882291</v>
      </c>
      <c r="H512" s="123">
        <f t="shared" si="257"/>
        <v>68.557432206740387</v>
      </c>
      <c r="I512" s="123">
        <f t="shared" si="257"/>
        <v>0</v>
      </c>
      <c r="J512" s="123">
        <f t="shared" si="257"/>
        <v>0</v>
      </c>
      <c r="K512" s="123">
        <f t="shared" si="257"/>
        <v>0</v>
      </c>
      <c r="L512" s="123">
        <f t="shared" si="257"/>
        <v>0</v>
      </c>
      <c r="M512" s="123">
        <f t="shared" si="257"/>
        <v>53.887107924725896</v>
      </c>
      <c r="N512" s="123">
        <f t="shared" si="257"/>
        <v>60.431045467755879</v>
      </c>
      <c r="O512" s="123">
        <f t="shared" si="257"/>
        <v>55.446778869060473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50.251091908409549</v>
      </c>
      <c r="S512" s="123">
        <f t="shared" si="258"/>
        <v>46.843187232105478</v>
      </c>
      <c r="T512" s="123">
        <f t="shared" si="258"/>
        <v>44.22868382137672</v>
      </c>
      <c r="U512" s="123">
        <f t="shared" si="258"/>
        <v>43.878278784198464</v>
      </c>
      <c r="V512" s="123">
        <f t="shared" si="258"/>
        <v>35.61358361696999</v>
      </c>
      <c r="W512" s="123">
        <f t="shared" ref="W512:Y512" si="259">SUM(W513:W514)</f>
        <v>37.156780211660426</v>
      </c>
      <c r="X512" s="123">
        <f t="shared" si="259"/>
        <v>30.133614113350745</v>
      </c>
      <c r="Y512" s="123">
        <f t="shared" si="259"/>
        <v>24.260608528901315</v>
      </c>
      <c r="DA512" s="130" t="s">
        <v>4764</v>
      </c>
    </row>
    <row r="513" spans="1:105" ht="12" customHeight="1" x14ac:dyDescent="0.25">
      <c r="A513" s="97" t="s">
        <v>51</v>
      </c>
      <c r="B513" s="99"/>
      <c r="C513" s="99">
        <v>74.719235498488416</v>
      </c>
      <c r="D513" s="99">
        <v>73.163674967206603</v>
      </c>
      <c r="E513" s="99">
        <v>71.990864180178164</v>
      </c>
      <c r="F513" s="99">
        <v>69.783518687494194</v>
      </c>
      <c r="G513" s="99">
        <v>66.492149965882291</v>
      </c>
      <c r="H513" s="99">
        <v>68.557432206740387</v>
      </c>
      <c r="I513" s="99">
        <v>0</v>
      </c>
      <c r="J513" s="99">
        <v>0</v>
      </c>
      <c r="K513" s="99">
        <v>0</v>
      </c>
      <c r="L513" s="99">
        <v>0</v>
      </c>
      <c r="M513" s="99">
        <v>53.887107924725896</v>
      </c>
      <c r="N513" s="99">
        <v>60.431045467755879</v>
      </c>
      <c r="O513" s="99">
        <v>55.446778869060473</v>
      </c>
      <c r="P513" s="99">
        <v>0</v>
      </c>
      <c r="Q513" s="99">
        <v>0</v>
      </c>
      <c r="R513" s="99">
        <v>50.251091908409549</v>
      </c>
      <c r="S513" s="99">
        <v>46.843187232105478</v>
      </c>
      <c r="T513" s="99">
        <v>44.22868382137672</v>
      </c>
      <c r="U513" s="99">
        <v>43.878278784198464</v>
      </c>
      <c r="V513" s="99">
        <v>35.61358361696999</v>
      </c>
      <c r="W513" s="99">
        <v>37.156780211660426</v>
      </c>
      <c r="X513" s="99">
        <v>30.133614113350745</v>
      </c>
      <c r="Y513" s="99">
        <v>24.260608528901315</v>
      </c>
      <c r="DA513" s="63" t="s">
        <v>4765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X514" s="99">
        <v>0</v>
      </c>
      <c r="Y514" s="99">
        <v>0</v>
      </c>
      <c r="DA514" s="63" t="s">
        <v>4766</v>
      </c>
    </row>
    <row r="515" spans="1:105" ht="12" customHeight="1" x14ac:dyDescent="0.25">
      <c r="A515" s="121" t="s">
        <v>92</v>
      </c>
      <c r="B515" s="123"/>
      <c r="C515" s="123">
        <f t="shared" ref="C515:Y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X515" s="123">
        <f t="shared" si="260"/>
        <v>0</v>
      </c>
      <c r="Y515" s="123">
        <f t="shared" si="260"/>
        <v>0</v>
      </c>
      <c r="DA515" s="130" t="s">
        <v>4767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X516" s="99">
        <v>0</v>
      </c>
      <c r="Y516" s="99">
        <v>0</v>
      </c>
      <c r="DA516" s="63" t="s">
        <v>4768</v>
      </c>
    </row>
    <row r="517" spans="1:105" ht="12" customHeight="1" x14ac:dyDescent="0.25">
      <c r="A517" s="121" t="s">
        <v>55</v>
      </c>
      <c r="B517" s="123"/>
      <c r="C517" s="123">
        <v>0.4310672844347585</v>
      </c>
      <c r="D517" s="123">
        <v>1.1565514745895433</v>
      </c>
      <c r="E517" s="123">
        <v>1.4157860132283488</v>
      </c>
      <c r="F517" s="123">
        <v>2.3101198141452044</v>
      </c>
      <c r="G517" s="123">
        <v>0.88287500075683978</v>
      </c>
      <c r="H517" s="123">
        <v>0.84166570437271149</v>
      </c>
      <c r="I517" s="123">
        <v>0</v>
      </c>
      <c r="J517" s="123">
        <v>0</v>
      </c>
      <c r="K517" s="123">
        <v>0</v>
      </c>
      <c r="L517" s="123">
        <v>0</v>
      </c>
      <c r="M517" s="123">
        <v>6.1199461582313273</v>
      </c>
      <c r="N517" s="123">
        <v>6.7936169577949554</v>
      </c>
      <c r="O517" s="123">
        <v>6.4840419808070804</v>
      </c>
      <c r="P517" s="123">
        <v>0</v>
      </c>
      <c r="Q517" s="123">
        <v>0</v>
      </c>
      <c r="R517" s="123">
        <v>6.1772539396574517</v>
      </c>
      <c r="S517" s="123">
        <v>6.0613695993934558</v>
      </c>
      <c r="T517" s="123">
        <v>5.5981717852786312</v>
      </c>
      <c r="U517" s="123">
        <v>7.0855987806428242</v>
      </c>
      <c r="V517" s="123">
        <v>5.0107565873590527</v>
      </c>
      <c r="W517" s="123">
        <v>5.3426489917858371</v>
      </c>
      <c r="X517" s="123">
        <v>7.2661289284243109</v>
      </c>
      <c r="Y517" s="123">
        <v>5.6853728629794942</v>
      </c>
      <c r="DA517" s="130" t="s">
        <v>4769</v>
      </c>
    </row>
    <row r="518" spans="1:105" ht="12" customHeight="1" x14ac:dyDescent="0.25">
      <c r="A518" s="97" t="s">
        <v>143</v>
      </c>
      <c r="B518" s="99"/>
      <c r="C518" s="99">
        <v>8.2860711341348026</v>
      </c>
      <c r="D518" s="99">
        <v>8.0316074624273845</v>
      </c>
      <c r="E518" s="99">
        <v>7.4834403556355573</v>
      </c>
      <c r="F518" s="99">
        <v>7.630395749752342</v>
      </c>
      <c r="G518" s="99">
        <v>7.1559342166607021</v>
      </c>
      <c r="H518" s="99">
        <v>7.76202816254834</v>
      </c>
      <c r="I518" s="99">
        <v>0</v>
      </c>
      <c r="J518" s="99">
        <v>0</v>
      </c>
      <c r="K518" s="99">
        <v>0</v>
      </c>
      <c r="L518" s="99">
        <v>0</v>
      </c>
      <c r="M518" s="99">
        <v>6.1199461582313273</v>
      </c>
      <c r="N518" s="99">
        <v>6.7936169577949554</v>
      </c>
      <c r="O518" s="99">
        <v>7.0528175931585784</v>
      </c>
      <c r="P518" s="99">
        <v>0</v>
      </c>
      <c r="Q518" s="99">
        <v>0</v>
      </c>
      <c r="R518" s="99">
        <v>6.1772539396574517</v>
      </c>
      <c r="S518" s="99">
        <v>6.3466105217178539</v>
      </c>
      <c r="T518" s="99">
        <v>5.8177079337209303</v>
      </c>
      <c r="U518" s="99">
        <v>7.3070237425379121</v>
      </c>
      <c r="V518" s="99">
        <v>5.24936404389996</v>
      </c>
      <c r="W518" s="99">
        <v>5.8514727052892512</v>
      </c>
      <c r="X518" s="99">
        <v>7.9927418212667432</v>
      </c>
      <c r="Y518" s="99">
        <v>7.959522008171291</v>
      </c>
      <c r="DA518" s="63" t="s">
        <v>4770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X519" s="99">
        <v>0</v>
      </c>
      <c r="Y519" s="99">
        <v>0</v>
      </c>
      <c r="DA519" s="63" t="s">
        <v>4771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X520" s="99">
        <v>0</v>
      </c>
      <c r="Y520" s="99">
        <v>0</v>
      </c>
      <c r="DA520" s="63" t="s">
        <v>4772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X521" s="102">
        <v>0</v>
      </c>
      <c r="Y521" s="102">
        <v>0</v>
      </c>
      <c r="DA521" s="131" t="s">
        <v>4773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X522" s="105">
        <v>0</v>
      </c>
      <c r="Y522" s="105">
        <v>0</v>
      </c>
      <c r="DA522" s="132" t="s">
        <v>4774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X523" s="102">
        <v>0</v>
      </c>
      <c r="Y523" s="102">
        <v>0</v>
      </c>
      <c r="DA523" s="131" t="s">
        <v>4775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X524" s="105">
        <v>0</v>
      </c>
      <c r="Y524" s="105">
        <v>0</v>
      </c>
      <c r="DA524" s="132" t="s">
        <v>4776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X525" s="99">
        <v>0</v>
      </c>
      <c r="Y525" s="99">
        <v>0</v>
      </c>
      <c r="DA525" s="63" t="s">
        <v>4777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X526" s="99">
        <v>0</v>
      </c>
      <c r="Y526" s="99">
        <v>0</v>
      </c>
      <c r="DA526" s="63" t="s">
        <v>4778</v>
      </c>
    </row>
    <row r="527" spans="1:105" ht="12" customHeight="1" x14ac:dyDescent="0.25">
      <c r="A527" s="121" t="s">
        <v>54</v>
      </c>
      <c r="B527" s="123"/>
      <c r="C527" s="123">
        <v>7.3230023088650703E-2</v>
      </c>
      <c r="D527" s="123">
        <v>6.5680865611738928E-2</v>
      </c>
      <c r="E527" s="123">
        <v>6.973978533103431E-2</v>
      </c>
      <c r="F527" s="123">
        <v>3.5625602301203881E-2</v>
      </c>
      <c r="G527" s="123">
        <v>4.0821799433200655E-2</v>
      </c>
      <c r="H527" s="123">
        <v>1.9928573078444294E-2</v>
      </c>
      <c r="I527" s="123">
        <v>0</v>
      </c>
      <c r="J527" s="123">
        <v>0</v>
      </c>
      <c r="K527" s="123">
        <v>0</v>
      </c>
      <c r="L527" s="123">
        <v>0</v>
      </c>
      <c r="M527" s="123">
        <v>0</v>
      </c>
      <c r="N527" s="123">
        <v>1.1202313308890379E-2</v>
      </c>
      <c r="O527" s="123">
        <v>4.7239711019651152E-2</v>
      </c>
      <c r="P527" s="123">
        <v>0</v>
      </c>
      <c r="Q527" s="123">
        <v>0</v>
      </c>
      <c r="R527" s="123">
        <v>5.0962223672800393E-2</v>
      </c>
      <c r="S527" s="123">
        <v>2.6981841152438443E-2</v>
      </c>
      <c r="T527" s="123">
        <v>1.6732040512975953E-2</v>
      </c>
      <c r="U527" s="123">
        <v>2.3585259667926319E-2</v>
      </c>
      <c r="V527" s="123">
        <v>3.4015284269427966E-2</v>
      </c>
      <c r="W527" s="123">
        <v>5.2232793629760958E-2</v>
      </c>
      <c r="X527" s="123">
        <v>5.7255348544632857E-2</v>
      </c>
      <c r="Y527" s="123">
        <v>0</v>
      </c>
      <c r="DA527" s="130" t="s">
        <v>4779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X528" s="99">
        <v>0</v>
      </c>
      <c r="Y528" s="99">
        <v>0</v>
      </c>
      <c r="DA528" s="63" t="s">
        <v>4780</v>
      </c>
    </row>
    <row r="529" spans="1:105" ht="12" customHeight="1" x14ac:dyDescent="0.25">
      <c r="A529" s="97" t="s">
        <v>50</v>
      </c>
      <c r="B529" s="99"/>
      <c r="C529" s="99">
        <v>0.55081713018854661</v>
      </c>
      <c r="D529" s="99">
        <v>0.51313176259171034</v>
      </c>
      <c r="E529" s="99">
        <v>0.57341601272183762</v>
      </c>
      <c r="F529" s="99">
        <v>0.48539883135390283</v>
      </c>
      <c r="G529" s="99">
        <v>0.52387975939274178</v>
      </c>
      <c r="H529" s="99">
        <v>0.27567859425181274</v>
      </c>
      <c r="I529" s="99">
        <v>0</v>
      </c>
      <c r="J529" s="99">
        <v>0</v>
      </c>
      <c r="K529" s="99">
        <v>0</v>
      </c>
      <c r="L529" s="99">
        <v>0</v>
      </c>
      <c r="M529" s="99">
        <v>0</v>
      </c>
      <c r="N529" s="99">
        <v>0.40888443577449884</v>
      </c>
      <c r="O529" s="99">
        <v>0.5857724166436743</v>
      </c>
      <c r="P529" s="99">
        <v>0</v>
      </c>
      <c r="Q529" s="99">
        <v>0</v>
      </c>
      <c r="R529" s="99">
        <v>0.52660964461893744</v>
      </c>
      <c r="S529" s="99">
        <v>0.60034596564175535</v>
      </c>
      <c r="T529" s="99">
        <v>0.5911987647918171</v>
      </c>
      <c r="U529" s="99">
        <v>0.77831356904156856</v>
      </c>
      <c r="V529" s="99">
        <v>0.74833625392741521</v>
      </c>
      <c r="W529" s="99">
        <v>0.90101569011337657</v>
      </c>
      <c r="X529" s="99">
        <v>1.2596176679819229</v>
      </c>
      <c r="Y529" s="99">
        <v>0</v>
      </c>
      <c r="DA529" s="63" t="s">
        <v>4781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X530" s="110">
        <v>0</v>
      </c>
      <c r="Y530" s="110">
        <v>0</v>
      </c>
      <c r="DA530" s="60" t="s">
        <v>4782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74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1069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1070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141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1071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1072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1073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1074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1075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DA17" s="60" t="s">
        <v>1076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1148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74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1149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1150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141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1151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1152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1153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1154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1155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DA31" s="60" t="s">
        <v>1156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1235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74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1236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DA37" s="63" t="s">
        <v>1237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141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1238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1239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1240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1241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1242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DA45" s="60" t="s">
        <v>1243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1322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74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1323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1324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141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1325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1326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1327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1328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1329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1330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1409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74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1410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1411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1412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1413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1414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1415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1416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DA73" s="60" t="s">
        <v>1417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1496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X78" s="128">
        <f>RES_hhdet_numvin!X25</f>
        <v>0</v>
      </c>
      <c r="Y78" s="128">
        <f>RES_hhdet_numvin!Y25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0</v>
      </c>
      <c r="K79" s="52">
        <f>RES_hhdet_numvin!K26</f>
        <v>0</v>
      </c>
      <c r="L79" s="52">
        <f>RES_hhdet_numvin!L26</f>
        <v>0</v>
      </c>
      <c r="M79" s="52">
        <f>RES_hhdet_numvin!M26</f>
        <v>0</v>
      </c>
      <c r="N79" s="52">
        <f>RES_hhdet_numvin!N26</f>
        <v>0</v>
      </c>
      <c r="O79" s="52">
        <f>RES_hhdet_numvin!O26</f>
        <v>0</v>
      </c>
      <c r="P79" s="52">
        <f>RES_hhdet_numvin!P26</f>
        <v>0</v>
      </c>
      <c r="Q79" s="52">
        <f>RES_hhdet_numvin!Q26</f>
        <v>0</v>
      </c>
      <c r="R79" s="52">
        <f>RES_hhdet_numvin!R26</f>
        <v>0</v>
      </c>
      <c r="S79" s="52">
        <f>RES_hhdet_numvin!S26</f>
        <v>0</v>
      </c>
      <c r="T79" s="52">
        <f>RES_hhdet_numvin!T26</f>
        <v>0</v>
      </c>
      <c r="U79" s="52">
        <f>RES_hhdet_numvin!U26</f>
        <v>0</v>
      </c>
      <c r="V79" s="52">
        <f>RES_hhdet_numvin!V26</f>
        <v>0</v>
      </c>
      <c r="W79" s="52">
        <f>RES_hhdet_numvin!W26</f>
        <v>0</v>
      </c>
      <c r="X79" s="52">
        <f>RES_hhdet_numvin!X26</f>
        <v>0</v>
      </c>
      <c r="Y79" s="52">
        <f>RES_hhdet_numvin!Y26</f>
        <v>0</v>
      </c>
      <c r="DA79" s="63" t="s">
        <v>1497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X80" s="138">
        <f>RES_hhdet_numvin!X27</f>
        <v>0</v>
      </c>
      <c r="Y80" s="138">
        <f>RES_hhdet_numvin!Y27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X81" s="150">
        <f>RES_hhdet_numvin!X28</f>
        <v>0</v>
      </c>
      <c r="Y81" s="150">
        <f>RES_hhdet_numvin!Y28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0</v>
      </c>
      <c r="Q82" s="138">
        <f>RES_hhdet_numvin!Q29</f>
        <v>0</v>
      </c>
      <c r="R82" s="138">
        <f>RES_hhdet_numvin!R29</f>
        <v>0</v>
      </c>
      <c r="S82" s="138">
        <f>RES_hhdet_numvin!S29</f>
        <v>0</v>
      </c>
      <c r="T82" s="138">
        <f>RES_hhdet_numvin!T29</f>
        <v>0</v>
      </c>
      <c r="U82" s="138">
        <f>RES_hhdet_numvin!U29</f>
        <v>0</v>
      </c>
      <c r="V82" s="138">
        <f>RES_hhdet_numvin!V29</f>
        <v>0</v>
      </c>
      <c r="W82" s="138">
        <f>RES_hhdet_numvin!W29</f>
        <v>0</v>
      </c>
      <c r="X82" s="138">
        <f>RES_hhdet_numvin!X29</f>
        <v>0</v>
      </c>
      <c r="Y82" s="138">
        <f>RES_hhdet_numvin!Y29</f>
        <v>0</v>
      </c>
      <c r="DA82" s="63" t="s">
        <v>1498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X83" s="150">
        <f>RES_hhdet_numvin!X30</f>
        <v>0</v>
      </c>
      <c r="Y83" s="150">
        <f>RES_hhdet_numvin!Y30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0</v>
      </c>
      <c r="S84" s="138">
        <f>RES_hhdet_numvin!S31</f>
        <v>0</v>
      </c>
      <c r="T84" s="138">
        <f>RES_hhdet_numvin!T31</f>
        <v>0</v>
      </c>
      <c r="U84" s="138">
        <f>RES_hhdet_numvin!U31</f>
        <v>0</v>
      </c>
      <c r="V84" s="138">
        <f>RES_hhdet_numvin!V31</f>
        <v>0</v>
      </c>
      <c r="W84" s="138">
        <f>RES_hhdet_numvin!W31</f>
        <v>0</v>
      </c>
      <c r="X84" s="138">
        <f>RES_hhdet_numvin!X31</f>
        <v>0</v>
      </c>
      <c r="Y84" s="138">
        <f>RES_hhdet_numvin!Y31</f>
        <v>0</v>
      </c>
      <c r="DA84" s="63" t="s">
        <v>1499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X85" s="138">
        <f>RES_hhdet_numvin!X32</f>
        <v>0</v>
      </c>
      <c r="Y85" s="138">
        <f>RES_hhdet_numvin!Y32</f>
        <v>0</v>
      </c>
      <c r="DA85" s="63" t="s">
        <v>1500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X86" s="138">
        <f>RES_hhdet_numvin!X33</f>
        <v>0</v>
      </c>
      <c r="Y86" s="138">
        <f>RES_hhdet_numvin!Y33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X87" s="138">
        <f>RES_hhdet_numvin!X34</f>
        <v>0</v>
      </c>
      <c r="Y87" s="138">
        <f>RES_hhdet_numvin!Y34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0</v>
      </c>
      <c r="Q88" s="138">
        <f>RES_hhdet_numvin!Q35</f>
        <v>0</v>
      </c>
      <c r="R88" s="138">
        <f>RES_hhdet_numvin!R35</f>
        <v>0</v>
      </c>
      <c r="S88" s="138">
        <f>RES_hhdet_numvin!S35</f>
        <v>0</v>
      </c>
      <c r="T88" s="138">
        <f>RES_hhdet_numvin!T35</f>
        <v>0</v>
      </c>
      <c r="U88" s="138">
        <f>RES_hhdet_numvin!U35</f>
        <v>0</v>
      </c>
      <c r="V88" s="138">
        <f>RES_hhdet_numvin!V35</f>
        <v>0</v>
      </c>
      <c r="W88" s="138">
        <f>RES_hhdet_numvin!W35</f>
        <v>0</v>
      </c>
      <c r="X88" s="138">
        <f>RES_hhdet_numvin!X35</f>
        <v>0</v>
      </c>
      <c r="Y88" s="138">
        <f>RES_hhdet_numvin!Y35</f>
        <v>0</v>
      </c>
      <c r="DA88" s="63" t="s">
        <v>1501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0</v>
      </c>
      <c r="S89" s="138">
        <f>RES_hhdet_numvin!S36</f>
        <v>0</v>
      </c>
      <c r="T89" s="138">
        <f>RES_hhdet_numvin!T36</f>
        <v>0</v>
      </c>
      <c r="U89" s="138">
        <f>RES_hhdet_numvin!U36</f>
        <v>0</v>
      </c>
      <c r="V89" s="138">
        <f>RES_hhdet_numvin!V36</f>
        <v>0</v>
      </c>
      <c r="W89" s="138">
        <f>RES_hhdet_numvin!W36</f>
        <v>0</v>
      </c>
      <c r="X89" s="138">
        <f>RES_hhdet_numvin!X36</f>
        <v>0</v>
      </c>
      <c r="Y89" s="138">
        <f>RES_hhdet_numvin!Y36</f>
        <v>0</v>
      </c>
      <c r="DA89" s="63" t="s">
        <v>1502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X90" s="138">
        <f>RES_hhdet_numvin!X37</f>
        <v>0</v>
      </c>
      <c r="Y90" s="138">
        <f>RES_hhdet_numvin!Y37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X91" s="148">
        <f>RES_hhdet_numvin!X38</f>
        <v>0</v>
      </c>
      <c r="Y91" s="148">
        <f>RES_hhdet_numvin!Y38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X92" s="150">
        <f>RES_hhdet_numvin!X39</f>
        <v>0</v>
      </c>
      <c r="Y92" s="150">
        <f>RES_hhdet_numvin!Y39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0</v>
      </c>
      <c r="S93" s="138">
        <f>RES_hhdet_numvin!S40</f>
        <v>0</v>
      </c>
      <c r="T93" s="138">
        <f>RES_hhdet_numvin!T40</f>
        <v>0</v>
      </c>
      <c r="U93" s="138">
        <f>RES_hhdet_numvin!U40</f>
        <v>0</v>
      </c>
      <c r="V93" s="138">
        <f>RES_hhdet_numvin!V40</f>
        <v>0</v>
      </c>
      <c r="W93" s="138">
        <f>RES_hhdet_numvin!W40</f>
        <v>0</v>
      </c>
      <c r="X93" s="138">
        <f>RES_hhdet_numvin!X40</f>
        <v>0</v>
      </c>
      <c r="Y93" s="138">
        <f>RES_hhdet_numvin!Y40</f>
        <v>0</v>
      </c>
      <c r="DA93" s="63" t="s">
        <v>1503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0</v>
      </c>
      <c r="R94" s="39">
        <f>RES_hhdet_numvin!R41</f>
        <v>0</v>
      </c>
      <c r="S94" s="39">
        <f>RES_hhdet_numvin!S41</f>
        <v>0</v>
      </c>
      <c r="T94" s="39">
        <f>RES_hhdet_numvin!T41</f>
        <v>0</v>
      </c>
      <c r="U94" s="39">
        <f>RES_hhdet_numvin!U41</f>
        <v>0</v>
      </c>
      <c r="V94" s="39">
        <f>RES_hhdet_numvin!V41</f>
        <v>0</v>
      </c>
      <c r="W94" s="39">
        <f>RES_hhdet_numvin!W41</f>
        <v>0</v>
      </c>
      <c r="X94" s="39">
        <f>RES_hhdet_numvin!X41</f>
        <v>0</v>
      </c>
      <c r="Y94" s="39">
        <f>RES_hhdet_numvin!Y41</f>
        <v>0</v>
      </c>
      <c r="DA94" s="60" t="s">
        <v>1504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:Y98" si="14">W99+W102+W104+W113</f>
        <v>0</v>
      </c>
      <c r="X98" s="117">
        <f t="shared" si="14"/>
        <v>0</v>
      </c>
      <c r="Y98" s="117">
        <f t="shared" si="14"/>
        <v>0</v>
      </c>
      <c r="DA98" s="129" t="s">
        <v>1592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:Y99" si="17">SUM(W100:W101)</f>
        <v>0</v>
      </c>
      <c r="X99" s="122">
        <f t="shared" si="17"/>
        <v>0</v>
      </c>
      <c r="Y99" s="122">
        <f t="shared" si="17"/>
        <v>0</v>
      </c>
      <c r="DA99" s="130" t="s">
        <v>1593</v>
      </c>
    </row>
    <row r="100" spans="1:105" ht="12" customHeight="1" x14ac:dyDescent="0.25">
      <c r="A100" s="97" t="s">
        <v>74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X100" s="98">
        <v>0</v>
      </c>
      <c r="Y100" s="98">
        <v>0</v>
      </c>
      <c r="DA100" s="63" t="s">
        <v>1594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1595</v>
      </c>
    </row>
    <row r="102" spans="1:105" ht="12" customHeight="1" x14ac:dyDescent="0.25">
      <c r="A102" s="121" t="s">
        <v>92</v>
      </c>
      <c r="B102" s="122">
        <f t="shared" ref="B102:Y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X102" s="122">
        <f t="shared" si="18"/>
        <v>0</v>
      </c>
      <c r="Y102" s="122">
        <f t="shared" si="18"/>
        <v>0</v>
      </c>
      <c r="DA102" s="130" t="s">
        <v>1596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1597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X104" s="122">
        <v>0</v>
      </c>
      <c r="Y104" s="122">
        <v>0</v>
      </c>
      <c r="DA104" s="130" t="s">
        <v>1598</v>
      </c>
    </row>
    <row r="105" spans="1:105" ht="12" customHeight="1" x14ac:dyDescent="0.25">
      <c r="A105" s="97" t="s">
        <v>141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1599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1600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1601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1602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X109" s="101">
        <v>0</v>
      </c>
      <c r="Y109" s="101">
        <v>0</v>
      </c>
      <c r="DA109" s="131" t="s">
        <v>1603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1604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1605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1606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X113" s="122">
        <v>0</v>
      </c>
      <c r="Y113" s="122">
        <v>0</v>
      </c>
      <c r="DA113" s="130" t="s">
        <v>1607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1608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DA115" s="60" t="s">
        <v>1609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:Y117" si="21">W118+W121+W123+W132</f>
        <v>0</v>
      </c>
      <c r="X117" s="117">
        <f t="shared" si="21"/>
        <v>0</v>
      </c>
      <c r="Y117" s="117">
        <f t="shared" si="21"/>
        <v>0</v>
      </c>
      <c r="DA117" s="129" t="s">
        <v>1760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:Y118" si="24">SUM(W119:W120)</f>
        <v>0</v>
      </c>
      <c r="X118" s="122">
        <f t="shared" si="24"/>
        <v>0</v>
      </c>
      <c r="Y118" s="122">
        <f t="shared" si="24"/>
        <v>0</v>
      </c>
      <c r="DA118" s="130" t="s">
        <v>1761</v>
      </c>
    </row>
    <row r="119" spans="1:105" ht="12" customHeight="1" x14ac:dyDescent="0.25">
      <c r="A119" s="97" t="s">
        <v>74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1762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X120" s="98">
        <v>0</v>
      </c>
      <c r="Y120" s="98">
        <v>0</v>
      </c>
      <c r="DA120" s="63" t="s">
        <v>1763</v>
      </c>
    </row>
    <row r="121" spans="1:105" ht="12" customHeight="1" x14ac:dyDescent="0.25">
      <c r="A121" s="121" t="s">
        <v>92</v>
      </c>
      <c r="B121" s="122">
        <f t="shared" ref="B121:Y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X121" s="122">
        <f t="shared" si="25"/>
        <v>0</v>
      </c>
      <c r="Y121" s="122">
        <f t="shared" si="25"/>
        <v>0</v>
      </c>
      <c r="DA121" s="130" t="s">
        <v>1764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1765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X123" s="122">
        <v>0</v>
      </c>
      <c r="Y123" s="122">
        <v>0</v>
      </c>
      <c r="DA123" s="130" t="s">
        <v>1766</v>
      </c>
    </row>
    <row r="124" spans="1:105" ht="12" customHeight="1" x14ac:dyDescent="0.25">
      <c r="A124" s="97" t="s">
        <v>141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1767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1768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1769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1770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X128" s="101">
        <v>0</v>
      </c>
      <c r="Y128" s="101">
        <v>0</v>
      </c>
      <c r="DA128" s="131" t="s">
        <v>1771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1772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1773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1774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X132" s="122">
        <v>0</v>
      </c>
      <c r="Y132" s="122">
        <v>0</v>
      </c>
      <c r="DA132" s="130" t="s">
        <v>1775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1776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DA134" s="60" t="s">
        <v>1777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:Y136" si="28">IF(W117=0,"",W117/W98)</f>
        <v/>
      </c>
      <c r="X136" s="119" t="str">
        <f t="shared" si="28"/>
        <v/>
      </c>
      <c r="Y136" s="119" t="str">
        <f t="shared" si="28"/>
        <v/>
      </c>
      <c r="DA136" s="129" t="s">
        <v>1928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:Y137" si="31">IF(W118=0,"",W118/W99)</f>
        <v/>
      </c>
      <c r="X137" s="124" t="str">
        <f t="shared" si="31"/>
        <v/>
      </c>
      <c r="Y137" s="124" t="str">
        <f t="shared" si="31"/>
        <v/>
      </c>
      <c r="DA137" s="130" t="s">
        <v>1929</v>
      </c>
    </row>
    <row r="138" spans="1:105" ht="12" customHeight="1" x14ac:dyDescent="0.25">
      <c r="A138" s="97" t="s">
        <v>74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:Y138" si="34">IF(W119=0,"",W119/W100)</f>
        <v/>
      </c>
      <c r="X138" s="111" t="str">
        <f t="shared" si="34"/>
        <v/>
      </c>
      <c r="Y138" s="111" t="str">
        <f t="shared" si="34"/>
        <v/>
      </c>
      <c r="DA138" s="63" t="s">
        <v>1930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:Y139" si="37">IF(W120=0,"",W120/W101)</f>
        <v/>
      </c>
      <c r="X139" s="111" t="str">
        <f t="shared" si="37"/>
        <v/>
      </c>
      <c r="Y139" s="111" t="str">
        <f t="shared" si="37"/>
        <v/>
      </c>
      <c r="DA139" s="63" t="s">
        <v>1931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:Y140" si="40">IF(W121=0,"",W121/W102)</f>
        <v/>
      </c>
      <c r="X140" s="124" t="str">
        <f t="shared" si="40"/>
        <v/>
      </c>
      <c r="Y140" s="124" t="str">
        <f t="shared" si="40"/>
        <v/>
      </c>
      <c r="DA140" s="130" t="s">
        <v>1932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:Y141" si="43">IF(W122=0,"",W122/W103)</f>
        <v/>
      </c>
      <c r="X141" s="111" t="str">
        <f t="shared" si="43"/>
        <v/>
      </c>
      <c r="Y141" s="111" t="str">
        <f t="shared" si="43"/>
        <v/>
      </c>
      <c r="DA141" s="63" t="s">
        <v>1933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:Y142" si="46">IF(W123=0,"",W123/W104)</f>
        <v/>
      </c>
      <c r="X142" s="124" t="str">
        <f t="shared" si="46"/>
        <v/>
      </c>
      <c r="Y142" s="124" t="str">
        <f t="shared" si="46"/>
        <v/>
      </c>
      <c r="DA142" s="130" t="s">
        <v>1934</v>
      </c>
    </row>
    <row r="143" spans="1:105" ht="12" customHeight="1" x14ac:dyDescent="0.25">
      <c r="A143" s="97" t="s">
        <v>141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1935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1936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1937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1938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:Y147" si="61">IF(W128=0,"",W128/W109)</f>
        <v/>
      </c>
      <c r="X147" s="112" t="str">
        <f t="shared" si="61"/>
        <v/>
      </c>
      <c r="Y147" s="112" t="str">
        <f t="shared" si="61"/>
        <v/>
      </c>
      <c r="DA147" s="131" t="s">
        <v>1939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1940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1941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1942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:Y151" si="73">IF(W132=0,"",W132/W113)</f>
        <v/>
      </c>
      <c r="X151" s="124" t="str">
        <f t="shared" si="73"/>
        <v/>
      </c>
      <c r="Y151" s="124" t="str">
        <f t="shared" si="73"/>
        <v/>
      </c>
      <c r="DA151" s="130" t="s">
        <v>1943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1944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:Y153" si="79">IF(W134=0,"",W134/W115)</f>
        <v/>
      </c>
      <c r="X153" s="45" t="str">
        <f t="shared" si="79"/>
        <v/>
      </c>
      <c r="Y153" s="45" t="str">
        <f t="shared" si="79"/>
        <v/>
      </c>
      <c r="DA153" s="60" t="s">
        <v>1945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2096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2097</v>
      </c>
    </row>
    <row r="157" spans="1:105" ht="12" customHeight="1" x14ac:dyDescent="0.25">
      <c r="A157" s="97" t="s">
        <v>74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2098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2099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2100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2101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2102</v>
      </c>
    </row>
    <row r="162" spans="1:105" ht="12" customHeight="1" x14ac:dyDescent="0.25">
      <c r="A162" s="97" t="s">
        <v>141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2103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2104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2105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2106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2107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2108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2109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2110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2111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2112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2113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:Y174" si="89">W175+W178+W180+W189</f>
        <v>0</v>
      </c>
      <c r="X174" s="117">
        <f t="shared" si="89"/>
        <v>0</v>
      </c>
      <c r="Y174" s="117">
        <f t="shared" si="89"/>
        <v>0</v>
      </c>
      <c r="DA174" s="129" t="s">
        <v>2264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:Y175" si="92">SUM(W176:W177)</f>
        <v>0</v>
      </c>
      <c r="X175" s="122">
        <f t="shared" si="92"/>
        <v>0</v>
      </c>
      <c r="Y175" s="122">
        <f t="shared" si="92"/>
        <v>0</v>
      </c>
      <c r="DA175" s="130" t="s">
        <v>2265</v>
      </c>
    </row>
    <row r="176" spans="1:105" ht="12" customHeight="1" x14ac:dyDescent="0.25">
      <c r="A176" s="97" t="s">
        <v>74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2266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X177" s="98">
        <v>0</v>
      </c>
      <c r="Y177" s="98">
        <v>0</v>
      </c>
      <c r="DA177" s="63" t="s">
        <v>2267</v>
      </c>
    </row>
    <row r="178" spans="1:105" ht="12" customHeight="1" x14ac:dyDescent="0.25">
      <c r="A178" s="121" t="s">
        <v>92</v>
      </c>
      <c r="B178" s="122">
        <f t="shared" ref="B178:Y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X178" s="122">
        <f t="shared" si="93"/>
        <v>0</v>
      </c>
      <c r="Y178" s="122">
        <f t="shared" si="93"/>
        <v>0</v>
      </c>
      <c r="DA178" s="130" t="s">
        <v>2268</v>
      </c>
    </row>
    <row r="179" spans="1:105" ht="12" customHeight="1" x14ac:dyDescent="0.25">
      <c r="A179" s="97" t="s">
        <v>53</v>
      </c>
      <c r="B179" s="98">
        <f>RES_hhdet_fech!B29</f>
        <v>0</v>
      </c>
      <c r="C179" s="98">
        <f>RES_hhdet_fech!C29</f>
        <v>0</v>
      </c>
      <c r="D179" s="98">
        <f>RES_hhdet_fech!D29</f>
        <v>0</v>
      </c>
      <c r="E179" s="98">
        <f>RES_hhdet_fech!E29</f>
        <v>0</v>
      </c>
      <c r="F179" s="98">
        <f>RES_hhdet_fech!F29</f>
        <v>0</v>
      </c>
      <c r="G179" s="98">
        <f>RES_hhdet_fech!G29</f>
        <v>0</v>
      </c>
      <c r="H179" s="98">
        <f>RES_hhdet_fech!H29</f>
        <v>0</v>
      </c>
      <c r="I179" s="98">
        <f>RES_hhdet_fech!I29</f>
        <v>0</v>
      </c>
      <c r="J179" s="98">
        <f>RES_hhdet_fech!J29</f>
        <v>0</v>
      </c>
      <c r="K179" s="98">
        <f>RES_hhdet_fech!K29</f>
        <v>0</v>
      </c>
      <c r="L179" s="98">
        <f>RES_hhdet_fech!L29</f>
        <v>0</v>
      </c>
      <c r="M179" s="98">
        <f>RES_hhdet_fech!M29</f>
        <v>0</v>
      </c>
      <c r="N179" s="98">
        <f>RES_hhdet_fech!N29</f>
        <v>0</v>
      </c>
      <c r="O179" s="98">
        <f>RES_hhdet_fech!O29</f>
        <v>0</v>
      </c>
      <c r="P179" s="98">
        <f>RES_hhdet_fech!P29</f>
        <v>0</v>
      </c>
      <c r="Q179" s="98">
        <f>RES_hhdet_fech!Q29</f>
        <v>0</v>
      </c>
      <c r="R179" s="98">
        <f>RES_hhdet_fech!R29</f>
        <v>0</v>
      </c>
      <c r="S179" s="98">
        <f>RES_hhdet_fech!S29</f>
        <v>0</v>
      </c>
      <c r="T179" s="98">
        <f>RES_hhdet_fech!T29</f>
        <v>0</v>
      </c>
      <c r="U179" s="98">
        <f>RES_hhdet_fech!U29</f>
        <v>0</v>
      </c>
      <c r="V179" s="98">
        <f>RES_hhdet_fech!V29</f>
        <v>0</v>
      </c>
      <c r="W179" s="98">
        <f>RES_hhdet_fech!W29</f>
        <v>0</v>
      </c>
      <c r="X179" s="98">
        <f>RES_hhdet_fech!X29</f>
        <v>0</v>
      </c>
      <c r="Y179" s="98">
        <f>RES_hhdet_fech!Y29</f>
        <v>0</v>
      </c>
      <c r="DA179" s="63" t="s">
        <v>2269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X180" s="122">
        <v>0</v>
      </c>
      <c r="Y180" s="122">
        <v>0</v>
      </c>
      <c r="DA180" s="130" t="s">
        <v>2270</v>
      </c>
    </row>
    <row r="181" spans="1:105" ht="12" customHeight="1" x14ac:dyDescent="0.25">
      <c r="A181" s="97" t="s">
        <v>141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2271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2272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2273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2274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2275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2276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2277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2278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2279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2280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  <c r="Y191" s="33">
        <v>0</v>
      </c>
      <c r="DA191" s="60" t="s">
        <v>2281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:Y193" si="96">W194+W197+W199+W208</f>
        <v>0</v>
      </c>
      <c r="X193" s="117">
        <f t="shared" si="96"/>
        <v>0</v>
      </c>
      <c r="Y193" s="117">
        <f t="shared" si="96"/>
        <v>0</v>
      </c>
      <c r="DA193" s="129" t="s">
        <v>2432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:Y194" si="99">SUM(W195:W196)</f>
        <v>0</v>
      </c>
      <c r="X194" s="122">
        <f t="shared" si="99"/>
        <v>0</v>
      </c>
      <c r="Y194" s="122">
        <f t="shared" si="99"/>
        <v>0</v>
      </c>
      <c r="DA194" s="130" t="s">
        <v>2433</v>
      </c>
    </row>
    <row r="195" spans="1:105" ht="12" customHeight="1" x14ac:dyDescent="0.25">
      <c r="A195" s="97" t="s">
        <v>74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2434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2435</v>
      </c>
    </row>
    <row r="197" spans="1:105" ht="12" customHeight="1" x14ac:dyDescent="0.25">
      <c r="A197" s="121" t="s">
        <v>92</v>
      </c>
      <c r="B197" s="122">
        <f t="shared" ref="B197:Y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X197" s="122">
        <f t="shared" si="100"/>
        <v>0</v>
      </c>
      <c r="Y197" s="122">
        <f t="shared" si="100"/>
        <v>0</v>
      </c>
      <c r="DA197" s="130" t="s">
        <v>2436</v>
      </c>
    </row>
    <row r="198" spans="1:105" ht="12" customHeight="1" x14ac:dyDescent="0.25">
      <c r="A198" s="97" t="s">
        <v>53</v>
      </c>
      <c r="B198" s="98">
        <f>RES_hhdet_tesh!B29</f>
        <v>0</v>
      </c>
      <c r="C198" s="98">
        <f>RES_hhdet_tesh!C29</f>
        <v>0</v>
      </c>
      <c r="D198" s="98">
        <f>RES_hhdet_tesh!D29</f>
        <v>0</v>
      </c>
      <c r="E198" s="98">
        <f>RES_hhdet_tesh!E29</f>
        <v>0</v>
      </c>
      <c r="F198" s="98">
        <f>RES_hhdet_tesh!F29</f>
        <v>0</v>
      </c>
      <c r="G198" s="98">
        <f>RES_hhdet_tesh!G29</f>
        <v>0</v>
      </c>
      <c r="H198" s="98">
        <f>RES_hhdet_tesh!H29</f>
        <v>0</v>
      </c>
      <c r="I198" s="98">
        <f>RES_hhdet_tesh!I29</f>
        <v>0</v>
      </c>
      <c r="J198" s="98">
        <f>RES_hhdet_tesh!J29</f>
        <v>0</v>
      </c>
      <c r="K198" s="98">
        <f>RES_hhdet_tesh!K29</f>
        <v>0</v>
      </c>
      <c r="L198" s="98">
        <f>RES_hhdet_tesh!L29</f>
        <v>0</v>
      </c>
      <c r="M198" s="98">
        <f>RES_hhdet_tesh!M29</f>
        <v>0</v>
      </c>
      <c r="N198" s="98">
        <f>RES_hhdet_tesh!N29</f>
        <v>0</v>
      </c>
      <c r="O198" s="98">
        <f>RES_hhdet_tesh!O29</f>
        <v>0</v>
      </c>
      <c r="P198" s="98">
        <f>RES_hhdet_tesh!P29</f>
        <v>0</v>
      </c>
      <c r="Q198" s="98">
        <f>RES_hhdet_tesh!Q29</f>
        <v>0</v>
      </c>
      <c r="R198" s="98">
        <f>RES_hhdet_tesh!R29</f>
        <v>0</v>
      </c>
      <c r="S198" s="98">
        <f>RES_hhdet_tesh!S29</f>
        <v>0</v>
      </c>
      <c r="T198" s="98">
        <f>RES_hhdet_tesh!T29</f>
        <v>0</v>
      </c>
      <c r="U198" s="98">
        <f>RES_hhdet_tesh!U29</f>
        <v>0</v>
      </c>
      <c r="V198" s="98">
        <f>RES_hhdet_tesh!V29</f>
        <v>0</v>
      </c>
      <c r="W198" s="98">
        <f>RES_hhdet_tesh!W29</f>
        <v>0</v>
      </c>
      <c r="X198" s="98">
        <f>RES_hhdet_tesh!X29</f>
        <v>0</v>
      </c>
      <c r="Y198" s="98">
        <f>RES_hhdet_tesh!Y29</f>
        <v>0</v>
      </c>
      <c r="DA198" s="63" t="s">
        <v>2437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X199" s="122">
        <v>0</v>
      </c>
      <c r="Y199" s="122">
        <v>0</v>
      </c>
      <c r="DA199" s="130" t="s">
        <v>2438</v>
      </c>
    </row>
    <row r="200" spans="1:105" ht="12" customHeight="1" x14ac:dyDescent="0.25">
      <c r="A200" s="97" t="s">
        <v>141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2439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2440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2441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2442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2443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2444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2445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2446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X208" s="122">
        <v>0</v>
      </c>
      <c r="Y208" s="122">
        <v>0</v>
      </c>
      <c r="DA208" s="130" t="s">
        <v>2447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2448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DA210" s="60" t="s">
        <v>2449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2600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2601</v>
      </c>
    </row>
    <row r="214" spans="1:105" ht="12" customHeight="1" x14ac:dyDescent="0.25">
      <c r="A214" s="97" t="s">
        <v>74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2602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2603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2604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2605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2606</v>
      </c>
    </row>
    <row r="219" spans="1:105" ht="12" customHeight="1" x14ac:dyDescent="0.25">
      <c r="A219" s="97" t="s">
        <v>141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2607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2608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2609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2610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2611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2612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2613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2614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2615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2616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2617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:Y231" si="110">W232+W235+W237+W246</f>
        <v>0</v>
      </c>
      <c r="X231" s="118">
        <f t="shared" si="110"/>
        <v>0</v>
      </c>
      <c r="Y231" s="118">
        <f t="shared" si="110"/>
        <v>0</v>
      </c>
      <c r="DA231" s="129" t="s">
        <v>2768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:Y232" si="113">SUM(W233:W234)</f>
        <v>0</v>
      </c>
      <c r="X232" s="123">
        <f t="shared" si="113"/>
        <v>0</v>
      </c>
      <c r="Y232" s="123">
        <f t="shared" si="113"/>
        <v>0</v>
      </c>
      <c r="DA232" s="130" t="s">
        <v>2769</v>
      </c>
    </row>
    <row r="233" spans="1:105" ht="12" customHeight="1" x14ac:dyDescent="0.25">
      <c r="A233" s="97" t="s">
        <v>74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X233" s="99">
        <v>0</v>
      </c>
      <c r="Y233" s="99">
        <v>0</v>
      </c>
      <c r="DA233" s="63" t="s">
        <v>2770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X234" s="99">
        <v>0</v>
      </c>
      <c r="Y234" s="99">
        <v>0</v>
      </c>
      <c r="DA234" s="63" t="s">
        <v>2771</v>
      </c>
    </row>
    <row r="235" spans="1:105" ht="12" customHeight="1" x14ac:dyDescent="0.25">
      <c r="A235" s="121" t="s">
        <v>92</v>
      </c>
      <c r="B235" s="123">
        <f t="shared" ref="B235:Y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X235" s="123">
        <f t="shared" si="114"/>
        <v>0</v>
      </c>
      <c r="Y235" s="123">
        <f t="shared" si="114"/>
        <v>0</v>
      </c>
      <c r="DA235" s="130" t="s">
        <v>2772</v>
      </c>
    </row>
    <row r="236" spans="1:105" ht="12" customHeight="1" x14ac:dyDescent="0.25">
      <c r="A236" s="97" t="s">
        <v>53</v>
      </c>
      <c r="B236" s="99">
        <f>RES_hhdet_fecs!B29</f>
        <v>0</v>
      </c>
      <c r="C236" s="99">
        <f>RES_hhdet_fecs!C29</f>
        <v>0</v>
      </c>
      <c r="D236" s="99">
        <f>RES_hhdet_fecs!D29</f>
        <v>0</v>
      </c>
      <c r="E236" s="99">
        <f>RES_hhdet_fecs!E29</f>
        <v>0</v>
      </c>
      <c r="F236" s="99">
        <f>RES_hhdet_fecs!F29</f>
        <v>0</v>
      </c>
      <c r="G236" s="99">
        <f>RES_hhdet_fecs!G29</f>
        <v>0</v>
      </c>
      <c r="H236" s="99">
        <f>RES_hhdet_fecs!H29</f>
        <v>0</v>
      </c>
      <c r="I236" s="99">
        <f>RES_hhdet_fecs!I29</f>
        <v>0</v>
      </c>
      <c r="J236" s="99">
        <f>RES_hhdet_fecs!J29</f>
        <v>0</v>
      </c>
      <c r="K236" s="99">
        <f>RES_hhdet_fecs!K29</f>
        <v>0</v>
      </c>
      <c r="L236" s="99">
        <f>RES_hhdet_fecs!L29</f>
        <v>0</v>
      </c>
      <c r="M236" s="99">
        <f>RES_hhdet_fecs!M29</f>
        <v>0</v>
      </c>
      <c r="N236" s="99">
        <f>RES_hhdet_fecs!N29</f>
        <v>0</v>
      </c>
      <c r="O236" s="99">
        <f>RES_hhdet_fecs!O29</f>
        <v>0</v>
      </c>
      <c r="P236" s="99">
        <f>RES_hhdet_fecs!P29</f>
        <v>0</v>
      </c>
      <c r="Q236" s="99">
        <f>RES_hhdet_fecs!Q29</f>
        <v>0</v>
      </c>
      <c r="R236" s="99">
        <f>RES_hhdet_fecs!R29</f>
        <v>0</v>
      </c>
      <c r="S236" s="99">
        <f>RES_hhdet_fecs!S29</f>
        <v>0</v>
      </c>
      <c r="T236" s="99">
        <f>RES_hhdet_fecs!T29</f>
        <v>0</v>
      </c>
      <c r="U236" s="99">
        <f>RES_hhdet_fecs!U29</f>
        <v>0</v>
      </c>
      <c r="V236" s="99">
        <f>RES_hhdet_fecs!V29</f>
        <v>0</v>
      </c>
      <c r="W236" s="99">
        <f>RES_hhdet_fecs!W29</f>
        <v>0</v>
      </c>
      <c r="X236" s="99">
        <f>RES_hhdet_fecs!X29</f>
        <v>0</v>
      </c>
      <c r="Y236" s="99">
        <f>RES_hhdet_fecs!Y29</f>
        <v>0</v>
      </c>
      <c r="DA236" s="63" t="s">
        <v>2773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X237" s="123">
        <v>0</v>
      </c>
      <c r="Y237" s="123">
        <v>0</v>
      </c>
      <c r="DA237" s="130" t="s">
        <v>2774</v>
      </c>
    </row>
    <row r="238" spans="1:105" ht="12" customHeight="1" x14ac:dyDescent="0.25">
      <c r="A238" s="97" t="s">
        <v>141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2775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2776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2777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2778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X242" s="102">
        <v>0</v>
      </c>
      <c r="Y242" s="102">
        <v>0</v>
      </c>
      <c r="DA242" s="131" t="s">
        <v>2779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2780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2781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2782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X246" s="123">
        <v>0</v>
      </c>
      <c r="Y246" s="123">
        <v>0</v>
      </c>
      <c r="DA246" s="130" t="s">
        <v>2783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2784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X248" s="110">
        <v>0</v>
      </c>
      <c r="Y248" s="110">
        <v>0</v>
      </c>
      <c r="DA248" s="60" t="s">
        <v>2785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:Y250" si="117">W251+W254+W256+W265</f>
        <v>0</v>
      </c>
      <c r="X250" s="118">
        <f t="shared" si="117"/>
        <v>0</v>
      </c>
      <c r="Y250" s="118">
        <f t="shared" si="117"/>
        <v>0</v>
      </c>
      <c r="DA250" s="129" t="s">
        <v>2936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:Y251" si="120">SUM(W252:W253)</f>
        <v>0</v>
      </c>
      <c r="X251" s="123">
        <f t="shared" si="120"/>
        <v>0</v>
      </c>
      <c r="Y251" s="123">
        <f t="shared" si="120"/>
        <v>0</v>
      </c>
      <c r="DA251" s="130" t="s">
        <v>2937</v>
      </c>
    </row>
    <row r="252" spans="1:105" ht="12" customHeight="1" x14ac:dyDescent="0.25">
      <c r="A252" s="97" t="s">
        <v>74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X252" s="99">
        <v>0</v>
      </c>
      <c r="Y252" s="99">
        <v>0</v>
      </c>
      <c r="DA252" s="63" t="s">
        <v>2938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2939</v>
      </c>
    </row>
    <row r="254" spans="1:105" ht="12" customHeight="1" x14ac:dyDescent="0.25">
      <c r="A254" s="121" t="s">
        <v>92</v>
      </c>
      <c r="B254" s="123">
        <f t="shared" ref="B254:Y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X254" s="123">
        <f t="shared" si="121"/>
        <v>0</v>
      </c>
      <c r="Y254" s="123">
        <f t="shared" si="121"/>
        <v>0</v>
      </c>
      <c r="DA254" s="130" t="s">
        <v>2940</v>
      </c>
    </row>
    <row r="255" spans="1:105" ht="12" customHeight="1" x14ac:dyDescent="0.25">
      <c r="A255" s="97" t="s">
        <v>53</v>
      </c>
      <c r="B255" s="99">
        <f>RES_hhdet_tess!B29</f>
        <v>0</v>
      </c>
      <c r="C255" s="99">
        <f>RES_hhdet_tess!C29</f>
        <v>0</v>
      </c>
      <c r="D255" s="99">
        <f>RES_hhdet_tess!D29</f>
        <v>0</v>
      </c>
      <c r="E255" s="99">
        <f>RES_hhdet_tess!E29</f>
        <v>0</v>
      </c>
      <c r="F255" s="99">
        <f>RES_hhdet_tess!F29</f>
        <v>0</v>
      </c>
      <c r="G255" s="99">
        <f>RES_hhdet_tess!G29</f>
        <v>0</v>
      </c>
      <c r="H255" s="99">
        <f>RES_hhdet_tess!H29</f>
        <v>0</v>
      </c>
      <c r="I255" s="99">
        <f>RES_hhdet_tess!I29</f>
        <v>0</v>
      </c>
      <c r="J255" s="99">
        <f>RES_hhdet_tess!J29</f>
        <v>0</v>
      </c>
      <c r="K255" s="99">
        <f>RES_hhdet_tess!K29</f>
        <v>0</v>
      </c>
      <c r="L255" s="99">
        <f>RES_hhdet_tess!L29</f>
        <v>0</v>
      </c>
      <c r="M255" s="99">
        <f>RES_hhdet_tess!M29</f>
        <v>0</v>
      </c>
      <c r="N255" s="99">
        <f>RES_hhdet_tess!N29</f>
        <v>0</v>
      </c>
      <c r="O255" s="99">
        <f>RES_hhdet_tess!O29</f>
        <v>0</v>
      </c>
      <c r="P255" s="99">
        <f>RES_hhdet_tess!P29</f>
        <v>0</v>
      </c>
      <c r="Q255" s="99">
        <f>RES_hhdet_tess!Q29</f>
        <v>0</v>
      </c>
      <c r="R255" s="99">
        <f>RES_hhdet_tess!R29</f>
        <v>0</v>
      </c>
      <c r="S255" s="99">
        <f>RES_hhdet_tess!S29</f>
        <v>0</v>
      </c>
      <c r="T255" s="99">
        <f>RES_hhdet_tess!T29</f>
        <v>0</v>
      </c>
      <c r="U255" s="99">
        <f>RES_hhdet_tess!U29</f>
        <v>0</v>
      </c>
      <c r="V255" s="99">
        <f>RES_hhdet_tess!V29</f>
        <v>0</v>
      </c>
      <c r="W255" s="99">
        <f>RES_hhdet_tess!W29</f>
        <v>0</v>
      </c>
      <c r="X255" s="99">
        <f>RES_hhdet_tess!X29</f>
        <v>0</v>
      </c>
      <c r="Y255" s="99">
        <f>RES_hhdet_tess!Y29</f>
        <v>0</v>
      </c>
      <c r="DA255" s="63" t="s">
        <v>2941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X256" s="123">
        <v>0</v>
      </c>
      <c r="Y256" s="123">
        <v>0</v>
      </c>
      <c r="DA256" s="130" t="s">
        <v>2942</v>
      </c>
    </row>
    <row r="257" spans="1:105" ht="12" customHeight="1" x14ac:dyDescent="0.25">
      <c r="A257" s="97" t="s">
        <v>141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2943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2944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2945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2946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X261" s="102">
        <v>0</v>
      </c>
      <c r="Y261" s="102">
        <v>0</v>
      </c>
      <c r="DA261" s="131" t="s">
        <v>2947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2948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2949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2950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X265" s="123">
        <v>0</v>
      </c>
      <c r="Y265" s="123">
        <v>0</v>
      </c>
      <c r="DA265" s="130" t="s">
        <v>2951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2952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X267" s="110">
        <v>0</v>
      </c>
      <c r="Y267" s="110">
        <v>0</v>
      </c>
      <c r="DA267" s="60" t="s">
        <v>2953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3104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3105</v>
      </c>
    </row>
    <row r="271" spans="1:105" ht="12" customHeight="1" x14ac:dyDescent="0.25">
      <c r="A271" s="97" t="s">
        <v>74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3106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3107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3108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3109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3110</v>
      </c>
    </row>
    <row r="276" spans="1:105" ht="12" customHeight="1" x14ac:dyDescent="0.25">
      <c r="A276" s="97" t="s">
        <v>141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3111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3112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3113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3114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3115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3116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3117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3118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3119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3120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3121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3272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3273</v>
      </c>
    </row>
    <row r="292" spans="1:105" ht="12" customHeight="1" x14ac:dyDescent="0.25">
      <c r="A292" s="97" t="s">
        <v>74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3274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X293" s="98">
        <v>0</v>
      </c>
      <c r="Y293" s="98">
        <v>0</v>
      </c>
      <c r="DA293" s="63" t="s">
        <v>3275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3276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3277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3278</v>
      </c>
    </row>
    <row r="297" spans="1:105" ht="12" customHeight="1" x14ac:dyDescent="0.25">
      <c r="A297" s="97" t="s">
        <v>141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3279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3280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3281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3282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3283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3284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3285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3286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3287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3288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DA307" s="60" t="s">
        <v>3289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3440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3441</v>
      </c>
    </row>
    <row r="311" spans="1:105" ht="12" customHeight="1" x14ac:dyDescent="0.25">
      <c r="A311" s="97" t="s">
        <v>74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X311" s="98">
        <v>0</v>
      </c>
      <c r="Y311" s="98">
        <v>0</v>
      </c>
      <c r="DA311" s="63" t="s">
        <v>3442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3443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3444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3445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3446</v>
      </c>
    </row>
    <row r="316" spans="1:105" ht="12" customHeight="1" x14ac:dyDescent="0.25">
      <c r="A316" s="97" t="s">
        <v>141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3447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3448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3449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3450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3451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3452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3453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3454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3455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3456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DA326" s="60" t="s">
        <v>3457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3608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3609</v>
      </c>
    </row>
    <row r="330" spans="1:105" ht="12" customHeight="1" x14ac:dyDescent="0.25">
      <c r="A330" s="97" t="s">
        <v>74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3610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3611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3612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3613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3614</v>
      </c>
    </row>
    <row r="335" spans="1:105" ht="12" customHeight="1" x14ac:dyDescent="0.25">
      <c r="A335" s="97" t="s">
        <v>141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3615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3616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3617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3618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3619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3620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3621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3622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3623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3624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3625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3776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3777</v>
      </c>
    </row>
    <row r="349" spans="1:105" ht="12" customHeight="1" x14ac:dyDescent="0.25">
      <c r="A349" s="97" t="s">
        <v>74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3778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3779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3780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3781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3782</v>
      </c>
    </row>
    <row r="354" spans="1:105" ht="12" customHeight="1" x14ac:dyDescent="0.25">
      <c r="A354" s="97" t="s">
        <v>141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3783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3784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3785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3786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3787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3788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3789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3790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3791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3792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3793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3944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3945</v>
      </c>
    </row>
    <row r="368" spans="1:105" ht="12" customHeight="1" x14ac:dyDescent="0.25">
      <c r="A368" s="97" t="s">
        <v>74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3946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X369" s="98">
        <v>0</v>
      </c>
      <c r="Y369" s="98">
        <v>0</v>
      </c>
      <c r="DA369" s="63" t="s">
        <v>3947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3948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</v>
      </c>
      <c r="E371" s="98">
        <f>RES_hhdet_in_fech!E29</f>
        <v>0</v>
      </c>
      <c r="F371" s="98">
        <f>RES_hhdet_in_fech!F29</f>
        <v>0</v>
      </c>
      <c r="G371" s="98">
        <f>RES_hhdet_in_fech!G29</f>
        <v>0</v>
      </c>
      <c r="H371" s="98">
        <f>RES_hhdet_in_fech!H29</f>
        <v>0</v>
      </c>
      <c r="I371" s="98">
        <f>RES_hhdet_in_fech!I29</f>
        <v>0</v>
      </c>
      <c r="J371" s="98">
        <f>RES_hhdet_in_fech!J29</f>
        <v>0</v>
      </c>
      <c r="K371" s="98">
        <f>RES_hhdet_in_fech!K29</f>
        <v>0</v>
      </c>
      <c r="L371" s="98">
        <f>RES_hhdet_in_fech!L29</f>
        <v>0</v>
      </c>
      <c r="M371" s="98">
        <f>RES_hhdet_in_fech!M29</f>
        <v>0</v>
      </c>
      <c r="N371" s="98">
        <f>RES_hhdet_in_fech!N29</f>
        <v>0</v>
      </c>
      <c r="O371" s="98">
        <f>RES_hhdet_in_fech!O29</f>
        <v>0</v>
      </c>
      <c r="P371" s="98">
        <f>RES_hhdet_in_fech!P29</f>
        <v>0</v>
      </c>
      <c r="Q371" s="98">
        <f>RES_hhdet_in_fech!Q29</f>
        <v>0</v>
      </c>
      <c r="R371" s="98">
        <f>RES_hhdet_in_fech!R29</f>
        <v>0</v>
      </c>
      <c r="S371" s="98">
        <f>RES_hhdet_in_fech!S29</f>
        <v>0</v>
      </c>
      <c r="T371" s="98">
        <f>RES_hhdet_in_fech!T29</f>
        <v>0</v>
      </c>
      <c r="U371" s="98">
        <f>RES_hhdet_in_fech!U29</f>
        <v>0</v>
      </c>
      <c r="V371" s="98">
        <f>RES_hhdet_in_fech!V29</f>
        <v>0</v>
      </c>
      <c r="W371" s="98">
        <f>RES_hhdet_in_fech!W29</f>
        <v>0</v>
      </c>
      <c r="X371" s="98">
        <f>RES_hhdet_in_fech!X29</f>
        <v>0</v>
      </c>
      <c r="Y371" s="98">
        <f>RES_hhdet_in_fech!Y29</f>
        <v>0</v>
      </c>
      <c r="DA371" s="63" t="s">
        <v>3949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3950</v>
      </c>
    </row>
    <row r="373" spans="1:105" ht="12" customHeight="1" x14ac:dyDescent="0.25">
      <c r="A373" s="97" t="s">
        <v>141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3951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3952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3953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3954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3955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3956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3957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3958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3959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3960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0</v>
      </c>
      <c r="DA383" s="60" t="s">
        <v>3961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4112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4113</v>
      </c>
    </row>
    <row r="387" spans="1:105" ht="12" customHeight="1" x14ac:dyDescent="0.25">
      <c r="A387" s="97" t="s">
        <v>74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4114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4115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4116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0</v>
      </c>
      <c r="E390" s="98">
        <f>RES_hhdet_in_tesh!E29</f>
        <v>0</v>
      </c>
      <c r="F390" s="98">
        <f>RES_hhdet_in_tesh!F29</f>
        <v>0</v>
      </c>
      <c r="G390" s="98">
        <f>RES_hhdet_in_tesh!G29</f>
        <v>0</v>
      </c>
      <c r="H390" s="98">
        <f>RES_hhdet_in_tesh!H29</f>
        <v>0</v>
      </c>
      <c r="I390" s="98">
        <f>RES_hhdet_in_tesh!I29</f>
        <v>0</v>
      </c>
      <c r="J390" s="98">
        <f>RES_hhdet_in_tesh!J29</f>
        <v>0</v>
      </c>
      <c r="K390" s="98">
        <f>RES_hhdet_in_tesh!K29</f>
        <v>0</v>
      </c>
      <c r="L390" s="98">
        <f>RES_hhdet_in_tesh!L29</f>
        <v>0</v>
      </c>
      <c r="M390" s="98">
        <f>RES_hhdet_in_tesh!M29</f>
        <v>0</v>
      </c>
      <c r="N390" s="98">
        <f>RES_hhdet_in_tesh!N29</f>
        <v>0</v>
      </c>
      <c r="O390" s="98">
        <f>RES_hhdet_in_tesh!O29</f>
        <v>0</v>
      </c>
      <c r="P390" s="98">
        <f>RES_hhdet_in_tesh!P29</f>
        <v>0</v>
      </c>
      <c r="Q390" s="98">
        <f>RES_hhdet_in_tesh!Q29</f>
        <v>0</v>
      </c>
      <c r="R390" s="98">
        <f>RES_hhdet_in_tesh!R29</f>
        <v>0</v>
      </c>
      <c r="S390" s="98">
        <f>RES_hhdet_in_tesh!S29</f>
        <v>0</v>
      </c>
      <c r="T390" s="98">
        <f>RES_hhdet_in_tesh!T29</f>
        <v>0</v>
      </c>
      <c r="U390" s="98">
        <f>RES_hhdet_in_tesh!U29</f>
        <v>0</v>
      </c>
      <c r="V390" s="98">
        <f>RES_hhdet_in_tesh!V29</f>
        <v>0</v>
      </c>
      <c r="W390" s="98">
        <f>RES_hhdet_in_tesh!W29</f>
        <v>0</v>
      </c>
      <c r="X390" s="98">
        <f>RES_hhdet_in_tesh!X29</f>
        <v>0</v>
      </c>
      <c r="Y390" s="98">
        <f>RES_hhdet_in_tesh!Y29</f>
        <v>0</v>
      </c>
      <c r="DA390" s="63" t="s">
        <v>4117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4118</v>
      </c>
    </row>
    <row r="392" spans="1:105" ht="12" customHeight="1" x14ac:dyDescent="0.25">
      <c r="A392" s="97" t="s">
        <v>141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4119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4120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4121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4122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4123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4124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4125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4126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4127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4128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0</v>
      </c>
      <c r="DA402" s="60" t="s">
        <v>4129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4279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4280</v>
      </c>
    </row>
    <row r="406" spans="1:105" ht="12" customHeight="1" x14ac:dyDescent="0.25">
      <c r="A406" s="97" t="s">
        <v>74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4281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4282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4283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4284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4285</v>
      </c>
    </row>
    <row r="411" spans="1:105" ht="12" customHeight="1" x14ac:dyDescent="0.25">
      <c r="A411" s="97" t="s">
        <v>141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4286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4287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4288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4289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4290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4291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4292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4293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4294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4295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4296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4447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4448</v>
      </c>
    </row>
    <row r="425" spans="1:105" ht="12" customHeight="1" x14ac:dyDescent="0.25">
      <c r="A425" s="97" t="s">
        <v>74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4449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X426" s="99">
        <v>0</v>
      </c>
      <c r="Y426" s="99">
        <v>0</v>
      </c>
      <c r="DA426" s="63" t="s">
        <v>4450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4451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</v>
      </c>
      <c r="E428" s="99">
        <f>RES_hhdet_in_fecs!E29</f>
        <v>0</v>
      </c>
      <c r="F428" s="99">
        <f>RES_hhdet_in_fecs!F29</f>
        <v>0</v>
      </c>
      <c r="G428" s="99">
        <f>RES_hhdet_in_fecs!G29</f>
        <v>0</v>
      </c>
      <c r="H428" s="99">
        <f>RES_hhdet_in_fecs!H29</f>
        <v>0</v>
      </c>
      <c r="I428" s="99">
        <f>RES_hhdet_in_fecs!I29</f>
        <v>0</v>
      </c>
      <c r="J428" s="99">
        <f>RES_hhdet_in_fecs!J29</f>
        <v>0</v>
      </c>
      <c r="K428" s="99">
        <f>RES_hhdet_in_fecs!K29</f>
        <v>0</v>
      </c>
      <c r="L428" s="99">
        <f>RES_hhdet_in_fecs!L29</f>
        <v>0</v>
      </c>
      <c r="M428" s="99">
        <f>RES_hhdet_in_fecs!M29</f>
        <v>0</v>
      </c>
      <c r="N428" s="99">
        <f>RES_hhdet_in_fecs!N29</f>
        <v>0</v>
      </c>
      <c r="O428" s="99">
        <f>RES_hhdet_in_fecs!O29</f>
        <v>0</v>
      </c>
      <c r="P428" s="99">
        <f>RES_hhdet_in_fecs!P29</f>
        <v>0</v>
      </c>
      <c r="Q428" s="99">
        <f>RES_hhdet_in_fecs!Q29</f>
        <v>0</v>
      </c>
      <c r="R428" s="99">
        <f>RES_hhdet_in_fecs!R29</f>
        <v>0</v>
      </c>
      <c r="S428" s="99">
        <f>RES_hhdet_in_fecs!S29</f>
        <v>0</v>
      </c>
      <c r="T428" s="99">
        <f>RES_hhdet_in_fecs!T29</f>
        <v>0</v>
      </c>
      <c r="U428" s="99">
        <f>RES_hhdet_in_fecs!U29</f>
        <v>0</v>
      </c>
      <c r="V428" s="99">
        <f>RES_hhdet_in_fecs!V29</f>
        <v>0</v>
      </c>
      <c r="W428" s="99">
        <f>RES_hhdet_in_fecs!W29</f>
        <v>0</v>
      </c>
      <c r="X428" s="99">
        <f>RES_hhdet_in_fecs!X29</f>
        <v>0</v>
      </c>
      <c r="Y428" s="99">
        <f>RES_hhdet_in_fecs!Y29</f>
        <v>0</v>
      </c>
      <c r="DA428" s="63" t="s">
        <v>4452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4453</v>
      </c>
    </row>
    <row r="430" spans="1:105" ht="12" customHeight="1" x14ac:dyDescent="0.25">
      <c r="A430" s="97" t="s">
        <v>141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4454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4455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4456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4457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4458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4459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4460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4461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4462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4463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4464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4615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4616</v>
      </c>
    </row>
    <row r="444" spans="1:105" ht="12" customHeight="1" x14ac:dyDescent="0.25">
      <c r="A444" s="97" t="s">
        <v>74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X444" s="99">
        <v>0</v>
      </c>
      <c r="Y444" s="99">
        <v>0</v>
      </c>
      <c r="DA444" s="63" t="s">
        <v>4617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4618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4619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0</v>
      </c>
      <c r="E447" s="99">
        <f>RES_hhdet_in_tess!E29</f>
        <v>0</v>
      </c>
      <c r="F447" s="99">
        <f>RES_hhdet_in_tess!F29</f>
        <v>0</v>
      </c>
      <c r="G447" s="99">
        <f>RES_hhdet_in_tess!G29</f>
        <v>0</v>
      </c>
      <c r="H447" s="99">
        <f>RES_hhdet_in_tess!H29</f>
        <v>0</v>
      </c>
      <c r="I447" s="99">
        <f>RES_hhdet_in_tess!I29</f>
        <v>0</v>
      </c>
      <c r="J447" s="99">
        <f>RES_hhdet_in_tess!J29</f>
        <v>0</v>
      </c>
      <c r="K447" s="99">
        <f>RES_hhdet_in_tess!K29</f>
        <v>0</v>
      </c>
      <c r="L447" s="99">
        <f>RES_hhdet_in_tess!L29</f>
        <v>0</v>
      </c>
      <c r="M447" s="99">
        <f>RES_hhdet_in_tess!M29</f>
        <v>0</v>
      </c>
      <c r="N447" s="99">
        <f>RES_hhdet_in_tess!N29</f>
        <v>0</v>
      </c>
      <c r="O447" s="99">
        <f>RES_hhdet_in_tess!O29</f>
        <v>0</v>
      </c>
      <c r="P447" s="99">
        <f>RES_hhdet_in_tess!P29</f>
        <v>0</v>
      </c>
      <c r="Q447" s="99">
        <f>RES_hhdet_in_tess!Q29</f>
        <v>0</v>
      </c>
      <c r="R447" s="99">
        <f>RES_hhdet_in_tess!R29</f>
        <v>0</v>
      </c>
      <c r="S447" s="99">
        <f>RES_hhdet_in_tess!S29</f>
        <v>0</v>
      </c>
      <c r="T447" s="99">
        <f>RES_hhdet_in_tess!T29</f>
        <v>0</v>
      </c>
      <c r="U447" s="99">
        <f>RES_hhdet_in_tess!U29</f>
        <v>0</v>
      </c>
      <c r="V447" s="99">
        <f>RES_hhdet_in_tess!V29</f>
        <v>0</v>
      </c>
      <c r="W447" s="99">
        <f>RES_hhdet_in_tess!W29</f>
        <v>0</v>
      </c>
      <c r="X447" s="99">
        <f>RES_hhdet_in_tess!X29</f>
        <v>0</v>
      </c>
      <c r="Y447" s="99">
        <f>RES_hhdet_in_tess!Y29</f>
        <v>0</v>
      </c>
      <c r="DA447" s="63" t="s">
        <v>4620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4621</v>
      </c>
    </row>
    <row r="449" spans="1:105" ht="12" customHeight="1" x14ac:dyDescent="0.25">
      <c r="A449" s="97" t="s">
        <v>141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4622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4623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4624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4625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4626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4627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4628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4629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4630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4631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4632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4783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4784</v>
      </c>
    </row>
    <row r="463" spans="1:105" ht="12" customHeight="1" x14ac:dyDescent="0.25">
      <c r="A463" s="97" t="s">
        <v>74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4785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4786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4787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4788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4789</v>
      </c>
    </row>
    <row r="468" spans="1:105" ht="12" customHeight="1" x14ac:dyDescent="0.25">
      <c r="A468" s="97" t="s">
        <v>141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4790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4791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4792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4793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4794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4795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4796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4797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4798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4799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4800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377261</v>
      </c>
      <c r="C5" s="120">
        <v>377274</v>
      </c>
      <c r="D5" s="120">
        <v>370957</v>
      </c>
      <c r="E5" s="120">
        <v>364137</v>
      </c>
      <c r="F5" s="120">
        <v>339718</v>
      </c>
      <c r="G5" s="120">
        <v>318363</v>
      </c>
      <c r="H5" s="120">
        <v>294976</v>
      </c>
      <c r="I5" s="120">
        <v>277293</v>
      </c>
      <c r="J5" s="120">
        <v>254061</v>
      </c>
      <c r="K5" s="120">
        <v>240608</v>
      </c>
      <c r="L5" s="120">
        <v>236223</v>
      </c>
      <c r="M5" s="120">
        <v>231078</v>
      </c>
      <c r="N5" s="120">
        <v>226567</v>
      </c>
      <c r="O5" s="120">
        <v>220719</v>
      </c>
      <c r="P5" s="120">
        <v>216256</v>
      </c>
      <c r="Q5" s="120">
        <v>209177</v>
      </c>
      <c r="R5" s="120">
        <v>198438</v>
      </c>
      <c r="S5" s="120">
        <v>188348</v>
      </c>
      <c r="T5" s="120">
        <v>181837</v>
      </c>
      <c r="U5" s="120">
        <v>175213</v>
      </c>
      <c r="V5" s="120">
        <v>171302</v>
      </c>
      <c r="W5" s="120">
        <v>152457</v>
      </c>
      <c r="X5" s="120">
        <v>136768</v>
      </c>
      <c r="Y5" s="120">
        <v>124370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210</v>
      </c>
      <c r="B7" s="52">
        <v>377261</v>
      </c>
      <c r="C7" s="52">
        <v>377274</v>
      </c>
      <c r="D7" s="52">
        <v>370957</v>
      </c>
      <c r="E7" s="52">
        <v>364137</v>
      </c>
      <c r="F7" s="52">
        <v>339718</v>
      </c>
      <c r="G7" s="52">
        <v>318363</v>
      </c>
      <c r="H7" s="52">
        <v>294976</v>
      </c>
      <c r="I7" s="52">
        <v>277293</v>
      </c>
      <c r="J7" s="52">
        <v>254061</v>
      </c>
      <c r="K7" s="52">
        <v>240608</v>
      </c>
      <c r="L7" s="52">
        <v>236223</v>
      </c>
      <c r="M7" s="52">
        <v>231078</v>
      </c>
      <c r="N7" s="52">
        <v>226567</v>
      </c>
      <c r="O7" s="52">
        <v>220719</v>
      </c>
      <c r="P7" s="52">
        <v>216256</v>
      </c>
      <c r="Q7" s="52">
        <v>209177</v>
      </c>
      <c r="R7" s="52">
        <v>198438</v>
      </c>
      <c r="S7" s="52">
        <v>188348</v>
      </c>
      <c r="T7" s="52">
        <v>181837</v>
      </c>
      <c r="U7" s="52">
        <v>175213</v>
      </c>
      <c r="V7" s="52">
        <v>171302</v>
      </c>
      <c r="W7" s="52">
        <v>152457</v>
      </c>
      <c r="X7" s="52">
        <v>136768</v>
      </c>
      <c r="Y7" s="52">
        <v>124370</v>
      </c>
      <c r="DA7" s="63" t="s">
        <v>1077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8874</v>
      </c>
      <c r="C9" s="52">
        <v>9483</v>
      </c>
      <c r="D9" s="52">
        <v>9950</v>
      </c>
      <c r="E9" s="52">
        <v>9871</v>
      </c>
      <c r="F9" s="52">
        <v>9612</v>
      </c>
      <c r="G9" s="52">
        <v>8839</v>
      </c>
      <c r="H9" s="52">
        <v>7614</v>
      </c>
      <c r="I9" s="52">
        <v>6918</v>
      </c>
      <c r="J9" s="52">
        <v>6542</v>
      </c>
      <c r="K9" s="52">
        <v>5973</v>
      </c>
      <c r="L9" s="52">
        <v>6141</v>
      </c>
      <c r="M9" s="52">
        <v>6928</v>
      </c>
      <c r="N9" s="52">
        <v>8436</v>
      </c>
      <c r="O9" s="52">
        <v>10087</v>
      </c>
      <c r="P9" s="52">
        <v>11545</v>
      </c>
      <c r="Q9" s="52">
        <v>11902</v>
      </c>
      <c r="R9" s="52">
        <v>11253</v>
      </c>
      <c r="S9" s="52">
        <v>10257</v>
      </c>
      <c r="T9" s="52">
        <v>9038</v>
      </c>
      <c r="U9" s="52">
        <v>7812</v>
      </c>
      <c r="V9" s="52">
        <v>6727</v>
      </c>
      <c r="W9" s="52">
        <v>5964</v>
      </c>
      <c r="X9" s="52">
        <v>5068</v>
      </c>
      <c r="Y9" s="52">
        <v>4611</v>
      </c>
      <c r="DA9" s="63" t="s">
        <v>1078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138</v>
      </c>
      <c r="B11" s="52">
        <v>365256</v>
      </c>
      <c r="C11" s="52">
        <v>364997</v>
      </c>
      <c r="D11" s="52">
        <v>358939</v>
      </c>
      <c r="E11" s="52">
        <v>352388</v>
      </c>
      <c r="F11" s="52">
        <v>328776</v>
      </c>
      <c r="G11" s="52">
        <v>308132</v>
      </c>
      <c r="H11" s="52">
        <v>285496</v>
      </c>
      <c r="I11" s="52">
        <v>268389</v>
      </c>
      <c r="J11" s="52">
        <v>245899</v>
      </c>
      <c r="K11" s="52">
        <v>232895</v>
      </c>
      <c r="L11" s="52">
        <v>228683</v>
      </c>
      <c r="M11" s="52">
        <v>223758</v>
      </c>
      <c r="N11" s="52">
        <v>219448</v>
      </c>
      <c r="O11" s="52">
        <v>213833</v>
      </c>
      <c r="P11" s="52">
        <v>209547</v>
      </c>
      <c r="Q11" s="52">
        <v>202716</v>
      </c>
      <c r="R11" s="52">
        <v>192383</v>
      </c>
      <c r="S11" s="52">
        <v>182770</v>
      </c>
      <c r="T11" s="52">
        <v>176888</v>
      </c>
      <c r="U11" s="52">
        <v>171015</v>
      </c>
      <c r="V11" s="52">
        <v>167625</v>
      </c>
      <c r="W11" s="52">
        <v>146546</v>
      </c>
      <c r="X11" s="52">
        <v>126427</v>
      </c>
      <c r="Y11" s="52">
        <v>102730</v>
      </c>
      <c r="DA11" s="63" t="s">
        <v>1079</v>
      </c>
    </row>
    <row r="12" spans="1:105" ht="12" customHeight="1" x14ac:dyDescent="0.25">
      <c r="A12" s="97" t="s">
        <v>137</v>
      </c>
      <c r="B12" s="52">
        <v>52</v>
      </c>
      <c r="C12" s="52">
        <v>60</v>
      </c>
      <c r="D12" s="52">
        <v>56</v>
      </c>
      <c r="E12" s="52">
        <v>56</v>
      </c>
      <c r="F12" s="52">
        <v>52</v>
      </c>
      <c r="G12" s="52">
        <v>49</v>
      </c>
      <c r="H12" s="52">
        <v>58</v>
      </c>
      <c r="I12" s="52">
        <v>63</v>
      </c>
      <c r="J12" s="52">
        <v>61</v>
      </c>
      <c r="K12" s="52">
        <v>60</v>
      </c>
      <c r="L12" s="52">
        <v>70</v>
      </c>
      <c r="M12" s="52">
        <v>69</v>
      </c>
      <c r="N12" s="52">
        <v>73</v>
      </c>
      <c r="O12" s="52">
        <v>77</v>
      </c>
      <c r="P12" s="52">
        <v>86</v>
      </c>
      <c r="Q12" s="52">
        <v>88</v>
      </c>
      <c r="R12" s="52">
        <v>88</v>
      </c>
      <c r="S12" s="52">
        <v>94</v>
      </c>
      <c r="T12" s="52">
        <v>98</v>
      </c>
      <c r="U12" s="52">
        <v>104</v>
      </c>
      <c r="V12" s="52">
        <v>126</v>
      </c>
      <c r="W12" s="52">
        <v>117</v>
      </c>
      <c r="X12" s="52">
        <v>105</v>
      </c>
      <c r="Y12" s="52">
        <v>87</v>
      </c>
      <c r="DA12" s="63" t="s">
        <v>1080</v>
      </c>
    </row>
    <row r="13" spans="1:105" ht="12" customHeight="1" x14ac:dyDescent="0.25">
      <c r="A13" s="97" t="s">
        <v>122</v>
      </c>
      <c r="B13" s="52">
        <v>11769</v>
      </c>
      <c r="C13" s="52">
        <v>12027</v>
      </c>
      <c r="D13" s="52">
        <v>11778</v>
      </c>
      <c r="E13" s="52">
        <v>11517</v>
      </c>
      <c r="F13" s="52">
        <v>10726</v>
      </c>
      <c r="G13" s="52">
        <v>10021</v>
      </c>
      <c r="H13" s="52">
        <v>9235</v>
      </c>
      <c r="I13" s="52">
        <v>8652</v>
      </c>
      <c r="J13" s="52">
        <v>7912</v>
      </c>
      <c r="K13" s="52">
        <v>7460</v>
      </c>
      <c r="L13" s="52">
        <v>7261</v>
      </c>
      <c r="M13" s="52">
        <v>7033</v>
      </c>
      <c r="N13" s="52">
        <v>6819</v>
      </c>
      <c r="O13" s="52">
        <v>6572</v>
      </c>
      <c r="P13" s="52">
        <v>6367</v>
      </c>
      <c r="Q13" s="52">
        <v>6108</v>
      </c>
      <c r="R13" s="52">
        <v>5695</v>
      </c>
      <c r="S13" s="52">
        <v>5211</v>
      </c>
      <c r="T13" s="52">
        <v>4585</v>
      </c>
      <c r="U13" s="52">
        <v>3854</v>
      </c>
      <c r="V13" s="52">
        <v>3323</v>
      </c>
      <c r="W13" s="52">
        <v>5391</v>
      </c>
      <c r="X13" s="52">
        <v>9452</v>
      </c>
      <c r="Y13" s="52">
        <v>19805</v>
      </c>
      <c r="DA13" s="63" t="s">
        <v>1081</v>
      </c>
    </row>
    <row r="14" spans="1:105" ht="12" customHeight="1" x14ac:dyDescent="0.25">
      <c r="A14" s="97" t="s">
        <v>121</v>
      </c>
      <c r="B14" s="52">
        <v>184</v>
      </c>
      <c r="C14" s="52">
        <v>190</v>
      </c>
      <c r="D14" s="52">
        <v>184</v>
      </c>
      <c r="E14" s="52">
        <v>176</v>
      </c>
      <c r="F14" s="52">
        <v>164</v>
      </c>
      <c r="G14" s="52">
        <v>161</v>
      </c>
      <c r="H14" s="52">
        <v>187</v>
      </c>
      <c r="I14" s="52">
        <v>189</v>
      </c>
      <c r="J14" s="52">
        <v>189</v>
      </c>
      <c r="K14" s="52">
        <v>193</v>
      </c>
      <c r="L14" s="52">
        <v>209</v>
      </c>
      <c r="M14" s="52">
        <v>218</v>
      </c>
      <c r="N14" s="52">
        <v>227</v>
      </c>
      <c r="O14" s="52">
        <v>237</v>
      </c>
      <c r="P14" s="52">
        <v>256</v>
      </c>
      <c r="Q14" s="52">
        <v>265</v>
      </c>
      <c r="R14" s="52">
        <v>272</v>
      </c>
      <c r="S14" s="52">
        <v>273</v>
      </c>
      <c r="T14" s="52">
        <v>266</v>
      </c>
      <c r="U14" s="52">
        <v>240</v>
      </c>
      <c r="V14" s="52">
        <v>228</v>
      </c>
      <c r="W14" s="52">
        <v>403</v>
      </c>
      <c r="X14" s="52">
        <v>784</v>
      </c>
      <c r="Y14" s="52">
        <v>1748</v>
      </c>
      <c r="DA14" s="63" t="s">
        <v>1082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37464</v>
      </c>
      <c r="C16" s="52">
        <v>39524</v>
      </c>
      <c r="D16" s="52">
        <v>40328</v>
      </c>
      <c r="E16" s="52">
        <v>40929</v>
      </c>
      <c r="F16" s="52">
        <v>37448</v>
      </c>
      <c r="G16" s="52">
        <v>34234</v>
      </c>
      <c r="H16" s="52">
        <v>30286</v>
      </c>
      <c r="I16" s="52">
        <v>28049</v>
      </c>
      <c r="J16" s="52">
        <v>26093</v>
      </c>
      <c r="K16" s="52">
        <v>24035</v>
      </c>
      <c r="L16" s="52">
        <v>20807</v>
      </c>
      <c r="M16" s="52">
        <v>16348</v>
      </c>
      <c r="N16" s="52">
        <v>14149</v>
      </c>
      <c r="O16" s="52">
        <v>13336</v>
      </c>
      <c r="P16" s="52">
        <v>13293</v>
      </c>
      <c r="Q16" s="52">
        <v>12761</v>
      </c>
      <c r="R16" s="52">
        <v>12103</v>
      </c>
      <c r="S16" s="52">
        <v>11037</v>
      </c>
      <c r="T16" s="52">
        <v>10285</v>
      </c>
      <c r="U16" s="52">
        <v>9876</v>
      </c>
      <c r="V16" s="52">
        <v>9341</v>
      </c>
      <c r="W16" s="52">
        <v>7733</v>
      </c>
      <c r="X16" s="52">
        <v>6297</v>
      </c>
      <c r="Y16" s="52">
        <v>5057</v>
      </c>
      <c r="DA16" s="63" t="s">
        <v>1083</v>
      </c>
    </row>
    <row r="17" spans="1:105" ht="12" customHeight="1" x14ac:dyDescent="0.25">
      <c r="A17" s="109" t="s">
        <v>120</v>
      </c>
      <c r="B17" s="36">
        <v>339797</v>
      </c>
      <c r="C17" s="36">
        <v>337750</v>
      </c>
      <c r="D17" s="36">
        <v>330629</v>
      </c>
      <c r="E17" s="36">
        <v>323208</v>
      </c>
      <c r="F17" s="36">
        <v>302270</v>
      </c>
      <c r="G17" s="36">
        <v>284129</v>
      </c>
      <c r="H17" s="36">
        <v>264690</v>
      </c>
      <c r="I17" s="36">
        <v>249244</v>
      </c>
      <c r="J17" s="36">
        <v>227968</v>
      </c>
      <c r="K17" s="36">
        <v>216573</v>
      </c>
      <c r="L17" s="36">
        <v>215416</v>
      </c>
      <c r="M17" s="36">
        <v>214730</v>
      </c>
      <c r="N17" s="36">
        <v>212418</v>
      </c>
      <c r="O17" s="36">
        <v>207383</v>
      </c>
      <c r="P17" s="36">
        <v>202963</v>
      </c>
      <c r="Q17" s="36">
        <v>196416</v>
      </c>
      <c r="R17" s="36">
        <v>186335</v>
      </c>
      <c r="S17" s="36">
        <v>177311</v>
      </c>
      <c r="T17" s="36">
        <v>171552</v>
      </c>
      <c r="U17" s="36">
        <v>165337</v>
      </c>
      <c r="V17" s="36">
        <v>161961</v>
      </c>
      <c r="W17" s="36">
        <v>144724</v>
      </c>
      <c r="X17" s="36">
        <v>130471</v>
      </c>
      <c r="Y17" s="36">
        <v>119313</v>
      </c>
      <c r="DA17" s="60" t="s">
        <v>1084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1157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210</v>
      </c>
      <c r="B21" s="52"/>
      <c r="C21" s="52">
        <v>29474</v>
      </c>
      <c r="D21" s="52">
        <v>29480</v>
      </c>
      <c r="E21" s="52">
        <v>29530</v>
      </c>
      <c r="F21" s="52">
        <v>29656</v>
      </c>
      <c r="G21" s="52">
        <v>29888</v>
      </c>
      <c r="H21" s="52">
        <v>30235</v>
      </c>
      <c r="I21" s="52">
        <v>30722</v>
      </c>
      <c r="J21" s="52">
        <v>31340</v>
      </c>
      <c r="K21" s="52">
        <v>32125</v>
      </c>
      <c r="L21" s="52">
        <v>33079</v>
      </c>
      <c r="M21" s="52">
        <v>34233</v>
      </c>
      <c r="N21" s="52">
        <v>35639</v>
      </c>
      <c r="O21" s="52">
        <v>31419</v>
      </c>
      <c r="P21" s="52">
        <v>9857</v>
      </c>
      <c r="Q21" s="52">
        <v>12223</v>
      </c>
      <c r="R21" s="52">
        <v>14973</v>
      </c>
      <c r="S21" s="52">
        <v>18100</v>
      </c>
      <c r="T21" s="52">
        <v>15736</v>
      </c>
      <c r="U21" s="52">
        <v>14294</v>
      </c>
      <c r="V21" s="52">
        <v>12745</v>
      </c>
      <c r="W21" s="52">
        <v>18845</v>
      </c>
      <c r="X21" s="52">
        <v>15689</v>
      </c>
      <c r="Y21" s="52">
        <v>14140</v>
      </c>
      <c r="DA21" s="63" t="s">
        <v>1158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1387</v>
      </c>
      <c r="D23" s="52">
        <v>1390</v>
      </c>
      <c r="E23" s="52">
        <v>1417</v>
      </c>
      <c r="F23" s="52">
        <v>1488</v>
      </c>
      <c r="G23" s="52">
        <v>1621</v>
      </c>
      <c r="H23" s="52">
        <v>1826</v>
      </c>
      <c r="I23" s="52">
        <v>1283</v>
      </c>
      <c r="J23" s="52">
        <v>1115</v>
      </c>
      <c r="K23" s="52">
        <v>1592</v>
      </c>
      <c r="L23" s="52">
        <v>1346</v>
      </c>
      <c r="M23" s="52">
        <v>1054</v>
      </c>
      <c r="N23" s="52">
        <v>903</v>
      </c>
      <c r="O23" s="52">
        <v>1074</v>
      </c>
      <c r="P23" s="52">
        <v>742</v>
      </c>
      <c r="Q23" s="52">
        <v>950</v>
      </c>
      <c r="R23" s="52">
        <v>1239</v>
      </c>
      <c r="S23" s="52">
        <v>1640</v>
      </c>
      <c r="T23" s="52">
        <v>1924</v>
      </c>
      <c r="U23" s="52">
        <v>2086</v>
      </c>
      <c r="V23" s="52">
        <v>2062</v>
      </c>
      <c r="W23" s="52">
        <v>1813</v>
      </c>
      <c r="X23" s="52">
        <v>1317</v>
      </c>
      <c r="Y23" s="52">
        <v>882</v>
      </c>
      <c r="DA23" s="63" t="s">
        <v>1159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138</v>
      </c>
      <c r="B25" s="52"/>
      <c r="C25" s="52">
        <v>28536</v>
      </c>
      <c r="D25" s="52">
        <v>28542</v>
      </c>
      <c r="E25" s="52">
        <v>28589</v>
      </c>
      <c r="F25" s="52">
        <v>28710</v>
      </c>
      <c r="G25" s="52">
        <v>28936</v>
      </c>
      <c r="H25" s="52">
        <v>29273</v>
      </c>
      <c r="I25" s="52">
        <v>29873</v>
      </c>
      <c r="J25" s="52">
        <v>31192</v>
      </c>
      <c r="K25" s="52">
        <v>31910</v>
      </c>
      <c r="L25" s="52">
        <v>32897</v>
      </c>
      <c r="M25" s="52">
        <v>34068</v>
      </c>
      <c r="N25" s="52">
        <v>35478</v>
      </c>
      <c r="O25" s="52">
        <v>31270</v>
      </c>
      <c r="P25" s="52">
        <v>9729</v>
      </c>
      <c r="Q25" s="52">
        <v>12105</v>
      </c>
      <c r="R25" s="52">
        <v>14853</v>
      </c>
      <c r="S25" s="52">
        <v>17954</v>
      </c>
      <c r="T25" s="52">
        <v>15596</v>
      </c>
      <c r="U25" s="52">
        <v>14162</v>
      </c>
      <c r="V25" s="52">
        <v>12618</v>
      </c>
      <c r="W25" s="52">
        <v>30484</v>
      </c>
      <c r="X25" s="52">
        <v>34681</v>
      </c>
      <c r="Y25" s="52">
        <v>41332</v>
      </c>
      <c r="DA25" s="63" t="s">
        <v>1160</v>
      </c>
    </row>
    <row r="26" spans="1:105" ht="12" customHeight="1" x14ac:dyDescent="0.25">
      <c r="A26" s="97" t="s">
        <v>137</v>
      </c>
      <c r="B26" s="52"/>
      <c r="C26" s="52">
        <v>4</v>
      </c>
      <c r="D26" s="52">
        <v>4</v>
      </c>
      <c r="E26" s="52">
        <v>4</v>
      </c>
      <c r="F26" s="52">
        <v>4</v>
      </c>
      <c r="G26" s="52">
        <v>4</v>
      </c>
      <c r="H26" s="52">
        <v>4</v>
      </c>
      <c r="I26" s="52">
        <v>4</v>
      </c>
      <c r="J26" s="52">
        <v>5</v>
      </c>
      <c r="K26" s="52">
        <v>6</v>
      </c>
      <c r="L26" s="52">
        <v>4</v>
      </c>
      <c r="M26" s="52">
        <v>5</v>
      </c>
      <c r="N26" s="52">
        <v>5</v>
      </c>
      <c r="O26" s="52">
        <v>7</v>
      </c>
      <c r="P26" s="52">
        <v>5</v>
      </c>
      <c r="Q26" s="52">
        <v>2</v>
      </c>
      <c r="R26" s="52">
        <v>4</v>
      </c>
      <c r="S26" s="52">
        <v>3</v>
      </c>
      <c r="T26" s="52">
        <v>8</v>
      </c>
      <c r="U26" s="52">
        <v>5</v>
      </c>
      <c r="V26" s="52">
        <v>6</v>
      </c>
      <c r="W26" s="52">
        <v>9</v>
      </c>
      <c r="X26" s="52">
        <v>15</v>
      </c>
      <c r="Y26" s="52">
        <v>18</v>
      </c>
      <c r="DA26" s="63" t="s">
        <v>1161</v>
      </c>
    </row>
    <row r="27" spans="1:105" ht="12" customHeight="1" x14ac:dyDescent="0.25">
      <c r="A27" s="97" t="s">
        <v>122</v>
      </c>
      <c r="B27" s="52"/>
      <c r="C27" s="52">
        <v>1839</v>
      </c>
      <c r="D27" s="52">
        <v>1843</v>
      </c>
      <c r="E27" s="52">
        <v>1871</v>
      </c>
      <c r="F27" s="52">
        <v>1941</v>
      </c>
      <c r="G27" s="52">
        <v>2074</v>
      </c>
      <c r="H27" s="52">
        <v>2282</v>
      </c>
      <c r="I27" s="52">
        <v>1479</v>
      </c>
      <c r="J27" s="52">
        <v>1150</v>
      </c>
      <c r="K27" s="52">
        <v>1677</v>
      </c>
      <c r="L27" s="52">
        <v>1443</v>
      </c>
      <c r="M27" s="52">
        <v>1336</v>
      </c>
      <c r="N27" s="52">
        <v>1185</v>
      </c>
      <c r="O27" s="52">
        <v>1184</v>
      </c>
      <c r="P27" s="52">
        <v>1079</v>
      </c>
      <c r="Q27" s="52">
        <v>895</v>
      </c>
      <c r="R27" s="52">
        <v>911</v>
      </c>
      <c r="S27" s="52">
        <v>1136</v>
      </c>
      <c r="T27" s="52">
        <v>1065</v>
      </c>
      <c r="U27" s="52">
        <v>952</v>
      </c>
      <c r="V27" s="52">
        <v>855</v>
      </c>
      <c r="W27" s="52">
        <v>759</v>
      </c>
      <c r="X27" s="52">
        <v>658</v>
      </c>
      <c r="Y27" s="52">
        <v>567</v>
      </c>
      <c r="DA27" s="63" t="s">
        <v>1162</v>
      </c>
    </row>
    <row r="28" spans="1:105" ht="12" customHeight="1" x14ac:dyDescent="0.25">
      <c r="A28" s="97" t="s">
        <v>121</v>
      </c>
      <c r="B28" s="52"/>
      <c r="C28" s="52">
        <v>29</v>
      </c>
      <c r="D28" s="52">
        <v>28</v>
      </c>
      <c r="E28" s="52">
        <v>29</v>
      </c>
      <c r="F28" s="52">
        <v>31</v>
      </c>
      <c r="G28" s="52">
        <v>33</v>
      </c>
      <c r="H28" s="52">
        <v>34</v>
      </c>
      <c r="I28" s="52">
        <v>23</v>
      </c>
      <c r="J28" s="52">
        <v>19</v>
      </c>
      <c r="K28" s="52">
        <v>28</v>
      </c>
      <c r="L28" s="52">
        <v>25</v>
      </c>
      <c r="M28" s="52">
        <v>26</v>
      </c>
      <c r="N28" s="52">
        <v>31</v>
      </c>
      <c r="O28" s="52">
        <v>36</v>
      </c>
      <c r="P28" s="52">
        <v>39</v>
      </c>
      <c r="Q28" s="52">
        <v>26</v>
      </c>
      <c r="R28" s="52">
        <v>28</v>
      </c>
      <c r="S28" s="52">
        <v>39</v>
      </c>
      <c r="T28" s="52">
        <v>41</v>
      </c>
      <c r="U28" s="52">
        <v>42</v>
      </c>
      <c r="V28" s="52">
        <v>40</v>
      </c>
      <c r="W28" s="52">
        <v>49</v>
      </c>
      <c r="X28" s="52">
        <v>36</v>
      </c>
      <c r="Y28" s="52">
        <v>38</v>
      </c>
      <c r="DA28" s="63" t="s">
        <v>1163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5854</v>
      </c>
      <c r="D30" s="52">
        <v>5869</v>
      </c>
      <c r="E30" s="52">
        <v>5974</v>
      </c>
      <c r="F30" s="52">
        <v>6251</v>
      </c>
      <c r="G30" s="52">
        <v>6768</v>
      </c>
      <c r="H30" s="52">
        <v>7567</v>
      </c>
      <c r="I30" s="52">
        <v>5175</v>
      </c>
      <c r="J30" s="52">
        <v>5194</v>
      </c>
      <c r="K30" s="52">
        <v>6106</v>
      </c>
      <c r="L30" s="52">
        <v>5192</v>
      </c>
      <c r="M30" s="52">
        <v>4913</v>
      </c>
      <c r="N30" s="52">
        <v>3097</v>
      </c>
      <c r="O30" s="52">
        <v>3416</v>
      </c>
      <c r="P30" s="52">
        <v>2053</v>
      </c>
      <c r="Q30" s="52">
        <v>2594</v>
      </c>
      <c r="R30" s="52">
        <v>2680</v>
      </c>
      <c r="S30" s="52">
        <v>2534</v>
      </c>
      <c r="T30" s="52">
        <v>1630</v>
      </c>
      <c r="U30" s="52">
        <v>1397</v>
      </c>
      <c r="V30" s="52">
        <v>1727</v>
      </c>
      <c r="W30" s="52">
        <v>2140</v>
      </c>
      <c r="X30" s="52">
        <v>1663</v>
      </c>
      <c r="Y30" s="52">
        <v>1514</v>
      </c>
      <c r="DA30" s="63" t="s">
        <v>1164</v>
      </c>
    </row>
    <row r="31" spans="1:105" ht="12" customHeight="1" x14ac:dyDescent="0.25">
      <c r="A31" s="109" t="s">
        <v>120</v>
      </c>
      <c r="B31" s="36"/>
      <c r="C31" s="36">
        <v>53093</v>
      </c>
      <c r="D31" s="36">
        <v>53194</v>
      </c>
      <c r="E31" s="36">
        <v>53880</v>
      </c>
      <c r="F31" s="36">
        <v>55708</v>
      </c>
      <c r="G31" s="36">
        <v>59193</v>
      </c>
      <c r="H31" s="36">
        <v>64786</v>
      </c>
      <c r="I31" s="36">
        <v>41096</v>
      </c>
      <c r="J31" s="36">
        <v>39576</v>
      </c>
      <c r="K31" s="36">
        <v>45358</v>
      </c>
      <c r="L31" s="36">
        <v>42815</v>
      </c>
      <c r="M31" s="36">
        <v>41147</v>
      </c>
      <c r="N31" s="36">
        <v>39858</v>
      </c>
      <c r="O31" s="36">
        <v>37974</v>
      </c>
      <c r="P31" s="36">
        <v>20650</v>
      </c>
      <c r="Q31" s="36">
        <v>26588</v>
      </c>
      <c r="R31" s="36">
        <v>31064</v>
      </c>
      <c r="S31" s="36">
        <v>38513</v>
      </c>
      <c r="T31" s="36">
        <v>38208</v>
      </c>
      <c r="U31" s="36">
        <v>34698</v>
      </c>
      <c r="V31" s="36">
        <v>29121</v>
      </c>
      <c r="W31" s="36">
        <v>26787</v>
      </c>
      <c r="X31" s="36">
        <v>19723</v>
      </c>
      <c r="Y31" s="36">
        <v>21129</v>
      </c>
      <c r="DA31" s="60" t="s">
        <v>1165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1244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210</v>
      </c>
      <c r="B35" s="52"/>
      <c r="C35" s="52">
        <v>29487</v>
      </c>
      <c r="D35" s="52">
        <v>23163</v>
      </c>
      <c r="E35" s="52">
        <v>22710</v>
      </c>
      <c r="F35" s="52">
        <v>5237</v>
      </c>
      <c r="G35" s="52">
        <v>8533</v>
      </c>
      <c r="H35" s="52">
        <v>6848</v>
      </c>
      <c r="I35" s="52">
        <v>13039</v>
      </c>
      <c r="J35" s="52">
        <v>8108</v>
      </c>
      <c r="K35" s="52">
        <v>18672</v>
      </c>
      <c r="L35" s="52">
        <v>28694</v>
      </c>
      <c r="M35" s="52">
        <v>29088</v>
      </c>
      <c r="N35" s="52">
        <v>31128</v>
      </c>
      <c r="O35" s="52">
        <v>25571</v>
      </c>
      <c r="P35" s="52">
        <v>5394</v>
      </c>
      <c r="Q35" s="52">
        <v>5144</v>
      </c>
      <c r="R35" s="52">
        <v>4234</v>
      </c>
      <c r="S35" s="52">
        <v>8010</v>
      </c>
      <c r="T35" s="52">
        <v>9225</v>
      </c>
      <c r="U35" s="52">
        <v>7670</v>
      </c>
      <c r="V35" s="52">
        <v>8834</v>
      </c>
      <c r="W35" s="52">
        <v>0</v>
      </c>
      <c r="X35" s="52">
        <v>0</v>
      </c>
      <c r="Y35" s="52">
        <v>1742</v>
      </c>
      <c r="DA35" s="63" t="s">
        <v>1245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1996</v>
      </c>
      <c r="D37" s="52">
        <v>1857</v>
      </c>
      <c r="E37" s="52">
        <v>1338</v>
      </c>
      <c r="F37" s="52">
        <v>1229</v>
      </c>
      <c r="G37" s="52">
        <v>848</v>
      </c>
      <c r="H37" s="52">
        <v>601</v>
      </c>
      <c r="I37" s="52">
        <v>587</v>
      </c>
      <c r="J37" s="52">
        <v>739</v>
      </c>
      <c r="K37" s="52">
        <v>1023</v>
      </c>
      <c r="L37" s="52">
        <v>1514</v>
      </c>
      <c r="M37" s="52">
        <v>1841</v>
      </c>
      <c r="N37" s="52">
        <v>2411</v>
      </c>
      <c r="O37" s="52">
        <v>2725</v>
      </c>
      <c r="P37" s="52">
        <v>2200</v>
      </c>
      <c r="Q37" s="52">
        <v>1307</v>
      </c>
      <c r="R37" s="52">
        <v>590</v>
      </c>
      <c r="S37" s="52">
        <v>644</v>
      </c>
      <c r="T37" s="52">
        <v>705</v>
      </c>
      <c r="U37" s="52">
        <v>860</v>
      </c>
      <c r="V37" s="52">
        <v>977</v>
      </c>
      <c r="W37" s="52">
        <v>1050</v>
      </c>
      <c r="X37" s="52">
        <v>421</v>
      </c>
      <c r="Y37" s="52">
        <v>425</v>
      </c>
      <c r="DA37" s="63" t="s">
        <v>1246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138</v>
      </c>
      <c r="B39" s="52"/>
      <c r="C39" s="52">
        <v>28277</v>
      </c>
      <c r="D39" s="52">
        <v>22484</v>
      </c>
      <c r="E39" s="52">
        <v>22038</v>
      </c>
      <c r="F39" s="52">
        <v>5098</v>
      </c>
      <c r="G39" s="52">
        <v>8292</v>
      </c>
      <c r="H39" s="52">
        <v>6637</v>
      </c>
      <c r="I39" s="52">
        <v>12766</v>
      </c>
      <c r="J39" s="52">
        <v>8702</v>
      </c>
      <c r="K39" s="52">
        <v>18906</v>
      </c>
      <c r="L39" s="52">
        <v>28685</v>
      </c>
      <c r="M39" s="52">
        <v>29143</v>
      </c>
      <c r="N39" s="52">
        <v>31168</v>
      </c>
      <c r="O39" s="52">
        <v>25655</v>
      </c>
      <c r="P39" s="52">
        <v>5443</v>
      </c>
      <c r="Q39" s="52">
        <v>5274</v>
      </c>
      <c r="R39" s="52">
        <v>4520</v>
      </c>
      <c r="S39" s="52">
        <v>8341</v>
      </c>
      <c r="T39" s="52">
        <v>9714</v>
      </c>
      <c r="U39" s="52">
        <v>8289</v>
      </c>
      <c r="V39" s="52">
        <v>9228</v>
      </c>
      <c r="W39" s="52">
        <v>9405</v>
      </c>
      <c r="X39" s="52">
        <v>14562</v>
      </c>
      <c r="Y39" s="52">
        <v>17635</v>
      </c>
      <c r="DA39" s="63" t="s">
        <v>1247</v>
      </c>
    </row>
    <row r="40" spans="1:105" ht="12" customHeight="1" x14ac:dyDescent="0.25">
      <c r="A40" s="97" t="s">
        <v>137</v>
      </c>
      <c r="B40" s="52"/>
      <c r="C40" s="52">
        <v>12</v>
      </c>
      <c r="D40" s="52">
        <v>0</v>
      </c>
      <c r="E40" s="52">
        <v>4</v>
      </c>
      <c r="F40" s="52">
        <v>0</v>
      </c>
      <c r="G40" s="52">
        <v>1</v>
      </c>
      <c r="H40" s="52">
        <v>13</v>
      </c>
      <c r="I40" s="52">
        <v>9</v>
      </c>
      <c r="J40" s="52">
        <v>3</v>
      </c>
      <c r="K40" s="52">
        <v>5</v>
      </c>
      <c r="L40" s="52">
        <v>14</v>
      </c>
      <c r="M40" s="52">
        <v>4</v>
      </c>
      <c r="N40" s="52">
        <v>9</v>
      </c>
      <c r="O40" s="52">
        <v>11</v>
      </c>
      <c r="P40" s="52">
        <v>14</v>
      </c>
      <c r="Q40" s="52">
        <v>4</v>
      </c>
      <c r="R40" s="52">
        <v>4</v>
      </c>
      <c r="S40" s="52">
        <v>9</v>
      </c>
      <c r="T40" s="52">
        <v>12</v>
      </c>
      <c r="U40" s="52">
        <v>11</v>
      </c>
      <c r="V40" s="52">
        <v>28</v>
      </c>
      <c r="W40" s="52">
        <v>0</v>
      </c>
      <c r="X40" s="52">
        <v>3</v>
      </c>
      <c r="Y40" s="52">
        <v>0</v>
      </c>
      <c r="DA40" s="63" t="s">
        <v>1248</v>
      </c>
    </row>
    <row r="41" spans="1:105" ht="12" customHeight="1" x14ac:dyDescent="0.25">
      <c r="A41" s="97" t="s">
        <v>122</v>
      </c>
      <c r="B41" s="52"/>
      <c r="C41" s="52">
        <v>2097</v>
      </c>
      <c r="D41" s="52">
        <v>1594</v>
      </c>
      <c r="E41" s="52">
        <v>1610</v>
      </c>
      <c r="F41" s="52">
        <v>1150</v>
      </c>
      <c r="G41" s="52">
        <v>1369</v>
      </c>
      <c r="H41" s="52">
        <v>1496</v>
      </c>
      <c r="I41" s="52">
        <v>896</v>
      </c>
      <c r="J41" s="52">
        <v>410</v>
      </c>
      <c r="K41" s="52">
        <v>1225</v>
      </c>
      <c r="L41" s="52">
        <v>1244</v>
      </c>
      <c r="M41" s="52">
        <v>1108</v>
      </c>
      <c r="N41" s="52">
        <v>971</v>
      </c>
      <c r="O41" s="52">
        <v>937</v>
      </c>
      <c r="P41" s="52">
        <v>874</v>
      </c>
      <c r="Q41" s="52">
        <v>636</v>
      </c>
      <c r="R41" s="52">
        <v>498</v>
      </c>
      <c r="S41" s="52">
        <v>652</v>
      </c>
      <c r="T41" s="52">
        <v>439</v>
      </c>
      <c r="U41" s="52">
        <v>221</v>
      </c>
      <c r="V41" s="52">
        <v>324</v>
      </c>
      <c r="W41" s="52">
        <v>2827</v>
      </c>
      <c r="X41" s="52">
        <v>4719</v>
      </c>
      <c r="Y41" s="52">
        <v>10920</v>
      </c>
      <c r="DA41" s="63" t="s">
        <v>1249</v>
      </c>
    </row>
    <row r="42" spans="1:105" ht="12" customHeight="1" x14ac:dyDescent="0.25">
      <c r="A42" s="97" t="s">
        <v>121</v>
      </c>
      <c r="B42" s="52"/>
      <c r="C42" s="52">
        <v>35</v>
      </c>
      <c r="D42" s="52">
        <v>22</v>
      </c>
      <c r="E42" s="52">
        <v>21</v>
      </c>
      <c r="F42" s="52">
        <v>19</v>
      </c>
      <c r="G42" s="52">
        <v>30</v>
      </c>
      <c r="H42" s="52">
        <v>60</v>
      </c>
      <c r="I42" s="52">
        <v>25</v>
      </c>
      <c r="J42" s="52">
        <v>19</v>
      </c>
      <c r="K42" s="52">
        <v>32</v>
      </c>
      <c r="L42" s="52">
        <v>41</v>
      </c>
      <c r="M42" s="52">
        <v>35</v>
      </c>
      <c r="N42" s="52">
        <v>40</v>
      </c>
      <c r="O42" s="52">
        <v>46</v>
      </c>
      <c r="P42" s="52">
        <v>58</v>
      </c>
      <c r="Q42" s="52">
        <v>35</v>
      </c>
      <c r="R42" s="52">
        <v>35</v>
      </c>
      <c r="S42" s="52">
        <v>40</v>
      </c>
      <c r="T42" s="52">
        <v>34</v>
      </c>
      <c r="U42" s="52">
        <v>16</v>
      </c>
      <c r="V42" s="52">
        <v>28</v>
      </c>
      <c r="W42" s="52">
        <v>224</v>
      </c>
      <c r="X42" s="52">
        <v>417</v>
      </c>
      <c r="Y42" s="52">
        <v>1002</v>
      </c>
      <c r="DA42" s="63" t="s">
        <v>1250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7914</v>
      </c>
      <c r="D44" s="52">
        <v>6673</v>
      </c>
      <c r="E44" s="52">
        <v>6575</v>
      </c>
      <c r="F44" s="52">
        <v>2770</v>
      </c>
      <c r="G44" s="52">
        <v>3554</v>
      </c>
      <c r="H44" s="52">
        <v>3619</v>
      </c>
      <c r="I44" s="52">
        <v>2938</v>
      </c>
      <c r="J44" s="52">
        <v>3238</v>
      </c>
      <c r="K44" s="52">
        <v>4048</v>
      </c>
      <c r="L44" s="52">
        <v>1964</v>
      </c>
      <c r="M44" s="52">
        <v>454</v>
      </c>
      <c r="N44" s="52">
        <v>898</v>
      </c>
      <c r="O44" s="52">
        <v>2603</v>
      </c>
      <c r="P44" s="52">
        <v>2010</v>
      </c>
      <c r="Q44" s="52">
        <v>2062</v>
      </c>
      <c r="R44" s="52">
        <v>2022</v>
      </c>
      <c r="S44" s="52">
        <v>1468</v>
      </c>
      <c r="T44" s="52">
        <v>878</v>
      </c>
      <c r="U44" s="52">
        <v>988</v>
      </c>
      <c r="V44" s="52">
        <v>1192</v>
      </c>
      <c r="W44" s="52">
        <v>532</v>
      </c>
      <c r="X44" s="52">
        <v>227</v>
      </c>
      <c r="Y44" s="52">
        <v>274</v>
      </c>
      <c r="DA44" s="63" t="s">
        <v>1251</v>
      </c>
    </row>
    <row r="45" spans="1:105" ht="12" customHeight="1" x14ac:dyDescent="0.25">
      <c r="A45" s="109" t="s">
        <v>120</v>
      </c>
      <c r="B45" s="36"/>
      <c r="C45" s="36">
        <v>51046</v>
      </c>
      <c r="D45" s="36">
        <v>46073</v>
      </c>
      <c r="E45" s="36">
        <v>46459</v>
      </c>
      <c r="F45" s="36">
        <v>34770</v>
      </c>
      <c r="G45" s="36">
        <v>41052</v>
      </c>
      <c r="H45" s="36">
        <v>45347</v>
      </c>
      <c r="I45" s="36">
        <v>25650</v>
      </c>
      <c r="J45" s="36">
        <v>18300</v>
      </c>
      <c r="K45" s="36">
        <v>33963</v>
      </c>
      <c r="L45" s="36">
        <v>41658</v>
      </c>
      <c r="M45" s="36">
        <v>40461</v>
      </c>
      <c r="N45" s="36">
        <v>37546</v>
      </c>
      <c r="O45" s="36">
        <v>32939</v>
      </c>
      <c r="P45" s="36">
        <v>16230</v>
      </c>
      <c r="Q45" s="36">
        <v>20041</v>
      </c>
      <c r="R45" s="36">
        <v>20983</v>
      </c>
      <c r="S45" s="36">
        <v>29489</v>
      </c>
      <c r="T45" s="36">
        <v>32449</v>
      </c>
      <c r="U45" s="36">
        <v>28483</v>
      </c>
      <c r="V45" s="36">
        <v>25745</v>
      </c>
      <c r="W45" s="36">
        <v>9550</v>
      </c>
      <c r="X45" s="36">
        <v>5470</v>
      </c>
      <c r="Y45" s="36">
        <v>9971</v>
      </c>
      <c r="DA45" s="60" t="s">
        <v>1252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1331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210</v>
      </c>
      <c r="B49" s="52"/>
      <c r="C49" s="52">
        <v>11776</v>
      </c>
      <c r="D49" s="52">
        <v>9532</v>
      </c>
      <c r="E49" s="52">
        <v>9443</v>
      </c>
      <c r="F49" s="52">
        <v>2222</v>
      </c>
      <c r="G49" s="52">
        <v>2790</v>
      </c>
      <c r="H49" s="52">
        <v>2342</v>
      </c>
      <c r="I49" s="52">
        <v>4482</v>
      </c>
      <c r="J49" s="52">
        <v>2887</v>
      </c>
      <c r="K49" s="52">
        <v>6070</v>
      </c>
      <c r="L49" s="52">
        <v>9132</v>
      </c>
      <c r="M49" s="52">
        <v>8336</v>
      </c>
      <c r="N49" s="52">
        <v>8817</v>
      </c>
      <c r="O49" s="52">
        <v>7598</v>
      </c>
      <c r="P49" s="52">
        <v>2887</v>
      </c>
      <c r="Q49" s="52">
        <v>2497</v>
      </c>
      <c r="R49" s="52">
        <v>1412</v>
      </c>
      <c r="S49" s="52">
        <v>2756</v>
      </c>
      <c r="T49" s="52">
        <v>3096</v>
      </c>
      <c r="U49" s="52">
        <v>3086</v>
      </c>
      <c r="V49" s="52">
        <v>2894</v>
      </c>
      <c r="W49" s="52">
        <v>0</v>
      </c>
      <c r="X49" s="52">
        <v>0</v>
      </c>
      <c r="Y49" s="52">
        <v>637</v>
      </c>
      <c r="DA49" s="63" t="s">
        <v>1332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327</v>
      </c>
      <c r="D51" s="52">
        <v>238</v>
      </c>
      <c r="E51" s="52">
        <v>152</v>
      </c>
      <c r="F51" s="52">
        <v>48</v>
      </c>
      <c r="G51" s="52">
        <v>92</v>
      </c>
      <c r="H51" s="52">
        <v>65</v>
      </c>
      <c r="I51" s="52">
        <v>94</v>
      </c>
      <c r="J51" s="52">
        <v>116</v>
      </c>
      <c r="K51" s="52">
        <v>121</v>
      </c>
      <c r="L51" s="52">
        <v>238</v>
      </c>
      <c r="M51" s="52">
        <v>134</v>
      </c>
      <c r="N51" s="52">
        <v>280</v>
      </c>
      <c r="O51" s="52">
        <v>279</v>
      </c>
      <c r="P51" s="52">
        <v>58</v>
      </c>
      <c r="Q51" s="52">
        <v>79</v>
      </c>
      <c r="R51" s="52">
        <v>26</v>
      </c>
      <c r="S51" s="52">
        <v>37</v>
      </c>
      <c r="T51" s="52">
        <v>79</v>
      </c>
      <c r="U51" s="52">
        <v>98</v>
      </c>
      <c r="V51" s="52">
        <v>147</v>
      </c>
      <c r="W51" s="52">
        <v>0</v>
      </c>
      <c r="X51" s="52">
        <v>0</v>
      </c>
      <c r="Y51" s="52">
        <v>86</v>
      </c>
      <c r="DA51" s="63" t="s">
        <v>1333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138</v>
      </c>
      <c r="B53" s="52"/>
      <c r="C53" s="52">
        <v>10920</v>
      </c>
      <c r="D53" s="52">
        <v>8867</v>
      </c>
      <c r="E53" s="52">
        <v>8763</v>
      </c>
      <c r="F53" s="52">
        <v>1726</v>
      </c>
      <c r="G53" s="52">
        <v>2333</v>
      </c>
      <c r="H53" s="52">
        <v>1806</v>
      </c>
      <c r="I53" s="52">
        <v>4162</v>
      </c>
      <c r="J53" s="52">
        <v>2734</v>
      </c>
      <c r="K53" s="52">
        <v>5659</v>
      </c>
      <c r="L53" s="52">
        <v>8718</v>
      </c>
      <c r="M53" s="52">
        <v>8008</v>
      </c>
      <c r="N53" s="52">
        <v>8528</v>
      </c>
      <c r="O53" s="52">
        <v>7302</v>
      </c>
      <c r="P53" s="52">
        <v>2407</v>
      </c>
      <c r="Q53" s="52">
        <v>2167</v>
      </c>
      <c r="R53" s="52">
        <v>1232</v>
      </c>
      <c r="S53" s="52">
        <v>2515</v>
      </c>
      <c r="T53" s="52">
        <v>2932</v>
      </c>
      <c r="U53" s="52">
        <v>2986</v>
      </c>
      <c r="V53" s="52">
        <v>2769</v>
      </c>
      <c r="W53" s="52">
        <v>0</v>
      </c>
      <c r="X53" s="52">
        <v>0</v>
      </c>
      <c r="Y53" s="52">
        <v>101</v>
      </c>
      <c r="DA53" s="63" t="s">
        <v>1334</v>
      </c>
    </row>
    <row r="54" spans="1:105" ht="12" customHeight="1" x14ac:dyDescent="0.25">
      <c r="A54" s="108" t="s">
        <v>137</v>
      </c>
      <c r="B54" s="52"/>
      <c r="C54" s="52">
        <v>5</v>
      </c>
      <c r="D54" s="52">
        <v>0</v>
      </c>
      <c r="E54" s="52">
        <v>2</v>
      </c>
      <c r="F54" s="52">
        <v>0</v>
      </c>
      <c r="G54" s="52">
        <v>0</v>
      </c>
      <c r="H54" s="52">
        <v>4</v>
      </c>
      <c r="I54" s="52">
        <v>3</v>
      </c>
      <c r="J54" s="52">
        <v>1</v>
      </c>
      <c r="K54" s="52">
        <v>2</v>
      </c>
      <c r="L54" s="52">
        <v>5</v>
      </c>
      <c r="M54" s="52">
        <v>1</v>
      </c>
      <c r="N54" s="52">
        <v>3</v>
      </c>
      <c r="O54" s="52">
        <v>4</v>
      </c>
      <c r="P54" s="52">
        <v>7</v>
      </c>
      <c r="Q54" s="52">
        <v>3</v>
      </c>
      <c r="R54" s="52">
        <v>2</v>
      </c>
      <c r="S54" s="52">
        <v>3</v>
      </c>
      <c r="T54" s="52">
        <v>5</v>
      </c>
      <c r="U54" s="52">
        <v>5</v>
      </c>
      <c r="V54" s="52">
        <v>10</v>
      </c>
      <c r="W54" s="52">
        <v>0</v>
      </c>
      <c r="X54" s="52">
        <v>0</v>
      </c>
      <c r="Y54" s="52">
        <v>0</v>
      </c>
      <c r="DA54" s="63" t="s">
        <v>1335</v>
      </c>
    </row>
    <row r="55" spans="1:105" ht="12" customHeight="1" x14ac:dyDescent="0.25">
      <c r="A55" s="108" t="s">
        <v>122</v>
      </c>
      <c r="B55" s="52"/>
      <c r="C55" s="52">
        <v>837</v>
      </c>
      <c r="D55" s="52">
        <v>656</v>
      </c>
      <c r="E55" s="52">
        <v>669</v>
      </c>
      <c r="F55" s="52">
        <v>488</v>
      </c>
      <c r="G55" s="52">
        <v>447</v>
      </c>
      <c r="H55" s="52">
        <v>511</v>
      </c>
      <c r="I55" s="52">
        <v>308</v>
      </c>
      <c r="J55" s="52">
        <v>145</v>
      </c>
      <c r="K55" s="52">
        <v>398</v>
      </c>
      <c r="L55" s="52">
        <v>396</v>
      </c>
      <c r="M55" s="52">
        <v>317</v>
      </c>
      <c r="N55" s="52">
        <v>275</v>
      </c>
      <c r="O55" s="52">
        <v>278</v>
      </c>
      <c r="P55" s="52">
        <v>443</v>
      </c>
      <c r="Q55" s="52">
        <v>310</v>
      </c>
      <c r="R55" s="52">
        <v>166</v>
      </c>
      <c r="S55" s="52">
        <v>224</v>
      </c>
      <c r="T55" s="52">
        <v>147</v>
      </c>
      <c r="U55" s="52">
        <v>88</v>
      </c>
      <c r="V55" s="52">
        <v>105</v>
      </c>
      <c r="W55" s="52">
        <v>0</v>
      </c>
      <c r="X55" s="52">
        <v>0</v>
      </c>
      <c r="Y55" s="52">
        <v>491</v>
      </c>
      <c r="DA55" s="63" t="s">
        <v>1336</v>
      </c>
    </row>
    <row r="56" spans="1:105" ht="12" customHeight="1" x14ac:dyDescent="0.25">
      <c r="A56" s="108" t="s">
        <v>121</v>
      </c>
      <c r="B56" s="52"/>
      <c r="C56" s="52">
        <v>14</v>
      </c>
      <c r="D56" s="52">
        <v>9</v>
      </c>
      <c r="E56" s="52">
        <v>9</v>
      </c>
      <c r="F56" s="52">
        <v>8</v>
      </c>
      <c r="G56" s="52">
        <v>10</v>
      </c>
      <c r="H56" s="52">
        <v>21</v>
      </c>
      <c r="I56" s="52">
        <v>9</v>
      </c>
      <c r="J56" s="52">
        <v>7</v>
      </c>
      <c r="K56" s="52">
        <v>11</v>
      </c>
      <c r="L56" s="52">
        <v>13</v>
      </c>
      <c r="M56" s="52">
        <v>10</v>
      </c>
      <c r="N56" s="52">
        <v>11</v>
      </c>
      <c r="O56" s="52">
        <v>14</v>
      </c>
      <c r="P56" s="52">
        <v>30</v>
      </c>
      <c r="Q56" s="52">
        <v>17</v>
      </c>
      <c r="R56" s="52">
        <v>12</v>
      </c>
      <c r="S56" s="52">
        <v>14</v>
      </c>
      <c r="T56" s="52">
        <v>12</v>
      </c>
      <c r="U56" s="52">
        <v>7</v>
      </c>
      <c r="V56" s="52">
        <v>10</v>
      </c>
      <c r="W56" s="52">
        <v>0</v>
      </c>
      <c r="X56" s="52">
        <v>0</v>
      </c>
      <c r="Y56" s="52">
        <v>45</v>
      </c>
      <c r="DA56" s="63" t="s">
        <v>1337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1581</v>
      </c>
      <c r="D58" s="52">
        <v>1206</v>
      </c>
      <c r="E58" s="52">
        <v>1171</v>
      </c>
      <c r="F58" s="52">
        <v>164</v>
      </c>
      <c r="G58" s="52">
        <v>222</v>
      </c>
      <c r="H58" s="52">
        <v>173</v>
      </c>
      <c r="I58" s="52">
        <v>461</v>
      </c>
      <c r="J58" s="52">
        <v>434</v>
      </c>
      <c r="K58" s="52">
        <v>646</v>
      </c>
      <c r="L58" s="52">
        <v>411</v>
      </c>
      <c r="M58" s="52">
        <v>93</v>
      </c>
      <c r="N58" s="52">
        <v>207</v>
      </c>
      <c r="O58" s="52">
        <v>557</v>
      </c>
      <c r="P58" s="52">
        <v>318</v>
      </c>
      <c r="Q58" s="52">
        <v>233</v>
      </c>
      <c r="R58" s="52">
        <v>124</v>
      </c>
      <c r="S58" s="52">
        <v>131</v>
      </c>
      <c r="T58" s="52">
        <v>82</v>
      </c>
      <c r="U58" s="52">
        <v>104</v>
      </c>
      <c r="V58" s="52">
        <v>128</v>
      </c>
      <c r="W58" s="52">
        <v>0</v>
      </c>
      <c r="X58" s="52">
        <v>0</v>
      </c>
      <c r="Y58" s="52">
        <v>18</v>
      </c>
      <c r="DA58" s="63" t="s">
        <v>1338</v>
      </c>
    </row>
    <row r="59" spans="1:105" ht="12" customHeight="1" x14ac:dyDescent="0.25">
      <c r="A59" s="115" t="s">
        <v>120</v>
      </c>
      <c r="B59" s="36"/>
      <c r="C59" s="36">
        <v>10195</v>
      </c>
      <c r="D59" s="36">
        <v>8326</v>
      </c>
      <c r="E59" s="36">
        <v>8272</v>
      </c>
      <c r="F59" s="36">
        <v>2058</v>
      </c>
      <c r="G59" s="36">
        <v>2568</v>
      </c>
      <c r="H59" s="36">
        <v>2169</v>
      </c>
      <c r="I59" s="36">
        <v>4021</v>
      </c>
      <c r="J59" s="36">
        <v>2453</v>
      </c>
      <c r="K59" s="36">
        <v>5424</v>
      </c>
      <c r="L59" s="36">
        <v>8721</v>
      </c>
      <c r="M59" s="36">
        <v>8243</v>
      </c>
      <c r="N59" s="36">
        <v>8610</v>
      </c>
      <c r="O59" s="36">
        <v>7041</v>
      </c>
      <c r="P59" s="36">
        <v>2569</v>
      </c>
      <c r="Q59" s="36">
        <v>2264</v>
      </c>
      <c r="R59" s="36">
        <v>1288</v>
      </c>
      <c r="S59" s="36">
        <v>2625</v>
      </c>
      <c r="T59" s="36">
        <v>3014</v>
      </c>
      <c r="U59" s="36">
        <v>2982</v>
      </c>
      <c r="V59" s="36">
        <v>2766</v>
      </c>
      <c r="W59" s="36">
        <v>0</v>
      </c>
      <c r="X59" s="36">
        <v>0</v>
      </c>
      <c r="Y59" s="36">
        <v>619</v>
      </c>
      <c r="DA59" s="60" t="s">
        <v>1339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1418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210</v>
      </c>
      <c r="B63" s="52"/>
      <c r="C63" s="52">
        <v>17711</v>
      </c>
      <c r="D63" s="52">
        <v>13631</v>
      </c>
      <c r="E63" s="52">
        <v>13267</v>
      </c>
      <c r="F63" s="52">
        <v>3015</v>
      </c>
      <c r="G63" s="52">
        <v>5743</v>
      </c>
      <c r="H63" s="52">
        <v>4506</v>
      </c>
      <c r="I63" s="52">
        <v>8557</v>
      </c>
      <c r="J63" s="52">
        <v>5221</v>
      </c>
      <c r="K63" s="52">
        <v>12602</v>
      </c>
      <c r="L63" s="52">
        <v>19562</v>
      </c>
      <c r="M63" s="52">
        <v>20752</v>
      </c>
      <c r="N63" s="52">
        <v>22311</v>
      </c>
      <c r="O63" s="52">
        <v>17973</v>
      </c>
      <c r="P63" s="52">
        <v>2507</v>
      </c>
      <c r="Q63" s="52">
        <v>2647</v>
      </c>
      <c r="R63" s="52">
        <v>2822</v>
      </c>
      <c r="S63" s="52">
        <v>5254</v>
      </c>
      <c r="T63" s="52">
        <v>6129</v>
      </c>
      <c r="U63" s="52">
        <v>4584</v>
      </c>
      <c r="V63" s="52">
        <v>5940</v>
      </c>
      <c r="W63" s="52">
        <v>0</v>
      </c>
      <c r="X63" s="52">
        <v>0</v>
      </c>
      <c r="Y63" s="52">
        <v>1105</v>
      </c>
      <c r="DA63" s="63" t="s">
        <v>1419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1669</v>
      </c>
      <c r="D65" s="52">
        <v>1619</v>
      </c>
      <c r="E65" s="52">
        <v>1186</v>
      </c>
      <c r="F65" s="52">
        <v>1181</v>
      </c>
      <c r="G65" s="52">
        <v>756</v>
      </c>
      <c r="H65" s="52">
        <v>536</v>
      </c>
      <c r="I65" s="52">
        <v>493</v>
      </c>
      <c r="J65" s="52">
        <v>623</v>
      </c>
      <c r="K65" s="52">
        <v>902</v>
      </c>
      <c r="L65" s="52">
        <v>1276</v>
      </c>
      <c r="M65" s="52">
        <v>1707</v>
      </c>
      <c r="N65" s="52">
        <v>2131</v>
      </c>
      <c r="O65" s="52">
        <v>2446</v>
      </c>
      <c r="P65" s="52">
        <v>2142</v>
      </c>
      <c r="Q65" s="52">
        <v>1228</v>
      </c>
      <c r="R65" s="52">
        <v>564</v>
      </c>
      <c r="S65" s="52">
        <v>607</v>
      </c>
      <c r="T65" s="52">
        <v>626</v>
      </c>
      <c r="U65" s="52">
        <v>762</v>
      </c>
      <c r="V65" s="52">
        <v>830</v>
      </c>
      <c r="W65" s="52">
        <v>1050</v>
      </c>
      <c r="X65" s="52">
        <v>421</v>
      </c>
      <c r="Y65" s="52">
        <v>339</v>
      </c>
      <c r="DA65" s="63" t="s">
        <v>1420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17357</v>
      </c>
      <c r="D67" s="52">
        <f t="shared" si="0"/>
        <v>13617</v>
      </c>
      <c r="E67" s="52">
        <f t="shared" si="0"/>
        <v>13275</v>
      </c>
      <c r="F67" s="52">
        <f t="shared" si="0"/>
        <v>3372</v>
      </c>
      <c r="G67" s="52">
        <f t="shared" si="0"/>
        <v>5959</v>
      </c>
      <c r="H67" s="52">
        <f t="shared" si="0"/>
        <v>4831</v>
      </c>
      <c r="I67" s="52">
        <f t="shared" si="0"/>
        <v>8604</v>
      </c>
      <c r="J67" s="52">
        <f t="shared" si="0"/>
        <v>5968</v>
      </c>
      <c r="K67" s="52">
        <f t="shared" si="0"/>
        <v>13247</v>
      </c>
      <c r="L67" s="52">
        <f t="shared" si="0"/>
        <v>19967</v>
      </c>
      <c r="M67" s="52">
        <f t="shared" si="0"/>
        <v>21135</v>
      </c>
      <c r="N67" s="52">
        <f t="shared" si="0"/>
        <v>22640</v>
      </c>
      <c r="O67" s="52">
        <f t="shared" si="0"/>
        <v>18353</v>
      </c>
      <c r="P67" s="52">
        <f t="shared" si="0"/>
        <v>3036</v>
      </c>
      <c r="Q67" s="52">
        <f t="shared" si="0"/>
        <v>3107</v>
      </c>
      <c r="R67" s="52">
        <f t="shared" ref="R67:V67" si="1">R39-R53</f>
        <v>3288</v>
      </c>
      <c r="S67" s="52">
        <f t="shared" si="1"/>
        <v>5826</v>
      </c>
      <c r="T67" s="52">
        <f t="shared" si="1"/>
        <v>6782</v>
      </c>
      <c r="U67" s="52">
        <f t="shared" si="1"/>
        <v>5303</v>
      </c>
      <c r="V67" s="52">
        <f t="shared" si="1"/>
        <v>6459</v>
      </c>
      <c r="W67" s="52">
        <f t="shared" ref="W67:Y67" si="2">W39-W53</f>
        <v>9405</v>
      </c>
      <c r="X67" s="52">
        <f t="shared" si="2"/>
        <v>14562</v>
      </c>
      <c r="Y67" s="52">
        <f t="shared" si="2"/>
        <v>17534</v>
      </c>
      <c r="DA67" s="63" t="s">
        <v>1421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7</v>
      </c>
      <c r="D68" s="52">
        <f t="shared" si="3"/>
        <v>0</v>
      </c>
      <c r="E68" s="52">
        <f t="shared" si="3"/>
        <v>2</v>
      </c>
      <c r="F68" s="52">
        <f t="shared" si="3"/>
        <v>0</v>
      </c>
      <c r="G68" s="52">
        <f t="shared" si="3"/>
        <v>1</v>
      </c>
      <c r="H68" s="52">
        <f t="shared" si="3"/>
        <v>9</v>
      </c>
      <c r="I68" s="52">
        <f t="shared" si="3"/>
        <v>6</v>
      </c>
      <c r="J68" s="52">
        <f t="shared" si="3"/>
        <v>2</v>
      </c>
      <c r="K68" s="52">
        <f t="shared" si="3"/>
        <v>3</v>
      </c>
      <c r="L68" s="52">
        <f t="shared" si="3"/>
        <v>9</v>
      </c>
      <c r="M68" s="52">
        <f t="shared" si="3"/>
        <v>3</v>
      </c>
      <c r="N68" s="52">
        <f t="shared" si="3"/>
        <v>6</v>
      </c>
      <c r="O68" s="52">
        <f t="shared" si="3"/>
        <v>7</v>
      </c>
      <c r="P68" s="52">
        <f t="shared" si="3"/>
        <v>7</v>
      </c>
      <c r="Q68" s="52">
        <f t="shared" si="3"/>
        <v>1</v>
      </c>
      <c r="R68" s="52">
        <f t="shared" ref="R68:V68" si="4">R40-R54</f>
        <v>2</v>
      </c>
      <c r="S68" s="52">
        <f t="shared" si="4"/>
        <v>6</v>
      </c>
      <c r="T68" s="52">
        <f t="shared" si="4"/>
        <v>7</v>
      </c>
      <c r="U68" s="52">
        <f t="shared" si="4"/>
        <v>6</v>
      </c>
      <c r="V68" s="52">
        <f t="shared" si="4"/>
        <v>18</v>
      </c>
      <c r="W68" s="52">
        <f t="shared" ref="W68:Y68" si="5">W40-W54</f>
        <v>0</v>
      </c>
      <c r="X68" s="52">
        <f t="shared" si="5"/>
        <v>3</v>
      </c>
      <c r="Y68" s="52">
        <f t="shared" si="5"/>
        <v>0</v>
      </c>
      <c r="DA68" s="63" t="s">
        <v>1422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1260</v>
      </c>
      <c r="D69" s="52">
        <f t="shared" si="6"/>
        <v>938</v>
      </c>
      <c r="E69" s="52">
        <f t="shared" si="6"/>
        <v>941</v>
      </c>
      <c r="F69" s="52">
        <f t="shared" si="6"/>
        <v>662</v>
      </c>
      <c r="G69" s="52">
        <f t="shared" si="6"/>
        <v>922</v>
      </c>
      <c r="H69" s="52">
        <f t="shared" si="6"/>
        <v>985</v>
      </c>
      <c r="I69" s="52">
        <f t="shared" si="6"/>
        <v>588</v>
      </c>
      <c r="J69" s="52">
        <f t="shared" si="6"/>
        <v>265</v>
      </c>
      <c r="K69" s="52">
        <f t="shared" si="6"/>
        <v>827</v>
      </c>
      <c r="L69" s="52">
        <f t="shared" si="6"/>
        <v>848</v>
      </c>
      <c r="M69" s="52">
        <f t="shared" si="6"/>
        <v>791</v>
      </c>
      <c r="N69" s="52">
        <f t="shared" si="6"/>
        <v>696</v>
      </c>
      <c r="O69" s="52">
        <f t="shared" si="6"/>
        <v>659</v>
      </c>
      <c r="P69" s="52">
        <f t="shared" si="6"/>
        <v>431</v>
      </c>
      <c r="Q69" s="52">
        <f t="shared" si="6"/>
        <v>326</v>
      </c>
      <c r="R69" s="52">
        <f t="shared" ref="R69:V69" si="7">R41-R55</f>
        <v>332</v>
      </c>
      <c r="S69" s="52">
        <f t="shared" si="7"/>
        <v>428</v>
      </c>
      <c r="T69" s="52">
        <f t="shared" si="7"/>
        <v>292</v>
      </c>
      <c r="U69" s="52">
        <f t="shared" si="7"/>
        <v>133</v>
      </c>
      <c r="V69" s="52">
        <f t="shared" si="7"/>
        <v>219</v>
      </c>
      <c r="W69" s="52">
        <f t="shared" ref="W69:Y69" si="8">W41-W55</f>
        <v>2827</v>
      </c>
      <c r="X69" s="52">
        <f t="shared" si="8"/>
        <v>4719</v>
      </c>
      <c r="Y69" s="52">
        <f t="shared" si="8"/>
        <v>10429</v>
      </c>
      <c r="DA69" s="63" t="s">
        <v>1423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21</v>
      </c>
      <c r="D70" s="52">
        <f t="shared" si="9"/>
        <v>13</v>
      </c>
      <c r="E70" s="52">
        <f t="shared" si="9"/>
        <v>12</v>
      </c>
      <c r="F70" s="52">
        <f t="shared" si="9"/>
        <v>11</v>
      </c>
      <c r="G70" s="52">
        <f t="shared" si="9"/>
        <v>20</v>
      </c>
      <c r="H70" s="52">
        <f t="shared" si="9"/>
        <v>39</v>
      </c>
      <c r="I70" s="52">
        <f t="shared" si="9"/>
        <v>16</v>
      </c>
      <c r="J70" s="52">
        <f t="shared" si="9"/>
        <v>12</v>
      </c>
      <c r="K70" s="52">
        <f t="shared" si="9"/>
        <v>21</v>
      </c>
      <c r="L70" s="52">
        <f t="shared" si="9"/>
        <v>28</v>
      </c>
      <c r="M70" s="52">
        <f t="shared" si="9"/>
        <v>25</v>
      </c>
      <c r="N70" s="52">
        <f t="shared" si="9"/>
        <v>29</v>
      </c>
      <c r="O70" s="52">
        <f t="shared" si="9"/>
        <v>32</v>
      </c>
      <c r="P70" s="52">
        <f t="shared" si="9"/>
        <v>28</v>
      </c>
      <c r="Q70" s="52">
        <f t="shared" si="9"/>
        <v>18</v>
      </c>
      <c r="R70" s="52">
        <f t="shared" ref="R70:V70" si="10">R42-R56</f>
        <v>23</v>
      </c>
      <c r="S70" s="52">
        <f t="shared" si="10"/>
        <v>26</v>
      </c>
      <c r="T70" s="52">
        <f t="shared" si="10"/>
        <v>22</v>
      </c>
      <c r="U70" s="52">
        <f t="shared" si="10"/>
        <v>9</v>
      </c>
      <c r="V70" s="52">
        <f t="shared" si="10"/>
        <v>18</v>
      </c>
      <c r="W70" s="52">
        <f t="shared" ref="W70:Y70" si="11">W42-W56</f>
        <v>224</v>
      </c>
      <c r="X70" s="52">
        <f t="shared" si="11"/>
        <v>417</v>
      </c>
      <c r="Y70" s="52">
        <f t="shared" si="11"/>
        <v>957</v>
      </c>
      <c r="DA70" s="63" t="s">
        <v>1424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6333</v>
      </c>
      <c r="D72" s="52">
        <v>5467</v>
      </c>
      <c r="E72" s="52">
        <v>5404</v>
      </c>
      <c r="F72" s="52">
        <v>2606</v>
      </c>
      <c r="G72" s="52">
        <v>3332</v>
      </c>
      <c r="H72" s="52">
        <v>3446</v>
      </c>
      <c r="I72" s="52">
        <v>2477</v>
      </c>
      <c r="J72" s="52">
        <v>2804</v>
      </c>
      <c r="K72" s="52">
        <v>3402</v>
      </c>
      <c r="L72" s="52">
        <v>1553</v>
      </c>
      <c r="M72" s="52">
        <v>361</v>
      </c>
      <c r="N72" s="52">
        <v>691</v>
      </c>
      <c r="O72" s="52">
        <v>2046</v>
      </c>
      <c r="P72" s="52">
        <v>1692</v>
      </c>
      <c r="Q72" s="52">
        <v>1829</v>
      </c>
      <c r="R72" s="52">
        <v>1898</v>
      </c>
      <c r="S72" s="52">
        <v>1337</v>
      </c>
      <c r="T72" s="52">
        <v>796</v>
      </c>
      <c r="U72" s="52">
        <v>884</v>
      </c>
      <c r="V72" s="52">
        <v>1064</v>
      </c>
      <c r="W72" s="52">
        <v>532</v>
      </c>
      <c r="X72" s="52">
        <v>227</v>
      </c>
      <c r="Y72" s="52">
        <v>256</v>
      </c>
      <c r="DA72" s="63" t="s">
        <v>1425</v>
      </c>
    </row>
    <row r="73" spans="1:105" ht="12" customHeight="1" x14ac:dyDescent="0.25">
      <c r="A73" s="115" t="s">
        <v>120</v>
      </c>
      <c r="B73" s="36"/>
      <c r="C73" s="36">
        <v>40851</v>
      </c>
      <c r="D73" s="36">
        <v>37747</v>
      </c>
      <c r="E73" s="36">
        <v>38187</v>
      </c>
      <c r="F73" s="36">
        <v>32712</v>
      </c>
      <c r="G73" s="36">
        <v>38484</v>
      </c>
      <c r="H73" s="36">
        <v>43178</v>
      </c>
      <c r="I73" s="36">
        <v>21629</v>
      </c>
      <c r="J73" s="36">
        <v>15847</v>
      </c>
      <c r="K73" s="36">
        <v>28539</v>
      </c>
      <c r="L73" s="36">
        <v>32937</v>
      </c>
      <c r="M73" s="36">
        <v>32218</v>
      </c>
      <c r="N73" s="36">
        <v>28936</v>
      </c>
      <c r="O73" s="36">
        <v>25898</v>
      </c>
      <c r="P73" s="36">
        <v>13661</v>
      </c>
      <c r="Q73" s="36">
        <v>17777</v>
      </c>
      <c r="R73" s="36">
        <v>19695</v>
      </c>
      <c r="S73" s="36">
        <v>26864</v>
      </c>
      <c r="T73" s="36">
        <v>29435</v>
      </c>
      <c r="U73" s="36">
        <v>25501</v>
      </c>
      <c r="V73" s="36">
        <v>22979</v>
      </c>
      <c r="W73" s="36">
        <v>9550</v>
      </c>
      <c r="X73" s="36">
        <v>5470</v>
      </c>
      <c r="Y73" s="36">
        <v>9352</v>
      </c>
      <c r="DA73" s="60" t="s">
        <v>1426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1505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X78" s="128">
        <f>RES_hhdet_numvin!X44</f>
        <v>0</v>
      </c>
      <c r="Y78" s="128">
        <f>RES_hhdet_numvin!Y44</f>
        <v>0</v>
      </c>
      <c r="DA78" s="133"/>
    </row>
    <row r="79" spans="1:105" ht="12" customHeight="1" x14ac:dyDescent="0.25">
      <c r="A79" s="97" t="s">
        <v>210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1427</v>
      </c>
      <c r="K79" s="52">
        <f>RES_hhdet_numvin!K45</f>
        <v>6164</v>
      </c>
      <c r="L79" s="52">
        <f>RES_hhdet_numvin!L45</f>
        <v>13304</v>
      </c>
      <c r="M79" s="52">
        <f>RES_hhdet_numvin!M45</f>
        <v>16816</v>
      </c>
      <c r="N79" s="52">
        <f>RES_hhdet_numvin!N45</f>
        <v>21014</v>
      </c>
      <c r="O79" s="52">
        <f>RES_hhdet_numvin!O45</f>
        <v>19329</v>
      </c>
      <c r="P79" s="52">
        <f>RES_hhdet_numvin!P45</f>
        <v>4434</v>
      </c>
      <c r="Q79" s="52">
        <f>RES_hhdet_numvin!Q45</f>
        <v>4504</v>
      </c>
      <c r="R79" s="52">
        <f>RES_hhdet_numvin!R45</f>
        <v>3880</v>
      </c>
      <c r="S79" s="52">
        <f>RES_hhdet_numvin!S45</f>
        <v>7466</v>
      </c>
      <c r="T79" s="52">
        <f>RES_hhdet_numvin!T45</f>
        <v>8677</v>
      </c>
      <c r="U79" s="52">
        <f>RES_hhdet_numvin!U45</f>
        <v>7249</v>
      </c>
      <c r="V79" s="52">
        <f>RES_hhdet_numvin!V45</f>
        <v>8364</v>
      </c>
      <c r="W79" s="52">
        <f>RES_hhdet_numvin!W45</f>
        <v>0</v>
      </c>
      <c r="X79" s="52">
        <f>RES_hhdet_numvin!X45</f>
        <v>0</v>
      </c>
      <c r="Y79" s="52">
        <f>RES_hhdet_numvin!Y45</f>
        <v>1742</v>
      </c>
      <c r="DA79" s="63" t="s">
        <v>1506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X80" s="138">
        <f>RES_hhdet_numvin!X46</f>
        <v>0</v>
      </c>
      <c r="Y80" s="138">
        <f>RES_hhdet_numvin!Y46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X81" s="150">
        <f>RES_hhdet_numvin!X47</f>
        <v>0</v>
      </c>
      <c r="Y81" s="150">
        <f>RES_hhdet_numvin!Y47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0</v>
      </c>
      <c r="Q82" s="138">
        <f>RES_hhdet_numvin!Q48</f>
        <v>0</v>
      </c>
      <c r="R82" s="138">
        <f>RES_hhdet_numvin!R48</f>
        <v>190</v>
      </c>
      <c r="S82" s="138">
        <f>RES_hhdet_numvin!S48</f>
        <v>357</v>
      </c>
      <c r="T82" s="138">
        <f>RES_hhdet_numvin!T48</f>
        <v>522</v>
      </c>
      <c r="U82" s="138">
        <f>RES_hhdet_numvin!U48</f>
        <v>747</v>
      </c>
      <c r="V82" s="138">
        <f>RES_hhdet_numvin!V48</f>
        <v>919</v>
      </c>
      <c r="W82" s="138">
        <f>RES_hhdet_numvin!W48</f>
        <v>1032</v>
      </c>
      <c r="X82" s="138">
        <f>RES_hhdet_numvin!X48</f>
        <v>419</v>
      </c>
      <c r="Y82" s="138">
        <f>RES_hhdet_numvin!Y48</f>
        <v>425</v>
      </c>
      <c r="DA82" s="63" t="s">
        <v>1507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X83" s="150">
        <f>RES_hhdet_numvin!X49</f>
        <v>0</v>
      </c>
      <c r="Y83" s="150">
        <f>RES_hhdet_numvin!Y49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933</v>
      </c>
      <c r="K84" s="138">
        <f>RES_hhdet_numvin!K50</f>
        <v>3978</v>
      </c>
      <c r="L84" s="138">
        <f>RES_hhdet_numvin!L50</f>
        <v>8633</v>
      </c>
      <c r="M84" s="138">
        <f>RES_hhdet_numvin!M50</f>
        <v>10213</v>
      </c>
      <c r="N84" s="138">
        <f>RES_hhdet_numvin!N50</f>
        <v>11990</v>
      </c>
      <c r="O84" s="138">
        <f>RES_hhdet_numvin!O50</f>
        <v>10472</v>
      </c>
      <c r="P84" s="138">
        <f>RES_hhdet_numvin!P50</f>
        <v>2147</v>
      </c>
      <c r="Q84" s="138">
        <f>RES_hhdet_numvin!Q50</f>
        <v>2308</v>
      </c>
      <c r="R84" s="138">
        <f>RES_hhdet_numvin!R50</f>
        <v>2131</v>
      </c>
      <c r="S84" s="138">
        <f>RES_hhdet_numvin!S50</f>
        <v>3980</v>
      </c>
      <c r="T84" s="138">
        <f>RES_hhdet_numvin!T50</f>
        <v>4681</v>
      </c>
      <c r="U84" s="138">
        <f>RES_hhdet_numvin!U50</f>
        <v>4016</v>
      </c>
      <c r="V84" s="138">
        <f>RES_hhdet_numvin!V50</f>
        <v>4471</v>
      </c>
      <c r="W84" s="138">
        <f>RES_hhdet_numvin!W50</f>
        <v>5103</v>
      </c>
      <c r="X84" s="138">
        <f>RES_hhdet_numvin!X50</f>
        <v>10039</v>
      </c>
      <c r="Y84" s="138">
        <f>RES_hhdet_numvin!Y50</f>
        <v>17635</v>
      </c>
      <c r="DA84" s="63" t="s">
        <v>1508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2</v>
      </c>
      <c r="L85" s="138">
        <f>RES_hhdet_numvin!L51</f>
        <v>5</v>
      </c>
      <c r="M85" s="138">
        <f>RES_hhdet_numvin!M51</f>
        <v>3</v>
      </c>
      <c r="N85" s="138">
        <f>RES_hhdet_numvin!N51</f>
        <v>5</v>
      </c>
      <c r="O85" s="138">
        <f>RES_hhdet_numvin!O51</f>
        <v>6</v>
      </c>
      <c r="P85" s="138">
        <f>RES_hhdet_numvin!P51</f>
        <v>10</v>
      </c>
      <c r="Q85" s="138">
        <f>RES_hhdet_numvin!Q51</f>
        <v>3</v>
      </c>
      <c r="R85" s="138">
        <f>RES_hhdet_numvin!R51</f>
        <v>4</v>
      </c>
      <c r="S85" s="138">
        <f>RES_hhdet_numvin!S51</f>
        <v>7</v>
      </c>
      <c r="T85" s="138">
        <f>RES_hhdet_numvin!T51</f>
        <v>9</v>
      </c>
      <c r="U85" s="138">
        <f>RES_hhdet_numvin!U51</f>
        <v>8</v>
      </c>
      <c r="V85" s="138">
        <f>RES_hhdet_numvin!V51</f>
        <v>22</v>
      </c>
      <c r="W85" s="138">
        <f>RES_hhdet_numvin!W51</f>
        <v>0</v>
      </c>
      <c r="X85" s="138">
        <f>RES_hhdet_numvin!X51</f>
        <v>3</v>
      </c>
      <c r="Y85" s="138">
        <f>RES_hhdet_numvin!Y51</f>
        <v>0</v>
      </c>
      <c r="DA85" s="63" t="s">
        <v>1509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X86" s="138">
        <f>RES_hhdet_numvin!X52</f>
        <v>0</v>
      </c>
      <c r="Y86" s="138">
        <f>RES_hhdet_numvin!Y52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X87" s="138">
        <f>RES_hhdet_numvin!X53</f>
        <v>0</v>
      </c>
      <c r="Y87" s="138">
        <f>RES_hhdet_numvin!Y53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166</v>
      </c>
      <c r="S88" s="138">
        <f>RES_hhdet_numvin!S54</f>
        <v>379</v>
      </c>
      <c r="T88" s="138">
        <f>RES_hhdet_numvin!T54</f>
        <v>332</v>
      </c>
      <c r="U88" s="138">
        <f>RES_hhdet_numvin!U54</f>
        <v>194</v>
      </c>
      <c r="V88" s="138">
        <f>RES_hhdet_numvin!V54</f>
        <v>308</v>
      </c>
      <c r="W88" s="138">
        <f>RES_hhdet_numvin!W54</f>
        <v>2790</v>
      </c>
      <c r="X88" s="138">
        <f>RES_hhdet_numvin!X54</f>
        <v>4716</v>
      </c>
      <c r="Y88" s="138">
        <f>RES_hhdet_numvin!Y54</f>
        <v>10920</v>
      </c>
      <c r="DA88" s="63" t="s">
        <v>1510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11</v>
      </c>
      <c r="S89" s="138">
        <f>RES_hhdet_numvin!S55</f>
        <v>25</v>
      </c>
      <c r="T89" s="138">
        <f>RES_hhdet_numvin!T55</f>
        <v>28</v>
      </c>
      <c r="U89" s="138">
        <f>RES_hhdet_numvin!U55</f>
        <v>14</v>
      </c>
      <c r="V89" s="138">
        <f>RES_hhdet_numvin!V55</f>
        <v>27</v>
      </c>
      <c r="W89" s="138">
        <f>RES_hhdet_numvin!W55</f>
        <v>224</v>
      </c>
      <c r="X89" s="138">
        <f>RES_hhdet_numvin!X55</f>
        <v>417</v>
      </c>
      <c r="Y89" s="138">
        <f>RES_hhdet_numvin!Y55</f>
        <v>1002</v>
      </c>
      <c r="DA89" s="63" t="s">
        <v>1511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X90" s="138">
        <f>RES_hhdet_numvin!X56</f>
        <v>0</v>
      </c>
      <c r="Y90" s="138">
        <f>RES_hhdet_numvin!Y56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X91" s="148">
        <f>RES_hhdet_numvin!X57</f>
        <v>0</v>
      </c>
      <c r="Y91" s="148">
        <f>RES_hhdet_numvin!Y57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X92" s="150">
        <f>RES_hhdet_numvin!X58</f>
        <v>0</v>
      </c>
      <c r="Y92" s="150">
        <f>RES_hhdet_numvin!Y58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618</v>
      </c>
      <c r="S93" s="138">
        <f>RES_hhdet_numvin!S59</f>
        <v>827</v>
      </c>
      <c r="T93" s="138">
        <f>RES_hhdet_numvin!T59</f>
        <v>659</v>
      </c>
      <c r="U93" s="138">
        <f>RES_hhdet_numvin!U59</f>
        <v>850</v>
      </c>
      <c r="V93" s="138">
        <f>RES_hhdet_numvin!V59</f>
        <v>1091</v>
      </c>
      <c r="W93" s="138">
        <f>RES_hhdet_numvin!W59</f>
        <v>512</v>
      </c>
      <c r="X93" s="138">
        <f>RES_hhdet_numvin!X59</f>
        <v>226</v>
      </c>
      <c r="Y93" s="138">
        <f>RES_hhdet_numvin!Y59</f>
        <v>274</v>
      </c>
      <c r="DA93" s="63" t="s">
        <v>1512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0</v>
      </c>
      <c r="R94" s="39">
        <f>RES_hhdet_numvin!R60</f>
        <v>6451</v>
      </c>
      <c r="S94" s="39">
        <f>RES_hhdet_numvin!S60</f>
        <v>16503</v>
      </c>
      <c r="T94" s="39">
        <f>RES_hhdet_numvin!T60</f>
        <v>24110</v>
      </c>
      <c r="U94" s="39">
        <f>RES_hhdet_numvin!U60</f>
        <v>24332</v>
      </c>
      <c r="V94" s="39">
        <f>RES_hhdet_numvin!V60</f>
        <v>23398</v>
      </c>
      <c r="W94" s="39">
        <f>RES_hhdet_numvin!W60</f>
        <v>9109</v>
      </c>
      <c r="X94" s="39">
        <f>RES_hhdet_numvin!X60</f>
        <v>5439</v>
      </c>
      <c r="Y94" s="39">
        <f>RES_hhdet_numvin!Y60</f>
        <v>9971</v>
      </c>
      <c r="DA94" s="60" t="s">
        <v>1513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897.77041226495635</v>
      </c>
      <c r="C98" s="117">
        <f t="shared" si="12"/>
        <v>1098.4140966563534</v>
      </c>
      <c r="D98" s="117">
        <f t="shared" si="12"/>
        <v>1017.1206277462419</v>
      </c>
      <c r="E98" s="117">
        <f t="shared" si="12"/>
        <v>1096.937213015317</v>
      </c>
      <c r="F98" s="117">
        <f t="shared" si="12"/>
        <v>920.46667242906551</v>
      </c>
      <c r="G98" s="117">
        <f t="shared" si="12"/>
        <v>850.92534054471389</v>
      </c>
      <c r="H98" s="117">
        <f t="shared" si="12"/>
        <v>794.77235785270477</v>
      </c>
      <c r="I98" s="117">
        <f t="shared" si="12"/>
        <v>802.6730253592882</v>
      </c>
      <c r="J98" s="117">
        <f t="shared" si="12"/>
        <v>644.37580191916368</v>
      </c>
      <c r="K98" s="117">
        <f t="shared" si="12"/>
        <v>634.03457958282206</v>
      </c>
      <c r="L98" s="117">
        <f t="shared" si="12"/>
        <v>747.65610701690844</v>
      </c>
      <c r="M98" s="117">
        <f t="shared" si="12"/>
        <v>603.70980574305463</v>
      </c>
      <c r="N98" s="117">
        <f t="shared" si="12"/>
        <v>629.45220593419492</v>
      </c>
      <c r="O98" s="117">
        <f t="shared" si="12"/>
        <v>561.70923089963196</v>
      </c>
      <c r="P98" s="117">
        <f t="shared" si="12"/>
        <v>558.58772717532713</v>
      </c>
      <c r="Q98" s="117">
        <f t="shared" si="12"/>
        <v>524.53582232512531</v>
      </c>
      <c r="R98" s="117">
        <f t="shared" ref="R98:V98" si="13">R99+R102+R104+R113</f>
        <v>524.94118782118528</v>
      </c>
      <c r="S98" s="117">
        <f t="shared" si="13"/>
        <v>489.75685980127884</v>
      </c>
      <c r="T98" s="117">
        <f t="shared" si="13"/>
        <v>456.49803620965798</v>
      </c>
      <c r="U98" s="117">
        <f t="shared" si="13"/>
        <v>424.27595462059145</v>
      </c>
      <c r="V98" s="117">
        <f t="shared" si="13"/>
        <v>438.34608218210298</v>
      </c>
      <c r="W98" s="117">
        <f t="shared" ref="W98:Y98" si="14">W99+W102+W104+W113</f>
        <v>365.79973057781683</v>
      </c>
      <c r="X98" s="117">
        <f t="shared" si="14"/>
        <v>351.04608271266756</v>
      </c>
      <c r="Y98" s="117">
        <f t="shared" si="14"/>
        <v>263.40147286230444</v>
      </c>
      <c r="DA98" s="129" t="s">
        <v>1610</v>
      </c>
    </row>
    <row r="99" spans="1:105" ht="12" customHeight="1" x14ac:dyDescent="0.25">
      <c r="A99" s="121" t="s">
        <v>57</v>
      </c>
      <c r="B99" s="122">
        <f t="shared" ref="B99:Q99" si="15">SUM(B100:B101)</f>
        <v>815.15144882120865</v>
      </c>
      <c r="C99" s="122">
        <f t="shared" si="15"/>
        <v>1005.889146138484</v>
      </c>
      <c r="D99" s="122">
        <f t="shared" si="15"/>
        <v>931.22091563028357</v>
      </c>
      <c r="E99" s="122">
        <f t="shared" si="15"/>
        <v>1008.2998012710731</v>
      </c>
      <c r="F99" s="122">
        <f t="shared" si="15"/>
        <v>842.24325572713815</v>
      </c>
      <c r="G99" s="122">
        <f t="shared" si="15"/>
        <v>776.7878559398539</v>
      </c>
      <c r="H99" s="122">
        <f t="shared" si="15"/>
        <v>726.67210683523547</v>
      </c>
      <c r="I99" s="122">
        <f t="shared" si="15"/>
        <v>735.31988413005274</v>
      </c>
      <c r="J99" s="122">
        <f t="shared" si="15"/>
        <v>589.0597516636717</v>
      </c>
      <c r="K99" s="122">
        <f t="shared" si="15"/>
        <v>580.64628993148904</v>
      </c>
      <c r="L99" s="122">
        <f t="shared" si="15"/>
        <v>690.70529733839965</v>
      </c>
      <c r="M99" s="122">
        <f t="shared" si="15"/>
        <v>548.47581503638173</v>
      </c>
      <c r="N99" s="122">
        <f t="shared" si="15"/>
        <v>575.94374261221299</v>
      </c>
      <c r="O99" s="122">
        <f t="shared" si="15"/>
        <v>510.78086468316138</v>
      </c>
      <c r="P99" s="122">
        <f t="shared" si="15"/>
        <v>508.74076856949154</v>
      </c>
      <c r="Q99" s="122">
        <f t="shared" si="15"/>
        <v>476.36223127623271</v>
      </c>
      <c r="R99" s="122">
        <f t="shared" ref="R99:V99" si="16">SUM(R100:R101)</f>
        <v>481.50655535503739</v>
      </c>
      <c r="S99" s="122">
        <f t="shared" si="16"/>
        <v>449.97583588527391</v>
      </c>
      <c r="T99" s="122">
        <f t="shared" si="16"/>
        <v>419.94762345080784</v>
      </c>
      <c r="U99" s="122">
        <f t="shared" si="16"/>
        <v>390.46809897405763</v>
      </c>
      <c r="V99" s="122">
        <f t="shared" si="16"/>
        <v>400.52467467710949</v>
      </c>
      <c r="W99" s="122">
        <f t="shared" ref="W99:Y99" si="17">SUM(W100:W101)</f>
        <v>337.72870030896399</v>
      </c>
      <c r="X99" s="122">
        <f t="shared" si="17"/>
        <v>325.07996094129965</v>
      </c>
      <c r="Y99" s="122">
        <f t="shared" si="17"/>
        <v>246.0138508774854</v>
      </c>
      <c r="DA99" s="130" t="s">
        <v>1611</v>
      </c>
    </row>
    <row r="100" spans="1:105" ht="12" customHeight="1" x14ac:dyDescent="0.25">
      <c r="A100" s="97" t="s">
        <v>211</v>
      </c>
      <c r="B100" s="98">
        <v>805.95342034905752</v>
      </c>
      <c r="C100" s="98">
        <v>994.48135102945525</v>
      </c>
      <c r="D100" s="98">
        <v>920.85165416691393</v>
      </c>
      <c r="E100" s="98">
        <v>997.15587887734239</v>
      </c>
      <c r="F100" s="98">
        <v>833.16575703302146</v>
      </c>
      <c r="G100" s="98">
        <v>768.52374743842711</v>
      </c>
      <c r="H100" s="98">
        <v>719.02430388402422</v>
      </c>
      <c r="I100" s="98">
        <v>727.62747888451975</v>
      </c>
      <c r="J100" s="98">
        <v>582.95966182887798</v>
      </c>
      <c r="K100" s="98">
        <v>574.61178918923474</v>
      </c>
      <c r="L100" s="98">
        <v>683.42342024533104</v>
      </c>
      <c r="M100" s="98">
        <v>542.67265224568587</v>
      </c>
      <c r="N100" s="98">
        <v>569.70571499299945</v>
      </c>
      <c r="O100" s="98">
        <v>505.15746717140388</v>
      </c>
      <c r="P100" s="98">
        <v>503.16600748489623</v>
      </c>
      <c r="Q100" s="98">
        <v>471.163581253823</v>
      </c>
      <c r="R100" s="98">
        <v>476.2220356643715</v>
      </c>
      <c r="S100" s="98">
        <v>445.02451969770271</v>
      </c>
      <c r="T100" s="98">
        <v>415.31812458788966</v>
      </c>
      <c r="U100" s="98">
        <v>386.14399938795822</v>
      </c>
      <c r="V100" s="98">
        <v>396.06037334828864</v>
      </c>
      <c r="W100" s="98">
        <v>333.92793092411284</v>
      </c>
      <c r="X100" s="98">
        <v>321.42422418121873</v>
      </c>
      <c r="Y100" s="98">
        <v>243.22444571241527</v>
      </c>
      <c r="DA100" s="63" t="s">
        <v>1612</v>
      </c>
    </row>
    <row r="101" spans="1:105" ht="12" customHeight="1" x14ac:dyDescent="0.25">
      <c r="A101" s="97" t="s">
        <v>53</v>
      </c>
      <c r="B101" s="98">
        <v>9.1980284721511651</v>
      </c>
      <c r="C101" s="98">
        <v>11.407795109028735</v>
      </c>
      <c r="D101" s="98">
        <v>10.369261463369606</v>
      </c>
      <c r="E101" s="98">
        <v>11.143922393730683</v>
      </c>
      <c r="F101" s="98">
        <v>9.0774986941166738</v>
      </c>
      <c r="G101" s="98">
        <v>8.264108501426735</v>
      </c>
      <c r="H101" s="98">
        <v>7.6478029512112258</v>
      </c>
      <c r="I101" s="98">
        <v>7.692405245533033</v>
      </c>
      <c r="J101" s="98">
        <v>6.1000898347937413</v>
      </c>
      <c r="K101" s="98">
        <v>6.0345007422542389</v>
      </c>
      <c r="L101" s="98">
        <v>7.2818770930686352</v>
      </c>
      <c r="M101" s="98">
        <v>5.8031627906958549</v>
      </c>
      <c r="N101" s="98">
        <v>6.2380276192135273</v>
      </c>
      <c r="O101" s="98">
        <v>5.623397511757477</v>
      </c>
      <c r="P101" s="98">
        <v>5.5747610845952931</v>
      </c>
      <c r="Q101" s="98">
        <v>5.198650022409697</v>
      </c>
      <c r="R101" s="98">
        <v>5.2845196906659089</v>
      </c>
      <c r="S101" s="98">
        <v>4.9513161875711686</v>
      </c>
      <c r="T101" s="98">
        <v>4.6294988629181901</v>
      </c>
      <c r="U101" s="98">
        <v>4.3240995860994005</v>
      </c>
      <c r="V101" s="98">
        <v>4.4643013288208389</v>
      </c>
      <c r="W101" s="98">
        <v>3.8007693848511614</v>
      </c>
      <c r="X101" s="98">
        <v>3.6557367600809307</v>
      </c>
      <c r="Y101" s="98">
        <v>2.7894051650701162</v>
      </c>
      <c r="DA101" s="63" t="s">
        <v>1613</v>
      </c>
    </row>
    <row r="102" spans="1:105" ht="12" customHeight="1" x14ac:dyDescent="0.25">
      <c r="A102" s="121" t="s">
        <v>92</v>
      </c>
      <c r="B102" s="122">
        <f t="shared" ref="B102:Y102" si="18">B103</f>
        <v>0.31914204709841343</v>
      </c>
      <c r="C102" s="122">
        <f t="shared" si="18"/>
        <v>0.33479386142571077</v>
      </c>
      <c r="D102" s="122">
        <f t="shared" si="18"/>
        <v>0.3444951381037521</v>
      </c>
      <c r="E102" s="122">
        <f t="shared" si="18"/>
        <v>0.40762597852719845</v>
      </c>
      <c r="F102" s="122">
        <f t="shared" si="18"/>
        <v>0.32464299773839911</v>
      </c>
      <c r="G102" s="122">
        <f t="shared" si="18"/>
        <v>0.29333406332363621</v>
      </c>
      <c r="H102" s="122">
        <f t="shared" si="18"/>
        <v>0.24611221176583667</v>
      </c>
      <c r="I102" s="122">
        <f t="shared" si="18"/>
        <v>0.21696792652566443</v>
      </c>
      <c r="J102" s="122">
        <f t="shared" si="18"/>
        <v>0.20927152735337529</v>
      </c>
      <c r="K102" s="122">
        <f t="shared" si="18"/>
        <v>0.18725520177752389</v>
      </c>
      <c r="L102" s="122">
        <f t="shared" si="18"/>
        <v>0.24243268539037033</v>
      </c>
      <c r="M102" s="122">
        <f t="shared" si="18"/>
        <v>0.20866269639911322</v>
      </c>
      <c r="N102" s="122">
        <f t="shared" si="18"/>
        <v>0.2356465129065998</v>
      </c>
      <c r="O102" s="122">
        <f t="shared" si="18"/>
        <v>0.27330659648078348</v>
      </c>
      <c r="P102" s="122">
        <f t="shared" si="18"/>
        <v>0.32611201921503513</v>
      </c>
      <c r="Q102" s="122">
        <f t="shared" si="18"/>
        <v>0.31985802375334621</v>
      </c>
      <c r="R102" s="122">
        <f t="shared" si="18"/>
        <v>0.31377970718836751</v>
      </c>
      <c r="S102" s="122">
        <f t="shared" si="18"/>
        <v>0.28022441000107784</v>
      </c>
      <c r="T102" s="122">
        <f t="shared" si="18"/>
        <v>0.25432172269241882</v>
      </c>
      <c r="U102" s="122">
        <f t="shared" si="18"/>
        <v>0.23850371705277212</v>
      </c>
      <c r="V102" s="122">
        <f t="shared" si="18"/>
        <v>0.2155867456012594</v>
      </c>
      <c r="W102" s="122">
        <f t="shared" si="18"/>
        <v>0.20783319827332453</v>
      </c>
      <c r="X102" s="122">
        <f t="shared" si="18"/>
        <v>0.15010661468078484</v>
      </c>
      <c r="Y102" s="122">
        <f t="shared" si="18"/>
        <v>0.13714713288188796</v>
      </c>
      <c r="DA102" s="130" t="s">
        <v>1614</v>
      </c>
    </row>
    <row r="103" spans="1:105" ht="12" customHeight="1" x14ac:dyDescent="0.25">
      <c r="A103" s="97" t="s">
        <v>53</v>
      </c>
      <c r="B103" s="98">
        <v>0.31914204709841343</v>
      </c>
      <c r="C103" s="98">
        <v>0.33479386142571077</v>
      </c>
      <c r="D103" s="98">
        <v>0.3444951381037521</v>
      </c>
      <c r="E103" s="98">
        <v>0.40762597852719845</v>
      </c>
      <c r="F103" s="98">
        <v>0.32464299773839911</v>
      </c>
      <c r="G103" s="98">
        <v>0.29333406332363621</v>
      </c>
      <c r="H103" s="98">
        <v>0.24611221176583667</v>
      </c>
      <c r="I103" s="98">
        <v>0.21696792652566443</v>
      </c>
      <c r="J103" s="98">
        <v>0.20927152735337529</v>
      </c>
      <c r="K103" s="98">
        <v>0.18725520177752389</v>
      </c>
      <c r="L103" s="98">
        <v>0.24243268539037033</v>
      </c>
      <c r="M103" s="98">
        <v>0.20866269639911322</v>
      </c>
      <c r="N103" s="98">
        <v>0.2356465129065998</v>
      </c>
      <c r="O103" s="98">
        <v>0.27330659648078348</v>
      </c>
      <c r="P103" s="98">
        <v>0.32611201921503513</v>
      </c>
      <c r="Q103" s="98">
        <v>0.31985802375334621</v>
      </c>
      <c r="R103" s="98">
        <v>0.31377970718836751</v>
      </c>
      <c r="S103" s="98">
        <v>0.28022441000107784</v>
      </c>
      <c r="T103" s="98">
        <v>0.25432172269241882</v>
      </c>
      <c r="U103" s="98">
        <v>0.23850371705277212</v>
      </c>
      <c r="V103" s="98">
        <v>0.2155867456012594</v>
      </c>
      <c r="W103" s="98">
        <v>0.20783319827332453</v>
      </c>
      <c r="X103" s="98">
        <v>0.15010661468078484</v>
      </c>
      <c r="Y103" s="98">
        <v>0.13714713288188796</v>
      </c>
      <c r="DA103" s="63" t="s">
        <v>1615</v>
      </c>
    </row>
    <row r="104" spans="1:105" ht="12" customHeight="1" x14ac:dyDescent="0.25">
      <c r="A104" s="121" t="s">
        <v>55</v>
      </c>
      <c r="B104" s="122">
        <v>76.102735835362921</v>
      </c>
      <c r="C104" s="122">
        <v>85.754152680066596</v>
      </c>
      <c r="D104" s="122">
        <v>79.23072146795883</v>
      </c>
      <c r="E104" s="122">
        <v>81.91818225373396</v>
      </c>
      <c r="F104" s="122">
        <v>72.10633718586277</v>
      </c>
      <c r="G104" s="122">
        <v>68.190789836288914</v>
      </c>
      <c r="H104" s="122">
        <v>62.878184425036764</v>
      </c>
      <c r="I104" s="122">
        <v>62.358797410387268</v>
      </c>
      <c r="J104" s="122">
        <v>50.469326001075622</v>
      </c>
      <c r="K104" s="122">
        <v>48.466515186577141</v>
      </c>
      <c r="L104" s="122">
        <v>52.052732608957768</v>
      </c>
      <c r="M104" s="122">
        <v>50.467900126396344</v>
      </c>
      <c r="N104" s="122">
        <v>48.673720480421657</v>
      </c>
      <c r="O104" s="122">
        <v>46.123288147474177</v>
      </c>
      <c r="P104" s="122">
        <v>45.109647942447332</v>
      </c>
      <c r="Q104" s="122">
        <v>43.561306613647851</v>
      </c>
      <c r="R104" s="122">
        <v>39.089530313745641</v>
      </c>
      <c r="S104" s="122">
        <v>35.717291326569828</v>
      </c>
      <c r="T104" s="122">
        <v>32.611553661114129</v>
      </c>
      <c r="U104" s="122">
        <v>30.055812691003453</v>
      </c>
      <c r="V104" s="122">
        <v>33.100691215654528</v>
      </c>
      <c r="W104" s="122">
        <v>23.94284925087053</v>
      </c>
      <c r="X104" s="122">
        <v>22.616130319835936</v>
      </c>
      <c r="Y104" s="122">
        <v>14.603363395365974</v>
      </c>
      <c r="DA104" s="130" t="s">
        <v>1616</v>
      </c>
    </row>
    <row r="105" spans="1:105" ht="12" customHeight="1" x14ac:dyDescent="0.25">
      <c r="A105" s="97" t="s">
        <v>138</v>
      </c>
      <c r="B105" s="98">
        <v>73.982132232559877</v>
      </c>
      <c r="C105" s="98">
        <v>83.624667797665907</v>
      </c>
      <c r="D105" s="98">
        <v>77.146736350189954</v>
      </c>
      <c r="E105" s="98">
        <v>79.923888889056286</v>
      </c>
      <c r="F105" s="98">
        <v>70.25996803447002</v>
      </c>
      <c r="G105" s="98">
        <v>66.410976171790168</v>
      </c>
      <c r="H105" s="98">
        <v>61.240403917857371</v>
      </c>
      <c r="I105" s="98">
        <v>60.863425902104332</v>
      </c>
      <c r="J105" s="98">
        <v>49.117970621964965</v>
      </c>
      <c r="K105" s="98">
        <v>47.156664027394513</v>
      </c>
      <c r="L105" s="98">
        <v>50.77180366154127</v>
      </c>
      <c r="M105" s="98">
        <v>49.165639947536</v>
      </c>
      <c r="N105" s="98">
        <v>47.411212841933988</v>
      </c>
      <c r="O105" s="98">
        <v>44.912525208619144</v>
      </c>
      <c r="P105" s="98">
        <v>43.961737842496589</v>
      </c>
      <c r="Q105" s="98">
        <v>42.476363083943291</v>
      </c>
      <c r="R105" s="98">
        <v>38.082769412563898</v>
      </c>
      <c r="S105" s="98">
        <v>34.82811371535233</v>
      </c>
      <c r="T105" s="98">
        <v>31.85286218314614</v>
      </c>
      <c r="U105" s="98">
        <v>29.43637958134234</v>
      </c>
      <c r="V105" s="98">
        <v>32.563799179910283</v>
      </c>
      <c r="W105" s="98">
        <v>23.125402038990366</v>
      </c>
      <c r="X105" s="98">
        <v>21.312867049711222</v>
      </c>
      <c r="Y105" s="98">
        <v>11.935256655369109</v>
      </c>
      <c r="DA105" s="63" t="s">
        <v>1617</v>
      </c>
    </row>
    <row r="106" spans="1:105" ht="12" customHeight="1" x14ac:dyDescent="0.25">
      <c r="A106" s="97" t="s">
        <v>137</v>
      </c>
      <c r="B106" s="98">
        <v>9.6485367273163852E-3</v>
      </c>
      <c r="C106" s="98">
        <v>1.2509332463092826E-2</v>
      </c>
      <c r="D106" s="98">
        <v>1.0987438422519891E-2</v>
      </c>
      <c r="E106" s="98">
        <v>1.1575173591690597E-2</v>
      </c>
      <c r="F106" s="98">
        <v>1.0138616444742716E-2</v>
      </c>
      <c r="G106" s="98">
        <v>9.6556408658878996E-3</v>
      </c>
      <c r="H106" s="98">
        <v>1.1279181102262132E-2</v>
      </c>
      <c r="I106" s="98">
        <v>1.2979772171094943E-2</v>
      </c>
      <c r="J106" s="98">
        <v>1.1035073887433217E-2</v>
      </c>
      <c r="K106" s="98">
        <v>1.1017454493699537E-2</v>
      </c>
      <c r="L106" s="98">
        <v>1.408546631321898E-2</v>
      </c>
      <c r="M106" s="98">
        <v>1.3877681077119506E-2</v>
      </c>
      <c r="N106" s="98">
        <v>1.4548613496401347E-2</v>
      </c>
      <c r="O106" s="98">
        <v>1.4979029641918124E-2</v>
      </c>
      <c r="P106" s="98">
        <v>1.6441893167607857E-2</v>
      </c>
      <c r="Q106" s="98">
        <v>1.678864441032784E-2</v>
      </c>
      <c r="R106" s="98">
        <v>1.5852214555954158E-2</v>
      </c>
      <c r="S106" s="98">
        <v>1.6265852218798695E-2</v>
      </c>
      <c r="T106" s="98">
        <v>1.5872795582024556E-2</v>
      </c>
      <c r="U106" s="98">
        <v>1.6011244779128804E-2</v>
      </c>
      <c r="V106" s="98">
        <v>2.1444219308240305E-2</v>
      </c>
      <c r="W106" s="98">
        <v>1.6327272299352609E-2</v>
      </c>
      <c r="X106" s="98">
        <v>1.5842781700821637E-2</v>
      </c>
      <c r="Y106" s="98">
        <v>9.2869192645085828E-3</v>
      </c>
      <c r="DA106" s="63" t="s">
        <v>1618</v>
      </c>
    </row>
    <row r="107" spans="1:105" ht="12" customHeight="1" x14ac:dyDescent="0.25">
      <c r="A107" s="100" t="s">
        <v>211</v>
      </c>
      <c r="B107" s="101">
        <v>8.4714940488767008E-3</v>
      </c>
      <c r="C107" s="101">
        <v>1.0920123867538802E-2</v>
      </c>
      <c r="D107" s="101">
        <v>9.6060435153116266E-3</v>
      </c>
      <c r="E107" s="101">
        <v>1.0086059912425461E-2</v>
      </c>
      <c r="F107" s="101">
        <v>8.8407106681916963E-3</v>
      </c>
      <c r="G107" s="101">
        <v>8.4406202210681579E-3</v>
      </c>
      <c r="H107" s="101">
        <v>9.8407793734028824E-3</v>
      </c>
      <c r="I107" s="101">
        <v>1.1416795491070554E-2</v>
      </c>
      <c r="J107" s="101">
        <v>9.6418397847245346E-3</v>
      </c>
      <c r="K107" s="101">
        <v>9.6207300603398365E-3</v>
      </c>
      <c r="L107" s="101">
        <v>1.2256746610159555E-2</v>
      </c>
      <c r="M107" s="101">
        <v>1.2094737130575772E-2</v>
      </c>
      <c r="N107" s="101">
        <v>1.2650840904762387E-2</v>
      </c>
      <c r="O107" s="101">
        <v>1.2982684465089881E-2</v>
      </c>
      <c r="P107" s="101">
        <v>1.4215119726808159E-2</v>
      </c>
      <c r="Q107" s="101">
        <v>1.4483865156705245E-2</v>
      </c>
      <c r="R107" s="101">
        <v>1.3681595463495875E-2</v>
      </c>
      <c r="S107" s="101">
        <v>1.4004592103973037E-2</v>
      </c>
      <c r="T107" s="101">
        <v>1.3621999385247129E-2</v>
      </c>
      <c r="U107" s="101">
        <v>1.3688098627567799E-2</v>
      </c>
      <c r="V107" s="101">
        <v>1.8217841534115591E-2</v>
      </c>
      <c r="W107" s="101">
        <v>1.3734964670009087E-2</v>
      </c>
      <c r="X107" s="101">
        <v>1.3295699422062714E-2</v>
      </c>
      <c r="Y107" s="101">
        <v>7.8814671251473609E-3</v>
      </c>
      <c r="DA107" s="131" t="s">
        <v>1619</v>
      </c>
    </row>
    <row r="108" spans="1:105" ht="12" customHeight="1" x14ac:dyDescent="0.25">
      <c r="A108" s="103" t="s">
        <v>52</v>
      </c>
      <c r="B108" s="104">
        <v>1.1770426784396837E-3</v>
      </c>
      <c r="C108" s="104">
        <v>1.5892085955540253E-3</v>
      </c>
      <c r="D108" s="104">
        <v>1.3813949072082647E-3</v>
      </c>
      <c r="E108" s="104">
        <v>1.4891136792651355E-3</v>
      </c>
      <c r="F108" s="104">
        <v>1.2979057765510203E-3</v>
      </c>
      <c r="G108" s="104">
        <v>1.2150206448197421E-3</v>
      </c>
      <c r="H108" s="104">
        <v>1.4384017288592487E-3</v>
      </c>
      <c r="I108" s="104">
        <v>1.5629766800243888E-3</v>
      </c>
      <c r="J108" s="104">
        <v>1.3932341027086822E-3</v>
      </c>
      <c r="K108" s="104">
        <v>1.3967244333597014E-3</v>
      </c>
      <c r="L108" s="104">
        <v>1.8287197030594242E-3</v>
      </c>
      <c r="M108" s="104">
        <v>1.782943946543734E-3</v>
      </c>
      <c r="N108" s="104">
        <v>1.8977725916389614E-3</v>
      </c>
      <c r="O108" s="104">
        <v>1.9963451768282422E-3</v>
      </c>
      <c r="P108" s="104">
        <v>2.2267734407997002E-3</v>
      </c>
      <c r="Q108" s="104">
        <v>2.304779253622595E-3</v>
      </c>
      <c r="R108" s="104">
        <v>2.1706190924582823E-3</v>
      </c>
      <c r="S108" s="104">
        <v>2.2612601148256583E-3</v>
      </c>
      <c r="T108" s="104">
        <v>2.2507961967774275E-3</v>
      </c>
      <c r="U108" s="104">
        <v>2.323146151561005E-3</v>
      </c>
      <c r="V108" s="104">
        <v>3.226377774124716E-3</v>
      </c>
      <c r="W108" s="104">
        <v>2.5923076293435225E-3</v>
      </c>
      <c r="X108" s="104">
        <v>2.5470822787589235E-3</v>
      </c>
      <c r="Y108" s="104">
        <v>1.4054521393612215E-3</v>
      </c>
      <c r="DA108" s="132" t="s">
        <v>1620</v>
      </c>
    </row>
    <row r="109" spans="1:105" ht="12" customHeight="1" x14ac:dyDescent="0.25">
      <c r="A109" s="106" t="s">
        <v>122</v>
      </c>
      <c r="B109" s="101">
        <v>2.0802462575946974</v>
      </c>
      <c r="C109" s="101">
        <v>2.0859026384320618</v>
      </c>
      <c r="D109" s="101">
        <v>2.0428551235011461</v>
      </c>
      <c r="E109" s="101">
        <v>1.9545085329073506</v>
      </c>
      <c r="F109" s="101">
        <v>1.8100695825483641</v>
      </c>
      <c r="G109" s="101">
        <v>1.7436499676397175</v>
      </c>
      <c r="H109" s="101">
        <v>1.5959346494191216</v>
      </c>
      <c r="I109" s="101">
        <v>1.4522658723731652</v>
      </c>
      <c r="J109" s="101">
        <v>1.3106544212859803</v>
      </c>
      <c r="K109" s="101">
        <v>1.2677334390451152</v>
      </c>
      <c r="L109" s="101">
        <v>1.2331834828622514</v>
      </c>
      <c r="M109" s="101">
        <v>1.2515280337407295</v>
      </c>
      <c r="N109" s="101">
        <v>1.2096898482864957</v>
      </c>
      <c r="O109" s="101">
        <v>1.1561831025455054</v>
      </c>
      <c r="P109" s="101">
        <v>1.0899614061729692</v>
      </c>
      <c r="Q109" s="101">
        <v>1.0259865215117281</v>
      </c>
      <c r="R109" s="101">
        <v>0.94799003038384366</v>
      </c>
      <c r="S109" s="101">
        <v>0.83149535581650391</v>
      </c>
      <c r="T109" s="101">
        <v>0.70389834319343614</v>
      </c>
      <c r="U109" s="101">
        <v>0.56951233820266167</v>
      </c>
      <c r="V109" s="101">
        <v>0.48363177172701111</v>
      </c>
      <c r="W109" s="101">
        <v>0.74734229611959846</v>
      </c>
      <c r="X109" s="101">
        <v>1.1918835103884842</v>
      </c>
      <c r="Y109" s="101">
        <v>2.4488619930392916</v>
      </c>
      <c r="DA109" s="131" t="s">
        <v>1621</v>
      </c>
    </row>
    <row r="110" spans="1:105" ht="12" customHeight="1" x14ac:dyDescent="0.25">
      <c r="A110" s="107" t="s">
        <v>121</v>
      </c>
      <c r="B110" s="104">
        <v>3.0708808481041475E-2</v>
      </c>
      <c r="C110" s="104">
        <v>3.1072911505529779E-2</v>
      </c>
      <c r="D110" s="104">
        <v>3.0142555845222803E-2</v>
      </c>
      <c r="E110" s="104">
        <v>2.8209658178628402E-2</v>
      </c>
      <c r="F110" s="104">
        <v>2.6160952399630781E-2</v>
      </c>
      <c r="G110" s="104">
        <v>2.6508055993147098E-2</v>
      </c>
      <c r="H110" s="104">
        <v>3.0566676658014102E-2</v>
      </c>
      <c r="I110" s="104">
        <v>3.012586373867799E-2</v>
      </c>
      <c r="J110" s="104">
        <v>2.9665883937238516E-2</v>
      </c>
      <c r="K110" s="104">
        <v>3.1100265643816245E-2</v>
      </c>
      <c r="L110" s="104">
        <v>3.3659998241028638E-2</v>
      </c>
      <c r="M110" s="104">
        <v>3.6854464042496274E-2</v>
      </c>
      <c r="N110" s="104">
        <v>3.8269176704776059E-2</v>
      </c>
      <c r="O110" s="104">
        <v>3.9600806667607041E-2</v>
      </c>
      <c r="P110" s="104">
        <v>4.1506800610162008E-2</v>
      </c>
      <c r="Q110" s="104">
        <v>4.2168363782508725E-2</v>
      </c>
      <c r="R110" s="104">
        <v>4.2918656241946775E-2</v>
      </c>
      <c r="S110" s="104">
        <v>4.1416403182186701E-2</v>
      </c>
      <c r="T110" s="104">
        <v>3.8920339192529602E-2</v>
      </c>
      <c r="U110" s="104">
        <v>3.3909526679322684E-2</v>
      </c>
      <c r="V110" s="104">
        <v>3.181604470899177E-2</v>
      </c>
      <c r="W110" s="104">
        <v>5.3777643461211909E-2</v>
      </c>
      <c r="X110" s="104">
        <v>9.5536978035409004E-2</v>
      </c>
      <c r="Y110" s="104">
        <v>0.2099578276930639</v>
      </c>
      <c r="DA110" s="132" t="s">
        <v>1622</v>
      </c>
    </row>
    <row r="111" spans="1:105" ht="12" customHeight="1" x14ac:dyDescent="0.25">
      <c r="A111" s="108" t="s">
        <v>53</v>
      </c>
      <c r="B111" s="98">
        <v>2.6159066972924874E-2</v>
      </c>
      <c r="C111" s="98">
        <v>2.6292861856927904E-2</v>
      </c>
      <c r="D111" s="98">
        <v>2.5539263379299029E-2</v>
      </c>
      <c r="E111" s="98">
        <v>2.3800537043953504E-2</v>
      </c>
      <c r="F111" s="98">
        <v>2.2078692870633094E-2</v>
      </c>
      <c r="G111" s="98">
        <v>2.2424696254721082E-2</v>
      </c>
      <c r="H111" s="98">
        <v>2.5810664600711946E-2</v>
      </c>
      <c r="I111" s="98">
        <v>2.5707183490295469E-2</v>
      </c>
      <c r="J111" s="98">
        <v>2.5122736343272875E-2</v>
      </c>
      <c r="K111" s="98">
        <v>2.6337694310479359E-2</v>
      </c>
      <c r="L111" s="98">
        <v>2.8425300729884643E-2</v>
      </c>
      <c r="M111" s="98">
        <v>3.1201013733689047E-2</v>
      </c>
      <c r="N111" s="98">
        <v>3.2355199118219012E-2</v>
      </c>
      <c r="O111" s="98">
        <v>3.3412467269366815E-2</v>
      </c>
      <c r="P111" s="98">
        <v>3.498782062052945E-2</v>
      </c>
      <c r="Q111" s="98">
        <v>3.546003685952831E-2</v>
      </c>
      <c r="R111" s="98">
        <v>3.6123467469904427E-2</v>
      </c>
      <c r="S111" s="98">
        <v>3.4804061895422671E-2</v>
      </c>
      <c r="T111" s="98">
        <v>3.2678281043606892E-2</v>
      </c>
      <c r="U111" s="98">
        <v>2.8408917544468747E-2</v>
      </c>
      <c r="V111" s="98">
        <v>2.6586067697817475E-2</v>
      </c>
      <c r="W111" s="98">
        <v>4.4294115887809848E-2</v>
      </c>
      <c r="X111" s="98">
        <v>7.8414042195173186E-2</v>
      </c>
      <c r="Y111" s="98">
        <v>0.17428594645486004</v>
      </c>
      <c r="DA111" s="63" t="s">
        <v>1623</v>
      </c>
    </row>
    <row r="112" spans="1:105" ht="12" customHeight="1" x14ac:dyDescent="0.25">
      <c r="A112" s="108" t="s">
        <v>52</v>
      </c>
      <c r="B112" s="98">
        <v>4.5497415081166013E-3</v>
      </c>
      <c r="C112" s="98">
        <v>4.7800496486018742E-3</v>
      </c>
      <c r="D112" s="98">
        <v>4.6032924659237719E-3</v>
      </c>
      <c r="E112" s="98">
        <v>4.4091211346748982E-3</v>
      </c>
      <c r="F112" s="98">
        <v>4.0822595289976881E-3</v>
      </c>
      <c r="G112" s="98">
        <v>4.0833597384260165E-3</v>
      </c>
      <c r="H112" s="98">
        <v>4.7560120573021548E-3</v>
      </c>
      <c r="I112" s="98">
        <v>4.4186802483825215E-3</v>
      </c>
      <c r="J112" s="98">
        <v>4.5431475939656405E-3</v>
      </c>
      <c r="K112" s="98">
        <v>4.7625713333368852E-3</v>
      </c>
      <c r="L112" s="98">
        <v>5.2346975111439951E-3</v>
      </c>
      <c r="M112" s="98">
        <v>5.653450308807228E-3</v>
      </c>
      <c r="N112" s="98">
        <v>5.9139775865570459E-3</v>
      </c>
      <c r="O112" s="98">
        <v>6.1883393982402274E-3</v>
      </c>
      <c r="P112" s="98">
        <v>6.5189799896325585E-3</v>
      </c>
      <c r="Q112" s="98">
        <v>6.7083269229804175E-3</v>
      </c>
      <c r="R112" s="98">
        <v>6.7951887720423447E-3</v>
      </c>
      <c r="S112" s="98">
        <v>6.6123412867640273E-3</v>
      </c>
      <c r="T112" s="98">
        <v>6.242058148922711E-3</v>
      </c>
      <c r="U112" s="98">
        <v>5.500609134853938E-3</v>
      </c>
      <c r="V112" s="98">
        <v>5.229977011174297E-3</v>
      </c>
      <c r="W112" s="98">
        <v>9.4835275734020622E-3</v>
      </c>
      <c r="X112" s="98">
        <v>1.7122935840235814E-2</v>
      </c>
      <c r="Y112" s="98">
        <v>3.5671881238203855E-2</v>
      </c>
      <c r="DA112" s="63" t="s">
        <v>1624</v>
      </c>
    </row>
    <row r="113" spans="1:105" ht="12" customHeight="1" x14ac:dyDescent="0.25">
      <c r="A113" s="121" t="s">
        <v>54</v>
      </c>
      <c r="B113" s="122">
        <v>6.1970855612862472</v>
      </c>
      <c r="C113" s="122">
        <v>6.4360039763772399</v>
      </c>
      <c r="D113" s="122">
        <v>6.3244955098957636</v>
      </c>
      <c r="E113" s="122">
        <v>6.3116035119825282</v>
      </c>
      <c r="F113" s="122">
        <v>5.7924365183262161</v>
      </c>
      <c r="G113" s="122">
        <v>5.6533607052474872</v>
      </c>
      <c r="H113" s="122">
        <v>4.9759543806665762</v>
      </c>
      <c r="I113" s="122">
        <v>4.7773758923225449</v>
      </c>
      <c r="J113" s="122">
        <v>4.6374527270629864</v>
      </c>
      <c r="K113" s="122">
        <v>4.7345192629784414</v>
      </c>
      <c r="L113" s="122">
        <v>4.6556443841607624</v>
      </c>
      <c r="M113" s="122">
        <v>4.5574278838774562</v>
      </c>
      <c r="N113" s="122">
        <v>4.599096328653637</v>
      </c>
      <c r="O113" s="122">
        <v>4.531771472515592</v>
      </c>
      <c r="P113" s="122">
        <v>4.4111986441732975</v>
      </c>
      <c r="Q113" s="122">
        <v>4.2924264114914576</v>
      </c>
      <c r="R113" s="122">
        <v>4.0313224452137906</v>
      </c>
      <c r="S113" s="122">
        <v>3.7835081794340373</v>
      </c>
      <c r="T113" s="122">
        <v>3.6845373750435617</v>
      </c>
      <c r="U113" s="122">
        <v>3.5135392384776098</v>
      </c>
      <c r="V113" s="122">
        <v>4.5051295437376417</v>
      </c>
      <c r="W113" s="122">
        <v>3.9203478197089909</v>
      </c>
      <c r="X113" s="122">
        <v>3.1998848368512212</v>
      </c>
      <c r="Y113" s="122">
        <v>2.6471114565711953</v>
      </c>
      <c r="DA113" s="130" t="s">
        <v>1625</v>
      </c>
    </row>
    <row r="114" spans="1:105" ht="12" customHeight="1" x14ac:dyDescent="0.25">
      <c r="A114" s="97" t="s">
        <v>50</v>
      </c>
      <c r="B114" s="98">
        <v>0.55124355609092091</v>
      </c>
      <c r="C114" s="98">
        <v>0.89846572426960103</v>
      </c>
      <c r="D114" s="98">
        <v>0.86317743658746193</v>
      </c>
      <c r="E114" s="98">
        <v>0.99671898013579396</v>
      </c>
      <c r="F114" s="98">
        <v>0.77967426385024652</v>
      </c>
      <c r="G114" s="98">
        <v>0.88326673210457041</v>
      </c>
      <c r="H114" s="98">
        <v>0.41100792563964844</v>
      </c>
      <c r="I114" s="98">
        <v>0.50890084961139603</v>
      </c>
      <c r="J114" s="98">
        <v>0.66646270327594503</v>
      </c>
      <c r="K114" s="98">
        <v>0.71949855300224963</v>
      </c>
      <c r="L114" s="98">
        <v>0.48976344900623392</v>
      </c>
      <c r="M114" s="98">
        <v>0.37331652779302471</v>
      </c>
      <c r="N114" s="98">
        <v>0.27094727750044362</v>
      </c>
      <c r="O114" s="98">
        <v>0.34850452962888745</v>
      </c>
      <c r="P114" s="98">
        <v>0.33216256065348454</v>
      </c>
      <c r="Q114" s="98">
        <v>0.3929635826712301</v>
      </c>
      <c r="R114" s="98">
        <v>0.29644144175061715</v>
      </c>
      <c r="S114" s="98">
        <v>0.27820625872717653</v>
      </c>
      <c r="T114" s="98">
        <v>0.26994577916521517</v>
      </c>
      <c r="U114" s="98">
        <v>0.26377951817357598</v>
      </c>
      <c r="V114" s="98">
        <v>0.32411020573656968</v>
      </c>
      <c r="W114" s="98">
        <v>0.28247941429989243</v>
      </c>
      <c r="X114" s="98">
        <v>0.20195673709847495</v>
      </c>
      <c r="Y114" s="98">
        <v>0.13739761252951657</v>
      </c>
      <c r="DA114" s="63" t="s">
        <v>1626</v>
      </c>
    </row>
    <row r="115" spans="1:105" ht="12" customHeight="1" x14ac:dyDescent="0.25">
      <c r="A115" s="109" t="s">
        <v>120</v>
      </c>
      <c r="B115" s="33">
        <v>5.645842005195326</v>
      </c>
      <c r="C115" s="33">
        <v>5.5375382521076393</v>
      </c>
      <c r="D115" s="33">
        <v>5.461318073308302</v>
      </c>
      <c r="E115" s="33">
        <v>5.3148845318467339</v>
      </c>
      <c r="F115" s="33">
        <v>5.0127622544759696</v>
      </c>
      <c r="G115" s="33">
        <v>4.7700939731429166</v>
      </c>
      <c r="H115" s="33">
        <v>4.5649464550269281</v>
      </c>
      <c r="I115" s="33">
        <v>4.2684750427111489</v>
      </c>
      <c r="J115" s="33">
        <v>3.9709900237870412</v>
      </c>
      <c r="K115" s="33">
        <v>4.0150207099761914</v>
      </c>
      <c r="L115" s="33">
        <v>4.1658809351545285</v>
      </c>
      <c r="M115" s="33">
        <v>4.1841113560844319</v>
      </c>
      <c r="N115" s="33">
        <v>4.3281490511531935</v>
      </c>
      <c r="O115" s="33">
        <v>4.1832669428867044</v>
      </c>
      <c r="P115" s="33">
        <v>4.0790360835198127</v>
      </c>
      <c r="Q115" s="33">
        <v>3.8994628288202278</v>
      </c>
      <c r="R115" s="33">
        <v>3.7348810034631739</v>
      </c>
      <c r="S115" s="33">
        <v>3.5053019207068608</v>
      </c>
      <c r="T115" s="33">
        <v>3.4145915958783464</v>
      </c>
      <c r="U115" s="33">
        <v>3.2497597203040338</v>
      </c>
      <c r="V115" s="33">
        <v>4.1810193380010725</v>
      </c>
      <c r="W115" s="33">
        <v>3.6378684054090984</v>
      </c>
      <c r="X115" s="33">
        <v>2.9979280997527464</v>
      </c>
      <c r="Y115" s="33">
        <v>2.5097138440416789</v>
      </c>
      <c r="DA115" s="60" t="s">
        <v>1627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454.18892766095104</v>
      </c>
      <c r="C117" s="117">
        <f t="shared" si="19"/>
        <v>558.78902155367268</v>
      </c>
      <c r="D117" s="117">
        <f t="shared" si="19"/>
        <v>520.82704539103179</v>
      </c>
      <c r="E117" s="117">
        <f t="shared" si="19"/>
        <v>565.23954007254281</v>
      </c>
      <c r="F117" s="117">
        <f t="shared" si="19"/>
        <v>476.11909744795122</v>
      </c>
      <c r="G117" s="117">
        <f t="shared" si="19"/>
        <v>442.41158236490793</v>
      </c>
      <c r="H117" s="117">
        <f t="shared" si="19"/>
        <v>415.20013920953284</v>
      </c>
      <c r="I117" s="117">
        <f t="shared" si="19"/>
        <v>422.53893153190893</v>
      </c>
      <c r="J117" s="117">
        <f t="shared" si="19"/>
        <v>342.10576370330614</v>
      </c>
      <c r="K117" s="117">
        <f t="shared" si="19"/>
        <v>341.09182940981515</v>
      </c>
      <c r="L117" s="117">
        <f t="shared" si="19"/>
        <v>409.74639978046918</v>
      </c>
      <c r="M117" s="117">
        <f t="shared" si="19"/>
        <v>339.33195101132708</v>
      </c>
      <c r="N117" s="117">
        <f t="shared" si="19"/>
        <v>364.01449426191169</v>
      </c>
      <c r="O117" s="117">
        <f t="shared" si="19"/>
        <v>334.88875370688777</v>
      </c>
      <c r="P117" s="117">
        <f t="shared" si="19"/>
        <v>334.98870240695908</v>
      </c>
      <c r="Q117" s="117">
        <f t="shared" si="19"/>
        <v>316.81488759700483</v>
      </c>
      <c r="R117" s="117">
        <f t="shared" ref="R117:V117" si="20">R118+R121+R123+R132</f>
        <v>319.32185086386045</v>
      </c>
      <c r="S117" s="117">
        <f t="shared" si="20"/>
        <v>301.59690047299387</v>
      </c>
      <c r="T117" s="117">
        <f t="shared" si="20"/>
        <v>284.68455301821882</v>
      </c>
      <c r="U117" s="117">
        <f t="shared" si="20"/>
        <v>267.41067970385893</v>
      </c>
      <c r="V117" s="117">
        <f t="shared" si="20"/>
        <v>279.35956753381276</v>
      </c>
      <c r="W117" s="117">
        <f t="shared" ref="W117:Y117" si="21">W118+W121+W123+W132</f>
        <v>234.69300097882788</v>
      </c>
      <c r="X117" s="117">
        <f t="shared" si="21"/>
        <v>226.5938273169952</v>
      </c>
      <c r="Y117" s="117">
        <f t="shared" si="21"/>
        <v>171.96020815179301</v>
      </c>
      <c r="DA117" s="129" t="s">
        <v>1778</v>
      </c>
    </row>
    <row r="118" spans="1:105" ht="12" customHeight="1" x14ac:dyDescent="0.25">
      <c r="A118" s="121" t="s">
        <v>57</v>
      </c>
      <c r="B118" s="122">
        <f t="shared" ref="B118:Q118" si="22">SUM(B119:B120)</f>
        <v>405.15497113856196</v>
      </c>
      <c r="C118" s="122">
        <f t="shared" si="22"/>
        <v>503.88778647562282</v>
      </c>
      <c r="D118" s="122">
        <f t="shared" si="22"/>
        <v>469.55749972728466</v>
      </c>
      <c r="E118" s="122">
        <f t="shared" si="22"/>
        <v>512.1363694181149</v>
      </c>
      <c r="F118" s="122">
        <f t="shared" si="22"/>
        <v>429.13365921327181</v>
      </c>
      <c r="G118" s="122">
        <f t="shared" si="22"/>
        <v>397.75313403081532</v>
      </c>
      <c r="H118" s="122">
        <f t="shared" si="22"/>
        <v>374.05843727467413</v>
      </c>
      <c r="I118" s="122">
        <f t="shared" si="22"/>
        <v>381.79394567401386</v>
      </c>
      <c r="J118" s="122">
        <f t="shared" si="22"/>
        <v>308.31895422914272</v>
      </c>
      <c r="K118" s="122">
        <f t="shared" si="22"/>
        <v>308.24208344212042</v>
      </c>
      <c r="L118" s="122">
        <f t="shared" si="22"/>
        <v>374.26808672128442</v>
      </c>
      <c r="M118" s="122">
        <f t="shared" si="22"/>
        <v>304.50977486458549</v>
      </c>
      <c r="N118" s="122">
        <f t="shared" si="22"/>
        <v>329.53942330329568</v>
      </c>
      <c r="O118" s="122">
        <f t="shared" si="22"/>
        <v>301.28956799718532</v>
      </c>
      <c r="P118" s="122">
        <f t="shared" si="22"/>
        <v>301.72591543162639</v>
      </c>
      <c r="Q118" s="122">
        <f t="shared" si="22"/>
        <v>284.43604691309139</v>
      </c>
      <c r="R118" s="122">
        <f t="shared" ref="R118:V118" si="23">SUM(R119:R120)</f>
        <v>289.76625326968474</v>
      </c>
      <c r="S118" s="122">
        <f t="shared" si="23"/>
        <v>274.17784677955785</v>
      </c>
      <c r="T118" s="122">
        <f t="shared" si="23"/>
        <v>259.09055397599082</v>
      </c>
      <c r="U118" s="122">
        <f t="shared" si="23"/>
        <v>243.37510296076178</v>
      </c>
      <c r="V118" s="122">
        <f t="shared" si="23"/>
        <v>252.18151591750555</v>
      </c>
      <c r="W118" s="122">
        <f t="shared" ref="W118:Y118" si="24">SUM(W119:W120)</f>
        <v>213.85710194269055</v>
      </c>
      <c r="X118" s="122">
        <f t="shared" si="24"/>
        <v>207.07808871312326</v>
      </c>
      <c r="Y118" s="122">
        <f t="shared" si="24"/>
        <v>158.10851808501246</v>
      </c>
      <c r="DA118" s="130" t="s">
        <v>1779</v>
      </c>
    </row>
    <row r="119" spans="1:105" ht="12" customHeight="1" x14ac:dyDescent="0.25">
      <c r="A119" s="97" t="s">
        <v>211</v>
      </c>
      <c r="B119" s="98">
        <v>395.95694266641078</v>
      </c>
      <c r="C119" s="98">
        <v>492.47999136659411</v>
      </c>
      <c r="D119" s="98">
        <v>459.18823826391508</v>
      </c>
      <c r="E119" s="98">
        <v>500.99244702438421</v>
      </c>
      <c r="F119" s="98">
        <v>420.05616051915513</v>
      </c>
      <c r="G119" s="98">
        <v>389.48902552938858</v>
      </c>
      <c r="H119" s="98">
        <v>366.41063432346289</v>
      </c>
      <c r="I119" s="98">
        <v>374.1015404284808</v>
      </c>
      <c r="J119" s="98">
        <v>302.218864394349</v>
      </c>
      <c r="K119" s="98">
        <v>302.20758269986618</v>
      </c>
      <c r="L119" s="98">
        <v>366.98620962821576</v>
      </c>
      <c r="M119" s="98">
        <v>298.70661207388963</v>
      </c>
      <c r="N119" s="98">
        <v>323.30139568408214</v>
      </c>
      <c r="O119" s="98">
        <v>295.66617048542781</v>
      </c>
      <c r="P119" s="98">
        <v>296.15115434703108</v>
      </c>
      <c r="Q119" s="98">
        <v>279.23739689068168</v>
      </c>
      <c r="R119" s="98">
        <v>284.48173357901885</v>
      </c>
      <c r="S119" s="98">
        <v>269.22653059198666</v>
      </c>
      <c r="T119" s="98">
        <v>254.4610551130726</v>
      </c>
      <c r="U119" s="98">
        <v>239.05100337466237</v>
      </c>
      <c r="V119" s="98">
        <v>247.7172145886847</v>
      </c>
      <c r="W119" s="98">
        <v>210.0563325578394</v>
      </c>
      <c r="X119" s="98">
        <v>203.42235195304232</v>
      </c>
      <c r="Y119" s="98">
        <v>155.31911291994234</v>
      </c>
      <c r="DA119" s="63" t="s">
        <v>1780</v>
      </c>
    </row>
    <row r="120" spans="1:105" ht="12" customHeight="1" x14ac:dyDescent="0.25">
      <c r="A120" s="97" t="s">
        <v>53</v>
      </c>
      <c r="B120" s="98">
        <v>9.1980284721511651</v>
      </c>
      <c r="C120" s="98">
        <v>11.407795109028735</v>
      </c>
      <c r="D120" s="98">
        <v>10.369261463369606</v>
      </c>
      <c r="E120" s="98">
        <v>11.143922393730683</v>
      </c>
      <c r="F120" s="98">
        <v>9.0774986941166738</v>
      </c>
      <c r="G120" s="98">
        <v>8.264108501426735</v>
      </c>
      <c r="H120" s="98">
        <v>7.6478029512112258</v>
      </c>
      <c r="I120" s="98">
        <v>7.692405245533033</v>
      </c>
      <c r="J120" s="98">
        <v>6.1000898347937413</v>
      </c>
      <c r="K120" s="98">
        <v>6.0345007422542389</v>
      </c>
      <c r="L120" s="98">
        <v>7.2818770930686352</v>
      </c>
      <c r="M120" s="98">
        <v>5.8031627906958549</v>
      </c>
      <c r="N120" s="98">
        <v>6.2380276192135273</v>
      </c>
      <c r="O120" s="98">
        <v>5.623397511757477</v>
      </c>
      <c r="P120" s="98">
        <v>5.5747610845952931</v>
      </c>
      <c r="Q120" s="98">
        <v>5.198650022409697</v>
      </c>
      <c r="R120" s="98">
        <v>5.2845196906659089</v>
      </c>
      <c r="S120" s="98">
        <v>4.9513161875711686</v>
      </c>
      <c r="T120" s="98">
        <v>4.6294988629181901</v>
      </c>
      <c r="U120" s="98">
        <v>4.3240995860994005</v>
      </c>
      <c r="V120" s="98">
        <v>4.4643013288208389</v>
      </c>
      <c r="W120" s="98">
        <v>3.8007693848511614</v>
      </c>
      <c r="X120" s="98">
        <v>3.6557367600809307</v>
      </c>
      <c r="Y120" s="98">
        <v>2.7894051650701162</v>
      </c>
      <c r="DA120" s="63" t="s">
        <v>1781</v>
      </c>
    </row>
    <row r="121" spans="1:105" ht="12" customHeight="1" x14ac:dyDescent="0.25">
      <c r="A121" s="121" t="s">
        <v>92</v>
      </c>
      <c r="B121" s="122">
        <f t="shared" ref="B121:Y121" si="25">B122</f>
        <v>0.63031832289915624</v>
      </c>
      <c r="C121" s="122">
        <f t="shared" si="25"/>
        <v>0.69422622767798547</v>
      </c>
      <c r="D121" s="122">
        <f t="shared" si="25"/>
        <v>0.75061712782067258</v>
      </c>
      <c r="E121" s="122">
        <f t="shared" si="25"/>
        <v>0.92908917709428418</v>
      </c>
      <c r="F121" s="122">
        <f t="shared" si="25"/>
        <v>0.77780881156343118</v>
      </c>
      <c r="G121" s="122">
        <f t="shared" si="25"/>
        <v>0.74075111828700335</v>
      </c>
      <c r="H121" s="122">
        <f t="shared" si="25"/>
        <v>0.66384674647930553</v>
      </c>
      <c r="I121" s="122">
        <f t="shared" si="25"/>
        <v>0.61375806385816833</v>
      </c>
      <c r="J121" s="122">
        <f t="shared" si="25"/>
        <v>0.61039553612268715</v>
      </c>
      <c r="K121" s="122">
        <f t="shared" si="25"/>
        <v>0.57646641196654413</v>
      </c>
      <c r="L121" s="122">
        <f t="shared" si="25"/>
        <v>0.79260221195533376</v>
      </c>
      <c r="M121" s="122">
        <f t="shared" si="25"/>
        <v>0.72109135913988376</v>
      </c>
      <c r="N121" s="122">
        <f t="shared" si="25"/>
        <v>0.85891811968850817</v>
      </c>
      <c r="O121" s="122">
        <f t="shared" si="25"/>
        <v>1.0439138247079696</v>
      </c>
      <c r="P121" s="122">
        <f t="shared" si="25"/>
        <v>1.2860176066597644</v>
      </c>
      <c r="Q121" s="122">
        <f t="shared" si="25"/>
        <v>1.2908755358105981</v>
      </c>
      <c r="R121" s="122">
        <f t="shared" si="25"/>
        <v>1.2880156860887497</v>
      </c>
      <c r="S121" s="122">
        <f t="shared" si="25"/>
        <v>1.1718974558542943</v>
      </c>
      <c r="T121" s="122">
        <f t="shared" si="25"/>
        <v>1.0850278377008475</v>
      </c>
      <c r="U121" s="122">
        <f t="shared" si="25"/>
        <v>1.0397882955669213</v>
      </c>
      <c r="V121" s="122">
        <f t="shared" si="25"/>
        <v>0.96124841220133006</v>
      </c>
      <c r="W121" s="122">
        <f t="shared" si="25"/>
        <v>0.94437957279370177</v>
      </c>
      <c r="X121" s="122">
        <f t="shared" si="25"/>
        <v>0.68829555371310625</v>
      </c>
      <c r="Y121" s="122">
        <f t="shared" si="25"/>
        <v>0.63209100161136622</v>
      </c>
      <c r="DA121" s="130" t="s">
        <v>1782</v>
      </c>
    </row>
    <row r="122" spans="1:105" ht="12" customHeight="1" x14ac:dyDescent="0.25">
      <c r="A122" s="97" t="s">
        <v>53</v>
      </c>
      <c r="B122" s="98">
        <v>0.63031832289915624</v>
      </c>
      <c r="C122" s="98">
        <v>0.69422622767798547</v>
      </c>
      <c r="D122" s="98">
        <v>0.75061712782067258</v>
      </c>
      <c r="E122" s="98">
        <v>0.92908917709428418</v>
      </c>
      <c r="F122" s="98">
        <v>0.77780881156343118</v>
      </c>
      <c r="G122" s="98">
        <v>0.74075111828700335</v>
      </c>
      <c r="H122" s="98">
        <v>0.66384674647930553</v>
      </c>
      <c r="I122" s="98">
        <v>0.61375806385816833</v>
      </c>
      <c r="J122" s="98">
        <v>0.61039553612268715</v>
      </c>
      <c r="K122" s="98">
        <v>0.57646641196654413</v>
      </c>
      <c r="L122" s="98">
        <v>0.79260221195533376</v>
      </c>
      <c r="M122" s="98">
        <v>0.72109135913988376</v>
      </c>
      <c r="N122" s="98">
        <v>0.85891811968850817</v>
      </c>
      <c r="O122" s="98">
        <v>1.0439138247079696</v>
      </c>
      <c r="P122" s="98">
        <v>1.2860176066597644</v>
      </c>
      <c r="Q122" s="98">
        <v>1.2908755358105981</v>
      </c>
      <c r="R122" s="98">
        <v>1.2880156860887497</v>
      </c>
      <c r="S122" s="98">
        <v>1.1718974558542943</v>
      </c>
      <c r="T122" s="98">
        <v>1.0850278377008475</v>
      </c>
      <c r="U122" s="98">
        <v>1.0397882955669213</v>
      </c>
      <c r="V122" s="98">
        <v>0.96124841220133006</v>
      </c>
      <c r="W122" s="98">
        <v>0.94437957279370177</v>
      </c>
      <c r="X122" s="98">
        <v>0.68829555371310625</v>
      </c>
      <c r="Y122" s="98">
        <v>0.63209100161136622</v>
      </c>
      <c r="DA122" s="63" t="s">
        <v>1783</v>
      </c>
    </row>
    <row r="123" spans="1:105" ht="12" customHeight="1" x14ac:dyDescent="0.25">
      <c r="A123" s="121" t="s">
        <v>55</v>
      </c>
      <c r="B123" s="122">
        <v>43.767043428019917</v>
      </c>
      <c r="C123" s="122">
        <v>49.427364189213542</v>
      </c>
      <c r="D123" s="122">
        <v>45.807339474349682</v>
      </c>
      <c r="E123" s="122">
        <v>47.47891248135074</v>
      </c>
      <c r="F123" s="122">
        <v>41.866616612930898</v>
      </c>
      <c r="G123" s="122">
        <v>39.684624799489384</v>
      </c>
      <c r="H123" s="122">
        <v>36.679010267814789</v>
      </c>
      <c r="I123" s="122">
        <v>36.492820534343366</v>
      </c>
      <c r="J123" s="122">
        <v>29.66834050510526</v>
      </c>
      <c r="K123" s="122">
        <v>28.691124211285334</v>
      </c>
      <c r="L123" s="122">
        <v>31.120288148059203</v>
      </c>
      <c r="M123" s="122">
        <v>30.584602419947526</v>
      </c>
      <c r="N123" s="122">
        <v>30.039532296689046</v>
      </c>
      <c r="O123" s="122">
        <v>29.032151147634604</v>
      </c>
      <c r="P123" s="122">
        <v>28.538713840797996</v>
      </c>
      <c r="Q123" s="122">
        <v>27.742175617085422</v>
      </c>
      <c r="R123" s="122">
        <v>25.095183953194123</v>
      </c>
      <c r="S123" s="122">
        <v>23.23870454658007</v>
      </c>
      <c r="T123" s="122">
        <v>21.536052653383255</v>
      </c>
      <c r="U123" s="122">
        <v>20.117338000779835</v>
      </c>
      <c r="V123" s="122">
        <v>22.465072204906591</v>
      </c>
      <c r="W123" s="122">
        <v>16.594465930836886</v>
      </c>
      <c r="X123" s="122">
        <v>16.111095282705225</v>
      </c>
      <c r="Y123" s="122">
        <v>10.943844041498227</v>
      </c>
      <c r="DA123" s="130" t="s">
        <v>1784</v>
      </c>
    </row>
    <row r="124" spans="1:105" ht="12" customHeight="1" x14ac:dyDescent="0.25">
      <c r="A124" s="97" t="s">
        <v>138</v>
      </c>
      <c r="B124" s="98">
        <v>42.250597314650648</v>
      </c>
      <c r="C124" s="98">
        <v>47.896875556043931</v>
      </c>
      <c r="D124" s="98">
        <v>44.303071648050292</v>
      </c>
      <c r="E124" s="98">
        <v>46.032750077397509</v>
      </c>
      <c r="F124" s="98">
        <v>40.521766824504716</v>
      </c>
      <c r="G124" s="98">
        <v>38.381079244169072</v>
      </c>
      <c r="H124" s="98">
        <v>35.471368717556516</v>
      </c>
      <c r="I124" s="98">
        <v>35.386582435134656</v>
      </c>
      <c r="J124" s="98">
        <v>28.667605886570747</v>
      </c>
      <c r="K124" s="98">
        <v>27.718953877312831</v>
      </c>
      <c r="L124" s="98">
        <v>30.167449230336846</v>
      </c>
      <c r="M124" s="98">
        <v>29.613078064762512</v>
      </c>
      <c r="N124" s="98">
        <v>29.094292938742029</v>
      </c>
      <c r="O124" s="98">
        <v>28.120823893996249</v>
      </c>
      <c r="P124" s="98">
        <v>27.668594328799664</v>
      </c>
      <c r="Q124" s="98">
        <v>26.91422089552324</v>
      </c>
      <c r="R124" s="98">
        <v>24.321437174836962</v>
      </c>
      <c r="S124" s="98">
        <v>22.547775320123407</v>
      </c>
      <c r="T124" s="98">
        <v>20.939935129884542</v>
      </c>
      <c r="U124" s="98">
        <v>19.625895679534644</v>
      </c>
      <c r="V124" s="98">
        <v>22.03412690021079</v>
      </c>
      <c r="W124" s="98">
        <v>15.919287330958342</v>
      </c>
      <c r="X124" s="98">
        <v>15.013016195632682</v>
      </c>
      <c r="Y124" s="98">
        <v>8.6572739078193628</v>
      </c>
      <c r="DA124" s="63" t="s">
        <v>1785</v>
      </c>
    </row>
    <row r="125" spans="1:105" ht="12" customHeight="1" x14ac:dyDescent="0.25">
      <c r="A125" s="97" t="s">
        <v>137</v>
      </c>
      <c r="B125" s="98">
        <v>6.0150444082009156E-3</v>
      </c>
      <c r="C125" s="98">
        <v>7.872852533572566E-3</v>
      </c>
      <c r="D125" s="98">
        <v>6.9118858670522108E-3</v>
      </c>
      <c r="E125" s="98">
        <v>7.3148467680432972E-3</v>
      </c>
      <c r="F125" s="98">
        <v>6.4088060230975113E-3</v>
      </c>
      <c r="G125" s="98">
        <v>6.1037138629445545E-3</v>
      </c>
      <c r="H125" s="98">
        <v>7.2015579914629316E-3</v>
      </c>
      <c r="I125" s="98">
        <v>8.29799614823311E-3</v>
      </c>
      <c r="J125" s="98">
        <v>7.103826982272219E-3</v>
      </c>
      <c r="K125" s="98">
        <v>7.1324454559243836E-3</v>
      </c>
      <c r="L125" s="98">
        <v>9.2197677514343213E-3</v>
      </c>
      <c r="M125" s="98">
        <v>9.123301403695187E-3</v>
      </c>
      <c r="N125" s="98">
        <v>9.6726416087115057E-3</v>
      </c>
      <c r="O125" s="98">
        <v>1.0118591673542544E-2</v>
      </c>
      <c r="P125" s="98">
        <v>1.132249741513581E-2</v>
      </c>
      <c r="Q125" s="98">
        <v>1.1643436959808845E-2</v>
      </c>
      <c r="R125" s="98">
        <v>1.1082900258784872E-2</v>
      </c>
      <c r="S125" s="98">
        <v>1.1552204056939366E-2</v>
      </c>
      <c r="T125" s="98">
        <v>1.1543167995312475E-2</v>
      </c>
      <c r="U125" s="98">
        <v>1.1861219026445789E-2</v>
      </c>
      <c r="V125" s="98">
        <v>1.64256135497188E-2</v>
      </c>
      <c r="W125" s="98">
        <v>1.2612090262977568E-2</v>
      </c>
      <c r="X125" s="98">
        <v>1.2381914365481732E-2</v>
      </c>
      <c r="Y125" s="98">
        <v>7.2877152243607003E-3</v>
      </c>
      <c r="DA125" s="63" t="s">
        <v>1786</v>
      </c>
    </row>
    <row r="126" spans="1:105" ht="12" customHeight="1" x14ac:dyDescent="0.25">
      <c r="A126" s="100" t="s">
        <v>211</v>
      </c>
      <c r="B126" s="101">
        <v>4.8380017297612321E-3</v>
      </c>
      <c r="C126" s="101">
        <v>6.2836439380185407E-3</v>
      </c>
      <c r="D126" s="101">
        <v>5.5304909598439464E-3</v>
      </c>
      <c r="E126" s="101">
        <v>5.8257330887781615E-3</v>
      </c>
      <c r="F126" s="101">
        <v>5.1109002465464905E-3</v>
      </c>
      <c r="G126" s="101">
        <v>4.8886932181248129E-3</v>
      </c>
      <c r="H126" s="101">
        <v>5.7631562626036829E-3</v>
      </c>
      <c r="I126" s="101">
        <v>6.7350194682087219E-3</v>
      </c>
      <c r="J126" s="101">
        <v>5.710592879563537E-3</v>
      </c>
      <c r="K126" s="101">
        <v>5.7357210225646819E-3</v>
      </c>
      <c r="L126" s="101">
        <v>7.3910480483748977E-3</v>
      </c>
      <c r="M126" s="101">
        <v>7.3403574571514535E-3</v>
      </c>
      <c r="N126" s="101">
        <v>7.774869017072545E-3</v>
      </c>
      <c r="O126" s="101">
        <v>8.122246496714303E-3</v>
      </c>
      <c r="P126" s="101">
        <v>9.0957239743361101E-3</v>
      </c>
      <c r="Q126" s="101">
        <v>9.3386577061862503E-3</v>
      </c>
      <c r="R126" s="101">
        <v>8.912281166326589E-3</v>
      </c>
      <c r="S126" s="101">
        <v>9.2909439421137077E-3</v>
      </c>
      <c r="T126" s="101">
        <v>9.2923717985350478E-3</v>
      </c>
      <c r="U126" s="101">
        <v>9.5380728748847843E-3</v>
      </c>
      <c r="V126" s="101">
        <v>1.3199235775594086E-2</v>
      </c>
      <c r="W126" s="101">
        <v>1.0019782633634046E-2</v>
      </c>
      <c r="X126" s="101">
        <v>9.8348320867228094E-3</v>
      </c>
      <c r="Y126" s="101">
        <v>5.8822630849994784E-3</v>
      </c>
      <c r="DA126" s="131" t="s">
        <v>1787</v>
      </c>
    </row>
    <row r="127" spans="1:105" ht="12" customHeight="1" x14ac:dyDescent="0.25">
      <c r="A127" s="103" t="s">
        <v>52</v>
      </c>
      <c r="B127" s="104">
        <v>1.1770426784396837E-3</v>
      </c>
      <c r="C127" s="104">
        <v>1.5892085955540253E-3</v>
      </c>
      <c r="D127" s="104">
        <v>1.3813949072082647E-3</v>
      </c>
      <c r="E127" s="104">
        <v>1.4891136792651355E-3</v>
      </c>
      <c r="F127" s="104">
        <v>1.2979057765510203E-3</v>
      </c>
      <c r="G127" s="104">
        <v>1.2150206448197421E-3</v>
      </c>
      <c r="H127" s="104">
        <v>1.4384017288592487E-3</v>
      </c>
      <c r="I127" s="104">
        <v>1.5629766800243888E-3</v>
      </c>
      <c r="J127" s="104">
        <v>1.3932341027086822E-3</v>
      </c>
      <c r="K127" s="104">
        <v>1.3967244333597014E-3</v>
      </c>
      <c r="L127" s="104">
        <v>1.8287197030594242E-3</v>
      </c>
      <c r="M127" s="104">
        <v>1.782943946543734E-3</v>
      </c>
      <c r="N127" s="104">
        <v>1.8977725916389614E-3</v>
      </c>
      <c r="O127" s="104">
        <v>1.9963451768282422E-3</v>
      </c>
      <c r="P127" s="104">
        <v>2.2267734407997002E-3</v>
      </c>
      <c r="Q127" s="104">
        <v>2.304779253622595E-3</v>
      </c>
      <c r="R127" s="104">
        <v>2.1706190924582823E-3</v>
      </c>
      <c r="S127" s="104">
        <v>2.2612601148256583E-3</v>
      </c>
      <c r="T127" s="104">
        <v>2.2507961967774275E-3</v>
      </c>
      <c r="U127" s="104">
        <v>2.323146151561005E-3</v>
      </c>
      <c r="V127" s="104">
        <v>3.226377774124716E-3</v>
      </c>
      <c r="W127" s="104">
        <v>2.5923076293435225E-3</v>
      </c>
      <c r="X127" s="104">
        <v>2.5470822787589235E-3</v>
      </c>
      <c r="Y127" s="104">
        <v>1.4054521393612215E-3</v>
      </c>
      <c r="DA127" s="132" t="s">
        <v>1788</v>
      </c>
    </row>
    <row r="128" spans="1:105" ht="12" customHeight="1" x14ac:dyDescent="0.25">
      <c r="A128" s="106" t="s">
        <v>122</v>
      </c>
      <c r="B128" s="101">
        <v>1.4871800594497468</v>
      </c>
      <c r="C128" s="101">
        <v>1.4989360751621084</v>
      </c>
      <c r="D128" s="101">
        <v>1.4743231909839816</v>
      </c>
      <c r="E128" s="101">
        <v>1.4171894368349545</v>
      </c>
      <c r="F128" s="101">
        <v>1.3182838215274977</v>
      </c>
      <c r="G128" s="101">
        <v>1.2769287459431387</v>
      </c>
      <c r="H128" s="101">
        <v>1.1766275824083279</v>
      </c>
      <c r="I128" s="101">
        <v>1.0744823776937158</v>
      </c>
      <c r="J128" s="101">
        <v>0.97046380869763271</v>
      </c>
      <c r="K128" s="101">
        <v>0.94071416676429553</v>
      </c>
      <c r="L128" s="101">
        <v>0.91722864041929764</v>
      </c>
      <c r="M128" s="101">
        <v>0.93347117970146065</v>
      </c>
      <c r="N128" s="101">
        <v>0.90542331373460228</v>
      </c>
      <c r="O128" s="101">
        <v>0.86984153358086957</v>
      </c>
      <c r="P128" s="101">
        <v>0.82564949858117076</v>
      </c>
      <c r="Q128" s="101">
        <v>0.78242017390048968</v>
      </c>
      <c r="R128" s="101">
        <v>0.72795657314821416</v>
      </c>
      <c r="S128" s="101">
        <v>0.64559030716177201</v>
      </c>
      <c r="T128" s="101">
        <v>0.55254652340641197</v>
      </c>
      <c r="U128" s="101">
        <v>0.45148291306595134</v>
      </c>
      <c r="V128" s="101">
        <v>0.38791229735597932</v>
      </c>
      <c r="W128" s="101">
        <v>0.61646717153921426</v>
      </c>
      <c r="X128" s="101">
        <v>1.0025248113030416</v>
      </c>
      <c r="Y128" s="101">
        <v>2.0944044425371784</v>
      </c>
      <c r="DA128" s="131" t="s">
        <v>1789</v>
      </c>
    </row>
    <row r="129" spans="1:105" ht="12" customHeight="1" x14ac:dyDescent="0.25">
      <c r="A129" s="107" t="s">
        <v>121</v>
      </c>
      <c r="B129" s="104">
        <v>2.3251009511322401E-2</v>
      </c>
      <c r="C129" s="104">
        <v>2.3679705473929478E-2</v>
      </c>
      <c r="D129" s="104">
        <v>2.3032749448352943E-2</v>
      </c>
      <c r="E129" s="104">
        <v>2.1658120350234202E-2</v>
      </c>
      <c r="F129" s="104">
        <v>2.0157160875587454E-2</v>
      </c>
      <c r="G129" s="104">
        <v>2.0513095514232693E-2</v>
      </c>
      <c r="H129" s="104">
        <v>2.3812409858475589E-2</v>
      </c>
      <c r="I129" s="104">
        <v>2.3457725366763053E-2</v>
      </c>
      <c r="J129" s="104">
        <v>2.3166982854605261E-2</v>
      </c>
      <c r="K129" s="104">
        <v>2.4323721752284855E-2</v>
      </c>
      <c r="L129" s="104">
        <v>2.6390509551626178E-2</v>
      </c>
      <c r="M129" s="104">
        <v>2.8929874079861039E-2</v>
      </c>
      <c r="N129" s="104">
        <v>3.0143402603702071E-2</v>
      </c>
      <c r="O129" s="104">
        <v>3.1367128383939777E-2</v>
      </c>
      <c r="P129" s="104">
        <v>3.3147516002023578E-2</v>
      </c>
      <c r="Q129" s="104">
        <v>3.3891110701883609E-2</v>
      </c>
      <c r="R129" s="104">
        <v>3.4707304950161159E-2</v>
      </c>
      <c r="S129" s="104">
        <v>3.3786715237953194E-2</v>
      </c>
      <c r="T129" s="104">
        <v>3.2027832096985696E-2</v>
      </c>
      <c r="U129" s="104">
        <v>2.8098189152793211E-2</v>
      </c>
      <c r="V129" s="104">
        <v>2.6607393790105731E-2</v>
      </c>
      <c r="W129" s="104">
        <v>4.6099338076354163E-2</v>
      </c>
      <c r="X129" s="104">
        <v>8.3172361404019346E-2</v>
      </c>
      <c r="Y129" s="104">
        <v>0.18487797591732413</v>
      </c>
      <c r="DA129" s="132" t="s">
        <v>1790</v>
      </c>
    </row>
    <row r="130" spans="1:105" ht="12" customHeight="1" x14ac:dyDescent="0.25">
      <c r="A130" s="108" t="s">
        <v>53</v>
      </c>
      <c r="B130" s="98">
        <v>1.87012680032058E-2</v>
      </c>
      <c r="C130" s="98">
        <v>1.8899655825327603E-2</v>
      </c>
      <c r="D130" s="98">
        <v>1.842945698242917E-2</v>
      </c>
      <c r="E130" s="98">
        <v>1.7248999215559304E-2</v>
      </c>
      <c r="F130" s="98">
        <v>1.6074901346589766E-2</v>
      </c>
      <c r="G130" s="98">
        <v>1.6429735775806677E-2</v>
      </c>
      <c r="H130" s="98">
        <v>1.9056397801173432E-2</v>
      </c>
      <c r="I130" s="98">
        <v>1.9039045118380532E-2</v>
      </c>
      <c r="J130" s="98">
        <v>1.8623835260639619E-2</v>
      </c>
      <c r="K130" s="98">
        <v>1.9561150418947969E-2</v>
      </c>
      <c r="L130" s="98">
        <v>2.1155812040482183E-2</v>
      </c>
      <c r="M130" s="98">
        <v>2.3276423771053812E-2</v>
      </c>
      <c r="N130" s="98">
        <v>2.4229425017145024E-2</v>
      </c>
      <c r="O130" s="98">
        <v>2.5178788985699547E-2</v>
      </c>
      <c r="P130" s="98">
        <v>2.6628536012391017E-2</v>
      </c>
      <c r="Q130" s="98">
        <v>2.7182783778903191E-2</v>
      </c>
      <c r="R130" s="98">
        <v>2.7912116178118812E-2</v>
      </c>
      <c r="S130" s="98">
        <v>2.7174373951189167E-2</v>
      </c>
      <c r="T130" s="98">
        <v>2.5785773948062987E-2</v>
      </c>
      <c r="U130" s="98">
        <v>2.2597580017939274E-2</v>
      </c>
      <c r="V130" s="98">
        <v>2.1377416778931433E-2</v>
      </c>
      <c r="W130" s="98">
        <v>3.6615810502952102E-2</v>
      </c>
      <c r="X130" s="98">
        <v>6.6049425563783529E-2</v>
      </c>
      <c r="Y130" s="98">
        <v>0.14920609467912027</v>
      </c>
      <c r="DA130" s="63" t="s">
        <v>1791</v>
      </c>
    </row>
    <row r="131" spans="1:105" ht="12" customHeight="1" x14ac:dyDescent="0.25">
      <c r="A131" s="108" t="s">
        <v>52</v>
      </c>
      <c r="B131" s="98">
        <v>4.5497415081166013E-3</v>
      </c>
      <c r="C131" s="98">
        <v>4.7800496486018742E-3</v>
      </c>
      <c r="D131" s="98">
        <v>4.6032924659237719E-3</v>
      </c>
      <c r="E131" s="98">
        <v>4.4091211346748982E-3</v>
      </c>
      <c r="F131" s="98">
        <v>4.0822595289976881E-3</v>
      </c>
      <c r="G131" s="98">
        <v>4.0833597384260165E-3</v>
      </c>
      <c r="H131" s="98">
        <v>4.7560120573021548E-3</v>
      </c>
      <c r="I131" s="98">
        <v>4.4186802483825215E-3</v>
      </c>
      <c r="J131" s="98">
        <v>4.5431475939656405E-3</v>
      </c>
      <c r="K131" s="98">
        <v>4.7625713333368852E-3</v>
      </c>
      <c r="L131" s="98">
        <v>5.2346975111439951E-3</v>
      </c>
      <c r="M131" s="98">
        <v>5.653450308807228E-3</v>
      </c>
      <c r="N131" s="98">
        <v>5.9139775865570459E-3</v>
      </c>
      <c r="O131" s="98">
        <v>6.1883393982402274E-3</v>
      </c>
      <c r="P131" s="98">
        <v>6.5189799896325585E-3</v>
      </c>
      <c r="Q131" s="98">
        <v>6.7083269229804175E-3</v>
      </c>
      <c r="R131" s="98">
        <v>6.7951887720423447E-3</v>
      </c>
      <c r="S131" s="98">
        <v>6.6123412867640273E-3</v>
      </c>
      <c r="T131" s="98">
        <v>6.242058148922711E-3</v>
      </c>
      <c r="U131" s="98">
        <v>5.500609134853938E-3</v>
      </c>
      <c r="V131" s="98">
        <v>5.229977011174297E-3</v>
      </c>
      <c r="W131" s="98">
        <v>9.4835275734020622E-3</v>
      </c>
      <c r="X131" s="98">
        <v>1.7122935840235814E-2</v>
      </c>
      <c r="Y131" s="98">
        <v>3.5671881238203855E-2</v>
      </c>
      <c r="DA131" s="63" t="s">
        <v>1792</v>
      </c>
    </row>
    <row r="132" spans="1:105" ht="12" customHeight="1" x14ac:dyDescent="0.25">
      <c r="A132" s="121" t="s">
        <v>54</v>
      </c>
      <c r="B132" s="122">
        <v>4.6365947714700297</v>
      </c>
      <c r="C132" s="122">
        <v>4.7796446611584216</v>
      </c>
      <c r="D132" s="122">
        <v>4.7115890615767189</v>
      </c>
      <c r="E132" s="122">
        <v>4.6951689959827858</v>
      </c>
      <c r="F132" s="122">
        <v>4.3410128101850631</v>
      </c>
      <c r="G132" s="122">
        <v>4.2330724163162383</v>
      </c>
      <c r="H132" s="122">
        <v>3.7988449205646537</v>
      </c>
      <c r="I132" s="122">
        <v>3.6384072596935604</v>
      </c>
      <c r="J132" s="122">
        <v>3.5080734329354883</v>
      </c>
      <c r="K132" s="122">
        <v>3.5821553444428944</v>
      </c>
      <c r="L132" s="122">
        <v>3.5654226991702069</v>
      </c>
      <c r="M132" s="122">
        <v>3.5164823676541563</v>
      </c>
      <c r="N132" s="122">
        <v>3.5766205422384307</v>
      </c>
      <c r="O132" s="122">
        <v>3.5231207373599296</v>
      </c>
      <c r="P132" s="122">
        <v>3.4380555278749765</v>
      </c>
      <c r="Q132" s="122">
        <v>3.3457895310174379</v>
      </c>
      <c r="R132" s="122">
        <v>3.1723979548928694</v>
      </c>
      <c r="S132" s="122">
        <v>3.0084516910015964</v>
      </c>
      <c r="T132" s="122">
        <v>2.9729185511439069</v>
      </c>
      <c r="U132" s="122">
        <v>2.878450446750398</v>
      </c>
      <c r="V132" s="122">
        <v>3.751730999199268</v>
      </c>
      <c r="W132" s="122">
        <v>3.2970535325067472</v>
      </c>
      <c r="X132" s="122">
        <v>2.7163477674535792</v>
      </c>
      <c r="Y132" s="122">
        <v>2.2757550236709467</v>
      </c>
      <c r="DA132" s="130" t="s">
        <v>1793</v>
      </c>
    </row>
    <row r="133" spans="1:105" ht="12" customHeight="1" x14ac:dyDescent="0.25">
      <c r="A133" s="97" t="s">
        <v>50</v>
      </c>
      <c r="B133" s="98">
        <v>0.33912083311729008</v>
      </c>
      <c r="C133" s="98">
        <v>0.55385482471641301</v>
      </c>
      <c r="D133" s="98">
        <v>0.53298785511956237</v>
      </c>
      <c r="E133" s="98">
        <v>0.61643248374284898</v>
      </c>
      <c r="F133" s="98">
        <v>0.48276511496795754</v>
      </c>
      <c r="G133" s="98">
        <v>0.54770691069044242</v>
      </c>
      <c r="H133" s="98">
        <v>0.25531376636518471</v>
      </c>
      <c r="I133" s="98">
        <v>0.31640803863580491</v>
      </c>
      <c r="J133" s="98">
        <v>0.41442236139389399</v>
      </c>
      <c r="K133" s="98">
        <v>0.44749178724718736</v>
      </c>
      <c r="L133" s="98">
        <v>0.30465576883340517</v>
      </c>
      <c r="M133" s="98">
        <v>0.2322472285011197</v>
      </c>
      <c r="N133" s="98">
        <v>0.1685788557036634</v>
      </c>
      <c r="O133" s="98">
        <v>0.21686935493156753</v>
      </c>
      <c r="P133" s="98">
        <v>0.20672044522785871</v>
      </c>
      <c r="Q133" s="98">
        <v>0.24460244738096792</v>
      </c>
      <c r="R133" s="98">
        <v>0.18458831691536837</v>
      </c>
      <c r="S133" s="98">
        <v>0.1733228049748041</v>
      </c>
      <c r="T133" s="98">
        <v>0.16825714742637257</v>
      </c>
      <c r="U133" s="98">
        <v>0.16452293583772123</v>
      </c>
      <c r="V133" s="98">
        <v>0.2023599201885399</v>
      </c>
      <c r="W133" s="98">
        <v>0.17653776707933774</v>
      </c>
      <c r="X133" s="98">
        <v>0.1263258670575616</v>
      </c>
      <c r="Y133" s="98">
        <v>8.6035229759849494E-2</v>
      </c>
      <c r="DA133" s="63" t="s">
        <v>1794</v>
      </c>
    </row>
    <row r="134" spans="1:105" ht="12" customHeight="1" x14ac:dyDescent="0.25">
      <c r="A134" s="109" t="s">
        <v>120</v>
      </c>
      <c r="B134" s="33">
        <v>4.2974739383527396</v>
      </c>
      <c r="C134" s="33">
        <v>4.2257898364420088</v>
      </c>
      <c r="D134" s="33">
        <v>4.1786012064571567</v>
      </c>
      <c r="E134" s="33">
        <v>4.0787365122399368</v>
      </c>
      <c r="F134" s="33">
        <v>3.8582476952171056</v>
      </c>
      <c r="G134" s="33">
        <v>3.6853655056257959</v>
      </c>
      <c r="H134" s="33">
        <v>3.543531154199469</v>
      </c>
      <c r="I134" s="33">
        <v>3.3219992210577556</v>
      </c>
      <c r="J134" s="33">
        <v>3.0936510715415944</v>
      </c>
      <c r="K134" s="33">
        <v>3.1346635571957071</v>
      </c>
      <c r="L134" s="33">
        <v>3.2607669303368017</v>
      </c>
      <c r="M134" s="33">
        <v>3.2842351391530364</v>
      </c>
      <c r="N134" s="33">
        <v>3.4080416865347671</v>
      </c>
      <c r="O134" s="33">
        <v>3.3062513824283619</v>
      </c>
      <c r="P134" s="33">
        <v>3.2313350826471177</v>
      </c>
      <c r="Q134" s="33">
        <v>3.1011870836364701</v>
      </c>
      <c r="R134" s="33">
        <v>2.987809637977501</v>
      </c>
      <c r="S134" s="33">
        <v>2.8351288860267925</v>
      </c>
      <c r="T134" s="33">
        <v>2.8046614037175344</v>
      </c>
      <c r="U134" s="33">
        <v>2.7139275109126766</v>
      </c>
      <c r="V134" s="33">
        <v>3.549371079010728</v>
      </c>
      <c r="W134" s="33">
        <v>3.1205157654274096</v>
      </c>
      <c r="X134" s="33">
        <v>2.5900219003960174</v>
      </c>
      <c r="Y134" s="33">
        <v>2.1897197939110971</v>
      </c>
      <c r="DA134" s="60" t="s">
        <v>1795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0.50590765908078017</v>
      </c>
      <c r="C136" s="119">
        <f t="shared" si="26"/>
        <v>0.50872346162951121</v>
      </c>
      <c r="D136" s="119">
        <f t="shared" si="26"/>
        <v>0.51206025242560638</v>
      </c>
      <c r="E136" s="119">
        <f t="shared" si="26"/>
        <v>0.51528887284148517</v>
      </c>
      <c r="F136" s="119">
        <f t="shared" si="26"/>
        <v>0.51725837741794245</v>
      </c>
      <c r="G136" s="119">
        <f t="shared" si="26"/>
        <v>0.51991821289715179</v>
      </c>
      <c r="H136" s="119">
        <f t="shared" si="26"/>
        <v>0.52241391526412639</v>
      </c>
      <c r="I136" s="119">
        <f t="shared" si="26"/>
        <v>0.52641476439646684</v>
      </c>
      <c r="J136" s="119">
        <f t="shared" si="26"/>
        <v>0.53091032078548317</v>
      </c>
      <c r="K136" s="119">
        <f t="shared" si="26"/>
        <v>0.53797038898768668</v>
      </c>
      <c r="L136" s="119">
        <f t="shared" si="26"/>
        <v>0.54804126647921925</v>
      </c>
      <c r="M136" s="119">
        <f t="shared" si="26"/>
        <v>0.56207791853516853</v>
      </c>
      <c r="N136" s="119">
        <f t="shared" si="26"/>
        <v>0.57830362786903478</v>
      </c>
      <c r="O136" s="119">
        <f t="shared" si="26"/>
        <v>0.59619592359294304</v>
      </c>
      <c r="P136" s="119">
        <f t="shared" si="26"/>
        <v>0.59970652076610032</v>
      </c>
      <c r="Q136" s="119">
        <f t="shared" si="26"/>
        <v>0.60399094611431914</v>
      </c>
      <c r="R136" s="119">
        <f t="shared" ref="R136:V136" si="27">IF(R117=0,"",R117/R98)</f>
        <v>0.60830024062168553</v>
      </c>
      <c r="S136" s="119">
        <f t="shared" si="27"/>
        <v>0.61580944592663434</v>
      </c>
      <c r="T136" s="119">
        <f t="shared" si="27"/>
        <v>0.62362711432885642</v>
      </c>
      <c r="U136" s="119">
        <f t="shared" si="27"/>
        <v>0.63027535921282829</v>
      </c>
      <c r="V136" s="119">
        <f t="shared" si="27"/>
        <v>0.63730367143502353</v>
      </c>
      <c r="W136" s="119">
        <f t="shared" ref="W136:Y136" si="28">IF(W117=0,"",W117/W98)</f>
        <v>0.641588774841652</v>
      </c>
      <c r="X136" s="119">
        <f t="shared" si="28"/>
        <v>0.64548171444050284</v>
      </c>
      <c r="Y136" s="119">
        <f t="shared" si="28"/>
        <v>0.65284452012797511</v>
      </c>
      <c r="DA136" s="129" t="s">
        <v>1946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0.49703030243577068</v>
      </c>
      <c r="C137" s="124">
        <f t="shared" si="29"/>
        <v>0.50093769120583687</v>
      </c>
      <c r="D137" s="124">
        <f t="shared" si="29"/>
        <v>0.50423856664502797</v>
      </c>
      <c r="E137" s="124">
        <f t="shared" si="29"/>
        <v>0.50792072831166934</v>
      </c>
      <c r="F137" s="124">
        <f t="shared" si="29"/>
        <v>0.50951272841334383</v>
      </c>
      <c r="G137" s="124">
        <f t="shared" si="29"/>
        <v>0.51204859987102203</v>
      </c>
      <c r="H137" s="124">
        <f t="shared" si="29"/>
        <v>0.51475546364887181</v>
      </c>
      <c r="I137" s="124">
        <f t="shared" si="29"/>
        <v>0.51922157133790725</v>
      </c>
      <c r="J137" s="124">
        <f t="shared" si="29"/>
        <v>0.52340862426665991</v>
      </c>
      <c r="K137" s="124">
        <f t="shared" si="29"/>
        <v>0.5308603340572281</v>
      </c>
      <c r="L137" s="124">
        <f t="shared" si="29"/>
        <v>0.5418636402001098</v>
      </c>
      <c r="M137" s="124">
        <f t="shared" si="29"/>
        <v>0.55519271135845183</v>
      </c>
      <c r="N137" s="124">
        <f t="shared" si="29"/>
        <v>0.57217293794817203</v>
      </c>
      <c r="O137" s="124">
        <f t="shared" si="29"/>
        <v>0.58986071881153179</v>
      </c>
      <c r="P137" s="124">
        <f t="shared" si="29"/>
        <v>0.59308381413983746</v>
      </c>
      <c r="Q137" s="124">
        <f t="shared" si="29"/>
        <v>0.59710033297781062</v>
      </c>
      <c r="R137" s="124">
        <f t="shared" ref="R137:V137" si="30">IF(R118=0,"",R118/R99)</f>
        <v>0.60179087916264495</v>
      </c>
      <c r="S137" s="124">
        <f t="shared" si="30"/>
        <v>0.60931682306927781</v>
      </c>
      <c r="T137" s="124">
        <f t="shared" si="30"/>
        <v>0.61695920992952202</v>
      </c>
      <c r="U137" s="124">
        <f t="shared" si="30"/>
        <v>0.62329061861960566</v>
      </c>
      <c r="V137" s="124">
        <f t="shared" si="30"/>
        <v>0.62962791523595008</v>
      </c>
      <c r="W137" s="124">
        <f t="shared" ref="W137:Y137" si="31">IF(W118=0,"",W118/W99)</f>
        <v>0.63322158213692792</v>
      </c>
      <c r="X137" s="124">
        <f t="shared" si="31"/>
        <v>0.63700662481165915</v>
      </c>
      <c r="Y137" s="124">
        <f t="shared" si="31"/>
        <v>0.64268136741516357</v>
      </c>
      <c r="DA137" s="130" t="s">
        <v>1947</v>
      </c>
    </row>
    <row r="138" spans="1:105" ht="12" customHeight="1" x14ac:dyDescent="0.25">
      <c r="A138" s="97" t="s">
        <v>211</v>
      </c>
      <c r="B138" s="111">
        <f t="shared" ref="B138:Q138" si="32">IF(B119=0,"",B119/B100)</f>
        <v>0.49129010767759046</v>
      </c>
      <c r="C138" s="111">
        <f t="shared" si="32"/>
        <v>0.49521289751365832</v>
      </c>
      <c r="D138" s="111">
        <f t="shared" si="32"/>
        <v>0.49865603888102744</v>
      </c>
      <c r="E138" s="111">
        <f t="shared" si="32"/>
        <v>0.50242139432445754</v>
      </c>
      <c r="F138" s="111">
        <f t="shared" si="32"/>
        <v>0.50416877670898652</v>
      </c>
      <c r="G138" s="111">
        <f t="shared" si="32"/>
        <v>0.50680154884946327</v>
      </c>
      <c r="H138" s="111">
        <f t="shared" si="32"/>
        <v>0.50959422698813739</v>
      </c>
      <c r="I138" s="111">
        <f t="shared" si="32"/>
        <v>0.51413882966870972</v>
      </c>
      <c r="J138" s="111">
        <f t="shared" si="32"/>
        <v>0.51842157216542084</v>
      </c>
      <c r="K138" s="111">
        <f t="shared" si="32"/>
        <v>0.52593348828828379</v>
      </c>
      <c r="L138" s="111">
        <f t="shared" si="32"/>
        <v>0.53698219691750881</v>
      </c>
      <c r="M138" s="111">
        <f t="shared" si="32"/>
        <v>0.55043608856606852</v>
      </c>
      <c r="N138" s="111">
        <f t="shared" si="32"/>
        <v>0.56748841932901251</v>
      </c>
      <c r="O138" s="111">
        <f t="shared" si="32"/>
        <v>0.58529506084704863</v>
      </c>
      <c r="P138" s="111">
        <f t="shared" si="32"/>
        <v>0.58857544019588959</v>
      </c>
      <c r="Q138" s="111">
        <f t="shared" si="32"/>
        <v>0.59265488250937681</v>
      </c>
      <c r="R138" s="111">
        <f t="shared" ref="R138:V138" si="33">IF(R119=0,"",R119/R100)</f>
        <v>0.59737204974595914</v>
      </c>
      <c r="S138" s="111">
        <f t="shared" si="33"/>
        <v>0.60497010541097263</v>
      </c>
      <c r="T138" s="111">
        <f t="shared" si="33"/>
        <v>0.61268950245204989</v>
      </c>
      <c r="U138" s="111">
        <f t="shared" si="33"/>
        <v>0.61907216932947395</v>
      </c>
      <c r="V138" s="111">
        <f t="shared" si="33"/>
        <v>0.62545316638089032</v>
      </c>
      <c r="W138" s="111">
        <f t="shared" ref="W138:Y138" si="34">IF(W119=0,"",W119/W100)</f>
        <v>0.62904690834495058</v>
      </c>
      <c r="X138" s="111">
        <f t="shared" si="34"/>
        <v>0.63287809893990121</v>
      </c>
      <c r="Y138" s="111">
        <f t="shared" si="34"/>
        <v>0.63858347981842745</v>
      </c>
      <c r="DA138" s="63" t="s">
        <v>1948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1949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1.9750400444877318</v>
      </c>
      <c r="C140" s="124">
        <f t="shared" si="38"/>
        <v>2.0735930602838462</v>
      </c>
      <c r="D140" s="124">
        <f t="shared" si="38"/>
        <v>2.1788903377632232</v>
      </c>
      <c r="E140" s="124">
        <f t="shared" si="38"/>
        <v>2.279268805318039</v>
      </c>
      <c r="F140" s="124">
        <f t="shared" si="38"/>
        <v>2.3958896910821346</v>
      </c>
      <c r="G140" s="124">
        <f t="shared" si="38"/>
        <v>2.5252816188269644</v>
      </c>
      <c r="H140" s="124">
        <f t="shared" si="38"/>
        <v>2.6973336337772711</v>
      </c>
      <c r="I140" s="124">
        <f t="shared" si="38"/>
        <v>2.8287962819498524</v>
      </c>
      <c r="J140" s="124">
        <f t="shared" si="38"/>
        <v>2.9167634213897387</v>
      </c>
      <c r="K140" s="124">
        <f t="shared" si="38"/>
        <v>3.0785067997813931</v>
      </c>
      <c r="L140" s="124">
        <f t="shared" si="38"/>
        <v>3.2693702611884556</v>
      </c>
      <c r="M140" s="124">
        <f t="shared" si="38"/>
        <v>3.4557751413345019</v>
      </c>
      <c r="N140" s="124">
        <f t="shared" si="38"/>
        <v>3.6449430509033105</v>
      </c>
      <c r="O140" s="124">
        <f t="shared" si="38"/>
        <v>3.8195705414719781</v>
      </c>
      <c r="P140" s="124">
        <f t="shared" si="38"/>
        <v>3.9434842351265096</v>
      </c>
      <c r="Q140" s="124">
        <f t="shared" si="38"/>
        <v>4.0357766257132814</v>
      </c>
      <c r="R140" s="124">
        <f t="shared" ref="R140:V140" si="39">IF(R121=0,"",R121/R102)</f>
        <v>4.1048406145510583</v>
      </c>
      <c r="S140" s="124">
        <f t="shared" si="39"/>
        <v>4.1819963359001697</v>
      </c>
      <c r="T140" s="124">
        <f t="shared" si="39"/>
        <v>4.2663592642186501</v>
      </c>
      <c r="U140" s="124">
        <f t="shared" si="39"/>
        <v>4.3596314070730156</v>
      </c>
      <c r="V140" s="124">
        <f t="shared" si="39"/>
        <v>4.4587546860567047</v>
      </c>
      <c r="W140" s="124">
        <f t="shared" ref="W140:Y140" si="40">IF(W121=0,"",W121/W102)</f>
        <v>4.5439303279725989</v>
      </c>
      <c r="X140" s="124">
        <f t="shared" si="40"/>
        <v>4.5853779007462689</v>
      </c>
      <c r="Y140" s="124">
        <f t="shared" si="40"/>
        <v>4.6088531953178142</v>
      </c>
      <c r="DA140" s="130" t="s">
        <v>1950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1.9750400444877318</v>
      </c>
      <c r="C141" s="111">
        <f t="shared" si="41"/>
        <v>2.0735930602838462</v>
      </c>
      <c r="D141" s="111">
        <f t="shared" si="41"/>
        <v>2.1788903377632232</v>
      </c>
      <c r="E141" s="111">
        <f t="shared" si="41"/>
        <v>2.279268805318039</v>
      </c>
      <c r="F141" s="111">
        <f t="shared" si="41"/>
        <v>2.3958896910821346</v>
      </c>
      <c r="G141" s="111">
        <f t="shared" si="41"/>
        <v>2.5252816188269644</v>
      </c>
      <c r="H141" s="111">
        <f t="shared" si="41"/>
        <v>2.6973336337772711</v>
      </c>
      <c r="I141" s="111">
        <f t="shared" si="41"/>
        <v>2.8287962819498524</v>
      </c>
      <c r="J141" s="111">
        <f t="shared" si="41"/>
        <v>2.9167634213897387</v>
      </c>
      <c r="K141" s="111">
        <f t="shared" si="41"/>
        <v>3.0785067997813931</v>
      </c>
      <c r="L141" s="111">
        <f t="shared" si="41"/>
        <v>3.2693702611884556</v>
      </c>
      <c r="M141" s="111">
        <f t="shared" si="41"/>
        <v>3.4557751413345019</v>
      </c>
      <c r="N141" s="111">
        <f t="shared" si="41"/>
        <v>3.6449430509033105</v>
      </c>
      <c r="O141" s="111">
        <f t="shared" si="41"/>
        <v>3.8195705414719781</v>
      </c>
      <c r="P141" s="111">
        <f t="shared" si="41"/>
        <v>3.9434842351265096</v>
      </c>
      <c r="Q141" s="111">
        <f t="shared" si="41"/>
        <v>4.0357766257132814</v>
      </c>
      <c r="R141" s="111">
        <f t="shared" ref="R141:V141" si="42">IF(R122=0,"",R122/R103)</f>
        <v>4.1048406145510583</v>
      </c>
      <c r="S141" s="111">
        <f t="shared" si="42"/>
        <v>4.1819963359001697</v>
      </c>
      <c r="T141" s="111">
        <f t="shared" si="42"/>
        <v>4.2663592642186501</v>
      </c>
      <c r="U141" s="111">
        <f t="shared" si="42"/>
        <v>4.3596314070730156</v>
      </c>
      <c r="V141" s="111">
        <f t="shared" si="42"/>
        <v>4.4587546860567047</v>
      </c>
      <c r="W141" s="111">
        <f t="shared" ref="W141:Y141" si="43">IF(W122=0,"",W122/W103)</f>
        <v>4.5439303279725989</v>
      </c>
      <c r="X141" s="111">
        <f t="shared" si="43"/>
        <v>4.5853779007462689</v>
      </c>
      <c r="Y141" s="111">
        <f t="shared" si="43"/>
        <v>4.6088531953178142</v>
      </c>
      <c r="DA141" s="63" t="s">
        <v>1951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0.57510473109276228</v>
      </c>
      <c r="C142" s="124">
        <f t="shared" si="44"/>
        <v>0.57638449736210673</v>
      </c>
      <c r="D142" s="124">
        <f t="shared" si="44"/>
        <v>0.57815123509728894</v>
      </c>
      <c r="E142" s="124">
        <f t="shared" si="44"/>
        <v>0.57958942905116251</v>
      </c>
      <c r="F142" s="124">
        <f t="shared" si="44"/>
        <v>0.58062326068532155</v>
      </c>
      <c r="G142" s="124">
        <f t="shared" si="44"/>
        <v>0.58196458634316217</v>
      </c>
      <c r="H142" s="124">
        <f t="shared" si="44"/>
        <v>0.58333443631063209</v>
      </c>
      <c r="I142" s="124">
        <f t="shared" si="44"/>
        <v>0.58520725302288557</v>
      </c>
      <c r="J142" s="124">
        <f t="shared" si="44"/>
        <v>0.5878489541245896</v>
      </c>
      <c r="K142" s="124">
        <f t="shared" si="44"/>
        <v>0.59197827821611926</v>
      </c>
      <c r="L142" s="124">
        <f t="shared" si="44"/>
        <v>0.59786079593261743</v>
      </c>
      <c r="M142" s="124">
        <f t="shared" si="44"/>
        <v>0.60602090325432001</v>
      </c>
      <c r="N142" s="124">
        <f t="shared" si="44"/>
        <v>0.61716121143383806</v>
      </c>
      <c r="O142" s="124">
        <f t="shared" si="44"/>
        <v>0.62944669197927672</v>
      </c>
      <c r="P142" s="124">
        <f t="shared" si="44"/>
        <v>0.63265210753160417</v>
      </c>
      <c r="Q142" s="124">
        <f t="shared" si="44"/>
        <v>0.63685361559824605</v>
      </c>
      <c r="R142" s="124">
        <f t="shared" ref="R142:V142" si="45">IF(R123=0,"",R123/R104)</f>
        <v>0.64199246580278113</v>
      </c>
      <c r="S142" s="124">
        <f t="shared" si="45"/>
        <v>0.65062897222816474</v>
      </c>
      <c r="T142" s="124">
        <f t="shared" si="45"/>
        <v>0.66038106853715306</v>
      </c>
      <c r="U142" s="124">
        <f t="shared" si="45"/>
        <v>0.66933269140320129</v>
      </c>
      <c r="V142" s="124">
        <f t="shared" si="45"/>
        <v>0.67868891493969874</v>
      </c>
      <c r="W142" s="124">
        <f t="shared" ref="W142:Y142" si="46">IF(W123=0,"",W123/W104)</f>
        <v>0.69308651434764112</v>
      </c>
      <c r="X142" s="124">
        <f t="shared" si="46"/>
        <v>0.71237188037312738</v>
      </c>
      <c r="Y142" s="124">
        <f t="shared" si="46"/>
        <v>0.74940571875181805</v>
      </c>
      <c r="DA142" s="130" t="s">
        <v>1952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0.57109191151503425</v>
      </c>
      <c r="C143" s="111">
        <f t="shared" si="47"/>
        <v>0.57276012948634769</v>
      </c>
      <c r="D143" s="111">
        <f t="shared" si="47"/>
        <v>0.57427019915588695</v>
      </c>
      <c r="E143" s="111">
        <f t="shared" si="47"/>
        <v>0.57595733537561411</v>
      </c>
      <c r="F143" s="111">
        <f t="shared" si="47"/>
        <v>0.5767404676959782</v>
      </c>
      <c r="G143" s="111">
        <f t="shared" si="47"/>
        <v>0.57793276739203325</v>
      </c>
      <c r="H143" s="111">
        <f t="shared" si="47"/>
        <v>0.57921513328251018</v>
      </c>
      <c r="I143" s="111">
        <f t="shared" si="47"/>
        <v>0.5814096382292403</v>
      </c>
      <c r="J143" s="111">
        <f t="shared" si="47"/>
        <v>0.58364801158439839</v>
      </c>
      <c r="K143" s="111">
        <f t="shared" si="47"/>
        <v>0.58780565693133391</v>
      </c>
      <c r="L143" s="111">
        <f t="shared" si="47"/>
        <v>0.59417722150352026</v>
      </c>
      <c r="M143" s="111">
        <f t="shared" si="47"/>
        <v>0.60231247058641424</v>
      </c>
      <c r="N143" s="111">
        <f t="shared" si="47"/>
        <v>0.61365848276736934</v>
      </c>
      <c r="O143" s="111">
        <f t="shared" si="47"/>
        <v>0.62612431083255127</v>
      </c>
      <c r="P143" s="111">
        <f t="shared" si="47"/>
        <v>0.62937899379521811</v>
      </c>
      <c r="Q143" s="111">
        <f t="shared" si="47"/>
        <v>0.63362818615930949</v>
      </c>
      <c r="R143" s="111">
        <f t="shared" ref="R143:V143" si="48">IF(R124=0,"",R124/R105)</f>
        <v>0.63864675678794169</v>
      </c>
      <c r="S143" s="111">
        <f t="shared" si="48"/>
        <v>0.64740156485087741</v>
      </c>
      <c r="T143" s="111">
        <f t="shared" si="48"/>
        <v>0.65739571563412591</v>
      </c>
      <c r="U143" s="111">
        <f t="shared" si="48"/>
        <v>0.66672246922560152</v>
      </c>
      <c r="V143" s="111">
        <f t="shared" si="48"/>
        <v>0.67664484658179547</v>
      </c>
      <c r="W143" s="111">
        <f t="shared" ref="W143:Y143" si="49">IF(W124=0,"",W124/W105)</f>
        <v>0.68838964633426813</v>
      </c>
      <c r="X143" s="111">
        <f t="shared" si="49"/>
        <v>0.70441091574472614</v>
      </c>
      <c r="Y143" s="111">
        <f t="shared" si="49"/>
        <v>0.72535297378166252</v>
      </c>
      <c r="DA143" s="63" t="s">
        <v>1953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0.6234151952981084</v>
      </c>
      <c r="C144" s="111">
        <f t="shared" si="50"/>
        <v>0.62935832561812577</v>
      </c>
      <c r="D144" s="111">
        <f t="shared" si="50"/>
        <v>0.62907163628654206</v>
      </c>
      <c r="E144" s="111">
        <f t="shared" si="50"/>
        <v>0.63194272726020839</v>
      </c>
      <c r="F144" s="111">
        <f t="shared" si="50"/>
        <v>0.63211840175892409</v>
      </c>
      <c r="G144" s="111">
        <f t="shared" si="50"/>
        <v>0.63213969406299764</v>
      </c>
      <c r="H144" s="111">
        <f t="shared" si="50"/>
        <v>0.63848234425623329</v>
      </c>
      <c r="I144" s="111">
        <f t="shared" si="50"/>
        <v>0.63930214173652256</v>
      </c>
      <c r="J144" s="111">
        <f t="shared" si="50"/>
        <v>0.64374983391475826</v>
      </c>
      <c r="K144" s="111">
        <f t="shared" si="50"/>
        <v>0.64737689272990939</v>
      </c>
      <c r="L144" s="111">
        <f t="shared" si="50"/>
        <v>0.65455892949612327</v>
      </c>
      <c r="M144" s="111">
        <f t="shared" si="50"/>
        <v>0.65740820479993678</v>
      </c>
      <c r="N144" s="111">
        <f t="shared" si="50"/>
        <v>0.66484971994781972</v>
      </c>
      <c r="O144" s="111">
        <f t="shared" si="50"/>
        <v>0.67551716736217227</v>
      </c>
      <c r="P144" s="111">
        <f t="shared" si="50"/>
        <v>0.6886370869652797</v>
      </c>
      <c r="Q144" s="111">
        <f t="shared" si="50"/>
        <v>0.69353050045220888</v>
      </c>
      <c r="R144" s="111">
        <f t="shared" ref="R144:V144" si="51">IF(R125=0,"",R125/R106)</f>
        <v>0.69913892596300298</v>
      </c>
      <c r="S144" s="111">
        <f t="shared" si="51"/>
        <v>0.71021203817334</v>
      </c>
      <c r="T144" s="111">
        <f t="shared" si="51"/>
        <v>0.72722967643990521</v>
      </c>
      <c r="U144" s="111">
        <f t="shared" si="51"/>
        <v>0.74080555197727582</v>
      </c>
      <c r="V144" s="111">
        <f t="shared" si="51"/>
        <v>0.76596929520334556</v>
      </c>
      <c r="W144" s="111">
        <f t="shared" ref="W144:Y144" si="52">IF(W125=0,"",W125/W106)</f>
        <v>0.77245543724273213</v>
      </c>
      <c r="X144" s="111">
        <f t="shared" si="52"/>
        <v>0.78154926321048679</v>
      </c>
      <c r="Y144" s="111">
        <f t="shared" si="52"/>
        <v>0.78472903842416786</v>
      </c>
      <c r="DA144" s="63" t="s">
        <v>1954</v>
      </c>
    </row>
    <row r="145" spans="1:105" ht="12" customHeight="1" x14ac:dyDescent="0.25">
      <c r="A145" s="100" t="s">
        <v>211</v>
      </c>
      <c r="B145" s="112">
        <f t="shared" ref="B145:Q145" si="53">IF(B126=0,"",B126/B107)</f>
        <v>0.57109191151503425</v>
      </c>
      <c r="C145" s="112">
        <f t="shared" si="53"/>
        <v>0.57541874197025578</v>
      </c>
      <c r="D145" s="112">
        <f t="shared" si="53"/>
        <v>0.57573036714112091</v>
      </c>
      <c r="E145" s="112">
        <f t="shared" si="53"/>
        <v>0.57760246710424401</v>
      </c>
      <c r="F145" s="112">
        <f t="shared" si="53"/>
        <v>0.5781096609048838</v>
      </c>
      <c r="G145" s="112">
        <f t="shared" si="53"/>
        <v>0.57918649223458962</v>
      </c>
      <c r="H145" s="112">
        <f t="shared" si="53"/>
        <v>0.58564022664505866</v>
      </c>
      <c r="I145" s="112">
        <f t="shared" si="53"/>
        <v>0.58992205592860092</v>
      </c>
      <c r="J145" s="112">
        <f t="shared" si="53"/>
        <v>0.59227211891767473</v>
      </c>
      <c r="K145" s="112">
        <f t="shared" si="53"/>
        <v>0.59618355224510655</v>
      </c>
      <c r="L145" s="112">
        <f t="shared" si="53"/>
        <v>0.60301875232114988</v>
      </c>
      <c r="M145" s="112">
        <f t="shared" si="53"/>
        <v>0.60690508424485412</v>
      </c>
      <c r="N145" s="112">
        <f t="shared" si="53"/>
        <v>0.61457329798098315</v>
      </c>
      <c r="O145" s="112">
        <f t="shared" si="53"/>
        <v>0.62562149750730089</v>
      </c>
      <c r="P145" s="112">
        <f t="shared" si="53"/>
        <v>0.63986263564017476</v>
      </c>
      <c r="Q145" s="112">
        <f t="shared" si="53"/>
        <v>0.64476281746264108</v>
      </c>
      <c r="R145" s="112">
        <f t="shared" ref="R145:V145" si="54">IF(R126=0,"",R126/R107)</f>
        <v>0.65140656951198539</v>
      </c>
      <c r="S145" s="112">
        <f t="shared" si="54"/>
        <v>0.66342124591246832</v>
      </c>
      <c r="T145" s="112">
        <f t="shared" si="54"/>
        <v>0.68215917030497408</v>
      </c>
      <c r="U145" s="112">
        <f t="shared" si="54"/>
        <v>0.69681503139341261</v>
      </c>
      <c r="V145" s="112">
        <f t="shared" si="54"/>
        <v>0.72452248258261409</v>
      </c>
      <c r="W145" s="112">
        <f t="shared" ref="W145:Y145" si="55">IF(W126=0,"",W126/W107)</f>
        <v>0.72950916688651501</v>
      </c>
      <c r="X145" s="112">
        <f t="shared" si="55"/>
        <v>0.73970024250119659</v>
      </c>
      <c r="Y145" s="112">
        <f t="shared" si="55"/>
        <v>0.74634113060384011</v>
      </c>
      <c r="DA145" s="131" t="s">
        <v>1955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1956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0.71490577330460459</v>
      </c>
      <c r="C147" s="112">
        <f t="shared" si="59"/>
        <v>0.71860308700162223</v>
      </c>
      <c r="D147" s="112">
        <f t="shared" si="59"/>
        <v>0.72169738031016784</v>
      </c>
      <c r="E147" s="112">
        <f t="shared" si="59"/>
        <v>0.7250873623595141</v>
      </c>
      <c r="F147" s="112">
        <f t="shared" si="59"/>
        <v>0.72830560451245741</v>
      </c>
      <c r="G147" s="112">
        <f t="shared" si="59"/>
        <v>0.73233089762370507</v>
      </c>
      <c r="H147" s="112">
        <f t="shared" si="59"/>
        <v>0.73726551575065402</v>
      </c>
      <c r="I147" s="112">
        <f t="shared" si="59"/>
        <v>0.73986616234249947</v>
      </c>
      <c r="J147" s="112">
        <f t="shared" si="59"/>
        <v>0.74044217372374832</v>
      </c>
      <c r="K147" s="112">
        <f t="shared" si="59"/>
        <v>0.74204413782195588</v>
      </c>
      <c r="L147" s="112">
        <f t="shared" si="59"/>
        <v>0.74378926831746539</v>
      </c>
      <c r="M147" s="112">
        <f t="shared" si="59"/>
        <v>0.74586517803471075</v>
      </c>
      <c r="N147" s="112">
        <f t="shared" si="59"/>
        <v>0.74847558241239964</v>
      </c>
      <c r="O147" s="112">
        <f t="shared" si="59"/>
        <v>0.75233890866056319</v>
      </c>
      <c r="P147" s="112">
        <f t="shared" si="59"/>
        <v>0.75750342526361525</v>
      </c>
      <c r="Q147" s="112">
        <f t="shared" si="59"/>
        <v>0.76260278034417217</v>
      </c>
      <c r="R147" s="112">
        <f t="shared" ref="R147:V147" si="60">IF(R128=0,"",R128/R109)</f>
        <v>0.7678947560803594</v>
      </c>
      <c r="S147" s="112">
        <f t="shared" si="60"/>
        <v>0.77642082141014657</v>
      </c>
      <c r="T147" s="112">
        <f t="shared" si="60"/>
        <v>0.78498057105750052</v>
      </c>
      <c r="U147" s="112">
        <f t="shared" si="60"/>
        <v>0.79275352399001153</v>
      </c>
      <c r="V147" s="112">
        <f t="shared" si="60"/>
        <v>0.80208191445068822</v>
      </c>
      <c r="W147" s="112">
        <f t="shared" ref="W147:Y147" si="61">IF(W128=0,"",W128/W109)</f>
        <v>0.82487927518631965</v>
      </c>
      <c r="X147" s="112">
        <f t="shared" si="61"/>
        <v>0.84112650486814544</v>
      </c>
      <c r="Y147" s="112">
        <f t="shared" si="61"/>
        <v>0.85525621635288862</v>
      </c>
      <c r="DA147" s="131" t="s">
        <v>1957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0.75714463248148312</v>
      </c>
      <c r="C148" s="113">
        <f t="shared" si="62"/>
        <v>0.7620690925507706</v>
      </c>
      <c r="D148" s="113">
        <f t="shared" si="62"/>
        <v>0.76412728789895668</v>
      </c>
      <c r="E148" s="113">
        <f t="shared" si="62"/>
        <v>0.76775550462509201</v>
      </c>
      <c r="F148" s="113">
        <f t="shared" si="62"/>
        <v>0.77050562103663855</v>
      </c>
      <c r="G148" s="113">
        <f t="shared" si="62"/>
        <v>0.77384382768528059</v>
      </c>
      <c r="H148" s="113">
        <f t="shared" si="62"/>
        <v>0.77903169274479667</v>
      </c>
      <c r="I148" s="113">
        <f t="shared" si="62"/>
        <v>0.77865735469838671</v>
      </c>
      <c r="J148" s="113">
        <f t="shared" si="62"/>
        <v>0.78093013859346294</v>
      </c>
      <c r="K148" s="113">
        <f t="shared" si="62"/>
        <v>0.78210655918050687</v>
      </c>
      <c r="L148" s="113">
        <f t="shared" si="62"/>
        <v>0.78403181612346073</v>
      </c>
      <c r="M148" s="113">
        <f t="shared" si="62"/>
        <v>0.78497611704520998</v>
      </c>
      <c r="N148" s="113">
        <f t="shared" si="62"/>
        <v>0.78766791447436924</v>
      </c>
      <c r="O148" s="113">
        <f t="shared" si="62"/>
        <v>0.79208306657040117</v>
      </c>
      <c r="P148" s="113">
        <f t="shared" si="62"/>
        <v>0.79860445793810841</v>
      </c>
      <c r="Q148" s="113">
        <f t="shared" si="62"/>
        <v>0.80370940823512604</v>
      </c>
      <c r="R148" s="113">
        <f t="shared" ref="R148:V148" si="63">IF(R129=0,"",R129/R110)</f>
        <v>0.80867641229269882</v>
      </c>
      <c r="S148" s="113">
        <f t="shared" si="63"/>
        <v>0.8157810104689377</v>
      </c>
      <c r="T148" s="113">
        <f t="shared" si="63"/>
        <v>0.82290732201874395</v>
      </c>
      <c r="U148" s="113">
        <f t="shared" si="63"/>
        <v>0.82862227534207655</v>
      </c>
      <c r="V148" s="113">
        <f t="shared" si="63"/>
        <v>0.83628854665853603</v>
      </c>
      <c r="W148" s="113">
        <f t="shared" ref="W148:Y148" si="64">IF(W129=0,"",W129/W110)</f>
        <v>0.85722123747583212</v>
      </c>
      <c r="X148" s="113">
        <f t="shared" si="64"/>
        <v>0.87057768744991137</v>
      </c>
      <c r="Y148" s="113">
        <f t="shared" si="64"/>
        <v>0.88054814601909559</v>
      </c>
      <c r="DA148" s="132" t="s">
        <v>1958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0.71490577330460459</v>
      </c>
      <c r="C149" s="111">
        <f t="shared" si="65"/>
        <v>0.71881318694669727</v>
      </c>
      <c r="D149" s="111">
        <f t="shared" si="65"/>
        <v>0.7216127070198608</v>
      </c>
      <c r="E149" s="111">
        <f t="shared" si="65"/>
        <v>0.72473151272615466</v>
      </c>
      <c r="F149" s="111">
        <f t="shared" si="65"/>
        <v>0.72807305399727806</v>
      </c>
      <c r="G149" s="111">
        <f t="shared" si="65"/>
        <v>0.73266257831018411</v>
      </c>
      <c r="H149" s="111">
        <f t="shared" si="65"/>
        <v>0.73831488247101518</v>
      </c>
      <c r="I149" s="111">
        <f t="shared" si="65"/>
        <v>0.74061186537871104</v>
      </c>
      <c r="J149" s="111">
        <f t="shared" si="65"/>
        <v>0.7413139638201286</v>
      </c>
      <c r="K149" s="111">
        <f t="shared" si="65"/>
        <v>0.74270549989506451</v>
      </c>
      <c r="L149" s="111">
        <f t="shared" si="65"/>
        <v>0.74425991976367167</v>
      </c>
      <c r="M149" s="111">
        <f t="shared" si="65"/>
        <v>0.74601498431191282</v>
      </c>
      <c r="N149" s="111">
        <f t="shared" si="65"/>
        <v>0.7488572370893426</v>
      </c>
      <c r="O149" s="111">
        <f t="shared" si="65"/>
        <v>0.75357466967977971</v>
      </c>
      <c r="P149" s="111">
        <f t="shared" si="65"/>
        <v>0.76108015704088927</v>
      </c>
      <c r="Q149" s="111">
        <f t="shared" si="65"/>
        <v>0.76657516986192942</v>
      </c>
      <c r="R149" s="111">
        <f t="shared" ref="R149:V149" si="66">IF(R130=0,"",R130/R111)</f>
        <v>0.7726865146977725</v>
      </c>
      <c r="S149" s="111">
        <f t="shared" si="66"/>
        <v>0.78078168096704437</v>
      </c>
      <c r="T149" s="111">
        <f t="shared" si="66"/>
        <v>0.78907987582497585</v>
      </c>
      <c r="U149" s="111">
        <f t="shared" si="66"/>
        <v>0.79543967075011113</v>
      </c>
      <c r="V149" s="111">
        <f t="shared" si="66"/>
        <v>0.8040834403158601</v>
      </c>
      <c r="W149" s="111">
        <f t="shared" ref="W149:Y149" si="67">IF(W130=0,"",W130/W111)</f>
        <v>0.82665179717536963</v>
      </c>
      <c r="X149" s="111">
        <f t="shared" si="67"/>
        <v>0.84231629584132361</v>
      </c>
      <c r="Y149" s="111">
        <f t="shared" si="67"/>
        <v>0.85609940281538743</v>
      </c>
      <c r="DA149" s="63" t="s">
        <v>1959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1960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0.74818956840538975</v>
      </c>
      <c r="C151" s="124">
        <f t="shared" si="71"/>
        <v>0.74264165757225564</v>
      </c>
      <c r="D151" s="124">
        <f t="shared" si="71"/>
        <v>0.74497468678800161</v>
      </c>
      <c r="E151" s="124">
        <f t="shared" si="71"/>
        <v>0.74389479425775806</v>
      </c>
      <c r="F151" s="124">
        <f t="shared" si="71"/>
        <v>0.74942777472845634</v>
      </c>
      <c r="G151" s="124">
        <f t="shared" si="71"/>
        <v>0.74877097659575698</v>
      </c>
      <c r="H151" s="124">
        <f t="shared" si="71"/>
        <v>0.76344046386851372</v>
      </c>
      <c r="I151" s="124">
        <f t="shared" si="71"/>
        <v>0.76159116253352444</v>
      </c>
      <c r="J151" s="124">
        <f t="shared" si="71"/>
        <v>0.7564655942395424</v>
      </c>
      <c r="K151" s="124">
        <f t="shared" si="71"/>
        <v>0.7566038166648823</v>
      </c>
      <c r="L151" s="124">
        <f t="shared" si="71"/>
        <v>0.76582797245003031</v>
      </c>
      <c r="M151" s="124">
        <f t="shared" si="71"/>
        <v>0.77159363949437543</v>
      </c>
      <c r="N151" s="124">
        <f t="shared" si="71"/>
        <v>0.77767898009769865</v>
      </c>
      <c r="O151" s="124">
        <f t="shared" si="71"/>
        <v>0.7774268315882753</v>
      </c>
      <c r="P151" s="124">
        <f t="shared" si="71"/>
        <v>0.77939258809309464</v>
      </c>
      <c r="Q151" s="124">
        <f t="shared" si="71"/>
        <v>0.77946345732573696</v>
      </c>
      <c r="R151" s="124">
        <f t="shared" ref="R151:V151" si="72">IF(R132=0,"",R132/R113)</f>
        <v>0.78693728869525581</v>
      </c>
      <c r="S151" s="124">
        <f t="shared" si="72"/>
        <v>0.79514872132551351</v>
      </c>
      <c r="T151" s="124">
        <f t="shared" si="72"/>
        <v>0.80686345354517097</v>
      </c>
      <c r="U151" s="124">
        <f t="shared" si="72"/>
        <v>0.81924528271316788</v>
      </c>
      <c r="V151" s="124">
        <f t="shared" si="72"/>
        <v>0.83276872790802747</v>
      </c>
      <c r="W151" s="124">
        <f t="shared" ref="W151:Y151" si="73">IF(W132=0,"",W132/W113)</f>
        <v>0.84101046237052735</v>
      </c>
      <c r="X151" s="124">
        <f t="shared" si="73"/>
        <v>0.84888922756562191</v>
      </c>
      <c r="Y151" s="124">
        <f t="shared" si="73"/>
        <v>0.8597125814334744</v>
      </c>
      <c r="DA151" s="130" t="s">
        <v>1961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0.61519237616513056</v>
      </c>
      <c r="C152" s="111">
        <f t="shared" si="74"/>
        <v>0.61644513502912301</v>
      </c>
      <c r="D152" s="111">
        <f t="shared" si="74"/>
        <v>0.61747195017829581</v>
      </c>
      <c r="E152" s="111">
        <f t="shared" si="74"/>
        <v>0.61846166876331143</v>
      </c>
      <c r="F152" s="111">
        <f t="shared" si="74"/>
        <v>0.61918821404201585</v>
      </c>
      <c r="G152" s="111">
        <f t="shared" si="74"/>
        <v>0.62009231275519061</v>
      </c>
      <c r="H152" s="111">
        <f t="shared" si="74"/>
        <v>0.62118939912859805</v>
      </c>
      <c r="I152" s="111">
        <f t="shared" si="74"/>
        <v>0.62174790802062641</v>
      </c>
      <c r="J152" s="111">
        <f t="shared" si="74"/>
        <v>0.62182378602258381</v>
      </c>
      <c r="K152" s="111">
        <f t="shared" si="74"/>
        <v>0.62194953051669055</v>
      </c>
      <c r="L152" s="111">
        <f t="shared" si="74"/>
        <v>0.62204676451779761</v>
      </c>
      <c r="M152" s="111">
        <f t="shared" si="74"/>
        <v>0.62211879520609636</v>
      </c>
      <c r="N152" s="111">
        <f t="shared" si="74"/>
        <v>0.62218324265460612</v>
      </c>
      <c r="O152" s="111">
        <f t="shared" si="74"/>
        <v>0.62228561322432607</v>
      </c>
      <c r="P152" s="111">
        <f t="shared" si="74"/>
        <v>0.62234721704085016</v>
      </c>
      <c r="Q152" s="111">
        <f t="shared" si="74"/>
        <v>0.62245576477658648</v>
      </c>
      <c r="R152" s="111">
        <f t="shared" ref="R152:V152" si="75">IF(R133=0,"",R133/R114)</f>
        <v>0.62268053962122549</v>
      </c>
      <c r="S152" s="111">
        <f t="shared" si="75"/>
        <v>0.62300109914052448</v>
      </c>
      <c r="T152" s="111">
        <f t="shared" si="75"/>
        <v>0.62329978985666601</v>
      </c>
      <c r="U152" s="111">
        <f t="shared" si="75"/>
        <v>0.62371383865164043</v>
      </c>
      <c r="V152" s="111">
        <f t="shared" si="75"/>
        <v>0.62435528597027279</v>
      </c>
      <c r="W152" s="111">
        <f t="shared" ref="W152:Y152" si="76">IF(W133=0,"",W133/W114)</f>
        <v>0.62495799036144128</v>
      </c>
      <c r="X152" s="111">
        <f t="shared" si="76"/>
        <v>0.62550954661128533</v>
      </c>
      <c r="Y152" s="111">
        <f t="shared" si="76"/>
        <v>0.62617703594643537</v>
      </c>
      <c r="DA152" s="63" t="s">
        <v>1962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0.76117502657675984</v>
      </c>
      <c r="C153" s="45">
        <f t="shared" si="77"/>
        <v>0.76311704661067281</v>
      </c>
      <c r="D153" s="45">
        <f t="shared" si="77"/>
        <v>0.76512687054059203</v>
      </c>
      <c r="E153" s="45">
        <f t="shared" si="77"/>
        <v>0.76741770922777142</v>
      </c>
      <c r="F153" s="45">
        <f t="shared" si="77"/>
        <v>0.76968495598849107</v>
      </c>
      <c r="G153" s="45">
        <f t="shared" si="77"/>
        <v>0.77259809269492952</v>
      </c>
      <c r="H153" s="45">
        <f t="shared" si="77"/>
        <v>0.77624813108099555</v>
      </c>
      <c r="I153" s="45">
        <f t="shared" si="77"/>
        <v>0.77826370959586699</v>
      </c>
      <c r="J153" s="45">
        <f t="shared" si="77"/>
        <v>0.77906291705846464</v>
      </c>
      <c r="K153" s="45">
        <f t="shared" si="77"/>
        <v>0.78073409419955275</v>
      </c>
      <c r="L153" s="45">
        <f t="shared" si="77"/>
        <v>0.78273166734561206</v>
      </c>
      <c r="M153" s="45">
        <f t="shared" si="77"/>
        <v>0.78493014636839975</v>
      </c>
      <c r="N153" s="45">
        <f t="shared" si="77"/>
        <v>0.78741319817225963</v>
      </c>
      <c r="O153" s="45">
        <f t="shared" si="77"/>
        <v>0.7903515189367406</v>
      </c>
      <c r="P153" s="45">
        <f t="shared" si="77"/>
        <v>0.79218104877826645</v>
      </c>
      <c r="Q153" s="45">
        <f t="shared" si="77"/>
        <v>0.79528571492364397</v>
      </c>
      <c r="R153" s="45">
        <f t="shared" ref="R153:V153" si="78">IF(R134=0,"",R134/R115)</f>
        <v>0.79997451999328761</v>
      </c>
      <c r="S153" s="45">
        <f t="shared" si="78"/>
        <v>0.80881160885995096</v>
      </c>
      <c r="T153" s="45">
        <f t="shared" si="78"/>
        <v>0.82137536070286099</v>
      </c>
      <c r="U153" s="45">
        <f t="shared" si="78"/>
        <v>0.83511636074397921</v>
      </c>
      <c r="V153" s="45">
        <f t="shared" si="78"/>
        <v>0.84892481762776706</v>
      </c>
      <c r="W153" s="45">
        <f t="shared" ref="W153:Y153" si="79">IF(W134=0,"",W134/W115)</f>
        <v>0.85778687343048365</v>
      </c>
      <c r="X153" s="45">
        <f t="shared" si="79"/>
        <v>0.86393729743205949</v>
      </c>
      <c r="Y153" s="45">
        <f t="shared" si="79"/>
        <v>0.87249779456320053</v>
      </c>
      <c r="DA153" s="60" t="s">
        <v>1963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2732.0893435345242</v>
      </c>
      <c r="C155" s="117">
        <f t="shared" si="80"/>
        <v>3347.9576703617486</v>
      </c>
      <c r="D155" s="117">
        <f t="shared" si="80"/>
        <v>3099.3329543449399</v>
      </c>
      <c r="E155" s="117">
        <f t="shared" si="80"/>
        <v>3345.0307945694262</v>
      </c>
      <c r="F155" s="117">
        <f t="shared" si="80"/>
        <v>2805.7059601111769</v>
      </c>
      <c r="G155" s="117">
        <f t="shared" si="80"/>
        <v>2593.4906262281584</v>
      </c>
      <c r="H155" s="117">
        <f t="shared" si="80"/>
        <v>2422.6380385173152</v>
      </c>
      <c r="I155" s="117">
        <f t="shared" si="80"/>
        <v>2448.422656614684</v>
      </c>
      <c r="J155" s="117">
        <f t="shared" si="80"/>
        <v>1963.8408393150737</v>
      </c>
      <c r="K155" s="117">
        <f t="shared" si="80"/>
        <v>1907.100785417819</v>
      </c>
      <c r="L155" s="117">
        <f t="shared" si="80"/>
        <v>2220.188273554837</v>
      </c>
      <c r="M155" s="117">
        <f t="shared" si="80"/>
        <v>1784.9327992339338</v>
      </c>
      <c r="N155" s="117">
        <f t="shared" si="80"/>
        <v>1882.5050828607675</v>
      </c>
      <c r="O155" s="117">
        <f t="shared" si="80"/>
        <v>1689.3620297804937</v>
      </c>
      <c r="P155" s="117">
        <f t="shared" si="80"/>
        <v>1680.5928786898444</v>
      </c>
      <c r="Q155" s="117">
        <f t="shared" si="80"/>
        <v>1576.9440162145218</v>
      </c>
      <c r="R155" s="117">
        <f t="shared" ref="R155:V155" si="81">R156+R159+R161+R170</f>
        <v>1578.5597435088707</v>
      </c>
      <c r="S155" s="117">
        <f t="shared" si="81"/>
        <v>1472.3481934713084</v>
      </c>
      <c r="T155" s="117">
        <f t="shared" si="81"/>
        <v>1371.5034145915592</v>
      </c>
      <c r="U155" s="117">
        <f t="shared" si="81"/>
        <v>1273.5556224867018</v>
      </c>
      <c r="V155" s="117">
        <f t="shared" si="81"/>
        <v>1312.1411365685162</v>
      </c>
      <c r="W155" s="117">
        <f t="shared" ref="W155:Y155" si="82">W156+W159+W161+W170</f>
        <v>1058.4047288362408</v>
      </c>
      <c r="X155" s="117">
        <f t="shared" si="82"/>
        <v>1009.4226687266024</v>
      </c>
      <c r="Y155" s="117">
        <f t="shared" si="82"/>
        <v>743.23394658053087</v>
      </c>
      <c r="DA155" s="129" t="s">
        <v>2114</v>
      </c>
    </row>
    <row r="156" spans="1:105" ht="12" customHeight="1" x14ac:dyDescent="0.25">
      <c r="A156" s="121" t="s">
        <v>57</v>
      </c>
      <c r="B156" s="122">
        <f t="shared" ref="B156:Q156" si="83">SUM(B157:B158)</f>
        <v>2501.0261669520473</v>
      </c>
      <c r="C156" s="122">
        <f t="shared" si="83"/>
        <v>3086.0482901966852</v>
      </c>
      <c r="D156" s="122">
        <f t="shared" si="83"/>
        <v>2857.6183502860868</v>
      </c>
      <c r="E156" s="122">
        <f t="shared" si="83"/>
        <v>3094.3485321757521</v>
      </c>
      <c r="F156" s="122">
        <f t="shared" si="83"/>
        <v>2585.5795926259343</v>
      </c>
      <c r="G156" s="122">
        <f t="shared" si="83"/>
        <v>2385.0315664044447</v>
      </c>
      <c r="H156" s="122">
        <f t="shared" si="83"/>
        <v>2231.4644176602155</v>
      </c>
      <c r="I156" s="122">
        <f t="shared" si="83"/>
        <v>2258.1561235294926</v>
      </c>
      <c r="J156" s="122">
        <f t="shared" si="83"/>
        <v>1809.5817083317638</v>
      </c>
      <c r="K156" s="122">
        <f t="shared" si="83"/>
        <v>1760.6770091919946</v>
      </c>
      <c r="L156" s="122">
        <f t="shared" si="83"/>
        <v>2065.4166942336137</v>
      </c>
      <c r="M156" s="122">
        <f t="shared" si="83"/>
        <v>1635.7157560870801</v>
      </c>
      <c r="N156" s="122">
        <f t="shared" si="83"/>
        <v>1737.1815280212222</v>
      </c>
      <c r="O156" s="122">
        <f t="shared" si="83"/>
        <v>1550.5456127393677</v>
      </c>
      <c r="P156" s="122">
        <f t="shared" si="83"/>
        <v>1544.7100140774676</v>
      </c>
      <c r="Q156" s="122">
        <f t="shared" si="83"/>
        <v>1445.5427747308227</v>
      </c>
      <c r="R156" s="122">
        <f t="shared" ref="R156:V156" si="84">SUM(R157:R158)</f>
        <v>1460.9079702516442</v>
      </c>
      <c r="S156" s="122">
        <f t="shared" si="84"/>
        <v>1364.7624348445877</v>
      </c>
      <c r="T156" s="122">
        <f t="shared" si="84"/>
        <v>1273.1074053027351</v>
      </c>
      <c r="U156" s="122">
        <f t="shared" si="84"/>
        <v>1182.6606964474718</v>
      </c>
      <c r="V156" s="122">
        <f t="shared" si="84"/>
        <v>1211.6113350469823</v>
      </c>
      <c r="W156" s="122">
        <f t="shared" ref="W156:Y156" si="85">SUM(W157:W158)</f>
        <v>989.11865902034174</v>
      </c>
      <c r="X156" s="122">
        <f t="shared" si="85"/>
        <v>946.11535593235988</v>
      </c>
      <c r="Y156" s="122">
        <f t="shared" si="85"/>
        <v>708.10082819859463</v>
      </c>
      <c r="DA156" s="130" t="s">
        <v>2115</v>
      </c>
    </row>
    <row r="157" spans="1:105" ht="12" customHeight="1" x14ac:dyDescent="0.25">
      <c r="A157" s="97" t="s">
        <v>211</v>
      </c>
      <c r="B157" s="98">
        <v>2501.0261669520473</v>
      </c>
      <c r="C157" s="98">
        <v>3086.0482901966852</v>
      </c>
      <c r="D157" s="98">
        <v>2857.6183502860868</v>
      </c>
      <c r="E157" s="98">
        <v>3094.3485321757521</v>
      </c>
      <c r="F157" s="98">
        <v>2585.5795926259343</v>
      </c>
      <c r="G157" s="98">
        <v>2385.0315664044447</v>
      </c>
      <c r="H157" s="98">
        <v>2231.4644176602155</v>
      </c>
      <c r="I157" s="98">
        <v>2258.1561235294926</v>
      </c>
      <c r="J157" s="98">
        <v>1809.5817083317638</v>
      </c>
      <c r="K157" s="98">
        <v>1760.6770091919946</v>
      </c>
      <c r="L157" s="98">
        <v>2065.4166942336137</v>
      </c>
      <c r="M157" s="98">
        <v>1635.7157560870801</v>
      </c>
      <c r="N157" s="98">
        <v>1737.1815280212222</v>
      </c>
      <c r="O157" s="98">
        <v>1550.5456127393677</v>
      </c>
      <c r="P157" s="98">
        <v>1544.7100140774676</v>
      </c>
      <c r="Q157" s="98">
        <v>1445.5427747308227</v>
      </c>
      <c r="R157" s="98">
        <v>1460.9079702516442</v>
      </c>
      <c r="S157" s="98">
        <v>1364.7624348445877</v>
      </c>
      <c r="T157" s="98">
        <v>1273.1074053027351</v>
      </c>
      <c r="U157" s="98">
        <v>1182.6606964474718</v>
      </c>
      <c r="V157" s="98">
        <v>1211.6113350469823</v>
      </c>
      <c r="W157" s="98">
        <v>989.11865902034174</v>
      </c>
      <c r="X157" s="98">
        <v>946.11535593235988</v>
      </c>
      <c r="Y157" s="98">
        <v>708.10082819859463</v>
      </c>
      <c r="DA157" s="63" t="s">
        <v>2116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2117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2118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2119</v>
      </c>
    </row>
    <row r="161" spans="1:105" ht="12" customHeight="1" x14ac:dyDescent="0.25">
      <c r="A161" s="121" t="s">
        <v>55</v>
      </c>
      <c r="B161" s="122">
        <v>229.60686232795211</v>
      </c>
      <c r="C161" s="122">
        <v>259.53574980331445</v>
      </c>
      <c r="D161" s="122">
        <v>239.43420079391379</v>
      </c>
      <c r="E161" s="122">
        <v>248.04905962424735</v>
      </c>
      <c r="F161" s="122">
        <v>218.06656881406525</v>
      </c>
      <c r="G161" s="122">
        <v>206.12558323555513</v>
      </c>
      <c r="H161" s="122">
        <v>190.08779101978359</v>
      </c>
      <c r="I161" s="122">
        <v>188.92208279050777</v>
      </c>
      <c r="J161" s="122">
        <v>152.49842262823614</v>
      </c>
      <c r="K161" s="122">
        <v>144.52295400800557</v>
      </c>
      <c r="L161" s="122">
        <v>153.47768756638663</v>
      </c>
      <c r="M161" s="122">
        <v>148.23078911291995</v>
      </c>
      <c r="N161" s="122">
        <v>144.60774713877726</v>
      </c>
      <c r="O161" s="122">
        <v>137.89571310063153</v>
      </c>
      <c r="P161" s="122">
        <v>135.00533404253318</v>
      </c>
      <c r="Q161" s="122">
        <v>130.36308246917659</v>
      </c>
      <c r="R161" s="122">
        <v>116.86861326835565</v>
      </c>
      <c r="S161" s="122">
        <v>106.85077363541214</v>
      </c>
      <c r="T161" s="122">
        <v>97.68284741726427</v>
      </c>
      <c r="U161" s="122">
        <v>90.198054632529235</v>
      </c>
      <c r="V161" s="122">
        <v>99.673544233016685</v>
      </c>
      <c r="W161" s="122">
        <v>68.539795699658953</v>
      </c>
      <c r="X161" s="122">
        <v>62.773769187638727</v>
      </c>
      <c r="Y161" s="122">
        <v>34.770131641404788</v>
      </c>
      <c r="DA161" s="130" t="s">
        <v>2120</v>
      </c>
    </row>
    <row r="162" spans="1:105" ht="12" customHeight="1" x14ac:dyDescent="0.25">
      <c r="A162" s="97" t="s">
        <v>138</v>
      </c>
      <c r="B162" s="98">
        <v>229.58057367682852</v>
      </c>
      <c r="C162" s="98">
        <v>259.50186276304441</v>
      </c>
      <c r="D162" s="98">
        <v>239.40439099110918</v>
      </c>
      <c r="E162" s="98">
        <v>248.01776082197725</v>
      </c>
      <c r="F162" s="98">
        <v>218.03913326370204</v>
      </c>
      <c r="G162" s="98">
        <v>206.09938867002037</v>
      </c>
      <c r="H162" s="98">
        <v>190.05725053750064</v>
      </c>
      <c r="I162" s="98">
        <v>188.88665132674726</v>
      </c>
      <c r="J162" s="98">
        <v>152.46849311844062</v>
      </c>
      <c r="K162" s="98">
        <v>144.49347497790635</v>
      </c>
      <c r="L162" s="98">
        <v>153.44064568529845</v>
      </c>
      <c r="M162" s="98">
        <v>148.19433333795442</v>
      </c>
      <c r="N162" s="98">
        <v>144.56917142055059</v>
      </c>
      <c r="O162" s="98">
        <v>137.85586365615703</v>
      </c>
      <c r="P162" s="98">
        <v>134.96169389700134</v>
      </c>
      <c r="Q162" s="98">
        <v>130.31864557409287</v>
      </c>
      <c r="R162" s="98">
        <v>116.82664219108179</v>
      </c>
      <c r="S162" s="98">
        <v>106.80782557216429</v>
      </c>
      <c r="T162" s="98">
        <v>97.641090828120483</v>
      </c>
      <c r="U162" s="98">
        <v>90.15613147359997</v>
      </c>
      <c r="V162" s="98">
        <v>99.617812973875004</v>
      </c>
      <c r="W162" s="98">
        <v>68.499111741900478</v>
      </c>
      <c r="X162" s="98">
        <v>62.734633166005267</v>
      </c>
      <c r="Y162" s="98">
        <v>34.74718627757678</v>
      </c>
      <c r="DA162" s="63" t="s">
        <v>2121</v>
      </c>
    </row>
    <row r="163" spans="1:105" ht="12" customHeight="1" x14ac:dyDescent="0.25">
      <c r="A163" s="97" t="s">
        <v>137</v>
      </c>
      <c r="B163" s="98">
        <v>2.6288651123588413E-2</v>
      </c>
      <c r="C163" s="98">
        <v>3.3887040270055284E-2</v>
      </c>
      <c r="D163" s="98">
        <v>2.980980280459539E-2</v>
      </c>
      <c r="E163" s="98">
        <v>3.1298802270100699E-2</v>
      </c>
      <c r="F163" s="98">
        <v>2.7435550363216474E-2</v>
      </c>
      <c r="G163" s="98">
        <v>2.619456553473918E-2</v>
      </c>
      <c r="H163" s="98">
        <v>3.054048228296756E-2</v>
      </c>
      <c r="I163" s="98">
        <v>3.5431463760505544E-2</v>
      </c>
      <c r="J163" s="98">
        <v>2.9929509795524389E-2</v>
      </c>
      <c r="K163" s="98">
        <v>2.9479030099231401E-2</v>
      </c>
      <c r="L163" s="98">
        <v>3.7041881088194603E-2</v>
      </c>
      <c r="M163" s="98">
        <v>3.6455774965526662E-2</v>
      </c>
      <c r="N163" s="98">
        <v>3.8575718226661206E-2</v>
      </c>
      <c r="O163" s="98">
        <v>3.9849444474497515E-2</v>
      </c>
      <c r="P163" s="98">
        <v>4.3640145531829967E-2</v>
      </c>
      <c r="Q163" s="98">
        <v>4.4436895083730325E-2</v>
      </c>
      <c r="R163" s="98">
        <v>4.1971077273850785E-2</v>
      </c>
      <c r="S163" s="98">
        <v>4.2948063247855668E-2</v>
      </c>
      <c r="T163" s="98">
        <v>4.1756589143793675E-2</v>
      </c>
      <c r="U163" s="98">
        <v>4.1923158929258873E-2</v>
      </c>
      <c r="V163" s="98">
        <v>5.5731259141680374E-2</v>
      </c>
      <c r="W163" s="98">
        <v>4.0683957758473784E-2</v>
      </c>
      <c r="X163" s="98">
        <v>3.9136021633460819E-2</v>
      </c>
      <c r="Y163" s="98">
        <v>2.2945363828007565E-2</v>
      </c>
      <c r="DA163" s="63" t="s">
        <v>2122</v>
      </c>
    </row>
    <row r="164" spans="1:105" ht="12" customHeight="1" x14ac:dyDescent="0.25">
      <c r="A164" s="100" t="s">
        <v>211</v>
      </c>
      <c r="B164" s="101">
        <v>2.6288651123588413E-2</v>
      </c>
      <c r="C164" s="101">
        <v>3.3887040270055284E-2</v>
      </c>
      <c r="D164" s="101">
        <v>2.980980280459539E-2</v>
      </c>
      <c r="E164" s="101">
        <v>3.1298802270100699E-2</v>
      </c>
      <c r="F164" s="101">
        <v>2.7435550363216474E-2</v>
      </c>
      <c r="G164" s="101">
        <v>2.619456553473918E-2</v>
      </c>
      <c r="H164" s="101">
        <v>3.054048228296756E-2</v>
      </c>
      <c r="I164" s="101">
        <v>3.5431463760505544E-2</v>
      </c>
      <c r="J164" s="101">
        <v>2.9929509795524389E-2</v>
      </c>
      <c r="K164" s="101">
        <v>2.9479030099231401E-2</v>
      </c>
      <c r="L164" s="101">
        <v>3.7041881088194603E-2</v>
      </c>
      <c r="M164" s="101">
        <v>3.6455774965526662E-2</v>
      </c>
      <c r="N164" s="101">
        <v>3.8575718226661206E-2</v>
      </c>
      <c r="O164" s="101">
        <v>3.9849444474497515E-2</v>
      </c>
      <c r="P164" s="101">
        <v>4.3640145531829967E-2</v>
      </c>
      <c r="Q164" s="101">
        <v>4.4436895083730325E-2</v>
      </c>
      <c r="R164" s="101">
        <v>4.1971077273850785E-2</v>
      </c>
      <c r="S164" s="101">
        <v>4.2948063247855668E-2</v>
      </c>
      <c r="T164" s="101">
        <v>4.1756589143793675E-2</v>
      </c>
      <c r="U164" s="101">
        <v>4.1923158929258873E-2</v>
      </c>
      <c r="V164" s="101">
        <v>5.5731259141680374E-2</v>
      </c>
      <c r="W164" s="101">
        <v>4.0683957758473784E-2</v>
      </c>
      <c r="X164" s="101">
        <v>3.9136021633460819E-2</v>
      </c>
      <c r="Y164" s="101">
        <v>2.2945363828007565E-2</v>
      </c>
      <c r="DA164" s="131" t="s">
        <v>2123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2124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2125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2126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2127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2128</v>
      </c>
    </row>
    <row r="170" spans="1:105" ht="12" customHeight="1" x14ac:dyDescent="0.25">
      <c r="A170" s="121" t="s">
        <v>54</v>
      </c>
      <c r="B170" s="122">
        <v>1.4563142545247663</v>
      </c>
      <c r="C170" s="122">
        <v>2.3736303617487104</v>
      </c>
      <c r="D170" s="122">
        <v>2.2804032649392676</v>
      </c>
      <c r="E170" s="122">
        <v>2.6332027694265343</v>
      </c>
      <c r="F170" s="122">
        <v>2.0597986711774623</v>
      </c>
      <c r="G170" s="122">
        <v>2.3334765881584874</v>
      </c>
      <c r="H170" s="122">
        <v>1.0858298373159587</v>
      </c>
      <c r="I170" s="122">
        <v>1.3444502946835388</v>
      </c>
      <c r="J170" s="122">
        <v>1.7607083550737839</v>
      </c>
      <c r="K170" s="122">
        <v>1.9008222178188958</v>
      </c>
      <c r="L170" s="122">
        <v>1.2938917548368587</v>
      </c>
      <c r="M170" s="122">
        <v>0.98625403393378053</v>
      </c>
      <c r="N170" s="122">
        <v>0.71580770076791911</v>
      </c>
      <c r="O170" s="122">
        <v>0.92070394049429272</v>
      </c>
      <c r="P170" s="122">
        <v>0.87753056984366984</v>
      </c>
      <c r="Q170" s="122">
        <v>1.038159014522509</v>
      </c>
      <c r="R170" s="122">
        <v>0.78315998887085647</v>
      </c>
      <c r="S170" s="122">
        <v>0.73498499130857298</v>
      </c>
      <c r="T170" s="122">
        <v>0.71316187155983046</v>
      </c>
      <c r="U170" s="122">
        <v>0.6968714067008398</v>
      </c>
      <c r="V170" s="122">
        <v>0.8562572885174361</v>
      </c>
      <c r="W170" s="122">
        <v>0.74627411623998841</v>
      </c>
      <c r="X170" s="122">
        <v>0.53354360660373779</v>
      </c>
      <c r="Y170" s="122">
        <v>0.36298674053144403</v>
      </c>
      <c r="DA170" s="130" t="s">
        <v>2129</v>
      </c>
    </row>
    <row r="171" spans="1:105" ht="12" customHeight="1" x14ac:dyDescent="0.25">
      <c r="A171" s="97" t="s">
        <v>50</v>
      </c>
      <c r="B171" s="98">
        <v>1.4563142545247663</v>
      </c>
      <c r="C171" s="98">
        <v>2.3736303617487104</v>
      </c>
      <c r="D171" s="98">
        <v>2.2804032649392676</v>
      </c>
      <c r="E171" s="98">
        <v>2.6332027694265343</v>
      </c>
      <c r="F171" s="98">
        <v>2.0597986711774623</v>
      </c>
      <c r="G171" s="98">
        <v>2.3334765881584874</v>
      </c>
      <c r="H171" s="98">
        <v>1.0858298373159587</v>
      </c>
      <c r="I171" s="98">
        <v>1.3444502946835388</v>
      </c>
      <c r="J171" s="98">
        <v>1.7607083550737839</v>
      </c>
      <c r="K171" s="98">
        <v>1.9008222178188958</v>
      </c>
      <c r="L171" s="98">
        <v>1.2938917548368587</v>
      </c>
      <c r="M171" s="98">
        <v>0.98625403393378053</v>
      </c>
      <c r="N171" s="98">
        <v>0.71580770076791911</v>
      </c>
      <c r="O171" s="98">
        <v>0.92070394049429272</v>
      </c>
      <c r="P171" s="98">
        <v>0.87753056984366984</v>
      </c>
      <c r="Q171" s="98">
        <v>1.038159014522509</v>
      </c>
      <c r="R171" s="98">
        <v>0.78315998887085647</v>
      </c>
      <c r="S171" s="98">
        <v>0.73498499130857298</v>
      </c>
      <c r="T171" s="98">
        <v>0.71316187155983046</v>
      </c>
      <c r="U171" s="98">
        <v>0.6968714067008398</v>
      </c>
      <c r="V171" s="98">
        <v>0.8562572885174361</v>
      </c>
      <c r="W171" s="98">
        <v>0.74627411623998841</v>
      </c>
      <c r="X171" s="98">
        <v>0.53354360660373779</v>
      </c>
      <c r="Y171" s="98">
        <v>0.36298674053144403</v>
      </c>
      <c r="DA171" s="63" t="s">
        <v>2130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2131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27675.985311605076</v>
      </c>
      <c r="C174" s="117">
        <f t="shared" si="87"/>
        <v>33860.154540502102</v>
      </c>
      <c r="D174" s="117">
        <f t="shared" si="87"/>
        <v>31888.097274586522</v>
      </c>
      <c r="E174" s="117">
        <f t="shared" si="87"/>
        <v>35034.560583978375</v>
      </c>
      <c r="F174" s="117">
        <f t="shared" si="87"/>
        <v>31511.510724630523</v>
      </c>
      <c r="G174" s="117">
        <f t="shared" si="87"/>
        <v>31084.836210662113</v>
      </c>
      <c r="H174" s="117">
        <f t="shared" si="87"/>
        <v>31335.439228367573</v>
      </c>
      <c r="I174" s="117">
        <f t="shared" si="87"/>
        <v>33665.066499798122</v>
      </c>
      <c r="J174" s="117">
        <f t="shared" si="87"/>
        <v>29497.209632017009</v>
      </c>
      <c r="K174" s="117">
        <f t="shared" si="87"/>
        <v>30646.620896014349</v>
      </c>
      <c r="L174" s="117">
        <f t="shared" si="87"/>
        <v>36809.457692970813</v>
      </c>
      <c r="M174" s="117">
        <f t="shared" si="87"/>
        <v>30384.307639808747</v>
      </c>
      <c r="N174" s="117">
        <f t="shared" si="87"/>
        <v>32310.659341451694</v>
      </c>
      <c r="O174" s="117">
        <f t="shared" si="87"/>
        <v>29597.263286634676</v>
      </c>
      <c r="P174" s="117">
        <f t="shared" si="87"/>
        <v>30040.208211790912</v>
      </c>
      <c r="Q174" s="117">
        <f t="shared" si="87"/>
        <v>29163.586884032222</v>
      </c>
      <c r="R174" s="117">
        <f t="shared" ref="R174:V174" si="88">R175+R178+R180+R189</f>
        <v>30765.609481855205</v>
      </c>
      <c r="S174" s="117">
        <f t="shared" si="88"/>
        <v>30241.214557568295</v>
      </c>
      <c r="T174" s="117">
        <f t="shared" si="88"/>
        <v>29196.875009587275</v>
      </c>
      <c r="U174" s="117">
        <f t="shared" si="88"/>
        <v>28161.89068298287</v>
      </c>
      <c r="V174" s="117">
        <f t="shared" si="88"/>
        <v>29760.10166710171</v>
      </c>
      <c r="W174" s="117">
        <f t="shared" ref="W174:Y174" si="89">W175+W178+W180+W189</f>
        <v>27904.595175164206</v>
      </c>
      <c r="X174" s="117">
        <f t="shared" si="89"/>
        <v>29851.031980787346</v>
      </c>
      <c r="Y174" s="117">
        <f t="shared" si="89"/>
        <v>24631.013342354268</v>
      </c>
      <c r="DA174" s="129" t="s">
        <v>2282</v>
      </c>
    </row>
    <row r="175" spans="1:105" ht="12" customHeight="1" x14ac:dyDescent="0.25">
      <c r="A175" s="121" t="s">
        <v>57</v>
      </c>
      <c r="B175" s="122">
        <f t="shared" ref="B175:Q175" si="90">SUM(B176:B177)</f>
        <v>25129.052167572736</v>
      </c>
      <c r="C175" s="122">
        <f t="shared" si="90"/>
        <v>31007.943217901495</v>
      </c>
      <c r="D175" s="122">
        <f t="shared" si="90"/>
        <v>29195.025970072533</v>
      </c>
      <c r="E175" s="122">
        <f t="shared" si="90"/>
        <v>32203.612071233027</v>
      </c>
      <c r="F175" s="122">
        <f t="shared" si="90"/>
        <v>28833.588635593685</v>
      </c>
      <c r="G175" s="122">
        <f t="shared" si="90"/>
        <v>28376.5474146823</v>
      </c>
      <c r="H175" s="122">
        <f t="shared" si="90"/>
        <v>28650.454960721509</v>
      </c>
      <c r="I175" s="122">
        <f t="shared" si="90"/>
        <v>30840.195217450542</v>
      </c>
      <c r="J175" s="122">
        <f t="shared" si="90"/>
        <v>26965.039545024625</v>
      </c>
      <c r="K175" s="122">
        <f t="shared" si="90"/>
        <v>28066.05080422603</v>
      </c>
      <c r="L175" s="122">
        <f t="shared" si="90"/>
        <v>34005.59051424115</v>
      </c>
      <c r="M175" s="122">
        <f t="shared" si="90"/>
        <v>27604.418113680746</v>
      </c>
      <c r="N175" s="122">
        <f t="shared" si="90"/>
        <v>29563.995315204935</v>
      </c>
      <c r="O175" s="122">
        <f t="shared" si="90"/>
        <v>26913.774782710898</v>
      </c>
      <c r="P175" s="122">
        <f t="shared" si="90"/>
        <v>27359.495868152499</v>
      </c>
      <c r="Q175" s="122">
        <f t="shared" si="90"/>
        <v>26485.190770221325</v>
      </c>
      <c r="R175" s="122">
        <f t="shared" ref="R175:V175" si="91">SUM(R176:R177)</f>
        <v>28220.004428481865</v>
      </c>
      <c r="S175" s="122">
        <f t="shared" si="91"/>
        <v>27784.839612556203</v>
      </c>
      <c r="T175" s="122">
        <f t="shared" si="91"/>
        <v>26859.169809955591</v>
      </c>
      <c r="U175" s="122">
        <f t="shared" si="91"/>
        <v>25917.84851048889</v>
      </c>
      <c r="V175" s="122">
        <f t="shared" si="91"/>
        <v>27192.338481131472</v>
      </c>
      <c r="W175" s="122">
        <f t="shared" ref="W175:Y175" si="92">SUM(W176:W177)</f>
        <v>25763.230186828096</v>
      </c>
      <c r="X175" s="122">
        <f t="shared" si="92"/>
        <v>27643.015513477676</v>
      </c>
      <c r="Y175" s="122">
        <f t="shared" si="92"/>
        <v>23005.074259911191</v>
      </c>
      <c r="DA175" s="130" t="s">
        <v>2283</v>
      </c>
    </row>
    <row r="176" spans="1:105" ht="12" customHeight="1" x14ac:dyDescent="0.25">
      <c r="A176" s="97" t="s">
        <v>211</v>
      </c>
      <c r="B176" s="98">
        <v>24845.500273443424</v>
      </c>
      <c r="C176" s="98">
        <v>30656.281939578566</v>
      </c>
      <c r="D176" s="98">
        <v>28869.935701337912</v>
      </c>
      <c r="E176" s="98">
        <v>31847.691586802473</v>
      </c>
      <c r="F176" s="98">
        <v>28522.82703387527</v>
      </c>
      <c r="G176" s="98">
        <v>28074.654349622626</v>
      </c>
      <c r="H176" s="98">
        <v>28348.925519944678</v>
      </c>
      <c r="I176" s="98">
        <v>30517.566543068035</v>
      </c>
      <c r="J176" s="98">
        <v>26685.799343739694</v>
      </c>
      <c r="K176" s="98">
        <v>27774.367885817595</v>
      </c>
      <c r="L176" s="98">
        <v>33647.080840786883</v>
      </c>
      <c r="M176" s="98">
        <v>27312.348841591698</v>
      </c>
      <c r="N176" s="98">
        <v>29243.788660169324</v>
      </c>
      <c r="O176" s="98">
        <v>26617.469919687148</v>
      </c>
      <c r="P176" s="98">
        <v>27059.691601848474</v>
      </c>
      <c r="Q176" s="98">
        <v>26196.151823489014</v>
      </c>
      <c r="R176" s="98">
        <v>27910.290744598515</v>
      </c>
      <c r="S176" s="98">
        <v>27479.1086928679</v>
      </c>
      <c r="T176" s="98">
        <v>26563.074561047291</v>
      </c>
      <c r="U176" s="98">
        <v>25630.830548429363</v>
      </c>
      <c r="V176" s="98">
        <v>26889.249057457571</v>
      </c>
      <c r="W176" s="98">
        <v>25473.29303769215</v>
      </c>
      <c r="X176" s="98">
        <v>27332.151725751446</v>
      </c>
      <c r="Y176" s="98">
        <v>22744.233365243945</v>
      </c>
      <c r="DA176" s="63" t="s">
        <v>2284</v>
      </c>
    </row>
    <row r="177" spans="1:105" ht="12" customHeight="1" x14ac:dyDescent="0.25">
      <c r="A177" s="97" t="s">
        <v>53</v>
      </c>
      <c r="B177" s="98">
        <v>283.55189412931111</v>
      </c>
      <c r="C177" s="98">
        <v>351.66127832292761</v>
      </c>
      <c r="D177" s="98">
        <v>325.09026873462017</v>
      </c>
      <c r="E177" s="98">
        <v>355.92048443055182</v>
      </c>
      <c r="F177" s="98">
        <v>310.76160171841622</v>
      </c>
      <c r="G177" s="98">
        <v>301.8930650596738</v>
      </c>
      <c r="H177" s="98">
        <v>301.52944077683117</v>
      </c>
      <c r="I177" s="98">
        <v>322.62867438250942</v>
      </c>
      <c r="J177" s="98">
        <v>279.24020128493237</v>
      </c>
      <c r="K177" s="98">
        <v>291.68291840843528</v>
      </c>
      <c r="L177" s="98">
        <v>358.50967345427085</v>
      </c>
      <c r="M177" s="98">
        <v>292.06927208904699</v>
      </c>
      <c r="N177" s="98">
        <v>320.20665503561116</v>
      </c>
      <c r="O177" s="98">
        <v>296.30486302375175</v>
      </c>
      <c r="P177" s="98">
        <v>299.80426630402513</v>
      </c>
      <c r="Q177" s="98">
        <v>289.03894673231173</v>
      </c>
      <c r="R177" s="98">
        <v>309.71368388335156</v>
      </c>
      <c r="S177" s="98">
        <v>305.73091968830403</v>
      </c>
      <c r="T177" s="98">
        <v>296.09524890830005</v>
      </c>
      <c r="U177" s="98">
        <v>287.01796205952769</v>
      </c>
      <c r="V177" s="98">
        <v>303.0894236738996</v>
      </c>
      <c r="W177" s="98">
        <v>289.93714913594664</v>
      </c>
      <c r="X177" s="98">
        <v>310.86378772623146</v>
      </c>
      <c r="Y177" s="98">
        <v>260.84089466724652</v>
      </c>
      <c r="DA177" s="63" t="s">
        <v>2285</v>
      </c>
    </row>
    <row r="178" spans="1:105" ht="12" customHeight="1" x14ac:dyDescent="0.25">
      <c r="A178" s="121" t="s">
        <v>92</v>
      </c>
      <c r="B178" s="122">
        <f t="shared" ref="B178:Y178" si="93">B179</f>
        <v>9.8383400557029432</v>
      </c>
      <c r="C178" s="122">
        <f t="shared" si="93"/>
        <v>10.320490169958747</v>
      </c>
      <c r="D178" s="122">
        <f t="shared" si="93"/>
        <v>10.800385101633442</v>
      </c>
      <c r="E178" s="122">
        <f t="shared" si="93"/>
        <v>13.01897398581116</v>
      </c>
      <c r="F178" s="122">
        <f t="shared" si="93"/>
        <v>11.113918201854425</v>
      </c>
      <c r="G178" s="122">
        <f t="shared" si="93"/>
        <v>10.715677250352236</v>
      </c>
      <c r="H178" s="122">
        <f t="shared" si="93"/>
        <v>9.7034505276248932</v>
      </c>
      <c r="I178" s="122">
        <f t="shared" si="93"/>
        <v>9.0998942832796992</v>
      </c>
      <c r="J178" s="122">
        <f t="shared" si="93"/>
        <v>9.5796988247694621</v>
      </c>
      <c r="K178" s="122">
        <f t="shared" si="93"/>
        <v>9.0511454177442268</v>
      </c>
      <c r="L178" s="122">
        <f t="shared" si="93"/>
        <v>11.935722309385651</v>
      </c>
      <c r="M178" s="122">
        <f t="shared" si="93"/>
        <v>10.501852877044492</v>
      </c>
      <c r="N178" s="122">
        <f t="shared" si="93"/>
        <v>12.09606405656497</v>
      </c>
      <c r="O178" s="122">
        <f t="shared" si="93"/>
        <v>14.400915721217983</v>
      </c>
      <c r="P178" s="122">
        <f t="shared" si="93"/>
        <v>17.537930894268175</v>
      </c>
      <c r="Q178" s="122">
        <f t="shared" si="93"/>
        <v>17.783737295455126</v>
      </c>
      <c r="R178" s="122">
        <f t="shared" si="93"/>
        <v>18.38991521079992</v>
      </c>
      <c r="S178" s="122">
        <f t="shared" si="93"/>
        <v>17.30312978270295</v>
      </c>
      <c r="T178" s="122">
        <f t="shared" si="93"/>
        <v>16.266005460455411</v>
      </c>
      <c r="U178" s="122">
        <f t="shared" si="93"/>
        <v>15.831006999045389</v>
      </c>
      <c r="V178" s="122">
        <f t="shared" si="93"/>
        <v>14.636570800940135</v>
      </c>
      <c r="W178" s="122">
        <f t="shared" si="93"/>
        <v>15.854307089335117</v>
      </c>
      <c r="X178" s="122">
        <f t="shared" si="93"/>
        <v>12.764242576754267</v>
      </c>
      <c r="Y178" s="122">
        <f t="shared" si="93"/>
        <v>12.824806266916113</v>
      </c>
      <c r="DA178" s="130" t="s">
        <v>2286</v>
      </c>
    </row>
    <row r="179" spans="1:105" ht="12" customHeight="1" x14ac:dyDescent="0.25">
      <c r="A179" s="97" t="s">
        <v>53</v>
      </c>
      <c r="B179" s="98">
        <f>RES_hhdet_fech!B48</f>
        <v>9.8383400557029432</v>
      </c>
      <c r="C179" s="98">
        <f>RES_hhdet_fech!C48</f>
        <v>10.320490169958747</v>
      </c>
      <c r="D179" s="98">
        <f>RES_hhdet_fech!D48</f>
        <v>10.800385101633442</v>
      </c>
      <c r="E179" s="98">
        <f>RES_hhdet_fech!E48</f>
        <v>13.01897398581116</v>
      </c>
      <c r="F179" s="98">
        <f>RES_hhdet_fech!F48</f>
        <v>11.113918201854425</v>
      </c>
      <c r="G179" s="98">
        <f>RES_hhdet_fech!G48</f>
        <v>10.715677250352236</v>
      </c>
      <c r="H179" s="98">
        <f>RES_hhdet_fech!H48</f>
        <v>9.7034505276248932</v>
      </c>
      <c r="I179" s="98">
        <f>RES_hhdet_fech!I48</f>
        <v>9.0998942832796992</v>
      </c>
      <c r="J179" s="98">
        <f>RES_hhdet_fech!J48</f>
        <v>9.5796988247694621</v>
      </c>
      <c r="K179" s="98">
        <f>RES_hhdet_fech!K48</f>
        <v>9.0511454177442268</v>
      </c>
      <c r="L179" s="98">
        <f>RES_hhdet_fech!L48</f>
        <v>11.935722309385651</v>
      </c>
      <c r="M179" s="98">
        <f>RES_hhdet_fech!M48</f>
        <v>10.501852877044492</v>
      </c>
      <c r="N179" s="98">
        <f>RES_hhdet_fech!N48</f>
        <v>12.09606405656497</v>
      </c>
      <c r="O179" s="98">
        <f>RES_hhdet_fech!O48</f>
        <v>14.400915721217983</v>
      </c>
      <c r="P179" s="98">
        <f>RES_hhdet_fech!P48</f>
        <v>17.537930894268175</v>
      </c>
      <c r="Q179" s="98">
        <f>RES_hhdet_fech!Q48</f>
        <v>17.783737295455126</v>
      </c>
      <c r="R179" s="98">
        <f>RES_hhdet_fech!R48</f>
        <v>18.38991521079992</v>
      </c>
      <c r="S179" s="98">
        <f>RES_hhdet_fech!S48</f>
        <v>17.30312978270295</v>
      </c>
      <c r="T179" s="98">
        <f>RES_hhdet_fech!T48</f>
        <v>16.266005460455411</v>
      </c>
      <c r="U179" s="98">
        <f>RES_hhdet_fech!U48</f>
        <v>15.831006999045389</v>
      </c>
      <c r="V179" s="98">
        <f>RES_hhdet_fech!V48</f>
        <v>14.636570800940135</v>
      </c>
      <c r="W179" s="98">
        <f>RES_hhdet_fech!W48</f>
        <v>15.854307089335117</v>
      </c>
      <c r="X179" s="98">
        <f>RES_hhdet_fech!X48</f>
        <v>12.764242576754267</v>
      </c>
      <c r="Y179" s="98">
        <f>RES_hhdet_fech!Y48</f>
        <v>12.824806266916113</v>
      </c>
      <c r="DA179" s="63" t="s">
        <v>2287</v>
      </c>
    </row>
    <row r="180" spans="1:105" ht="12" customHeight="1" x14ac:dyDescent="0.25">
      <c r="A180" s="121" t="s">
        <v>55</v>
      </c>
      <c r="B180" s="122">
        <v>2346.0543702245154</v>
      </c>
      <c r="C180" s="122">
        <v>2643.4919863790628</v>
      </c>
      <c r="D180" s="122">
        <v>2483.9894938560565</v>
      </c>
      <c r="E180" s="122">
        <v>2616.3462092864115</v>
      </c>
      <c r="F180" s="122">
        <v>2468.5082965035235</v>
      </c>
      <c r="G180" s="122">
        <v>2491.0523075735559</v>
      </c>
      <c r="H180" s="122">
        <v>2479.0941800796591</v>
      </c>
      <c r="I180" s="122">
        <v>2615.4025304742777</v>
      </c>
      <c r="J180" s="122">
        <v>2310.3044599230479</v>
      </c>
      <c r="K180" s="122">
        <v>2342.6717799071193</v>
      </c>
      <c r="L180" s="122">
        <v>2562.7194652602784</v>
      </c>
      <c r="M180" s="122">
        <v>2540.0153994321804</v>
      </c>
      <c r="N180" s="122">
        <v>2498.4899353714522</v>
      </c>
      <c r="O180" s="122">
        <v>2430.3020635066518</v>
      </c>
      <c r="P180" s="122">
        <v>2425.9452018471743</v>
      </c>
      <c r="Q180" s="122">
        <v>2421.9584175923956</v>
      </c>
      <c r="R180" s="122">
        <v>2290.9484954941181</v>
      </c>
      <c r="S180" s="122">
        <v>2205.4500081126803</v>
      </c>
      <c r="T180" s="122">
        <v>2085.7821514804868</v>
      </c>
      <c r="U180" s="122">
        <v>1994.9952434829045</v>
      </c>
      <c r="V180" s="122">
        <v>2247.2652907617085</v>
      </c>
      <c r="W180" s="122">
        <v>1826.4516341501164</v>
      </c>
      <c r="X180" s="122">
        <v>1923.1515823854406</v>
      </c>
      <c r="Y180" s="122">
        <v>1365.5794507365624</v>
      </c>
      <c r="DA180" s="130" t="s">
        <v>2288</v>
      </c>
    </row>
    <row r="181" spans="1:105" ht="12" customHeight="1" x14ac:dyDescent="0.25">
      <c r="A181" s="97" t="s">
        <v>138</v>
      </c>
      <c r="B181" s="98">
        <v>2355.6415168119656</v>
      </c>
      <c r="C181" s="98">
        <v>2664.5558360393497</v>
      </c>
      <c r="D181" s="98">
        <v>2499.6351573741199</v>
      </c>
      <c r="E181" s="98">
        <v>2637.7595939127455</v>
      </c>
      <c r="F181" s="98">
        <v>2485.349989782972</v>
      </c>
      <c r="G181" s="98">
        <v>2506.586959088701</v>
      </c>
      <c r="H181" s="98">
        <v>2494.696589670893</v>
      </c>
      <c r="I181" s="98">
        <v>2637.372035521103</v>
      </c>
      <c r="J181" s="98">
        <v>2323.0757275688493</v>
      </c>
      <c r="K181" s="98">
        <v>2354.8466160226635</v>
      </c>
      <c r="L181" s="98">
        <v>2582.0724609338035</v>
      </c>
      <c r="M181" s="98">
        <v>2555.4232366657002</v>
      </c>
      <c r="N181" s="98">
        <v>2512.6335412110943</v>
      </c>
      <c r="O181" s="98">
        <v>2442.7130900106185</v>
      </c>
      <c r="P181" s="98">
        <v>2439.9061361328741</v>
      </c>
      <c r="Q181" s="98">
        <v>2436.9073120338821</v>
      </c>
      <c r="R181" s="98">
        <v>2302.192024597382</v>
      </c>
      <c r="S181" s="98">
        <v>2216.1785988375968</v>
      </c>
      <c r="T181" s="98">
        <v>2094.2561801252182</v>
      </c>
      <c r="U181" s="98">
        <v>2001.8424964535941</v>
      </c>
      <c r="V181" s="98">
        <v>2259.3108692758037</v>
      </c>
      <c r="W181" s="98">
        <v>1835.249175777285</v>
      </c>
      <c r="X181" s="98">
        <v>1960.5673138502182</v>
      </c>
      <c r="Y181" s="98">
        <v>1351.1830517078042</v>
      </c>
      <c r="DA181" s="63" t="s">
        <v>2289</v>
      </c>
    </row>
    <row r="182" spans="1:105" ht="12" customHeight="1" x14ac:dyDescent="0.25">
      <c r="A182" s="97" t="s">
        <v>137</v>
      </c>
      <c r="B182" s="98">
        <v>2157.9323488209529</v>
      </c>
      <c r="C182" s="98">
        <v>2424.7256090961596</v>
      </c>
      <c r="D182" s="98">
        <v>2281.8555152483273</v>
      </c>
      <c r="E182" s="98">
        <v>2403.9155155600297</v>
      </c>
      <c r="F182" s="98">
        <v>2267.5405625453423</v>
      </c>
      <c r="G182" s="98">
        <v>2291.7368014342096</v>
      </c>
      <c r="H182" s="98">
        <v>2261.6702796432514</v>
      </c>
      <c r="I182" s="98">
        <v>2396.1071484100662</v>
      </c>
      <c r="J182" s="98">
        <v>2103.9001526368579</v>
      </c>
      <c r="K182" s="98">
        <v>2135.5499293620937</v>
      </c>
      <c r="L182" s="98">
        <v>2340.1996174676678</v>
      </c>
      <c r="M182" s="98">
        <v>2339.0932018391286</v>
      </c>
      <c r="N182" s="98">
        <v>2317.8133556595571</v>
      </c>
      <c r="O182" s="98">
        <v>2262.417074487114</v>
      </c>
      <c r="P182" s="98">
        <v>2223.4792737125508</v>
      </c>
      <c r="Q182" s="98">
        <v>2218.7719828649178</v>
      </c>
      <c r="R182" s="98">
        <v>2095.0142646107597</v>
      </c>
      <c r="S182" s="98">
        <v>2012.4666096237111</v>
      </c>
      <c r="T182" s="98">
        <v>1883.6797206014853</v>
      </c>
      <c r="U182" s="98">
        <v>1790.4882382814228</v>
      </c>
      <c r="V182" s="98">
        <v>1979.3354805939266</v>
      </c>
      <c r="W182" s="98">
        <v>1622.9587764228277</v>
      </c>
      <c r="X182" s="98">
        <v>1754.7766779100539</v>
      </c>
      <c r="Y182" s="98">
        <v>1241.4582878877566</v>
      </c>
      <c r="DA182" s="63" t="s">
        <v>2290</v>
      </c>
    </row>
    <row r="183" spans="1:105" ht="12" customHeight="1" x14ac:dyDescent="0.25">
      <c r="A183" s="100" t="s">
        <v>211</v>
      </c>
      <c r="B183" s="101">
        <v>1894.6822267006928</v>
      </c>
      <c r="C183" s="101">
        <v>2116.6840096579376</v>
      </c>
      <c r="D183" s="101">
        <v>1994.969394340611</v>
      </c>
      <c r="E183" s="101">
        <v>2094.6585139555018</v>
      </c>
      <c r="F183" s="101">
        <v>1977.2589436744124</v>
      </c>
      <c r="G183" s="101">
        <v>2003.3553708371976</v>
      </c>
      <c r="H183" s="101">
        <v>1973.2459329771641</v>
      </c>
      <c r="I183" s="101">
        <v>2107.576691446834</v>
      </c>
      <c r="J183" s="101">
        <v>1838.2720769892842</v>
      </c>
      <c r="K183" s="101">
        <v>1864.8181766958717</v>
      </c>
      <c r="L183" s="101">
        <v>2036.3709010879377</v>
      </c>
      <c r="M183" s="101">
        <v>2038.5767076608149</v>
      </c>
      <c r="N183" s="101">
        <v>2015.4695852381717</v>
      </c>
      <c r="O183" s="101">
        <v>1960.8911731038352</v>
      </c>
      <c r="P183" s="101">
        <v>1922.3470049160337</v>
      </c>
      <c r="Q183" s="101">
        <v>1914.1744519600225</v>
      </c>
      <c r="R183" s="101">
        <v>1808.1472186415572</v>
      </c>
      <c r="S183" s="101">
        <v>1732.6958103107067</v>
      </c>
      <c r="T183" s="101">
        <v>1616.5699270451441</v>
      </c>
      <c r="U183" s="101">
        <v>1530.6979522943607</v>
      </c>
      <c r="V183" s="101">
        <v>1681.5356908076533</v>
      </c>
      <c r="W183" s="101">
        <v>1365.2789667709887</v>
      </c>
      <c r="X183" s="101">
        <v>1472.6569931294225</v>
      </c>
      <c r="Y183" s="101">
        <v>1053.5800306375149</v>
      </c>
      <c r="DA183" s="131" t="s">
        <v>2291</v>
      </c>
    </row>
    <row r="184" spans="1:105" ht="12" customHeight="1" x14ac:dyDescent="0.25">
      <c r="A184" s="103" t="s">
        <v>52</v>
      </c>
      <c r="B184" s="104">
        <v>263.25012212026002</v>
      </c>
      <c r="C184" s="104">
        <v>308.04159943822191</v>
      </c>
      <c r="D184" s="104">
        <v>286.88612090771636</v>
      </c>
      <c r="E184" s="104">
        <v>309.25700160452726</v>
      </c>
      <c r="F184" s="104">
        <v>290.28161887093012</v>
      </c>
      <c r="G184" s="104">
        <v>288.38143059701224</v>
      </c>
      <c r="H184" s="104">
        <v>288.42434666608722</v>
      </c>
      <c r="I184" s="104">
        <v>288.53045696323238</v>
      </c>
      <c r="J184" s="104">
        <v>265.62807564757333</v>
      </c>
      <c r="K184" s="104">
        <v>270.73175266622212</v>
      </c>
      <c r="L184" s="104">
        <v>303.82871637973011</v>
      </c>
      <c r="M184" s="104">
        <v>300.51649417831339</v>
      </c>
      <c r="N184" s="104">
        <v>302.34377042138522</v>
      </c>
      <c r="O184" s="104">
        <v>301.52590138327866</v>
      </c>
      <c r="P184" s="104">
        <v>301.13226879651756</v>
      </c>
      <c r="Q184" s="104">
        <v>304.59753090489522</v>
      </c>
      <c r="R184" s="104">
        <v>286.86704596920254</v>
      </c>
      <c r="S184" s="104">
        <v>279.77079931300432</v>
      </c>
      <c r="T184" s="104">
        <v>267.10979355634163</v>
      </c>
      <c r="U184" s="104">
        <v>259.79028598706242</v>
      </c>
      <c r="V184" s="104">
        <v>297.79978978627338</v>
      </c>
      <c r="W184" s="104">
        <v>257.67980965183904</v>
      </c>
      <c r="X184" s="104">
        <v>282.11968478063125</v>
      </c>
      <c r="Y184" s="104">
        <v>187.87825725024143</v>
      </c>
      <c r="DA184" s="132" t="s">
        <v>2292</v>
      </c>
    </row>
    <row r="185" spans="1:105" ht="12" customHeight="1" x14ac:dyDescent="0.25">
      <c r="A185" s="106" t="s">
        <v>122</v>
      </c>
      <c r="B185" s="101">
        <v>2055.677115797972</v>
      </c>
      <c r="C185" s="101">
        <v>2017.0489469497697</v>
      </c>
      <c r="D185" s="101">
        <v>2017.1850132720606</v>
      </c>
      <c r="E185" s="101">
        <v>1973.6853553627236</v>
      </c>
      <c r="F185" s="101">
        <v>1962.6243935332345</v>
      </c>
      <c r="G185" s="101">
        <v>2023.615320192587</v>
      </c>
      <c r="H185" s="101">
        <v>2009.8234946122775</v>
      </c>
      <c r="I185" s="101">
        <v>1952.1326971451588</v>
      </c>
      <c r="J185" s="101">
        <v>1926.5559807325519</v>
      </c>
      <c r="K185" s="101">
        <v>1976.3726402271702</v>
      </c>
      <c r="L185" s="101">
        <v>1975.1995463005073</v>
      </c>
      <c r="M185" s="101">
        <v>2069.5678988205154</v>
      </c>
      <c r="N185" s="101">
        <v>2063.1607179310672</v>
      </c>
      <c r="O185" s="101">
        <v>2046.0148330195113</v>
      </c>
      <c r="P185" s="101">
        <v>1990.9299754659389</v>
      </c>
      <c r="Q185" s="101">
        <v>1953.540151470432</v>
      </c>
      <c r="R185" s="101">
        <v>1935.9304746907992</v>
      </c>
      <c r="S185" s="101">
        <v>1855.7457279113298</v>
      </c>
      <c r="T185" s="101">
        <v>1785.4607920042884</v>
      </c>
      <c r="U185" s="101">
        <v>1718.5854938497548</v>
      </c>
      <c r="V185" s="101">
        <v>1692.638430690683</v>
      </c>
      <c r="W185" s="101">
        <v>1612.2409393194084</v>
      </c>
      <c r="X185" s="101">
        <v>1466.5261559265839</v>
      </c>
      <c r="Y185" s="101">
        <v>1438.034081244482</v>
      </c>
      <c r="DA185" s="131" t="s">
        <v>2293</v>
      </c>
    </row>
    <row r="186" spans="1:105" ht="12" customHeight="1" x14ac:dyDescent="0.25">
      <c r="A186" s="107" t="s">
        <v>121</v>
      </c>
      <c r="B186" s="104">
        <v>1940.9969708397409</v>
      </c>
      <c r="C186" s="104">
        <v>1901.989267417428</v>
      </c>
      <c r="D186" s="104">
        <v>1905.2061113040284</v>
      </c>
      <c r="E186" s="104">
        <v>1864.0813898718654</v>
      </c>
      <c r="F186" s="104">
        <v>1855.1943683396707</v>
      </c>
      <c r="G186" s="104">
        <v>1914.836591306216</v>
      </c>
      <c r="H186" s="104">
        <v>1901.0184466989519</v>
      </c>
      <c r="I186" s="104">
        <v>1853.7766946075396</v>
      </c>
      <c r="J186" s="104">
        <v>1825.4721174078513</v>
      </c>
      <c r="K186" s="104">
        <v>1874.0730022672692</v>
      </c>
      <c r="L186" s="104">
        <v>1873.0420073835553</v>
      </c>
      <c r="M186" s="104">
        <v>1966.1349395148241</v>
      </c>
      <c r="N186" s="104">
        <v>1960.6631060640773</v>
      </c>
      <c r="O186" s="104">
        <v>1943.2800909040925</v>
      </c>
      <c r="P186" s="104">
        <v>1885.6409808444694</v>
      </c>
      <c r="Q186" s="104">
        <v>1850.6342293984017</v>
      </c>
      <c r="R186" s="104">
        <v>1835.088132697945</v>
      </c>
      <c r="S186" s="104">
        <v>1764.3691172484662</v>
      </c>
      <c r="T186" s="104">
        <v>1701.6674616884181</v>
      </c>
      <c r="U186" s="104">
        <v>1643.1991470021783</v>
      </c>
      <c r="V186" s="104">
        <v>1622.8973682700625</v>
      </c>
      <c r="W186" s="104">
        <v>1551.9453931858425</v>
      </c>
      <c r="X186" s="104">
        <v>1417.2130797854679</v>
      </c>
      <c r="Y186" s="104">
        <v>1396.9162105665523</v>
      </c>
      <c r="DA186" s="132" t="s">
        <v>2294</v>
      </c>
    </row>
    <row r="187" spans="1:105" ht="12" customHeight="1" x14ac:dyDescent="0.25">
      <c r="A187" s="108" t="s">
        <v>53</v>
      </c>
      <c r="B187" s="98">
        <v>1653.4236352995454</v>
      </c>
      <c r="C187" s="98">
        <v>1609.3999126109029</v>
      </c>
      <c r="D187" s="98">
        <v>1614.2480059850416</v>
      </c>
      <c r="E187" s="98">
        <v>1572.7286694385184</v>
      </c>
      <c r="F187" s="98">
        <v>1565.7024273503835</v>
      </c>
      <c r="G187" s="98">
        <v>1619.8709157913429</v>
      </c>
      <c r="H187" s="98">
        <v>1605.2301032421387</v>
      </c>
      <c r="I187" s="98">
        <v>1581.8758941382873</v>
      </c>
      <c r="J187" s="98">
        <v>1545.9122945622412</v>
      </c>
      <c r="K187" s="98">
        <v>1587.0848954967612</v>
      </c>
      <c r="L187" s="98">
        <v>1581.7523803280308</v>
      </c>
      <c r="M187" s="98">
        <v>1664.5311455174476</v>
      </c>
      <c r="N187" s="98">
        <v>1657.6694526206481</v>
      </c>
      <c r="O187" s="98">
        <v>1639.6075710663968</v>
      </c>
      <c r="P187" s="98">
        <v>1589.485757096709</v>
      </c>
      <c r="Q187" s="98">
        <v>1556.2272780238275</v>
      </c>
      <c r="R187" s="98">
        <v>1544.5438480698106</v>
      </c>
      <c r="S187" s="98">
        <v>1482.6785342262478</v>
      </c>
      <c r="T187" s="98">
        <v>1428.7534155531885</v>
      </c>
      <c r="U187" s="98">
        <v>1376.6487960090481</v>
      </c>
      <c r="V187" s="98">
        <v>1356.1226637088473</v>
      </c>
      <c r="W187" s="98">
        <v>1278.2644361668201</v>
      </c>
      <c r="X187" s="98">
        <v>1163.2083045023778</v>
      </c>
      <c r="Y187" s="98">
        <v>1159.5798382551613</v>
      </c>
      <c r="DA187" s="63" t="s">
        <v>2295</v>
      </c>
    </row>
    <row r="188" spans="1:105" ht="12" customHeight="1" x14ac:dyDescent="0.25">
      <c r="A188" s="108" t="s">
        <v>52</v>
      </c>
      <c r="B188" s="98">
        <v>287.57333554019607</v>
      </c>
      <c r="C188" s="98">
        <v>292.58935480652525</v>
      </c>
      <c r="D188" s="98">
        <v>290.95810531898627</v>
      </c>
      <c r="E188" s="98">
        <v>291.35272043334697</v>
      </c>
      <c r="F188" s="98">
        <v>289.49194098928729</v>
      </c>
      <c r="G188" s="98">
        <v>294.96567551487311</v>
      </c>
      <c r="H188" s="98">
        <v>295.78834345681315</v>
      </c>
      <c r="I188" s="98">
        <v>271.90080046925254</v>
      </c>
      <c r="J188" s="98">
        <v>279.5598228456106</v>
      </c>
      <c r="K188" s="98">
        <v>286.98810677050761</v>
      </c>
      <c r="L188" s="98">
        <v>291.2896270555247</v>
      </c>
      <c r="M188" s="98">
        <v>301.60379399737644</v>
      </c>
      <c r="N188" s="98">
        <v>302.99365344342925</v>
      </c>
      <c r="O188" s="98">
        <v>303.67251983769552</v>
      </c>
      <c r="P188" s="98">
        <v>296.15522374776037</v>
      </c>
      <c r="Q188" s="98">
        <v>294.40695137457453</v>
      </c>
      <c r="R188" s="98">
        <v>290.54428462813411</v>
      </c>
      <c r="S188" s="98">
        <v>281.69058302221845</v>
      </c>
      <c r="T188" s="98">
        <v>272.9140461352298</v>
      </c>
      <c r="U188" s="98">
        <v>266.55035099313039</v>
      </c>
      <c r="V188" s="98">
        <v>266.77470456121523</v>
      </c>
      <c r="W188" s="98">
        <v>273.68095701902229</v>
      </c>
      <c r="X188" s="98">
        <v>254.00477528308994</v>
      </c>
      <c r="Y188" s="98">
        <v>237.33637231139065</v>
      </c>
      <c r="DA188" s="63" t="s">
        <v>2296</v>
      </c>
    </row>
    <row r="189" spans="1:105" ht="12" customHeight="1" x14ac:dyDescent="0.25">
      <c r="A189" s="121" t="s">
        <v>54</v>
      </c>
      <c r="B189" s="122">
        <v>191.04043375212137</v>
      </c>
      <c r="C189" s="122">
        <v>198.39884605158929</v>
      </c>
      <c r="D189" s="122">
        <v>198.28142555629827</v>
      </c>
      <c r="E189" s="122">
        <v>201.58332947312906</v>
      </c>
      <c r="F189" s="122">
        <v>198.29987433145695</v>
      </c>
      <c r="G189" s="122">
        <v>206.52081115590781</v>
      </c>
      <c r="H189" s="122">
        <v>196.18663703878377</v>
      </c>
      <c r="I189" s="122">
        <v>200.36885759002644</v>
      </c>
      <c r="J189" s="122">
        <v>212.28592824456538</v>
      </c>
      <c r="K189" s="122">
        <v>228.84716646345623</v>
      </c>
      <c r="L189" s="122">
        <v>229.21199116000417</v>
      </c>
      <c r="M189" s="122">
        <v>229.37227381877469</v>
      </c>
      <c r="N189" s="122">
        <v>236.07802681874148</v>
      </c>
      <c r="O189" s="122">
        <v>238.78552469590898</v>
      </c>
      <c r="P189" s="122">
        <v>237.22921089697144</v>
      </c>
      <c r="Q189" s="122">
        <v>238.65395892304437</v>
      </c>
      <c r="R189" s="122">
        <v>236.26664266842229</v>
      </c>
      <c r="S189" s="122">
        <v>233.62180711670871</v>
      </c>
      <c r="T189" s="122">
        <v>235.65704269074294</v>
      </c>
      <c r="U189" s="122">
        <v>233.2159220120345</v>
      </c>
      <c r="V189" s="122">
        <v>305.86132440758877</v>
      </c>
      <c r="W189" s="122">
        <v>299.05904709666049</v>
      </c>
      <c r="X189" s="122">
        <v>272.10064234747676</v>
      </c>
      <c r="Y189" s="122">
        <v>247.53482543959962</v>
      </c>
      <c r="DA189" s="130" t="s">
        <v>2297</v>
      </c>
    </row>
    <row r="190" spans="1:105" ht="12" customHeight="1" x14ac:dyDescent="0.25">
      <c r="A190" s="97" t="s">
        <v>50</v>
      </c>
      <c r="B190" s="98">
        <v>171.1232798776802</v>
      </c>
      <c r="C190" s="98">
        <v>264.374971492143</v>
      </c>
      <c r="D190" s="98">
        <v>248.92763309641401</v>
      </c>
      <c r="E190" s="98">
        <v>283.21829849200526</v>
      </c>
      <c r="F190" s="98">
        <v>242.13874408722407</v>
      </c>
      <c r="G190" s="98">
        <v>300.06403266857956</v>
      </c>
      <c r="H190" s="98">
        <v>157.82943192198084</v>
      </c>
      <c r="I190" s="98">
        <v>211.00634179402243</v>
      </c>
      <c r="J190" s="98">
        <v>297.05136393282646</v>
      </c>
      <c r="K190" s="98">
        <v>348.14928942859007</v>
      </c>
      <c r="L190" s="98">
        <v>273.75156975741339</v>
      </c>
      <c r="M190" s="98">
        <v>265.57812687991668</v>
      </c>
      <c r="N190" s="98">
        <v>222.70950861051375</v>
      </c>
      <c r="O190" s="98">
        <v>303.92229151049497</v>
      </c>
      <c r="P190" s="98">
        <v>290.60788237418382</v>
      </c>
      <c r="Q190" s="98">
        <v>358.13544913928416</v>
      </c>
      <c r="R190" s="98">
        <v>284.85614868707574</v>
      </c>
      <c r="S190" s="98">
        <v>293.15382703606622</v>
      </c>
      <c r="T190" s="98">
        <v>305.24739053878972</v>
      </c>
      <c r="U190" s="98">
        <v>310.62735888605596</v>
      </c>
      <c r="V190" s="98">
        <v>403.5329935463339</v>
      </c>
      <c r="W190" s="98">
        <v>424.8332585423185</v>
      </c>
      <c r="X190" s="98">
        <v>372.99616523031023</v>
      </c>
      <c r="Y190" s="98">
        <v>315.98462205225979</v>
      </c>
      <c r="DA190" s="63" t="s">
        <v>2298</v>
      </c>
    </row>
    <row r="191" spans="1:105" ht="12" customHeight="1" x14ac:dyDescent="0.25">
      <c r="A191" s="109" t="s">
        <v>120</v>
      </c>
      <c r="B191" s="33">
        <v>193.23638089924762</v>
      </c>
      <c r="C191" s="33">
        <v>190.67822315917647</v>
      </c>
      <c r="D191" s="33">
        <v>192.10392673533039</v>
      </c>
      <c r="E191" s="33">
        <v>191.24559758848022</v>
      </c>
      <c r="F191" s="33">
        <v>192.86871015832048</v>
      </c>
      <c r="G191" s="33">
        <v>195.25001991226563</v>
      </c>
      <c r="H191" s="33">
        <v>200.57549311255875</v>
      </c>
      <c r="I191" s="33">
        <v>199.17175437214399</v>
      </c>
      <c r="J191" s="33">
        <v>202.58375726699927</v>
      </c>
      <c r="K191" s="33">
        <v>215.60716643821303</v>
      </c>
      <c r="L191" s="33">
        <v>224.90991976383913</v>
      </c>
      <c r="M191" s="33">
        <v>226.61582019867714</v>
      </c>
      <c r="N191" s="33">
        <v>236.96849355945184</v>
      </c>
      <c r="O191" s="33">
        <v>234.59683072273222</v>
      </c>
      <c r="P191" s="33">
        <v>233.73319103154481</v>
      </c>
      <c r="Q191" s="33">
        <v>230.89133624134107</v>
      </c>
      <c r="R191" s="33">
        <v>233.11061298347983</v>
      </c>
      <c r="S191" s="33">
        <v>229.91614359978112</v>
      </c>
      <c r="T191" s="33">
        <v>231.48491571106817</v>
      </c>
      <c r="U191" s="33">
        <v>228.59193977836728</v>
      </c>
      <c r="V191" s="33">
        <v>300.22817160274678</v>
      </c>
      <c r="W191" s="33">
        <v>292.33858623937851</v>
      </c>
      <c r="X191" s="33">
        <v>267.23106130959712</v>
      </c>
      <c r="Y191" s="33">
        <v>244.63362756954166</v>
      </c>
      <c r="DA191" s="60" t="s">
        <v>2299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14001.492941748182</v>
      </c>
      <c r="C193" s="117">
        <f t="shared" si="94"/>
        <v>17225.455029154447</v>
      </c>
      <c r="D193" s="117">
        <f t="shared" si="94"/>
        <v>16328.627139797061</v>
      </c>
      <c r="E193" s="117">
        <f t="shared" si="94"/>
        <v>18052.919233814944</v>
      </c>
      <c r="F193" s="117">
        <f t="shared" si="94"/>
        <v>16299.592907410473</v>
      </c>
      <c r="G193" s="117">
        <f t="shared" si="94"/>
        <v>16161.572490848119</v>
      </c>
      <c r="H193" s="117">
        <f t="shared" si="94"/>
        <v>16370.069493812605</v>
      </c>
      <c r="I193" s="117">
        <f t="shared" si="94"/>
        <v>17721.78804988262</v>
      </c>
      <c r="J193" s="117">
        <f t="shared" si="94"/>
        <v>15660.373028010796</v>
      </c>
      <c r="K193" s="117">
        <f t="shared" si="94"/>
        <v>16486.974564587006</v>
      </c>
      <c r="L193" s="117">
        <f t="shared" si="94"/>
        <v>20173.101812468965</v>
      </c>
      <c r="M193" s="117">
        <f t="shared" si="94"/>
        <v>17078.348394315915</v>
      </c>
      <c r="N193" s="117">
        <f t="shared" si="94"/>
        <v>18685.371516002033</v>
      </c>
      <c r="O193" s="117">
        <f t="shared" si="94"/>
        <v>17645.767720998669</v>
      </c>
      <c r="P193" s="117">
        <f t="shared" si="94"/>
        <v>18015.308749782358</v>
      </c>
      <c r="Q193" s="117">
        <f t="shared" si="94"/>
        <v>17614.542434173763</v>
      </c>
      <c r="R193" s="117">
        <f t="shared" ref="R193:V193" si="95">R194+R197+R199+R208</f>
        <v>18714.727650685338</v>
      </c>
      <c r="S193" s="117">
        <f t="shared" si="95"/>
        <v>18622.825580844594</v>
      </c>
      <c r="T193" s="117">
        <f t="shared" si="95"/>
        <v>18207.962909649221</v>
      </c>
      <c r="U193" s="117">
        <f t="shared" si="95"/>
        <v>17749.74576632943</v>
      </c>
      <c r="V193" s="117">
        <f t="shared" si="95"/>
        <v>18966.222054723483</v>
      </c>
      <c r="W193" s="117">
        <f t="shared" ref="W193:Y193" si="96">W194+W197+W199+W208</f>
        <v>17903.275030885878</v>
      </c>
      <c r="X193" s="117">
        <f t="shared" si="96"/>
        <v>19268.295300776885</v>
      </c>
      <c r="Y193" s="117">
        <f t="shared" si="96"/>
        <v>16080.222085755026</v>
      </c>
      <c r="DA193" s="129" t="s">
        <v>2450</v>
      </c>
    </row>
    <row r="194" spans="1:105" ht="12" customHeight="1" x14ac:dyDescent="0.25">
      <c r="A194" s="121" t="s">
        <v>57</v>
      </c>
      <c r="B194" s="122">
        <f t="shared" ref="B194:Q194" si="97">SUM(B195:B196)</f>
        <v>12489.900398772932</v>
      </c>
      <c r="C194" s="122">
        <f t="shared" si="97"/>
        <v>15533.047484617266</v>
      </c>
      <c r="D194" s="122">
        <f t="shared" si="97"/>
        <v>14721.258048313741</v>
      </c>
      <c r="E194" s="122">
        <f t="shared" si="97"/>
        <v>16356.882097487143</v>
      </c>
      <c r="F194" s="122">
        <f t="shared" si="97"/>
        <v>14691.080415669319</v>
      </c>
      <c r="G194" s="122">
        <f t="shared" si="97"/>
        <v>14530.17137286174</v>
      </c>
      <c r="H194" s="122">
        <f t="shared" si="97"/>
        <v>14747.97822705732</v>
      </c>
      <c r="I194" s="122">
        <f t="shared" si="97"/>
        <v>16012.894621172483</v>
      </c>
      <c r="J194" s="122">
        <f t="shared" si="97"/>
        <v>14113.73425155742</v>
      </c>
      <c r="K194" s="122">
        <f t="shared" si="97"/>
        <v>14899.153105598569</v>
      </c>
      <c r="L194" s="122">
        <f t="shared" si="97"/>
        <v>18426.393063201034</v>
      </c>
      <c r="M194" s="122">
        <f t="shared" si="97"/>
        <v>15325.771738006773</v>
      </c>
      <c r="N194" s="122">
        <f t="shared" si="97"/>
        <v>16915.7180569868</v>
      </c>
      <c r="O194" s="122">
        <f t="shared" si="97"/>
        <v>15875.378539261526</v>
      </c>
      <c r="P194" s="122">
        <f t="shared" si="97"/>
        <v>16226.474162427005</v>
      </c>
      <c r="Q194" s="122">
        <f t="shared" si="97"/>
        <v>15814.316227879988</v>
      </c>
      <c r="R194" s="122">
        <f t="shared" ref="R194:V194" si="98">SUM(R195:R196)</f>
        <v>16982.541274989839</v>
      </c>
      <c r="S194" s="122">
        <f t="shared" si="98"/>
        <v>16929.770202212167</v>
      </c>
      <c r="T194" s="122">
        <f t="shared" si="98"/>
        <v>16571.012185313073</v>
      </c>
      <c r="U194" s="122">
        <f t="shared" si="98"/>
        <v>16154.351831391843</v>
      </c>
      <c r="V194" s="122">
        <f t="shared" si="98"/>
        <v>17121.055388265107</v>
      </c>
      <c r="W194" s="122">
        <f t="shared" ref="W194:Y194" si="99">SUM(W195:W196)</f>
        <v>16313.833379861149</v>
      </c>
      <c r="X194" s="122">
        <f t="shared" si="99"/>
        <v>17608.784011856744</v>
      </c>
      <c r="Y194" s="122">
        <f t="shared" si="99"/>
        <v>14784.932582847108</v>
      </c>
      <c r="DA194" s="130" t="s">
        <v>2451</v>
      </c>
    </row>
    <row r="195" spans="1:105" ht="12" customHeight="1" x14ac:dyDescent="0.25">
      <c r="A195" s="97" t="s">
        <v>211</v>
      </c>
      <c r="B195" s="98">
        <v>12206.348504643622</v>
      </c>
      <c r="C195" s="98">
        <v>15181.386206294337</v>
      </c>
      <c r="D195" s="98">
        <v>14396.16777957912</v>
      </c>
      <c r="E195" s="98">
        <v>16000.961613056592</v>
      </c>
      <c r="F195" s="98">
        <v>14380.318813950904</v>
      </c>
      <c r="G195" s="98">
        <v>14228.278307802066</v>
      </c>
      <c r="H195" s="98">
        <v>14446.448786280489</v>
      </c>
      <c r="I195" s="98">
        <v>15690.265946789974</v>
      </c>
      <c r="J195" s="98">
        <v>13834.494050272488</v>
      </c>
      <c r="K195" s="98">
        <v>14607.470187190134</v>
      </c>
      <c r="L195" s="98">
        <v>18067.883389746763</v>
      </c>
      <c r="M195" s="98">
        <v>15033.702465917726</v>
      </c>
      <c r="N195" s="98">
        <v>16595.511401951189</v>
      </c>
      <c r="O195" s="98">
        <v>15579.073676237775</v>
      </c>
      <c r="P195" s="98">
        <v>15926.669896122979</v>
      </c>
      <c r="Q195" s="98">
        <v>15525.277281147677</v>
      </c>
      <c r="R195" s="98">
        <v>16672.827591106488</v>
      </c>
      <c r="S195" s="98">
        <v>16624.039282523863</v>
      </c>
      <c r="T195" s="98">
        <v>16274.916936404772</v>
      </c>
      <c r="U195" s="98">
        <v>15867.333869332315</v>
      </c>
      <c r="V195" s="98">
        <v>16817.965964591207</v>
      </c>
      <c r="W195" s="98">
        <v>16023.896230725202</v>
      </c>
      <c r="X195" s="98">
        <v>17297.920224130514</v>
      </c>
      <c r="Y195" s="98">
        <v>14524.091688179862</v>
      </c>
      <c r="DA195" s="63" t="s">
        <v>2452</v>
      </c>
    </row>
    <row r="196" spans="1:105" ht="12" customHeight="1" x14ac:dyDescent="0.25">
      <c r="A196" s="97" t="s">
        <v>53</v>
      </c>
      <c r="B196" s="98">
        <v>283.55189412931111</v>
      </c>
      <c r="C196" s="98">
        <v>351.66127832292761</v>
      </c>
      <c r="D196" s="98">
        <v>325.09026873462017</v>
      </c>
      <c r="E196" s="98">
        <v>355.92048443055182</v>
      </c>
      <c r="F196" s="98">
        <v>310.76160171841622</v>
      </c>
      <c r="G196" s="98">
        <v>301.8930650596738</v>
      </c>
      <c r="H196" s="98">
        <v>301.52944077683117</v>
      </c>
      <c r="I196" s="98">
        <v>322.62867438250942</v>
      </c>
      <c r="J196" s="98">
        <v>279.24020128493237</v>
      </c>
      <c r="K196" s="98">
        <v>291.68291840843528</v>
      </c>
      <c r="L196" s="98">
        <v>358.50967345427085</v>
      </c>
      <c r="M196" s="98">
        <v>292.06927208904699</v>
      </c>
      <c r="N196" s="98">
        <v>320.20665503561116</v>
      </c>
      <c r="O196" s="98">
        <v>296.30486302375175</v>
      </c>
      <c r="P196" s="98">
        <v>299.80426630402513</v>
      </c>
      <c r="Q196" s="98">
        <v>289.03894673231173</v>
      </c>
      <c r="R196" s="98">
        <v>309.71368388335156</v>
      </c>
      <c r="S196" s="98">
        <v>305.73091968830403</v>
      </c>
      <c r="T196" s="98">
        <v>296.09524890830005</v>
      </c>
      <c r="U196" s="98">
        <v>287.01796205952769</v>
      </c>
      <c r="V196" s="98">
        <v>303.0894236738996</v>
      </c>
      <c r="W196" s="98">
        <v>289.93714913594664</v>
      </c>
      <c r="X196" s="98">
        <v>310.86378772623146</v>
      </c>
      <c r="Y196" s="98">
        <v>260.84089466724652</v>
      </c>
      <c r="DA196" s="63" t="s">
        <v>2453</v>
      </c>
    </row>
    <row r="197" spans="1:105" ht="12" customHeight="1" x14ac:dyDescent="0.25">
      <c r="A197" s="121" t="s">
        <v>92</v>
      </c>
      <c r="B197" s="122">
        <f t="shared" ref="B197:Y197" si="100">B198</f>
        <v>19.431115581300975</v>
      </c>
      <c r="C197" s="122">
        <f t="shared" si="100"/>
        <v>21.400496795154108</v>
      </c>
      <c r="D197" s="122">
        <f t="shared" si="100"/>
        <v>23.532854742070974</v>
      </c>
      <c r="E197" s="122">
        <f t="shared" si="100"/>
        <v>29.673741283106427</v>
      </c>
      <c r="F197" s="122">
        <f t="shared" si="100"/>
        <v>26.627722047353114</v>
      </c>
      <c r="G197" s="122">
        <f t="shared" si="100"/>
        <v>27.060102793596773</v>
      </c>
      <c r="H197" s="122">
        <f t="shared" si="100"/>
        <v>26.173443471856434</v>
      </c>
      <c r="I197" s="122">
        <f t="shared" si="100"/>
        <v>25.741747114678329</v>
      </c>
      <c r="J197" s="122">
        <f t="shared" si="100"/>
        <v>27.94171512001784</v>
      </c>
      <c r="K197" s="122">
        <f t="shared" si="100"/>
        <v>27.8640127143358</v>
      </c>
      <c r="L197" s="122">
        <f t="shared" si="100"/>
        <v>39.022295564109051</v>
      </c>
      <c r="M197" s="122">
        <f t="shared" si="100"/>
        <v>36.292042110442566</v>
      </c>
      <c r="N197" s="122">
        <f t="shared" si="100"/>
        <v>44.089464626257801</v>
      </c>
      <c r="O197" s="122">
        <f t="shared" si="100"/>
        <v>55.005313458984894</v>
      </c>
      <c r="P197" s="122">
        <f t="shared" si="100"/>
        <v>69.160553998284712</v>
      </c>
      <c r="Q197" s="122">
        <f t="shared" si="100"/>
        <v>71.771191294823311</v>
      </c>
      <c r="R197" s="122">
        <f t="shared" si="100"/>
        <v>75.487670855441806</v>
      </c>
      <c r="S197" s="122">
        <f t="shared" si="100"/>
        <v>72.361625350868835</v>
      </c>
      <c r="T197" s="122">
        <f t="shared" si="100"/>
        <v>69.396623088045104</v>
      </c>
      <c r="U197" s="122">
        <f t="shared" si="100"/>
        <v>69.017355318631004</v>
      </c>
      <c r="V197" s="122">
        <f t="shared" si="100"/>
        <v>65.260878646492571</v>
      </c>
      <c r="W197" s="122">
        <f t="shared" si="100"/>
        <v>72.040866812220827</v>
      </c>
      <c r="X197" s="122">
        <f t="shared" si="100"/>
        <v>58.528875831213639</v>
      </c>
      <c r="Y197" s="122">
        <f t="shared" si="100"/>
        <v>59.107649342608262</v>
      </c>
      <c r="DA197" s="130" t="s">
        <v>2454</v>
      </c>
    </row>
    <row r="198" spans="1:105" ht="12" customHeight="1" x14ac:dyDescent="0.25">
      <c r="A198" s="97" t="s">
        <v>53</v>
      </c>
      <c r="B198" s="98">
        <f>RES_hhdet_tesh!B48</f>
        <v>19.431115581300975</v>
      </c>
      <c r="C198" s="98">
        <f>RES_hhdet_tesh!C48</f>
        <v>21.400496795154108</v>
      </c>
      <c r="D198" s="98">
        <f>RES_hhdet_tesh!D48</f>
        <v>23.532854742070974</v>
      </c>
      <c r="E198" s="98">
        <f>RES_hhdet_tesh!E48</f>
        <v>29.673741283106427</v>
      </c>
      <c r="F198" s="98">
        <f>RES_hhdet_tesh!F48</f>
        <v>26.627722047353114</v>
      </c>
      <c r="G198" s="98">
        <f>RES_hhdet_tesh!G48</f>
        <v>27.060102793596773</v>
      </c>
      <c r="H198" s="98">
        <f>RES_hhdet_tesh!H48</f>
        <v>26.173443471856434</v>
      </c>
      <c r="I198" s="98">
        <f>RES_hhdet_tesh!I48</f>
        <v>25.741747114678329</v>
      </c>
      <c r="J198" s="98">
        <f>RES_hhdet_tesh!J48</f>
        <v>27.94171512001784</v>
      </c>
      <c r="K198" s="98">
        <f>RES_hhdet_tesh!K48</f>
        <v>27.8640127143358</v>
      </c>
      <c r="L198" s="98">
        <f>RES_hhdet_tesh!L48</f>
        <v>39.022295564109051</v>
      </c>
      <c r="M198" s="98">
        <f>RES_hhdet_tesh!M48</f>
        <v>36.292042110442566</v>
      </c>
      <c r="N198" s="98">
        <f>RES_hhdet_tesh!N48</f>
        <v>44.089464626257801</v>
      </c>
      <c r="O198" s="98">
        <f>RES_hhdet_tesh!O48</f>
        <v>55.005313458984894</v>
      </c>
      <c r="P198" s="98">
        <f>RES_hhdet_tesh!P48</f>
        <v>69.160553998284712</v>
      </c>
      <c r="Q198" s="98">
        <f>RES_hhdet_tesh!Q48</f>
        <v>71.771191294823311</v>
      </c>
      <c r="R198" s="98">
        <f>RES_hhdet_tesh!R48</f>
        <v>75.487670855441806</v>
      </c>
      <c r="S198" s="98">
        <f>RES_hhdet_tesh!S48</f>
        <v>72.361625350868835</v>
      </c>
      <c r="T198" s="98">
        <f>RES_hhdet_tesh!T48</f>
        <v>69.396623088045104</v>
      </c>
      <c r="U198" s="98">
        <f>RES_hhdet_tesh!U48</f>
        <v>69.017355318631004</v>
      </c>
      <c r="V198" s="98">
        <f>RES_hhdet_tesh!V48</f>
        <v>65.260878646492571</v>
      </c>
      <c r="W198" s="98">
        <f>RES_hhdet_tesh!W48</f>
        <v>72.040866812220827</v>
      </c>
      <c r="X198" s="98">
        <f>RES_hhdet_tesh!X48</f>
        <v>58.528875831213639</v>
      </c>
      <c r="Y198" s="98">
        <f>RES_hhdet_tesh!Y48</f>
        <v>59.107649342608262</v>
      </c>
      <c r="DA198" s="63" t="s">
        <v>2455</v>
      </c>
    </row>
    <row r="199" spans="1:105" ht="12" customHeight="1" x14ac:dyDescent="0.25">
      <c r="A199" s="121" t="s">
        <v>55</v>
      </c>
      <c r="B199" s="122">
        <v>1349.2269677169695</v>
      </c>
      <c r="C199" s="122">
        <v>1523.6677998498531</v>
      </c>
      <c r="D199" s="122">
        <v>1436.1215938415687</v>
      </c>
      <c r="E199" s="122">
        <v>1516.4066056404845</v>
      </c>
      <c r="F199" s="122">
        <v>1433.2733361446444</v>
      </c>
      <c r="G199" s="122">
        <v>1449.7042257362243</v>
      </c>
      <c r="H199" s="122">
        <v>1446.1410060977369</v>
      </c>
      <c r="I199" s="122">
        <v>1530.5525304079561</v>
      </c>
      <c r="J199" s="122">
        <v>1358.1100604751387</v>
      </c>
      <c r="K199" s="122">
        <v>1386.810806694908</v>
      </c>
      <c r="L199" s="122">
        <v>1532.1494992525222</v>
      </c>
      <c r="M199" s="122">
        <v>1539.3024266437728</v>
      </c>
      <c r="N199" s="122">
        <v>1541.9710752690974</v>
      </c>
      <c r="O199" s="122">
        <v>1529.7455943846721</v>
      </c>
      <c r="P199" s="122">
        <v>1534.7793447047975</v>
      </c>
      <c r="Q199" s="122">
        <v>1542.4329750723236</v>
      </c>
      <c r="R199" s="122">
        <v>1470.7716736494403</v>
      </c>
      <c r="S199" s="122">
        <v>1434.9296720789507</v>
      </c>
      <c r="T199" s="122">
        <v>1377.4110459304061</v>
      </c>
      <c r="U199" s="122">
        <v>1335.3155356569976</v>
      </c>
      <c r="V199" s="122">
        <v>1525.1940417687106</v>
      </c>
      <c r="W199" s="122">
        <v>1265.888996737657</v>
      </c>
      <c r="X199" s="122">
        <v>1369.9991089864716</v>
      </c>
      <c r="Y199" s="122">
        <v>1023.3730497919465</v>
      </c>
      <c r="DA199" s="130" t="s">
        <v>2456</v>
      </c>
    </row>
    <row r="200" spans="1:105" ht="12" customHeight="1" x14ac:dyDescent="0.25">
      <c r="A200" s="97" t="s">
        <v>138</v>
      </c>
      <c r="B200" s="98">
        <v>1345.2878166803202</v>
      </c>
      <c r="C200" s="98">
        <v>1526.1513456735013</v>
      </c>
      <c r="D200" s="98">
        <v>1435.4659796422927</v>
      </c>
      <c r="E200" s="98">
        <v>1519.2369870714469</v>
      </c>
      <c r="F200" s="98">
        <v>1433.4019154956256</v>
      </c>
      <c r="G200" s="98">
        <v>1448.6387379749144</v>
      </c>
      <c r="H200" s="98">
        <v>1444.9660176856498</v>
      </c>
      <c r="I200" s="98">
        <v>1533.3935210482398</v>
      </c>
      <c r="J200" s="98">
        <v>1355.8585291555387</v>
      </c>
      <c r="K200" s="98">
        <v>1384.1921621037302</v>
      </c>
      <c r="L200" s="98">
        <v>1534.2086405584041</v>
      </c>
      <c r="M200" s="98">
        <v>1539.1632830700489</v>
      </c>
      <c r="N200" s="98">
        <v>1541.8988866500031</v>
      </c>
      <c r="O200" s="98">
        <v>1529.4420500445503</v>
      </c>
      <c r="P200" s="98">
        <v>1535.6256689140864</v>
      </c>
      <c r="Q200" s="98">
        <v>1544.0931599623873</v>
      </c>
      <c r="R200" s="98">
        <v>1470.2874700121833</v>
      </c>
      <c r="S200" s="98">
        <v>1434.7574928764852</v>
      </c>
      <c r="T200" s="98">
        <v>1376.7550402546087</v>
      </c>
      <c r="U200" s="98">
        <v>1334.6733722362828</v>
      </c>
      <c r="V200" s="98">
        <v>1528.751056521709</v>
      </c>
      <c r="W200" s="98">
        <v>1263.3665310485821</v>
      </c>
      <c r="X200" s="98">
        <v>1381.04501692841</v>
      </c>
      <c r="Y200" s="98">
        <v>980.08464467963768</v>
      </c>
      <c r="DA200" s="63" t="s">
        <v>2457</v>
      </c>
    </row>
    <row r="201" spans="1:105" ht="12" customHeight="1" x14ac:dyDescent="0.25">
      <c r="A201" s="97" t="s">
        <v>137</v>
      </c>
      <c r="B201" s="98">
        <v>1345.2878166803202</v>
      </c>
      <c r="C201" s="98">
        <v>1526.0212494241491</v>
      </c>
      <c r="D201" s="98">
        <v>1435.450582746736</v>
      </c>
      <c r="E201" s="98">
        <v>1519.1369270061348</v>
      </c>
      <c r="F201" s="98">
        <v>1433.3541163196933</v>
      </c>
      <c r="G201" s="98">
        <v>1448.6978005315343</v>
      </c>
      <c r="H201" s="98">
        <v>1444.0365420812741</v>
      </c>
      <c r="I201" s="98">
        <v>1531.836431808747</v>
      </c>
      <c r="J201" s="98">
        <v>1354.3853738332114</v>
      </c>
      <c r="K201" s="98">
        <v>1382.5056775400096</v>
      </c>
      <c r="L201" s="98">
        <v>1531.7985564168737</v>
      </c>
      <c r="M201" s="98">
        <v>1537.7390626807974</v>
      </c>
      <c r="N201" s="98">
        <v>1540.9975604015726</v>
      </c>
      <c r="O201" s="98">
        <v>1528.3015735493479</v>
      </c>
      <c r="P201" s="98">
        <v>1531.1702899770869</v>
      </c>
      <c r="Q201" s="98">
        <v>1538.7860436656463</v>
      </c>
      <c r="R201" s="98">
        <v>1464.7060228371372</v>
      </c>
      <c r="S201" s="98">
        <v>1429.2780125766471</v>
      </c>
      <c r="T201" s="98">
        <v>1369.8677937294296</v>
      </c>
      <c r="U201" s="98">
        <v>1326.4036276688896</v>
      </c>
      <c r="V201" s="98">
        <v>1516.1102030415052</v>
      </c>
      <c r="W201" s="98">
        <v>1253.6633312686249</v>
      </c>
      <c r="X201" s="98">
        <v>1371.4444197195483</v>
      </c>
      <c r="Y201" s="98">
        <v>974.20836849787293</v>
      </c>
      <c r="DA201" s="63" t="s">
        <v>2458</v>
      </c>
    </row>
    <row r="202" spans="1:105" ht="12" customHeight="1" x14ac:dyDescent="0.25">
      <c r="A202" s="100" t="s">
        <v>211</v>
      </c>
      <c r="B202" s="101">
        <v>1082.0376945600601</v>
      </c>
      <c r="C202" s="101">
        <v>1217.9796499859272</v>
      </c>
      <c r="D202" s="101">
        <v>1148.5644618390197</v>
      </c>
      <c r="E202" s="101">
        <v>1209.8799254016078</v>
      </c>
      <c r="F202" s="101">
        <v>1143.0724974487632</v>
      </c>
      <c r="G202" s="101">
        <v>1160.3163699345218</v>
      </c>
      <c r="H202" s="101">
        <v>1155.6121954151868</v>
      </c>
      <c r="I202" s="101">
        <v>1243.3059748455148</v>
      </c>
      <c r="J202" s="101">
        <v>1088.7572981856383</v>
      </c>
      <c r="K202" s="101">
        <v>1111.7739248737876</v>
      </c>
      <c r="L202" s="101">
        <v>1227.9698400371437</v>
      </c>
      <c r="M202" s="101">
        <v>1237.2225685024841</v>
      </c>
      <c r="N202" s="101">
        <v>1238.6537899801876</v>
      </c>
      <c r="O202" s="101">
        <v>1226.7756721660694</v>
      </c>
      <c r="P202" s="101">
        <v>1230.0380211805693</v>
      </c>
      <c r="Q202" s="101">
        <v>1234.1885127607509</v>
      </c>
      <c r="R202" s="101">
        <v>1177.8389768679344</v>
      </c>
      <c r="S202" s="101">
        <v>1149.5072132636428</v>
      </c>
      <c r="T202" s="101">
        <v>1102.7580001730878</v>
      </c>
      <c r="U202" s="101">
        <v>1066.6133416818273</v>
      </c>
      <c r="V202" s="101">
        <v>1218.3104132552319</v>
      </c>
      <c r="W202" s="101">
        <v>995.98352161678599</v>
      </c>
      <c r="X202" s="101">
        <v>1089.3247349389169</v>
      </c>
      <c r="Y202" s="101">
        <v>786.33011124763141</v>
      </c>
      <c r="DA202" s="131" t="s">
        <v>2459</v>
      </c>
    </row>
    <row r="203" spans="1:105" ht="12" customHeight="1" x14ac:dyDescent="0.25">
      <c r="A203" s="103" t="s">
        <v>52</v>
      </c>
      <c r="B203" s="104">
        <v>263.25012212026002</v>
      </c>
      <c r="C203" s="104">
        <v>308.04159943822191</v>
      </c>
      <c r="D203" s="104">
        <v>286.88612090771636</v>
      </c>
      <c r="E203" s="104">
        <v>309.25700160452726</v>
      </c>
      <c r="F203" s="104">
        <v>290.28161887093012</v>
      </c>
      <c r="G203" s="104">
        <v>288.38143059701224</v>
      </c>
      <c r="H203" s="104">
        <v>288.42434666608722</v>
      </c>
      <c r="I203" s="104">
        <v>288.53045696323238</v>
      </c>
      <c r="J203" s="104">
        <v>265.62807564757333</v>
      </c>
      <c r="K203" s="104">
        <v>270.73175266622212</v>
      </c>
      <c r="L203" s="104">
        <v>303.82871637973011</v>
      </c>
      <c r="M203" s="104">
        <v>300.51649417831339</v>
      </c>
      <c r="N203" s="104">
        <v>302.34377042138522</v>
      </c>
      <c r="O203" s="104">
        <v>301.52590138327866</v>
      </c>
      <c r="P203" s="104">
        <v>301.13226879651756</v>
      </c>
      <c r="Q203" s="104">
        <v>304.59753090489522</v>
      </c>
      <c r="R203" s="104">
        <v>286.86704596920254</v>
      </c>
      <c r="S203" s="104">
        <v>279.77079931300432</v>
      </c>
      <c r="T203" s="104">
        <v>267.10979355634163</v>
      </c>
      <c r="U203" s="104">
        <v>259.79028598706242</v>
      </c>
      <c r="V203" s="104">
        <v>297.79978978627338</v>
      </c>
      <c r="W203" s="104">
        <v>257.67980965183904</v>
      </c>
      <c r="X203" s="104">
        <v>282.11968478063125</v>
      </c>
      <c r="Y203" s="104">
        <v>187.87825725024143</v>
      </c>
      <c r="DA203" s="132" t="s">
        <v>2460</v>
      </c>
    </row>
    <row r="204" spans="1:105" ht="12" customHeight="1" x14ac:dyDescent="0.25">
      <c r="A204" s="106" t="s">
        <v>122</v>
      </c>
      <c r="B204" s="101">
        <v>1469.6154381341282</v>
      </c>
      <c r="C204" s="101">
        <v>1449.4575999114757</v>
      </c>
      <c r="D204" s="101">
        <v>1455.7971396793773</v>
      </c>
      <c r="E204" s="101">
        <v>1431.0943084475575</v>
      </c>
      <c r="F204" s="101">
        <v>1429.3903453631174</v>
      </c>
      <c r="G204" s="101">
        <v>1481.9560238817187</v>
      </c>
      <c r="H204" s="101">
        <v>1481.7735553231028</v>
      </c>
      <c r="I204" s="101">
        <v>1444.316927020101</v>
      </c>
      <c r="J204" s="101">
        <v>1426.5032981740985</v>
      </c>
      <c r="K204" s="101">
        <v>1466.5557318322731</v>
      </c>
      <c r="L204" s="101">
        <v>1469.1322253238441</v>
      </c>
      <c r="M204" s="101">
        <v>1543.6186293086857</v>
      </c>
      <c r="N204" s="101">
        <v>1544.2254199638401</v>
      </c>
      <c r="O204" s="101">
        <v>1539.2965665772235</v>
      </c>
      <c r="P204" s="101">
        <v>1508.1362758754542</v>
      </c>
      <c r="Q204" s="101">
        <v>1489.7751510253263</v>
      </c>
      <c r="R204" s="101">
        <v>1486.5908596512256</v>
      </c>
      <c r="S204" s="101">
        <v>1440.839622393285</v>
      </c>
      <c r="T204" s="101">
        <v>1401.5520321083034</v>
      </c>
      <c r="U204" s="101">
        <v>1362.4147065275079</v>
      </c>
      <c r="V204" s="101">
        <v>1357.6346729611917</v>
      </c>
      <c r="W204" s="101">
        <v>1329.9041374515048</v>
      </c>
      <c r="X204" s="101">
        <v>1233.5340198322444</v>
      </c>
      <c r="Y204" s="101">
        <v>1229.8875873116579</v>
      </c>
      <c r="DA204" s="131" t="s">
        <v>2461</v>
      </c>
    </row>
    <row r="205" spans="1:105" ht="12" customHeight="1" x14ac:dyDescent="0.25">
      <c r="A205" s="107" t="s">
        <v>121</v>
      </c>
      <c r="B205" s="104">
        <v>1469.615438134128</v>
      </c>
      <c r="C205" s="104">
        <v>1449.4472350621045</v>
      </c>
      <c r="D205" s="104">
        <v>1455.819978719265</v>
      </c>
      <c r="E205" s="104">
        <v>1431.1587481433169</v>
      </c>
      <c r="F205" s="104">
        <v>1429.4376889212322</v>
      </c>
      <c r="G205" s="104">
        <v>1481.7844772082374</v>
      </c>
      <c r="H205" s="104">
        <v>1480.9536184709684</v>
      </c>
      <c r="I205" s="104">
        <v>1443.456857224626</v>
      </c>
      <c r="J205" s="104">
        <v>1425.5661936458157</v>
      </c>
      <c r="K205" s="104">
        <v>1465.7247874563361</v>
      </c>
      <c r="L205" s="104">
        <v>1468.5245267244616</v>
      </c>
      <c r="M205" s="104">
        <v>1543.3689704072654</v>
      </c>
      <c r="N205" s="104">
        <v>1544.3514197403306</v>
      </c>
      <c r="O205" s="104">
        <v>1539.2392536085215</v>
      </c>
      <c r="P205" s="104">
        <v>1505.8812933731804</v>
      </c>
      <c r="Q205" s="104">
        <v>1487.3721413694579</v>
      </c>
      <c r="R205" s="104">
        <v>1483.9924873910818</v>
      </c>
      <c r="S205" s="104">
        <v>1439.3388213091414</v>
      </c>
      <c r="T205" s="104">
        <v>1400.3146138644499</v>
      </c>
      <c r="U205" s="104">
        <v>1361.5914160291043</v>
      </c>
      <c r="V205" s="104">
        <v>1357.2104814865336</v>
      </c>
      <c r="W205" s="104">
        <v>1330.3605504416844</v>
      </c>
      <c r="X205" s="104">
        <v>1233.7940856233993</v>
      </c>
      <c r="Y205" s="104">
        <v>1230.0519793583978</v>
      </c>
      <c r="DA205" s="132" t="s">
        <v>2462</v>
      </c>
    </row>
    <row r="206" spans="1:105" ht="12" customHeight="1" x14ac:dyDescent="0.25">
      <c r="A206" s="108" t="s">
        <v>53</v>
      </c>
      <c r="B206" s="98">
        <v>1182.042102593932</v>
      </c>
      <c r="C206" s="98">
        <v>1156.8578802555789</v>
      </c>
      <c r="D206" s="98">
        <v>1164.8618734002785</v>
      </c>
      <c r="E206" s="98">
        <v>1139.8060277099698</v>
      </c>
      <c r="F206" s="98">
        <v>1139.9457479319451</v>
      </c>
      <c r="G206" s="98">
        <v>1186.8188016933643</v>
      </c>
      <c r="H206" s="98">
        <v>1185.1652750141552</v>
      </c>
      <c r="I206" s="98">
        <v>1171.5560567553734</v>
      </c>
      <c r="J206" s="98">
        <v>1146.0063708002051</v>
      </c>
      <c r="K206" s="98">
        <v>1178.7366806858283</v>
      </c>
      <c r="L206" s="98">
        <v>1177.2348996689368</v>
      </c>
      <c r="M206" s="98">
        <v>1241.7651764098891</v>
      </c>
      <c r="N206" s="98">
        <v>1241.3577662969014</v>
      </c>
      <c r="O206" s="98">
        <v>1235.5667337708257</v>
      </c>
      <c r="P206" s="98">
        <v>1209.72606962542</v>
      </c>
      <c r="Q206" s="98">
        <v>1192.9651899948835</v>
      </c>
      <c r="R206" s="98">
        <v>1193.4482027629476</v>
      </c>
      <c r="S206" s="98">
        <v>1157.6482382869231</v>
      </c>
      <c r="T206" s="98">
        <v>1127.4005677292203</v>
      </c>
      <c r="U206" s="98">
        <v>1095.041065035974</v>
      </c>
      <c r="V206" s="98">
        <v>1090.4357769253181</v>
      </c>
      <c r="W206" s="98">
        <v>1056.6795934226625</v>
      </c>
      <c r="X206" s="98">
        <v>979.78931034030927</v>
      </c>
      <c r="Y206" s="98">
        <v>992.71560704700732</v>
      </c>
      <c r="DA206" s="63" t="s">
        <v>2463</v>
      </c>
    </row>
    <row r="207" spans="1:105" ht="12" customHeight="1" x14ac:dyDescent="0.25">
      <c r="A207" s="108" t="s">
        <v>52</v>
      </c>
      <c r="B207" s="98">
        <v>287.57333554019607</v>
      </c>
      <c r="C207" s="98">
        <v>292.58935480652525</v>
      </c>
      <c r="D207" s="98">
        <v>290.95810531898627</v>
      </c>
      <c r="E207" s="98">
        <v>291.35272043334697</v>
      </c>
      <c r="F207" s="98">
        <v>289.49194098928729</v>
      </c>
      <c r="G207" s="98">
        <v>294.96567551487311</v>
      </c>
      <c r="H207" s="98">
        <v>295.78834345681315</v>
      </c>
      <c r="I207" s="98">
        <v>271.90080046925254</v>
      </c>
      <c r="J207" s="98">
        <v>279.5598228456106</v>
      </c>
      <c r="K207" s="98">
        <v>286.98810677050761</v>
      </c>
      <c r="L207" s="98">
        <v>291.2896270555247</v>
      </c>
      <c r="M207" s="98">
        <v>301.60379399737644</v>
      </c>
      <c r="N207" s="98">
        <v>302.99365344342925</v>
      </c>
      <c r="O207" s="98">
        <v>303.67251983769552</v>
      </c>
      <c r="P207" s="98">
        <v>296.15522374776037</v>
      </c>
      <c r="Q207" s="98">
        <v>294.40695137457453</v>
      </c>
      <c r="R207" s="98">
        <v>290.54428462813411</v>
      </c>
      <c r="S207" s="98">
        <v>281.69058302221845</v>
      </c>
      <c r="T207" s="98">
        <v>272.9140461352298</v>
      </c>
      <c r="U207" s="98">
        <v>266.55035099313039</v>
      </c>
      <c r="V207" s="98">
        <v>266.77470456121523</v>
      </c>
      <c r="W207" s="98">
        <v>273.68095701902229</v>
      </c>
      <c r="X207" s="98">
        <v>254.00477528308994</v>
      </c>
      <c r="Y207" s="98">
        <v>237.33637231139065</v>
      </c>
      <c r="DA207" s="63" t="s">
        <v>2464</v>
      </c>
    </row>
    <row r="208" spans="1:105" ht="12" customHeight="1" x14ac:dyDescent="0.25">
      <c r="A208" s="121" t="s">
        <v>54</v>
      </c>
      <c r="B208" s="122">
        <v>142.93445967697812</v>
      </c>
      <c r="C208" s="122">
        <v>147.33924789217502</v>
      </c>
      <c r="D208" s="122">
        <v>147.71464289968176</v>
      </c>
      <c r="E208" s="122">
        <v>149.9567894042072</v>
      </c>
      <c r="F208" s="122">
        <v>148.61143354915632</v>
      </c>
      <c r="G208" s="122">
        <v>154.63678945655698</v>
      </c>
      <c r="H208" s="122">
        <v>149.77681718569281</v>
      </c>
      <c r="I208" s="122">
        <v>152.5991511875024</v>
      </c>
      <c r="J208" s="122">
        <v>160.587000858218</v>
      </c>
      <c r="K208" s="122">
        <v>173.14663957919464</v>
      </c>
      <c r="L208" s="122">
        <v>175.53695445130026</v>
      </c>
      <c r="M208" s="122">
        <v>176.98218755492883</v>
      </c>
      <c r="N208" s="122">
        <v>183.592919119876</v>
      </c>
      <c r="O208" s="122">
        <v>185.63827389348438</v>
      </c>
      <c r="P208" s="122">
        <v>184.89468865227315</v>
      </c>
      <c r="Q208" s="122">
        <v>186.02203992663055</v>
      </c>
      <c r="R208" s="122">
        <v>185.92703119061909</v>
      </c>
      <c r="S208" s="122">
        <v>185.76408120260666</v>
      </c>
      <c r="T208" s="122">
        <v>190.14305531769463</v>
      </c>
      <c r="U208" s="122">
        <v>191.0610439619613</v>
      </c>
      <c r="V208" s="122">
        <v>254.71174604317218</v>
      </c>
      <c r="W208" s="122">
        <v>251.51178747485173</v>
      </c>
      <c r="X208" s="122">
        <v>230.9833041024591</v>
      </c>
      <c r="Y208" s="122">
        <v>212.80880377336263</v>
      </c>
      <c r="DA208" s="130" t="s">
        <v>2465</v>
      </c>
    </row>
    <row r="209" spans="1:105" ht="12" customHeight="1" x14ac:dyDescent="0.25">
      <c r="A209" s="97" t="s">
        <v>50</v>
      </c>
      <c r="B209" s="98">
        <v>105.27373716512074</v>
      </c>
      <c r="C209" s="98">
        <v>162.97266499979463</v>
      </c>
      <c r="D209" s="98">
        <v>153.70583106130999</v>
      </c>
      <c r="E209" s="98">
        <v>175.15966150967125</v>
      </c>
      <c r="F209" s="98">
        <v>149.92945650174497</v>
      </c>
      <c r="G209" s="98">
        <v>186.06739999210859</v>
      </c>
      <c r="H209" s="98">
        <v>98.041969980423232</v>
      </c>
      <c r="I209" s="98">
        <v>131.19275158951874</v>
      </c>
      <c r="J209" s="98">
        <v>184.71360376388253</v>
      </c>
      <c r="K209" s="98">
        <v>216.53128710983103</v>
      </c>
      <c r="L209" s="98">
        <v>170.28627824926716</v>
      </c>
      <c r="M209" s="98">
        <v>165.22114432762552</v>
      </c>
      <c r="N209" s="98">
        <v>138.56612423730337</v>
      </c>
      <c r="O209" s="98">
        <v>189.12646954515074</v>
      </c>
      <c r="P209" s="98">
        <v>180.85900684570802</v>
      </c>
      <c r="Q209" s="98">
        <v>222.9234748875995</v>
      </c>
      <c r="R209" s="98">
        <v>177.37438037889234</v>
      </c>
      <c r="S209" s="98">
        <v>182.63515646072045</v>
      </c>
      <c r="T209" s="98">
        <v>190.2606343771233</v>
      </c>
      <c r="U209" s="98">
        <v>193.74258240104274</v>
      </c>
      <c r="V209" s="98">
        <v>251.94795758406158</v>
      </c>
      <c r="W209" s="98">
        <v>265.50293949730997</v>
      </c>
      <c r="X209" s="98">
        <v>233.31266220095944</v>
      </c>
      <c r="Y209" s="98">
        <v>197.86231404133866</v>
      </c>
      <c r="DA209" s="63" t="s">
        <v>2466</v>
      </c>
    </row>
    <row r="210" spans="1:105" ht="12" customHeight="1" x14ac:dyDescent="0.25">
      <c r="A210" s="109" t="s">
        <v>120</v>
      </c>
      <c r="B210" s="33">
        <v>147.08670736658169</v>
      </c>
      <c r="C210" s="33">
        <v>145.50980251020152</v>
      </c>
      <c r="D210" s="33">
        <v>146.98387628156252</v>
      </c>
      <c r="E210" s="33">
        <v>146.76525840124771</v>
      </c>
      <c r="F210" s="33">
        <v>148.44814468976389</v>
      </c>
      <c r="G210" s="33">
        <v>150.84979298286345</v>
      </c>
      <c r="H210" s="33">
        <v>155.69635166927281</v>
      </c>
      <c r="I210" s="33">
        <v>155.00814840438164</v>
      </c>
      <c r="J210" s="33">
        <v>157.82549288509242</v>
      </c>
      <c r="K210" s="33">
        <v>168.33186579207049</v>
      </c>
      <c r="L210" s="33">
        <v>176.04411649931762</v>
      </c>
      <c r="M210" s="33">
        <v>177.8775889179426</v>
      </c>
      <c r="N210" s="33">
        <v>186.59211937971051</v>
      </c>
      <c r="O210" s="33">
        <v>185.4139614994568</v>
      </c>
      <c r="P210" s="33">
        <v>185.15900440566006</v>
      </c>
      <c r="Q210" s="33">
        <v>183.62458141237042</v>
      </c>
      <c r="R210" s="33">
        <v>186.4825507268003</v>
      </c>
      <c r="S210" s="33">
        <v>185.95884600781449</v>
      </c>
      <c r="T210" s="33">
        <v>190.13600613944999</v>
      </c>
      <c r="U210" s="33">
        <v>190.90086884311697</v>
      </c>
      <c r="V210" s="33">
        <v>254.87114582457977</v>
      </c>
      <c r="W210" s="33">
        <v>250.7642018733643</v>
      </c>
      <c r="X210" s="33">
        <v>230.8708808977143</v>
      </c>
      <c r="Y210" s="33">
        <v>213.44230053042048</v>
      </c>
      <c r="DA210" s="60" t="s">
        <v>2467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7241.9077072226501</v>
      </c>
      <c r="C212" s="117">
        <f t="shared" si="101"/>
        <v>8874.0747317910809</v>
      </c>
      <c r="D212" s="117">
        <f t="shared" si="101"/>
        <v>8354.965546801759</v>
      </c>
      <c r="E212" s="117">
        <f t="shared" si="101"/>
        <v>9186.187601285852</v>
      </c>
      <c r="F212" s="117">
        <f t="shared" si="101"/>
        <v>8258.926403991476</v>
      </c>
      <c r="G212" s="117">
        <f t="shared" si="101"/>
        <v>8146.3317855032101</v>
      </c>
      <c r="H212" s="117">
        <f t="shared" si="101"/>
        <v>8213.0005102696996</v>
      </c>
      <c r="I212" s="117">
        <f t="shared" si="101"/>
        <v>8829.7312107218131</v>
      </c>
      <c r="J212" s="117">
        <f t="shared" si="101"/>
        <v>7729.8004782909366</v>
      </c>
      <c r="K212" s="117">
        <f t="shared" si="101"/>
        <v>7926.1736327047274</v>
      </c>
      <c r="L212" s="117">
        <f t="shared" si="101"/>
        <v>9398.6964586633694</v>
      </c>
      <c r="M212" s="117">
        <f t="shared" si="101"/>
        <v>7724.3735848238848</v>
      </c>
      <c r="N212" s="117">
        <f t="shared" si="101"/>
        <v>8308.8229215232896</v>
      </c>
      <c r="O212" s="117">
        <f t="shared" si="101"/>
        <v>7653.9039673996967</v>
      </c>
      <c r="P212" s="117">
        <f t="shared" si="101"/>
        <v>7771.31214250631</v>
      </c>
      <c r="Q212" s="117">
        <f t="shared" si="101"/>
        <v>7538.8021446646699</v>
      </c>
      <c r="R212" s="117">
        <f t="shared" ref="R212:V212" si="102">R213+R216+R218+R227</f>
        <v>7954.9266950325573</v>
      </c>
      <c r="S212" s="117">
        <f t="shared" si="102"/>
        <v>7817.1692477292481</v>
      </c>
      <c r="T212" s="117">
        <f t="shared" si="102"/>
        <v>7542.4881327318371</v>
      </c>
      <c r="U212" s="117">
        <f t="shared" si="102"/>
        <v>7268.6137586063924</v>
      </c>
      <c r="V212" s="117">
        <f t="shared" si="102"/>
        <v>7659.8121246016772</v>
      </c>
      <c r="W212" s="117">
        <f t="shared" ref="W212:Y212" si="103">W213+W216+W218+W227</f>
        <v>6942.3163832178298</v>
      </c>
      <c r="X212" s="117">
        <f t="shared" si="103"/>
        <v>7380.5471215971738</v>
      </c>
      <c r="Y212" s="117">
        <f t="shared" si="103"/>
        <v>5975.990565092311</v>
      </c>
      <c r="DA212" s="129" t="s">
        <v>2618</v>
      </c>
    </row>
    <row r="213" spans="1:105" ht="12" customHeight="1" x14ac:dyDescent="0.25">
      <c r="A213" s="121" t="s">
        <v>57</v>
      </c>
      <c r="B213" s="122">
        <f t="shared" ref="B213:Q213" si="104">SUM(B214:B215)</f>
        <v>6629.4320561946433</v>
      </c>
      <c r="C213" s="122">
        <f t="shared" si="104"/>
        <v>8179.8594395497312</v>
      </c>
      <c r="D213" s="122">
        <f t="shared" si="104"/>
        <v>7703.3681809106893</v>
      </c>
      <c r="E213" s="122">
        <f t="shared" si="104"/>
        <v>8497.7591735411461</v>
      </c>
      <c r="F213" s="122">
        <f t="shared" si="104"/>
        <v>7610.9584791678217</v>
      </c>
      <c r="G213" s="122">
        <f t="shared" si="104"/>
        <v>7491.5475931702013</v>
      </c>
      <c r="H213" s="122">
        <f t="shared" si="104"/>
        <v>7564.9016111826568</v>
      </c>
      <c r="I213" s="122">
        <f t="shared" si="104"/>
        <v>8143.5742104181945</v>
      </c>
      <c r="J213" s="122">
        <f t="shared" si="104"/>
        <v>7122.6268822517577</v>
      </c>
      <c r="K213" s="122">
        <f t="shared" si="104"/>
        <v>7317.6162438156452</v>
      </c>
      <c r="L213" s="122">
        <f t="shared" si="104"/>
        <v>8743.5037834318155</v>
      </c>
      <c r="M213" s="122">
        <f t="shared" si="104"/>
        <v>7078.630402232493</v>
      </c>
      <c r="N213" s="122">
        <f t="shared" si="104"/>
        <v>7667.4075572401189</v>
      </c>
      <c r="O213" s="122">
        <f t="shared" si="104"/>
        <v>7024.9757054869215</v>
      </c>
      <c r="P213" s="122">
        <f t="shared" si="104"/>
        <v>7142.9695087186838</v>
      </c>
      <c r="Q213" s="122">
        <f t="shared" si="104"/>
        <v>6910.6200716657304</v>
      </c>
      <c r="R213" s="122">
        <f t="shared" ref="R213:V213" si="105">SUM(R214:R215)</f>
        <v>7362.0373630637487</v>
      </c>
      <c r="S213" s="122">
        <f t="shared" si="105"/>
        <v>7245.9619154150178</v>
      </c>
      <c r="T213" s="122">
        <f t="shared" si="105"/>
        <v>7001.366087774958</v>
      </c>
      <c r="U213" s="122">
        <f t="shared" si="105"/>
        <v>6749.8455962027465</v>
      </c>
      <c r="V213" s="122">
        <f t="shared" si="105"/>
        <v>7072.9549862055455</v>
      </c>
      <c r="W213" s="122">
        <f t="shared" ref="W213:Y213" si="106">SUM(W214:W215)</f>
        <v>6487.8533555057611</v>
      </c>
      <c r="X213" s="122">
        <f t="shared" si="106"/>
        <v>6917.6660909888269</v>
      </c>
      <c r="Y213" s="122">
        <f t="shared" si="106"/>
        <v>5693.5018750389527</v>
      </c>
      <c r="DA213" s="130" t="s">
        <v>2619</v>
      </c>
    </row>
    <row r="214" spans="1:105" ht="12" customHeight="1" x14ac:dyDescent="0.25">
      <c r="A214" s="97" t="s">
        <v>211</v>
      </c>
      <c r="B214" s="98">
        <v>6629.4320561946433</v>
      </c>
      <c r="C214" s="98">
        <v>8179.8594395497312</v>
      </c>
      <c r="D214" s="98">
        <v>7703.3681809106893</v>
      </c>
      <c r="E214" s="98">
        <v>8497.7591735411461</v>
      </c>
      <c r="F214" s="98">
        <v>7610.9584791678217</v>
      </c>
      <c r="G214" s="98">
        <v>7491.5475931702013</v>
      </c>
      <c r="H214" s="98">
        <v>7564.9016111826568</v>
      </c>
      <c r="I214" s="98">
        <v>8143.5742104181945</v>
      </c>
      <c r="J214" s="98">
        <v>7122.6268822517577</v>
      </c>
      <c r="K214" s="98">
        <v>7317.6162438156452</v>
      </c>
      <c r="L214" s="98">
        <v>8743.5037834318155</v>
      </c>
      <c r="M214" s="98">
        <v>7078.630402232493</v>
      </c>
      <c r="N214" s="98">
        <v>7667.4075572401189</v>
      </c>
      <c r="O214" s="98">
        <v>7024.9757054869215</v>
      </c>
      <c r="P214" s="98">
        <v>7142.9695087186838</v>
      </c>
      <c r="Q214" s="98">
        <v>6910.6200716657304</v>
      </c>
      <c r="R214" s="98">
        <v>7362.0373630637487</v>
      </c>
      <c r="S214" s="98">
        <v>7245.9619154150178</v>
      </c>
      <c r="T214" s="98">
        <v>7001.366087774958</v>
      </c>
      <c r="U214" s="98">
        <v>6749.8455962027465</v>
      </c>
      <c r="V214" s="98">
        <v>7072.9549862055455</v>
      </c>
      <c r="W214" s="98">
        <v>6487.8533555057611</v>
      </c>
      <c r="X214" s="98">
        <v>6917.6660909888269</v>
      </c>
      <c r="Y214" s="98">
        <v>5693.5018750389527</v>
      </c>
      <c r="DA214" s="63" t="s">
        <v>2620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2621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2622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2623</v>
      </c>
    </row>
    <row r="218" spans="1:105" ht="12" customHeight="1" x14ac:dyDescent="0.25">
      <c r="A218" s="121" t="s">
        <v>55</v>
      </c>
      <c r="B218" s="122">
        <v>608.61542096307892</v>
      </c>
      <c r="C218" s="122">
        <v>687.92376310934344</v>
      </c>
      <c r="D218" s="122">
        <v>645.45001386660385</v>
      </c>
      <c r="E218" s="122">
        <v>681.19707589244524</v>
      </c>
      <c r="F218" s="122">
        <v>641.90466449839346</v>
      </c>
      <c r="G218" s="122">
        <v>647.45458245950408</v>
      </c>
      <c r="H218" s="122">
        <v>644.41782049991718</v>
      </c>
      <c r="I218" s="122">
        <v>681.3085176708671</v>
      </c>
      <c r="J218" s="122">
        <v>600.24333773478077</v>
      </c>
      <c r="K218" s="122">
        <v>600.65730984840718</v>
      </c>
      <c r="L218" s="122">
        <v>649.71525874443489</v>
      </c>
      <c r="M218" s="122">
        <v>641.47512577103817</v>
      </c>
      <c r="N218" s="122">
        <v>638.25599994163872</v>
      </c>
      <c r="O218" s="122">
        <v>624.75687684626848</v>
      </c>
      <c r="P218" s="122">
        <v>624.28480154323199</v>
      </c>
      <c r="Q218" s="122">
        <v>623.21900815661661</v>
      </c>
      <c r="R218" s="122">
        <v>588.94270889827374</v>
      </c>
      <c r="S218" s="122">
        <v>567.30506103283358</v>
      </c>
      <c r="T218" s="122">
        <v>537.2000605886825</v>
      </c>
      <c r="U218" s="122">
        <v>514.79088099929356</v>
      </c>
      <c r="V218" s="122">
        <v>581.85861363566494</v>
      </c>
      <c r="W218" s="122">
        <v>449.56804672569291</v>
      </c>
      <c r="X218" s="122">
        <v>458.97994551092893</v>
      </c>
      <c r="Y218" s="122">
        <v>279.57008636652557</v>
      </c>
      <c r="DA218" s="130" t="s">
        <v>2624</v>
      </c>
    </row>
    <row r="219" spans="1:105" ht="12" customHeight="1" x14ac:dyDescent="0.25">
      <c r="A219" s="97" t="s">
        <v>138</v>
      </c>
      <c r="B219" s="98">
        <v>628.54702914347342</v>
      </c>
      <c r="C219" s="98">
        <v>710.9698511578024</v>
      </c>
      <c r="D219" s="98">
        <v>666.97792937270458</v>
      </c>
      <c r="E219" s="98">
        <v>703.82010971422767</v>
      </c>
      <c r="F219" s="98">
        <v>663.18445769673588</v>
      </c>
      <c r="G219" s="98">
        <v>668.86720194598536</v>
      </c>
      <c r="H219" s="98">
        <v>665.70897854085752</v>
      </c>
      <c r="I219" s="98">
        <v>703.77940722886285</v>
      </c>
      <c r="J219" s="98">
        <v>620.04519383340573</v>
      </c>
      <c r="K219" s="98">
        <v>620.42325931388109</v>
      </c>
      <c r="L219" s="98">
        <v>670.97530505240195</v>
      </c>
      <c r="M219" s="98">
        <v>662.29736294547877</v>
      </c>
      <c r="N219" s="98">
        <v>658.78555020118927</v>
      </c>
      <c r="O219" s="98">
        <v>644.68937748690337</v>
      </c>
      <c r="P219" s="98">
        <v>644.06407105327844</v>
      </c>
      <c r="Q219" s="98">
        <v>642.86314634312464</v>
      </c>
      <c r="R219" s="98">
        <v>607.2607360893727</v>
      </c>
      <c r="S219" s="98">
        <v>584.38379149840944</v>
      </c>
      <c r="T219" s="98">
        <v>551.9938652035213</v>
      </c>
      <c r="U219" s="98">
        <v>527.18259493962501</v>
      </c>
      <c r="V219" s="98">
        <v>594.28971199925434</v>
      </c>
      <c r="W219" s="98">
        <v>467.42396068060862</v>
      </c>
      <c r="X219" s="98">
        <v>496.21230564677853</v>
      </c>
      <c r="Y219" s="98">
        <v>338.23796629589003</v>
      </c>
      <c r="DA219" s="63" t="s">
        <v>2625</v>
      </c>
    </row>
    <row r="220" spans="1:105" ht="12" customHeight="1" x14ac:dyDescent="0.25">
      <c r="A220" s="97" t="s">
        <v>137</v>
      </c>
      <c r="B220" s="98">
        <v>505.55098314593101</v>
      </c>
      <c r="C220" s="98">
        <v>564.78400450092136</v>
      </c>
      <c r="D220" s="98">
        <v>532.31790722491769</v>
      </c>
      <c r="E220" s="98">
        <v>558.90718339465536</v>
      </c>
      <c r="F220" s="98">
        <v>527.60673775416296</v>
      </c>
      <c r="G220" s="98">
        <v>534.58297009671799</v>
      </c>
      <c r="H220" s="98">
        <v>526.56003936150967</v>
      </c>
      <c r="I220" s="98">
        <v>562.40418667469123</v>
      </c>
      <c r="J220" s="98">
        <v>490.64770156597365</v>
      </c>
      <c r="K220" s="98">
        <v>491.31716832052336</v>
      </c>
      <c r="L220" s="98">
        <v>529.16972983135145</v>
      </c>
      <c r="M220" s="98">
        <v>528.34456471777764</v>
      </c>
      <c r="N220" s="98">
        <v>528.43449625563301</v>
      </c>
      <c r="O220" s="98">
        <v>517.52525291555219</v>
      </c>
      <c r="P220" s="98">
        <v>507.44355269569735</v>
      </c>
      <c r="Q220" s="98">
        <v>504.96471686057191</v>
      </c>
      <c r="R220" s="98">
        <v>476.94405993012259</v>
      </c>
      <c r="S220" s="98">
        <v>456.89428987080493</v>
      </c>
      <c r="T220" s="98">
        <v>426.08764432442524</v>
      </c>
      <c r="U220" s="98">
        <v>403.10729739671996</v>
      </c>
      <c r="V220" s="98">
        <v>442.31158048952682</v>
      </c>
      <c r="W220" s="98">
        <v>347.72613468781014</v>
      </c>
      <c r="X220" s="98">
        <v>372.7240155567697</v>
      </c>
      <c r="Y220" s="98">
        <v>263.7398141150295</v>
      </c>
      <c r="DA220" s="63" t="s">
        <v>2626</v>
      </c>
    </row>
    <row r="221" spans="1:105" ht="12" customHeight="1" x14ac:dyDescent="0.25">
      <c r="A221" s="100" t="s">
        <v>211</v>
      </c>
      <c r="B221" s="101">
        <v>505.55098314593101</v>
      </c>
      <c r="C221" s="101">
        <v>564.78400450092136</v>
      </c>
      <c r="D221" s="101">
        <v>532.31790722491769</v>
      </c>
      <c r="E221" s="101">
        <v>558.90718339465536</v>
      </c>
      <c r="F221" s="101">
        <v>527.60673775416296</v>
      </c>
      <c r="G221" s="101">
        <v>534.58297009671799</v>
      </c>
      <c r="H221" s="101">
        <v>526.56003936150967</v>
      </c>
      <c r="I221" s="101">
        <v>562.40418667469123</v>
      </c>
      <c r="J221" s="101">
        <v>490.64770156597365</v>
      </c>
      <c r="K221" s="101">
        <v>491.31716832052336</v>
      </c>
      <c r="L221" s="101">
        <v>529.16972983135145</v>
      </c>
      <c r="M221" s="101">
        <v>528.34456471777764</v>
      </c>
      <c r="N221" s="101">
        <v>528.43449625563301</v>
      </c>
      <c r="O221" s="101">
        <v>517.52525291555219</v>
      </c>
      <c r="P221" s="101">
        <v>507.44355269569735</v>
      </c>
      <c r="Q221" s="101">
        <v>504.96471686057191</v>
      </c>
      <c r="R221" s="101">
        <v>476.94405993012259</v>
      </c>
      <c r="S221" s="101">
        <v>456.89428987080493</v>
      </c>
      <c r="T221" s="101">
        <v>426.08764432442524</v>
      </c>
      <c r="U221" s="101">
        <v>403.10729739671996</v>
      </c>
      <c r="V221" s="101">
        <v>442.31158048952682</v>
      </c>
      <c r="W221" s="101">
        <v>347.72613468781014</v>
      </c>
      <c r="X221" s="101">
        <v>372.7240155567697</v>
      </c>
      <c r="Y221" s="101">
        <v>263.7398141150295</v>
      </c>
      <c r="DA221" s="131" t="s">
        <v>2627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2628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2629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2630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2631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2632</v>
      </c>
    </row>
    <row r="227" spans="1:105" ht="12" customHeight="1" x14ac:dyDescent="0.25">
      <c r="A227" s="121" t="s">
        <v>54</v>
      </c>
      <c r="B227" s="122">
        <v>3.8602300649279044</v>
      </c>
      <c r="C227" s="122">
        <v>6.2915291320067386</v>
      </c>
      <c r="D227" s="122">
        <v>6.1473520244644737</v>
      </c>
      <c r="E227" s="122">
        <v>7.2313518522603699</v>
      </c>
      <c r="F227" s="122">
        <v>6.0632603252623127</v>
      </c>
      <c r="G227" s="122">
        <v>7.3296098735044186</v>
      </c>
      <c r="H227" s="122">
        <v>3.6810785871255924</v>
      </c>
      <c r="I227" s="122">
        <v>4.8484826327514172</v>
      </c>
      <c r="J227" s="122">
        <v>6.9302583043984862</v>
      </c>
      <c r="K227" s="122">
        <v>7.9000790406756876</v>
      </c>
      <c r="L227" s="122">
        <v>5.4774164871196227</v>
      </c>
      <c r="M227" s="122">
        <v>4.2680568203540821</v>
      </c>
      <c r="N227" s="122">
        <v>3.1593643415321697</v>
      </c>
      <c r="O227" s="122">
        <v>4.1713850665067023</v>
      </c>
      <c r="P227" s="122">
        <v>4.0578322443940049</v>
      </c>
      <c r="Q227" s="122">
        <v>4.9630648423225736</v>
      </c>
      <c r="R227" s="122">
        <v>3.9466230705351619</v>
      </c>
      <c r="S227" s="122">
        <v>3.902271281397057</v>
      </c>
      <c r="T227" s="122">
        <v>3.9219843681969593</v>
      </c>
      <c r="U227" s="122">
        <v>3.9772814043526439</v>
      </c>
      <c r="V227" s="122">
        <v>4.9985247604665215</v>
      </c>
      <c r="W227" s="122">
        <v>4.8949809863764102</v>
      </c>
      <c r="X227" s="122">
        <v>3.901085097418532</v>
      </c>
      <c r="Y227" s="122">
        <v>2.9186036868331917</v>
      </c>
      <c r="DA227" s="130" t="s">
        <v>2633</v>
      </c>
    </row>
    <row r="228" spans="1:105" ht="12" customHeight="1" x14ac:dyDescent="0.25">
      <c r="A228" s="97" t="s">
        <v>50</v>
      </c>
      <c r="B228" s="98">
        <v>38.872364257013835</v>
      </c>
      <c r="C228" s="98">
        <v>60.055418524155201</v>
      </c>
      <c r="D228" s="98">
        <v>56.546401134181401</v>
      </c>
      <c r="E228" s="98">
        <v>64.335868685443927</v>
      </c>
      <c r="F228" s="98">
        <v>55.004237106853829</v>
      </c>
      <c r="G228" s="98">
        <v>68.162545660994553</v>
      </c>
      <c r="H228" s="98">
        <v>35.852533755397168</v>
      </c>
      <c r="I228" s="98">
        <v>47.932200601930155</v>
      </c>
      <c r="J228" s="98">
        <v>67.478187830980872</v>
      </c>
      <c r="K228" s="98">
        <v>79.085592586598537</v>
      </c>
      <c r="L228" s="98">
        <v>62.185406586094039</v>
      </c>
      <c r="M228" s="98">
        <v>60.32872730204187</v>
      </c>
      <c r="N228" s="98">
        <v>50.590691975964312</v>
      </c>
      <c r="O228" s="98">
        <v>69.038987739524046</v>
      </c>
      <c r="P228" s="98">
        <v>66.014486560119607</v>
      </c>
      <c r="Q228" s="98">
        <v>81.354048626479823</v>
      </c>
      <c r="R228" s="98">
        <v>64.707922735756128</v>
      </c>
      <c r="S228" s="98">
        <v>66.592823349512813</v>
      </c>
      <c r="T228" s="98">
        <v>69.339997234791497</v>
      </c>
      <c r="U228" s="98">
        <v>70.562110844556472</v>
      </c>
      <c r="V228" s="98">
        <v>91.666554813985243</v>
      </c>
      <c r="W228" s="98">
        <v>96.505123010473085</v>
      </c>
      <c r="X228" s="98">
        <v>84.729808893717291</v>
      </c>
      <c r="Y228" s="98">
        <v>71.779066745391347</v>
      </c>
      <c r="DA228" s="63" t="s">
        <v>2634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2635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268.3900411074045</v>
      </c>
      <c r="C231" s="118">
        <f t="shared" si="108"/>
        <v>327.75942545361119</v>
      </c>
      <c r="D231" s="118">
        <f t="shared" si="108"/>
        <v>307.94873467329387</v>
      </c>
      <c r="E231" s="118">
        <f t="shared" si="108"/>
        <v>337.29536966736356</v>
      </c>
      <c r="F231" s="118">
        <f t="shared" si="108"/>
        <v>302.31136510886023</v>
      </c>
      <c r="G231" s="118">
        <f t="shared" si="108"/>
        <v>296.27906953573404</v>
      </c>
      <c r="H231" s="118">
        <f t="shared" si="108"/>
        <v>296.58254859343049</v>
      </c>
      <c r="I231" s="118">
        <f t="shared" si="108"/>
        <v>316.23561081529965</v>
      </c>
      <c r="J231" s="118">
        <f t="shared" si="108"/>
        <v>276.23363225314614</v>
      </c>
      <c r="K231" s="118">
        <f t="shared" si="108"/>
        <v>286.5431100269746</v>
      </c>
      <c r="L231" s="118">
        <f t="shared" si="108"/>
        <v>343.24205211142748</v>
      </c>
      <c r="M231" s="118">
        <f t="shared" si="108"/>
        <v>281.12576382884981</v>
      </c>
      <c r="N231" s="118">
        <f t="shared" si="108"/>
        <v>297.41266156381306</v>
      </c>
      <c r="O231" s="118">
        <f t="shared" si="108"/>
        <v>271.49659160677561</v>
      </c>
      <c r="P231" s="118">
        <f t="shared" si="108"/>
        <v>273.86551378887225</v>
      </c>
      <c r="Q231" s="118">
        <f t="shared" si="108"/>
        <v>264.48446110818605</v>
      </c>
      <c r="R231" s="118">
        <f t="shared" ref="R231:V231" si="109">R232+R235+R237+R246</f>
        <v>277.91942344619645</v>
      </c>
      <c r="S231" s="118">
        <f t="shared" si="109"/>
        <v>272.80897430477285</v>
      </c>
      <c r="T231" s="118">
        <f t="shared" si="109"/>
        <v>262.59219110414386</v>
      </c>
      <c r="U231" s="118">
        <f t="shared" si="109"/>
        <v>254.78221564614012</v>
      </c>
      <c r="V231" s="118">
        <f t="shared" si="109"/>
        <v>268.11225330454823</v>
      </c>
      <c r="W231" s="118">
        <f t="shared" ref="W231:Y231" si="110">W232+W235+W237+W246</f>
        <v>251.40786093871495</v>
      </c>
      <c r="X231" s="118">
        <f t="shared" si="110"/>
        <v>272.86186099816155</v>
      </c>
      <c r="Y231" s="118">
        <f t="shared" si="110"/>
        <v>227.83167193604311</v>
      </c>
      <c r="DA231" s="129" t="s">
        <v>2786</v>
      </c>
    </row>
    <row r="232" spans="1:105" ht="12" customHeight="1" x14ac:dyDescent="0.25">
      <c r="A232" s="121" t="s">
        <v>57</v>
      </c>
      <c r="B232" s="123">
        <f t="shared" ref="B232:Q232" si="111">SUM(B233:B234)</f>
        <v>243.6909569184121</v>
      </c>
      <c r="C232" s="123">
        <f t="shared" si="111"/>
        <v>300.15059858751863</v>
      </c>
      <c r="D232" s="123">
        <f t="shared" si="111"/>
        <v>281.94129078384674</v>
      </c>
      <c r="E232" s="123">
        <f t="shared" si="111"/>
        <v>310.0404017385697</v>
      </c>
      <c r="F232" s="123">
        <f t="shared" si="111"/>
        <v>276.62023625545646</v>
      </c>
      <c r="G232" s="123">
        <f t="shared" si="111"/>
        <v>270.46554170920729</v>
      </c>
      <c r="H232" s="123">
        <f t="shared" si="111"/>
        <v>271.16980517444443</v>
      </c>
      <c r="I232" s="123">
        <f t="shared" si="111"/>
        <v>289.69994674782652</v>
      </c>
      <c r="J232" s="123">
        <f t="shared" si="111"/>
        <v>252.5205234764621</v>
      </c>
      <c r="K232" s="123">
        <f t="shared" si="111"/>
        <v>262.41501504865397</v>
      </c>
      <c r="L232" s="123">
        <f t="shared" si="111"/>
        <v>317.09645843540784</v>
      </c>
      <c r="M232" s="123">
        <f t="shared" si="111"/>
        <v>255.40529734144982</v>
      </c>
      <c r="N232" s="123">
        <f t="shared" si="111"/>
        <v>272.13021066007593</v>
      </c>
      <c r="O232" s="123">
        <f t="shared" si="111"/>
        <v>246.88087037013446</v>
      </c>
      <c r="P232" s="123">
        <f t="shared" si="111"/>
        <v>249.4264467180073</v>
      </c>
      <c r="Q232" s="123">
        <f t="shared" si="111"/>
        <v>240.19409670231121</v>
      </c>
      <c r="R232" s="123">
        <f t="shared" ref="R232:V232" si="112">SUM(R233:R234)</f>
        <v>254.92384166932666</v>
      </c>
      <c r="S232" s="123">
        <f t="shared" si="112"/>
        <v>250.64977405238136</v>
      </c>
      <c r="T232" s="123">
        <f t="shared" si="112"/>
        <v>241.56723105875335</v>
      </c>
      <c r="U232" s="123">
        <f t="shared" si="112"/>
        <v>234.48023936381344</v>
      </c>
      <c r="V232" s="123">
        <f t="shared" si="112"/>
        <v>244.97897300046947</v>
      </c>
      <c r="W232" s="123">
        <f t="shared" ref="W232:Y232" si="113">SUM(W233:W234)</f>
        <v>232.11512482026416</v>
      </c>
      <c r="X232" s="123">
        <f t="shared" si="113"/>
        <v>252.67885751699302</v>
      </c>
      <c r="Y232" s="123">
        <f t="shared" si="113"/>
        <v>212.79207878287912</v>
      </c>
      <c r="DA232" s="130" t="s">
        <v>2787</v>
      </c>
    </row>
    <row r="233" spans="1:105" ht="12" customHeight="1" x14ac:dyDescent="0.25">
      <c r="A233" s="97" t="s">
        <v>211</v>
      </c>
      <c r="B233" s="99">
        <v>240.94119015619543</v>
      </c>
      <c r="C233" s="99">
        <v>296.74658876826231</v>
      </c>
      <c r="D233" s="99">
        <v>278.80183921828683</v>
      </c>
      <c r="E233" s="99">
        <v>306.61377587636065</v>
      </c>
      <c r="F233" s="99">
        <v>273.63888874533922</v>
      </c>
      <c r="G233" s="99">
        <v>267.58810668561557</v>
      </c>
      <c r="H233" s="99">
        <v>268.31590006815873</v>
      </c>
      <c r="I233" s="99">
        <v>286.66930737836338</v>
      </c>
      <c r="J233" s="99">
        <v>249.90551222508219</v>
      </c>
      <c r="K233" s="99">
        <v>259.68780636662382</v>
      </c>
      <c r="L233" s="99">
        <v>313.75341554016461</v>
      </c>
      <c r="M233" s="99">
        <v>252.70297487353901</v>
      </c>
      <c r="N233" s="99">
        <v>269.18277735275217</v>
      </c>
      <c r="O233" s="99">
        <v>244.16285689678105</v>
      </c>
      <c r="P233" s="99">
        <v>246.69324164670488</v>
      </c>
      <c r="Q233" s="99">
        <v>237.5728035681793</v>
      </c>
      <c r="R233" s="99">
        <v>252.12606031839897</v>
      </c>
      <c r="S233" s="99">
        <v>247.89174532127183</v>
      </c>
      <c r="T233" s="99">
        <v>238.90419605378017</v>
      </c>
      <c r="U233" s="99">
        <v>231.88357164974005</v>
      </c>
      <c r="V233" s="99">
        <v>242.24840476374141</v>
      </c>
      <c r="W233" s="99">
        <v>229.50292141744205</v>
      </c>
      <c r="X233" s="99">
        <v>249.83731851457225</v>
      </c>
      <c r="Y233" s="99">
        <v>210.37935559056356</v>
      </c>
      <c r="DA233" s="63" t="s">
        <v>2788</v>
      </c>
    </row>
    <row r="234" spans="1:105" ht="12" customHeight="1" x14ac:dyDescent="0.25">
      <c r="A234" s="97" t="s">
        <v>53</v>
      </c>
      <c r="B234" s="99">
        <v>2.7497667622166633</v>
      </c>
      <c r="C234" s="99">
        <v>3.4040098192563075</v>
      </c>
      <c r="D234" s="99">
        <v>3.1394515655599093</v>
      </c>
      <c r="E234" s="99">
        <v>3.42662586220905</v>
      </c>
      <c r="F234" s="99">
        <v>2.9813475101172533</v>
      </c>
      <c r="G234" s="99">
        <v>2.8774350235917097</v>
      </c>
      <c r="H234" s="99">
        <v>2.8539051062857319</v>
      </c>
      <c r="I234" s="99">
        <v>3.0306393694631528</v>
      </c>
      <c r="J234" s="99">
        <v>2.615011251379916</v>
      </c>
      <c r="K234" s="99">
        <v>2.7272086820301626</v>
      </c>
      <c r="L234" s="99">
        <v>3.3430428952432112</v>
      </c>
      <c r="M234" s="99">
        <v>2.7023224679108186</v>
      </c>
      <c r="N234" s="99">
        <v>2.9474333073237768</v>
      </c>
      <c r="O234" s="99">
        <v>2.7180134733534036</v>
      </c>
      <c r="P234" s="99">
        <v>2.7332050713024265</v>
      </c>
      <c r="Q234" s="99">
        <v>2.6212931341319123</v>
      </c>
      <c r="R234" s="99">
        <v>2.7977813509276901</v>
      </c>
      <c r="S234" s="99">
        <v>2.7580287311095288</v>
      </c>
      <c r="T234" s="99">
        <v>2.6630350049731737</v>
      </c>
      <c r="U234" s="99">
        <v>2.5966677140734045</v>
      </c>
      <c r="V234" s="99">
        <v>2.7305682367280739</v>
      </c>
      <c r="W234" s="99">
        <v>2.6122034028221153</v>
      </c>
      <c r="X234" s="99">
        <v>2.841539002420769</v>
      </c>
      <c r="Y234" s="99">
        <v>2.4127231923155579</v>
      </c>
      <c r="DA234" s="63" t="s">
        <v>2789</v>
      </c>
    </row>
    <row r="235" spans="1:105" ht="12" customHeight="1" x14ac:dyDescent="0.25">
      <c r="A235" s="121" t="s">
        <v>92</v>
      </c>
      <c r="B235" s="123">
        <f t="shared" ref="B235:Y235" si="114">B236</f>
        <v>9.54080753494084E-2</v>
      </c>
      <c r="C235" s="123">
        <f t="shared" si="114"/>
        <v>9.9900250734507146E-2</v>
      </c>
      <c r="D235" s="123">
        <f t="shared" si="114"/>
        <v>0.10430114087374436</v>
      </c>
      <c r="E235" s="123">
        <f t="shared" si="114"/>
        <v>0.12534022319783622</v>
      </c>
      <c r="F235" s="123">
        <f t="shared" si="114"/>
        <v>0.10662338002997206</v>
      </c>
      <c r="G235" s="123">
        <f t="shared" si="114"/>
        <v>0.10213439323481539</v>
      </c>
      <c r="H235" s="123">
        <f t="shared" si="114"/>
        <v>9.1840872778574487E-2</v>
      </c>
      <c r="I235" s="123">
        <f t="shared" si="114"/>
        <v>8.5480616146855551E-2</v>
      </c>
      <c r="J235" s="123">
        <f t="shared" si="114"/>
        <v>8.9711367118094243E-2</v>
      </c>
      <c r="K235" s="123">
        <f t="shared" si="114"/>
        <v>8.4627384079532436E-2</v>
      </c>
      <c r="L235" s="123">
        <f t="shared" si="114"/>
        <v>0.11129861931348188</v>
      </c>
      <c r="M235" s="123">
        <f t="shared" si="114"/>
        <v>9.7166650847401725E-2</v>
      </c>
      <c r="N235" s="123">
        <f t="shared" si="114"/>
        <v>0.11134166491285619</v>
      </c>
      <c r="O235" s="123">
        <f t="shared" si="114"/>
        <v>0.13210003561689676</v>
      </c>
      <c r="P235" s="123">
        <f t="shared" si="114"/>
        <v>0.15988685635232305</v>
      </c>
      <c r="Q235" s="123">
        <f t="shared" si="114"/>
        <v>0.16128064746566864</v>
      </c>
      <c r="R235" s="123">
        <f t="shared" si="114"/>
        <v>0.16612427703160709</v>
      </c>
      <c r="S235" s="123">
        <f t="shared" si="114"/>
        <v>0.15609323756807242</v>
      </c>
      <c r="T235" s="123">
        <f t="shared" si="114"/>
        <v>0.14629394457353381</v>
      </c>
      <c r="U235" s="123">
        <f t="shared" si="114"/>
        <v>0.14322401448577446</v>
      </c>
      <c r="V235" s="123">
        <f t="shared" si="114"/>
        <v>0.1318625864248868</v>
      </c>
      <c r="W235" s="123">
        <f t="shared" si="114"/>
        <v>0.14284018123089615</v>
      </c>
      <c r="X235" s="123">
        <f t="shared" si="114"/>
        <v>0.11667519521491845</v>
      </c>
      <c r="Y235" s="123">
        <f t="shared" si="114"/>
        <v>0.11862674967671721</v>
      </c>
      <c r="DA235" s="130" t="s">
        <v>2790</v>
      </c>
    </row>
    <row r="236" spans="1:105" ht="12" customHeight="1" x14ac:dyDescent="0.25">
      <c r="A236" s="97" t="s">
        <v>53</v>
      </c>
      <c r="B236" s="99">
        <f>RES_hhdet_fecs!B48</f>
        <v>9.54080753494084E-2</v>
      </c>
      <c r="C236" s="99">
        <f>RES_hhdet_fecs!C48</f>
        <v>9.9900250734507146E-2</v>
      </c>
      <c r="D236" s="99">
        <f>RES_hhdet_fecs!D48</f>
        <v>0.10430114087374436</v>
      </c>
      <c r="E236" s="99">
        <f>RES_hhdet_fecs!E48</f>
        <v>0.12534022319783622</v>
      </c>
      <c r="F236" s="99">
        <f>RES_hhdet_fecs!F48</f>
        <v>0.10662338002997206</v>
      </c>
      <c r="G236" s="99">
        <f>RES_hhdet_fecs!G48</f>
        <v>0.10213439323481539</v>
      </c>
      <c r="H236" s="99">
        <f>RES_hhdet_fecs!H48</f>
        <v>9.1840872778574487E-2</v>
      </c>
      <c r="I236" s="99">
        <f>RES_hhdet_fecs!I48</f>
        <v>8.5480616146855551E-2</v>
      </c>
      <c r="J236" s="99">
        <f>RES_hhdet_fecs!J48</f>
        <v>8.9711367118094243E-2</v>
      </c>
      <c r="K236" s="99">
        <f>RES_hhdet_fecs!K48</f>
        <v>8.4627384079532436E-2</v>
      </c>
      <c r="L236" s="99">
        <f>RES_hhdet_fecs!L48</f>
        <v>0.11129861931348188</v>
      </c>
      <c r="M236" s="99">
        <f>RES_hhdet_fecs!M48</f>
        <v>9.7166650847401725E-2</v>
      </c>
      <c r="N236" s="99">
        <f>RES_hhdet_fecs!N48</f>
        <v>0.11134166491285619</v>
      </c>
      <c r="O236" s="99">
        <f>RES_hhdet_fecs!O48</f>
        <v>0.13210003561689676</v>
      </c>
      <c r="P236" s="99">
        <f>RES_hhdet_fecs!P48</f>
        <v>0.15988685635232305</v>
      </c>
      <c r="Q236" s="99">
        <f>RES_hhdet_fecs!Q48</f>
        <v>0.16128064746566864</v>
      </c>
      <c r="R236" s="99">
        <f>RES_hhdet_fecs!R48</f>
        <v>0.16612427703160709</v>
      </c>
      <c r="S236" s="99">
        <f>RES_hhdet_fecs!S48</f>
        <v>0.15609323756807242</v>
      </c>
      <c r="T236" s="99">
        <f>RES_hhdet_fecs!T48</f>
        <v>0.14629394457353381</v>
      </c>
      <c r="U236" s="99">
        <f>RES_hhdet_fecs!U48</f>
        <v>0.14322401448577446</v>
      </c>
      <c r="V236" s="99">
        <f>RES_hhdet_fecs!V48</f>
        <v>0.1318625864248868</v>
      </c>
      <c r="W236" s="99">
        <f>RES_hhdet_fecs!W48</f>
        <v>0.14284018123089615</v>
      </c>
      <c r="X236" s="99">
        <f>RES_hhdet_fecs!X48</f>
        <v>0.11667519521491845</v>
      </c>
      <c r="Y236" s="99">
        <f>RES_hhdet_fecs!Y48</f>
        <v>0.11862674967671721</v>
      </c>
      <c r="DA236" s="63" t="s">
        <v>2791</v>
      </c>
    </row>
    <row r="237" spans="1:105" ht="12" customHeight="1" x14ac:dyDescent="0.25">
      <c r="A237" s="121" t="s">
        <v>55</v>
      </c>
      <c r="B237" s="123">
        <v>22.751046503870487</v>
      </c>
      <c r="C237" s="123">
        <v>25.588466042304688</v>
      </c>
      <c r="D237" s="123">
        <v>23.988305573326084</v>
      </c>
      <c r="E237" s="123">
        <v>25.188883409105248</v>
      </c>
      <c r="F237" s="123">
        <v>23.682079841231644</v>
      </c>
      <c r="G237" s="123">
        <v>23.742980495409071</v>
      </c>
      <c r="H237" s="123">
        <v>23.464042254928671</v>
      </c>
      <c r="I237" s="123">
        <v>24.568001870941597</v>
      </c>
      <c r="J237" s="123">
        <v>21.635395365753034</v>
      </c>
      <c r="K237" s="123">
        <v>21.90376746149899</v>
      </c>
      <c r="L237" s="123">
        <v>23.896931478287268</v>
      </c>
      <c r="M237" s="123">
        <v>23.501070939884269</v>
      </c>
      <c r="N237" s="123">
        <v>22.998061838246496</v>
      </c>
      <c r="O237" s="123">
        <v>22.293234358425483</v>
      </c>
      <c r="P237" s="123">
        <v>22.116448875569134</v>
      </c>
      <c r="Q237" s="123">
        <v>21.964731891538612</v>
      </c>
      <c r="R237" s="123">
        <v>20.695155913883841</v>
      </c>
      <c r="S237" s="123">
        <v>19.895581688636163</v>
      </c>
      <c r="T237" s="123">
        <v>18.759203001805048</v>
      </c>
      <c r="U237" s="123">
        <v>18.048834648918813</v>
      </c>
      <c r="V237" s="123">
        <v>20.245877101464249</v>
      </c>
      <c r="W237" s="123">
        <v>16.455508333566033</v>
      </c>
      <c r="X237" s="123">
        <v>17.579114855693831</v>
      </c>
      <c r="Y237" s="123">
        <v>12.631321541603977</v>
      </c>
      <c r="DA237" s="130" t="s">
        <v>2792</v>
      </c>
    </row>
    <row r="238" spans="1:105" ht="12" customHeight="1" x14ac:dyDescent="0.25">
      <c r="A238" s="97" t="s">
        <v>138</v>
      </c>
      <c r="B238" s="99">
        <v>22.844018610833903</v>
      </c>
      <c r="C238" s="99">
        <v>25.792359832991281</v>
      </c>
      <c r="D238" s="99">
        <v>24.139398385230905</v>
      </c>
      <c r="E238" s="99">
        <v>25.395040853724996</v>
      </c>
      <c r="F238" s="99">
        <v>23.843653665176401</v>
      </c>
      <c r="G238" s="99">
        <v>23.891046004433385</v>
      </c>
      <c r="H238" s="99">
        <v>23.611715385247443</v>
      </c>
      <c r="I238" s="99">
        <v>24.774374249497104</v>
      </c>
      <c r="J238" s="99">
        <v>21.754994937857902</v>
      </c>
      <c r="K238" s="99">
        <v>22.017601068683739</v>
      </c>
      <c r="L238" s="99">
        <v>24.077394934306966</v>
      </c>
      <c r="M238" s="99">
        <v>23.643629396788146</v>
      </c>
      <c r="N238" s="99">
        <v>23.128250684361465</v>
      </c>
      <c r="O238" s="99">
        <v>22.407081080047544</v>
      </c>
      <c r="P238" s="99">
        <v>22.243725571328689</v>
      </c>
      <c r="Q238" s="99">
        <v>22.100303359693118</v>
      </c>
      <c r="R238" s="99">
        <v>20.796723709175613</v>
      </c>
      <c r="S238" s="99">
        <v>19.992365361984618</v>
      </c>
      <c r="T238" s="99">
        <v>18.83541710857396</v>
      </c>
      <c r="U238" s="99">
        <v>18.110782133290524</v>
      </c>
      <c r="V238" s="99">
        <v>20.35439713388541</v>
      </c>
      <c r="W238" s="99">
        <v>16.53477022961297</v>
      </c>
      <c r="X238" s="99">
        <v>17.921124007158259</v>
      </c>
      <c r="Y238" s="99">
        <v>12.498157890763013</v>
      </c>
      <c r="DA238" s="63" t="s">
        <v>2793</v>
      </c>
    </row>
    <row r="239" spans="1:105" ht="12" customHeight="1" x14ac:dyDescent="0.25">
      <c r="A239" s="97" t="s">
        <v>137</v>
      </c>
      <c r="B239" s="99">
        <v>20.926718427047195</v>
      </c>
      <c r="C239" s="99">
        <v>23.470851899668556</v>
      </c>
      <c r="D239" s="99">
        <v>22.036263643363174</v>
      </c>
      <c r="E239" s="99">
        <v>23.143706070648733</v>
      </c>
      <c r="F239" s="99">
        <v>21.754059616284323</v>
      </c>
      <c r="G239" s="99">
        <v>21.843243520673006</v>
      </c>
      <c r="H239" s="99">
        <v>21.406176269818197</v>
      </c>
      <c r="I239" s="99">
        <v>22.50803240388392</v>
      </c>
      <c r="J239" s="99">
        <v>19.702473159698929</v>
      </c>
      <c r="K239" s="99">
        <v>19.967197050976754</v>
      </c>
      <c r="L239" s="99">
        <v>21.821971020327481</v>
      </c>
      <c r="M239" s="99">
        <v>21.642071651892813</v>
      </c>
      <c r="N239" s="99">
        <v>21.334972828316474</v>
      </c>
      <c r="O239" s="99">
        <v>20.75322027471362</v>
      </c>
      <c r="P239" s="99">
        <v>20.270641581478348</v>
      </c>
      <c r="Q239" s="99">
        <v>20.12203486983535</v>
      </c>
      <c r="R239" s="99">
        <v>18.925194928303739</v>
      </c>
      <c r="S239" s="99">
        <v>18.15465944824787</v>
      </c>
      <c r="T239" s="99">
        <v>16.941524906647118</v>
      </c>
      <c r="U239" s="99">
        <v>16.198648221916059</v>
      </c>
      <c r="V239" s="99">
        <v>17.832065954745147</v>
      </c>
      <c r="W239" s="99">
        <v>14.622129144354309</v>
      </c>
      <c r="X239" s="99">
        <v>16.040036079117144</v>
      </c>
      <c r="Y239" s="99">
        <v>11.483226996672583</v>
      </c>
      <c r="DA239" s="63" t="s">
        <v>2794</v>
      </c>
    </row>
    <row r="240" spans="1:105" ht="12" customHeight="1" x14ac:dyDescent="0.25">
      <c r="A240" s="100" t="s">
        <v>211</v>
      </c>
      <c r="B240" s="102">
        <v>18.373829693298685</v>
      </c>
      <c r="C240" s="102">
        <v>20.489071721231547</v>
      </c>
      <c r="D240" s="102">
        <v>19.265755978132578</v>
      </c>
      <c r="E240" s="102">
        <v>20.166333072680491</v>
      </c>
      <c r="F240" s="102">
        <v>18.969190517695285</v>
      </c>
      <c r="G240" s="102">
        <v>19.094592012599104</v>
      </c>
      <c r="H240" s="102">
        <v>18.676307791281488</v>
      </c>
      <c r="I240" s="102">
        <v>19.797697484535629</v>
      </c>
      <c r="J240" s="102">
        <v>17.21493589499104</v>
      </c>
      <c r="K240" s="102">
        <v>17.435879857630916</v>
      </c>
      <c r="L240" s="102">
        <v>18.988818927449074</v>
      </c>
      <c r="M240" s="102">
        <v>18.861592663510034</v>
      </c>
      <c r="N240" s="102">
        <v>18.551963527330088</v>
      </c>
      <c r="O240" s="102">
        <v>17.987314058523417</v>
      </c>
      <c r="P240" s="102">
        <v>17.525329600584779</v>
      </c>
      <c r="Q240" s="102">
        <v>17.359640993642618</v>
      </c>
      <c r="R240" s="102">
        <v>16.333797411264637</v>
      </c>
      <c r="S240" s="102">
        <v>15.630819519275638</v>
      </c>
      <c r="T240" s="102">
        <v>14.539180616982444</v>
      </c>
      <c r="U240" s="102">
        <v>13.848310831141227</v>
      </c>
      <c r="V240" s="102">
        <v>15.149152651344647</v>
      </c>
      <c r="W240" s="102">
        <v>12.300549872373962</v>
      </c>
      <c r="X240" s="102">
        <v>13.461240737535544</v>
      </c>
      <c r="Y240" s="102">
        <v>9.7453927925008905</v>
      </c>
      <c r="DA240" s="131" t="s">
        <v>2795</v>
      </c>
    </row>
    <row r="241" spans="1:105" ht="12" customHeight="1" x14ac:dyDescent="0.25">
      <c r="A241" s="103" t="s">
        <v>52</v>
      </c>
      <c r="B241" s="105">
        <v>2.5528887337485098</v>
      </c>
      <c r="C241" s="105">
        <v>2.9817801784370084</v>
      </c>
      <c r="D241" s="105">
        <v>2.7705076652305962</v>
      </c>
      <c r="E241" s="105">
        <v>2.9773729979682355</v>
      </c>
      <c r="F241" s="105">
        <v>2.7848690985890427</v>
      </c>
      <c r="G241" s="105">
        <v>2.7486515080739014</v>
      </c>
      <c r="H241" s="105">
        <v>2.7298684785367078</v>
      </c>
      <c r="I241" s="105">
        <v>2.7103349193482948</v>
      </c>
      <c r="J241" s="105">
        <v>2.4875372647078842</v>
      </c>
      <c r="K241" s="105">
        <v>2.531317193345838</v>
      </c>
      <c r="L241" s="105">
        <v>2.833152092878406</v>
      </c>
      <c r="M241" s="105">
        <v>2.7804789883827756</v>
      </c>
      <c r="N241" s="105">
        <v>2.7830093009863832</v>
      </c>
      <c r="O241" s="105">
        <v>2.7659062161902015</v>
      </c>
      <c r="P241" s="105">
        <v>2.7453119808935722</v>
      </c>
      <c r="Q241" s="105">
        <v>2.7623938761927311</v>
      </c>
      <c r="R241" s="105">
        <v>2.5913975170391041</v>
      </c>
      <c r="S241" s="105">
        <v>2.5238399289722304</v>
      </c>
      <c r="T241" s="105">
        <v>2.4023442896646765</v>
      </c>
      <c r="U241" s="105">
        <v>2.3503373907748366</v>
      </c>
      <c r="V241" s="105">
        <v>2.6829133034004995</v>
      </c>
      <c r="W241" s="105">
        <v>2.3215792719803492</v>
      </c>
      <c r="X241" s="105">
        <v>2.578795341581599</v>
      </c>
      <c r="Y241" s="105">
        <v>1.7378342041716905</v>
      </c>
      <c r="DA241" s="132" t="s">
        <v>2796</v>
      </c>
    </row>
    <row r="242" spans="1:105" ht="12" customHeight="1" x14ac:dyDescent="0.25">
      <c r="A242" s="106" t="s">
        <v>122</v>
      </c>
      <c r="B242" s="102">
        <v>19.93509027413814</v>
      </c>
      <c r="C242" s="102">
        <v>19.524624530974293</v>
      </c>
      <c r="D242" s="102">
        <v>19.480295957768686</v>
      </c>
      <c r="E242" s="102">
        <v>19.00166351304458</v>
      </c>
      <c r="F242" s="102">
        <v>18.828791319776936</v>
      </c>
      <c r="G242" s="102">
        <v>19.287695778794824</v>
      </c>
      <c r="H242" s="102">
        <v>19.022505793231126</v>
      </c>
      <c r="I242" s="102">
        <v>18.337521355495305</v>
      </c>
      <c r="J242" s="102">
        <v>18.04169150017275</v>
      </c>
      <c r="K242" s="102">
        <v>18.478903916502155</v>
      </c>
      <c r="L242" s="102">
        <v>18.418406249196462</v>
      </c>
      <c r="M242" s="102">
        <v>19.148333516387719</v>
      </c>
      <c r="N242" s="102">
        <v>18.990950134111902</v>
      </c>
      <c r="O242" s="102">
        <v>18.768155966384427</v>
      </c>
      <c r="P242" s="102">
        <v>18.150575282452081</v>
      </c>
      <c r="Q242" s="102">
        <v>17.716648376258437</v>
      </c>
      <c r="R242" s="102">
        <v>17.488120353191984</v>
      </c>
      <c r="S242" s="102">
        <v>16.740864942385524</v>
      </c>
      <c r="T242" s="102">
        <v>16.058159010133522</v>
      </c>
      <c r="U242" s="102">
        <v>15.548140031838882</v>
      </c>
      <c r="V242" s="102">
        <v>15.249178539736825</v>
      </c>
      <c r="W242" s="102">
        <v>14.525566249134155</v>
      </c>
      <c r="X242" s="102">
        <v>13.405200073691159</v>
      </c>
      <c r="Y242" s="102">
        <v>13.301511573117708</v>
      </c>
      <c r="DA242" s="131" t="s">
        <v>2797</v>
      </c>
    </row>
    <row r="243" spans="1:105" ht="12" customHeight="1" x14ac:dyDescent="0.25">
      <c r="A243" s="107" t="s">
        <v>121</v>
      </c>
      <c r="B243" s="105">
        <v>18.822970561939982</v>
      </c>
      <c r="C243" s="105">
        <v>18.410870179638195</v>
      </c>
      <c r="D243" s="105">
        <v>18.398896811428198</v>
      </c>
      <c r="E243" s="105">
        <v>17.946450904665124</v>
      </c>
      <c r="F243" s="105">
        <v>17.798141984879766</v>
      </c>
      <c r="G243" s="105">
        <v>18.250892484696095</v>
      </c>
      <c r="H243" s="105">
        <v>17.992691652928567</v>
      </c>
      <c r="I243" s="105">
        <v>17.413606039895924</v>
      </c>
      <c r="J243" s="105">
        <v>17.095067630433743</v>
      </c>
      <c r="K243" s="105">
        <v>17.522411632568957</v>
      </c>
      <c r="L243" s="105">
        <v>17.4658042416096</v>
      </c>
      <c r="M243" s="105">
        <v>18.191337226243725</v>
      </c>
      <c r="N243" s="105">
        <v>18.047481688384835</v>
      </c>
      <c r="O243" s="105">
        <v>17.825767068673986</v>
      </c>
      <c r="P243" s="105">
        <v>17.190694298770861</v>
      </c>
      <c r="Q243" s="105">
        <v>16.783394951284027</v>
      </c>
      <c r="R243" s="105">
        <v>16.57716666114349</v>
      </c>
      <c r="S243" s="105">
        <v>15.916547539956868</v>
      </c>
      <c r="T243" s="105">
        <v>15.304534719851345</v>
      </c>
      <c r="U243" s="105">
        <v>14.866115493944484</v>
      </c>
      <c r="V243" s="105">
        <v>14.620873112470228</v>
      </c>
      <c r="W243" s="105">
        <v>13.982330478021334</v>
      </c>
      <c r="X243" s="105">
        <v>12.95443985420966</v>
      </c>
      <c r="Y243" s="105">
        <v>12.921179952457424</v>
      </c>
      <c r="DA243" s="132" t="s">
        <v>2798</v>
      </c>
    </row>
    <row r="244" spans="1:105" ht="12" customHeight="1" x14ac:dyDescent="0.25">
      <c r="A244" s="108" t="s">
        <v>53</v>
      </c>
      <c r="B244" s="99">
        <v>16.034205555815241</v>
      </c>
      <c r="C244" s="99">
        <v>15.578664593850949</v>
      </c>
      <c r="D244" s="99">
        <v>15.589065305823485</v>
      </c>
      <c r="E244" s="99">
        <v>15.141451444015445</v>
      </c>
      <c r="F244" s="99">
        <v>15.02084880356368</v>
      </c>
      <c r="G244" s="99">
        <v>15.439484526993867</v>
      </c>
      <c r="H244" s="99">
        <v>15.193124679977581</v>
      </c>
      <c r="I244" s="99">
        <v>14.859483186222709</v>
      </c>
      <c r="J244" s="99">
        <v>14.477063206962166</v>
      </c>
      <c r="K244" s="99">
        <v>14.839099011128544</v>
      </c>
      <c r="L244" s="99">
        <v>14.749577064798912</v>
      </c>
      <c r="M244" s="99">
        <v>15.400798176734375</v>
      </c>
      <c r="N244" s="99">
        <v>15.258490354124275</v>
      </c>
      <c r="O244" s="99">
        <v>15.040169856454513</v>
      </c>
      <c r="P244" s="99">
        <v>14.49075620443022</v>
      </c>
      <c r="Q244" s="99">
        <v>14.113419402993641</v>
      </c>
      <c r="R244" s="99">
        <v>13.952551013042585</v>
      </c>
      <c r="S244" s="99">
        <v>13.375389053107252</v>
      </c>
      <c r="T244" s="99">
        <v>12.849987877621999</v>
      </c>
      <c r="U244" s="99">
        <v>12.454619413238412</v>
      </c>
      <c r="V244" s="99">
        <v>12.217468447907859</v>
      </c>
      <c r="W244" s="99">
        <v>11.51658805990335</v>
      </c>
      <c r="X244" s="99">
        <v>10.632636851527147</v>
      </c>
      <c r="Y244" s="99">
        <v>10.725868628340741</v>
      </c>
      <c r="DA244" s="63" t="s">
        <v>2799</v>
      </c>
    </row>
    <row r="245" spans="1:105" ht="12" customHeight="1" x14ac:dyDescent="0.25">
      <c r="A245" s="108" t="s">
        <v>52</v>
      </c>
      <c r="B245" s="99">
        <v>2.788765006124744</v>
      </c>
      <c r="C245" s="99">
        <v>2.8322055857872477</v>
      </c>
      <c r="D245" s="99">
        <v>2.8098315056047065</v>
      </c>
      <c r="E245" s="99">
        <v>2.804999460649678</v>
      </c>
      <c r="F245" s="99">
        <v>2.7772931813160855</v>
      </c>
      <c r="G245" s="99">
        <v>2.8114079577022282</v>
      </c>
      <c r="H245" s="99">
        <v>2.799566972950986</v>
      </c>
      <c r="I245" s="99">
        <v>2.554122853673217</v>
      </c>
      <c r="J245" s="99">
        <v>2.6180044234715818</v>
      </c>
      <c r="K245" s="99">
        <v>2.6833126214404097</v>
      </c>
      <c r="L245" s="99">
        <v>2.71622717681069</v>
      </c>
      <c r="M245" s="99">
        <v>2.7905390495093485</v>
      </c>
      <c r="N245" s="99">
        <v>2.788991334260563</v>
      </c>
      <c r="O245" s="99">
        <v>2.7855972122194714</v>
      </c>
      <c r="P245" s="99">
        <v>2.6999380943406401</v>
      </c>
      <c r="Q245" s="99">
        <v>2.6699755482903873</v>
      </c>
      <c r="R245" s="99">
        <v>2.6246156481009013</v>
      </c>
      <c r="S245" s="99">
        <v>2.5411584868496173</v>
      </c>
      <c r="T245" s="99">
        <v>2.4545468422293477</v>
      </c>
      <c r="U245" s="99">
        <v>2.4114960807060735</v>
      </c>
      <c r="V245" s="99">
        <v>2.4034046645623688</v>
      </c>
      <c r="W245" s="99">
        <v>2.4657424181179821</v>
      </c>
      <c r="X245" s="99">
        <v>2.3218030026825112</v>
      </c>
      <c r="Y245" s="99">
        <v>2.1953113241166791</v>
      </c>
      <c r="DA245" s="63" t="s">
        <v>2800</v>
      </c>
    </row>
    <row r="246" spans="1:105" ht="12" customHeight="1" x14ac:dyDescent="0.25">
      <c r="A246" s="121" t="s">
        <v>54</v>
      </c>
      <c r="B246" s="123">
        <v>1.8526296097724959</v>
      </c>
      <c r="C246" s="123">
        <v>1.9204605730533706</v>
      </c>
      <c r="D246" s="123">
        <v>1.9148371752472555</v>
      </c>
      <c r="E246" s="123">
        <v>1.9407442964907884</v>
      </c>
      <c r="F246" s="123">
        <v>1.9024256321421125</v>
      </c>
      <c r="G246" s="123">
        <v>1.9684129378828754</v>
      </c>
      <c r="H246" s="123">
        <v>1.8568602912788335</v>
      </c>
      <c r="I246" s="123">
        <v>1.8821815803846926</v>
      </c>
      <c r="J246" s="123">
        <v>1.9880020438128887</v>
      </c>
      <c r="K246" s="123">
        <v>2.1397001327421261</v>
      </c>
      <c r="L246" s="123">
        <v>2.137363578418872</v>
      </c>
      <c r="M246" s="123">
        <v>2.1222288966683531</v>
      </c>
      <c r="N246" s="123">
        <v>2.1730474005777607</v>
      </c>
      <c r="O246" s="123">
        <v>2.1903868425987225</v>
      </c>
      <c r="P246" s="123">
        <v>2.162731338943491</v>
      </c>
      <c r="Q246" s="123">
        <v>2.1643518668705477</v>
      </c>
      <c r="R246" s="123">
        <v>2.1343015859543724</v>
      </c>
      <c r="S246" s="123">
        <v>2.1075253261872184</v>
      </c>
      <c r="T246" s="123">
        <v>2.1194630990119694</v>
      </c>
      <c r="U246" s="123">
        <v>2.1099176189220956</v>
      </c>
      <c r="V246" s="123">
        <v>2.7555406161896494</v>
      </c>
      <c r="W246" s="123">
        <v>2.6943876036538623</v>
      </c>
      <c r="X246" s="123">
        <v>2.4872134302597524</v>
      </c>
      <c r="Y246" s="123">
        <v>2.2896448618833043</v>
      </c>
      <c r="DA246" s="130" t="s">
        <v>2801</v>
      </c>
    </row>
    <row r="247" spans="1:105" ht="12" customHeight="1" x14ac:dyDescent="0.25">
      <c r="A247" s="97" t="s">
        <v>50</v>
      </c>
      <c r="B247" s="99">
        <v>1.6594814458709106</v>
      </c>
      <c r="C247" s="99">
        <v>2.5590960802299603</v>
      </c>
      <c r="D247" s="99">
        <v>2.4039361451130237</v>
      </c>
      <c r="E247" s="99">
        <v>2.7266852814505849</v>
      </c>
      <c r="F247" s="99">
        <v>2.3230017408697869</v>
      </c>
      <c r="G247" s="99">
        <v>2.8600019571501933</v>
      </c>
      <c r="H247" s="99">
        <v>1.4938183831199789</v>
      </c>
      <c r="I247" s="99">
        <v>1.9821056757316882</v>
      </c>
      <c r="J247" s="99">
        <v>2.7818081184143835</v>
      </c>
      <c r="K247" s="99">
        <v>3.2551641006373875</v>
      </c>
      <c r="L247" s="99">
        <v>2.5526877183578405</v>
      </c>
      <c r="M247" s="99">
        <v>2.4572175433588956</v>
      </c>
      <c r="N247" s="99">
        <v>2.0499930692050641</v>
      </c>
      <c r="O247" s="99">
        <v>2.7878883753310149</v>
      </c>
      <c r="P247" s="99">
        <v>2.6493650262471737</v>
      </c>
      <c r="Q247" s="99">
        <v>3.247929057766346</v>
      </c>
      <c r="R247" s="99">
        <v>2.5732321881972426</v>
      </c>
      <c r="S247" s="99">
        <v>2.6445695398570925</v>
      </c>
      <c r="T247" s="99">
        <v>2.7453479553576439</v>
      </c>
      <c r="U247" s="99">
        <v>2.8102632606666806</v>
      </c>
      <c r="V247" s="99">
        <v>3.635476161764537</v>
      </c>
      <c r="W247" s="99">
        <v>3.8275567201494018</v>
      </c>
      <c r="X247" s="99">
        <v>3.409477697636226</v>
      </c>
      <c r="Y247" s="99">
        <v>2.9227910255909917</v>
      </c>
      <c r="DA247" s="63" t="s">
        <v>2802</v>
      </c>
    </row>
    <row r="248" spans="1:105" ht="12" customHeight="1" x14ac:dyDescent="0.25">
      <c r="A248" s="109" t="s">
        <v>120</v>
      </c>
      <c r="B248" s="110">
        <v>1.8739249796916209</v>
      </c>
      <c r="C248" s="110">
        <v>1.8457265100314686</v>
      </c>
      <c r="D248" s="110">
        <v>1.8551800270335574</v>
      </c>
      <c r="E248" s="110">
        <v>1.841217742156058</v>
      </c>
      <c r="F248" s="110">
        <v>1.850320778469456</v>
      </c>
      <c r="G248" s="110">
        <v>1.8609875836050742</v>
      </c>
      <c r="H248" s="110">
        <v>1.8983997798522556</v>
      </c>
      <c r="I248" s="110">
        <v>1.8709364914341544</v>
      </c>
      <c r="J248" s="110">
        <v>1.8971437571034524</v>
      </c>
      <c r="K248" s="110">
        <v>2.015907340157812</v>
      </c>
      <c r="L248" s="110">
        <v>2.0972474803587926</v>
      </c>
      <c r="M248" s="110">
        <v>2.0967252670120549</v>
      </c>
      <c r="N248" s="110">
        <v>2.1812439551757339</v>
      </c>
      <c r="O248" s="110">
        <v>2.1519638260519569</v>
      </c>
      <c r="P248" s="110">
        <v>2.1308594134924093</v>
      </c>
      <c r="Q248" s="110">
        <v>2.0939526706084242</v>
      </c>
      <c r="R248" s="110">
        <v>2.1057917671927582</v>
      </c>
      <c r="S248" s="110">
        <v>2.0740961707130832</v>
      </c>
      <c r="T248" s="110">
        <v>2.0819396323807711</v>
      </c>
      <c r="U248" s="110">
        <v>2.0680841904827894</v>
      </c>
      <c r="V248" s="110">
        <v>2.7047908805667835</v>
      </c>
      <c r="W248" s="110">
        <v>2.6338392718093857</v>
      </c>
      <c r="X248" s="110">
        <v>2.4427016376646962</v>
      </c>
      <c r="Y248" s="110">
        <v>2.2628093942488485</v>
      </c>
      <c r="DA248" s="60" t="s">
        <v>2803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135.78057741724137</v>
      </c>
      <c r="C250" s="118">
        <f t="shared" si="115"/>
        <v>166.73890949846088</v>
      </c>
      <c r="D250" s="118">
        <f t="shared" si="115"/>
        <v>157.68830681095289</v>
      </c>
      <c r="E250" s="118">
        <f t="shared" si="115"/>
        <v>173.80455085054783</v>
      </c>
      <c r="F250" s="118">
        <f t="shared" si="115"/>
        <v>156.37308619121217</v>
      </c>
      <c r="G250" s="118">
        <f t="shared" si="115"/>
        <v>154.04088435184977</v>
      </c>
      <c r="H250" s="118">
        <f t="shared" si="115"/>
        <v>154.9388504097071</v>
      </c>
      <c r="I250" s="118">
        <f t="shared" si="115"/>
        <v>166.4710945611088</v>
      </c>
      <c r="J250" s="118">
        <f t="shared" si="115"/>
        <v>146.65528631125699</v>
      </c>
      <c r="K250" s="118">
        <f t="shared" si="115"/>
        <v>154.15170836295303</v>
      </c>
      <c r="L250" s="118">
        <f t="shared" si="115"/>
        <v>188.11080894807282</v>
      </c>
      <c r="M250" s="118">
        <f t="shared" si="115"/>
        <v>158.01458417952929</v>
      </c>
      <c r="N250" s="118">
        <f t="shared" si="115"/>
        <v>171.99482115653851</v>
      </c>
      <c r="O250" s="118">
        <f t="shared" si="115"/>
        <v>161.86516118533763</v>
      </c>
      <c r="P250" s="118">
        <f t="shared" si="115"/>
        <v>164.23893443214502</v>
      </c>
      <c r="Q250" s="118">
        <f t="shared" si="115"/>
        <v>159.7462198972691</v>
      </c>
      <c r="R250" s="118">
        <f t="shared" ref="R250:V250" si="116">R251+R254+R256+R265</f>
        <v>169.05845215576153</v>
      </c>
      <c r="S250" s="118">
        <f t="shared" si="116"/>
        <v>167.9983433104355</v>
      </c>
      <c r="T250" s="118">
        <f t="shared" si="116"/>
        <v>163.75961038356886</v>
      </c>
      <c r="U250" s="118">
        <f t="shared" si="116"/>
        <v>160.58295248741123</v>
      </c>
      <c r="V250" s="118">
        <f t="shared" si="116"/>
        <v>170.86892338770562</v>
      </c>
      <c r="W250" s="118">
        <f t="shared" ref="W250:Y250" si="117">W251+W254+W256+W265</f>
        <v>161.30046148523053</v>
      </c>
      <c r="X250" s="118">
        <f t="shared" si="117"/>
        <v>176.1273418425194</v>
      </c>
      <c r="Y250" s="118">
        <f t="shared" si="117"/>
        <v>148.73865853504032</v>
      </c>
      <c r="DA250" s="129" t="s">
        <v>2954</v>
      </c>
    </row>
    <row r="251" spans="1:105" ht="12" customHeight="1" x14ac:dyDescent="0.25">
      <c r="A251" s="121" t="s">
        <v>57</v>
      </c>
      <c r="B251" s="123">
        <f t="shared" ref="B251:Q251" si="118">SUM(B252:B253)</f>
        <v>121.1217900180207</v>
      </c>
      <c r="C251" s="123">
        <f t="shared" si="118"/>
        <v>150.35674787048154</v>
      </c>
      <c r="D251" s="123">
        <f t="shared" si="118"/>
        <v>142.1656723428959</v>
      </c>
      <c r="E251" s="123">
        <f t="shared" si="118"/>
        <v>157.47594665709687</v>
      </c>
      <c r="F251" s="123">
        <f t="shared" si="118"/>
        <v>140.94153130886136</v>
      </c>
      <c r="G251" s="123">
        <f t="shared" si="118"/>
        <v>138.49150194555708</v>
      </c>
      <c r="H251" s="123">
        <f t="shared" si="118"/>
        <v>139.58613879014538</v>
      </c>
      <c r="I251" s="123">
        <f t="shared" si="118"/>
        <v>150.41846156691457</v>
      </c>
      <c r="J251" s="123">
        <f t="shared" si="118"/>
        <v>132.1714197919118</v>
      </c>
      <c r="K251" s="123">
        <f t="shared" si="118"/>
        <v>139.305722550361</v>
      </c>
      <c r="L251" s="123">
        <f t="shared" si="118"/>
        <v>171.82304126237287</v>
      </c>
      <c r="M251" s="123">
        <f t="shared" si="118"/>
        <v>141.79915952631112</v>
      </c>
      <c r="N251" s="123">
        <f t="shared" si="118"/>
        <v>155.70554213783058</v>
      </c>
      <c r="O251" s="123">
        <f t="shared" si="118"/>
        <v>145.62532765734409</v>
      </c>
      <c r="P251" s="123">
        <f t="shared" si="118"/>
        <v>147.93078836686269</v>
      </c>
      <c r="Q251" s="123">
        <f t="shared" si="118"/>
        <v>143.41997512025446</v>
      </c>
      <c r="R251" s="123">
        <f t="shared" ref="R251:V251" si="119">SUM(R252:R253)</f>
        <v>153.41084279770303</v>
      </c>
      <c r="S251" s="123">
        <f t="shared" si="119"/>
        <v>152.7251240286293</v>
      </c>
      <c r="T251" s="123">
        <f t="shared" si="119"/>
        <v>149.03712801887076</v>
      </c>
      <c r="U251" s="123">
        <f t="shared" si="119"/>
        <v>146.14933344714444</v>
      </c>
      <c r="V251" s="123">
        <f t="shared" si="119"/>
        <v>154.24560004692967</v>
      </c>
      <c r="W251" s="123">
        <f t="shared" ref="W251:Y251" si="120">SUM(W252:W253)</f>
        <v>146.98030657659817</v>
      </c>
      <c r="X251" s="123">
        <f t="shared" si="120"/>
        <v>160.95810618816583</v>
      </c>
      <c r="Y251" s="123">
        <f t="shared" si="120"/>
        <v>136.75750416729599</v>
      </c>
      <c r="DA251" s="130" t="s">
        <v>2955</v>
      </c>
    </row>
    <row r="252" spans="1:105" ht="12" customHeight="1" x14ac:dyDescent="0.25">
      <c r="A252" s="97" t="s">
        <v>211</v>
      </c>
      <c r="B252" s="99">
        <v>118.37202325580404</v>
      </c>
      <c r="C252" s="99">
        <v>146.95273805122523</v>
      </c>
      <c r="D252" s="99">
        <v>139.02622077733599</v>
      </c>
      <c r="E252" s="99">
        <v>154.04932079488782</v>
      </c>
      <c r="F252" s="99">
        <v>137.96018379874411</v>
      </c>
      <c r="G252" s="99">
        <v>135.61406692196536</v>
      </c>
      <c r="H252" s="99">
        <v>136.73223368385965</v>
      </c>
      <c r="I252" s="99">
        <v>147.38782219745141</v>
      </c>
      <c r="J252" s="99">
        <v>129.55640854053189</v>
      </c>
      <c r="K252" s="99">
        <v>136.57851386833084</v>
      </c>
      <c r="L252" s="99">
        <v>168.47999836712967</v>
      </c>
      <c r="M252" s="99">
        <v>139.0968370584003</v>
      </c>
      <c r="N252" s="99">
        <v>152.75810883050681</v>
      </c>
      <c r="O252" s="99">
        <v>142.90731418399068</v>
      </c>
      <c r="P252" s="99">
        <v>145.19758329556026</v>
      </c>
      <c r="Q252" s="99">
        <v>140.79868198612255</v>
      </c>
      <c r="R252" s="99">
        <v>150.61306144677533</v>
      </c>
      <c r="S252" s="99">
        <v>149.96709529751976</v>
      </c>
      <c r="T252" s="99">
        <v>146.37409301389758</v>
      </c>
      <c r="U252" s="99">
        <v>143.55266573307105</v>
      </c>
      <c r="V252" s="99">
        <v>151.51503181020161</v>
      </c>
      <c r="W252" s="99">
        <v>144.36810317377606</v>
      </c>
      <c r="X252" s="99">
        <v>158.11656718574505</v>
      </c>
      <c r="Y252" s="99">
        <v>134.34478097498044</v>
      </c>
      <c r="DA252" s="63" t="s">
        <v>2956</v>
      </c>
    </row>
    <row r="253" spans="1:105" ht="12" customHeight="1" x14ac:dyDescent="0.25">
      <c r="A253" s="97" t="s">
        <v>53</v>
      </c>
      <c r="B253" s="99">
        <v>2.7497667622166633</v>
      </c>
      <c r="C253" s="99">
        <v>3.4040098192563075</v>
      </c>
      <c r="D253" s="99">
        <v>3.1394515655599093</v>
      </c>
      <c r="E253" s="99">
        <v>3.42662586220905</v>
      </c>
      <c r="F253" s="99">
        <v>2.9813475101172533</v>
      </c>
      <c r="G253" s="99">
        <v>2.8774350235917097</v>
      </c>
      <c r="H253" s="99">
        <v>2.8539051062857319</v>
      </c>
      <c r="I253" s="99">
        <v>3.0306393694631528</v>
      </c>
      <c r="J253" s="99">
        <v>2.615011251379916</v>
      </c>
      <c r="K253" s="99">
        <v>2.7272086820301626</v>
      </c>
      <c r="L253" s="99">
        <v>3.3430428952432112</v>
      </c>
      <c r="M253" s="99">
        <v>2.7023224679108186</v>
      </c>
      <c r="N253" s="99">
        <v>2.9474333073237768</v>
      </c>
      <c r="O253" s="99">
        <v>2.7180134733534036</v>
      </c>
      <c r="P253" s="99">
        <v>2.7332050713024265</v>
      </c>
      <c r="Q253" s="99">
        <v>2.6212931341319123</v>
      </c>
      <c r="R253" s="99">
        <v>2.7977813509276901</v>
      </c>
      <c r="S253" s="99">
        <v>2.7580287311095288</v>
      </c>
      <c r="T253" s="99">
        <v>2.6630350049731737</v>
      </c>
      <c r="U253" s="99">
        <v>2.5966677140734045</v>
      </c>
      <c r="V253" s="99">
        <v>2.7305682367280739</v>
      </c>
      <c r="W253" s="99">
        <v>2.6122034028221153</v>
      </c>
      <c r="X253" s="99">
        <v>2.841539002420769</v>
      </c>
      <c r="Y253" s="99">
        <v>2.4127231923155579</v>
      </c>
      <c r="DA253" s="63" t="s">
        <v>2957</v>
      </c>
    </row>
    <row r="254" spans="1:105" ht="12" customHeight="1" x14ac:dyDescent="0.25">
      <c r="A254" s="121" t="s">
        <v>92</v>
      </c>
      <c r="B254" s="123">
        <f t="shared" ref="B254:Y254" si="121">B255</f>
        <v>0.18843476938258444</v>
      </c>
      <c r="C254" s="123">
        <f t="shared" si="121"/>
        <v>0.20715246664369022</v>
      </c>
      <c r="D254" s="123">
        <f t="shared" si="121"/>
        <v>0.22726074806748237</v>
      </c>
      <c r="E254" s="123">
        <f t="shared" si="121"/>
        <v>0.2856840607864285</v>
      </c>
      <c r="F254" s="123">
        <f t="shared" si="121"/>
        <v>0.2554578570421428</v>
      </c>
      <c r="G254" s="123">
        <f t="shared" si="121"/>
        <v>0.2579181058859244</v>
      </c>
      <c r="H254" s="123">
        <f t="shared" si="121"/>
        <v>0.2477254751011084</v>
      </c>
      <c r="I254" s="123">
        <f t="shared" si="121"/>
        <v>0.24180724913500748</v>
      </c>
      <c r="J254" s="123">
        <f t="shared" si="121"/>
        <v>0.26166683409292352</v>
      </c>
      <c r="K254" s="123">
        <f t="shared" si="121"/>
        <v>0.26052597733655225</v>
      </c>
      <c r="L254" s="123">
        <f t="shared" si="121"/>
        <v>0.3638763960948328</v>
      </c>
      <c r="M254" s="123">
        <f t="shared" si="121"/>
        <v>0.33578609656517983</v>
      </c>
      <c r="N254" s="123">
        <f t="shared" si="121"/>
        <v>0.40583402780012012</v>
      </c>
      <c r="O254" s="123">
        <f t="shared" si="121"/>
        <v>0.50456540456969801</v>
      </c>
      <c r="P254" s="123">
        <f t="shared" si="121"/>
        <v>0.63051129742932277</v>
      </c>
      <c r="Q254" s="123">
        <f t="shared" si="121"/>
        <v>0.65089266722184935</v>
      </c>
      <c r="R254" s="123">
        <f t="shared" si="121"/>
        <v>0.68191367942227243</v>
      </c>
      <c r="S254" s="123">
        <f t="shared" si="121"/>
        <v>0.65278134756847361</v>
      </c>
      <c r="T254" s="123">
        <f t="shared" si="121"/>
        <v>0.62414252573038576</v>
      </c>
      <c r="U254" s="123">
        <f t="shared" si="121"/>
        <v>0.6244039117992628</v>
      </c>
      <c r="V254" s="123">
        <f t="shared" si="121"/>
        <v>0.58794292513752122</v>
      </c>
      <c r="W254" s="123">
        <f t="shared" si="121"/>
        <v>0.64905583154817148</v>
      </c>
      <c r="X254" s="123">
        <f t="shared" si="121"/>
        <v>0.53499986170374403</v>
      </c>
      <c r="Y254" s="123">
        <f t="shared" si="121"/>
        <v>0.54673327429770469</v>
      </c>
      <c r="DA254" s="130" t="s">
        <v>2958</v>
      </c>
    </row>
    <row r="255" spans="1:105" ht="12" customHeight="1" x14ac:dyDescent="0.25">
      <c r="A255" s="97" t="s">
        <v>53</v>
      </c>
      <c r="B255" s="99">
        <f>RES_hhdet_tess!B48</f>
        <v>0.18843476938258444</v>
      </c>
      <c r="C255" s="99">
        <f>RES_hhdet_tess!C48</f>
        <v>0.20715246664369022</v>
      </c>
      <c r="D255" s="99">
        <f>RES_hhdet_tess!D48</f>
        <v>0.22726074806748237</v>
      </c>
      <c r="E255" s="99">
        <f>RES_hhdet_tess!E48</f>
        <v>0.2856840607864285</v>
      </c>
      <c r="F255" s="99">
        <f>RES_hhdet_tess!F48</f>
        <v>0.2554578570421428</v>
      </c>
      <c r="G255" s="99">
        <f>RES_hhdet_tess!G48</f>
        <v>0.2579181058859244</v>
      </c>
      <c r="H255" s="99">
        <f>RES_hhdet_tess!H48</f>
        <v>0.2477254751011084</v>
      </c>
      <c r="I255" s="99">
        <f>RES_hhdet_tess!I48</f>
        <v>0.24180724913500748</v>
      </c>
      <c r="J255" s="99">
        <f>RES_hhdet_tess!J48</f>
        <v>0.26166683409292352</v>
      </c>
      <c r="K255" s="99">
        <f>RES_hhdet_tess!K48</f>
        <v>0.26052597733655225</v>
      </c>
      <c r="L255" s="99">
        <f>RES_hhdet_tess!L48</f>
        <v>0.3638763960948328</v>
      </c>
      <c r="M255" s="99">
        <f>RES_hhdet_tess!M48</f>
        <v>0.33578609656517983</v>
      </c>
      <c r="N255" s="99">
        <f>RES_hhdet_tess!N48</f>
        <v>0.40583402780012012</v>
      </c>
      <c r="O255" s="99">
        <f>RES_hhdet_tess!O48</f>
        <v>0.50456540456969801</v>
      </c>
      <c r="P255" s="99">
        <f>RES_hhdet_tess!P48</f>
        <v>0.63051129742932277</v>
      </c>
      <c r="Q255" s="99">
        <f>RES_hhdet_tess!Q48</f>
        <v>0.65089266722184935</v>
      </c>
      <c r="R255" s="99">
        <f>RES_hhdet_tess!R48</f>
        <v>0.68191367942227243</v>
      </c>
      <c r="S255" s="99">
        <f>RES_hhdet_tess!S48</f>
        <v>0.65278134756847361</v>
      </c>
      <c r="T255" s="99">
        <f>RES_hhdet_tess!T48</f>
        <v>0.62414252573038576</v>
      </c>
      <c r="U255" s="99">
        <f>RES_hhdet_tess!U48</f>
        <v>0.6244039117992628</v>
      </c>
      <c r="V255" s="99">
        <f>RES_hhdet_tess!V48</f>
        <v>0.58794292513752122</v>
      </c>
      <c r="W255" s="99">
        <f>RES_hhdet_tess!W48</f>
        <v>0.64905583154817148</v>
      </c>
      <c r="X255" s="99">
        <f>RES_hhdet_tess!X48</f>
        <v>0.53499986170374403</v>
      </c>
      <c r="Y255" s="99">
        <f>RES_hhdet_tess!Y48</f>
        <v>0.54673327429770469</v>
      </c>
      <c r="DA255" s="63" t="s">
        <v>2959</v>
      </c>
    </row>
    <row r="256" spans="1:105" ht="12" customHeight="1" x14ac:dyDescent="0.25">
      <c r="A256" s="121" t="s">
        <v>55</v>
      </c>
      <c r="B256" s="123">
        <v>13.084234481687364</v>
      </c>
      <c r="C256" s="123">
        <v>14.748795138061123</v>
      </c>
      <c r="D256" s="123">
        <v>13.868868495109655</v>
      </c>
      <c r="E256" s="123">
        <v>14.59921055351961</v>
      </c>
      <c r="F256" s="123">
        <v>13.75036641722604</v>
      </c>
      <c r="G256" s="123">
        <v>13.81757382256451</v>
      </c>
      <c r="H256" s="123">
        <v>13.687383862347671</v>
      </c>
      <c r="I256" s="123">
        <v>14.377372887154849</v>
      </c>
      <c r="J256" s="123">
        <v>12.718344537829916</v>
      </c>
      <c r="K256" s="123">
        <v>12.96655454830443</v>
      </c>
      <c r="L256" s="123">
        <v>14.28703847395605</v>
      </c>
      <c r="M256" s="123">
        <v>14.242140238432519</v>
      </c>
      <c r="N256" s="123">
        <v>14.193511704722528</v>
      </c>
      <c r="O256" s="123">
        <v>14.032402620429675</v>
      </c>
      <c r="P256" s="123">
        <v>13.992017992243788</v>
      </c>
      <c r="Q256" s="123">
        <v>13.988318920772468</v>
      </c>
      <c r="R256" s="123">
        <v>13.286134175327295</v>
      </c>
      <c r="S256" s="123">
        <v>12.944641865958841</v>
      </c>
      <c r="T256" s="123">
        <v>12.388222523237388</v>
      </c>
      <c r="U256" s="123">
        <v>12.080675072252184</v>
      </c>
      <c r="V256" s="123">
        <v>13.740652361995265</v>
      </c>
      <c r="W256" s="123">
        <v>11.40509091272984</v>
      </c>
      <c r="X256" s="123">
        <v>12.52286710504579</v>
      </c>
      <c r="Y256" s="123">
        <v>9.4659845986710511</v>
      </c>
      <c r="DA256" s="130" t="s">
        <v>2960</v>
      </c>
    </row>
    <row r="257" spans="1:105" ht="12" customHeight="1" x14ac:dyDescent="0.25">
      <c r="A257" s="97" t="s">
        <v>138</v>
      </c>
      <c r="B257" s="99">
        <v>13.046034255146152</v>
      </c>
      <c r="C257" s="99">
        <v>14.772835357702558</v>
      </c>
      <c r="D257" s="99">
        <v>13.862537118189849</v>
      </c>
      <c r="E257" s="99">
        <v>14.626460061866311</v>
      </c>
      <c r="F257" s="99">
        <v>13.75159996643476</v>
      </c>
      <c r="G257" s="99">
        <v>13.807418333232567</v>
      </c>
      <c r="H257" s="99">
        <v>13.676262873894794</v>
      </c>
      <c r="I257" s="99">
        <v>14.40405996975592</v>
      </c>
      <c r="J257" s="99">
        <v>12.697259537509419</v>
      </c>
      <c r="K257" s="99">
        <v>12.942070460229683</v>
      </c>
      <c r="L257" s="99">
        <v>14.306239623109446</v>
      </c>
      <c r="M257" s="99">
        <v>14.240852835609038</v>
      </c>
      <c r="N257" s="99">
        <v>14.192847224028633</v>
      </c>
      <c r="O257" s="99">
        <v>14.029618199013868</v>
      </c>
      <c r="P257" s="99">
        <v>13.99973361833981</v>
      </c>
      <c r="Q257" s="99">
        <v>14.003375131372845</v>
      </c>
      <c r="R257" s="99">
        <v>13.281760148679897</v>
      </c>
      <c r="S257" s="99">
        <v>12.943088620419321</v>
      </c>
      <c r="T257" s="99">
        <v>12.382322509358238</v>
      </c>
      <c r="U257" s="99">
        <v>12.074865383514366</v>
      </c>
      <c r="V257" s="99">
        <v>13.772697925922829</v>
      </c>
      <c r="W257" s="99">
        <v>11.382364630581657</v>
      </c>
      <c r="X257" s="99">
        <v>12.623835373057146</v>
      </c>
      <c r="Y257" s="99">
        <v>9.0655759928577027</v>
      </c>
      <c r="DA257" s="63" t="s">
        <v>2961</v>
      </c>
    </row>
    <row r="258" spans="1:105" ht="12" customHeight="1" x14ac:dyDescent="0.25">
      <c r="A258" s="97" t="s">
        <v>137</v>
      </c>
      <c r="B258" s="99">
        <v>13.046034255146152</v>
      </c>
      <c r="C258" s="99">
        <v>14.771576052406408</v>
      </c>
      <c r="D258" s="99">
        <v>13.862388427772112</v>
      </c>
      <c r="E258" s="99">
        <v>14.625496733194398</v>
      </c>
      <c r="F258" s="99">
        <v>13.751141396413999</v>
      </c>
      <c r="G258" s="99">
        <v>13.807981276501792</v>
      </c>
      <c r="H258" s="99">
        <v>13.667465606315675</v>
      </c>
      <c r="I258" s="99">
        <v>14.389433322078039</v>
      </c>
      <c r="J258" s="99">
        <v>12.683463824266163</v>
      </c>
      <c r="K258" s="99">
        <v>12.926301983387139</v>
      </c>
      <c r="L258" s="99">
        <v>14.28376599056098</v>
      </c>
      <c r="M258" s="99">
        <v>14.227675472822453</v>
      </c>
      <c r="N258" s="99">
        <v>14.184550710000549</v>
      </c>
      <c r="O258" s="99">
        <v>14.019156573617748</v>
      </c>
      <c r="P258" s="99">
        <v>13.959115569586521</v>
      </c>
      <c r="Q258" s="99">
        <v>13.955244913393708</v>
      </c>
      <c r="R258" s="99">
        <v>13.231340455814749</v>
      </c>
      <c r="S258" s="99">
        <v>12.893657689083003</v>
      </c>
      <c r="T258" s="99">
        <v>12.320379676259583</v>
      </c>
      <c r="U258" s="99">
        <v>12.000048537322245</v>
      </c>
      <c r="V258" s="99">
        <v>13.658814991375714</v>
      </c>
      <c r="W258" s="99">
        <v>11.294943161621905</v>
      </c>
      <c r="X258" s="99">
        <v>12.536078379503628</v>
      </c>
      <c r="Y258" s="99">
        <v>9.0112216791053203</v>
      </c>
      <c r="DA258" s="63" t="s">
        <v>2962</v>
      </c>
    </row>
    <row r="259" spans="1:105" ht="12" customHeight="1" x14ac:dyDescent="0.25">
      <c r="A259" s="100" t="s">
        <v>211</v>
      </c>
      <c r="B259" s="102">
        <v>10.493145521397642</v>
      </c>
      <c r="C259" s="102">
        <v>11.7897958739694</v>
      </c>
      <c r="D259" s="102">
        <v>11.091880762541516</v>
      </c>
      <c r="E259" s="102">
        <v>11.648123735226166</v>
      </c>
      <c r="F259" s="102">
        <v>10.966272297824958</v>
      </c>
      <c r="G259" s="102">
        <v>11.059329768427888</v>
      </c>
      <c r="H259" s="102">
        <v>10.937597127778966</v>
      </c>
      <c r="I259" s="102">
        <v>11.679098402729746</v>
      </c>
      <c r="J259" s="102">
        <v>10.195926559558281</v>
      </c>
      <c r="K259" s="102">
        <v>10.394984790041303</v>
      </c>
      <c r="L259" s="102">
        <v>11.450613897682576</v>
      </c>
      <c r="M259" s="102">
        <v>11.447196484439679</v>
      </c>
      <c r="N259" s="102">
        <v>11.401541409014166</v>
      </c>
      <c r="O259" s="102">
        <v>11.253250357427547</v>
      </c>
      <c r="P259" s="102">
        <v>11.213803588692949</v>
      </c>
      <c r="Q259" s="102">
        <v>11.192851037200974</v>
      </c>
      <c r="R259" s="102">
        <v>10.639942938775643</v>
      </c>
      <c r="S259" s="102">
        <v>10.369817760110772</v>
      </c>
      <c r="T259" s="102">
        <v>9.9180353865949034</v>
      </c>
      <c r="U259" s="102">
        <v>9.6497111465474088</v>
      </c>
      <c r="V259" s="102">
        <v>10.975901687975213</v>
      </c>
      <c r="W259" s="102">
        <v>8.9733638896415577</v>
      </c>
      <c r="X259" s="102">
        <v>9.9572830379220285</v>
      </c>
      <c r="Y259" s="102">
        <v>7.2733874749336298</v>
      </c>
      <c r="DA259" s="131" t="s">
        <v>2963</v>
      </c>
    </row>
    <row r="260" spans="1:105" ht="12" customHeight="1" x14ac:dyDescent="0.25">
      <c r="A260" s="103" t="s">
        <v>52</v>
      </c>
      <c r="B260" s="105">
        <v>2.5528887337485098</v>
      </c>
      <c r="C260" s="105">
        <v>2.9817801784370084</v>
      </c>
      <c r="D260" s="105">
        <v>2.7705076652305962</v>
      </c>
      <c r="E260" s="105">
        <v>2.9773729979682355</v>
      </c>
      <c r="F260" s="105">
        <v>2.7848690985890427</v>
      </c>
      <c r="G260" s="105">
        <v>2.7486515080739014</v>
      </c>
      <c r="H260" s="105">
        <v>2.7298684785367078</v>
      </c>
      <c r="I260" s="105">
        <v>2.7103349193482948</v>
      </c>
      <c r="J260" s="105">
        <v>2.4875372647078842</v>
      </c>
      <c r="K260" s="105">
        <v>2.531317193345838</v>
      </c>
      <c r="L260" s="105">
        <v>2.833152092878406</v>
      </c>
      <c r="M260" s="105">
        <v>2.7804789883827756</v>
      </c>
      <c r="N260" s="105">
        <v>2.7830093009863832</v>
      </c>
      <c r="O260" s="105">
        <v>2.7659062161902015</v>
      </c>
      <c r="P260" s="105">
        <v>2.7453119808935722</v>
      </c>
      <c r="Q260" s="105">
        <v>2.7623938761927311</v>
      </c>
      <c r="R260" s="105">
        <v>2.5913975170391041</v>
      </c>
      <c r="S260" s="105">
        <v>2.5238399289722304</v>
      </c>
      <c r="T260" s="105">
        <v>2.4023442896646765</v>
      </c>
      <c r="U260" s="105">
        <v>2.3503373907748366</v>
      </c>
      <c r="V260" s="105">
        <v>2.6829133034004995</v>
      </c>
      <c r="W260" s="105">
        <v>2.3215792719803492</v>
      </c>
      <c r="X260" s="105">
        <v>2.578795341581599</v>
      </c>
      <c r="Y260" s="105">
        <v>1.7378342041716905</v>
      </c>
      <c r="DA260" s="132" t="s">
        <v>2964</v>
      </c>
    </row>
    <row r="261" spans="1:105" ht="12" customHeight="1" x14ac:dyDescent="0.25">
      <c r="A261" s="106" t="s">
        <v>122</v>
      </c>
      <c r="B261" s="102">
        <v>14.251711128329829</v>
      </c>
      <c r="C261" s="102">
        <v>14.030455460505726</v>
      </c>
      <c r="D261" s="102">
        <v>14.058878560388413</v>
      </c>
      <c r="E261" s="102">
        <v>13.777866077116514</v>
      </c>
      <c r="F261" s="102">
        <v>13.713114244389052</v>
      </c>
      <c r="G261" s="102">
        <v>14.124975562777761</v>
      </c>
      <c r="H261" s="102">
        <v>14.024637544516352</v>
      </c>
      <c r="I261" s="102">
        <v>13.567311552163938</v>
      </c>
      <c r="J261" s="102">
        <v>13.358829272041184</v>
      </c>
      <c r="K261" s="102">
        <v>13.712162324615605</v>
      </c>
      <c r="L261" s="102">
        <v>13.699412907663669</v>
      </c>
      <c r="M261" s="102">
        <v>14.282075187268543</v>
      </c>
      <c r="N261" s="102">
        <v>14.214262462194245</v>
      </c>
      <c r="O261" s="102">
        <v>14.120013977320896</v>
      </c>
      <c r="P261" s="102">
        <v>13.749122946962562</v>
      </c>
      <c r="Q261" s="102">
        <v>13.510765310114746</v>
      </c>
      <c r="R261" s="102">
        <v>13.429035912918328</v>
      </c>
      <c r="S261" s="102">
        <v>12.997956109683296</v>
      </c>
      <c r="T261" s="102">
        <v>12.605342829906759</v>
      </c>
      <c r="U261" s="102">
        <v>12.325842801730447</v>
      </c>
      <c r="V261" s="102">
        <v>12.231090316952464</v>
      </c>
      <c r="W261" s="102">
        <v>11.98183855925665</v>
      </c>
      <c r="X261" s="102">
        <v>11.275469085042051</v>
      </c>
      <c r="Y261" s="102">
        <v>11.376200459798808</v>
      </c>
      <c r="DA261" s="131" t="s">
        <v>2965</v>
      </c>
    </row>
    <row r="262" spans="1:105" ht="12" customHeight="1" x14ac:dyDescent="0.25">
      <c r="A262" s="107" t="s">
        <v>121</v>
      </c>
      <c r="B262" s="105">
        <v>14.251711128329827</v>
      </c>
      <c r="C262" s="105">
        <v>14.030355130866925</v>
      </c>
      <c r="D262" s="105">
        <v>14.059099120849391</v>
      </c>
      <c r="E262" s="105">
        <v>13.77848647054061</v>
      </c>
      <c r="F262" s="105">
        <v>13.713568443358053</v>
      </c>
      <c r="G262" s="105">
        <v>14.123340499029748</v>
      </c>
      <c r="H262" s="105">
        <v>14.016877035416115</v>
      </c>
      <c r="I262" s="105">
        <v>13.55923241478521</v>
      </c>
      <c r="J262" s="105">
        <v>13.350053533899246</v>
      </c>
      <c r="K262" s="105">
        <v>13.704393070492996</v>
      </c>
      <c r="L262" s="105">
        <v>13.69374621960602</v>
      </c>
      <c r="M262" s="105">
        <v>14.279765259716779</v>
      </c>
      <c r="N262" s="105">
        <v>14.21542226300445</v>
      </c>
      <c r="O262" s="105">
        <v>14.119488243724962</v>
      </c>
      <c r="P262" s="105">
        <v>13.728565102049631</v>
      </c>
      <c r="Q262" s="105">
        <v>13.488972424472887</v>
      </c>
      <c r="R262" s="105">
        <v>13.40556366151165</v>
      </c>
      <c r="S262" s="105">
        <v>12.984417235322899</v>
      </c>
      <c r="T262" s="105">
        <v>12.594213681055761</v>
      </c>
      <c r="U262" s="105">
        <v>12.318394446090377</v>
      </c>
      <c r="V262" s="105">
        <v>12.227268726106594</v>
      </c>
      <c r="W262" s="105">
        <v>11.985950635165487</v>
      </c>
      <c r="X262" s="105">
        <v>11.277846290486812</v>
      </c>
      <c r="Y262" s="105">
        <v>11.377721051515486</v>
      </c>
      <c r="DA262" s="132" t="s">
        <v>2966</v>
      </c>
    </row>
    <row r="263" spans="1:105" ht="12" customHeight="1" x14ac:dyDescent="0.25">
      <c r="A263" s="108" t="s">
        <v>53</v>
      </c>
      <c r="B263" s="99">
        <v>11.462946122205084</v>
      </c>
      <c r="C263" s="99">
        <v>11.198149545079673</v>
      </c>
      <c r="D263" s="99">
        <v>11.249267615244682</v>
      </c>
      <c r="E263" s="99">
        <v>10.973487009890931</v>
      </c>
      <c r="F263" s="99">
        <v>10.936275262041969</v>
      </c>
      <c r="G263" s="99">
        <v>11.31193254132752</v>
      </c>
      <c r="H263" s="99">
        <v>11.217310062465128</v>
      </c>
      <c r="I263" s="99">
        <v>11.005109561111993</v>
      </c>
      <c r="J263" s="99">
        <v>10.732049110427663</v>
      </c>
      <c r="K263" s="99">
        <v>11.021080449052585</v>
      </c>
      <c r="L263" s="99">
        <v>10.977519042795329</v>
      </c>
      <c r="M263" s="99">
        <v>11.489226210207432</v>
      </c>
      <c r="N263" s="99">
        <v>11.426430928743889</v>
      </c>
      <c r="O263" s="99">
        <v>11.333891031505489</v>
      </c>
      <c r="P263" s="99">
        <v>11.028627007708991</v>
      </c>
      <c r="Q263" s="99">
        <v>10.818996876182501</v>
      </c>
      <c r="R263" s="99">
        <v>10.780948013410748</v>
      </c>
      <c r="S263" s="99">
        <v>10.443258748473284</v>
      </c>
      <c r="T263" s="99">
        <v>10.139666838826413</v>
      </c>
      <c r="U263" s="99">
        <v>9.9068983653843041</v>
      </c>
      <c r="V263" s="99">
        <v>9.8238640615442225</v>
      </c>
      <c r="W263" s="99">
        <v>9.5202082170475091</v>
      </c>
      <c r="X263" s="99">
        <v>8.9560432878042988</v>
      </c>
      <c r="Y263" s="99">
        <v>9.1824097273988077</v>
      </c>
      <c r="DA263" s="63" t="s">
        <v>2967</v>
      </c>
    </row>
    <row r="264" spans="1:105" ht="12" customHeight="1" x14ac:dyDescent="0.25">
      <c r="A264" s="108" t="s">
        <v>52</v>
      </c>
      <c r="B264" s="99">
        <v>2.788765006124744</v>
      </c>
      <c r="C264" s="99">
        <v>2.8322055857872477</v>
      </c>
      <c r="D264" s="99">
        <v>2.8098315056047065</v>
      </c>
      <c r="E264" s="99">
        <v>2.804999460649678</v>
      </c>
      <c r="F264" s="99">
        <v>2.7772931813160855</v>
      </c>
      <c r="G264" s="99">
        <v>2.8114079577022282</v>
      </c>
      <c r="H264" s="99">
        <v>2.799566972950986</v>
      </c>
      <c r="I264" s="99">
        <v>2.554122853673217</v>
      </c>
      <c r="J264" s="99">
        <v>2.6180044234715818</v>
      </c>
      <c r="K264" s="99">
        <v>2.6833126214404097</v>
      </c>
      <c r="L264" s="99">
        <v>2.71622717681069</v>
      </c>
      <c r="M264" s="99">
        <v>2.7905390495093485</v>
      </c>
      <c r="N264" s="99">
        <v>2.788991334260563</v>
      </c>
      <c r="O264" s="99">
        <v>2.7855972122194714</v>
      </c>
      <c r="P264" s="99">
        <v>2.6999380943406401</v>
      </c>
      <c r="Q264" s="99">
        <v>2.6699755482903873</v>
      </c>
      <c r="R264" s="99">
        <v>2.6246156481009013</v>
      </c>
      <c r="S264" s="99">
        <v>2.5411584868496173</v>
      </c>
      <c r="T264" s="99">
        <v>2.4545468422293477</v>
      </c>
      <c r="U264" s="99">
        <v>2.4114960807060735</v>
      </c>
      <c r="V264" s="99">
        <v>2.4034046645623688</v>
      </c>
      <c r="W264" s="99">
        <v>2.4657424181179821</v>
      </c>
      <c r="X264" s="99">
        <v>2.3218030026825112</v>
      </c>
      <c r="Y264" s="99">
        <v>2.1953113241166791</v>
      </c>
      <c r="DA264" s="63" t="s">
        <v>2968</v>
      </c>
    </row>
    <row r="265" spans="1:105" ht="12" customHeight="1" x14ac:dyDescent="0.25">
      <c r="A265" s="121" t="s">
        <v>54</v>
      </c>
      <c r="B265" s="123">
        <v>1.3861181481507292</v>
      </c>
      <c r="C265" s="123">
        <v>1.4262140232745188</v>
      </c>
      <c r="D265" s="123">
        <v>1.4265052248798458</v>
      </c>
      <c r="E265" s="123">
        <v>1.4437095791449324</v>
      </c>
      <c r="F265" s="123">
        <v>1.4257306080826402</v>
      </c>
      <c r="G265" s="123">
        <v>1.4738904778422837</v>
      </c>
      <c r="H265" s="123">
        <v>1.4176022821129359</v>
      </c>
      <c r="I265" s="123">
        <v>1.4334528579043639</v>
      </c>
      <c r="J265" s="123">
        <v>1.5038551474223416</v>
      </c>
      <c r="K265" s="123">
        <v>1.6189052869510479</v>
      </c>
      <c r="L265" s="123">
        <v>1.636852815649066</v>
      </c>
      <c r="M265" s="123">
        <v>1.6374983182204677</v>
      </c>
      <c r="N265" s="123">
        <v>1.6899332861852678</v>
      </c>
      <c r="O265" s="123">
        <v>1.7028655029941711</v>
      </c>
      <c r="P265" s="123">
        <v>1.6856167756092113</v>
      </c>
      <c r="Q265" s="123">
        <v>1.6870331890203301</v>
      </c>
      <c r="R265" s="123">
        <v>1.6795615033089184</v>
      </c>
      <c r="S265" s="123">
        <v>1.6757960682789022</v>
      </c>
      <c r="T265" s="123">
        <v>1.710117315730348</v>
      </c>
      <c r="U265" s="123">
        <v>1.7285400562153261</v>
      </c>
      <c r="V265" s="123">
        <v>2.2947280536431562</v>
      </c>
      <c r="W265" s="123">
        <v>2.2660081643543517</v>
      </c>
      <c r="X265" s="123">
        <v>2.1113686876040418</v>
      </c>
      <c r="Y265" s="123">
        <v>1.9684364947755861</v>
      </c>
      <c r="DA265" s="130" t="s">
        <v>2969</v>
      </c>
    </row>
    <row r="266" spans="1:105" ht="12" customHeight="1" x14ac:dyDescent="0.25">
      <c r="A266" s="97" t="s">
        <v>50</v>
      </c>
      <c r="B266" s="99">
        <v>1.0209003338872717</v>
      </c>
      <c r="C266" s="99">
        <v>1.5775423287298571</v>
      </c>
      <c r="D266" s="99">
        <v>1.4843631396270327</v>
      </c>
      <c r="E266" s="99">
        <v>1.6863503293582884</v>
      </c>
      <c r="F266" s="99">
        <v>1.4383752991456566</v>
      </c>
      <c r="G266" s="99">
        <v>1.7734652280936352</v>
      </c>
      <c r="H266" s="99">
        <v>0.92794414381755341</v>
      </c>
      <c r="I266" s="99">
        <v>1.2323700573619873</v>
      </c>
      <c r="J266" s="99">
        <v>1.7297944561807919</v>
      </c>
      <c r="K266" s="99">
        <v>2.0245477841462085</v>
      </c>
      <c r="L266" s="99">
        <v>1.5878911360288135</v>
      </c>
      <c r="M266" s="99">
        <v>1.5286812176337197</v>
      </c>
      <c r="N266" s="99">
        <v>1.2754713352174751</v>
      </c>
      <c r="O266" s="99">
        <v>1.7348628272438305</v>
      </c>
      <c r="P266" s="99">
        <v>1.6488249510102875</v>
      </c>
      <c r="Q266" s="99">
        <v>2.0216921655920497</v>
      </c>
      <c r="R266" s="99">
        <v>1.6023016075173655</v>
      </c>
      <c r="S266" s="99">
        <v>1.6475697300845198</v>
      </c>
      <c r="T266" s="99">
        <v>1.7111748036578471</v>
      </c>
      <c r="U266" s="99">
        <v>1.7528000859320914</v>
      </c>
      <c r="V266" s="99">
        <v>2.2698287586166077</v>
      </c>
      <c r="W266" s="99">
        <v>2.3920621558189996</v>
      </c>
      <c r="X266" s="99">
        <v>2.1326608488297247</v>
      </c>
      <c r="Y266" s="99">
        <v>1.8301846210954089</v>
      </c>
      <c r="DA266" s="63" t="s">
        <v>2970</v>
      </c>
    </row>
    <row r="267" spans="1:105" ht="12" customHeight="1" x14ac:dyDescent="0.25">
      <c r="A267" s="109" t="s">
        <v>120</v>
      </c>
      <c r="B267" s="110">
        <v>1.4263848962196237</v>
      </c>
      <c r="C267" s="110">
        <v>1.4085053631862385</v>
      </c>
      <c r="D267" s="110">
        <v>1.4194480883735969</v>
      </c>
      <c r="E267" s="110">
        <v>1.4129831018749317</v>
      </c>
      <c r="F267" s="110">
        <v>1.4241640669408533</v>
      </c>
      <c r="G267" s="110">
        <v>1.437795457622226</v>
      </c>
      <c r="H267" s="110">
        <v>1.4736292811548868</v>
      </c>
      <c r="I267" s="110">
        <v>1.4560819742418212</v>
      </c>
      <c r="J267" s="110">
        <v>1.4779943494882712</v>
      </c>
      <c r="K267" s="110">
        <v>1.5738875912083392</v>
      </c>
      <c r="L267" s="110">
        <v>1.6415820171376214</v>
      </c>
      <c r="M267" s="110">
        <v>1.6457828707300943</v>
      </c>
      <c r="N267" s="110">
        <v>1.7175402787388336</v>
      </c>
      <c r="O267" s="110">
        <v>1.7008078786170839</v>
      </c>
      <c r="P267" s="110">
        <v>1.6880264449794584</v>
      </c>
      <c r="Q267" s="110">
        <v>1.6652906466610942</v>
      </c>
      <c r="R267" s="110">
        <v>1.6845797581658435</v>
      </c>
      <c r="S267" s="110">
        <v>1.6775530607647122</v>
      </c>
      <c r="T267" s="110">
        <v>1.7100539165083375</v>
      </c>
      <c r="U267" s="110">
        <v>1.7270909428681458</v>
      </c>
      <c r="V267" s="110">
        <v>2.2961641050064041</v>
      </c>
      <c r="W267" s="110">
        <v>2.2592727540837947</v>
      </c>
      <c r="X267" s="110">
        <v>2.1103410512769027</v>
      </c>
      <c r="Y267" s="110">
        <v>1.9742962059990121</v>
      </c>
      <c r="DA267" s="60" t="s">
        <v>2971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70.228968737835842</v>
      </c>
      <c r="C269" s="118">
        <f t="shared" si="122"/>
        <v>85.899242782402354</v>
      </c>
      <c r="D269" s="118">
        <f t="shared" si="122"/>
        <v>80.685311708047877</v>
      </c>
      <c r="E269" s="118">
        <f t="shared" si="122"/>
        <v>88.440057222422155</v>
      </c>
      <c r="F269" s="118">
        <f t="shared" si="122"/>
        <v>79.233500968670185</v>
      </c>
      <c r="G269" s="118">
        <f t="shared" si="122"/>
        <v>77.645176740883201</v>
      </c>
      <c r="H269" s="118">
        <f t="shared" si="122"/>
        <v>77.734114565396112</v>
      </c>
      <c r="I269" s="118">
        <f t="shared" si="122"/>
        <v>82.942816785294994</v>
      </c>
      <c r="J269" s="118">
        <f t="shared" si="122"/>
        <v>72.387554258446826</v>
      </c>
      <c r="K269" s="118">
        <f t="shared" si="122"/>
        <v>74.109000500749772</v>
      </c>
      <c r="L269" s="118">
        <f t="shared" si="122"/>
        <v>87.641276504328047</v>
      </c>
      <c r="M269" s="118">
        <f t="shared" si="122"/>
        <v>71.468484649225161</v>
      </c>
      <c r="N269" s="118">
        <f t="shared" si="122"/>
        <v>76.480925797214994</v>
      </c>
      <c r="O269" s="118">
        <f t="shared" si="122"/>
        <v>70.209492665254871</v>
      </c>
      <c r="P269" s="118">
        <f t="shared" si="122"/>
        <v>70.848190455811391</v>
      </c>
      <c r="Q269" s="118">
        <f t="shared" si="122"/>
        <v>68.36936864321649</v>
      </c>
      <c r="R269" s="118">
        <f t="shared" ref="R269:V269" si="123">R270+R273+R275+R284</f>
        <v>71.860388202096161</v>
      </c>
      <c r="S269" s="118">
        <f t="shared" si="123"/>
        <v>70.519453521952428</v>
      </c>
      <c r="T269" s="118">
        <f t="shared" si="123"/>
        <v>67.835975065848444</v>
      </c>
      <c r="U269" s="118">
        <f t="shared" si="123"/>
        <v>65.759559219253475</v>
      </c>
      <c r="V269" s="118">
        <f t="shared" si="123"/>
        <v>69.008147606118726</v>
      </c>
      <c r="W269" s="118">
        <f t="shared" ref="W269:Y269" si="124">W270+W273+W275+W284</f>
        <v>62.547150421232374</v>
      </c>
      <c r="X269" s="118">
        <f t="shared" si="124"/>
        <v>67.463993341328759</v>
      </c>
      <c r="Y269" s="118">
        <f t="shared" si="124"/>
        <v>55.276650740868973</v>
      </c>
      <c r="DA269" s="129" t="s">
        <v>3122</v>
      </c>
    </row>
    <row r="270" spans="1:105" ht="12" customHeight="1" x14ac:dyDescent="0.25">
      <c r="A270" s="121" t="s">
        <v>57</v>
      </c>
      <c r="B270" s="123">
        <f t="shared" ref="B270:Q270" si="125">SUM(B271:B272)</f>
        <v>64.289438010893207</v>
      </c>
      <c r="C270" s="123">
        <f t="shared" si="125"/>
        <v>79.179379615387944</v>
      </c>
      <c r="D270" s="123">
        <f t="shared" si="125"/>
        <v>74.392726025849711</v>
      </c>
      <c r="E270" s="123">
        <f t="shared" si="125"/>
        <v>81.812209829586251</v>
      </c>
      <c r="F270" s="123">
        <f t="shared" si="125"/>
        <v>73.017103741256975</v>
      </c>
      <c r="G270" s="123">
        <f t="shared" si="125"/>
        <v>71.404228584154964</v>
      </c>
      <c r="H270" s="123">
        <f t="shared" si="125"/>
        <v>71.600011199842456</v>
      </c>
      <c r="I270" s="123">
        <f t="shared" si="125"/>
        <v>76.497343757415791</v>
      </c>
      <c r="J270" s="123">
        <f t="shared" si="125"/>
        <v>66.701532769144407</v>
      </c>
      <c r="K270" s="123">
        <f t="shared" si="125"/>
        <v>68.419044422595292</v>
      </c>
      <c r="L270" s="123">
        <f t="shared" si="125"/>
        <v>81.531714112763666</v>
      </c>
      <c r="M270" s="123">
        <f t="shared" si="125"/>
        <v>65.493853020448626</v>
      </c>
      <c r="N270" s="123">
        <f t="shared" si="125"/>
        <v>70.576835489325603</v>
      </c>
      <c r="O270" s="123">
        <f t="shared" si="125"/>
        <v>64.440314690222323</v>
      </c>
      <c r="P270" s="123">
        <f t="shared" si="125"/>
        <v>65.119822096162054</v>
      </c>
      <c r="Q270" s="123">
        <f t="shared" si="125"/>
        <v>62.672387756893635</v>
      </c>
      <c r="R270" s="123">
        <f t="shared" ref="R270:V270" si="126">SUM(R271:R272)</f>
        <v>66.504555371761612</v>
      </c>
      <c r="S270" s="123">
        <f t="shared" si="126"/>
        <v>65.366535931709294</v>
      </c>
      <c r="T270" s="123">
        <f t="shared" si="126"/>
        <v>62.969206845163086</v>
      </c>
      <c r="U270" s="123">
        <f t="shared" si="126"/>
        <v>61.066234352974362</v>
      </c>
      <c r="V270" s="123">
        <f t="shared" si="126"/>
        <v>63.721082679281423</v>
      </c>
      <c r="W270" s="123">
        <f t="shared" ref="W270:Y270" si="127">SUM(W271:W272)</f>
        <v>58.452642797824396</v>
      </c>
      <c r="X270" s="123">
        <f t="shared" si="127"/>
        <v>63.232897427665492</v>
      </c>
      <c r="Y270" s="123">
        <f t="shared" si="127"/>
        <v>52.663690012728345</v>
      </c>
      <c r="DA270" s="130" t="s">
        <v>3123</v>
      </c>
    </row>
    <row r="271" spans="1:105" ht="12" customHeight="1" x14ac:dyDescent="0.25">
      <c r="A271" s="97" t="s">
        <v>211</v>
      </c>
      <c r="B271" s="99">
        <v>64.289438010893207</v>
      </c>
      <c r="C271" s="99">
        <v>79.179379615387944</v>
      </c>
      <c r="D271" s="99">
        <v>74.392726025849711</v>
      </c>
      <c r="E271" s="99">
        <v>81.812209829586251</v>
      </c>
      <c r="F271" s="99">
        <v>73.017103741256975</v>
      </c>
      <c r="G271" s="99">
        <v>71.404228584154964</v>
      </c>
      <c r="H271" s="99">
        <v>71.600011199842456</v>
      </c>
      <c r="I271" s="99">
        <v>76.497343757415791</v>
      </c>
      <c r="J271" s="99">
        <v>66.701532769144407</v>
      </c>
      <c r="K271" s="99">
        <v>68.419044422595292</v>
      </c>
      <c r="L271" s="99">
        <v>81.531714112763666</v>
      </c>
      <c r="M271" s="99">
        <v>65.493853020448626</v>
      </c>
      <c r="N271" s="99">
        <v>70.576835489325603</v>
      </c>
      <c r="O271" s="99">
        <v>64.440314690222323</v>
      </c>
      <c r="P271" s="99">
        <v>65.119822096162054</v>
      </c>
      <c r="Q271" s="99">
        <v>62.672387756893635</v>
      </c>
      <c r="R271" s="99">
        <v>66.504555371761612</v>
      </c>
      <c r="S271" s="99">
        <v>65.366535931709294</v>
      </c>
      <c r="T271" s="99">
        <v>62.969206845163086</v>
      </c>
      <c r="U271" s="99">
        <v>61.066234352974362</v>
      </c>
      <c r="V271" s="99">
        <v>63.721082679281423</v>
      </c>
      <c r="W271" s="99">
        <v>58.452642797824396</v>
      </c>
      <c r="X271" s="99">
        <v>63.232897427665492</v>
      </c>
      <c r="Y271" s="99">
        <v>52.663690012728345</v>
      </c>
      <c r="DA271" s="63" t="s">
        <v>3124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3125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3126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3127</v>
      </c>
    </row>
    <row r="275" spans="1:105" ht="12" customHeight="1" x14ac:dyDescent="0.25">
      <c r="A275" s="121" t="s">
        <v>55</v>
      </c>
      <c r="B275" s="123">
        <v>5.9020958427227797</v>
      </c>
      <c r="C275" s="123">
        <v>6.6589624416185851</v>
      </c>
      <c r="D275" s="123">
        <v>6.2332196666838575</v>
      </c>
      <c r="E275" s="123">
        <v>6.5582275244674513</v>
      </c>
      <c r="F275" s="123">
        <v>6.158228245228937</v>
      </c>
      <c r="G275" s="123">
        <v>6.1710874060179925</v>
      </c>
      <c r="H275" s="123">
        <v>6.0992628241147475</v>
      </c>
      <c r="I275" s="123">
        <v>6.3999284017634439</v>
      </c>
      <c r="J275" s="123">
        <v>5.6211214378142031</v>
      </c>
      <c r="K275" s="123">
        <v>5.6160910597090492</v>
      </c>
      <c r="L275" s="123">
        <v>6.0584863966124951</v>
      </c>
      <c r="M275" s="123">
        <v>5.9351421413769545</v>
      </c>
      <c r="N275" s="123">
        <v>5.8750090394530146</v>
      </c>
      <c r="O275" s="123">
        <v>5.7309137336103442</v>
      </c>
      <c r="P275" s="123">
        <v>5.6913745976672319</v>
      </c>
      <c r="Q275" s="123">
        <v>5.6519708697056865</v>
      </c>
      <c r="R275" s="123">
        <v>5.3201812301616505</v>
      </c>
      <c r="S275" s="123">
        <v>5.1177148167662301</v>
      </c>
      <c r="T275" s="123">
        <v>4.8314944981248891</v>
      </c>
      <c r="U275" s="123">
        <v>4.6573421767695109</v>
      </c>
      <c r="V275" s="123">
        <v>5.2420326298472499</v>
      </c>
      <c r="W275" s="123">
        <v>4.0504060447469863</v>
      </c>
      <c r="X275" s="123">
        <v>4.1954369340916688</v>
      </c>
      <c r="Y275" s="123">
        <v>2.5859642603766884</v>
      </c>
      <c r="DA275" s="130" t="s">
        <v>3128</v>
      </c>
    </row>
    <row r="276" spans="1:105" ht="12" customHeight="1" x14ac:dyDescent="0.25">
      <c r="A276" s="97" t="s">
        <v>138</v>
      </c>
      <c r="B276" s="99">
        <v>6.0953841783915239</v>
      </c>
      <c r="C276" s="99">
        <v>6.8820438976905294</v>
      </c>
      <c r="D276" s="99">
        <v>6.4411183783307493</v>
      </c>
      <c r="E276" s="99">
        <v>6.7760308714688957</v>
      </c>
      <c r="F276" s="99">
        <v>6.3623797817021401</v>
      </c>
      <c r="G276" s="99">
        <v>6.3751776233440012</v>
      </c>
      <c r="H276" s="99">
        <v>6.3007786180459551</v>
      </c>
      <c r="I276" s="99">
        <v>6.6110105775547359</v>
      </c>
      <c r="J276" s="99">
        <v>5.8065606269346572</v>
      </c>
      <c r="K276" s="99">
        <v>5.8009008843122407</v>
      </c>
      <c r="L276" s="99">
        <v>6.2567327816475045</v>
      </c>
      <c r="M276" s="99">
        <v>6.1277964351552585</v>
      </c>
      <c r="N276" s="99">
        <v>6.0639791288243527</v>
      </c>
      <c r="O276" s="99">
        <v>5.9137551650536357</v>
      </c>
      <c r="P276" s="99">
        <v>5.8716949126446529</v>
      </c>
      <c r="Q276" s="99">
        <v>5.8301234859409004</v>
      </c>
      <c r="R276" s="99">
        <v>5.4856561107624868</v>
      </c>
      <c r="S276" s="99">
        <v>5.2717837259984277</v>
      </c>
      <c r="T276" s="99">
        <v>4.9645476953352583</v>
      </c>
      <c r="U276" s="99">
        <v>4.7694507126952814</v>
      </c>
      <c r="V276" s="99">
        <v>5.3540258558985174</v>
      </c>
      <c r="W276" s="99">
        <v>4.2112798042239392</v>
      </c>
      <c r="X276" s="99">
        <v>4.5357699276900272</v>
      </c>
      <c r="Y276" s="99">
        <v>3.1286297604706665</v>
      </c>
      <c r="DA276" s="63" t="s">
        <v>3129</v>
      </c>
    </row>
    <row r="277" spans="1:105" ht="12" customHeight="1" x14ac:dyDescent="0.25">
      <c r="A277" s="97" t="s">
        <v>137</v>
      </c>
      <c r="B277" s="99">
        <v>4.902620362770965</v>
      </c>
      <c r="C277" s="99">
        <v>5.4669945643392426</v>
      </c>
      <c r="D277" s="99">
        <v>5.14068382827256</v>
      </c>
      <c r="E277" s="99">
        <v>5.3808811039878064</v>
      </c>
      <c r="F277" s="99">
        <v>5.0616904573356853</v>
      </c>
      <c r="G277" s="99">
        <v>5.0952735892357168</v>
      </c>
      <c r="H277" s="99">
        <v>4.9837666969708927</v>
      </c>
      <c r="I277" s="99">
        <v>5.2829906484580782</v>
      </c>
      <c r="J277" s="99">
        <v>4.5947870476912911</v>
      </c>
      <c r="K277" s="99">
        <v>4.5937707095961926</v>
      </c>
      <c r="L277" s="99">
        <v>4.93441944995695</v>
      </c>
      <c r="M277" s="99">
        <v>4.8884204004867486</v>
      </c>
      <c r="N277" s="99">
        <v>4.8641257466353949</v>
      </c>
      <c r="O277" s="99">
        <v>4.7472748029530063</v>
      </c>
      <c r="P277" s="99">
        <v>4.6261759671596074</v>
      </c>
      <c r="Q277" s="99">
        <v>4.5795231412580772</v>
      </c>
      <c r="R277" s="99">
        <v>4.3084476590669771</v>
      </c>
      <c r="S277" s="99">
        <v>4.1216883782257909</v>
      </c>
      <c r="T277" s="99">
        <v>3.8321665619630156</v>
      </c>
      <c r="U277" s="99">
        <v>3.6469344878156278</v>
      </c>
      <c r="V277" s="99">
        <v>3.9848370087672595</v>
      </c>
      <c r="W277" s="99">
        <v>3.1328561896557021</v>
      </c>
      <c r="X277" s="99">
        <v>3.4069900360223793</v>
      </c>
      <c r="Y277" s="99">
        <v>2.4395375850251182</v>
      </c>
      <c r="DA277" s="63" t="s">
        <v>3130</v>
      </c>
    </row>
    <row r="278" spans="1:105" ht="12" customHeight="1" x14ac:dyDescent="0.25">
      <c r="A278" s="100" t="s">
        <v>211</v>
      </c>
      <c r="B278" s="102">
        <v>4.902620362770965</v>
      </c>
      <c r="C278" s="102">
        <v>5.4669945643392426</v>
      </c>
      <c r="D278" s="102">
        <v>5.14068382827256</v>
      </c>
      <c r="E278" s="102">
        <v>5.3808811039878064</v>
      </c>
      <c r="F278" s="102">
        <v>5.0616904573356853</v>
      </c>
      <c r="G278" s="102">
        <v>5.0952735892357168</v>
      </c>
      <c r="H278" s="102">
        <v>4.9837666969708927</v>
      </c>
      <c r="I278" s="102">
        <v>5.2829906484580782</v>
      </c>
      <c r="J278" s="102">
        <v>4.5947870476912911</v>
      </c>
      <c r="K278" s="102">
        <v>4.5937707095961926</v>
      </c>
      <c r="L278" s="102">
        <v>4.93441944995695</v>
      </c>
      <c r="M278" s="102">
        <v>4.8884204004867486</v>
      </c>
      <c r="N278" s="102">
        <v>4.8641257466353949</v>
      </c>
      <c r="O278" s="102">
        <v>4.7472748029530063</v>
      </c>
      <c r="P278" s="102">
        <v>4.6261759671596074</v>
      </c>
      <c r="Q278" s="102">
        <v>4.5795231412580772</v>
      </c>
      <c r="R278" s="102">
        <v>4.3084476590669771</v>
      </c>
      <c r="S278" s="102">
        <v>4.1216883782257909</v>
      </c>
      <c r="T278" s="102">
        <v>3.8321665619630156</v>
      </c>
      <c r="U278" s="102">
        <v>3.6469344878156278</v>
      </c>
      <c r="V278" s="102">
        <v>3.9848370087672595</v>
      </c>
      <c r="W278" s="102">
        <v>3.1328561896557021</v>
      </c>
      <c r="X278" s="102">
        <v>3.4069900360223793</v>
      </c>
      <c r="Y278" s="102">
        <v>2.4395375850251182</v>
      </c>
      <c r="DA278" s="131" t="s">
        <v>3131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3132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3133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3134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3135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3136</v>
      </c>
    </row>
    <row r="284" spans="1:105" ht="12" customHeight="1" x14ac:dyDescent="0.25">
      <c r="A284" s="121" t="s">
        <v>54</v>
      </c>
      <c r="B284" s="123">
        <v>3.7434884219843992E-2</v>
      </c>
      <c r="C284" s="123">
        <v>6.0900725395821156E-2</v>
      </c>
      <c r="D284" s="123">
        <v>5.9366015514316778E-2</v>
      </c>
      <c r="E284" s="123">
        <v>6.9619868368446414E-2</v>
      </c>
      <c r="F284" s="123">
        <v>5.8168982184269226E-2</v>
      </c>
      <c r="G284" s="123">
        <v>6.9860750710243572E-2</v>
      </c>
      <c r="H284" s="123">
        <v>3.4840541438910827E-2</v>
      </c>
      <c r="I284" s="123">
        <v>4.5544626115760413E-2</v>
      </c>
      <c r="J284" s="123">
        <v>6.4900051488213248E-2</v>
      </c>
      <c r="K284" s="123">
        <v>7.3865018445427685E-2</v>
      </c>
      <c r="L284" s="123">
        <v>5.1075994951887804E-2</v>
      </c>
      <c r="M284" s="123">
        <v>3.9489487399572878E-2</v>
      </c>
      <c r="N284" s="123">
        <v>2.9081268436370732E-2</v>
      </c>
      <c r="O284" s="123">
        <v>3.8264241422192112E-2</v>
      </c>
      <c r="P284" s="123">
        <v>3.6993761982109914E-2</v>
      </c>
      <c r="Q284" s="123">
        <v>4.5010016617173389E-2</v>
      </c>
      <c r="R284" s="123">
        <v>3.5651600172896973E-2</v>
      </c>
      <c r="S284" s="123">
        <v>3.5202773476916374E-2</v>
      </c>
      <c r="T284" s="123">
        <v>3.5273722560474778E-2</v>
      </c>
      <c r="U284" s="123">
        <v>3.5982689509603143E-2</v>
      </c>
      <c r="V284" s="123">
        <v>4.503229699005841E-2</v>
      </c>
      <c r="W284" s="123">
        <v>4.4101578660989564E-2</v>
      </c>
      <c r="X284" s="123">
        <v>3.5658979571591309E-2</v>
      </c>
      <c r="Y284" s="123">
        <v>2.6996467763934422E-2</v>
      </c>
      <c r="DA284" s="130" t="s">
        <v>3137</v>
      </c>
    </row>
    <row r="285" spans="1:105" ht="12" customHeight="1" x14ac:dyDescent="0.25">
      <c r="A285" s="97" t="s">
        <v>50</v>
      </c>
      <c r="B285" s="99">
        <v>0.37696780524403606</v>
      </c>
      <c r="C285" s="99">
        <v>0.58132426558503769</v>
      </c>
      <c r="D285" s="99">
        <v>0.54607813472387434</v>
      </c>
      <c r="E285" s="99">
        <v>0.61939382853431491</v>
      </c>
      <c r="F285" s="99">
        <v>0.52769307545598088</v>
      </c>
      <c r="G285" s="99">
        <v>0.64967804458623812</v>
      </c>
      <c r="H285" s="99">
        <v>0.33933578390953445</v>
      </c>
      <c r="I285" s="99">
        <v>0.45025512529921047</v>
      </c>
      <c r="J285" s="99">
        <v>0.63191553217901142</v>
      </c>
      <c r="K285" s="99">
        <v>0.73944307710078905</v>
      </c>
      <c r="L285" s="99">
        <v>0.57986854210216721</v>
      </c>
      <c r="M285" s="99">
        <v>0.55818153714940677</v>
      </c>
      <c r="N285" s="99">
        <v>0.46567642560062245</v>
      </c>
      <c r="O285" s="99">
        <v>0.63329672334019338</v>
      </c>
      <c r="P285" s="99">
        <v>0.60182975936230809</v>
      </c>
      <c r="Q285" s="99">
        <v>0.73779956476220343</v>
      </c>
      <c r="R285" s="99">
        <v>0.58453542387088564</v>
      </c>
      <c r="S285" s="99">
        <v>0.60074041667393729</v>
      </c>
      <c r="T285" s="99">
        <v>0.62363324153904254</v>
      </c>
      <c r="U285" s="99">
        <v>0.63837940229304324</v>
      </c>
      <c r="V285" s="99">
        <v>0.82583476490643248</v>
      </c>
      <c r="W285" s="99">
        <v>0.86946778454913831</v>
      </c>
      <c r="X285" s="99">
        <v>0.77449695379504524</v>
      </c>
      <c r="Y285" s="99">
        <v>0.66394120937324974</v>
      </c>
      <c r="DA285" s="63" t="s">
        <v>3138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3139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32.092542065481823</v>
      </c>
      <c r="D290" s="117">
        <f t="shared" si="129"/>
        <v>24.414663865950402</v>
      </c>
      <c r="E290" s="117">
        <f t="shared" si="129"/>
        <v>26.622574107704878</v>
      </c>
      <c r="F290" s="117">
        <f t="shared" si="129"/>
        <v>5.573804365810644</v>
      </c>
      <c r="G290" s="117">
        <f t="shared" si="129"/>
        <v>7.5535866139175667</v>
      </c>
      <c r="H290" s="117">
        <f t="shared" si="129"/>
        <v>6.2712606414757444</v>
      </c>
      <c r="I290" s="117">
        <f t="shared" si="129"/>
        <v>12.795599698702537</v>
      </c>
      <c r="J290" s="117">
        <f t="shared" si="129"/>
        <v>6.3812592828176271</v>
      </c>
      <c r="K290" s="117">
        <f t="shared" si="129"/>
        <v>13.304106082816155</v>
      </c>
      <c r="L290" s="117">
        <f t="shared" si="129"/>
        <v>24.393576053641027</v>
      </c>
      <c r="M290" s="117">
        <f t="shared" si="129"/>
        <v>20.436154207704089</v>
      </c>
      <c r="N290" s="117">
        <f t="shared" si="129"/>
        <v>21.010365792138487</v>
      </c>
      <c r="O290" s="117">
        <f t="shared" si="129"/>
        <v>15.438467988779887</v>
      </c>
      <c r="P290" s="117">
        <f t="shared" si="129"/>
        <v>5.9511144199906791</v>
      </c>
      <c r="Q290" s="117">
        <f t="shared" si="129"/>
        <v>4.5380804520727382</v>
      </c>
      <c r="R290" s="117">
        <f t="shared" ref="R290:V290" si="130">R291+R294+R296+R305</f>
        <v>2.5718796195546352</v>
      </c>
      <c r="S290" s="117">
        <f t="shared" si="130"/>
        <v>4.4008305490684583</v>
      </c>
      <c r="T290" s="117">
        <f t="shared" si="130"/>
        <v>4.7850575368313129</v>
      </c>
      <c r="U290" s="117">
        <f t="shared" si="130"/>
        <v>3.6519716957346966</v>
      </c>
      <c r="V290" s="117">
        <f t="shared" si="130"/>
        <v>4.2873453593150064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0.32958517195144893</v>
      </c>
      <c r="DA290" s="129" t="s">
        <v>3290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29.327752690441685</v>
      </c>
      <c r="D291" s="122">
        <f t="shared" si="132"/>
        <v>22.303951401348844</v>
      </c>
      <c r="E291" s="122">
        <f t="shared" si="132"/>
        <v>24.440048866224362</v>
      </c>
      <c r="F291" s="122">
        <f t="shared" si="132"/>
        <v>5.1025811674454697</v>
      </c>
      <c r="G291" s="122">
        <f t="shared" si="132"/>
        <v>6.9486322480554819</v>
      </c>
      <c r="H291" s="122">
        <f t="shared" si="132"/>
        <v>5.7744900578831349</v>
      </c>
      <c r="I291" s="122">
        <f t="shared" si="132"/>
        <v>11.779565636550922</v>
      </c>
      <c r="J291" s="122">
        <f t="shared" si="132"/>
        <v>5.7917342099716462</v>
      </c>
      <c r="K291" s="122">
        <f t="shared" si="132"/>
        <v>12.051678833307536</v>
      </c>
      <c r="L291" s="122">
        <f t="shared" si="132"/>
        <v>22.347993474393057</v>
      </c>
      <c r="M291" s="122">
        <f t="shared" si="132"/>
        <v>18.597150884674665</v>
      </c>
      <c r="N291" s="122">
        <f t="shared" si="132"/>
        <v>19.105376666098106</v>
      </c>
      <c r="O291" s="122">
        <f t="shared" si="132"/>
        <v>13.869761091916786</v>
      </c>
      <c r="P291" s="122">
        <f t="shared" si="132"/>
        <v>5.3877427940214915</v>
      </c>
      <c r="Q291" s="122">
        <f t="shared" si="132"/>
        <v>4.065315940565938</v>
      </c>
      <c r="R291" s="122">
        <f t="shared" ref="R291:V291" si="133">SUM(R292:R293)</f>
        <v>2.3223987843177376</v>
      </c>
      <c r="S291" s="122">
        <f t="shared" si="133"/>
        <v>3.9373677395413509</v>
      </c>
      <c r="T291" s="122">
        <f t="shared" si="133"/>
        <v>4.2929307324539732</v>
      </c>
      <c r="U291" s="122">
        <f t="shared" si="133"/>
        <v>3.1845457019766044</v>
      </c>
      <c r="V291" s="122">
        <f t="shared" si="133"/>
        <v>3.7848748982223426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0.24883082554449737</v>
      </c>
      <c r="DA291" s="130" t="s">
        <v>3291</v>
      </c>
    </row>
    <row r="292" spans="1:105" ht="12" customHeight="1" x14ac:dyDescent="0.25">
      <c r="A292" s="97" t="s">
        <v>211</v>
      </c>
      <c r="B292" s="98"/>
      <c r="C292" s="98">
        <v>28.961439692255816</v>
      </c>
      <c r="D292" s="98">
        <v>22.030378752384578</v>
      </c>
      <c r="E292" s="98">
        <v>24.142541026641293</v>
      </c>
      <c r="F292" s="98">
        <v>5.0417781680139511</v>
      </c>
      <c r="G292" s="98">
        <v>6.8667060251656338</v>
      </c>
      <c r="H292" s="98">
        <v>5.706985411881103</v>
      </c>
      <c r="I292" s="98">
        <v>11.642792824813249</v>
      </c>
      <c r="J292" s="98">
        <v>5.7251368055790426</v>
      </c>
      <c r="K292" s="98">
        <v>11.913257662841255</v>
      </c>
      <c r="L292" s="98">
        <v>22.090232068888479</v>
      </c>
      <c r="M292" s="98">
        <v>18.383136092233368</v>
      </c>
      <c r="N292" s="98">
        <v>18.880697781354741</v>
      </c>
      <c r="O292" s="98">
        <v>13.702646503461201</v>
      </c>
      <c r="P292" s="98">
        <v>5.320693103464337</v>
      </c>
      <c r="Q292" s="98">
        <v>4.0136094843155865</v>
      </c>
      <c r="R292" s="98">
        <v>2.2925642159970097</v>
      </c>
      <c r="S292" s="98">
        <v>3.8869988974147174</v>
      </c>
      <c r="T292" s="98">
        <v>4.2384936482079798</v>
      </c>
      <c r="U292" s="98">
        <v>3.1443711218223589</v>
      </c>
      <c r="V292" s="98">
        <v>3.7372260209769492</v>
      </c>
      <c r="W292" s="98">
        <v>0</v>
      </c>
      <c r="X292" s="98">
        <v>0</v>
      </c>
      <c r="Y292" s="98">
        <v>0.24569400057626831</v>
      </c>
      <c r="DA292" s="63" t="s">
        <v>3292</v>
      </c>
    </row>
    <row r="293" spans="1:105" ht="12" customHeight="1" x14ac:dyDescent="0.25">
      <c r="A293" s="97" t="s">
        <v>53</v>
      </c>
      <c r="B293" s="98"/>
      <c r="C293" s="98">
        <v>0.36631299818586749</v>
      </c>
      <c r="D293" s="98">
        <v>0.27357264896426503</v>
      </c>
      <c r="E293" s="98">
        <v>0.29750783958306892</v>
      </c>
      <c r="F293" s="98">
        <v>6.0802999431518609E-2</v>
      </c>
      <c r="G293" s="98">
        <v>8.192622288984841E-2</v>
      </c>
      <c r="H293" s="98">
        <v>6.7504646002031765E-2</v>
      </c>
      <c r="I293" s="98">
        <v>0.13677281173767389</v>
      </c>
      <c r="J293" s="98">
        <v>6.6597404392604018E-2</v>
      </c>
      <c r="K293" s="98">
        <v>0.13842117046628025</v>
      </c>
      <c r="L293" s="98">
        <v>0.25776140550457943</v>
      </c>
      <c r="M293" s="98">
        <v>0.21401479244129876</v>
      </c>
      <c r="N293" s="98">
        <v>0.2246788847433645</v>
      </c>
      <c r="O293" s="98">
        <v>0.16711458845558438</v>
      </c>
      <c r="P293" s="98">
        <v>6.7049690557154748E-2</v>
      </c>
      <c r="Q293" s="98">
        <v>5.1706456250351876E-2</v>
      </c>
      <c r="R293" s="98">
        <v>2.9834568320728075E-2</v>
      </c>
      <c r="S293" s="98">
        <v>5.0368842126633513E-2</v>
      </c>
      <c r="T293" s="98">
        <v>5.4437084245993729E-2</v>
      </c>
      <c r="U293" s="98">
        <v>4.017458015424541E-2</v>
      </c>
      <c r="V293" s="98">
        <v>4.7648877245393413E-2</v>
      </c>
      <c r="W293" s="98">
        <v>0</v>
      </c>
      <c r="X293" s="98">
        <v>0</v>
      </c>
      <c r="Y293" s="98">
        <v>3.1368249682290649E-3</v>
      </c>
      <c r="DA293" s="63" t="s">
        <v>3293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9.6829724601315819E-3</v>
      </c>
      <c r="D294" s="122">
        <f t="shared" si="135"/>
        <v>6.9488305726862487E-3</v>
      </c>
      <c r="E294" s="122">
        <f t="shared" si="135"/>
        <v>5.3132287807385178E-3</v>
      </c>
      <c r="F294" s="122">
        <f t="shared" si="135"/>
        <v>1.3750435764351933E-3</v>
      </c>
      <c r="G294" s="122">
        <f t="shared" si="135"/>
        <v>2.8936418124434803E-3</v>
      </c>
      <c r="H294" s="122">
        <f t="shared" si="135"/>
        <v>2.0018841929736117E-3</v>
      </c>
      <c r="I294" s="122">
        <f t="shared" si="135"/>
        <v>2.7912269479299875E-3</v>
      </c>
      <c r="J294" s="122">
        <f t="shared" si="135"/>
        <v>3.0305524799187698E-3</v>
      </c>
      <c r="K294" s="122">
        <f t="shared" si="135"/>
        <v>2.9651830549932601E-3</v>
      </c>
      <c r="L294" s="122">
        <f t="shared" si="135"/>
        <v>7.7085159143398113E-3</v>
      </c>
      <c r="M294" s="122">
        <f t="shared" si="135"/>
        <v>3.860958617514313E-3</v>
      </c>
      <c r="N294" s="122">
        <f t="shared" si="135"/>
        <v>6.9087949200210092E-3</v>
      </c>
      <c r="O294" s="122">
        <f t="shared" si="135"/>
        <v>6.2702383221807595E-3</v>
      </c>
      <c r="P294" s="122">
        <f t="shared" si="135"/>
        <v>1.4282630549955694E-3</v>
      </c>
      <c r="Q294" s="122">
        <f t="shared" si="135"/>
        <v>1.7226197722053211E-3</v>
      </c>
      <c r="R294" s="122">
        <f t="shared" si="135"/>
        <v>5.7468235235959167E-4</v>
      </c>
      <c r="S294" s="122">
        <f t="shared" si="135"/>
        <v>7.2624861734857913E-4</v>
      </c>
      <c r="T294" s="122">
        <f t="shared" si="135"/>
        <v>1.6547821879834494E-3</v>
      </c>
      <c r="U294" s="122">
        <f t="shared" si="135"/>
        <v>1.8057875744945501E-3</v>
      </c>
      <c r="V294" s="122">
        <f t="shared" si="135"/>
        <v>3.7288538653420557E-3</v>
      </c>
      <c r="W294" s="122">
        <f t="shared" si="135"/>
        <v>0</v>
      </c>
      <c r="X294" s="122">
        <f t="shared" si="135"/>
        <v>0</v>
      </c>
      <c r="Y294" s="122">
        <f t="shared" si="135"/>
        <v>9.911305279450913E-4</v>
      </c>
      <c r="DA294" s="130" t="s">
        <v>3294</v>
      </c>
    </row>
    <row r="295" spans="1:105" ht="12" customHeight="1" x14ac:dyDescent="0.25">
      <c r="A295" s="97" t="s">
        <v>53</v>
      </c>
      <c r="B295" s="98"/>
      <c r="C295" s="98">
        <v>9.6829724601315819E-3</v>
      </c>
      <c r="D295" s="98">
        <v>6.9488305726862487E-3</v>
      </c>
      <c r="E295" s="98">
        <v>5.3132287807385178E-3</v>
      </c>
      <c r="F295" s="98">
        <v>1.3750435764351933E-3</v>
      </c>
      <c r="G295" s="98">
        <v>2.8936418124434803E-3</v>
      </c>
      <c r="H295" s="98">
        <v>2.0018841929736117E-3</v>
      </c>
      <c r="I295" s="98">
        <v>2.7912269479299875E-3</v>
      </c>
      <c r="J295" s="98">
        <v>3.0305524799187698E-3</v>
      </c>
      <c r="K295" s="98">
        <v>2.9651830549932601E-3</v>
      </c>
      <c r="L295" s="98">
        <v>7.7085159143398113E-3</v>
      </c>
      <c r="M295" s="98">
        <v>3.860958617514313E-3</v>
      </c>
      <c r="N295" s="98">
        <v>6.9087949200210092E-3</v>
      </c>
      <c r="O295" s="98">
        <v>6.2702383221807595E-3</v>
      </c>
      <c r="P295" s="98">
        <v>1.4282630549955694E-3</v>
      </c>
      <c r="Q295" s="98">
        <v>1.7226197722053211E-3</v>
      </c>
      <c r="R295" s="98">
        <v>5.7468235235959167E-4</v>
      </c>
      <c r="S295" s="98">
        <v>7.2624861734857913E-4</v>
      </c>
      <c r="T295" s="98">
        <v>1.6547821879834494E-3</v>
      </c>
      <c r="U295" s="98">
        <v>1.8057875744945501E-3</v>
      </c>
      <c r="V295" s="98">
        <v>3.7288538653420557E-3</v>
      </c>
      <c r="W295" s="98">
        <v>0</v>
      </c>
      <c r="X295" s="98">
        <v>0</v>
      </c>
      <c r="Y295" s="98">
        <v>9.911305279450913E-4</v>
      </c>
      <c r="DA295" s="63" t="s">
        <v>3295</v>
      </c>
    </row>
    <row r="296" spans="1:105" ht="12" customHeight="1" x14ac:dyDescent="0.25">
      <c r="A296" s="121" t="s">
        <v>55</v>
      </c>
      <c r="B296" s="122"/>
      <c r="C296" s="122">
        <v>2.5547035693920175</v>
      </c>
      <c r="D296" s="122">
        <v>1.9424290534158548</v>
      </c>
      <c r="E296" s="122">
        <v>2.0144613527822481</v>
      </c>
      <c r="F296" s="122">
        <v>0.43268953058276949</v>
      </c>
      <c r="G296" s="122">
        <v>0.55362009833384285</v>
      </c>
      <c r="H296" s="122">
        <v>0.45524279836801734</v>
      </c>
      <c r="I296" s="122">
        <v>0.93639119354300826</v>
      </c>
      <c r="J296" s="122">
        <v>0.53295993322568735</v>
      </c>
      <c r="K296" s="122">
        <v>1.1302317422054398</v>
      </c>
      <c r="L296" s="122">
        <v>1.8606271132394878</v>
      </c>
      <c r="M296" s="122">
        <v>1.6735325689227987</v>
      </c>
      <c r="N296" s="122">
        <v>1.720194688959126</v>
      </c>
      <c r="O296" s="122">
        <v>1.4074760141719451</v>
      </c>
      <c r="P296" s="122">
        <v>0.50327766965656873</v>
      </c>
      <c r="Q296" s="122">
        <v>0.42002651669000923</v>
      </c>
      <c r="R296" s="122">
        <v>0.22091336640313719</v>
      </c>
      <c r="S296" s="122">
        <v>0.40963124006275342</v>
      </c>
      <c r="T296" s="122">
        <v>0.43096400662548889</v>
      </c>
      <c r="U296" s="122">
        <v>0.40689096169551919</v>
      </c>
      <c r="V296" s="122">
        <v>0.42603233762305803</v>
      </c>
      <c r="W296" s="122">
        <v>0</v>
      </c>
      <c r="X296" s="122">
        <v>0</v>
      </c>
      <c r="Y296" s="122">
        <v>6.6794700302403573E-2</v>
      </c>
      <c r="DA296" s="130" t="s">
        <v>3296</v>
      </c>
    </row>
    <row r="297" spans="1:105" ht="12" customHeight="1" x14ac:dyDescent="0.25">
      <c r="A297" s="97" t="s">
        <v>138</v>
      </c>
      <c r="B297" s="98"/>
      <c r="C297" s="98">
        <v>2.4101084742102357</v>
      </c>
      <c r="D297" s="98">
        <v>1.8300937632629946</v>
      </c>
      <c r="E297" s="98">
        <v>1.9018708052828304</v>
      </c>
      <c r="F297" s="98">
        <v>0.35102669660914593</v>
      </c>
      <c r="G297" s="98">
        <v>0.47593961080256453</v>
      </c>
      <c r="H297" s="98">
        <v>0.36451996250564844</v>
      </c>
      <c r="I297" s="98">
        <v>0.88374583233027426</v>
      </c>
      <c r="J297" s="98">
        <v>0.5082901818367529</v>
      </c>
      <c r="K297" s="98">
        <v>1.0624012475659665</v>
      </c>
      <c r="L297" s="98">
        <v>1.7924840955137056</v>
      </c>
      <c r="M297" s="98">
        <v>1.6173865006286547</v>
      </c>
      <c r="N297" s="98">
        <v>1.6713056781733788</v>
      </c>
      <c r="O297" s="98">
        <v>1.35841813563646</v>
      </c>
      <c r="P297" s="98">
        <v>0.42683566808454942</v>
      </c>
      <c r="Q297" s="98">
        <v>0.36908686998060569</v>
      </c>
      <c r="R297" s="98">
        <v>0.19363891968706939</v>
      </c>
      <c r="S297" s="98">
        <v>0.37473178091411258</v>
      </c>
      <c r="T297" s="98">
        <v>0.40823237770849113</v>
      </c>
      <c r="U297" s="98">
        <v>0.39363178597728254</v>
      </c>
      <c r="V297" s="98">
        <v>0.40961190388759972</v>
      </c>
      <c r="W297" s="98">
        <v>0</v>
      </c>
      <c r="X297" s="98">
        <v>0</v>
      </c>
      <c r="Y297" s="98">
        <v>8.9903065403061887E-3</v>
      </c>
      <c r="DA297" s="63" t="s">
        <v>3297</v>
      </c>
    </row>
    <row r="298" spans="1:105" ht="12" customHeight="1" x14ac:dyDescent="0.25">
      <c r="A298" s="97" t="s">
        <v>137</v>
      </c>
      <c r="B298" s="98"/>
      <c r="C298" s="98">
        <v>1.0129820446092958E-3</v>
      </c>
      <c r="D298" s="98">
        <v>0</v>
      </c>
      <c r="E298" s="98">
        <v>3.9855893731998175E-4</v>
      </c>
      <c r="F298" s="98">
        <v>0</v>
      </c>
      <c r="G298" s="98">
        <v>0</v>
      </c>
      <c r="H298" s="98">
        <v>7.4400920821904542E-4</v>
      </c>
      <c r="I298" s="98">
        <v>5.9033173281657883E-4</v>
      </c>
      <c r="J298" s="98">
        <v>1.7187487021931664E-4</v>
      </c>
      <c r="K298" s="98">
        <v>3.4751537058500838E-4</v>
      </c>
      <c r="L298" s="98">
        <v>9.5170106353207815E-4</v>
      </c>
      <c r="M298" s="98">
        <v>1.8760519879804362E-4</v>
      </c>
      <c r="N298" s="98">
        <v>5.4802337768151965E-4</v>
      </c>
      <c r="O298" s="98">
        <v>6.9730504135030714E-4</v>
      </c>
      <c r="P298" s="98">
        <v>1.1720106777419088E-3</v>
      </c>
      <c r="Q298" s="98">
        <v>4.852808296910898E-4</v>
      </c>
      <c r="R298" s="98">
        <v>2.9991210651312595E-4</v>
      </c>
      <c r="S298" s="98">
        <v>4.2803141829663073E-4</v>
      </c>
      <c r="T298" s="98">
        <v>6.6909156490820108E-4</v>
      </c>
      <c r="U298" s="98">
        <v>6.3531125315198001E-4</v>
      </c>
      <c r="V298" s="98">
        <v>1.4294906154725152E-3</v>
      </c>
      <c r="W298" s="98">
        <v>0</v>
      </c>
      <c r="X298" s="98">
        <v>0</v>
      </c>
      <c r="Y298" s="98">
        <v>0</v>
      </c>
      <c r="DA298" s="63" t="s">
        <v>3298</v>
      </c>
    </row>
    <row r="299" spans="1:105" ht="12" customHeight="1" x14ac:dyDescent="0.25">
      <c r="A299" s="100" t="s">
        <v>211</v>
      </c>
      <c r="B299" s="101"/>
      <c r="C299" s="101">
        <v>8.8079083121015301E-4</v>
      </c>
      <c r="D299" s="101">
        <v>0</v>
      </c>
      <c r="E299" s="101">
        <v>3.4570914368036679E-4</v>
      </c>
      <c r="F299" s="101">
        <v>0</v>
      </c>
      <c r="G299" s="101">
        <v>0</v>
      </c>
      <c r="H299" s="101">
        <v>6.4620043791020385E-4</v>
      </c>
      <c r="I299" s="101">
        <v>5.1714764939346481E-4</v>
      </c>
      <c r="J299" s="101">
        <v>1.4949173713619968E-4</v>
      </c>
      <c r="K299" s="101">
        <v>3.0203502574633489E-4</v>
      </c>
      <c r="L299" s="101">
        <v>8.2444807059740951E-4</v>
      </c>
      <c r="M299" s="101">
        <v>1.6253711761108638E-4</v>
      </c>
      <c r="N299" s="101">
        <v>4.7265024654933951E-4</v>
      </c>
      <c r="O299" s="101">
        <v>5.9743035300950046E-4</v>
      </c>
      <c r="P299" s="101">
        <v>9.9789782442576982E-4</v>
      </c>
      <c r="Q299" s="101">
        <v>4.1016862558753976E-4</v>
      </c>
      <c r="R299" s="101">
        <v>2.5301644144826266E-4</v>
      </c>
      <c r="S299" s="101">
        <v>3.5983410101468496E-4</v>
      </c>
      <c r="T299" s="101">
        <v>5.6110105112117722E-4</v>
      </c>
      <c r="U299" s="101">
        <v>5.3083155487708769E-4</v>
      </c>
      <c r="V299" s="101">
        <v>1.1911159910377913E-3</v>
      </c>
      <c r="W299" s="101">
        <v>0</v>
      </c>
      <c r="X299" s="101">
        <v>0</v>
      </c>
      <c r="Y299" s="101">
        <v>0</v>
      </c>
      <c r="DA299" s="131" t="s">
        <v>3299</v>
      </c>
    </row>
    <row r="300" spans="1:105" ht="12" customHeight="1" x14ac:dyDescent="0.25">
      <c r="A300" s="103" t="s">
        <v>52</v>
      </c>
      <c r="B300" s="104"/>
      <c r="C300" s="104">
        <v>1.321912133991429E-4</v>
      </c>
      <c r="D300" s="104">
        <v>0</v>
      </c>
      <c r="E300" s="104">
        <v>5.2849793639614986E-5</v>
      </c>
      <c r="F300" s="104">
        <v>0</v>
      </c>
      <c r="G300" s="104">
        <v>0</v>
      </c>
      <c r="H300" s="104">
        <v>9.7808770308841517E-5</v>
      </c>
      <c r="I300" s="104">
        <v>7.3184083423114048E-5</v>
      </c>
      <c r="J300" s="104">
        <v>2.2383133083116954E-5</v>
      </c>
      <c r="K300" s="104">
        <v>4.5480344838673477E-5</v>
      </c>
      <c r="L300" s="104">
        <v>1.2725299293466858E-4</v>
      </c>
      <c r="M300" s="104">
        <v>2.5068081186957247E-5</v>
      </c>
      <c r="N300" s="104">
        <v>7.5373131132180105E-5</v>
      </c>
      <c r="O300" s="104">
        <v>9.9874688340806689E-5</v>
      </c>
      <c r="P300" s="104">
        <v>1.7411285331613892E-4</v>
      </c>
      <c r="Q300" s="104">
        <v>7.5112204103550028E-5</v>
      </c>
      <c r="R300" s="104">
        <v>4.6895665064863272E-5</v>
      </c>
      <c r="S300" s="104">
        <v>6.8197317281945764E-5</v>
      </c>
      <c r="T300" s="104">
        <v>1.079905137870238E-4</v>
      </c>
      <c r="U300" s="104">
        <v>1.0447969827489231E-4</v>
      </c>
      <c r="V300" s="104">
        <v>2.3837462443472405E-4</v>
      </c>
      <c r="W300" s="104">
        <v>0</v>
      </c>
      <c r="X300" s="104">
        <v>0</v>
      </c>
      <c r="Y300" s="104">
        <v>0</v>
      </c>
      <c r="DA300" s="132" t="s">
        <v>3300</v>
      </c>
    </row>
    <row r="301" spans="1:105" ht="12" customHeight="1" x14ac:dyDescent="0.25">
      <c r="A301" s="106" t="s">
        <v>122</v>
      </c>
      <c r="B301" s="101"/>
      <c r="C301" s="101">
        <v>0.14134361706801765</v>
      </c>
      <c r="D301" s="101">
        <v>0.11089366170361399</v>
      </c>
      <c r="E301" s="101">
        <v>0.11078094905845273</v>
      </c>
      <c r="F301" s="101">
        <v>8.0414035689374275E-2</v>
      </c>
      <c r="G301" s="101">
        <v>7.6066491034506648E-2</v>
      </c>
      <c r="H301" s="101">
        <v>8.6602846677838866E-2</v>
      </c>
      <c r="I301" s="101">
        <v>5.0646500171304835E-2</v>
      </c>
      <c r="J301" s="101">
        <v>2.3423483420284889E-2</v>
      </c>
      <c r="K301" s="101">
        <v>6.5755546934150658E-2</v>
      </c>
      <c r="L301" s="101">
        <v>6.5158694069596373E-2</v>
      </c>
      <c r="M301" s="101">
        <v>5.4327431010407948E-2</v>
      </c>
      <c r="N301" s="101">
        <v>4.6566326691694949E-2</v>
      </c>
      <c r="O301" s="101">
        <v>4.614270300732249E-2</v>
      </c>
      <c r="P301" s="101">
        <v>7.0687875162517247E-2</v>
      </c>
      <c r="Q301" s="101">
        <v>4.7932637271634063E-2</v>
      </c>
      <c r="R301" s="101">
        <v>2.5221616372747929E-2</v>
      </c>
      <c r="S301" s="101">
        <v>3.251456731350575E-2</v>
      </c>
      <c r="T301" s="101">
        <v>2.0452050982400539E-2</v>
      </c>
      <c r="U301" s="101">
        <v>1.1723070649099141E-2</v>
      </c>
      <c r="V301" s="101">
        <v>1.3726344181599589E-2</v>
      </c>
      <c r="W301" s="101">
        <v>0</v>
      </c>
      <c r="X301" s="101">
        <v>0</v>
      </c>
      <c r="Y301" s="101">
        <v>5.306675103548468E-2</v>
      </c>
      <c r="DA301" s="131" t="s">
        <v>3301</v>
      </c>
    </row>
    <row r="302" spans="1:105" ht="12" customHeight="1" x14ac:dyDescent="0.25">
      <c r="A302" s="107" t="s">
        <v>121</v>
      </c>
      <c r="B302" s="104"/>
      <c r="C302" s="104">
        <v>2.2384960691546646E-3</v>
      </c>
      <c r="D302" s="104">
        <v>1.4416284492461812E-3</v>
      </c>
      <c r="E302" s="104">
        <v>1.4110395036453676E-3</v>
      </c>
      <c r="F302" s="104">
        <v>1.2487982842493098E-3</v>
      </c>
      <c r="G302" s="104">
        <v>1.6139964967716563E-3</v>
      </c>
      <c r="H302" s="104">
        <v>3.3759799763110154E-3</v>
      </c>
      <c r="I302" s="104">
        <v>1.4085293086127161E-3</v>
      </c>
      <c r="J302" s="104">
        <v>1.074393098430325E-3</v>
      </c>
      <c r="K302" s="104">
        <v>1.7274323347375845E-3</v>
      </c>
      <c r="L302" s="104">
        <v>2.0326225926540023E-3</v>
      </c>
      <c r="M302" s="104">
        <v>1.6310320849376543E-3</v>
      </c>
      <c r="N302" s="104">
        <v>1.774660716370595E-3</v>
      </c>
      <c r="O302" s="104">
        <v>2.2178704868122301E-3</v>
      </c>
      <c r="P302" s="104">
        <v>4.5821157317601762E-3</v>
      </c>
      <c r="Q302" s="104">
        <v>2.5217286080784422E-3</v>
      </c>
      <c r="R302" s="104">
        <v>1.7529182368067667E-3</v>
      </c>
      <c r="S302" s="104">
        <v>1.9568604168384344E-3</v>
      </c>
      <c r="T302" s="104">
        <v>1.6104863696890506E-3</v>
      </c>
      <c r="U302" s="104">
        <v>9.0079381598553467E-4</v>
      </c>
      <c r="V302" s="104">
        <v>1.2645989383861802E-3</v>
      </c>
      <c r="W302" s="104">
        <v>0</v>
      </c>
      <c r="X302" s="104">
        <v>0</v>
      </c>
      <c r="Y302" s="104">
        <v>4.7376427266127034E-3</v>
      </c>
      <c r="DA302" s="132" t="s">
        <v>3302</v>
      </c>
    </row>
    <row r="303" spans="1:105" ht="12" customHeight="1" x14ac:dyDescent="0.25">
      <c r="A303" s="108" t="s">
        <v>53</v>
      </c>
      <c r="B303" s="98"/>
      <c r="C303" s="98">
        <v>1.8869345038173232E-3</v>
      </c>
      <c r="D303" s="98">
        <v>1.2173375849273927E-3</v>
      </c>
      <c r="E303" s="98">
        <v>1.1869170261543166E-3</v>
      </c>
      <c r="F303" s="98">
        <v>1.0512878808846596E-3</v>
      </c>
      <c r="G303" s="98">
        <v>1.3629901970831399E-3</v>
      </c>
      <c r="H303" s="98">
        <v>2.8483456157922583E-3</v>
      </c>
      <c r="I303" s="98">
        <v>1.2012288137917895E-3</v>
      </c>
      <c r="J303" s="98">
        <v>9.0914491767058348E-4</v>
      </c>
      <c r="K303" s="98">
        <v>1.4616462559600564E-3</v>
      </c>
      <c r="L303" s="98">
        <v>1.7148547809510471E-3</v>
      </c>
      <c r="M303" s="98">
        <v>1.3789230486889192E-3</v>
      </c>
      <c r="N303" s="98">
        <v>1.4972437503017512E-3</v>
      </c>
      <c r="O303" s="98">
        <v>1.8653971773489487E-3</v>
      </c>
      <c r="P303" s="98">
        <v>3.8463469243339744E-3</v>
      </c>
      <c r="Q303" s="98">
        <v>2.1087749543330383E-3</v>
      </c>
      <c r="R303" s="98">
        <v>1.4666595739089966E-3</v>
      </c>
      <c r="S303" s="98">
        <v>1.6347810779462203E-3</v>
      </c>
      <c r="T303" s="98">
        <v>1.3444136193122985E-3</v>
      </c>
      <c r="U303" s="98">
        <v>7.5007874699581302E-4</v>
      </c>
      <c r="V303" s="98">
        <v>1.0504608108871296E-3</v>
      </c>
      <c r="W303" s="98">
        <v>0</v>
      </c>
      <c r="X303" s="98">
        <v>0</v>
      </c>
      <c r="Y303" s="98">
        <v>3.9256993943852184E-3</v>
      </c>
      <c r="DA303" s="63" t="s">
        <v>3303</v>
      </c>
    </row>
    <row r="304" spans="1:105" ht="12" customHeight="1" x14ac:dyDescent="0.25">
      <c r="A304" s="108" t="s">
        <v>52</v>
      </c>
      <c r="B304" s="98"/>
      <c r="C304" s="98">
        <v>3.515615653373413E-4</v>
      </c>
      <c r="D304" s="98">
        <v>2.2429086431878853E-4</v>
      </c>
      <c r="E304" s="98">
        <v>2.2412247749105111E-4</v>
      </c>
      <c r="F304" s="98">
        <v>1.9751040336465011E-4</v>
      </c>
      <c r="G304" s="98">
        <v>2.5100629968851653E-4</v>
      </c>
      <c r="H304" s="98">
        <v>5.2763436051875702E-4</v>
      </c>
      <c r="I304" s="98">
        <v>2.0730049482092663E-4</v>
      </c>
      <c r="J304" s="98">
        <v>1.652481807597414E-4</v>
      </c>
      <c r="K304" s="98">
        <v>2.6578607877752824E-4</v>
      </c>
      <c r="L304" s="98">
        <v>3.1776781170295517E-4</v>
      </c>
      <c r="M304" s="98">
        <v>2.5210903624873511E-4</v>
      </c>
      <c r="N304" s="98">
        <v>2.7741696606884379E-4</v>
      </c>
      <c r="O304" s="98">
        <v>3.5247330946328129E-4</v>
      </c>
      <c r="P304" s="98">
        <v>7.3576880742620178E-4</v>
      </c>
      <c r="Q304" s="98">
        <v>4.1295365374540392E-4</v>
      </c>
      <c r="R304" s="98">
        <v>2.8625866289777E-4</v>
      </c>
      <c r="S304" s="98">
        <v>3.220793388922139E-4</v>
      </c>
      <c r="T304" s="98">
        <v>2.6607275037675212E-4</v>
      </c>
      <c r="U304" s="98">
        <v>1.5071506898972162E-4</v>
      </c>
      <c r="V304" s="98">
        <v>2.1413812749905063E-4</v>
      </c>
      <c r="W304" s="98">
        <v>0</v>
      </c>
      <c r="X304" s="98">
        <v>0</v>
      </c>
      <c r="Y304" s="98">
        <v>8.1194333222748476E-4</v>
      </c>
      <c r="DA304" s="63" t="s">
        <v>3304</v>
      </c>
    </row>
    <row r="305" spans="1:105" ht="12" customHeight="1" x14ac:dyDescent="0.25">
      <c r="A305" s="121" t="s">
        <v>54</v>
      </c>
      <c r="B305" s="122"/>
      <c r="C305" s="122">
        <v>0.20040283318798702</v>
      </c>
      <c r="D305" s="122">
        <v>0.16133458061301842</v>
      </c>
      <c r="E305" s="122">
        <v>0.16275065991752943</v>
      </c>
      <c r="F305" s="122">
        <v>3.7158624205969319E-2</v>
      </c>
      <c r="G305" s="122">
        <v>4.8440625715798463E-2</v>
      </c>
      <c r="H305" s="122">
        <v>3.9525901031618259E-2</v>
      </c>
      <c r="I305" s="122">
        <v>7.6851641660678482E-2</v>
      </c>
      <c r="J305" s="122">
        <v>5.3534587140374304E-2</v>
      </c>
      <c r="K305" s="122">
        <v>0.11923032424818469</v>
      </c>
      <c r="L305" s="122">
        <v>0.17724695009414104</v>
      </c>
      <c r="M305" s="122">
        <v>0.16160979548910978</v>
      </c>
      <c r="N305" s="122">
        <v>0.17788564216123393</v>
      </c>
      <c r="O305" s="122">
        <v>0.15496064436897694</v>
      </c>
      <c r="P305" s="122">
        <v>5.866569325762358E-2</v>
      </c>
      <c r="Q305" s="122">
        <v>5.1015375044585684E-2</v>
      </c>
      <c r="R305" s="122">
        <v>2.7992786481400661E-2</v>
      </c>
      <c r="S305" s="122">
        <v>5.3105320847005803E-2</v>
      </c>
      <c r="T305" s="122">
        <v>5.9508015563867547E-2</v>
      </c>
      <c r="U305" s="122">
        <v>5.872924448807873E-2</v>
      </c>
      <c r="V305" s="122">
        <v>7.2709269604263604E-2</v>
      </c>
      <c r="W305" s="122">
        <v>0</v>
      </c>
      <c r="X305" s="122">
        <v>0</v>
      </c>
      <c r="Y305" s="122">
        <v>1.2968515576602916E-2</v>
      </c>
      <c r="DA305" s="130" t="s">
        <v>3305</v>
      </c>
    </row>
    <row r="306" spans="1:105" ht="12" customHeight="1" x14ac:dyDescent="0.25">
      <c r="A306" s="97" t="s">
        <v>50</v>
      </c>
      <c r="B306" s="98"/>
      <c r="C306" s="98">
        <v>3.5647218962066643E-2</v>
      </c>
      <c r="D306" s="98">
        <v>2.5641956492540079E-2</v>
      </c>
      <c r="E306" s="98">
        <v>2.8368671303400605E-2</v>
      </c>
      <c r="F306" s="98">
        <v>3.4002693600971839E-3</v>
      </c>
      <c r="G306" s="98">
        <v>5.7113697844568909E-3</v>
      </c>
      <c r="H306" s="98">
        <v>2.3448208223596661E-3</v>
      </c>
      <c r="I306" s="98">
        <v>8.3598178307066028E-3</v>
      </c>
      <c r="J306" s="98">
        <v>1.1079219722581333E-2</v>
      </c>
      <c r="K306" s="98">
        <v>1.9328949521763315E-2</v>
      </c>
      <c r="L306" s="98">
        <v>9.6696567583040988E-3</v>
      </c>
      <c r="M306" s="98">
        <v>2.1226990467665607E-3</v>
      </c>
      <c r="N306" s="98">
        <v>3.9622280689759126E-3</v>
      </c>
      <c r="O306" s="98">
        <v>1.4551338851678445E-2</v>
      </c>
      <c r="P306" s="98">
        <v>7.943581504539967E-3</v>
      </c>
      <c r="Q306" s="98">
        <v>7.1708761065059539E-3</v>
      </c>
      <c r="R306" s="98">
        <v>3.0330394151809057E-3</v>
      </c>
      <c r="S306" s="98">
        <v>3.2940018221818555E-3</v>
      </c>
      <c r="T306" s="98">
        <v>2.14420913212842E-3</v>
      </c>
      <c r="U306" s="98">
        <v>2.7648237172766816E-3</v>
      </c>
      <c r="V306" s="98">
        <v>4.4201513162736451E-3</v>
      </c>
      <c r="W306" s="98">
        <v>0</v>
      </c>
      <c r="X306" s="98">
        <v>0</v>
      </c>
      <c r="Y306" s="98">
        <v>4.8755504637120438E-4</v>
      </c>
      <c r="DA306" s="63" t="s">
        <v>3306</v>
      </c>
    </row>
    <row r="307" spans="1:105" ht="12" customHeight="1" x14ac:dyDescent="0.25">
      <c r="A307" s="109" t="s">
        <v>120</v>
      </c>
      <c r="B307" s="33"/>
      <c r="C307" s="33">
        <v>0.16475561422592036</v>
      </c>
      <c r="D307" s="33">
        <v>0.13569262412047833</v>
      </c>
      <c r="E307" s="33">
        <v>0.13438198861412884</v>
      </c>
      <c r="F307" s="33">
        <v>3.3758354845872134E-2</v>
      </c>
      <c r="G307" s="33">
        <v>4.2729255931341574E-2</v>
      </c>
      <c r="H307" s="33">
        <v>3.7181080209258595E-2</v>
      </c>
      <c r="I307" s="33">
        <v>6.8491823829971876E-2</v>
      </c>
      <c r="J307" s="33">
        <v>4.2455367417792975E-2</v>
      </c>
      <c r="K307" s="33">
        <v>9.9901374726421382E-2</v>
      </c>
      <c r="L307" s="33">
        <v>0.16757729333583696</v>
      </c>
      <c r="M307" s="33">
        <v>0.15948709644234321</v>
      </c>
      <c r="N307" s="33">
        <v>0.17392341409225801</v>
      </c>
      <c r="O307" s="33">
        <v>0.14040930551729849</v>
      </c>
      <c r="P307" s="33">
        <v>5.072211175308361E-2</v>
      </c>
      <c r="Q307" s="33">
        <v>4.3844498938079728E-2</v>
      </c>
      <c r="R307" s="33">
        <v>2.4959747066219756E-2</v>
      </c>
      <c r="S307" s="33">
        <v>4.9811319024823948E-2</v>
      </c>
      <c r="T307" s="33">
        <v>5.7363806431739127E-2</v>
      </c>
      <c r="U307" s="33">
        <v>5.5964420770802048E-2</v>
      </c>
      <c r="V307" s="33">
        <v>6.8289118287989961E-2</v>
      </c>
      <c r="W307" s="33">
        <v>0</v>
      </c>
      <c r="X307" s="33">
        <v>0</v>
      </c>
      <c r="Y307" s="33">
        <v>1.2480960530231712E-2</v>
      </c>
      <c r="DA307" s="60" t="s">
        <v>3307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17.891323391794078</v>
      </c>
      <c r="D309" s="117">
        <f t="shared" si="136"/>
        <v>13.700944697530701</v>
      </c>
      <c r="E309" s="117">
        <f t="shared" si="136"/>
        <v>15.029893775045494</v>
      </c>
      <c r="F309" s="117">
        <f t="shared" si="136"/>
        <v>3.178087542080398</v>
      </c>
      <c r="G309" s="117">
        <f t="shared" si="136"/>
        <v>4.3335243430291817</v>
      </c>
      <c r="H309" s="117">
        <f t="shared" si="136"/>
        <v>3.6269442322183747</v>
      </c>
      <c r="I309" s="117">
        <f t="shared" si="136"/>
        <v>7.4343470296345764</v>
      </c>
      <c r="J309" s="117">
        <f t="shared" si="136"/>
        <v>3.7468558275815642</v>
      </c>
      <c r="K309" s="117">
        <f t="shared" si="136"/>
        <v>7.8791589313825314</v>
      </c>
      <c r="L309" s="117">
        <f t="shared" si="136"/>
        <v>14.583595523678751</v>
      </c>
      <c r="M309" s="117">
        <f t="shared" si="136"/>
        <v>12.441362927942018</v>
      </c>
      <c r="N309" s="117">
        <f t="shared" si="136"/>
        <v>13.166309479821704</v>
      </c>
      <c r="O309" s="117">
        <f t="shared" si="136"/>
        <v>10.062794881632348</v>
      </c>
      <c r="P309" s="117">
        <f t="shared" si="136"/>
        <v>4.0451219782704086</v>
      </c>
      <c r="Q309" s="117">
        <f t="shared" si="136"/>
        <v>3.1914092625408439</v>
      </c>
      <c r="R309" s="117">
        <f t="shared" ref="R309:V309" si="137">R310+R313+R315+R324</f>
        <v>1.8303667628036828</v>
      </c>
      <c r="S309" s="117">
        <f t="shared" si="137"/>
        <v>3.1566318899888532</v>
      </c>
      <c r="T309" s="117">
        <f t="shared" si="137"/>
        <v>3.4477645723805308</v>
      </c>
      <c r="U309" s="117">
        <f t="shared" si="137"/>
        <v>2.6491690240824193</v>
      </c>
      <c r="V309" s="117">
        <f t="shared" si="137"/>
        <v>3.1211993893056422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0.25173963831855622</v>
      </c>
      <c r="DA309" s="129" t="s">
        <v>3458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16.180220984775463</v>
      </c>
      <c r="D310" s="122">
        <f t="shared" si="139"/>
        <v>12.388354705416651</v>
      </c>
      <c r="E310" s="122">
        <f t="shared" si="139"/>
        <v>13.672437715755873</v>
      </c>
      <c r="F310" s="122">
        <f t="shared" si="139"/>
        <v>2.8744276938427169</v>
      </c>
      <c r="G310" s="122">
        <f t="shared" si="139"/>
        <v>3.9431248885610026</v>
      </c>
      <c r="H310" s="122">
        <f t="shared" si="139"/>
        <v>3.3016910285719341</v>
      </c>
      <c r="I310" s="122">
        <f t="shared" si="139"/>
        <v>6.7883879992644767</v>
      </c>
      <c r="J310" s="122">
        <f t="shared" si="139"/>
        <v>3.3660556865220759</v>
      </c>
      <c r="K310" s="122">
        <f t="shared" si="139"/>
        <v>7.070548467789969</v>
      </c>
      <c r="L310" s="122">
        <f t="shared" si="139"/>
        <v>13.248214277142406</v>
      </c>
      <c r="M310" s="122">
        <f t="shared" si="139"/>
        <v>11.230013462396148</v>
      </c>
      <c r="N310" s="122">
        <f t="shared" si="139"/>
        <v>11.869224477093731</v>
      </c>
      <c r="O310" s="122">
        <f t="shared" si="139"/>
        <v>8.9536409362023974</v>
      </c>
      <c r="P310" s="122">
        <f t="shared" si="139"/>
        <v>3.6289679424411529</v>
      </c>
      <c r="Q310" s="122">
        <f t="shared" si="139"/>
        <v>2.8290382988539133</v>
      </c>
      <c r="R310" s="122">
        <f t="shared" ref="R310:V310" si="140">SUM(R311:R312)</f>
        <v>1.6359199295795293</v>
      </c>
      <c r="S310" s="122">
        <f t="shared" si="140"/>
        <v>2.7891615392541236</v>
      </c>
      <c r="T310" s="122">
        <f t="shared" si="140"/>
        <v>3.0465790643356376</v>
      </c>
      <c r="U310" s="122">
        <f t="shared" si="140"/>
        <v>2.2611626736989061</v>
      </c>
      <c r="V310" s="122">
        <f t="shared" si="140"/>
        <v>2.691611791062567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0.17780089942806754</v>
      </c>
      <c r="DA310" s="130" t="s">
        <v>3459</v>
      </c>
    </row>
    <row r="311" spans="1:105" ht="12" customHeight="1" x14ac:dyDescent="0.25">
      <c r="A311" s="97" t="s">
        <v>211</v>
      </c>
      <c r="B311" s="98"/>
      <c r="C311" s="98">
        <v>15.813907986589594</v>
      </c>
      <c r="D311" s="98">
        <v>12.114782056452386</v>
      </c>
      <c r="E311" s="98">
        <v>13.374929876172803</v>
      </c>
      <c r="F311" s="98">
        <v>2.8136246944111982</v>
      </c>
      <c r="G311" s="98">
        <v>3.8611986656711541</v>
      </c>
      <c r="H311" s="98">
        <v>3.2341863825699022</v>
      </c>
      <c r="I311" s="98">
        <v>6.6516151875268026</v>
      </c>
      <c r="J311" s="98">
        <v>3.2994582821294718</v>
      </c>
      <c r="K311" s="98">
        <v>6.9321272973236887</v>
      </c>
      <c r="L311" s="98">
        <v>12.990452871637826</v>
      </c>
      <c r="M311" s="98">
        <v>11.015998669954849</v>
      </c>
      <c r="N311" s="98">
        <v>11.644545592350367</v>
      </c>
      <c r="O311" s="98">
        <v>8.786526347746813</v>
      </c>
      <c r="P311" s="98">
        <v>3.561918251883998</v>
      </c>
      <c r="Q311" s="98">
        <v>2.7773318426035614</v>
      </c>
      <c r="R311" s="98">
        <v>1.6060853612588011</v>
      </c>
      <c r="S311" s="98">
        <v>2.7387926971274901</v>
      </c>
      <c r="T311" s="98">
        <v>2.9921419800896438</v>
      </c>
      <c r="U311" s="98">
        <v>2.2209880935446606</v>
      </c>
      <c r="V311" s="98">
        <v>2.6439629138171736</v>
      </c>
      <c r="W311" s="98">
        <v>0</v>
      </c>
      <c r="X311" s="98">
        <v>0</v>
      </c>
      <c r="Y311" s="98">
        <v>0.17466407445983848</v>
      </c>
      <c r="DA311" s="63" t="s">
        <v>3460</v>
      </c>
    </row>
    <row r="312" spans="1:105" ht="12" customHeight="1" x14ac:dyDescent="0.25">
      <c r="A312" s="97" t="s">
        <v>53</v>
      </c>
      <c r="B312" s="98"/>
      <c r="C312" s="98">
        <v>0.36631299818586749</v>
      </c>
      <c r="D312" s="98">
        <v>0.27357264896426503</v>
      </c>
      <c r="E312" s="98">
        <v>0.29750783958306892</v>
      </c>
      <c r="F312" s="98">
        <v>6.0802999431518609E-2</v>
      </c>
      <c r="G312" s="98">
        <v>8.192622288984841E-2</v>
      </c>
      <c r="H312" s="98">
        <v>6.7504646002031765E-2</v>
      </c>
      <c r="I312" s="98">
        <v>0.13677281173767389</v>
      </c>
      <c r="J312" s="98">
        <v>6.6597404392604018E-2</v>
      </c>
      <c r="K312" s="98">
        <v>0.13842117046628025</v>
      </c>
      <c r="L312" s="98">
        <v>0.25776140550457943</v>
      </c>
      <c r="M312" s="98">
        <v>0.21401479244129876</v>
      </c>
      <c r="N312" s="98">
        <v>0.2246788847433645</v>
      </c>
      <c r="O312" s="98">
        <v>0.16711458845558438</v>
      </c>
      <c r="P312" s="98">
        <v>6.7049690557154748E-2</v>
      </c>
      <c r="Q312" s="98">
        <v>5.1706456250351876E-2</v>
      </c>
      <c r="R312" s="98">
        <v>2.9834568320728075E-2</v>
      </c>
      <c r="S312" s="98">
        <v>5.0368842126633513E-2</v>
      </c>
      <c r="T312" s="98">
        <v>5.4437084245993729E-2</v>
      </c>
      <c r="U312" s="98">
        <v>4.017458015424541E-2</v>
      </c>
      <c r="V312" s="98">
        <v>4.7648877245393413E-2</v>
      </c>
      <c r="W312" s="98">
        <v>0</v>
      </c>
      <c r="X312" s="98">
        <v>0</v>
      </c>
      <c r="Y312" s="98">
        <v>3.1368249682290649E-3</v>
      </c>
      <c r="DA312" s="63" t="s">
        <v>3461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2.4672658069281716E-2</v>
      </c>
      <c r="D313" s="122">
        <f t="shared" si="142"/>
        <v>1.8508322382332777E-2</v>
      </c>
      <c r="E313" s="122">
        <f t="shared" si="142"/>
        <v>1.4774588369376956E-2</v>
      </c>
      <c r="F313" s="122">
        <f t="shared" si="142"/>
        <v>3.9860591165983743E-3</v>
      </c>
      <c r="G313" s="122">
        <f t="shared" si="142"/>
        <v>8.7348300929793524E-3</v>
      </c>
      <c r="H313" s="122">
        <f t="shared" si="142"/>
        <v>6.2857467611443629E-3</v>
      </c>
      <c r="I313" s="122">
        <f t="shared" si="142"/>
        <v>9.107392674547677E-3</v>
      </c>
      <c r="J313" s="122">
        <f t="shared" si="142"/>
        <v>1.026786488529715E-2</v>
      </c>
      <c r="K313" s="122">
        <f t="shared" si="142"/>
        <v>1.0426127661809302E-2</v>
      </c>
      <c r="L313" s="122">
        <f t="shared" si="142"/>
        <v>2.811397506351708E-2</v>
      </c>
      <c r="M313" s="122">
        <f t="shared" si="142"/>
        <v>1.4660790966592462E-2</v>
      </c>
      <c r="N313" s="122">
        <f t="shared" si="142"/>
        <v>2.7436017623480084E-2</v>
      </c>
      <c r="O313" s="122">
        <f t="shared" si="142"/>
        <v>2.6139191420303673E-2</v>
      </c>
      <c r="P313" s="122">
        <f t="shared" si="142"/>
        <v>6.2425890091158337E-3</v>
      </c>
      <c r="Q313" s="122">
        <f t="shared" si="142"/>
        <v>7.796190449792577E-3</v>
      </c>
      <c r="R313" s="122">
        <f t="shared" si="142"/>
        <v>2.6201865708283321E-3</v>
      </c>
      <c r="S313" s="122">
        <f t="shared" si="142"/>
        <v>3.3139429581247283E-3</v>
      </c>
      <c r="T313" s="122">
        <f t="shared" si="142"/>
        <v>7.5577939139559588E-3</v>
      </c>
      <c r="U313" s="122">
        <f t="shared" si="142"/>
        <v>8.2557926935989713E-3</v>
      </c>
      <c r="V313" s="122">
        <f t="shared" si="142"/>
        <v>1.7096861774353461E-2</v>
      </c>
      <c r="W313" s="122">
        <f t="shared" si="142"/>
        <v>0</v>
      </c>
      <c r="X313" s="122">
        <f t="shared" si="142"/>
        <v>0</v>
      </c>
      <c r="Y313" s="122">
        <f t="shared" si="142"/>
        <v>4.6932337194748007E-3</v>
      </c>
      <c r="DA313" s="130" t="s">
        <v>3462</v>
      </c>
    </row>
    <row r="314" spans="1:105" ht="12" customHeight="1" x14ac:dyDescent="0.25">
      <c r="A314" s="97" t="s">
        <v>53</v>
      </c>
      <c r="B314" s="98"/>
      <c r="C314" s="98">
        <v>2.4672658069281716E-2</v>
      </c>
      <c r="D314" s="98">
        <v>1.8508322382332777E-2</v>
      </c>
      <c r="E314" s="98">
        <v>1.4774588369376956E-2</v>
      </c>
      <c r="F314" s="98">
        <v>3.9860591165983743E-3</v>
      </c>
      <c r="G314" s="98">
        <v>8.7348300929793524E-3</v>
      </c>
      <c r="H314" s="98">
        <v>6.2857467611443629E-3</v>
      </c>
      <c r="I314" s="98">
        <v>9.107392674547677E-3</v>
      </c>
      <c r="J314" s="98">
        <v>1.026786488529715E-2</v>
      </c>
      <c r="K314" s="98">
        <v>1.0426127661809302E-2</v>
      </c>
      <c r="L314" s="98">
        <v>2.811397506351708E-2</v>
      </c>
      <c r="M314" s="98">
        <v>1.4660790966592462E-2</v>
      </c>
      <c r="N314" s="98">
        <v>2.7436017623480084E-2</v>
      </c>
      <c r="O314" s="98">
        <v>2.6139191420303673E-2</v>
      </c>
      <c r="P314" s="98">
        <v>6.2425890091158337E-3</v>
      </c>
      <c r="Q314" s="98">
        <v>7.796190449792577E-3</v>
      </c>
      <c r="R314" s="98">
        <v>2.6201865708283321E-3</v>
      </c>
      <c r="S314" s="98">
        <v>3.3139429581247283E-3</v>
      </c>
      <c r="T314" s="98">
        <v>7.5577939139559588E-3</v>
      </c>
      <c r="U314" s="98">
        <v>8.2557926935989713E-3</v>
      </c>
      <c r="V314" s="98">
        <v>1.7096861774353461E-2</v>
      </c>
      <c r="W314" s="98">
        <v>0</v>
      </c>
      <c r="X314" s="98">
        <v>0</v>
      </c>
      <c r="Y314" s="98">
        <v>4.6932337194748007E-3</v>
      </c>
      <c r="DA314" s="63" t="s">
        <v>3463</v>
      </c>
    </row>
    <row r="315" spans="1:105" ht="12" customHeight="1" x14ac:dyDescent="0.25">
      <c r="A315" s="121" t="s">
        <v>55</v>
      </c>
      <c r="B315" s="122"/>
      <c r="C315" s="122">
        <v>1.5367193259092489</v>
      </c>
      <c r="D315" s="122">
        <v>1.1729159787445962</v>
      </c>
      <c r="E315" s="122">
        <v>1.2206561758967753</v>
      </c>
      <c r="F315" s="122">
        <v>0.27129075278077125</v>
      </c>
      <c r="G315" s="122">
        <v>0.34480398540888502</v>
      </c>
      <c r="H315" s="122">
        <v>0.28847161444529074</v>
      </c>
      <c r="I315" s="122">
        <v>0.57805820491680926</v>
      </c>
      <c r="J315" s="122">
        <v>0.33035070798152955</v>
      </c>
      <c r="K315" s="122">
        <v>0.70765026443211687</v>
      </c>
      <c r="L315" s="122">
        <v>1.1692390341253651</v>
      </c>
      <c r="M315" s="122">
        <v>1.0692931000416106</v>
      </c>
      <c r="N315" s="122">
        <v>1.1290435392251799</v>
      </c>
      <c r="O315" s="122">
        <v>0.9617040793360162</v>
      </c>
      <c r="P315" s="122">
        <v>0.36406564746544712</v>
      </c>
      <c r="Q315" s="122">
        <v>0.31436263033374839</v>
      </c>
      <c r="R315" s="122">
        <v>0.16928288495916319</v>
      </c>
      <c r="S315" s="122">
        <v>0.32012655599097561</v>
      </c>
      <c r="T315" s="122">
        <v>0.34301109379360012</v>
      </c>
      <c r="U315" s="122">
        <v>0.32906993692810155</v>
      </c>
      <c r="V315" s="122">
        <v>0.34910097482456387</v>
      </c>
      <c r="W315" s="122">
        <v>0</v>
      </c>
      <c r="X315" s="122">
        <v>0</v>
      </c>
      <c r="Y315" s="122">
        <v>5.7578926866536234E-2</v>
      </c>
      <c r="DA315" s="130" t="s">
        <v>3464</v>
      </c>
    </row>
    <row r="316" spans="1:105" ht="12" customHeight="1" x14ac:dyDescent="0.25">
      <c r="A316" s="97" t="s">
        <v>138</v>
      </c>
      <c r="B316" s="98"/>
      <c r="C316" s="98">
        <v>1.4302009301396175</v>
      </c>
      <c r="D316" s="98">
        <v>1.0899941179458636</v>
      </c>
      <c r="E316" s="98">
        <v>1.1374600999700026</v>
      </c>
      <c r="F316" s="98">
        <v>0.210824960664168</v>
      </c>
      <c r="G316" s="98">
        <v>0.28717950141537874</v>
      </c>
      <c r="H316" s="98">
        <v>0.22106096758782023</v>
      </c>
      <c r="I316" s="98">
        <v>0.53890947435223424</v>
      </c>
      <c r="J316" s="98">
        <v>0.3119410376397051</v>
      </c>
      <c r="K316" s="98">
        <v>0.65694997576489866</v>
      </c>
      <c r="L316" s="98">
        <v>1.1181984655170327</v>
      </c>
      <c r="M316" s="98">
        <v>1.0269797316237694</v>
      </c>
      <c r="N316" s="98">
        <v>1.0918964852513586</v>
      </c>
      <c r="O316" s="98">
        <v>0.92393656586691941</v>
      </c>
      <c r="P316" s="98">
        <v>0.30420524675231758</v>
      </c>
      <c r="Q316" s="98">
        <v>0.27386200648186071</v>
      </c>
      <c r="R316" s="98">
        <v>0.14736076506552948</v>
      </c>
      <c r="S316" s="98">
        <v>0.29180640263730123</v>
      </c>
      <c r="T316" s="98">
        <v>0.32437126693556756</v>
      </c>
      <c r="U316" s="98">
        <v>0.31808958014187722</v>
      </c>
      <c r="V316" s="98">
        <v>0.33536065205024423</v>
      </c>
      <c r="W316" s="98">
        <v>0</v>
      </c>
      <c r="X316" s="98">
        <v>0</v>
      </c>
      <c r="Y316" s="98">
        <v>7.4624835605343184E-3</v>
      </c>
      <c r="DA316" s="63" t="s">
        <v>3465</v>
      </c>
    </row>
    <row r="317" spans="1:105" ht="12" customHeight="1" x14ac:dyDescent="0.25">
      <c r="A317" s="97" t="s">
        <v>137</v>
      </c>
      <c r="B317" s="98"/>
      <c r="C317" s="98">
        <v>6.5486804704995992E-4</v>
      </c>
      <c r="D317" s="98">
        <v>0</v>
      </c>
      <c r="E317" s="98">
        <v>2.5960955673127046E-4</v>
      </c>
      <c r="F317" s="98">
        <v>0</v>
      </c>
      <c r="G317" s="98">
        <v>0</v>
      </c>
      <c r="H317" s="98">
        <v>4.8969319024068348E-4</v>
      </c>
      <c r="I317" s="98">
        <v>3.8854146073855381E-4</v>
      </c>
      <c r="J317" s="98">
        <v>1.1412719831828831E-4</v>
      </c>
      <c r="K317" s="98">
        <v>2.3224772985333092E-4</v>
      </c>
      <c r="L317" s="98">
        <v>6.4156526479686128E-4</v>
      </c>
      <c r="M317" s="98">
        <v>1.2827305127806053E-4</v>
      </c>
      <c r="N317" s="98">
        <v>3.841647242562202E-4</v>
      </c>
      <c r="O317" s="98">
        <v>5.0622066843598282E-4</v>
      </c>
      <c r="P317" s="98">
        <v>8.8531338460095795E-4</v>
      </c>
      <c r="Q317" s="98">
        <v>3.7945682304166956E-4</v>
      </c>
      <c r="R317" s="98">
        <v>2.3944319861972789E-4</v>
      </c>
      <c r="S317" s="98">
        <v>3.4840278666376103E-4</v>
      </c>
      <c r="T317" s="98">
        <v>5.5382741641756504E-4</v>
      </c>
      <c r="U317" s="98">
        <v>5.3343892471972398E-4</v>
      </c>
      <c r="V317" s="98">
        <v>1.2135743967819634E-3</v>
      </c>
      <c r="W317" s="98">
        <v>0</v>
      </c>
      <c r="X317" s="98">
        <v>0</v>
      </c>
      <c r="Y317" s="98">
        <v>0</v>
      </c>
      <c r="DA317" s="63" t="s">
        <v>3466</v>
      </c>
    </row>
    <row r="318" spans="1:105" ht="12" customHeight="1" x14ac:dyDescent="0.25">
      <c r="A318" s="100" t="s">
        <v>211</v>
      </c>
      <c r="B318" s="101"/>
      <c r="C318" s="101">
        <v>5.2267683365081702E-4</v>
      </c>
      <c r="D318" s="101">
        <v>0</v>
      </c>
      <c r="E318" s="101">
        <v>2.0675976309165547E-4</v>
      </c>
      <c r="F318" s="101">
        <v>0</v>
      </c>
      <c r="G318" s="101">
        <v>0</v>
      </c>
      <c r="H318" s="101">
        <v>3.9188441993184196E-4</v>
      </c>
      <c r="I318" s="101">
        <v>3.1535737731543974E-4</v>
      </c>
      <c r="J318" s="101">
        <v>9.1744065235171344E-5</v>
      </c>
      <c r="K318" s="101">
        <v>1.8676738501465743E-4</v>
      </c>
      <c r="L318" s="101">
        <v>5.1431227186219276E-4</v>
      </c>
      <c r="M318" s="101">
        <v>1.0320497009110328E-4</v>
      </c>
      <c r="N318" s="101">
        <v>3.0879159312404011E-4</v>
      </c>
      <c r="O318" s="101">
        <v>4.0634598009517615E-4</v>
      </c>
      <c r="P318" s="101">
        <v>7.1120053128481903E-4</v>
      </c>
      <c r="Q318" s="101">
        <v>3.0434461893811952E-4</v>
      </c>
      <c r="R318" s="101">
        <v>1.9254753355486462E-4</v>
      </c>
      <c r="S318" s="101">
        <v>2.8020546938181527E-4</v>
      </c>
      <c r="T318" s="101">
        <v>4.4583690263054124E-4</v>
      </c>
      <c r="U318" s="101">
        <v>4.2895922644483171E-4</v>
      </c>
      <c r="V318" s="101">
        <v>9.7519977234723949E-4</v>
      </c>
      <c r="W318" s="101">
        <v>0</v>
      </c>
      <c r="X318" s="101">
        <v>0</v>
      </c>
      <c r="Y318" s="101">
        <v>0</v>
      </c>
      <c r="DA318" s="131" t="s">
        <v>3467</v>
      </c>
    </row>
    <row r="319" spans="1:105" ht="12" customHeight="1" x14ac:dyDescent="0.25">
      <c r="A319" s="103" t="s">
        <v>52</v>
      </c>
      <c r="B319" s="104"/>
      <c r="C319" s="104">
        <v>1.321912133991429E-4</v>
      </c>
      <c r="D319" s="104">
        <v>0</v>
      </c>
      <c r="E319" s="104">
        <v>5.2849793639614986E-5</v>
      </c>
      <c r="F319" s="104">
        <v>0</v>
      </c>
      <c r="G319" s="104">
        <v>0</v>
      </c>
      <c r="H319" s="104">
        <v>9.7808770308841517E-5</v>
      </c>
      <c r="I319" s="104">
        <v>7.3184083423114048E-5</v>
      </c>
      <c r="J319" s="104">
        <v>2.2383133083116954E-5</v>
      </c>
      <c r="K319" s="104">
        <v>4.5480344838673477E-5</v>
      </c>
      <c r="L319" s="104">
        <v>1.2725299293466858E-4</v>
      </c>
      <c r="M319" s="104">
        <v>2.5068081186957247E-5</v>
      </c>
      <c r="N319" s="104">
        <v>7.5373131132180105E-5</v>
      </c>
      <c r="O319" s="104">
        <v>9.9874688340806689E-5</v>
      </c>
      <c r="P319" s="104">
        <v>1.7411285331613892E-4</v>
      </c>
      <c r="Q319" s="104">
        <v>7.5112204103550028E-5</v>
      </c>
      <c r="R319" s="104">
        <v>4.6895665064863272E-5</v>
      </c>
      <c r="S319" s="104">
        <v>6.8197317281945764E-5</v>
      </c>
      <c r="T319" s="104">
        <v>1.079905137870238E-4</v>
      </c>
      <c r="U319" s="104">
        <v>1.0447969827489231E-4</v>
      </c>
      <c r="V319" s="104">
        <v>2.3837462443472405E-4</v>
      </c>
      <c r="W319" s="104">
        <v>0</v>
      </c>
      <c r="X319" s="104">
        <v>0</v>
      </c>
      <c r="Y319" s="104">
        <v>0</v>
      </c>
      <c r="DA319" s="132" t="s">
        <v>3468</v>
      </c>
    </row>
    <row r="320" spans="1:105" ht="12" customHeight="1" x14ac:dyDescent="0.25">
      <c r="A320" s="106" t="s">
        <v>122</v>
      </c>
      <c r="B320" s="101"/>
      <c r="C320" s="101">
        <v>0.10412194030505811</v>
      </c>
      <c r="D320" s="101">
        <v>8.1799612903416044E-2</v>
      </c>
      <c r="E320" s="101">
        <v>8.1835550463576656E-2</v>
      </c>
      <c r="F320" s="101">
        <v>5.949053590201344E-2</v>
      </c>
      <c r="G320" s="101">
        <v>5.636353307807964E-2</v>
      </c>
      <c r="H320" s="101">
        <v>6.4279192986914327E-2</v>
      </c>
      <c r="I320" s="101">
        <v>3.7659679946677245E-2</v>
      </c>
      <c r="J320" s="101">
        <v>1.7452889082365673E-2</v>
      </c>
      <c r="K320" s="101">
        <v>4.9110600560448595E-2</v>
      </c>
      <c r="L320" s="101">
        <v>4.8796990151351458E-2</v>
      </c>
      <c r="M320" s="101">
        <v>4.0895001304586648E-2</v>
      </c>
      <c r="N320" s="101">
        <v>3.5348901594907937E-2</v>
      </c>
      <c r="O320" s="101">
        <v>3.5474694678232291E-2</v>
      </c>
      <c r="P320" s="101">
        <v>5.5233871930301139E-2</v>
      </c>
      <c r="Q320" s="101">
        <v>3.8034885582739208E-2</v>
      </c>
      <c r="R320" s="101">
        <v>2.0220573574539196E-2</v>
      </c>
      <c r="S320" s="101">
        <v>2.6326039549498231E-2</v>
      </c>
      <c r="T320" s="101">
        <v>1.6720787331868735E-2</v>
      </c>
      <c r="U320" s="101">
        <v>9.6770357606630383E-3</v>
      </c>
      <c r="V320" s="101">
        <v>1.1437325331954547E-2</v>
      </c>
      <c r="W320" s="101">
        <v>0</v>
      </c>
      <c r="X320" s="101">
        <v>0</v>
      </c>
      <c r="Y320" s="101">
        <v>4.5908354620703778E-2</v>
      </c>
      <c r="DA320" s="131" t="s">
        <v>3469</v>
      </c>
    </row>
    <row r="321" spans="1:105" ht="12" customHeight="1" x14ac:dyDescent="0.25">
      <c r="A321" s="107" t="s">
        <v>121</v>
      </c>
      <c r="B321" s="104"/>
      <c r="C321" s="104">
        <v>1.7415874175233334E-3</v>
      </c>
      <c r="D321" s="104">
        <v>1.122247895316484E-3</v>
      </c>
      <c r="E321" s="104">
        <v>1.1009159064648264E-3</v>
      </c>
      <c r="F321" s="104">
        <v>9.7525621458979903E-4</v>
      </c>
      <c r="G321" s="104">
        <v>1.260950915426661E-3</v>
      </c>
      <c r="H321" s="104">
        <v>2.64176068031551E-3</v>
      </c>
      <c r="I321" s="104">
        <v>1.1005091571591845E-3</v>
      </c>
      <c r="J321" s="104">
        <v>8.4265406114045628E-4</v>
      </c>
      <c r="K321" s="104">
        <v>1.3574403769162731E-3</v>
      </c>
      <c r="L321" s="104">
        <v>1.6020131921841443E-3</v>
      </c>
      <c r="M321" s="104">
        <v>1.2900940619764315E-3</v>
      </c>
      <c r="N321" s="104">
        <v>1.4139876546571449E-3</v>
      </c>
      <c r="O321" s="104">
        <v>1.786598122428593E-3</v>
      </c>
      <c r="P321" s="104">
        <v>3.7412153982274319E-3</v>
      </c>
      <c r="Q321" s="104">
        <v>2.0862814461068049E-3</v>
      </c>
      <c r="R321" s="104">
        <v>1.4621031204747781E-3</v>
      </c>
      <c r="S321" s="104">
        <v>1.6457110175123659E-3</v>
      </c>
      <c r="T321" s="104">
        <v>1.365212109746291E-3</v>
      </c>
      <c r="U321" s="104">
        <v>7.698821008415332E-4</v>
      </c>
      <c r="V321" s="104">
        <v>1.0894230455831013E-3</v>
      </c>
      <c r="W321" s="104">
        <v>0</v>
      </c>
      <c r="X321" s="104">
        <v>0</v>
      </c>
      <c r="Y321" s="104">
        <v>4.2080886852981399E-3</v>
      </c>
      <c r="DA321" s="132" t="s">
        <v>3470</v>
      </c>
    </row>
    <row r="322" spans="1:105" ht="12" customHeight="1" x14ac:dyDescent="0.25">
      <c r="A322" s="108" t="s">
        <v>53</v>
      </c>
      <c r="B322" s="98"/>
      <c r="C322" s="98">
        <v>1.3900258521859922E-3</v>
      </c>
      <c r="D322" s="98">
        <v>8.9795703099769552E-4</v>
      </c>
      <c r="E322" s="98">
        <v>8.767934289737754E-4</v>
      </c>
      <c r="F322" s="98">
        <v>7.7774581122514895E-4</v>
      </c>
      <c r="G322" s="98">
        <v>1.0099446157381445E-3</v>
      </c>
      <c r="H322" s="98">
        <v>2.1141263197967529E-3</v>
      </c>
      <c r="I322" s="98">
        <v>8.9320866233825796E-4</v>
      </c>
      <c r="J322" s="98">
        <v>6.774058803807149E-4</v>
      </c>
      <c r="K322" s="98">
        <v>1.0916542981387449E-3</v>
      </c>
      <c r="L322" s="98">
        <v>1.2842453804811891E-3</v>
      </c>
      <c r="M322" s="98">
        <v>1.0379850257276964E-3</v>
      </c>
      <c r="N322" s="98">
        <v>1.1365706885883011E-3</v>
      </c>
      <c r="O322" s="98">
        <v>1.4341248129653118E-3</v>
      </c>
      <c r="P322" s="98">
        <v>3.0054465908012301E-3</v>
      </c>
      <c r="Q322" s="98">
        <v>1.6733277923614007E-3</v>
      </c>
      <c r="R322" s="98">
        <v>1.1758444575770081E-3</v>
      </c>
      <c r="S322" s="98">
        <v>1.3236316786201521E-3</v>
      </c>
      <c r="T322" s="98">
        <v>1.099139359369539E-3</v>
      </c>
      <c r="U322" s="98">
        <v>6.1916703185181156E-4</v>
      </c>
      <c r="V322" s="98">
        <v>8.7528491808405067E-4</v>
      </c>
      <c r="W322" s="98">
        <v>0</v>
      </c>
      <c r="X322" s="98">
        <v>0</v>
      </c>
      <c r="Y322" s="98">
        <v>3.3961453530706549E-3</v>
      </c>
      <c r="DA322" s="63" t="s">
        <v>3471</v>
      </c>
    </row>
    <row r="323" spans="1:105" ht="12" customHeight="1" x14ac:dyDescent="0.25">
      <c r="A323" s="108" t="s">
        <v>52</v>
      </c>
      <c r="B323" s="98"/>
      <c r="C323" s="98">
        <v>3.515615653373413E-4</v>
      </c>
      <c r="D323" s="98">
        <v>2.2429086431878853E-4</v>
      </c>
      <c r="E323" s="98">
        <v>2.2412247749105111E-4</v>
      </c>
      <c r="F323" s="98">
        <v>1.9751040336465011E-4</v>
      </c>
      <c r="G323" s="98">
        <v>2.5100629968851653E-4</v>
      </c>
      <c r="H323" s="98">
        <v>5.2763436051875702E-4</v>
      </c>
      <c r="I323" s="98">
        <v>2.0730049482092663E-4</v>
      </c>
      <c r="J323" s="98">
        <v>1.652481807597414E-4</v>
      </c>
      <c r="K323" s="98">
        <v>2.6578607877752824E-4</v>
      </c>
      <c r="L323" s="98">
        <v>3.1776781170295517E-4</v>
      </c>
      <c r="M323" s="98">
        <v>2.5210903624873511E-4</v>
      </c>
      <c r="N323" s="98">
        <v>2.7741696606884379E-4</v>
      </c>
      <c r="O323" s="98">
        <v>3.5247330946328129E-4</v>
      </c>
      <c r="P323" s="98">
        <v>7.3576880742620178E-4</v>
      </c>
      <c r="Q323" s="98">
        <v>4.1295365374540392E-4</v>
      </c>
      <c r="R323" s="98">
        <v>2.8625866289777E-4</v>
      </c>
      <c r="S323" s="98">
        <v>3.220793388922139E-4</v>
      </c>
      <c r="T323" s="98">
        <v>2.6607275037675212E-4</v>
      </c>
      <c r="U323" s="98">
        <v>1.5071506898972162E-4</v>
      </c>
      <c r="V323" s="98">
        <v>2.1413812749905063E-4</v>
      </c>
      <c r="W323" s="98">
        <v>0</v>
      </c>
      <c r="X323" s="98">
        <v>0</v>
      </c>
      <c r="Y323" s="98">
        <v>8.1194333222748476E-4</v>
      </c>
      <c r="DA323" s="63" t="s">
        <v>3472</v>
      </c>
    </row>
    <row r="324" spans="1:105" ht="12" customHeight="1" x14ac:dyDescent="0.25">
      <c r="A324" s="121" t="s">
        <v>54</v>
      </c>
      <c r="B324" s="122"/>
      <c r="C324" s="122">
        <v>0.14971042304008431</v>
      </c>
      <c r="D324" s="122">
        <v>0.12116569098712204</v>
      </c>
      <c r="E324" s="122">
        <v>0.12202529502346916</v>
      </c>
      <c r="F324" s="122">
        <v>2.8383036340311286E-2</v>
      </c>
      <c r="G324" s="122">
        <v>3.6860638966314814E-2</v>
      </c>
      <c r="H324" s="122">
        <v>3.0495842440005683E-2</v>
      </c>
      <c r="I324" s="122">
        <v>5.8793432778743479E-2</v>
      </c>
      <c r="J324" s="122">
        <v>4.018156819266179E-2</v>
      </c>
      <c r="K324" s="122">
        <v>9.0534071498636237E-2</v>
      </c>
      <c r="L324" s="122">
        <v>0.13802823734746347</v>
      </c>
      <c r="M324" s="122">
        <v>0.12739557453766728</v>
      </c>
      <c r="N324" s="122">
        <v>0.14060544587931423</v>
      </c>
      <c r="O324" s="122">
        <v>0.12131067467363017</v>
      </c>
      <c r="P324" s="122">
        <v>4.5845799354692643E-2</v>
      </c>
      <c r="Q324" s="122">
        <v>4.0212142903389363E-2</v>
      </c>
      <c r="R324" s="122">
        <v>2.2543761694161869E-2</v>
      </c>
      <c r="S324" s="122">
        <v>4.4029851785629265E-2</v>
      </c>
      <c r="T324" s="122">
        <v>5.0616620337336771E-2</v>
      </c>
      <c r="U324" s="122">
        <v>5.0680620761812796E-2</v>
      </c>
      <c r="V324" s="122">
        <v>6.338976164415773E-2</v>
      </c>
      <c r="W324" s="122">
        <v>0</v>
      </c>
      <c r="X324" s="122">
        <v>0</v>
      </c>
      <c r="Y324" s="122">
        <v>1.1666578304477638E-2</v>
      </c>
      <c r="DA324" s="130" t="s">
        <v>3473</v>
      </c>
    </row>
    <row r="325" spans="1:105" ht="12" customHeight="1" x14ac:dyDescent="0.25">
      <c r="A325" s="97" t="s">
        <v>50</v>
      </c>
      <c r="B325" s="98"/>
      <c r="C325" s="98">
        <v>2.215475351372961E-2</v>
      </c>
      <c r="D325" s="98">
        <v>1.5938884975059311E-2</v>
      </c>
      <c r="E325" s="98">
        <v>1.7636454310217112E-2</v>
      </c>
      <c r="F325" s="98">
        <v>2.1142244940916752E-3</v>
      </c>
      <c r="G325" s="98">
        <v>3.551759483942229E-3</v>
      </c>
      <c r="H325" s="98">
        <v>1.4584059163038029E-3</v>
      </c>
      <c r="I325" s="98">
        <v>5.200331769799494E-3</v>
      </c>
      <c r="J325" s="98">
        <v>6.893009805118225E-3</v>
      </c>
      <c r="K325" s="98">
        <v>1.2027447246169456E-2</v>
      </c>
      <c r="L325" s="98">
        <v>6.0178555769947366E-3</v>
      </c>
      <c r="M325" s="98">
        <v>1.3212008961710393E-3</v>
      </c>
      <c r="N325" s="98">
        <v>2.4663102078350623E-3</v>
      </c>
      <c r="O325" s="98">
        <v>9.0579057211220178E-3</v>
      </c>
      <c r="P325" s="98">
        <v>4.9452419756607982E-3</v>
      </c>
      <c r="Q325" s="98">
        <v>4.4661366851943708E-3</v>
      </c>
      <c r="R325" s="98">
        <v>1.891179979964114E-3</v>
      </c>
      <c r="S325" s="98">
        <v>2.057197377158578E-3</v>
      </c>
      <c r="T325" s="98">
        <v>1.341476527852463E-3</v>
      </c>
      <c r="U325" s="98">
        <v>1.7325218030703811E-3</v>
      </c>
      <c r="V325" s="98">
        <v>2.7729439871676479E-3</v>
      </c>
      <c r="W325" s="98">
        <v>0</v>
      </c>
      <c r="X325" s="98">
        <v>0</v>
      </c>
      <c r="Y325" s="98">
        <v>3.0623573970284609E-4</v>
      </c>
      <c r="DA325" s="63" t="s">
        <v>3474</v>
      </c>
    </row>
    <row r="326" spans="1:105" ht="12" customHeight="1" x14ac:dyDescent="0.25">
      <c r="A326" s="109" t="s">
        <v>120</v>
      </c>
      <c r="B326" s="33"/>
      <c r="C326" s="33">
        <v>0.12755566952635469</v>
      </c>
      <c r="D326" s="33">
        <v>0.10522680601206273</v>
      </c>
      <c r="E326" s="33">
        <v>0.10438884071325205</v>
      </c>
      <c r="F326" s="33">
        <v>2.6268811846219611E-2</v>
      </c>
      <c r="G326" s="33">
        <v>3.3308879482372586E-2</v>
      </c>
      <c r="H326" s="33">
        <v>2.903743652370188E-2</v>
      </c>
      <c r="I326" s="33">
        <v>5.3593101008943982E-2</v>
      </c>
      <c r="J326" s="33">
        <v>3.3288558387543563E-2</v>
      </c>
      <c r="K326" s="33">
        <v>7.8506624252466781E-2</v>
      </c>
      <c r="L326" s="33">
        <v>0.13201038177046873</v>
      </c>
      <c r="M326" s="33">
        <v>0.12607437364149623</v>
      </c>
      <c r="N326" s="33">
        <v>0.13813913567147917</v>
      </c>
      <c r="O326" s="33">
        <v>0.11225276895250816</v>
      </c>
      <c r="P326" s="33">
        <v>4.0900557379031845E-2</v>
      </c>
      <c r="Q326" s="33">
        <v>3.5746006218194994E-2</v>
      </c>
      <c r="R326" s="33">
        <v>2.0652581714197756E-2</v>
      </c>
      <c r="S326" s="33">
        <v>4.1972654408470686E-2</v>
      </c>
      <c r="T326" s="33">
        <v>4.9275143809484306E-2</v>
      </c>
      <c r="U326" s="33">
        <v>4.8948098958742414E-2</v>
      </c>
      <c r="V326" s="33">
        <v>6.0616817656990084E-2</v>
      </c>
      <c r="W326" s="33">
        <v>0</v>
      </c>
      <c r="X326" s="33">
        <v>0</v>
      </c>
      <c r="Y326" s="33">
        <v>1.1360342564774792E-2</v>
      </c>
      <c r="DA326" s="60" t="s">
        <v>3475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0.55749162391961693</v>
      </c>
      <c r="D328" s="119">
        <f t="shared" si="143"/>
        <v>0.56117687193058385</v>
      </c>
      <c r="E328" s="119">
        <f t="shared" si="143"/>
        <v>0.56455449102104938</v>
      </c>
      <c r="F328" s="119">
        <f t="shared" si="143"/>
        <v>0.57018282908789941</v>
      </c>
      <c r="G328" s="119">
        <f t="shared" si="143"/>
        <v>0.57370419702934439</v>
      </c>
      <c r="H328" s="119">
        <f t="shared" si="143"/>
        <v>0.57834372378515708</v>
      </c>
      <c r="I328" s="119">
        <f t="shared" si="143"/>
        <v>0.58100809689978128</v>
      </c>
      <c r="J328" s="119">
        <f t="shared" si="143"/>
        <v>0.58716558308020206</v>
      </c>
      <c r="K328" s="119">
        <f t="shared" si="143"/>
        <v>0.59223512518134591</v>
      </c>
      <c r="L328" s="119">
        <f t="shared" si="143"/>
        <v>0.5978457398624003</v>
      </c>
      <c r="M328" s="119">
        <f t="shared" si="143"/>
        <v>0.60879179132695294</v>
      </c>
      <c r="N328" s="119">
        <f t="shared" si="143"/>
        <v>0.62665779406602162</v>
      </c>
      <c r="O328" s="119">
        <f t="shared" si="143"/>
        <v>0.65180009369748459</v>
      </c>
      <c r="P328" s="119">
        <f t="shared" si="143"/>
        <v>0.67972512252196693</v>
      </c>
      <c r="Q328" s="119">
        <f t="shared" si="143"/>
        <v>0.70325092211249551</v>
      </c>
      <c r="R328" s="119">
        <f t="shared" ref="R328:V328" si="144">IF(R309=0,"",R309/R290)</f>
        <v>0.71168446177921896</v>
      </c>
      <c r="S328" s="119">
        <f t="shared" si="144"/>
        <v>0.717280943856616</v>
      </c>
      <c r="T328" s="119">
        <f t="shared" si="144"/>
        <v>0.72052729687000927</v>
      </c>
      <c r="U328" s="119">
        <f t="shared" si="144"/>
        <v>0.7254078741016815</v>
      </c>
      <c r="V328" s="119">
        <f t="shared" si="144"/>
        <v>0.72800279140664315</v>
      </c>
      <c r="W328" s="119" t="str">
        <f t="shared" ref="W328:Y328" si="145">IF(W309=0,"",W309/W290)</f>
        <v/>
      </c>
      <c r="X328" s="119" t="str">
        <f t="shared" si="145"/>
        <v/>
      </c>
      <c r="Y328" s="119">
        <f t="shared" si="145"/>
        <v>0.76380753669233603</v>
      </c>
      <c r="DA328" s="129" t="s">
        <v>3626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0.55170340378820837</v>
      </c>
      <c r="D329" s="124">
        <f t="shared" si="146"/>
        <v>0.55543318233142569</v>
      </c>
      <c r="E329" s="124">
        <f t="shared" si="146"/>
        <v>0.55942759323410751</v>
      </c>
      <c r="F329" s="124">
        <f t="shared" si="146"/>
        <v>0.56332816657216567</v>
      </c>
      <c r="G329" s="124">
        <f t="shared" si="146"/>
        <v>0.56746777607412657</v>
      </c>
      <c r="H329" s="124">
        <f t="shared" si="146"/>
        <v>0.57177187863793777</v>
      </c>
      <c r="I329" s="124">
        <f t="shared" si="146"/>
        <v>0.57628508628541664</v>
      </c>
      <c r="J329" s="124">
        <f t="shared" si="146"/>
        <v>0.58118269321246263</v>
      </c>
      <c r="K329" s="124">
        <f t="shared" si="146"/>
        <v>0.58668576930949334</v>
      </c>
      <c r="L329" s="124">
        <f t="shared" si="146"/>
        <v>0.59281448655883007</v>
      </c>
      <c r="M329" s="124">
        <f t="shared" si="146"/>
        <v>0.60385666234769608</v>
      </c>
      <c r="N329" s="124">
        <f t="shared" si="146"/>
        <v>0.6212504827583587</v>
      </c>
      <c r="O329" s="124">
        <f t="shared" si="146"/>
        <v>0.64555120141330524</v>
      </c>
      <c r="P329" s="124">
        <f t="shared" si="146"/>
        <v>0.67355998257155802</v>
      </c>
      <c r="Q329" s="124">
        <f t="shared" si="146"/>
        <v>0.69589629446120715</v>
      </c>
      <c r="R329" s="124">
        <f t="shared" ref="R329:V329" si="147">IF(R310=0,"",R310/R291)</f>
        <v>0.70440957023671602</v>
      </c>
      <c r="S329" s="124">
        <f t="shared" si="147"/>
        <v>0.70838228069065823</v>
      </c>
      <c r="T329" s="124">
        <f t="shared" si="147"/>
        <v>0.70967347348605314</v>
      </c>
      <c r="U329" s="124">
        <f t="shared" si="147"/>
        <v>0.71004246297845031</v>
      </c>
      <c r="V329" s="124">
        <f t="shared" si="147"/>
        <v>0.71114947348107782</v>
      </c>
      <c r="W329" s="124" t="str">
        <f t="shared" ref="W329:Y329" si="148">IF(W310=0,"",W310/W291)</f>
        <v/>
      </c>
      <c r="X329" s="124" t="str">
        <f t="shared" si="148"/>
        <v/>
      </c>
      <c r="Y329" s="124">
        <f t="shared" si="148"/>
        <v>0.71454531020824885</v>
      </c>
      <c r="DA329" s="130" t="s">
        <v>3627</v>
      </c>
    </row>
    <row r="330" spans="1:105" ht="12" customHeight="1" x14ac:dyDescent="0.25">
      <c r="A330" s="97" t="s">
        <v>211</v>
      </c>
      <c r="B330" s="111"/>
      <c r="C330" s="111">
        <f t="shared" ref="C330:Q330" si="149">IF(C311=0,"",C311/C292)</f>
        <v>0.54603321363261426</v>
      </c>
      <c r="D330" s="111">
        <f t="shared" si="149"/>
        <v>0.54991256358409524</v>
      </c>
      <c r="E330" s="111">
        <f t="shared" si="149"/>
        <v>0.55399843212085953</v>
      </c>
      <c r="F330" s="111">
        <f t="shared" si="149"/>
        <v>0.55806197747084474</v>
      </c>
      <c r="G330" s="111">
        <f t="shared" si="149"/>
        <v>0.56230726224776995</v>
      </c>
      <c r="H330" s="111">
        <f t="shared" si="149"/>
        <v>0.56670661464050753</v>
      </c>
      <c r="I330" s="111">
        <f t="shared" si="149"/>
        <v>0.57130752797995399</v>
      </c>
      <c r="J330" s="111">
        <f t="shared" si="149"/>
        <v>0.57631081914308302</v>
      </c>
      <c r="K330" s="111">
        <f t="shared" si="149"/>
        <v>0.58188343553969679</v>
      </c>
      <c r="L330" s="111">
        <f t="shared" si="149"/>
        <v>0.58806321414492368</v>
      </c>
      <c r="M330" s="111">
        <f t="shared" si="149"/>
        <v>0.59924479776924255</v>
      </c>
      <c r="N330" s="111">
        <f t="shared" si="149"/>
        <v>0.61674339196561412</v>
      </c>
      <c r="O330" s="111">
        <f t="shared" si="149"/>
        <v>0.64122841857792889</v>
      </c>
      <c r="P330" s="111">
        <f t="shared" si="149"/>
        <v>0.66944628878610013</v>
      </c>
      <c r="Q330" s="111">
        <f t="shared" si="149"/>
        <v>0.69197859269987272</v>
      </c>
      <c r="R330" s="111">
        <f t="shared" ref="R330:V330" si="150">IF(R311=0,"",R311/R292)</f>
        <v>0.70056286757504549</v>
      </c>
      <c r="S330" s="111">
        <f t="shared" si="150"/>
        <v>0.70460341497629164</v>
      </c>
      <c r="T330" s="111">
        <f t="shared" si="150"/>
        <v>0.70594466535409606</v>
      </c>
      <c r="U330" s="111">
        <f t="shared" si="150"/>
        <v>0.70633777232296291</v>
      </c>
      <c r="V330" s="111">
        <f t="shared" si="150"/>
        <v>0.70746668758503795</v>
      </c>
      <c r="W330" s="111" t="str">
        <f t="shared" ref="W330:Y330" si="151">IF(W311=0,"",W311/W292)</f>
        <v/>
      </c>
      <c r="X330" s="111" t="str">
        <f t="shared" si="151"/>
        <v/>
      </c>
      <c r="Y330" s="111">
        <f t="shared" si="151"/>
        <v>0.71090085248385737</v>
      </c>
      <c r="DA330" s="63" t="s">
        <v>3628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 t="str">
        <f t="shared" ref="W331:Y331" si="154">IF(W312=0,"",W312/W293)</f>
        <v/>
      </c>
      <c r="X331" s="111" t="str">
        <f t="shared" si="154"/>
        <v/>
      </c>
      <c r="Y331" s="111">
        <f t="shared" si="154"/>
        <v>1</v>
      </c>
      <c r="DA331" s="63" t="s">
        <v>3629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2.548045878563455</v>
      </c>
      <c r="D332" s="124">
        <f t="shared" si="155"/>
        <v>2.6635161396916764</v>
      </c>
      <c r="E332" s="124">
        <f t="shared" si="155"/>
        <v>2.7807175220720208</v>
      </c>
      <c r="F332" s="124">
        <f t="shared" si="155"/>
        <v>2.898860214257537</v>
      </c>
      <c r="G332" s="124">
        <f t="shared" si="155"/>
        <v>3.0186286552181776</v>
      </c>
      <c r="H332" s="124">
        <f t="shared" si="155"/>
        <v>3.1399152774204557</v>
      </c>
      <c r="I332" s="124">
        <f t="shared" si="155"/>
        <v>3.2628635522818543</v>
      </c>
      <c r="J332" s="124">
        <f t="shared" si="155"/>
        <v>3.3881165079089364</v>
      </c>
      <c r="K332" s="124">
        <f t="shared" si="155"/>
        <v>3.5161834761776625</v>
      </c>
      <c r="L332" s="124">
        <f t="shared" si="155"/>
        <v>3.6471319999765317</v>
      </c>
      <c r="M332" s="124">
        <f t="shared" si="155"/>
        <v>3.797189356054556</v>
      </c>
      <c r="N332" s="124">
        <f t="shared" si="155"/>
        <v>3.9711726778823899</v>
      </c>
      <c r="O332" s="124">
        <f t="shared" si="155"/>
        <v>4.1687715964219656</v>
      </c>
      <c r="P332" s="124">
        <f t="shared" si="155"/>
        <v>4.3707557842943707</v>
      </c>
      <c r="Q332" s="124">
        <f t="shared" si="155"/>
        <v>4.5257755516249469</v>
      </c>
      <c r="R332" s="124">
        <f t="shared" ref="R332:V332" si="156">IF(R313=0,"",R313/R294)</f>
        <v>4.5593649432074823</v>
      </c>
      <c r="S332" s="124">
        <f t="shared" si="156"/>
        <v>4.5630970978277645</v>
      </c>
      <c r="T332" s="124">
        <f t="shared" si="156"/>
        <v>4.5672439362947443</v>
      </c>
      <c r="U332" s="124">
        <f t="shared" si="156"/>
        <v>4.5718515345913895</v>
      </c>
      <c r="V332" s="124">
        <f t="shared" si="156"/>
        <v>4.5850179148238439</v>
      </c>
      <c r="W332" s="124" t="str">
        <f t="shared" ref="W332:Y332" si="157">IF(W313=0,"",W313/W294)</f>
        <v/>
      </c>
      <c r="X332" s="124" t="str">
        <f t="shared" si="157"/>
        <v/>
      </c>
      <c r="Y332" s="124">
        <f t="shared" si="157"/>
        <v>4.7352327338814515</v>
      </c>
      <c r="DA332" s="130" t="s">
        <v>3630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2.548045878563455</v>
      </c>
      <c r="D333" s="111">
        <f t="shared" si="158"/>
        <v>2.6635161396916764</v>
      </c>
      <c r="E333" s="111">
        <f t="shared" si="158"/>
        <v>2.7807175220720208</v>
      </c>
      <c r="F333" s="111">
        <f t="shared" si="158"/>
        <v>2.898860214257537</v>
      </c>
      <c r="G333" s="111">
        <f t="shared" si="158"/>
        <v>3.0186286552181776</v>
      </c>
      <c r="H333" s="111">
        <f t="shared" si="158"/>
        <v>3.1399152774204557</v>
      </c>
      <c r="I333" s="111">
        <f t="shared" si="158"/>
        <v>3.2628635522818543</v>
      </c>
      <c r="J333" s="111">
        <f t="shared" si="158"/>
        <v>3.3881165079089364</v>
      </c>
      <c r="K333" s="111">
        <f t="shared" si="158"/>
        <v>3.5161834761776625</v>
      </c>
      <c r="L333" s="111">
        <f t="shared" si="158"/>
        <v>3.6471319999765317</v>
      </c>
      <c r="M333" s="111">
        <f t="shared" si="158"/>
        <v>3.797189356054556</v>
      </c>
      <c r="N333" s="111">
        <f t="shared" si="158"/>
        <v>3.9711726778823899</v>
      </c>
      <c r="O333" s="111">
        <f t="shared" si="158"/>
        <v>4.1687715964219656</v>
      </c>
      <c r="P333" s="111">
        <f t="shared" si="158"/>
        <v>4.3707557842943707</v>
      </c>
      <c r="Q333" s="111">
        <f t="shared" si="158"/>
        <v>4.5257755516249469</v>
      </c>
      <c r="R333" s="111">
        <f t="shared" ref="R333:V333" si="159">IF(R314=0,"",R314/R295)</f>
        <v>4.5593649432074823</v>
      </c>
      <c r="S333" s="111">
        <f t="shared" si="159"/>
        <v>4.5630970978277645</v>
      </c>
      <c r="T333" s="111">
        <f t="shared" si="159"/>
        <v>4.5672439362947443</v>
      </c>
      <c r="U333" s="111">
        <f t="shared" si="159"/>
        <v>4.5718515345913895</v>
      </c>
      <c r="V333" s="111">
        <f t="shared" si="159"/>
        <v>4.5850179148238439</v>
      </c>
      <c r="W333" s="111" t="str">
        <f t="shared" ref="W333:Y333" si="160">IF(W314=0,"",W314/W295)</f>
        <v/>
      </c>
      <c r="X333" s="111" t="str">
        <f t="shared" si="160"/>
        <v/>
      </c>
      <c r="Y333" s="111">
        <f t="shared" si="160"/>
        <v>4.7352327338814515</v>
      </c>
      <c r="DA333" s="63" t="s">
        <v>3631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0.60152549372879527</v>
      </c>
      <c r="D334" s="124">
        <f t="shared" si="161"/>
        <v>0.60383980392074921</v>
      </c>
      <c r="E334" s="124">
        <f t="shared" si="161"/>
        <v>0.60594668356922377</v>
      </c>
      <c r="F334" s="124">
        <f t="shared" si="161"/>
        <v>0.62698709722738677</v>
      </c>
      <c r="G334" s="124">
        <f t="shared" si="161"/>
        <v>0.62281695777771784</v>
      </c>
      <c r="H334" s="124">
        <f t="shared" si="161"/>
        <v>0.63366540992943043</v>
      </c>
      <c r="I334" s="124">
        <f t="shared" si="161"/>
        <v>0.61732554609961654</v>
      </c>
      <c r="J334" s="124">
        <f t="shared" si="161"/>
        <v>0.61984154415157344</v>
      </c>
      <c r="K334" s="124">
        <f t="shared" si="161"/>
        <v>0.62611076826710532</v>
      </c>
      <c r="L334" s="124">
        <f t="shared" si="161"/>
        <v>0.62841126295834449</v>
      </c>
      <c r="M334" s="124">
        <f t="shared" si="161"/>
        <v>0.6389437050095067</v>
      </c>
      <c r="N334" s="124">
        <f t="shared" si="161"/>
        <v>0.65634636967072246</v>
      </c>
      <c r="O334" s="124">
        <f t="shared" si="161"/>
        <v>0.68328274844656012</v>
      </c>
      <c r="P334" s="124">
        <f t="shared" si="161"/>
        <v>0.72338923305276315</v>
      </c>
      <c r="Q334" s="124">
        <f t="shared" si="161"/>
        <v>0.74843520073699632</v>
      </c>
      <c r="R334" s="124">
        <f t="shared" ref="R334:V334" si="162">IF(R315=0,"",R315/R296)</f>
        <v>0.76628629455695629</v>
      </c>
      <c r="S334" s="124">
        <f t="shared" si="162"/>
        <v>0.78149936987699931</v>
      </c>
      <c r="T334" s="124">
        <f t="shared" si="162"/>
        <v>0.79591587353066229</v>
      </c>
      <c r="U334" s="124">
        <f t="shared" si="162"/>
        <v>0.80874231159341425</v>
      </c>
      <c r="V334" s="124">
        <f t="shared" si="162"/>
        <v>0.81942365401717232</v>
      </c>
      <c r="W334" s="124" t="str">
        <f t="shared" ref="W334:Y334" si="163">IF(W315=0,"",W315/W296)</f>
        <v/>
      </c>
      <c r="X334" s="124" t="str">
        <f t="shared" si="163"/>
        <v/>
      </c>
      <c r="Y334" s="124">
        <f t="shared" si="163"/>
        <v>0.86202837359634488</v>
      </c>
      <c r="DA334" s="130" t="s">
        <v>3632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0.59341765959653647</v>
      </c>
      <c r="D335" s="111">
        <f t="shared" si="164"/>
        <v>0.5955946847239354</v>
      </c>
      <c r="E335" s="111">
        <f t="shared" si="164"/>
        <v>0.59807432597970245</v>
      </c>
      <c r="F335" s="111">
        <f t="shared" si="164"/>
        <v>0.60059523307115614</v>
      </c>
      <c r="G335" s="111">
        <f t="shared" si="164"/>
        <v>0.60339483181724551</v>
      </c>
      <c r="H335" s="111">
        <f t="shared" si="164"/>
        <v>0.60644406432033138</v>
      </c>
      <c r="I335" s="111">
        <f t="shared" si="164"/>
        <v>0.60980143230913986</v>
      </c>
      <c r="J335" s="111">
        <f t="shared" si="164"/>
        <v>0.61370659671701255</v>
      </c>
      <c r="K335" s="111">
        <f t="shared" si="164"/>
        <v>0.61836333237561203</v>
      </c>
      <c r="L335" s="111">
        <f t="shared" si="164"/>
        <v>0.62382615740675218</v>
      </c>
      <c r="M335" s="111">
        <f t="shared" si="164"/>
        <v>0.63496247262147743</v>
      </c>
      <c r="N335" s="111">
        <f t="shared" si="164"/>
        <v>0.65331943731844777</v>
      </c>
      <c r="O335" s="111">
        <f t="shared" si="164"/>
        <v>0.68015623586623219</v>
      </c>
      <c r="P335" s="111">
        <f t="shared" si="164"/>
        <v>0.7126987491871446</v>
      </c>
      <c r="Q335" s="111">
        <f t="shared" si="164"/>
        <v>0.74199877794691327</v>
      </c>
      <c r="R335" s="111">
        <f t="shared" ref="R335:V335" si="165">IF(R316=0,"",R316/R297)</f>
        <v>0.76100799004493602</v>
      </c>
      <c r="S335" s="111">
        <f t="shared" si="165"/>
        <v>0.77870737818253644</v>
      </c>
      <c r="T335" s="111">
        <f t="shared" si="165"/>
        <v>0.79457506226317309</v>
      </c>
      <c r="U335" s="111">
        <f t="shared" si="165"/>
        <v>0.80808916219035964</v>
      </c>
      <c r="V335" s="111">
        <f t="shared" si="165"/>
        <v>0.81872779786758709</v>
      </c>
      <c r="W335" s="111" t="str">
        <f t="shared" ref="W335:Y335" si="166">IF(W316=0,"",W316/W297)</f>
        <v/>
      </c>
      <c r="X335" s="111" t="str">
        <f t="shared" si="166"/>
        <v/>
      </c>
      <c r="Y335" s="111">
        <f t="shared" si="166"/>
        <v>0.83005885584410377</v>
      </c>
      <c r="DA335" s="63" t="s">
        <v>3633</v>
      </c>
    </row>
    <row r="336" spans="1:105" ht="12" customHeight="1" x14ac:dyDescent="0.25">
      <c r="A336" s="97" t="s">
        <v>137</v>
      </c>
      <c r="B336" s="111"/>
      <c r="C336" s="111">
        <f t="shared" ref="C336:Q336" si="167">IF(C317=0,"",C317/C298)</f>
        <v>0.64647547361270419</v>
      </c>
      <c r="D336" s="111" t="str">
        <f t="shared" si="167"/>
        <v/>
      </c>
      <c r="E336" s="111">
        <f t="shared" si="167"/>
        <v>0.65137055632714058</v>
      </c>
      <c r="F336" s="111" t="str">
        <f t="shared" si="167"/>
        <v/>
      </c>
      <c r="G336" s="111" t="str">
        <f t="shared" si="167"/>
        <v/>
      </c>
      <c r="H336" s="111">
        <f t="shared" si="167"/>
        <v>0.65818162575282513</v>
      </c>
      <c r="I336" s="111">
        <f t="shared" si="167"/>
        <v>0.65817478400619367</v>
      </c>
      <c r="J336" s="111">
        <f t="shared" si="167"/>
        <v>0.66401329160370648</v>
      </c>
      <c r="K336" s="111">
        <f t="shared" si="167"/>
        <v>0.66830923035825551</v>
      </c>
      <c r="L336" s="111">
        <f t="shared" si="167"/>
        <v>0.67412477444944729</v>
      </c>
      <c r="M336" s="111">
        <f t="shared" si="167"/>
        <v>0.68373932119091241</v>
      </c>
      <c r="N336" s="111">
        <f t="shared" si="167"/>
        <v>0.70100061402759195</v>
      </c>
      <c r="O336" s="111">
        <f t="shared" si="167"/>
        <v>0.72596731475754706</v>
      </c>
      <c r="P336" s="111">
        <f t="shared" si="167"/>
        <v>0.75537996488792647</v>
      </c>
      <c r="Q336" s="111">
        <f t="shared" si="167"/>
        <v>0.78193243957981295</v>
      </c>
      <c r="R336" s="111">
        <f t="shared" ref="R336:V336" si="168">IF(R317=0,"",R317/R298)</f>
        <v>0.79837790279149146</v>
      </c>
      <c r="S336" s="111">
        <f t="shared" si="168"/>
        <v>0.81396545153214395</v>
      </c>
      <c r="T336" s="111">
        <f t="shared" si="168"/>
        <v>0.82773038170575319</v>
      </c>
      <c r="U336" s="111">
        <f t="shared" si="168"/>
        <v>0.83964973400544185</v>
      </c>
      <c r="V336" s="111">
        <f t="shared" si="168"/>
        <v>0.84895583339021707</v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3634</v>
      </c>
    </row>
    <row r="337" spans="1:105" ht="12" customHeight="1" x14ac:dyDescent="0.25">
      <c r="A337" s="100" t="s">
        <v>211</v>
      </c>
      <c r="B337" s="112"/>
      <c r="C337" s="112">
        <f t="shared" ref="C337:Q337" si="170">IF(C318=0,"",C318/C299)</f>
        <v>0.59341765959653647</v>
      </c>
      <c r="D337" s="112" t="str">
        <f t="shared" si="170"/>
        <v/>
      </c>
      <c r="E337" s="112">
        <f t="shared" si="170"/>
        <v>0.59807432597970245</v>
      </c>
      <c r="F337" s="112" t="str">
        <f t="shared" si="170"/>
        <v/>
      </c>
      <c r="G337" s="112" t="str">
        <f t="shared" si="170"/>
        <v/>
      </c>
      <c r="H337" s="112">
        <f t="shared" si="170"/>
        <v>0.60644406432033138</v>
      </c>
      <c r="I337" s="112">
        <f t="shared" si="170"/>
        <v>0.60980143230913986</v>
      </c>
      <c r="J337" s="112">
        <f t="shared" si="170"/>
        <v>0.61370659671701255</v>
      </c>
      <c r="K337" s="112">
        <f t="shared" si="170"/>
        <v>0.61836333237561203</v>
      </c>
      <c r="L337" s="112">
        <f t="shared" si="170"/>
        <v>0.62382615740675218</v>
      </c>
      <c r="M337" s="112">
        <f t="shared" si="170"/>
        <v>0.63496247262147743</v>
      </c>
      <c r="N337" s="112">
        <f t="shared" si="170"/>
        <v>0.65331943731844777</v>
      </c>
      <c r="O337" s="112">
        <f t="shared" si="170"/>
        <v>0.68015623586623219</v>
      </c>
      <c r="P337" s="112">
        <f t="shared" si="170"/>
        <v>0.7126987491871446</v>
      </c>
      <c r="Q337" s="112">
        <f t="shared" si="170"/>
        <v>0.74199877794691327</v>
      </c>
      <c r="R337" s="112">
        <f t="shared" ref="R337:V337" si="171">IF(R318=0,"",R318/R299)</f>
        <v>0.76100799004493602</v>
      </c>
      <c r="S337" s="112">
        <f t="shared" si="171"/>
        <v>0.77870737818253633</v>
      </c>
      <c r="T337" s="112">
        <f t="shared" si="171"/>
        <v>0.79457506226317309</v>
      </c>
      <c r="U337" s="112">
        <f t="shared" si="171"/>
        <v>0.80808916219035964</v>
      </c>
      <c r="V337" s="112">
        <f t="shared" si="171"/>
        <v>0.81872779786758709</v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3635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 t="str">
        <f t="shared" si="173"/>
        <v/>
      </c>
      <c r="E338" s="113">
        <f t="shared" si="173"/>
        <v>1</v>
      </c>
      <c r="F338" s="113" t="str">
        <f t="shared" si="173"/>
        <v/>
      </c>
      <c r="G338" s="113" t="str">
        <f t="shared" si="173"/>
        <v/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3636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0.73665824085252007</v>
      </c>
      <c r="D339" s="112">
        <f t="shared" si="176"/>
        <v>0.73764011077605363</v>
      </c>
      <c r="E339" s="112">
        <f t="shared" si="176"/>
        <v>0.73871501516381433</v>
      </c>
      <c r="F339" s="112">
        <f t="shared" si="176"/>
        <v>0.73980288878691836</v>
      </c>
      <c r="G339" s="112">
        <f t="shared" si="176"/>
        <v>0.74097716762708299</v>
      </c>
      <c r="H339" s="112">
        <f t="shared" si="176"/>
        <v>0.74222956233796611</v>
      </c>
      <c r="I339" s="112">
        <f t="shared" si="176"/>
        <v>0.7435791183852497</v>
      </c>
      <c r="J339" s="112">
        <f t="shared" si="176"/>
        <v>0.74510220231596114</v>
      </c>
      <c r="K339" s="112">
        <f t="shared" si="176"/>
        <v>0.7468662774507715</v>
      </c>
      <c r="L339" s="112">
        <f t="shared" si="176"/>
        <v>0.74889453891189273</v>
      </c>
      <c r="M339" s="112">
        <f t="shared" si="176"/>
        <v>0.75275050824236578</v>
      </c>
      <c r="N339" s="112">
        <f t="shared" si="176"/>
        <v>0.75910865439193798</v>
      </c>
      <c r="O339" s="112">
        <f t="shared" si="176"/>
        <v>0.76880400076698441</v>
      </c>
      <c r="P339" s="112">
        <f t="shared" si="176"/>
        <v>0.78137688823315055</v>
      </c>
      <c r="Q339" s="112">
        <f t="shared" si="176"/>
        <v>0.79350704963709096</v>
      </c>
      <c r="R339" s="112">
        <f t="shared" ref="R339:V339" si="177">IF(R320=0,"",R320/R301)</f>
        <v>0.80171600724161429</v>
      </c>
      <c r="S339" s="112">
        <f t="shared" si="177"/>
        <v>0.80966907219346707</v>
      </c>
      <c r="T339" s="112">
        <f t="shared" si="177"/>
        <v>0.81756041710718197</v>
      </c>
      <c r="U339" s="112">
        <f t="shared" si="177"/>
        <v>0.82546937149156141</v>
      </c>
      <c r="V339" s="112">
        <f t="shared" si="177"/>
        <v>0.83323900236207737</v>
      </c>
      <c r="W339" s="112" t="str">
        <f t="shared" ref="W339:Y339" si="178">IF(W320=0,"",W320/W301)</f>
        <v/>
      </c>
      <c r="X339" s="112" t="str">
        <f t="shared" si="178"/>
        <v/>
      </c>
      <c r="Y339" s="112">
        <f t="shared" si="178"/>
        <v>0.8651058096623585</v>
      </c>
      <c r="DA339" s="131" t="s">
        <v>3637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0.77801674147277755</v>
      </c>
      <c r="D340" s="113">
        <f t="shared" si="179"/>
        <v>0.77845848276877483</v>
      </c>
      <c r="E340" s="113">
        <f t="shared" si="179"/>
        <v>0.78021621905031824</v>
      </c>
      <c r="F340" s="113">
        <f t="shared" si="179"/>
        <v>0.78095576114284526</v>
      </c>
      <c r="G340" s="113">
        <f t="shared" si="179"/>
        <v>0.78126000765728842</v>
      </c>
      <c r="H340" s="113">
        <f t="shared" si="179"/>
        <v>0.78251669110970323</v>
      </c>
      <c r="I340" s="113">
        <f t="shared" si="179"/>
        <v>0.78131789692263787</v>
      </c>
      <c r="J340" s="113">
        <f t="shared" si="179"/>
        <v>0.78430703098480758</v>
      </c>
      <c r="K340" s="113">
        <f t="shared" si="179"/>
        <v>0.78581392140172179</v>
      </c>
      <c r="L340" s="113">
        <f t="shared" si="179"/>
        <v>0.78815083428369759</v>
      </c>
      <c r="M340" s="113">
        <f t="shared" si="179"/>
        <v>0.79096792386260439</v>
      </c>
      <c r="N340" s="113">
        <f t="shared" si="179"/>
        <v>0.79676506140786618</v>
      </c>
      <c r="O340" s="113">
        <f t="shared" si="179"/>
        <v>0.80554664172320101</v>
      </c>
      <c r="P340" s="113">
        <f t="shared" si="179"/>
        <v>0.81648208322103633</v>
      </c>
      <c r="Q340" s="113">
        <f t="shared" si="179"/>
        <v>0.82732195662266439</v>
      </c>
      <c r="R340" s="113">
        <f t="shared" ref="R340:V340" si="180">IF(R321=0,"",R321/R302)</f>
        <v>0.83409658806348153</v>
      </c>
      <c r="S340" s="113">
        <f t="shared" si="180"/>
        <v>0.8409956087574344</v>
      </c>
      <c r="T340" s="113">
        <f t="shared" si="180"/>
        <v>0.84770174739813753</v>
      </c>
      <c r="U340" s="113">
        <f t="shared" si="180"/>
        <v>0.85467072173361402</v>
      </c>
      <c r="V340" s="113">
        <f t="shared" si="180"/>
        <v>0.86147711540337846</v>
      </c>
      <c r="W340" s="113" t="str">
        <f t="shared" ref="W340:Y340" si="181">IF(W321=0,"",W321/W302)</f>
        <v/>
      </c>
      <c r="X340" s="113" t="str">
        <f t="shared" si="181"/>
        <v/>
      </c>
      <c r="Y340" s="113">
        <f t="shared" si="181"/>
        <v>0.88822415030582491</v>
      </c>
      <c r="DA340" s="132" t="s">
        <v>3638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0.73665824085252007</v>
      </c>
      <c r="D341" s="111">
        <f t="shared" si="182"/>
        <v>0.73764011077605363</v>
      </c>
      <c r="E341" s="111">
        <f t="shared" si="182"/>
        <v>0.73871501516381433</v>
      </c>
      <c r="F341" s="111">
        <f t="shared" si="182"/>
        <v>0.73980288878691836</v>
      </c>
      <c r="G341" s="111">
        <f t="shared" si="182"/>
        <v>0.74097716762708299</v>
      </c>
      <c r="H341" s="111">
        <f t="shared" si="182"/>
        <v>0.74222956233796622</v>
      </c>
      <c r="I341" s="111">
        <f t="shared" si="182"/>
        <v>0.74357911838524959</v>
      </c>
      <c r="J341" s="111">
        <f t="shared" si="182"/>
        <v>0.74510220231596114</v>
      </c>
      <c r="K341" s="111">
        <f t="shared" si="182"/>
        <v>0.7468662774507715</v>
      </c>
      <c r="L341" s="111">
        <f t="shared" si="182"/>
        <v>0.74889453891189262</v>
      </c>
      <c r="M341" s="111">
        <f t="shared" si="182"/>
        <v>0.75275050824236578</v>
      </c>
      <c r="N341" s="111">
        <f t="shared" si="182"/>
        <v>0.75910865439193798</v>
      </c>
      <c r="O341" s="111">
        <f t="shared" si="182"/>
        <v>0.76880400076698441</v>
      </c>
      <c r="P341" s="111">
        <f t="shared" si="182"/>
        <v>0.78137688823315055</v>
      </c>
      <c r="Q341" s="111">
        <f t="shared" si="182"/>
        <v>0.79350704963709107</v>
      </c>
      <c r="R341" s="111">
        <f t="shared" ref="R341:V341" si="183">IF(R322=0,"",R322/R303)</f>
        <v>0.80171600724161429</v>
      </c>
      <c r="S341" s="111">
        <f t="shared" si="183"/>
        <v>0.80966907219346707</v>
      </c>
      <c r="T341" s="111">
        <f t="shared" si="183"/>
        <v>0.81756041710718197</v>
      </c>
      <c r="U341" s="111">
        <f t="shared" si="183"/>
        <v>0.82546937149156119</v>
      </c>
      <c r="V341" s="111">
        <f t="shared" si="183"/>
        <v>0.83323900236207737</v>
      </c>
      <c r="W341" s="111" t="str">
        <f t="shared" ref="W341:Y341" si="184">IF(W322=0,"",W322/W303)</f>
        <v/>
      </c>
      <c r="X341" s="111" t="str">
        <f t="shared" si="184"/>
        <v/>
      </c>
      <c r="Y341" s="111">
        <f t="shared" si="184"/>
        <v>0.8651058096623585</v>
      </c>
      <c r="DA341" s="63" t="s">
        <v>3639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 t="str">
        <f t="shared" ref="W342:Y342" si="187">IF(W323=0,"",W323/W304)</f>
        <v/>
      </c>
      <c r="X342" s="111" t="str">
        <f t="shared" si="187"/>
        <v/>
      </c>
      <c r="Y342" s="111">
        <f t="shared" si="187"/>
        <v>1</v>
      </c>
      <c r="DA342" s="63" t="s">
        <v>3640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0.74704743769589865</v>
      </c>
      <c r="D343" s="124">
        <f t="shared" si="188"/>
        <v>0.7510212040514328</v>
      </c>
      <c r="E343" s="124">
        <f t="shared" si="188"/>
        <v>0.74976835783832141</v>
      </c>
      <c r="F343" s="124">
        <f t="shared" si="188"/>
        <v>0.76383442462737128</v>
      </c>
      <c r="G343" s="124">
        <f t="shared" si="188"/>
        <v>0.76094473227031534</v>
      </c>
      <c r="H343" s="124">
        <f t="shared" si="188"/>
        <v>0.77154072757534131</v>
      </c>
      <c r="I343" s="124">
        <f t="shared" si="188"/>
        <v>0.76502507309255596</v>
      </c>
      <c r="J343" s="124">
        <f t="shared" si="188"/>
        <v>0.75057211307711691</v>
      </c>
      <c r="K343" s="124">
        <f t="shared" si="188"/>
        <v>0.75932085289128648</v>
      </c>
      <c r="L343" s="124">
        <f t="shared" si="188"/>
        <v>0.77873406156863423</v>
      </c>
      <c r="M343" s="124">
        <f t="shared" si="188"/>
        <v>0.78829116856503878</v>
      </c>
      <c r="N343" s="124">
        <f t="shared" si="188"/>
        <v>0.79042605221544937</v>
      </c>
      <c r="O343" s="124">
        <f t="shared" si="188"/>
        <v>0.78284828491534408</v>
      </c>
      <c r="P343" s="124">
        <f t="shared" si="188"/>
        <v>0.78147545539717966</v>
      </c>
      <c r="Q343" s="124">
        <f t="shared" si="188"/>
        <v>0.78823575967530046</v>
      </c>
      <c r="R343" s="124">
        <f t="shared" ref="R343:V343" si="189">IF(R324=0,"",R324/R305)</f>
        <v>0.80534182294216028</v>
      </c>
      <c r="S343" s="124">
        <f t="shared" si="189"/>
        <v>0.8291043361262691</v>
      </c>
      <c r="T343" s="124">
        <f t="shared" si="189"/>
        <v>0.8505849146156117</v>
      </c>
      <c r="U343" s="124">
        <f t="shared" si="189"/>
        <v>0.86295373290729627</v>
      </c>
      <c r="V343" s="124">
        <f t="shared" si="189"/>
        <v>0.87182503674112843</v>
      </c>
      <c r="W343" s="124" t="str">
        <f t="shared" ref="W343:Y343" si="190">IF(W324=0,"",W324/W305)</f>
        <v/>
      </c>
      <c r="X343" s="124" t="str">
        <f t="shared" si="190"/>
        <v/>
      </c>
      <c r="Y343" s="124">
        <f t="shared" si="190"/>
        <v>0.89960784143451533</v>
      </c>
      <c r="DA343" s="130" t="s">
        <v>3641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0.62150019437154969</v>
      </c>
      <c r="D344" s="111">
        <f t="shared" si="191"/>
        <v>0.62159394817226032</v>
      </c>
      <c r="E344" s="111">
        <f t="shared" si="191"/>
        <v>0.62168771041818227</v>
      </c>
      <c r="F344" s="111">
        <f t="shared" si="191"/>
        <v>0.6217814738157238</v>
      </c>
      <c r="G344" s="111">
        <f t="shared" si="191"/>
        <v>0.62187524499080826</v>
      </c>
      <c r="H344" s="111">
        <f t="shared" si="191"/>
        <v>0.62196902313250679</v>
      </c>
      <c r="I344" s="111">
        <f t="shared" si="191"/>
        <v>0.62206280987344709</v>
      </c>
      <c r="J344" s="111">
        <f t="shared" si="191"/>
        <v>0.62215661190192839</v>
      </c>
      <c r="K344" s="111">
        <f t="shared" si="191"/>
        <v>0.62225043490476417</v>
      </c>
      <c r="L344" s="111">
        <f t="shared" si="191"/>
        <v>0.62234428040341017</v>
      </c>
      <c r="M344" s="111">
        <f t="shared" si="191"/>
        <v>0.62241555070351695</v>
      </c>
      <c r="N344" s="111">
        <f t="shared" si="191"/>
        <v>0.62245538744883788</v>
      </c>
      <c r="O344" s="111">
        <f t="shared" si="191"/>
        <v>0.62247919682505504</v>
      </c>
      <c r="P344" s="111">
        <f t="shared" si="191"/>
        <v>0.62254563295340537</v>
      </c>
      <c r="Q344" s="111">
        <f t="shared" si="191"/>
        <v>0.62281604351556963</v>
      </c>
      <c r="R344" s="111">
        <f t="shared" ref="R344:V344" si="192">IF(R325=0,"",R325/R306)</f>
        <v>0.62352634472813617</v>
      </c>
      <c r="S344" s="111">
        <f t="shared" si="192"/>
        <v>0.62452830575422924</v>
      </c>
      <c r="T344" s="111">
        <f t="shared" si="192"/>
        <v>0.62562765345601556</v>
      </c>
      <c r="U344" s="111">
        <f t="shared" si="192"/>
        <v>0.62663011469566476</v>
      </c>
      <c r="V344" s="111">
        <f t="shared" si="192"/>
        <v>0.62734141633534501</v>
      </c>
      <c r="W344" s="111" t="str">
        <f t="shared" ref="W344:Y344" si="193">IF(W325=0,"",W325/W306)</f>
        <v/>
      </c>
      <c r="X344" s="111" t="str">
        <f t="shared" si="193"/>
        <v/>
      </c>
      <c r="Y344" s="111">
        <f t="shared" si="193"/>
        <v>0.62810495344497119</v>
      </c>
      <c r="DA344" s="63" t="s">
        <v>3642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0.77421136830848492</v>
      </c>
      <c r="D345" s="45">
        <f t="shared" si="194"/>
        <v>0.77547918830602236</v>
      </c>
      <c r="E345" s="45">
        <f t="shared" si="194"/>
        <v>0.77680678630972921</v>
      </c>
      <c r="F345" s="45">
        <f t="shared" si="194"/>
        <v>0.77814253585973192</v>
      </c>
      <c r="G345" s="45">
        <f t="shared" si="194"/>
        <v>0.77953333743733144</v>
      </c>
      <c r="H345" s="45">
        <f t="shared" si="194"/>
        <v>0.78097345102069315</v>
      </c>
      <c r="I345" s="45">
        <f t="shared" si="194"/>
        <v>0.78247443288978025</v>
      </c>
      <c r="J345" s="45">
        <f t="shared" si="194"/>
        <v>0.78408362504460116</v>
      </c>
      <c r="K345" s="45">
        <f t="shared" si="194"/>
        <v>0.78584128063759029</v>
      </c>
      <c r="L345" s="45">
        <f t="shared" si="194"/>
        <v>0.78775816903731954</v>
      </c>
      <c r="M345" s="45">
        <f t="shared" si="194"/>
        <v>0.79049889585941435</v>
      </c>
      <c r="N345" s="45">
        <f t="shared" si="194"/>
        <v>0.79425266800594774</v>
      </c>
      <c r="O345" s="45">
        <f t="shared" si="194"/>
        <v>0.79946815874449695</v>
      </c>
      <c r="P345" s="45">
        <f t="shared" si="194"/>
        <v>0.80636542851639703</v>
      </c>
      <c r="Q345" s="45">
        <f t="shared" si="194"/>
        <v>0.81529056287490043</v>
      </c>
      <c r="R345" s="45">
        <f t="shared" ref="R345:V345" si="195">IF(R326=0,"",R326/R307)</f>
        <v>0.82743553688285287</v>
      </c>
      <c r="S345" s="45">
        <f t="shared" si="195"/>
        <v>0.84263286397923354</v>
      </c>
      <c r="T345" s="45">
        <f t="shared" si="195"/>
        <v>0.85899362114541611</v>
      </c>
      <c r="U345" s="45">
        <f t="shared" si="195"/>
        <v>0.87462888536281946</v>
      </c>
      <c r="V345" s="45">
        <f t="shared" si="195"/>
        <v>0.88764973361284105</v>
      </c>
      <c r="W345" s="45" t="str">
        <f t="shared" ref="W345:Y345" si="196">IF(W326=0,"",W326/W307)</f>
        <v/>
      </c>
      <c r="X345" s="45" t="str">
        <f t="shared" si="196"/>
        <v/>
      </c>
      <c r="Y345" s="45">
        <f t="shared" si="196"/>
        <v>0.91021380423866183</v>
      </c>
      <c r="DA345" s="60" t="s">
        <v>3643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97.448269159458405</v>
      </c>
      <c r="D347" s="117">
        <f t="shared" si="197"/>
        <v>74.112377177147309</v>
      </c>
      <c r="E347" s="117">
        <f t="shared" si="197"/>
        <v>80.896369549271228</v>
      </c>
      <c r="F347" s="117">
        <f t="shared" si="197"/>
        <v>16.744579905595586</v>
      </c>
      <c r="G347" s="117">
        <f t="shared" si="197"/>
        <v>22.802207096656826</v>
      </c>
      <c r="H347" s="117">
        <f t="shared" si="197"/>
        <v>18.850884809208583</v>
      </c>
      <c r="I347" s="117">
        <f t="shared" si="197"/>
        <v>38.899187642169167</v>
      </c>
      <c r="J347" s="117">
        <f t="shared" si="197"/>
        <v>19.379092355258788</v>
      </c>
      <c r="K347" s="117">
        <f t="shared" si="197"/>
        <v>39.810910345170299</v>
      </c>
      <c r="L347" s="117">
        <f t="shared" si="197"/>
        <v>72.205488954914841</v>
      </c>
      <c r="M347" s="117">
        <f t="shared" si="197"/>
        <v>60.291372554680734</v>
      </c>
      <c r="N347" s="117">
        <f t="shared" si="197"/>
        <v>62.680335511282514</v>
      </c>
      <c r="O347" s="117">
        <f t="shared" si="197"/>
        <v>46.269163987798386</v>
      </c>
      <c r="P347" s="117">
        <f t="shared" si="197"/>
        <v>17.6688527835787</v>
      </c>
      <c r="Q347" s="117">
        <f t="shared" si="197"/>
        <v>13.466435414958589</v>
      </c>
      <c r="R347" s="117">
        <f t="shared" ref="R347:V347" si="198">R348+R351+R353+R362</f>
        <v>7.6357229542567664</v>
      </c>
      <c r="S347" s="117">
        <f t="shared" si="198"/>
        <v>13.079310277602287</v>
      </c>
      <c r="T347" s="117">
        <f t="shared" si="198"/>
        <v>14.251360506171041</v>
      </c>
      <c r="U347" s="117">
        <f t="shared" si="198"/>
        <v>10.844931677200407</v>
      </c>
      <c r="V347" s="117">
        <f t="shared" si="198"/>
        <v>12.701154483313454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0.74275205079107465</v>
      </c>
      <c r="DA347" s="129" t="s">
        <v>3794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89.87237553665625</v>
      </c>
      <c r="D348" s="122">
        <f t="shared" si="200"/>
        <v>68.365424877822662</v>
      </c>
      <c r="E348" s="122">
        <f t="shared" si="200"/>
        <v>74.918513716118483</v>
      </c>
      <c r="F348" s="122">
        <f t="shared" si="200"/>
        <v>15.646248818705567</v>
      </c>
      <c r="G348" s="122">
        <f t="shared" si="200"/>
        <v>21.310090523327329</v>
      </c>
      <c r="H348" s="122">
        <f t="shared" si="200"/>
        <v>17.711410879892462</v>
      </c>
      <c r="I348" s="122">
        <f t="shared" si="200"/>
        <v>36.132835379778044</v>
      </c>
      <c r="J348" s="122">
        <f t="shared" si="200"/>
        <v>17.771560400201217</v>
      </c>
      <c r="K348" s="122">
        <f t="shared" si="200"/>
        <v>36.503599936821352</v>
      </c>
      <c r="L348" s="122">
        <f t="shared" si="200"/>
        <v>66.760272977181017</v>
      </c>
      <c r="M348" s="122">
        <f t="shared" si="200"/>
        <v>55.410172648143131</v>
      </c>
      <c r="N348" s="122">
        <f t="shared" si="200"/>
        <v>57.572179036897609</v>
      </c>
      <c r="O348" s="122">
        <f t="shared" si="200"/>
        <v>42.059317736762409</v>
      </c>
      <c r="P348" s="122">
        <f t="shared" si="200"/>
        <v>16.334426007506064</v>
      </c>
      <c r="Q348" s="122">
        <f t="shared" si="200"/>
        <v>12.313863850011694</v>
      </c>
      <c r="R348" s="122">
        <f t="shared" ref="R348:V348" si="201">SUM(R349:R350)</f>
        <v>7.0329070992930438</v>
      </c>
      <c r="S348" s="122">
        <f t="shared" si="201"/>
        <v>11.920309656369978</v>
      </c>
      <c r="T348" s="122">
        <f t="shared" si="201"/>
        <v>12.992588888858545</v>
      </c>
      <c r="U348" s="122">
        <f t="shared" si="201"/>
        <v>9.6304076891469528</v>
      </c>
      <c r="V348" s="122">
        <f t="shared" si="201"/>
        <v>11.432765591689982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0.71529045849769635</v>
      </c>
      <c r="DA348" s="130" t="s">
        <v>3795</v>
      </c>
    </row>
    <row r="349" spans="1:105" ht="12" customHeight="1" x14ac:dyDescent="0.25">
      <c r="A349" s="97" t="s">
        <v>211</v>
      </c>
      <c r="B349" s="98"/>
      <c r="C349" s="98">
        <v>89.87237553665625</v>
      </c>
      <c r="D349" s="98">
        <v>68.365424877822662</v>
      </c>
      <c r="E349" s="98">
        <v>74.918513716118483</v>
      </c>
      <c r="F349" s="98">
        <v>15.646248818705567</v>
      </c>
      <c r="G349" s="98">
        <v>21.310090523327329</v>
      </c>
      <c r="H349" s="98">
        <v>17.711410879892462</v>
      </c>
      <c r="I349" s="98">
        <v>36.132835379778044</v>
      </c>
      <c r="J349" s="98">
        <v>17.771560400201217</v>
      </c>
      <c r="K349" s="98">
        <v>36.503599936821352</v>
      </c>
      <c r="L349" s="98">
        <v>66.760272977181017</v>
      </c>
      <c r="M349" s="98">
        <v>55.410172648143131</v>
      </c>
      <c r="N349" s="98">
        <v>57.572179036897609</v>
      </c>
      <c r="O349" s="98">
        <v>42.059317736762409</v>
      </c>
      <c r="P349" s="98">
        <v>16.334426007506064</v>
      </c>
      <c r="Q349" s="98">
        <v>12.313863850011694</v>
      </c>
      <c r="R349" s="98">
        <v>7.0329070992930438</v>
      </c>
      <c r="S349" s="98">
        <v>11.920309656369978</v>
      </c>
      <c r="T349" s="98">
        <v>12.992588888858545</v>
      </c>
      <c r="U349" s="98">
        <v>9.6304076891469528</v>
      </c>
      <c r="V349" s="98">
        <v>11.432765591689982</v>
      </c>
      <c r="W349" s="98">
        <v>0</v>
      </c>
      <c r="X349" s="98">
        <v>0</v>
      </c>
      <c r="Y349" s="98">
        <v>0.71529045849769635</v>
      </c>
      <c r="DA349" s="63" t="s">
        <v>3796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3797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3798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3799</v>
      </c>
    </row>
    <row r="353" spans="1:105" ht="12" customHeight="1" x14ac:dyDescent="0.25">
      <c r="A353" s="121" t="s">
        <v>55</v>
      </c>
      <c r="B353" s="122"/>
      <c r="C353" s="122">
        <v>7.4817182759250569</v>
      </c>
      <c r="D353" s="122">
        <v>5.6792095632121393</v>
      </c>
      <c r="E353" s="122">
        <v>5.9029094688015036</v>
      </c>
      <c r="F353" s="122">
        <v>1.0893480145554413</v>
      </c>
      <c r="G353" s="122">
        <v>1.4770278722679382</v>
      </c>
      <c r="H353" s="122">
        <v>1.1332792156542966</v>
      </c>
      <c r="I353" s="122">
        <v>2.7442667037708626</v>
      </c>
      <c r="J353" s="122">
        <v>1.5782620879857001</v>
      </c>
      <c r="K353" s="122">
        <v>3.2562458210127274</v>
      </c>
      <c r="L353" s="122">
        <v>5.4196699938980348</v>
      </c>
      <c r="M353" s="122">
        <v>4.875592009908762</v>
      </c>
      <c r="N353" s="122">
        <v>5.0976887797465436</v>
      </c>
      <c r="O353" s="122">
        <v>4.1714034938228197</v>
      </c>
      <c r="P353" s="122">
        <v>1.3134408600483689</v>
      </c>
      <c r="Q353" s="122">
        <v>1.1336270367506986</v>
      </c>
      <c r="R353" s="122">
        <v>0.59480295669750771</v>
      </c>
      <c r="S353" s="122">
        <v>1.1502982940031392</v>
      </c>
      <c r="T353" s="122">
        <v>1.2531068938172323</v>
      </c>
      <c r="U353" s="122">
        <v>1.2072196810076323</v>
      </c>
      <c r="V353" s="122">
        <v>1.2567114229294269</v>
      </c>
      <c r="W353" s="122">
        <v>0</v>
      </c>
      <c r="X353" s="122">
        <v>0</v>
      </c>
      <c r="Y353" s="122">
        <v>2.6173534852977579E-2</v>
      </c>
      <c r="DA353" s="130" t="s">
        <v>3800</v>
      </c>
    </row>
    <row r="354" spans="1:105" ht="12" customHeight="1" x14ac:dyDescent="0.25">
      <c r="A354" s="97" t="s">
        <v>138</v>
      </c>
      <c r="B354" s="98"/>
      <c r="C354" s="98">
        <v>7.4789850290563615</v>
      </c>
      <c r="D354" s="98">
        <v>5.6792095632121393</v>
      </c>
      <c r="E354" s="98">
        <v>5.9018366730591652</v>
      </c>
      <c r="F354" s="98">
        <v>1.0893480145554413</v>
      </c>
      <c r="G354" s="98">
        <v>1.4770278722679382</v>
      </c>
      <c r="H354" s="98">
        <v>1.1312737573184881</v>
      </c>
      <c r="I354" s="98">
        <v>2.7426617614547242</v>
      </c>
      <c r="J354" s="98">
        <v>1.577798046421967</v>
      </c>
      <c r="K354" s="98">
        <v>3.2553203507460058</v>
      </c>
      <c r="L354" s="98">
        <v>5.4171783777811493</v>
      </c>
      <c r="M354" s="98">
        <v>4.8751020929705762</v>
      </c>
      <c r="N354" s="98">
        <v>5.0962475456919929</v>
      </c>
      <c r="O354" s="98">
        <v>4.1695697230226703</v>
      </c>
      <c r="P354" s="98">
        <v>1.3103773328237822</v>
      </c>
      <c r="Q354" s="98">
        <v>1.1323686281708982</v>
      </c>
      <c r="R354" s="98">
        <v>0.59402677729329179</v>
      </c>
      <c r="S354" s="98">
        <v>1.149194786124125</v>
      </c>
      <c r="T354" s="98">
        <v>1.2513869065086738</v>
      </c>
      <c r="U354" s="98">
        <v>1.2055938791891856</v>
      </c>
      <c r="V354" s="98">
        <v>1.2530676106896501</v>
      </c>
      <c r="W354" s="98">
        <v>0</v>
      </c>
      <c r="X354" s="98">
        <v>0</v>
      </c>
      <c r="Y354" s="98">
        <v>2.6173534852977579E-2</v>
      </c>
      <c r="DA354" s="63" t="s">
        <v>3801</v>
      </c>
    </row>
    <row r="355" spans="1:105" ht="12" customHeight="1" x14ac:dyDescent="0.25">
      <c r="A355" s="97" t="s">
        <v>137</v>
      </c>
      <c r="B355" s="98"/>
      <c r="C355" s="98">
        <v>2.7332468686951791E-3</v>
      </c>
      <c r="D355" s="98">
        <v>0</v>
      </c>
      <c r="E355" s="98">
        <v>1.0727957423381602E-3</v>
      </c>
      <c r="F355" s="98">
        <v>0</v>
      </c>
      <c r="G355" s="98">
        <v>0</v>
      </c>
      <c r="H355" s="98">
        <v>2.0054583358084291E-3</v>
      </c>
      <c r="I355" s="98">
        <v>1.6049423161382209E-3</v>
      </c>
      <c r="J355" s="98">
        <v>4.6404156373312658E-4</v>
      </c>
      <c r="K355" s="98">
        <v>9.254702667215079E-4</v>
      </c>
      <c r="L355" s="98">
        <v>2.4916161168859444E-3</v>
      </c>
      <c r="M355" s="98">
        <v>4.899169381859087E-4</v>
      </c>
      <c r="N355" s="98">
        <v>1.4412340545509157E-3</v>
      </c>
      <c r="O355" s="98">
        <v>1.833770800149129E-3</v>
      </c>
      <c r="P355" s="98">
        <v>3.0635272245867601E-3</v>
      </c>
      <c r="Q355" s="98">
        <v>1.2584085798004983E-3</v>
      </c>
      <c r="R355" s="98">
        <v>7.7617940421594283E-4</v>
      </c>
      <c r="S355" s="98">
        <v>1.1035078790141771E-3</v>
      </c>
      <c r="T355" s="98">
        <v>1.7199873085585748E-3</v>
      </c>
      <c r="U355" s="98">
        <v>1.625801818446718E-3</v>
      </c>
      <c r="V355" s="98">
        <v>3.643812239776912E-3</v>
      </c>
      <c r="W355" s="98">
        <v>0</v>
      </c>
      <c r="X355" s="98">
        <v>0</v>
      </c>
      <c r="Y355" s="98">
        <v>0</v>
      </c>
      <c r="DA355" s="63" t="s">
        <v>3802</v>
      </c>
    </row>
    <row r="356" spans="1:105" ht="12" customHeight="1" x14ac:dyDescent="0.25">
      <c r="A356" s="100" t="s">
        <v>211</v>
      </c>
      <c r="B356" s="101"/>
      <c r="C356" s="101">
        <v>2.7332468686951791E-3</v>
      </c>
      <c r="D356" s="101">
        <v>0</v>
      </c>
      <c r="E356" s="101">
        <v>1.0727957423381602E-3</v>
      </c>
      <c r="F356" s="101">
        <v>0</v>
      </c>
      <c r="G356" s="101">
        <v>0</v>
      </c>
      <c r="H356" s="101">
        <v>2.0054583358084291E-3</v>
      </c>
      <c r="I356" s="101">
        <v>1.6049423161382209E-3</v>
      </c>
      <c r="J356" s="101">
        <v>4.6404156373312658E-4</v>
      </c>
      <c r="K356" s="101">
        <v>9.254702667215079E-4</v>
      </c>
      <c r="L356" s="101">
        <v>2.4916161168859444E-3</v>
      </c>
      <c r="M356" s="101">
        <v>4.899169381859087E-4</v>
      </c>
      <c r="N356" s="101">
        <v>1.4412340545509157E-3</v>
      </c>
      <c r="O356" s="101">
        <v>1.833770800149129E-3</v>
      </c>
      <c r="P356" s="101">
        <v>3.0635272245867601E-3</v>
      </c>
      <c r="Q356" s="101">
        <v>1.2584085798004983E-3</v>
      </c>
      <c r="R356" s="101">
        <v>7.7617940421594283E-4</v>
      </c>
      <c r="S356" s="101">
        <v>1.1035078790141771E-3</v>
      </c>
      <c r="T356" s="101">
        <v>1.7199873085585748E-3</v>
      </c>
      <c r="U356" s="101">
        <v>1.625801818446718E-3</v>
      </c>
      <c r="V356" s="101">
        <v>3.643812239776912E-3</v>
      </c>
      <c r="W356" s="101">
        <v>0</v>
      </c>
      <c r="X356" s="101">
        <v>0</v>
      </c>
      <c r="Y356" s="101">
        <v>0</v>
      </c>
      <c r="DA356" s="131" t="s">
        <v>3803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3804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3805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3806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3807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3808</v>
      </c>
    </row>
    <row r="362" spans="1:105" ht="12" customHeight="1" x14ac:dyDescent="0.25">
      <c r="A362" s="121" t="s">
        <v>54</v>
      </c>
      <c r="B362" s="122"/>
      <c r="C362" s="122">
        <v>9.4175346877090185E-2</v>
      </c>
      <c r="D362" s="122">
        <v>6.7742736112512067E-2</v>
      </c>
      <c r="E362" s="122">
        <v>7.4946364351252015E-2</v>
      </c>
      <c r="F362" s="122">
        <v>8.9830723345754367E-3</v>
      </c>
      <c r="G362" s="122">
        <v>1.5088701061558957E-2</v>
      </c>
      <c r="H362" s="122">
        <v>6.1947136618239898E-3</v>
      </c>
      <c r="I362" s="122">
        <v>2.208555862026312E-2</v>
      </c>
      <c r="J362" s="122">
        <v>2.9269867071871729E-2</v>
      </c>
      <c r="K362" s="122">
        <v>5.1064587336220477E-2</v>
      </c>
      <c r="L362" s="122">
        <v>2.5545983835786261E-2</v>
      </c>
      <c r="M362" s="122">
        <v>5.6078966288404123E-3</v>
      </c>
      <c r="N362" s="122">
        <v>1.0467694638367851E-2</v>
      </c>
      <c r="O362" s="122">
        <v>3.8442757213154821E-2</v>
      </c>
      <c r="P362" s="122">
        <v>2.0985916024264209E-2</v>
      </c>
      <c r="Q362" s="122">
        <v>1.8944528196195774E-2</v>
      </c>
      <c r="R362" s="122">
        <v>8.0128982662155124E-3</v>
      </c>
      <c r="S362" s="122">
        <v>8.7023272291690372E-3</v>
      </c>
      <c r="T362" s="122">
        <v>5.6647234952634153E-3</v>
      </c>
      <c r="U362" s="122">
        <v>7.3043070458207217E-3</v>
      </c>
      <c r="V362" s="122">
        <v>1.167746869404491E-2</v>
      </c>
      <c r="W362" s="122">
        <v>0</v>
      </c>
      <c r="X362" s="122">
        <v>0</v>
      </c>
      <c r="Y362" s="122">
        <v>1.2880574404007311E-3</v>
      </c>
      <c r="DA362" s="130" t="s">
        <v>3809</v>
      </c>
    </row>
    <row r="363" spans="1:105" ht="12" customHeight="1" x14ac:dyDescent="0.25">
      <c r="A363" s="97" t="s">
        <v>50</v>
      </c>
      <c r="B363" s="98"/>
      <c r="C363" s="98">
        <v>9.4175346877090185E-2</v>
      </c>
      <c r="D363" s="98">
        <v>6.7742736112512067E-2</v>
      </c>
      <c r="E363" s="98">
        <v>7.4946364351252015E-2</v>
      </c>
      <c r="F363" s="98">
        <v>8.9830723345754367E-3</v>
      </c>
      <c r="G363" s="98">
        <v>1.5088701061558957E-2</v>
      </c>
      <c r="H363" s="98">
        <v>6.1947136618239898E-3</v>
      </c>
      <c r="I363" s="98">
        <v>2.208555862026312E-2</v>
      </c>
      <c r="J363" s="98">
        <v>2.9269867071871729E-2</v>
      </c>
      <c r="K363" s="98">
        <v>5.1064587336220477E-2</v>
      </c>
      <c r="L363" s="98">
        <v>2.5545983835786261E-2</v>
      </c>
      <c r="M363" s="98">
        <v>5.6078966288404123E-3</v>
      </c>
      <c r="N363" s="98">
        <v>1.0467694638367851E-2</v>
      </c>
      <c r="O363" s="98">
        <v>3.8442757213154821E-2</v>
      </c>
      <c r="P363" s="98">
        <v>2.0985916024264209E-2</v>
      </c>
      <c r="Q363" s="98">
        <v>1.8944528196195774E-2</v>
      </c>
      <c r="R363" s="98">
        <v>8.0128982662155124E-3</v>
      </c>
      <c r="S363" s="98">
        <v>8.7023272291690372E-3</v>
      </c>
      <c r="T363" s="98">
        <v>5.6647234952634153E-3</v>
      </c>
      <c r="U363" s="98">
        <v>7.3043070458207217E-3</v>
      </c>
      <c r="V363" s="98">
        <v>1.167746869404491E-2</v>
      </c>
      <c r="W363" s="98">
        <v>0</v>
      </c>
      <c r="X363" s="98">
        <v>0</v>
      </c>
      <c r="Y363" s="98">
        <v>1.2880574404007311E-3</v>
      </c>
      <c r="DA363" s="63" t="s">
        <v>3810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3811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31694.655589466169</v>
      </c>
      <c r="D366" s="117">
        <f t="shared" si="204"/>
        <v>29788.348799937387</v>
      </c>
      <c r="E366" s="117">
        <f t="shared" si="204"/>
        <v>32788.365654199697</v>
      </c>
      <c r="F366" s="117">
        <f t="shared" si="204"/>
        <v>29173.422490719076</v>
      </c>
      <c r="G366" s="117">
        <f t="shared" si="204"/>
        <v>31486.81445156319</v>
      </c>
      <c r="H366" s="117">
        <f t="shared" si="204"/>
        <v>31142.084227311232</v>
      </c>
      <c r="I366" s="117">
        <f t="shared" si="204"/>
        <v>33202.325858079101</v>
      </c>
      <c r="J366" s="117">
        <f t="shared" si="204"/>
        <v>25706.285230055073</v>
      </c>
      <c r="K366" s="117">
        <f t="shared" si="204"/>
        <v>25490.404241046435</v>
      </c>
      <c r="L366" s="117">
        <f t="shared" si="204"/>
        <v>31066.28224965453</v>
      </c>
      <c r="M366" s="117">
        <f t="shared" si="204"/>
        <v>28511.573108876986</v>
      </c>
      <c r="N366" s="117">
        <f t="shared" si="204"/>
        <v>27713.570847518495</v>
      </c>
      <c r="O366" s="117">
        <f t="shared" si="204"/>
        <v>23631.137497961321</v>
      </c>
      <c r="P366" s="117">
        <f t="shared" si="204"/>
        <v>23973.488293900795</v>
      </c>
      <c r="Q366" s="117">
        <f t="shared" si="204"/>
        <v>21136.514079938304</v>
      </c>
      <c r="R366" s="117">
        <f t="shared" ref="R366:V366" si="205">R367+R370+R372+R381</f>
        <v>21183.399416020118</v>
      </c>
      <c r="S366" s="117">
        <f t="shared" si="205"/>
        <v>18570.993935292514</v>
      </c>
      <c r="T366" s="117">
        <f t="shared" si="205"/>
        <v>17974.876987515559</v>
      </c>
      <c r="U366" s="117">
        <f t="shared" si="205"/>
        <v>13762.939345882869</v>
      </c>
      <c r="V366" s="117">
        <f t="shared" si="205"/>
        <v>17229.380279486359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6017.3870483443507</v>
      </c>
      <c r="DA366" s="129" t="s">
        <v>3962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28964.144343566306</v>
      </c>
      <c r="D367" s="122">
        <f t="shared" si="207"/>
        <v>27213.067016123274</v>
      </c>
      <c r="E367" s="122">
        <f t="shared" si="207"/>
        <v>30100.367289440783</v>
      </c>
      <c r="F367" s="122">
        <f t="shared" si="207"/>
        <v>26707.029242750141</v>
      </c>
      <c r="G367" s="122">
        <f t="shared" si="207"/>
        <v>28965.0871128621</v>
      </c>
      <c r="H367" s="122">
        <f t="shared" si="207"/>
        <v>28675.200415534098</v>
      </c>
      <c r="I367" s="122">
        <f t="shared" si="207"/>
        <v>30565.896553566985</v>
      </c>
      <c r="J367" s="122">
        <f t="shared" si="207"/>
        <v>23331.440547963368</v>
      </c>
      <c r="K367" s="122">
        <f t="shared" si="207"/>
        <v>23090.778390669955</v>
      </c>
      <c r="L367" s="122">
        <f t="shared" si="207"/>
        <v>28461.143682346836</v>
      </c>
      <c r="M367" s="122">
        <f t="shared" si="207"/>
        <v>25945.881092702301</v>
      </c>
      <c r="N367" s="122">
        <f t="shared" si="207"/>
        <v>25200.808736159801</v>
      </c>
      <c r="O367" s="122">
        <f t="shared" si="207"/>
        <v>21229.97124229958</v>
      </c>
      <c r="P367" s="122">
        <f t="shared" si="207"/>
        <v>21704.000240550726</v>
      </c>
      <c r="Q367" s="122">
        <f t="shared" si="207"/>
        <v>18934.571241001948</v>
      </c>
      <c r="R367" s="122">
        <f t="shared" ref="R367:V367" si="208">SUM(R368:R369)</f>
        <v>19128.53956205049</v>
      </c>
      <c r="S367" s="122">
        <f t="shared" si="208"/>
        <v>16615.234691896196</v>
      </c>
      <c r="T367" s="122">
        <f t="shared" si="208"/>
        <v>16126.222357377168</v>
      </c>
      <c r="U367" s="122">
        <f t="shared" si="208"/>
        <v>12001.382538557327</v>
      </c>
      <c r="V367" s="122">
        <f t="shared" si="208"/>
        <v>15210.12269050651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4543.0180550745754</v>
      </c>
      <c r="DA367" s="130" t="s">
        <v>3963</v>
      </c>
    </row>
    <row r="368" spans="1:105" ht="12" customHeight="1" x14ac:dyDescent="0.25">
      <c r="A368" s="97" t="s">
        <v>211</v>
      </c>
      <c r="B368" s="98"/>
      <c r="C368" s="98">
        <v>28602.372929766912</v>
      </c>
      <c r="D368" s="98">
        <v>26879.280831958942</v>
      </c>
      <c r="E368" s="98">
        <v>29733.956596403495</v>
      </c>
      <c r="F368" s="98">
        <v>26388.784920793092</v>
      </c>
      <c r="G368" s="98">
        <v>28623.581029633089</v>
      </c>
      <c r="H368" s="98">
        <v>28339.983065831439</v>
      </c>
      <c r="I368" s="98">
        <v>30210.995214765302</v>
      </c>
      <c r="J368" s="98">
        <v>23063.159351882321</v>
      </c>
      <c r="K368" s="98">
        <v>22825.566164554166</v>
      </c>
      <c r="L368" s="98">
        <v>28132.873298420174</v>
      </c>
      <c r="M368" s="98">
        <v>25647.297595090458</v>
      </c>
      <c r="N368" s="98">
        <v>24904.44768029439</v>
      </c>
      <c r="O368" s="98">
        <v>20974.174629541165</v>
      </c>
      <c r="P368" s="98">
        <v>21433.897053443103</v>
      </c>
      <c r="Q368" s="98">
        <v>18693.743813612444</v>
      </c>
      <c r="R368" s="98">
        <v>18882.805830060355</v>
      </c>
      <c r="S368" s="98">
        <v>16402.684026463412</v>
      </c>
      <c r="T368" s="98">
        <v>15921.731630703749</v>
      </c>
      <c r="U368" s="98">
        <v>11849.979308747257</v>
      </c>
      <c r="V368" s="98">
        <v>15018.638087063551</v>
      </c>
      <c r="W368" s="98">
        <v>0</v>
      </c>
      <c r="X368" s="98">
        <v>0</v>
      </c>
      <c r="Y368" s="98">
        <v>4485.7476086373636</v>
      </c>
      <c r="DA368" s="63" t="s">
        <v>3964</v>
      </c>
    </row>
    <row r="369" spans="1:105" ht="12" customHeight="1" x14ac:dyDescent="0.25">
      <c r="A369" s="97" t="s">
        <v>53</v>
      </c>
      <c r="B369" s="98"/>
      <c r="C369" s="98">
        <v>361.77141379939189</v>
      </c>
      <c r="D369" s="98">
        <v>333.7861841643309</v>
      </c>
      <c r="E369" s="98">
        <v>366.41069303728597</v>
      </c>
      <c r="F369" s="98">
        <v>318.24432195704833</v>
      </c>
      <c r="G369" s="98">
        <v>341.50608322900968</v>
      </c>
      <c r="H369" s="98">
        <v>335.21734970265987</v>
      </c>
      <c r="I369" s="98">
        <v>354.90133880168395</v>
      </c>
      <c r="J369" s="98">
        <v>268.28119608104771</v>
      </c>
      <c r="K369" s="98">
        <v>265.21222611578901</v>
      </c>
      <c r="L369" s="98">
        <v>328.27038392665997</v>
      </c>
      <c r="M369" s="98">
        <v>298.58349761184076</v>
      </c>
      <c r="N369" s="98">
        <v>296.36105586541106</v>
      </c>
      <c r="O369" s="98">
        <v>255.79661275841622</v>
      </c>
      <c r="P369" s="98">
        <v>270.10318710762374</v>
      </c>
      <c r="Q369" s="98">
        <v>240.82742738950432</v>
      </c>
      <c r="R369" s="98">
        <v>245.73373199013281</v>
      </c>
      <c r="S369" s="98">
        <v>212.55066543278221</v>
      </c>
      <c r="T369" s="98">
        <v>204.4907266734196</v>
      </c>
      <c r="U369" s="98">
        <v>151.40322981006938</v>
      </c>
      <c r="V369" s="98">
        <v>191.4846034429597</v>
      </c>
      <c r="W369" s="98">
        <v>0</v>
      </c>
      <c r="X369" s="98">
        <v>0</v>
      </c>
      <c r="Y369" s="98">
        <v>57.270446437211966</v>
      </c>
      <c r="DA369" s="63" t="s">
        <v>3965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9.5629220203235654</v>
      </c>
      <c r="D370" s="122">
        <f t="shared" si="210"/>
        <v>8.4782731389363271</v>
      </c>
      <c r="E370" s="122">
        <f t="shared" si="210"/>
        <v>6.5437732415534224</v>
      </c>
      <c r="F370" s="122">
        <f t="shared" si="210"/>
        <v>7.1970102582994135</v>
      </c>
      <c r="G370" s="122">
        <f t="shared" si="210"/>
        <v>12.062026623196299</v>
      </c>
      <c r="H370" s="122">
        <f t="shared" si="210"/>
        <v>9.9410389258254082</v>
      </c>
      <c r="I370" s="122">
        <f t="shared" si="210"/>
        <v>7.2427419465474685</v>
      </c>
      <c r="J370" s="122">
        <f t="shared" si="210"/>
        <v>12.208287267563314</v>
      </c>
      <c r="K370" s="122">
        <f t="shared" si="210"/>
        <v>5.6812321136032313</v>
      </c>
      <c r="L370" s="122">
        <f t="shared" si="210"/>
        <v>9.8171309771979853</v>
      </c>
      <c r="M370" s="122">
        <f t="shared" si="210"/>
        <v>5.3866301249629878</v>
      </c>
      <c r="N370" s="122">
        <f t="shared" si="210"/>
        <v>9.1129959078875267</v>
      </c>
      <c r="O370" s="122">
        <f t="shared" si="210"/>
        <v>9.5976403904925274</v>
      </c>
      <c r="P370" s="122">
        <f t="shared" si="210"/>
        <v>5.7536194421885947</v>
      </c>
      <c r="Q370" s="122">
        <f t="shared" si="210"/>
        <v>8.0232550864028376</v>
      </c>
      <c r="R370" s="122">
        <f t="shared" si="210"/>
        <v>4.7333964291374295</v>
      </c>
      <c r="S370" s="122">
        <f t="shared" si="210"/>
        <v>3.0646848402626907</v>
      </c>
      <c r="T370" s="122">
        <f t="shared" si="210"/>
        <v>6.2161230123538491</v>
      </c>
      <c r="U370" s="122">
        <f t="shared" si="210"/>
        <v>6.8053498027775827</v>
      </c>
      <c r="V370" s="122">
        <f t="shared" si="210"/>
        <v>14.984993246001419</v>
      </c>
      <c r="W370" s="122">
        <f t="shared" si="210"/>
        <v>0</v>
      </c>
      <c r="X370" s="122">
        <f t="shared" si="210"/>
        <v>0</v>
      </c>
      <c r="Y370" s="122">
        <f t="shared" si="210"/>
        <v>18.095522825747899</v>
      </c>
      <c r="DA370" s="130" t="s">
        <v>3966</v>
      </c>
    </row>
    <row r="371" spans="1:105" ht="12" customHeight="1" x14ac:dyDescent="0.25">
      <c r="A371" s="97" t="s">
        <v>53</v>
      </c>
      <c r="B371" s="98"/>
      <c r="C371" s="98">
        <f>RES_hhdet_in_fech!C48</f>
        <v>9.5629220203235654</v>
      </c>
      <c r="D371" s="98">
        <f>RES_hhdet_in_fech!D48</f>
        <v>8.4782731389363271</v>
      </c>
      <c r="E371" s="98">
        <f>RES_hhdet_in_fech!E48</f>
        <v>6.5437732415534224</v>
      </c>
      <c r="F371" s="98">
        <f>RES_hhdet_in_fech!F48</f>
        <v>7.1970102582994135</v>
      </c>
      <c r="G371" s="98">
        <f>RES_hhdet_in_fech!G48</f>
        <v>12.062026623196299</v>
      </c>
      <c r="H371" s="98">
        <f>RES_hhdet_in_fech!H48</f>
        <v>9.9410389258254082</v>
      </c>
      <c r="I371" s="98">
        <f>RES_hhdet_in_fech!I48</f>
        <v>7.2427419465474685</v>
      </c>
      <c r="J371" s="98">
        <f>RES_hhdet_in_fech!J48</f>
        <v>12.208287267563314</v>
      </c>
      <c r="K371" s="98">
        <f>RES_hhdet_in_fech!K48</f>
        <v>5.6812321136032313</v>
      </c>
      <c r="L371" s="98">
        <f>RES_hhdet_in_fech!L48</f>
        <v>9.8171309771979853</v>
      </c>
      <c r="M371" s="98">
        <f>RES_hhdet_in_fech!M48</f>
        <v>5.3866301249629878</v>
      </c>
      <c r="N371" s="98">
        <f>RES_hhdet_in_fech!N48</f>
        <v>9.1129959078875267</v>
      </c>
      <c r="O371" s="98">
        <f>RES_hhdet_in_fech!O48</f>
        <v>9.5976403904925274</v>
      </c>
      <c r="P371" s="98">
        <f>RES_hhdet_in_fech!P48</f>
        <v>5.7536194421885947</v>
      </c>
      <c r="Q371" s="98">
        <f>RES_hhdet_in_fech!Q48</f>
        <v>8.0232550864028376</v>
      </c>
      <c r="R371" s="98">
        <f>RES_hhdet_in_fech!R48</f>
        <v>4.7333964291374295</v>
      </c>
      <c r="S371" s="98">
        <f>RES_hhdet_in_fech!S48</f>
        <v>3.0646848402626907</v>
      </c>
      <c r="T371" s="98">
        <f>RES_hhdet_in_fech!T48</f>
        <v>6.2161230123538491</v>
      </c>
      <c r="U371" s="98">
        <f>RES_hhdet_in_fech!U48</f>
        <v>6.8053498027775827</v>
      </c>
      <c r="V371" s="98">
        <f>RES_hhdet_in_fech!V48</f>
        <v>14.984993246001419</v>
      </c>
      <c r="W371" s="98">
        <f>RES_hhdet_in_fech!W48</f>
        <v>0</v>
      </c>
      <c r="X371" s="98">
        <f>RES_hhdet_in_fech!X48</f>
        <v>0</v>
      </c>
      <c r="Y371" s="98">
        <f>RES_hhdet_in_fech!Y48</f>
        <v>18.095522825747899</v>
      </c>
      <c r="DA371" s="63" t="s">
        <v>3967</v>
      </c>
    </row>
    <row r="372" spans="1:105" ht="12" customHeight="1" x14ac:dyDescent="0.25">
      <c r="A372" s="121" t="s">
        <v>55</v>
      </c>
      <c r="B372" s="122"/>
      <c r="C372" s="122">
        <v>2523.0301046220416</v>
      </c>
      <c r="D372" s="122">
        <v>2369.9590737753242</v>
      </c>
      <c r="E372" s="122">
        <v>2481.0108580808587</v>
      </c>
      <c r="F372" s="122">
        <v>2264.707129017826</v>
      </c>
      <c r="G372" s="122">
        <v>2307.7425604382047</v>
      </c>
      <c r="H372" s="122">
        <v>2260.6634265670546</v>
      </c>
      <c r="I372" s="122">
        <v>2429.7700983724199</v>
      </c>
      <c r="J372" s="122">
        <v>2146.9774933892427</v>
      </c>
      <c r="K372" s="122">
        <v>2165.5016741102577</v>
      </c>
      <c r="L372" s="122">
        <v>2369.5897204309285</v>
      </c>
      <c r="M372" s="122">
        <v>2334.834906018732</v>
      </c>
      <c r="N372" s="122">
        <v>2269.0103473510985</v>
      </c>
      <c r="O372" s="122">
        <v>2154.3756310634012</v>
      </c>
      <c r="P372" s="122">
        <v>2027.4053682389656</v>
      </c>
      <c r="Q372" s="122">
        <v>1956.3109287564307</v>
      </c>
      <c r="R372" s="122">
        <v>1819.5626425414205</v>
      </c>
      <c r="S372" s="122">
        <v>1728.5962706566843</v>
      </c>
      <c r="T372" s="122">
        <v>1618.8990300563423</v>
      </c>
      <c r="U372" s="122">
        <v>1533.422516046302</v>
      </c>
      <c r="V372" s="122">
        <v>1712.0788135992275</v>
      </c>
      <c r="W372" s="122">
        <v>0</v>
      </c>
      <c r="X372" s="122">
        <v>0</v>
      </c>
      <c r="Y372" s="122">
        <v>1219.5013571694719</v>
      </c>
      <c r="DA372" s="130" t="s">
        <v>3968</v>
      </c>
    </row>
    <row r="373" spans="1:105" ht="12" customHeight="1" x14ac:dyDescent="0.25">
      <c r="A373" s="97" t="s">
        <v>138</v>
      </c>
      <c r="B373" s="98"/>
      <c r="C373" s="98">
        <v>2566.8096662147473</v>
      </c>
      <c r="D373" s="98">
        <v>2400.3598135500874</v>
      </c>
      <c r="E373" s="98">
        <v>2524.1078928950492</v>
      </c>
      <c r="F373" s="98">
        <v>2365.2609974301085</v>
      </c>
      <c r="G373" s="98">
        <v>2372.557939834473</v>
      </c>
      <c r="H373" s="98">
        <v>2347.3793820269607</v>
      </c>
      <c r="I373" s="98">
        <v>2469.4771816437024</v>
      </c>
      <c r="J373" s="98">
        <v>2162.1853748213007</v>
      </c>
      <c r="K373" s="98">
        <v>2183.3763048581359</v>
      </c>
      <c r="L373" s="98">
        <v>2391.2124375802241</v>
      </c>
      <c r="M373" s="98">
        <v>2348.9266985903164</v>
      </c>
      <c r="N373" s="98">
        <v>2279.2313598916976</v>
      </c>
      <c r="O373" s="98">
        <v>2163.572023754044</v>
      </c>
      <c r="P373" s="98">
        <v>2062.3592936532236</v>
      </c>
      <c r="Q373" s="98">
        <v>1980.8400082484745</v>
      </c>
      <c r="R373" s="98">
        <v>1827.9388278901113</v>
      </c>
      <c r="S373" s="98">
        <v>1732.8551141276855</v>
      </c>
      <c r="T373" s="98">
        <v>1619.2846359992334</v>
      </c>
      <c r="U373" s="98">
        <v>1533.1338482638298</v>
      </c>
      <c r="V373" s="98">
        <v>1720.3995818753285</v>
      </c>
      <c r="W373" s="98">
        <v>0</v>
      </c>
      <c r="X373" s="98">
        <v>0</v>
      </c>
      <c r="Y373" s="98">
        <v>1035.2204461758513</v>
      </c>
      <c r="DA373" s="63" t="s">
        <v>3969</v>
      </c>
    </row>
    <row r="374" spans="1:105" ht="12" customHeight="1" x14ac:dyDescent="0.25">
      <c r="A374" s="97" t="s">
        <v>137</v>
      </c>
      <c r="B374" s="98"/>
      <c r="C374" s="98">
        <v>2356.1962357612219</v>
      </c>
      <c r="D374" s="98">
        <v>0</v>
      </c>
      <c r="E374" s="98">
        <v>2317.6202205156937</v>
      </c>
      <c r="F374" s="98">
        <v>0</v>
      </c>
      <c r="G374" s="98">
        <v>0</v>
      </c>
      <c r="H374" s="98">
        <v>2163.2067728968746</v>
      </c>
      <c r="I374" s="98">
        <v>2288.5193508856037</v>
      </c>
      <c r="J374" s="98">
        <v>1998.9047406506527</v>
      </c>
      <c r="K374" s="98">
        <v>2020.8018799518238</v>
      </c>
      <c r="L374" s="98">
        <v>2213.6566737756139</v>
      </c>
      <c r="M374" s="98">
        <v>2181.8484620212475</v>
      </c>
      <c r="N374" s="98">
        <v>2124.5039608120246</v>
      </c>
      <c r="O374" s="98">
        <v>2027.414407726018</v>
      </c>
      <c r="P374" s="98">
        <v>1947.2120260197714</v>
      </c>
      <c r="Q374" s="98">
        <v>1881.2720164357916</v>
      </c>
      <c r="R374" s="98">
        <v>1743.9888993738275</v>
      </c>
      <c r="S374" s="98">
        <v>1659.3351315966054</v>
      </c>
      <c r="T374" s="98">
        <v>1556.3069799764758</v>
      </c>
      <c r="U374" s="98">
        <v>1477.7339748315057</v>
      </c>
      <c r="V374" s="98">
        <v>1662.4975857945351</v>
      </c>
      <c r="W374" s="98">
        <v>0</v>
      </c>
      <c r="X374" s="98">
        <v>0</v>
      </c>
      <c r="Y374" s="98">
        <v>0</v>
      </c>
      <c r="DA374" s="63" t="s">
        <v>3970</v>
      </c>
    </row>
    <row r="375" spans="1:105" ht="12" customHeight="1" x14ac:dyDescent="0.25">
      <c r="A375" s="100" t="s">
        <v>211</v>
      </c>
      <c r="B375" s="101"/>
      <c r="C375" s="101">
        <v>2048.7194733948159</v>
      </c>
      <c r="D375" s="101">
        <v>0</v>
      </c>
      <c r="E375" s="101">
        <v>2010.2986705013327</v>
      </c>
      <c r="F375" s="101">
        <v>0</v>
      </c>
      <c r="G375" s="101">
        <v>0</v>
      </c>
      <c r="H375" s="101">
        <v>1878.8277732239178</v>
      </c>
      <c r="I375" s="101">
        <v>2004.8090541486654</v>
      </c>
      <c r="J375" s="101">
        <v>1738.5889028940023</v>
      </c>
      <c r="K375" s="101">
        <v>1756.3336747149374</v>
      </c>
      <c r="L375" s="101">
        <v>1917.6662122095745</v>
      </c>
      <c r="M375" s="101">
        <v>1890.3066778169346</v>
      </c>
      <c r="N375" s="101">
        <v>1832.3074557896061</v>
      </c>
      <c r="O375" s="101">
        <v>1737.0287513751225</v>
      </c>
      <c r="P375" s="101">
        <v>1657.9359568673863</v>
      </c>
      <c r="Q375" s="101">
        <v>1590.0870385276958</v>
      </c>
      <c r="R375" s="101">
        <v>1471.2906070216475</v>
      </c>
      <c r="S375" s="101">
        <v>1394.9568649335954</v>
      </c>
      <c r="T375" s="101">
        <v>1305.1210449078583</v>
      </c>
      <c r="U375" s="101">
        <v>1234.7141966441059</v>
      </c>
      <c r="V375" s="101">
        <v>1385.2678975769511</v>
      </c>
      <c r="W375" s="101">
        <v>0</v>
      </c>
      <c r="X375" s="101">
        <v>0</v>
      </c>
      <c r="Y375" s="101">
        <v>0</v>
      </c>
      <c r="DA375" s="131" t="s">
        <v>3971</v>
      </c>
    </row>
    <row r="376" spans="1:105" ht="12" customHeight="1" x14ac:dyDescent="0.25">
      <c r="A376" s="103" t="s">
        <v>52</v>
      </c>
      <c r="B376" s="104"/>
      <c r="C376" s="104">
        <v>307.47676236640643</v>
      </c>
      <c r="D376" s="104">
        <v>0</v>
      </c>
      <c r="E376" s="104">
        <v>307.32155001436115</v>
      </c>
      <c r="F376" s="104">
        <v>0</v>
      </c>
      <c r="G376" s="104">
        <v>0</v>
      </c>
      <c r="H376" s="104">
        <v>284.3789996729567</v>
      </c>
      <c r="I376" s="104">
        <v>283.7102967369388</v>
      </c>
      <c r="J376" s="104">
        <v>260.31583775665018</v>
      </c>
      <c r="K376" s="104">
        <v>264.46820523688626</v>
      </c>
      <c r="L376" s="104">
        <v>295.99046156603907</v>
      </c>
      <c r="M376" s="104">
        <v>291.54178420431276</v>
      </c>
      <c r="N376" s="104">
        <v>292.19650502241819</v>
      </c>
      <c r="O376" s="104">
        <v>290.38565635089549</v>
      </c>
      <c r="P376" s="104">
        <v>289.27606915238511</v>
      </c>
      <c r="Q376" s="104">
        <v>291.18497790809562</v>
      </c>
      <c r="R376" s="104">
        <v>272.69829235217992</v>
      </c>
      <c r="S376" s="104">
        <v>264.37826666300975</v>
      </c>
      <c r="T376" s="104">
        <v>251.1859350686174</v>
      </c>
      <c r="U376" s="104">
        <v>243.01977818739951</v>
      </c>
      <c r="V376" s="104">
        <v>277.22968821758411</v>
      </c>
      <c r="W376" s="104">
        <v>0</v>
      </c>
      <c r="X376" s="104">
        <v>0</v>
      </c>
      <c r="Y376" s="104">
        <v>0</v>
      </c>
      <c r="DA376" s="132" t="s">
        <v>3972</v>
      </c>
    </row>
    <row r="377" spans="1:105" ht="12" customHeight="1" x14ac:dyDescent="0.25">
      <c r="A377" s="106" t="s">
        <v>122</v>
      </c>
      <c r="B377" s="101"/>
      <c r="C377" s="101">
        <v>1963.9501391888236</v>
      </c>
      <c r="D377" s="101">
        <v>1965.9958622149857</v>
      </c>
      <c r="E377" s="101">
        <v>1925.8332399847613</v>
      </c>
      <c r="F377" s="101">
        <v>1916.4246620234073</v>
      </c>
      <c r="G377" s="101">
        <v>1979.0901358642332</v>
      </c>
      <c r="H377" s="101">
        <v>1971.0197785973894</v>
      </c>
      <c r="I377" s="101">
        <v>1912.3986915333612</v>
      </c>
      <c r="J377" s="101">
        <v>1878.7249115718155</v>
      </c>
      <c r="K377" s="101">
        <v>1921.4497759903822</v>
      </c>
      <c r="L377" s="101">
        <v>1913.6252829025398</v>
      </c>
      <c r="M377" s="101">
        <v>1993.1483364386258</v>
      </c>
      <c r="N377" s="101">
        <v>1969.3322888160446</v>
      </c>
      <c r="O377" s="101">
        <v>1930.3584027883471</v>
      </c>
      <c r="P377" s="101">
        <v>1855.7561809031051</v>
      </c>
      <c r="Q377" s="101">
        <v>1798.2470047390457</v>
      </c>
      <c r="R377" s="101">
        <v>1767.0325205726408</v>
      </c>
      <c r="S377" s="101">
        <v>1688.1447225717493</v>
      </c>
      <c r="T377" s="101">
        <v>1618.0772307844779</v>
      </c>
      <c r="U377" s="101">
        <v>1549.3103596479889</v>
      </c>
      <c r="V377" s="101">
        <v>1520.3560269714594</v>
      </c>
      <c r="W377" s="101">
        <v>0</v>
      </c>
      <c r="X377" s="101">
        <v>0</v>
      </c>
      <c r="Y377" s="101">
        <v>1256.9578707590363</v>
      </c>
      <c r="DA377" s="131" t="s">
        <v>3973</v>
      </c>
    </row>
    <row r="378" spans="1:105" ht="12" customHeight="1" x14ac:dyDescent="0.25">
      <c r="A378" s="107" t="s">
        <v>121</v>
      </c>
      <c r="B378" s="104"/>
      <c r="C378" s="104">
        <v>1859.5506631620535</v>
      </c>
      <c r="D378" s="104">
        <v>1862.9043183036763</v>
      </c>
      <c r="E378" s="104">
        <v>1823.3766030439583</v>
      </c>
      <c r="F378" s="104">
        <v>1815.4405057274341</v>
      </c>
      <c r="G378" s="104">
        <v>1877.077925745436</v>
      </c>
      <c r="H378" s="104">
        <v>1869.6498630712906</v>
      </c>
      <c r="I378" s="104">
        <v>1820.1328732406544</v>
      </c>
      <c r="J378" s="104">
        <v>1785.0273906778114</v>
      </c>
      <c r="K378" s="104">
        <v>1826.3670957271008</v>
      </c>
      <c r="L378" s="104">
        <v>1818.4154425050804</v>
      </c>
      <c r="M378" s="104">
        <v>1896.8903147824917</v>
      </c>
      <c r="N378" s="104">
        <v>1876.3003755809111</v>
      </c>
      <c r="O378" s="104">
        <v>1842.4166972590169</v>
      </c>
      <c r="P378" s="104">
        <v>1776.3335320123617</v>
      </c>
      <c r="Q378" s="104">
        <v>1725.1590418795461</v>
      </c>
      <c r="R378" s="104">
        <v>1698.8699245052248</v>
      </c>
      <c r="S378" s="104">
        <v>1625.5919034164995</v>
      </c>
      <c r="T378" s="104">
        <v>1560.8297066236382</v>
      </c>
      <c r="U378" s="104">
        <v>1496.6045828445383</v>
      </c>
      <c r="V378" s="104">
        <v>1470.7285653431277</v>
      </c>
      <c r="W378" s="104">
        <v>0</v>
      </c>
      <c r="X378" s="104">
        <v>0</v>
      </c>
      <c r="Y378" s="104">
        <v>1224.4174424556832</v>
      </c>
      <c r="DA378" s="132" t="s">
        <v>3974</v>
      </c>
    </row>
    <row r="379" spans="1:105" ht="12" customHeight="1" x14ac:dyDescent="0.25">
      <c r="A379" s="108" t="s">
        <v>53</v>
      </c>
      <c r="B379" s="98"/>
      <c r="C379" s="98">
        <v>1567.5034485282479</v>
      </c>
      <c r="D379" s="98">
        <v>1573.0706791895088</v>
      </c>
      <c r="E379" s="98">
        <v>1533.7605571305223</v>
      </c>
      <c r="F379" s="98">
        <v>1528.309756836074</v>
      </c>
      <c r="G379" s="98">
        <v>1585.1575992076919</v>
      </c>
      <c r="H379" s="98">
        <v>1577.4409291268555</v>
      </c>
      <c r="I379" s="98">
        <v>1552.2545671553903</v>
      </c>
      <c r="J379" s="98">
        <v>1510.4793417869837</v>
      </c>
      <c r="K379" s="98">
        <v>1545.3587233468597</v>
      </c>
      <c r="L379" s="98">
        <v>1534.1354694200522</v>
      </c>
      <c r="M379" s="98">
        <v>1603.6875056252134</v>
      </c>
      <c r="N379" s="98">
        <v>1582.9949832735786</v>
      </c>
      <c r="O379" s="98">
        <v>1549.6120837548767</v>
      </c>
      <c r="P379" s="98">
        <v>1491.1004910001373</v>
      </c>
      <c r="Q379" s="98">
        <v>1442.6501599348962</v>
      </c>
      <c r="R379" s="98">
        <v>1421.4375703801359</v>
      </c>
      <c r="S379" s="98">
        <v>1358.0359954653245</v>
      </c>
      <c r="T379" s="98">
        <v>1302.9608660501692</v>
      </c>
      <c r="U379" s="98">
        <v>1246.2022610801866</v>
      </c>
      <c r="V379" s="98">
        <v>1221.6859230617315</v>
      </c>
      <c r="W379" s="98">
        <v>0</v>
      </c>
      <c r="X379" s="98">
        <v>0</v>
      </c>
      <c r="Y379" s="98">
        <v>1014.5751990377798</v>
      </c>
      <c r="DA379" s="63" t="s">
        <v>3975</v>
      </c>
    </row>
    <row r="380" spans="1:105" ht="12" customHeight="1" x14ac:dyDescent="0.25">
      <c r="A380" s="108" t="s">
        <v>52</v>
      </c>
      <c r="B380" s="98"/>
      <c r="C380" s="98">
        <v>292.04721463380571</v>
      </c>
      <c r="D380" s="98">
        <v>289.83363911416785</v>
      </c>
      <c r="E380" s="98">
        <v>289.61604591343604</v>
      </c>
      <c r="F380" s="98">
        <v>287.1307488913601</v>
      </c>
      <c r="G380" s="98">
        <v>291.9203265377447</v>
      </c>
      <c r="H380" s="98">
        <v>292.20893394443544</v>
      </c>
      <c r="I380" s="98">
        <v>267.87830608526411</v>
      </c>
      <c r="J380" s="98">
        <v>274.54804889082749</v>
      </c>
      <c r="K380" s="98">
        <v>281.00837238024127</v>
      </c>
      <c r="L380" s="98">
        <v>284.27997308502836</v>
      </c>
      <c r="M380" s="98">
        <v>293.20280915727892</v>
      </c>
      <c r="N380" s="98">
        <v>293.30539230733211</v>
      </c>
      <c r="O380" s="98">
        <v>292.80461350414009</v>
      </c>
      <c r="P380" s="98">
        <v>285.23304101222419</v>
      </c>
      <c r="Q380" s="98">
        <v>282.50888194464983</v>
      </c>
      <c r="R380" s="98">
        <v>277.43235412508875</v>
      </c>
      <c r="S380" s="98">
        <v>267.55590795117485</v>
      </c>
      <c r="T380" s="98">
        <v>257.86884057346896</v>
      </c>
      <c r="U380" s="98">
        <v>250.4023217643518</v>
      </c>
      <c r="V380" s="98">
        <v>249.04264228139587</v>
      </c>
      <c r="W380" s="98">
        <v>0</v>
      </c>
      <c r="X380" s="98">
        <v>0</v>
      </c>
      <c r="Y380" s="98">
        <v>209.84224341790326</v>
      </c>
      <c r="DA380" s="63" t="s">
        <v>3976</v>
      </c>
    </row>
    <row r="381" spans="1:105" ht="12" customHeight="1" x14ac:dyDescent="0.25">
      <c r="A381" s="121" t="s">
        <v>54</v>
      </c>
      <c r="B381" s="122"/>
      <c r="C381" s="122">
        <v>197.91821925749736</v>
      </c>
      <c r="D381" s="122">
        <v>196.84443689985358</v>
      </c>
      <c r="E381" s="122">
        <v>200.44373343649977</v>
      </c>
      <c r="F381" s="122">
        <v>194.48910869280971</v>
      </c>
      <c r="G381" s="122">
        <v>201.92275163969038</v>
      </c>
      <c r="H381" s="122">
        <v>196.27934628425294</v>
      </c>
      <c r="I381" s="122">
        <v>199.41646419314833</v>
      </c>
      <c r="J381" s="122">
        <v>215.65890143489889</v>
      </c>
      <c r="K381" s="122">
        <v>228.44294415261746</v>
      </c>
      <c r="L381" s="122">
        <v>225.73171589956857</v>
      </c>
      <c r="M381" s="122">
        <v>225.47048003099169</v>
      </c>
      <c r="N381" s="122">
        <v>234.63876809971089</v>
      </c>
      <c r="O381" s="122">
        <v>237.1929842078444</v>
      </c>
      <c r="P381" s="122">
        <v>236.3290656689166</v>
      </c>
      <c r="Q381" s="122">
        <v>237.60865509352485</v>
      </c>
      <c r="R381" s="122">
        <v>230.56381499907204</v>
      </c>
      <c r="S381" s="122">
        <v>224.09828789937495</v>
      </c>
      <c r="T381" s="122">
        <v>223.53947706969626</v>
      </c>
      <c r="U381" s="122">
        <v>221.32894147646002</v>
      </c>
      <c r="V381" s="122">
        <v>292.19378213461846</v>
      </c>
      <c r="W381" s="122">
        <v>0</v>
      </c>
      <c r="X381" s="122">
        <v>0</v>
      </c>
      <c r="Y381" s="122">
        <v>236.77211327455561</v>
      </c>
      <c r="DA381" s="130" t="s">
        <v>3977</v>
      </c>
    </row>
    <row r="382" spans="1:105" ht="12" customHeight="1" x14ac:dyDescent="0.25">
      <c r="A382" s="97" t="s">
        <v>50</v>
      </c>
      <c r="B382" s="98"/>
      <c r="C382" s="98">
        <v>262.22464043569579</v>
      </c>
      <c r="D382" s="98">
        <v>247.27691045459463</v>
      </c>
      <c r="E382" s="98">
        <v>281.74863130533652</v>
      </c>
      <c r="F382" s="98">
        <v>241.12885767030639</v>
      </c>
      <c r="G382" s="98">
        <v>299.20374141096238</v>
      </c>
      <c r="H382" s="98">
        <v>157.63159632394749</v>
      </c>
      <c r="I382" s="98">
        <v>210.89952575079784</v>
      </c>
      <c r="J382" s="98">
        <v>296.89245477792838</v>
      </c>
      <c r="K382" s="98">
        <v>347.98093334072342</v>
      </c>
      <c r="L382" s="98">
        <v>273.62070097098945</v>
      </c>
      <c r="M382" s="98">
        <v>265.45150445048495</v>
      </c>
      <c r="N382" s="98">
        <v>222.61213740188339</v>
      </c>
      <c r="O382" s="98">
        <v>303.82777530524294</v>
      </c>
      <c r="P382" s="98">
        <v>290.51526068490506</v>
      </c>
      <c r="Q382" s="98">
        <v>357.9282794792457</v>
      </c>
      <c r="R382" s="98">
        <v>284.46974514962847</v>
      </c>
      <c r="S382" s="98">
        <v>292.43695566393114</v>
      </c>
      <c r="T382" s="98">
        <v>304.11161227626252</v>
      </c>
      <c r="U382" s="98">
        <v>309.18172915315199</v>
      </c>
      <c r="V382" s="98">
        <v>401.61218600205075</v>
      </c>
      <c r="W382" s="98">
        <v>0</v>
      </c>
      <c r="X382" s="98">
        <v>0</v>
      </c>
      <c r="Y382" s="98">
        <v>315.01473273872813</v>
      </c>
      <c r="DA382" s="63" t="s">
        <v>3978</v>
      </c>
    </row>
    <row r="383" spans="1:105" ht="12" customHeight="1" x14ac:dyDescent="0.25">
      <c r="A383" s="109" t="s">
        <v>120</v>
      </c>
      <c r="B383" s="33"/>
      <c r="C383" s="33">
        <v>187.94583555149129</v>
      </c>
      <c r="D383" s="33">
        <v>189.53942091294297</v>
      </c>
      <c r="E383" s="33">
        <v>188.93405797658588</v>
      </c>
      <c r="F383" s="33">
        <v>190.77243287536101</v>
      </c>
      <c r="G383" s="33">
        <v>193.5129464491832</v>
      </c>
      <c r="H383" s="33">
        <v>199.36190079929801</v>
      </c>
      <c r="I383" s="33">
        <v>198.09995303222405</v>
      </c>
      <c r="J383" s="33">
        <v>201.28655648957698</v>
      </c>
      <c r="K383" s="33">
        <v>214.20593437837033</v>
      </c>
      <c r="L383" s="33">
        <v>223.47482186627494</v>
      </c>
      <c r="M383" s="33">
        <v>225.01940211384832</v>
      </c>
      <c r="N383" s="33">
        <v>234.92791009209765</v>
      </c>
      <c r="O383" s="33">
        <v>231.92163374040356</v>
      </c>
      <c r="P383" s="33">
        <v>229.62170482225082</v>
      </c>
      <c r="Q383" s="33">
        <v>225.22593756619577</v>
      </c>
      <c r="R383" s="33">
        <v>225.37411364917369</v>
      </c>
      <c r="S383" s="33">
        <v>220.6878629556962</v>
      </c>
      <c r="T383" s="33">
        <v>221.34740172565563</v>
      </c>
      <c r="U383" s="33">
        <v>218.26499448840636</v>
      </c>
      <c r="V383" s="33">
        <v>287.13031297517108</v>
      </c>
      <c r="W383" s="33">
        <v>0</v>
      </c>
      <c r="X383" s="33">
        <v>0</v>
      </c>
      <c r="Y383" s="33">
        <v>234.49688362939386</v>
      </c>
      <c r="DA383" s="60" t="s">
        <v>3979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17669.505014144455</v>
      </c>
      <c r="D385" s="117">
        <f t="shared" si="211"/>
        <v>16716.532399526026</v>
      </c>
      <c r="E385" s="117">
        <f t="shared" si="211"/>
        <v>18510.819083318765</v>
      </c>
      <c r="F385" s="117">
        <f t="shared" si="211"/>
        <v>16634.184569934754</v>
      </c>
      <c r="G385" s="117">
        <f t="shared" si="211"/>
        <v>18064.117601946018</v>
      </c>
      <c r="H385" s="117">
        <f t="shared" si="211"/>
        <v>18010.828958454185</v>
      </c>
      <c r="I385" s="117">
        <f t="shared" si="211"/>
        <v>19290.820159448933</v>
      </c>
      <c r="J385" s="117">
        <f t="shared" si="211"/>
        <v>15093.845955931276</v>
      </c>
      <c r="K385" s="117">
        <f t="shared" si="211"/>
        <v>15096.312746619249</v>
      </c>
      <c r="L385" s="117">
        <f t="shared" si="211"/>
        <v>18572.844496318863</v>
      </c>
      <c r="M385" s="117">
        <f t="shared" si="211"/>
        <v>17357.611666502598</v>
      </c>
      <c r="N385" s="117">
        <f t="shared" si="211"/>
        <v>17366.925172998348</v>
      </c>
      <c r="O385" s="117">
        <f t="shared" si="211"/>
        <v>15402.777635349332</v>
      </c>
      <c r="P385" s="117">
        <f t="shared" si="211"/>
        <v>16295.382267850657</v>
      </c>
      <c r="Q385" s="117">
        <f t="shared" si="211"/>
        <v>14864.273016960356</v>
      </c>
      <c r="R385" s="117">
        <f t="shared" ref="R385:V385" si="212">R386+R389+R391+R400</f>
        <v>15075.896212044498</v>
      </c>
      <c r="S385" s="117">
        <f t="shared" si="212"/>
        <v>13320.620058262106</v>
      </c>
      <c r="T385" s="117">
        <f t="shared" si="212"/>
        <v>12951.389527385518</v>
      </c>
      <c r="U385" s="117">
        <f t="shared" si="212"/>
        <v>9983.7445722872781</v>
      </c>
      <c r="V385" s="117">
        <f t="shared" si="212"/>
        <v>12543.036937672639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4596.1255787202645</v>
      </c>
      <c r="DA385" s="129" t="s">
        <v>4130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15979.617022158511</v>
      </c>
      <c r="D386" s="122">
        <f t="shared" si="214"/>
        <v>15115.040413763709</v>
      </c>
      <c r="E386" s="122">
        <f t="shared" si="214"/>
        <v>16838.976028194516</v>
      </c>
      <c r="F386" s="122">
        <f t="shared" si="214"/>
        <v>15044.821817907648</v>
      </c>
      <c r="G386" s="122">
        <f t="shared" si="214"/>
        <v>16436.7535677292</v>
      </c>
      <c r="H386" s="122">
        <f t="shared" si="214"/>
        <v>16395.673211909307</v>
      </c>
      <c r="I386" s="122">
        <f t="shared" si="214"/>
        <v>17614.670332763468</v>
      </c>
      <c r="J386" s="122">
        <f t="shared" si="214"/>
        <v>13559.829454191804</v>
      </c>
      <c r="K386" s="122">
        <f t="shared" si="214"/>
        <v>13547.031084085229</v>
      </c>
      <c r="L386" s="122">
        <f t="shared" si="214"/>
        <v>16872.178278927528</v>
      </c>
      <c r="M386" s="122">
        <f t="shared" si="214"/>
        <v>15667.593158309404</v>
      </c>
      <c r="N386" s="122">
        <f t="shared" si="214"/>
        <v>15656.014593240343</v>
      </c>
      <c r="O386" s="122">
        <f t="shared" si="214"/>
        <v>13705.033441436417</v>
      </c>
      <c r="P386" s="122">
        <f t="shared" si="214"/>
        <v>14618.946023758435</v>
      </c>
      <c r="Q386" s="122">
        <f t="shared" si="214"/>
        <v>13176.497963824993</v>
      </c>
      <c r="R386" s="122">
        <f t="shared" ref="R386:V386" si="215">SUM(R387:R388)</f>
        <v>13474.326332160004</v>
      </c>
      <c r="S386" s="122">
        <f t="shared" si="215"/>
        <v>11769.937845255972</v>
      </c>
      <c r="T386" s="122">
        <f t="shared" si="215"/>
        <v>11444.352234568301</v>
      </c>
      <c r="U386" s="122">
        <f t="shared" si="215"/>
        <v>8521.4912168238116</v>
      </c>
      <c r="V386" s="122">
        <f t="shared" si="215"/>
        <v>10816.670742936301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3246.1922454449377</v>
      </c>
      <c r="DA386" s="130" t="s">
        <v>4131</v>
      </c>
    </row>
    <row r="387" spans="1:105" ht="12" customHeight="1" x14ac:dyDescent="0.25">
      <c r="A387" s="97" t="s">
        <v>211</v>
      </c>
      <c r="B387" s="98"/>
      <c r="C387" s="98">
        <v>15617.845608359119</v>
      </c>
      <c r="D387" s="98">
        <v>14781.254229599377</v>
      </c>
      <c r="E387" s="98">
        <v>16472.565335157229</v>
      </c>
      <c r="F387" s="98">
        <v>14726.5774959506</v>
      </c>
      <c r="G387" s="98">
        <v>16095.247484500189</v>
      </c>
      <c r="H387" s="98">
        <v>16060.455862206647</v>
      </c>
      <c r="I387" s="98">
        <v>17259.768993961785</v>
      </c>
      <c r="J387" s="98">
        <v>13291.548258110757</v>
      </c>
      <c r="K387" s="98">
        <v>13281.81885796944</v>
      </c>
      <c r="L387" s="98">
        <v>16543.907895000866</v>
      </c>
      <c r="M387" s="98">
        <v>15369.009660697564</v>
      </c>
      <c r="N387" s="98">
        <v>15359.653537374932</v>
      </c>
      <c r="O387" s="98">
        <v>13449.236828678</v>
      </c>
      <c r="P387" s="98">
        <v>14348.842836650812</v>
      </c>
      <c r="Q387" s="98">
        <v>12935.670536435489</v>
      </c>
      <c r="R387" s="98">
        <v>13228.592600169872</v>
      </c>
      <c r="S387" s="98">
        <v>11557.38717982319</v>
      </c>
      <c r="T387" s="98">
        <v>11239.861507894882</v>
      </c>
      <c r="U387" s="98">
        <v>8370.0879870137414</v>
      </c>
      <c r="V387" s="98">
        <v>10625.186139493342</v>
      </c>
      <c r="W387" s="98">
        <v>0</v>
      </c>
      <c r="X387" s="98">
        <v>0</v>
      </c>
      <c r="Y387" s="98">
        <v>3188.9217990077259</v>
      </c>
      <c r="DA387" s="63" t="s">
        <v>4132</v>
      </c>
    </row>
    <row r="388" spans="1:105" ht="12" customHeight="1" x14ac:dyDescent="0.25">
      <c r="A388" s="97" t="s">
        <v>53</v>
      </c>
      <c r="B388" s="98"/>
      <c r="C388" s="98">
        <v>361.77141379939189</v>
      </c>
      <c r="D388" s="98">
        <v>333.7861841643309</v>
      </c>
      <c r="E388" s="98">
        <v>366.41069303728597</v>
      </c>
      <c r="F388" s="98">
        <v>318.24432195704833</v>
      </c>
      <c r="G388" s="98">
        <v>341.50608322900968</v>
      </c>
      <c r="H388" s="98">
        <v>335.21734970265987</v>
      </c>
      <c r="I388" s="98">
        <v>354.90133880168395</v>
      </c>
      <c r="J388" s="98">
        <v>268.28119608104771</v>
      </c>
      <c r="K388" s="98">
        <v>265.21222611578901</v>
      </c>
      <c r="L388" s="98">
        <v>328.27038392665997</v>
      </c>
      <c r="M388" s="98">
        <v>298.58349761184076</v>
      </c>
      <c r="N388" s="98">
        <v>296.36105586541106</v>
      </c>
      <c r="O388" s="98">
        <v>255.79661275841622</v>
      </c>
      <c r="P388" s="98">
        <v>270.10318710762374</v>
      </c>
      <c r="Q388" s="98">
        <v>240.82742738950432</v>
      </c>
      <c r="R388" s="98">
        <v>245.73373199013281</v>
      </c>
      <c r="S388" s="98">
        <v>212.55066543278221</v>
      </c>
      <c r="T388" s="98">
        <v>204.4907266734196</v>
      </c>
      <c r="U388" s="98">
        <v>151.40322981006938</v>
      </c>
      <c r="V388" s="98">
        <v>191.4846034429597</v>
      </c>
      <c r="W388" s="98">
        <v>0</v>
      </c>
      <c r="X388" s="98">
        <v>0</v>
      </c>
      <c r="Y388" s="98">
        <v>57.270446437211966</v>
      </c>
      <c r="DA388" s="63" t="s">
        <v>4133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24.366764040909171</v>
      </c>
      <c r="D389" s="122">
        <f t="shared" si="217"/>
        <v>22.582017342271318</v>
      </c>
      <c r="E389" s="122">
        <f t="shared" si="217"/>
        <v>18.196384913253628</v>
      </c>
      <c r="F389" s="122">
        <f t="shared" si="217"/>
        <v>20.863126699387532</v>
      </c>
      <c r="G389" s="122">
        <f t="shared" si="217"/>
        <v>36.410779204784895</v>
      </c>
      <c r="H389" s="122">
        <f t="shared" si="217"/>
        <v>31.214019996630633</v>
      </c>
      <c r="I389" s="122">
        <f t="shared" si="217"/>
        <v>23.632078715972668</v>
      </c>
      <c r="J389" s="122">
        <f t="shared" si="217"/>
        <v>41.363099624525752</v>
      </c>
      <c r="K389" s="122">
        <f t="shared" si="217"/>
        <v>19.976254482181581</v>
      </c>
      <c r="L389" s="122">
        <f t="shared" si="217"/>
        <v>35.804372534899656</v>
      </c>
      <c r="M389" s="122">
        <f t="shared" si="217"/>
        <v>20.454054575512274</v>
      </c>
      <c r="N389" s="122">
        <f t="shared" si="217"/>
        <v>36.189280363056973</v>
      </c>
      <c r="O389" s="122">
        <f t="shared" si="217"/>
        <v>40.010370652557469</v>
      </c>
      <c r="P389" s="122">
        <f t="shared" si="217"/>
        <v>25.147665457574352</v>
      </c>
      <c r="Q389" s="122">
        <f t="shared" si="217"/>
        <v>36.311451714492456</v>
      </c>
      <c r="R389" s="122">
        <f t="shared" si="217"/>
        <v>21.581281741312679</v>
      </c>
      <c r="S389" s="122">
        <f t="shared" si="217"/>
        <v>13.98445450035943</v>
      </c>
      <c r="T389" s="122">
        <f t="shared" si="217"/>
        <v>28.390550135435337</v>
      </c>
      <c r="U389" s="122">
        <f t="shared" si="217"/>
        <v>31.113048939259897</v>
      </c>
      <c r="V389" s="122">
        <f t="shared" si="217"/>
        <v>68.706462486430809</v>
      </c>
      <c r="W389" s="122">
        <f t="shared" si="217"/>
        <v>0</v>
      </c>
      <c r="X389" s="122">
        <f t="shared" si="217"/>
        <v>0</v>
      </c>
      <c r="Y389" s="122">
        <f t="shared" si="217"/>
        <v>85.686512021180434</v>
      </c>
      <c r="DA389" s="130" t="s">
        <v>4134</v>
      </c>
    </row>
    <row r="390" spans="1:105" ht="12" customHeight="1" x14ac:dyDescent="0.25">
      <c r="A390" s="97" t="s">
        <v>53</v>
      </c>
      <c r="B390" s="98"/>
      <c r="C390" s="98">
        <f>RES_hhdet_in_tesh!C48</f>
        <v>24.366764040909171</v>
      </c>
      <c r="D390" s="98">
        <f>RES_hhdet_in_tesh!D48</f>
        <v>22.582017342271318</v>
      </c>
      <c r="E390" s="98">
        <f>RES_hhdet_in_tesh!E48</f>
        <v>18.196384913253628</v>
      </c>
      <c r="F390" s="98">
        <f>RES_hhdet_in_tesh!F48</f>
        <v>20.863126699387532</v>
      </c>
      <c r="G390" s="98">
        <f>RES_hhdet_in_tesh!G48</f>
        <v>36.410779204784895</v>
      </c>
      <c r="H390" s="98">
        <f>RES_hhdet_in_tesh!H48</f>
        <v>31.214019996630633</v>
      </c>
      <c r="I390" s="98">
        <f>RES_hhdet_in_tesh!I48</f>
        <v>23.632078715972668</v>
      </c>
      <c r="J390" s="98">
        <f>RES_hhdet_in_tesh!J48</f>
        <v>41.363099624525752</v>
      </c>
      <c r="K390" s="98">
        <f>RES_hhdet_in_tesh!K48</f>
        <v>19.976254482181581</v>
      </c>
      <c r="L390" s="98">
        <f>RES_hhdet_in_tesh!L48</f>
        <v>35.804372534899656</v>
      </c>
      <c r="M390" s="98">
        <f>RES_hhdet_in_tesh!M48</f>
        <v>20.454054575512274</v>
      </c>
      <c r="N390" s="98">
        <f>RES_hhdet_in_tesh!N48</f>
        <v>36.189280363056973</v>
      </c>
      <c r="O390" s="98">
        <f>RES_hhdet_in_tesh!O48</f>
        <v>40.010370652557469</v>
      </c>
      <c r="P390" s="98">
        <f>RES_hhdet_in_tesh!P48</f>
        <v>25.147665457574352</v>
      </c>
      <c r="Q390" s="98">
        <f>RES_hhdet_in_tesh!Q48</f>
        <v>36.311451714492456</v>
      </c>
      <c r="R390" s="98">
        <f>RES_hhdet_in_tesh!R48</f>
        <v>21.581281741312679</v>
      </c>
      <c r="S390" s="98">
        <f>RES_hhdet_in_tesh!S48</f>
        <v>13.98445450035943</v>
      </c>
      <c r="T390" s="98">
        <f>RES_hhdet_in_tesh!T48</f>
        <v>28.390550135435337</v>
      </c>
      <c r="U390" s="98">
        <f>RES_hhdet_in_tesh!U48</f>
        <v>31.113048939259897</v>
      </c>
      <c r="V390" s="98">
        <f>RES_hhdet_in_tesh!V48</f>
        <v>68.706462486430809</v>
      </c>
      <c r="W390" s="98">
        <f>RES_hhdet_in_tesh!W48</f>
        <v>0</v>
      </c>
      <c r="X390" s="98">
        <f>RES_hhdet_in_tesh!X48</f>
        <v>0</v>
      </c>
      <c r="Y390" s="98">
        <f>RES_hhdet_in_tesh!Y48</f>
        <v>85.686512021180434</v>
      </c>
      <c r="DA390" s="63" t="s">
        <v>4135</v>
      </c>
    </row>
    <row r="391" spans="1:105" ht="12" customHeight="1" x14ac:dyDescent="0.25">
      <c r="A391" s="121" t="s">
        <v>55</v>
      </c>
      <c r="B391" s="122"/>
      <c r="C391" s="122">
        <v>1517.6669293753876</v>
      </c>
      <c r="D391" s="122">
        <v>1431.0756224086922</v>
      </c>
      <c r="E391" s="122">
        <v>1503.3603013533302</v>
      </c>
      <c r="F391" s="122">
        <v>1419.9421488930559</v>
      </c>
      <c r="G391" s="122">
        <v>1437.3012008262842</v>
      </c>
      <c r="H391" s="122">
        <v>1432.5042169080834</v>
      </c>
      <c r="I391" s="122">
        <v>1499.9591528742728</v>
      </c>
      <c r="J391" s="122">
        <v>1330.7858447610629</v>
      </c>
      <c r="K391" s="122">
        <v>1355.8439168608763</v>
      </c>
      <c r="L391" s="122">
        <v>1489.0768689091105</v>
      </c>
      <c r="M391" s="122">
        <v>1491.828065437132</v>
      </c>
      <c r="N391" s="122">
        <v>1489.2567042291985</v>
      </c>
      <c r="O391" s="122">
        <v>1472.047702379293</v>
      </c>
      <c r="P391" s="122">
        <v>1466.6032144174401</v>
      </c>
      <c r="Q391" s="122">
        <v>1464.1719626677989</v>
      </c>
      <c r="R391" s="122">
        <v>1394.3059150673284</v>
      </c>
      <c r="S391" s="122">
        <v>1350.8968962899296</v>
      </c>
      <c r="T391" s="122">
        <v>1288.5074356652356</v>
      </c>
      <c r="U391" s="122">
        <v>1240.1436702766757</v>
      </c>
      <c r="V391" s="122">
        <v>1402.9178774048644</v>
      </c>
      <c r="W391" s="122">
        <v>0</v>
      </c>
      <c r="X391" s="122">
        <v>0</v>
      </c>
      <c r="Y391" s="122">
        <v>1051.244771519335</v>
      </c>
      <c r="DA391" s="130" t="s">
        <v>4136</v>
      </c>
    </row>
    <row r="392" spans="1:105" ht="12" customHeight="1" x14ac:dyDescent="0.25">
      <c r="A392" s="97" t="s">
        <v>138</v>
      </c>
      <c r="B392" s="98"/>
      <c r="C392" s="98">
        <v>1523.190184754922</v>
      </c>
      <c r="D392" s="98">
        <v>1429.6415463753688</v>
      </c>
      <c r="E392" s="98">
        <v>1509.6041267432536</v>
      </c>
      <c r="F392" s="98">
        <v>1420.5644800256512</v>
      </c>
      <c r="G392" s="98">
        <v>1431.5891990830924</v>
      </c>
      <c r="H392" s="98">
        <v>1423.5542929381779</v>
      </c>
      <c r="I392" s="98">
        <v>1505.8907224210679</v>
      </c>
      <c r="J392" s="98">
        <v>1326.9474278528785</v>
      </c>
      <c r="K392" s="98">
        <v>1350.1198477020273</v>
      </c>
      <c r="L392" s="98">
        <v>1491.7008664789046</v>
      </c>
      <c r="M392" s="98">
        <v>1491.4803045435115</v>
      </c>
      <c r="N392" s="98">
        <v>1489.0661495630043</v>
      </c>
      <c r="O392" s="98">
        <v>1471.567003702037</v>
      </c>
      <c r="P392" s="98">
        <v>1469.8408889611358</v>
      </c>
      <c r="Q392" s="98">
        <v>1469.7808654287217</v>
      </c>
      <c r="R392" s="98">
        <v>1391.0760533377497</v>
      </c>
      <c r="S392" s="98">
        <v>1349.38706269257</v>
      </c>
      <c r="T392" s="98">
        <v>1286.6431904708904</v>
      </c>
      <c r="U392" s="98">
        <v>1238.9088469692003</v>
      </c>
      <c r="V392" s="98">
        <v>1408.5389611211051</v>
      </c>
      <c r="W392" s="98">
        <v>0</v>
      </c>
      <c r="X392" s="98">
        <v>0</v>
      </c>
      <c r="Y392" s="98">
        <v>859.2938990991496</v>
      </c>
      <c r="DA392" s="63" t="s">
        <v>4137</v>
      </c>
    </row>
    <row r="393" spans="1:105" ht="12" customHeight="1" x14ac:dyDescent="0.25">
      <c r="A393" s="97" t="s">
        <v>137</v>
      </c>
      <c r="B393" s="98"/>
      <c r="C393" s="98">
        <v>1523.2230774382067</v>
      </c>
      <c r="D393" s="98">
        <v>0</v>
      </c>
      <c r="E393" s="98">
        <v>1509.6295723923376</v>
      </c>
      <c r="F393" s="98">
        <v>0</v>
      </c>
      <c r="G393" s="98">
        <v>0</v>
      </c>
      <c r="H393" s="98">
        <v>1423.7829506247872</v>
      </c>
      <c r="I393" s="98">
        <v>1506.245729463127</v>
      </c>
      <c r="J393" s="98">
        <v>1327.299316441693</v>
      </c>
      <c r="K393" s="98">
        <v>1350.5205490971193</v>
      </c>
      <c r="L393" s="98">
        <v>1492.2808059174993</v>
      </c>
      <c r="M393" s="98">
        <v>1491.815586363844</v>
      </c>
      <c r="N393" s="98">
        <v>1489.2785810332805</v>
      </c>
      <c r="O393" s="98">
        <v>1471.83659347762</v>
      </c>
      <c r="P393" s="98">
        <v>1470.8849518441627</v>
      </c>
      <c r="Q393" s="98">
        <v>1471.0276173248724</v>
      </c>
      <c r="R393" s="98">
        <v>1392.3621999737177</v>
      </c>
      <c r="S393" s="98">
        <v>1350.6414696331801</v>
      </c>
      <c r="T393" s="98">
        <v>1288.2025705872561</v>
      </c>
      <c r="U393" s="98">
        <v>1240.778938898078</v>
      </c>
      <c r="V393" s="98">
        <v>1411.3870234574235</v>
      </c>
      <c r="W393" s="98">
        <v>0</v>
      </c>
      <c r="X393" s="98">
        <v>0</v>
      </c>
      <c r="Y393" s="98">
        <v>0</v>
      </c>
      <c r="DA393" s="63" t="s">
        <v>4138</v>
      </c>
    </row>
    <row r="394" spans="1:105" ht="12" customHeight="1" x14ac:dyDescent="0.25">
      <c r="A394" s="100" t="s">
        <v>211</v>
      </c>
      <c r="B394" s="101"/>
      <c r="C394" s="101">
        <v>1215.7463150718004</v>
      </c>
      <c r="D394" s="101">
        <v>0</v>
      </c>
      <c r="E394" s="101">
        <v>1202.3080223779766</v>
      </c>
      <c r="F394" s="101">
        <v>0</v>
      </c>
      <c r="G394" s="101">
        <v>0</v>
      </c>
      <c r="H394" s="101">
        <v>1139.4039509518307</v>
      </c>
      <c r="I394" s="101">
        <v>1222.5354327261882</v>
      </c>
      <c r="J394" s="101">
        <v>1066.9834786850427</v>
      </c>
      <c r="K394" s="101">
        <v>1086.0523438602329</v>
      </c>
      <c r="L394" s="101">
        <v>1196.2903443514604</v>
      </c>
      <c r="M394" s="101">
        <v>1200.2738021595312</v>
      </c>
      <c r="N394" s="101">
        <v>1197.0820760108622</v>
      </c>
      <c r="O394" s="101">
        <v>1181.4509371267245</v>
      </c>
      <c r="P394" s="101">
        <v>1181.608882691778</v>
      </c>
      <c r="Q394" s="101">
        <v>1179.8426394167766</v>
      </c>
      <c r="R394" s="101">
        <v>1119.6639076215379</v>
      </c>
      <c r="S394" s="101">
        <v>1086.2632029701706</v>
      </c>
      <c r="T394" s="101">
        <v>1037.0166355186389</v>
      </c>
      <c r="U394" s="101">
        <v>997.75916071067854</v>
      </c>
      <c r="V394" s="101">
        <v>1134.1573352398395</v>
      </c>
      <c r="W394" s="101">
        <v>0</v>
      </c>
      <c r="X394" s="101">
        <v>0</v>
      </c>
      <c r="Y394" s="101">
        <v>0</v>
      </c>
      <c r="DA394" s="131" t="s">
        <v>4139</v>
      </c>
    </row>
    <row r="395" spans="1:105" ht="12" customHeight="1" x14ac:dyDescent="0.25">
      <c r="A395" s="103" t="s">
        <v>52</v>
      </c>
      <c r="B395" s="104"/>
      <c r="C395" s="104">
        <v>307.47676236640643</v>
      </c>
      <c r="D395" s="104">
        <v>0</v>
      </c>
      <c r="E395" s="104">
        <v>307.32155001436115</v>
      </c>
      <c r="F395" s="104">
        <v>0</v>
      </c>
      <c r="G395" s="104">
        <v>0</v>
      </c>
      <c r="H395" s="104">
        <v>284.3789996729567</v>
      </c>
      <c r="I395" s="104">
        <v>283.7102967369388</v>
      </c>
      <c r="J395" s="104">
        <v>260.31583775665018</v>
      </c>
      <c r="K395" s="104">
        <v>264.46820523688626</v>
      </c>
      <c r="L395" s="104">
        <v>295.99046156603907</v>
      </c>
      <c r="M395" s="104">
        <v>291.54178420431276</v>
      </c>
      <c r="N395" s="104">
        <v>292.19650502241819</v>
      </c>
      <c r="O395" s="104">
        <v>290.38565635089549</v>
      </c>
      <c r="P395" s="104">
        <v>289.27606915238511</v>
      </c>
      <c r="Q395" s="104">
        <v>291.18497790809562</v>
      </c>
      <c r="R395" s="104">
        <v>272.69829235217992</v>
      </c>
      <c r="S395" s="104">
        <v>264.37826666300975</v>
      </c>
      <c r="T395" s="104">
        <v>251.1859350686174</v>
      </c>
      <c r="U395" s="104">
        <v>243.01977818739951</v>
      </c>
      <c r="V395" s="104">
        <v>277.22968821758411</v>
      </c>
      <c r="W395" s="104">
        <v>0</v>
      </c>
      <c r="X395" s="104">
        <v>0</v>
      </c>
      <c r="Y395" s="104">
        <v>0</v>
      </c>
      <c r="DA395" s="132" t="s">
        <v>4140</v>
      </c>
    </row>
    <row r="396" spans="1:105" ht="12" customHeight="1" x14ac:dyDescent="0.25">
      <c r="A396" s="106" t="s">
        <v>122</v>
      </c>
      <c r="B396" s="101"/>
      <c r="C396" s="101">
        <v>1446.7600546569008</v>
      </c>
      <c r="D396" s="101">
        <v>1450.1974055895253</v>
      </c>
      <c r="E396" s="101">
        <v>1422.6419310783208</v>
      </c>
      <c r="F396" s="101">
        <v>1417.7765011074107</v>
      </c>
      <c r="G396" s="101">
        <v>1466.4606033513787</v>
      </c>
      <c r="H396" s="101">
        <v>1462.9491476278154</v>
      </c>
      <c r="I396" s="101">
        <v>1422.0197330514816</v>
      </c>
      <c r="J396" s="101">
        <v>1399.8420691580191</v>
      </c>
      <c r="K396" s="101">
        <v>1435.0660415025559</v>
      </c>
      <c r="L396" s="101">
        <v>1433.1035238894381</v>
      </c>
      <c r="M396" s="101">
        <v>1500.3434232566015</v>
      </c>
      <c r="N396" s="101">
        <v>1494.9371838137429</v>
      </c>
      <c r="O396" s="101">
        <v>1484.0672629778473</v>
      </c>
      <c r="P396" s="101">
        <v>1450.044989953504</v>
      </c>
      <c r="Q396" s="101">
        <v>1426.9216752492159</v>
      </c>
      <c r="R396" s="101">
        <v>1416.6582570595833</v>
      </c>
      <c r="S396" s="101">
        <v>1366.8385712529664</v>
      </c>
      <c r="T396" s="101">
        <v>1322.8758957117916</v>
      </c>
      <c r="U396" s="101">
        <v>1278.9082488239901</v>
      </c>
      <c r="V396" s="101">
        <v>1266.8199391488702</v>
      </c>
      <c r="W396" s="101">
        <v>0</v>
      </c>
      <c r="X396" s="101">
        <v>0</v>
      </c>
      <c r="Y396" s="101">
        <v>1087.4015564944702</v>
      </c>
      <c r="DA396" s="131" t="s">
        <v>4141</v>
      </c>
    </row>
    <row r="397" spans="1:105" ht="12" customHeight="1" x14ac:dyDescent="0.25">
      <c r="A397" s="107" t="s">
        <v>121</v>
      </c>
      <c r="B397" s="104"/>
      <c r="C397" s="104">
        <v>1446.7615475568834</v>
      </c>
      <c r="D397" s="104">
        <v>1450.1936691700787</v>
      </c>
      <c r="E397" s="104">
        <v>1422.6279991317704</v>
      </c>
      <c r="F397" s="104">
        <v>1417.7787219599202</v>
      </c>
      <c r="G397" s="104">
        <v>1466.4859146412066</v>
      </c>
      <c r="H397" s="104">
        <v>1463.0322243842561</v>
      </c>
      <c r="I397" s="104">
        <v>1422.1023886401463</v>
      </c>
      <c r="J397" s="104">
        <v>1400.0095330090721</v>
      </c>
      <c r="K397" s="104">
        <v>1435.1846894123869</v>
      </c>
      <c r="L397" s="104">
        <v>1433.1856480847384</v>
      </c>
      <c r="M397" s="104">
        <v>1500.3793940785897</v>
      </c>
      <c r="N397" s="104">
        <v>1494.970583969327</v>
      </c>
      <c r="O397" s="104">
        <v>1484.1525831317526</v>
      </c>
      <c r="P397" s="104">
        <v>1450.3445027128341</v>
      </c>
      <c r="Q397" s="104">
        <v>1427.261954013067</v>
      </c>
      <c r="R397" s="104">
        <v>1417.0216075934725</v>
      </c>
      <c r="S397" s="104">
        <v>1367.1156524049154</v>
      </c>
      <c r="T397" s="104">
        <v>1323.1180696957804</v>
      </c>
      <c r="U397" s="104">
        <v>1279.1041189695757</v>
      </c>
      <c r="V397" s="104">
        <v>1266.9990020131468</v>
      </c>
      <c r="W397" s="104">
        <v>0</v>
      </c>
      <c r="X397" s="104">
        <v>0</v>
      </c>
      <c r="Y397" s="104">
        <v>1087.5571424448303</v>
      </c>
      <c r="DA397" s="132" t="s">
        <v>4142</v>
      </c>
    </row>
    <row r="398" spans="1:105" ht="12" customHeight="1" x14ac:dyDescent="0.25">
      <c r="A398" s="108" t="s">
        <v>53</v>
      </c>
      <c r="B398" s="98"/>
      <c r="C398" s="98">
        <v>1154.7143329230778</v>
      </c>
      <c r="D398" s="98">
        <v>1160.360030055911</v>
      </c>
      <c r="E398" s="98">
        <v>1133.0119532183342</v>
      </c>
      <c r="F398" s="98">
        <v>1130.6479730685603</v>
      </c>
      <c r="G398" s="98">
        <v>1174.5655881034622</v>
      </c>
      <c r="H398" s="98">
        <v>1170.8232904398208</v>
      </c>
      <c r="I398" s="98">
        <v>1154.2240825548824</v>
      </c>
      <c r="J398" s="98">
        <v>1125.4614841182449</v>
      </c>
      <c r="K398" s="98">
        <v>1154.1763170321456</v>
      </c>
      <c r="L398" s="98">
        <v>1148.9056749997101</v>
      </c>
      <c r="M398" s="98">
        <v>1207.1765849213111</v>
      </c>
      <c r="N398" s="98">
        <v>1201.6651916619949</v>
      </c>
      <c r="O398" s="98">
        <v>1191.3479696276124</v>
      </c>
      <c r="P398" s="98">
        <v>1165.1114617006101</v>
      </c>
      <c r="Q398" s="98">
        <v>1144.7530720684172</v>
      </c>
      <c r="R398" s="98">
        <v>1139.5892534683837</v>
      </c>
      <c r="S398" s="98">
        <v>1099.5597444537404</v>
      </c>
      <c r="T398" s="98">
        <v>1065.2492291223114</v>
      </c>
      <c r="U398" s="98">
        <v>1028.701797205224</v>
      </c>
      <c r="V398" s="98">
        <v>1017.9563597317508</v>
      </c>
      <c r="W398" s="98">
        <v>0</v>
      </c>
      <c r="X398" s="98">
        <v>0</v>
      </c>
      <c r="Y398" s="98">
        <v>877.71489902692713</v>
      </c>
      <c r="DA398" s="63" t="s">
        <v>4143</v>
      </c>
    </row>
    <row r="399" spans="1:105" ht="12" customHeight="1" x14ac:dyDescent="0.25">
      <c r="A399" s="108" t="s">
        <v>52</v>
      </c>
      <c r="B399" s="98"/>
      <c r="C399" s="98">
        <v>292.04721463380571</v>
      </c>
      <c r="D399" s="98">
        <v>289.83363911416785</v>
      </c>
      <c r="E399" s="98">
        <v>289.61604591343604</v>
      </c>
      <c r="F399" s="98">
        <v>287.1307488913601</v>
      </c>
      <c r="G399" s="98">
        <v>291.9203265377447</v>
      </c>
      <c r="H399" s="98">
        <v>292.20893394443544</v>
      </c>
      <c r="I399" s="98">
        <v>267.87830608526411</v>
      </c>
      <c r="J399" s="98">
        <v>274.54804889082749</v>
      </c>
      <c r="K399" s="98">
        <v>281.00837238024127</v>
      </c>
      <c r="L399" s="98">
        <v>284.27997308502836</v>
      </c>
      <c r="M399" s="98">
        <v>293.20280915727892</v>
      </c>
      <c r="N399" s="98">
        <v>293.30539230733211</v>
      </c>
      <c r="O399" s="98">
        <v>292.80461350414009</v>
      </c>
      <c r="P399" s="98">
        <v>285.23304101222419</v>
      </c>
      <c r="Q399" s="98">
        <v>282.50888194464983</v>
      </c>
      <c r="R399" s="98">
        <v>277.43235412508875</v>
      </c>
      <c r="S399" s="98">
        <v>267.55590795117485</v>
      </c>
      <c r="T399" s="98">
        <v>257.86884057346896</v>
      </c>
      <c r="U399" s="98">
        <v>250.4023217643518</v>
      </c>
      <c r="V399" s="98">
        <v>249.04264228139587</v>
      </c>
      <c r="W399" s="98">
        <v>0</v>
      </c>
      <c r="X399" s="98">
        <v>0</v>
      </c>
      <c r="Y399" s="98">
        <v>209.84224341790326</v>
      </c>
      <c r="DA399" s="63" t="s">
        <v>4144</v>
      </c>
    </row>
    <row r="400" spans="1:105" ht="12" customHeight="1" x14ac:dyDescent="0.25">
      <c r="A400" s="121" t="s">
        <v>54</v>
      </c>
      <c r="B400" s="122"/>
      <c r="C400" s="122">
        <v>147.85429856964848</v>
      </c>
      <c r="D400" s="122">
        <v>147.83434601135431</v>
      </c>
      <c r="E400" s="122">
        <v>150.28636885766667</v>
      </c>
      <c r="F400" s="122">
        <v>148.55747643466256</v>
      </c>
      <c r="G400" s="122">
        <v>153.65205418574956</v>
      </c>
      <c r="H400" s="122">
        <v>151.43750964016485</v>
      </c>
      <c r="I400" s="122">
        <v>152.55859509522236</v>
      </c>
      <c r="J400" s="122">
        <v>161.86755735388175</v>
      </c>
      <c r="K400" s="122">
        <v>173.46149119096202</v>
      </c>
      <c r="L400" s="122">
        <v>175.78497594732809</v>
      </c>
      <c r="M400" s="122">
        <v>177.7363881805507</v>
      </c>
      <c r="N400" s="122">
        <v>185.46459516575075</v>
      </c>
      <c r="O400" s="122">
        <v>185.68612088106329</v>
      </c>
      <c r="P400" s="122">
        <v>184.6853642172066</v>
      </c>
      <c r="Q400" s="122">
        <v>187.29163875307103</v>
      </c>
      <c r="R400" s="122">
        <v>185.68268307585168</v>
      </c>
      <c r="S400" s="122">
        <v>185.80086221584483</v>
      </c>
      <c r="T400" s="122">
        <v>190.13930701654604</v>
      </c>
      <c r="U400" s="122">
        <v>190.99663624753171</v>
      </c>
      <c r="V400" s="122">
        <v>254.74185484504298</v>
      </c>
      <c r="W400" s="122">
        <v>0</v>
      </c>
      <c r="X400" s="122">
        <v>0</v>
      </c>
      <c r="Y400" s="122">
        <v>213.00204973481146</v>
      </c>
      <c r="DA400" s="130" t="s">
        <v>4145</v>
      </c>
    </row>
    <row r="401" spans="1:105" ht="12" customHeight="1" x14ac:dyDescent="0.25">
      <c r="A401" s="97" t="s">
        <v>50</v>
      </c>
      <c r="B401" s="98"/>
      <c r="C401" s="98">
        <v>162.97266499979469</v>
      </c>
      <c r="D401" s="98">
        <v>153.70583106130996</v>
      </c>
      <c r="E401" s="98">
        <v>175.15966150967125</v>
      </c>
      <c r="F401" s="98">
        <v>149.92945650174499</v>
      </c>
      <c r="G401" s="98">
        <v>186.06739999210868</v>
      </c>
      <c r="H401" s="98">
        <v>98.041969980423303</v>
      </c>
      <c r="I401" s="98">
        <v>131.19275158951871</v>
      </c>
      <c r="J401" s="98">
        <v>184.71360376388239</v>
      </c>
      <c r="K401" s="98">
        <v>216.53128710983088</v>
      </c>
      <c r="L401" s="98">
        <v>170.28627824926713</v>
      </c>
      <c r="M401" s="98">
        <v>165.22114432762567</v>
      </c>
      <c r="N401" s="98">
        <v>138.56612423730326</v>
      </c>
      <c r="O401" s="98">
        <v>189.12646954515091</v>
      </c>
      <c r="P401" s="98">
        <v>180.8590068457078</v>
      </c>
      <c r="Q401" s="98">
        <v>222.92347488759884</v>
      </c>
      <c r="R401" s="98">
        <v>177.37438037889228</v>
      </c>
      <c r="S401" s="98">
        <v>182.63515646071954</v>
      </c>
      <c r="T401" s="98">
        <v>190.26063437712372</v>
      </c>
      <c r="U401" s="98">
        <v>193.74258240104362</v>
      </c>
      <c r="V401" s="98">
        <v>251.94795758406053</v>
      </c>
      <c r="W401" s="98">
        <v>0</v>
      </c>
      <c r="X401" s="98">
        <v>0</v>
      </c>
      <c r="Y401" s="98">
        <v>197.86231404133889</v>
      </c>
      <c r="DA401" s="63" t="s">
        <v>4146</v>
      </c>
    </row>
    <row r="402" spans="1:105" ht="12" customHeight="1" x14ac:dyDescent="0.25">
      <c r="A402" s="109" t="s">
        <v>120</v>
      </c>
      <c r="B402" s="33"/>
      <c r="C402" s="33">
        <v>145.50980251020158</v>
      </c>
      <c r="D402" s="33">
        <v>146.98387628156252</v>
      </c>
      <c r="E402" s="33">
        <v>146.76525840124773</v>
      </c>
      <c r="F402" s="33">
        <v>148.44814468976389</v>
      </c>
      <c r="G402" s="33">
        <v>150.84979298286339</v>
      </c>
      <c r="H402" s="33">
        <v>155.69635166927287</v>
      </c>
      <c r="I402" s="33">
        <v>155.00814840438164</v>
      </c>
      <c r="J402" s="33">
        <v>157.82549288509239</v>
      </c>
      <c r="K402" s="33">
        <v>168.33186579207018</v>
      </c>
      <c r="L402" s="33">
        <v>176.04411649931788</v>
      </c>
      <c r="M402" s="33">
        <v>177.87758891794263</v>
      </c>
      <c r="N402" s="33">
        <v>186.59211937970997</v>
      </c>
      <c r="O402" s="33">
        <v>185.41396149945604</v>
      </c>
      <c r="P402" s="33">
        <v>185.15900440565994</v>
      </c>
      <c r="Q402" s="33">
        <v>183.6245814123709</v>
      </c>
      <c r="R402" s="33">
        <v>186.48255072680118</v>
      </c>
      <c r="S402" s="33">
        <v>185.95884600781488</v>
      </c>
      <c r="T402" s="33">
        <v>190.13600613945005</v>
      </c>
      <c r="U402" s="33">
        <v>190.9008688431168</v>
      </c>
      <c r="V402" s="33">
        <v>254.8711458245823</v>
      </c>
      <c r="W402" s="33">
        <v>0</v>
      </c>
      <c r="X402" s="33">
        <v>0</v>
      </c>
      <c r="Y402" s="33">
        <v>213.44230053042136</v>
      </c>
      <c r="DA402" s="60" t="s">
        <v>4147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8275.1587261768345</v>
      </c>
      <c r="D404" s="117">
        <f t="shared" si="218"/>
        <v>7775.1130064149511</v>
      </c>
      <c r="E404" s="117">
        <f t="shared" si="218"/>
        <v>8566.8081699958966</v>
      </c>
      <c r="F404" s="117">
        <f t="shared" si="218"/>
        <v>7535.8145389719102</v>
      </c>
      <c r="G404" s="117">
        <f t="shared" si="218"/>
        <v>8172.8340848232338</v>
      </c>
      <c r="H404" s="117">
        <f t="shared" si="218"/>
        <v>8049.0541456911114</v>
      </c>
      <c r="I404" s="117">
        <f t="shared" si="218"/>
        <v>8678.9798398414023</v>
      </c>
      <c r="J404" s="117">
        <f t="shared" si="218"/>
        <v>6712.5363197986799</v>
      </c>
      <c r="K404" s="117">
        <f t="shared" si="218"/>
        <v>6558.6343237512847</v>
      </c>
      <c r="L404" s="117">
        <f t="shared" si="218"/>
        <v>7906.8647563419663</v>
      </c>
      <c r="M404" s="117">
        <f t="shared" si="218"/>
        <v>7232.650258478976</v>
      </c>
      <c r="N404" s="117">
        <f t="shared" si="218"/>
        <v>7109.0320416561781</v>
      </c>
      <c r="O404" s="117">
        <f t="shared" si="218"/>
        <v>6089.6504327189241</v>
      </c>
      <c r="P404" s="117">
        <f t="shared" si="218"/>
        <v>6120.1429801103905</v>
      </c>
      <c r="Q404" s="117">
        <f t="shared" si="218"/>
        <v>5393.0458209685985</v>
      </c>
      <c r="R404" s="117">
        <f t="shared" ref="R404:V404" si="219">R405+R408+R410+R419</f>
        <v>5407.7358032979937</v>
      </c>
      <c r="S404" s="117">
        <f t="shared" si="219"/>
        <v>4745.7584461546749</v>
      </c>
      <c r="T404" s="117">
        <f t="shared" si="219"/>
        <v>4603.152618272301</v>
      </c>
      <c r="U404" s="117">
        <f t="shared" si="219"/>
        <v>3514.2357994816612</v>
      </c>
      <c r="V404" s="117">
        <f t="shared" si="219"/>
        <v>4388.7886949942822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1166.0157783219381</v>
      </c>
      <c r="DA404" s="129" t="s">
        <v>4297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7631.825368262249</v>
      </c>
      <c r="D405" s="122">
        <f t="shared" si="221"/>
        <v>7172.2015188651558</v>
      </c>
      <c r="E405" s="122">
        <f t="shared" si="221"/>
        <v>7933.7619099987805</v>
      </c>
      <c r="F405" s="122">
        <f t="shared" si="221"/>
        <v>7041.5161200295088</v>
      </c>
      <c r="G405" s="122">
        <f t="shared" si="221"/>
        <v>7638.0252771782534</v>
      </c>
      <c r="H405" s="122">
        <f t="shared" si="221"/>
        <v>7562.5153201931944</v>
      </c>
      <c r="I405" s="122">
        <f t="shared" si="221"/>
        <v>8061.7660374337447</v>
      </c>
      <c r="J405" s="122">
        <f t="shared" si="221"/>
        <v>6155.7188777974425</v>
      </c>
      <c r="K405" s="122">
        <f t="shared" si="221"/>
        <v>6013.772641980453</v>
      </c>
      <c r="L405" s="122">
        <f t="shared" si="221"/>
        <v>7310.5861779655079</v>
      </c>
      <c r="M405" s="122">
        <f t="shared" si="221"/>
        <v>6647.0936478098774</v>
      </c>
      <c r="N405" s="122">
        <f t="shared" si="221"/>
        <v>6529.6789199158002</v>
      </c>
      <c r="O405" s="122">
        <f t="shared" si="221"/>
        <v>5535.5774857544629</v>
      </c>
      <c r="P405" s="122">
        <f t="shared" si="221"/>
        <v>5657.923798928321</v>
      </c>
      <c r="Q405" s="122">
        <f t="shared" si="221"/>
        <v>4931.4632959598302</v>
      </c>
      <c r="R405" s="122">
        <f t="shared" ref="R405:V405" si="222">SUM(R406:R407)</f>
        <v>4980.8123932670278</v>
      </c>
      <c r="S405" s="122">
        <f t="shared" si="222"/>
        <v>4325.2212105841718</v>
      </c>
      <c r="T405" s="122">
        <f t="shared" si="222"/>
        <v>4196.5726385202024</v>
      </c>
      <c r="U405" s="122">
        <f t="shared" si="222"/>
        <v>3120.6765032880598</v>
      </c>
      <c r="V405" s="122">
        <f t="shared" si="222"/>
        <v>3950.5064242190674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1122.9049583951278</v>
      </c>
      <c r="DA405" s="130" t="s">
        <v>4298</v>
      </c>
    </row>
    <row r="406" spans="1:105" ht="12" customHeight="1" x14ac:dyDescent="0.25">
      <c r="A406" s="97" t="s">
        <v>211</v>
      </c>
      <c r="B406" s="98"/>
      <c r="C406" s="98">
        <v>7631.825368262249</v>
      </c>
      <c r="D406" s="98">
        <v>7172.2015188651558</v>
      </c>
      <c r="E406" s="98">
        <v>7933.7619099987805</v>
      </c>
      <c r="F406" s="98">
        <v>7041.5161200295088</v>
      </c>
      <c r="G406" s="98">
        <v>7638.0252771782534</v>
      </c>
      <c r="H406" s="98">
        <v>7562.5153201931944</v>
      </c>
      <c r="I406" s="98">
        <v>8061.7660374337447</v>
      </c>
      <c r="J406" s="98">
        <v>6155.7188777974425</v>
      </c>
      <c r="K406" s="98">
        <v>6013.772641980453</v>
      </c>
      <c r="L406" s="98">
        <v>7310.5861779655079</v>
      </c>
      <c r="M406" s="98">
        <v>6647.0936478098774</v>
      </c>
      <c r="N406" s="98">
        <v>6529.6789199158002</v>
      </c>
      <c r="O406" s="98">
        <v>5535.5774857544629</v>
      </c>
      <c r="P406" s="98">
        <v>5657.923798928321</v>
      </c>
      <c r="Q406" s="98">
        <v>4931.4632959598302</v>
      </c>
      <c r="R406" s="98">
        <v>4980.8123932670278</v>
      </c>
      <c r="S406" s="98">
        <v>4325.2212105841718</v>
      </c>
      <c r="T406" s="98">
        <v>4196.5726385202024</v>
      </c>
      <c r="U406" s="98">
        <v>3120.6765032880598</v>
      </c>
      <c r="V406" s="98">
        <v>3950.5064242190674</v>
      </c>
      <c r="W406" s="98">
        <v>0</v>
      </c>
      <c r="X406" s="98">
        <v>0</v>
      </c>
      <c r="Y406" s="98">
        <v>1122.9049583951278</v>
      </c>
      <c r="DA406" s="63" t="s">
        <v>4299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4300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4301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4302</v>
      </c>
    </row>
    <row r="410" spans="1:105" ht="12" customHeight="1" x14ac:dyDescent="0.25">
      <c r="A410" s="121" t="s">
        <v>55</v>
      </c>
      <c r="B410" s="122"/>
      <c r="C410" s="122">
        <v>635.33613076809252</v>
      </c>
      <c r="D410" s="122">
        <v>595.80461217080779</v>
      </c>
      <c r="E410" s="122">
        <v>625.10954874526146</v>
      </c>
      <c r="F410" s="122">
        <v>490.25563211315989</v>
      </c>
      <c r="G410" s="122">
        <v>529.40067106377717</v>
      </c>
      <c r="H410" s="122">
        <v>483.89377269611299</v>
      </c>
      <c r="I410" s="122">
        <v>612.28619004258417</v>
      </c>
      <c r="J410" s="122">
        <v>546.67893591468658</v>
      </c>
      <c r="K410" s="122">
        <v>536.44906441725334</v>
      </c>
      <c r="L410" s="122">
        <v>593.4811644654003</v>
      </c>
      <c r="M410" s="122">
        <v>584.88387834798004</v>
      </c>
      <c r="N410" s="122">
        <v>578.165904473919</v>
      </c>
      <c r="O410" s="122">
        <v>549.01335796562512</v>
      </c>
      <c r="P410" s="122">
        <v>454.95007275662238</v>
      </c>
      <c r="Q410" s="122">
        <v>453.99560943159742</v>
      </c>
      <c r="R410" s="122">
        <v>421.24855290191766</v>
      </c>
      <c r="S410" s="122">
        <v>417.37964223626244</v>
      </c>
      <c r="T410" s="122">
        <v>404.75028870065643</v>
      </c>
      <c r="U410" s="122">
        <v>391.192378809991</v>
      </c>
      <c r="V410" s="122">
        <v>434.24720902882751</v>
      </c>
      <c r="W410" s="122">
        <v>0</v>
      </c>
      <c r="X410" s="122">
        <v>0</v>
      </c>
      <c r="Y410" s="122">
        <v>41.088751731518961</v>
      </c>
      <c r="DA410" s="130" t="s">
        <v>4303</v>
      </c>
    </row>
    <row r="411" spans="1:105" ht="12" customHeight="1" x14ac:dyDescent="0.25">
      <c r="A411" s="97" t="s">
        <v>138</v>
      </c>
      <c r="B411" s="98"/>
      <c r="C411" s="98">
        <v>684.88873892457525</v>
      </c>
      <c r="D411" s="98">
        <v>640.48827824654779</v>
      </c>
      <c r="E411" s="98">
        <v>673.49499863735764</v>
      </c>
      <c r="F411" s="98">
        <v>631.14021700778744</v>
      </c>
      <c r="G411" s="98">
        <v>633.10238845603863</v>
      </c>
      <c r="H411" s="98">
        <v>626.39742930148839</v>
      </c>
      <c r="I411" s="98">
        <v>658.97687685120718</v>
      </c>
      <c r="J411" s="98">
        <v>577.10243102485992</v>
      </c>
      <c r="K411" s="98">
        <v>575.24657196430564</v>
      </c>
      <c r="L411" s="98">
        <v>621.3785705185993</v>
      </c>
      <c r="M411" s="98">
        <v>608.77898263868337</v>
      </c>
      <c r="N411" s="98">
        <v>597.59000301266337</v>
      </c>
      <c r="O411" s="98">
        <v>571.01749151228023</v>
      </c>
      <c r="P411" s="98">
        <v>544.40271409380239</v>
      </c>
      <c r="Q411" s="98">
        <v>522.551282035486</v>
      </c>
      <c r="R411" s="98">
        <v>482.16459195884073</v>
      </c>
      <c r="S411" s="98">
        <v>456.93629666963216</v>
      </c>
      <c r="T411" s="98">
        <v>426.80317411619154</v>
      </c>
      <c r="U411" s="98">
        <v>403.74878740428181</v>
      </c>
      <c r="V411" s="98">
        <v>452.53434838918383</v>
      </c>
      <c r="W411" s="98">
        <v>0</v>
      </c>
      <c r="X411" s="98">
        <v>0</v>
      </c>
      <c r="Y411" s="98">
        <v>259.14390943542156</v>
      </c>
      <c r="DA411" s="63" t="s">
        <v>4304</v>
      </c>
    </row>
    <row r="412" spans="1:105" ht="12" customHeight="1" x14ac:dyDescent="0.25">
      <c r="A412" s="97" t="s">
        <v>137</v>
      </c>
      <c r="B412" s="98"/>
      <c r="C412" s="98">
        <v>546.64937373903581</v>
      </c>
      <c r="D412" s="98">
        <v>0</v>
      </c>
      <c r="E412" s="98">
        <v>536.39787116908008</v>
      </c>
      <c r="F412" s="98">
        <v>0</v>
      </c>
      <c r="G412" s="98">
        <v>0</v>
      </c>
      <c r="H412" s="98">
        <v>501.3645839521073</v>
      </c>
      <c r="I412" s="98">
        <v>534.98077204607364</v>
      </c>
      <c r="J412" s="98">
        <v>464.04156373312657</v>
      </c>
      <c r="K412" s="98">
        <v>462.73513336075393</v>
      </c>
      <c r="L412" s="98">
        <v>498.32322337718887</v>
      </c>
      <c r="M412" s="98">
        <v>489.91693818590869</v>
      </c>
      <c r="N412" s="98">
        <v>480.41135151697193</v>
      </c>
      <c r="O412" s="98">
        <v>458.44270003728224</v>
      </c>
      <c r="P412" s="98">
        <v>437.64674636953714</v>
      </c>
      <c r="Q412" s="98">
        <v>419.46952660016609</v>
      </c>
      <c r="R412" s="98">
        <v>388.08970210797139</v>
      </c>
      <c r="S412" s="98">
        <v>367.83595967139235</v>
      </c>
      <c r="T412" s="98">
        <v>343.99746171171495</v>
      </c>
      <c r="U412" s="98">
        <v>325.16036368934363</v>
      </c>
      <c r="V412" s="98">
        <v>364.38122397769121</v>
      </c>
      <c r="W412" s="98">
        <v>0</v>
      </c>
      <c r="X412" s="98">
        <v>0</v>
      </c>
      <c r="Y412" s="98">
        <v>0</v>
      </c>
      <c r="DA412" s="63" t="s">
        <v>4305</v>
      </c>
    </row>
    <row r="413" spans="1:105" ht="12" customHeight="1" x14ac:dyDescent="0.25">
      <c r="A413" s="100" t="s">
        <v>211</v>
      </c>
      <c r="B413" s="101"/>
      <c r="C413" s="101">
        <v>546.64937373903581</v>
      </c>
      <c r="D413" s="101">
        <v>0</v>
      </c>
      <c r="E413" s="101">
        <v>536.39787116908008</v>
      </c>
      <c r="F413" s="101">
        <v>0</v>
      </c>
      <c r="G413" s="101">
        <v>0</v>
      </c>
      <c r="H413" s="101">
        <v>501.3645839521073</v>
      </c>
      <c r="I413" s="101">
        <v>534.98077204607364</v>
      </c>
      <c r="J413" s="101">
        <v>464.04156373312657</v>
      </c>
      <c r="K413" s="101">
        <v>462.73513336075393</v>
      </c>
      <c r="L413" s="101">
        <v>498.32322337718887</v>
      </c>
      <c r="M413" s="101">
        <v>489.91693818590869</v>
      </c>
      <c r="N413" s="101">
        <v>480.41135151697193</v>
      </c>
      <c r="O413" s="101">
        <v>458.44270003728224</v>
      </c>
      <c r="P413" s="101">
        <v>437.64674636953714</v>
      </c>
      <c r="Q413" s="101">
        <v>419.46952660016609</v>
      </c>
      <c r="R413" s="101">
        <v>388.08970210797139</v>
      </c>
      <c r="S413" s="101">
        <v>367.83595967139235</v>
      </c>
      <c r="T413" s="101">
        <v>343.99746171171495</v>
      </c>
      <c r="U413" s="101">
        <v>325.16036368934363</v>
      </c>
      <c r="V413" s="101">
        <v>364.38122397769121</v>
      </c>
      <c r="W413" s="101">
        <v>0</v>
      </c>
      <c r="X413" s="101">
        <v>0</v>
      </c>
      <c r="Y413" s="101">
        <v>0</v>
      </c>
      <c r="DA413" s="131" t="s">
        <v>4306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4307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4308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4309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4310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4311</v>
      </c>
    </row>
    <row r="419" spans="1:105" ht="12" customHeight="1" x14ac:dyDescent="0.25">
      <c r="A419" s="121" t="s">
        <v>54</v>
      </c>
      <c r="B419" s="122"/>
      <c r="C419" s="122">
        <v>7.9972271464920333</v>
      </c>
      <c r="D419" s="122">
        <v>7.1068753789878372</v>
      </c>
      <c r="E419" s="122">
        <v>7.9367112518534384</v>
      </c>
      <c r="F419" s="122">
        <v>4.0427868292418703</v>
      </c>
      <c r="G419" s="122">
        <v>5.4081365812039275</v>
      </c>
      <c r="H419" s="122">
        <v>2.6450528018035824</v>
      </c>
      <c r="I419" s="122">
        <v>4.9276123650743244</v>
      </c>
      <c r="J419" s="122">
        <v>10.138506086550651</v>
      </c>
      <c r="K419" s="122">
        <v>8.412617353578332</v>
      </c>
      <c r="L419" s="122">
        <v>2.7974139110585043</v>
      </c>
      <c r="M419" s="122">
        <v>0.67273232111809178</v>
      </c>
      <c r="N419" s="122">
        <v>1.1872172664588694</v>
      </c>
      <c r="O419" s="122">
        <v>5.0595889988358547</v>
      </c>
      <c r="P419" s="122">
        <v>7.2691084254465572</v>
      </c>
      <c r="Q419" s="122">
        <v>7.5869155771709149</v>
      </c>
      <c r="R419" s="122">
        <v>5.6748571290478136</v>
      </c>
      <c r="S419" s="122">
        <v>3.1575933342413052</v>
      </c>
      <c r="T419" s="122">
        <v>1.8296910514416715</v>
      </c>
      <c r="U419" s="122">
        <v>2.366917383610085</v>
      </c>
      <c r="V419" s="122">
        <v>4.0350617463873224</v>
      </c>
      <c r="W419" s="122">
        <v>0</v>
      </c>
      <c r="X419" s="122">
        <v>0</v>
      </c>
      <c r="Y419" s="122">
        <v>2.0220681952915718</v>
      </c>
      <c r="DA419" s="130" t="s">
        <v>4312</v>
      </c>
    </row>
    <row r="420" spans="1:105" ht="12" customHeight="1" x14ac:dyDescent="0.25">
      <c r="A420" s="97" t="s">
        <v>50</v>
      </c>
      <c r="B420" s="98"/>
      <c r="C420" s="98">
        <v>59.566949321372661</v>
      </c>
      <c r="D420" s="98">
        <v>56.171422978865728</v>
      </c>
      <c r="E420" s="98">
        <v>64.002019087320264</v>
      </c>
      <c r="F420" s="98">
        <v>54.774831308386801</v>
      </c>
      <c r="G420" s="98">
        <v>67.967121898914215</v>
      </c>
      <c r="H420" s="98">
        <v>35.807593420947917</v>
      </c>
      <c r="I420" s="98">
        <v>47.907936269551236</v>
      </c>
      <c r="J420" s="98">
        <v>67.442090027354212</v>
      </c>
      <c r="K420" s="98">
        <v>79.047348817678767</v>
      </c>
      <c r="L420" s="98">
        <v>62.155678432569978</v>
      </c>
      <c r="M420" s="98">
        <v>60.299963750972182</v>
      </c>
      <c r="N420" s="98">
        <v>50.568573132211846</v>
      </c>
      <c r="O420" s="98">
        <v>69.017517438338999</v>
      </c>
      <c r="P420" s="98">
        <v>65.993446617183054</v>
      </c>
      <c r="Q420" s="98">
        <v>81.30698796650546</v>
      </c>
      <c r="R420" s="98">
        <v>64.620147308189615</v>
      </c>
      <c r="S420" s="98">
        <v>66.429978848618603</v>
      </c>
      <c r="T420" s="98">
        <v>69.081993844675793</v>
      </c>
      <c r="U420" s="98">
        <v>70.233721594430023</v>
      </c>
      <c r="V420" s="98">
        <v>91.23022417222586</v>
      </c>
      <c r="W420" s="98">
        <v>0</v>
      </c>
      <c r="X420" s="98">
        <v>0</v>
      </c>
      <c r="Y420" s="98">
        <v>71.558746688929503</v>
      </c>
      <c r="DA420" s="63" t="s">
        <v>4313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4314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293.08130486783568</v>
      </c>
      <c r="D423" s="118">
        <f t="shared" si="225"/>
        <v>272.11964934838102</v>
      </c>
      <c r="E423" s="118">
        <f t="shared" si="225"/>
        <v>293.76219946194902</v>
      </c>
      <c r="F423" s="118">
        <f t="shared" si="225"/>
        <v>258.52649556988217</v>
      </c>
      <c r="G423" s="118">
        <f t="shared" si="225"/>
        <v>242.6953550197679</v>
      </c>
      <c r="H423" s="118">
        <f t="shared" si="225"/>
        <v>239.75936893972468</v>
      </c>
      <c r="I423" s="118">
        <f t="shared" si="225"/>
        <v>252.48337943692056</v>
      </c>
      <c r="J423" s="118">
        <f t="shared" si="225"/>
        <v>224.16740105999065</v>
      </c>
      <c r="K423" s="118">
        <f t="shared" si="225"/>
        <v>231.564236623993</v>
      </c>
      <c r="L423" s="118">
        <f t="shared" si="225"/>
        <v>272.44030384165262</v>
      </c>
      <c r="M423" s="118">
        <f t="shared" si="225"/>
        <v>211.69482327136728</v>
      </c>
      <c r="N423" s="118">
        <f t="shared" si="225"/>
        <v>224.0847838371381</v>
      </c>
      <c r="O423" s="118">
        <f t="shared" si="225"/>
        <v>200.56456728665688</v>
      </c>
      <c r="P423" s="118">
        <f t="shared" si="225"/>
        <v>185.25199367639283</v>
      </c>
      <c r="Q423" s="118">
        <f t="shared" si="225"/>
        <v>171.18561534308279</v>
      </c>
      <c r="R423" s="118">
        <f t="shared" ref="R423:V423" si="226">R424+R427+R429+R438</f>
        <v>172.63009917152553</v>
      </c>
      <c r="S423" s="118">
        <f t="shared" si="226"/>
        <v>167.83117321799671</v>
      </c>
      <c r="T423" s="118">
        <f t="shared" si="226"/>
        <v>153.82771227184361</v>
      </c>
      <c r="U423" s="118">
        <f t="shared" si="226"/>
        <v>152.51765390780949</v>
      </c>
      <c r="V423" s="118">
        <f t="shared" si="226"/>
        <v>141.32783310387791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92.355925789925138</v>
      </c>
      <c r="DA423" s="129" t="s">
        <v>4465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267.83219633451557</v>
      </c>
      <c r="D424" s="123">
        <f t="shared" si="228"/>
        <v>248.59418371444016</v>
      </c>
      <c r="E424" s="123">
        <f t="shared" si="228"/>
        <v>269.67950134550415</v>
      </c>
      <c r="F424" s="123">
        <f t="shared" si="228"/>
        <v>236.67002661093585</v>
      </c>
      <c r="G424" s="123">
        <f t="shared" si="228"/>
        <v>223.25828199764351</v>
      </c>
      <c r="H424" s="123">
        <f t="shared" si="228"/>
        <v>220.7671106938682</v>
      </c>
      <c r="I424" s="123">
        <f t="shared" si="228"/>
        <v>232.43494718867865</v>
      </c>
      <c r="J424" s="123">
        <f t="shared" si="228"/>
        <v>203.45796149914688</v>
      </c>
      <c r="K424" s="123">
        <f t="shared" si="228"/>
        <v>209.76515007475518</v>
      </c>
      <c r="L424" s="123">
        <f t="shared" si="228"/>
        <v>249.59416032427666</v>
      </c>
      <c r="M424" s="123">
        <f t="shared" si="228"/>
        <v>192.64488464263019</v>
      </c>
      <c r="N424" s="123">
        <f t="shared" si="228"/>
        <v>203.76723769138826</v>
      </c>
      <c r="O424" s="123">
        <f t="shared" si="228"/>
        <v>180.18514750241391</v>
      </c>
      <c r="P424" s="123">
        <f t="shared" si="228"/>
        <v>167.71482172403998</v>
      </c>
      <c r="Q424" s="123">
        <f t="shared" si="228"/>
        <v>153.35197738329319</v>
      </c>
      <c r="R424" s="123">
        <f t="shared" ref="R424:V424" si="229">SUM(R425:R426)</f>
        <v>155.88440819871144</v>
      </c>
      <c r="S424" s="123">
        <f t="shared" si="229"/>
        <v>150.1564397333575</v>
      </c>
      <c r="T424" s="123">
        <f t="shared" si="229"/>
        <v>138.00705810367032</v>
      </c>
      <c r="U424" s="123">
        <f t="shared" si="229"/>
        <v>132.99649605579921</v>
      </c>
      <c r="V424" s="123">
        <f t="shared" si="229"/>
        <v>124.76442252846338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69.72704846569593</v>
      </c>
      <c r="DA424" s="130" t="s">
        <v>4466</v>
      </c>
    </row>
    <row r="425" spans="1:105" ht="12" customHeight="1" x14ac:dyDescent="0.25">
      <c r="A425" s="97" t="s">
        <v>211</v>
      </c>
      <c r="B425" s="99"/>
      <c r="C425" s="99">
        <v>264.48688665853831</v>
      </c>
      <c r="D425" s="99">
        <v>245.54501237560038</v>
      </c>
      <c r="E425" s="99">
        <v>266.3967024335912</v>
      </c>
      <c r="F425" s="99">
        <v>233.84983678518802</v>
      </c>
      <c r="G425" s="99">
        <v>220.62600745497187</v>
      </c>
      <c r="H425" s="99">
        <v>218.18631039689026</v>
      </c>
      <c r="I425" s="99">
        <v>229.73613958795954</v>
      </c>
      <c r="J425" s="99">
        <v>201.11845978038278</v>
      </c>
      <c r="K425" s="99">
        <v>207.35586436460704</v>
      </c>
      <c r="L425" s="99">
        <v>246.71534520180768</v>
      </c>
      <c r="M425" s="99">
        <v>190.42793994731957</v>
      </c>
      <c r="N425" s="99">
        <v>201.37093865411379</v>
      </c>
      <c r="O425" s="99">
        <v>178.01412475940333</v>
      </c>
      <c r="P425" s="99">
        <v>165.62763469073849</v>
      </c>
      <c r="Q425" s="99">
        <v>151.40150479385642</v>
      </c>
      <c r="R425" s="99">
        <v>153.88184771773572</v>
      </c>
      <c r="S425" s="99">
        <v>148.23556098706396</v>
      </c>
      <c r="T425" s="99">
        <v>136.25704108342438</v>
      </c>
      <c r="U425" s="99">
        <v>131.31868110476518</v>
      </c>
      <c r="V425" s="99">
        <v>123.19372737644045</v>
      </c>
      <c r="W425" s="99">
        <v>0</v>
      </c>
      <c r="X425" s="99">
        <v>0</v>
      </c>
      <c r="Y425" s="99">
        <v>68.848051476036389</v>
      </c>
      <c r="DA425" s="63" t="s">
        <v>4467</v>
      </c>
    </row>
    <row r="426" spans="1:105" ht="12" customHeight="1" x14ac:dyDescent="0.25">
      <c r="A426" s="97" t="s">
        <v>53</v>
      </c>
      <c r="B426" s="99"/>
      <c r="C426" s="99">
        <v>3.3453096759772465</v>
      </c>
      <c r="D426" s="99">
        <v>3.0491713388397939</v>
      </c>
      <c r="E426" s="99">
        <v>3.2827989119129342</v>
      </c>
      <c r="F426" s="99">
        <v>2.8201898257478355</v>
      </c>
      <c r="G426" s="99">
        <v>2.6322745426716283</v>
      </c>
      <c r="H426" s="99">
        <v>2.580800296977936</v>
      </c>
      <c r="I426" s="99">
        <v>2.6988076007191144</v>
      </c>
      <c r="J426" s="99">
        <v>2.3395017187641072</v>
      </c>
      <c r="K426" s="99">
        <v>2.4092857101481311</v>
      </c>
      <c r="L426" s="99">
        <v>2.8788151224689833</v>
      </c>
      <c r="M426" s="99">
        <v>2.2169446953106058</v>
      </c>
      <c r="N426" s="99">
        <v>2.396299037274479</v>
      </c>
      <c r="O426" s="99">
        <v>2.1710227430105853</v>
      </c>
      <c r="P426" s="99">
        <v>2.0871870333015008</v>
      </c>
      <c r="Q426" s="99">
        <v>1.9504725894367638</v>
      </c>
      <c r="R426" s="99">
        <v>2.002560480975704</v>
      </c>
      <c r="S426" s="99">
        <v>1.9208787462935464</v>
      </c>
      <c r="T426" s="99">
        <v>1.7500170202459233</v>
      </c>
      <c r="U426" s="99">
        <v>1.6778149510340241</v>
      </c>
      <c r="V426" s="99">
        <v>1.5706951520229391</v>
      </c>
      <c r="W426" s="99">
        <v>0</v>
      </c>
      <c r="X426" s="99">
        <v>0</v>
      </c>
      <c r="Y426" s="99">
        <v>0.87899698965954698</v>
      </c>
      <c r="DA426" s="63" t="s">
        <v>4468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8.8428588730185845E-2</v>
      </c>
      <c r="D427" s="123">
        <f t="shared" si="231"/>
        <v>7.7449902616018793E-2</v>
      </c>
      <c r="E427" s="123">
        <f t="shared" si="231"/>
        <v>5.8627906022902423E-2</v>
      </c>
      <c r="F427" s="123">
        <f t="shared" si="231"/>
        <v>6.3777838930298883E-2</v>
      </c>
      <c r="G427" s="123">
        <f t="shared" si="231"/>
        <v>9.2972181675532603E-2</v>
      </c>
      <c r="H427" s="123">
        <f t="shared" si="231"/>
        <v>7.6534929456355233E-2</v>
      </c>
      <c r="I427" s="123">
        <f t="shared" si="231"/>
        <v>5.5076622368877677E-2</v>
      </c>
      <c r="J427" s="123">
        <f t="shared" si="231"/>
        <v>0.10646034631887495</v>
      </c>
      <c r="K427" s="123">
        <f t="shared" si="231"/>
        <v>5.1610408569034115E-2</v>
      </c>
      <c r="L427" s="123">
        <f t="shared" si="231"/>
        <v>8.609276529414335E-2</v>
      </c>
      <c r="M427" s="123">
        <f t="shared" si="231"/>
        <v>3.9995047203383788E-2</v>
      </c>
      <c r="N427" s="123">
        <f t="shared" si="231"/>
        <v>7.3685333779733797E-2</v>
      </c>
      <c r="O427" s="123">
        <f t="shared" si="231"/>
        <v>8.1458058972325859E-2</v>
      </c>
      <c r="P427" s="123">
        <f t="shared" si="231"/>
        <v>4.4460341334300733E-2</v>
      </c>
      <c r="Q427" s="123">
        <f t="shared" si="231"/>
        <v>6.4980717909582444E-2</v>
      </c>
      <c r="R427" s="123">
        <f t="shared" si="231"/>
        <v>3.8573917194904071E-2</v>
      </c>
      <c r="S427" s="123">
        <f t="shared" si="231"/>
        <v>2.7696398699868223E-2</v>
      </c>
      <c r="T427" s="123">
        <f t="shared" si="231"/>
        <v>5.3197136361761467E-2</v>
      </c>
      <c r="U427" s="123">
        <f t="shared" si="231"/>
        <v>7.5415284472070701E-2</v>
      </c>
      <c r="V427" s="123">
        <f t="shared" si="231"/>
        <v>0.12291774806637223</v>
      </c>
      <c r="W427" s="123">
        <f t="shared" si="231"/>
        <v>0</v>
      </c>
      <c r="X427" s="123">
        <f t="shared" si="231"/>
        <v>0</v>
      </c>
      <c r="Y427" s="123">
        <f t="shared" si="231"/>
        <v>0.27773330015135034</v>
      </c>
      <c r="DA427" s="130" t="s">
        <v>4469</v>
      </c>
    </row>
    <row r="428" spans="1:105" ht="12" customHeight="1" x14ac:dyDescent="0.25">
      <c r="A428" s="97" t="s">
        <v>53</v>
      </c>
      <c r="B428" s="99"/>
      <c r="C428" s="99">
        <f>RES_hhdet_in_fecs!C48</f>
        <v>8.8428588730185845E-2</v>
      </c>
      <c r="D428" s="99">
        <f>RES_hhdet_in_fecs!D48</f>
        <v>7.7449902616018793E-2</v>
      </c>
      <c r="E428" s="99">
        <f>RES_hhdet_in_fecs!E48</f>
        <v>5.8627906022902423E-2</v>
      </c>
      <c r="F428" s="99">
        <f>RES_hhdet_in_fecs!F48</f>
        <v>6.3777838930298883E-2</v>
      </c>
      <c r="G428" s="99">
        <f>RES_hhdet_in_fecs!G48</f>
        <v>9.2972181675532603E-2</v>
      </c>
      <c r="H428" s="99">
        <f>RES_hhdet_in_fecs!H48</f>
        <v>7.6534929456355233E-2</v>
      </c>
      <c r="I428" s="99">
        <f>RES_hhdet_in_fecs!I48</f>
        <v>5.5076622368877677E-2</v>
      </c>
      <c r="J428" s="99">
        <f>RES_hhdet_in_fecs!J48</f>
        <v>0.10646034631887495</v>
      </c>
      <c r="K428" s="99">
        <f>RES_hhdet_in_fecs!K48</f>
        <v>5.1610408569034115E-2</v>
      </c>
      <c r="L428" s="99">
        <f>RES_hhdet_in_fecs!L48</f>
        <v>8.609276529414335E-2</v>
      </c>
      <c r="M428" s="99">
        <f>RES_hhdet_in_fecs!M48</f>
        <v>3.9995047203383788E-2</v>
      </c>
      <c r="N428" s="99">
        <f>RES_hhdet_in_fecs!N48</f>
        <v>7.3685333779733797E-2</v>
      </c>
      <c r="O428" s="99">
        <f>RES_hhdet_in_fecs!O48</f>
        <v>8.1458058972325859E-2</v>
      </c>
      <c r="P428" s="99">
        <f>RES_hhdet_in_fecs!P48</f>
        <v>4.4460341334300733E-2</v>
      </c>
      <c r="Q428" s="99">
        <f>RES_hhdet_in_fecs!Q48</f>
        <v>6.4980717909582444E-2</v>
      </c>
      <c r="R428" s="99">
        <f>RES_hhdet_in_fecs!R48</f>
        <v>3.8573917194904071E-2</v>
      </c>
      <c r="S428" s="99">
        <f>RES_hhdet_in_fecs!S48</f>
        <v>2.7696398699868223E-2</v>
      </c>
      <c r="T428" s="99">
        <f>RES_hhdet_in_fecs!T48</f>
        <v>5.3197136361761467E-2</v>
      </c>
      <c r="U428" s="99">
        <f>RES_hhdet_in_fecs!U48</f>
        <v>7.5415284472070701E-2</v>
      </c>
      <c r="V428" s="99">
        <f>RES_hhdet_in_fecs!V48</f>
        <v>0.12291774806637223</v>
      </c>
      <c r="W428" s="99">
        <f>RES_hhdet_in_fecs!W48</f>
        <v>0</v>
      </c>
      <c r="X428" s="99">
        <f>RES_hhdet_in_fecs!X48</f>
        <v>0</v>
      </c>
      <c r="Y428" s="99">
        <f>RES_hhdet_in_fecs!Y48</f>
        <v>0.27773330015135034</v>
      </c>
      <c r="DA428" s="63" t="s">
        <v>4470</v>
      </c>
    </row>
    <row r="429" spans="1:105" ht="12" customHeight="1" x14ac:dyDescent="0.25">
      <c r="A429" s="121" t="s">
        <v>55</v>
      </c>
      <c r="B429" s="123"/>
      <c r="C429" s="123">
        <v>23.330525021676515</v>
      </c>
      <c r="D429" s="123">
        <v>21.649821427064484</v>
      </c>
      <c r="E429" s="123">
        <v>22.228226141105594</v>
      </c>
      <c r="F429" s="123">
        <v>20.069184468958628</v>
      </c>
      <c r="G429" s="123">
        <v>17.787712404548206</v>
      </c>
      <c r="H429" s="123">
        <v>17.404590925339921</v>
      </c>
      <c r="I429" s="123">
        <v>18.476915391834535</v>
      </c>
      <c r="J429" s="123">
        <v>18.722361497205277</v>
      </c>
      <c r="K429" s="123">
        <v>19.672216153631894</v>
      </c>
      <c r="L429" s="123">
        <v>20.780463469246882</v>
      </c>
      <c r="M429" s="123">
        <v>17.335853792071713</v>
      </c>
      <c r="N429" s="123">
        <v>18.346632269364441</v>
      </c>
      <c r="O429" s="123">
        <v>18.284833569878991</v>
      </c>
      <c r="P429" s="123">
        <v>15.666509681531952</v>
      </c>
      <c r="Q429" s="123">
        <v>15.844253639696905</v>
      </c>
      <c r="R429" s="123">
        <v>14.828180938380422</v>
      </c>
      <c r="S429" s="123">
        <v>15.62179930354899</v>
      </c>
      <c r="T429" s="123">
        <v>13.854422167430597</v>
      </c>
      <c r="U429" s="123">
        <v>16.993027340976759</v>
      </c>
      <c r="V429" s="123">
        <v>14.043708183580144</v>
      </c>
      <c r="W429" s="123">
        <v>0</v>
      </c>
      <c r="X429" s="123">
        <v>0</v>
      </c>
      <c r="Y429" s="123">
        <v>18.717123551898784</v>
      </c>
      <c r="DA429" s="130" t="s">
        <v>4471</v>
      </c>
    </row>
    <row r="430" spans="1:105" ht="12" customHeight="1" x14ac:dyDescent="0.25">
      <c r="A430" s="97" t="s">
        <v>138</v>
      </c>
      <c r="B430" s="99"/>
      <c r="C430" s="99">
        <v>23.735355766781577</v>
      </c>
      <c r="D430" s="99">
        <v>21.927535331349684</v>
      </c>
      <c r="E430" s="99">
        <v>22.614347238778642</v>
      </c>
      <c r="F430" s="99">
        <v>20.960263985765149</v>
      </c>
      <c r="G430" s="99">
        <v>18.287299034294975</v>
      </c>
      <c r="H430" s="99">
        <v>18.072207216090266</v>
      </c>
      <c r="I430" s="99">
        <v>18.778863472663851</v>
      </c>
      <c r="J430" s="99">
        <v>18.854979307431204</v>
      </c>
      <c r="K430" s="99">
        <v>19.834595894059984</v>
      </c>
      <c r="L430" s="99">
        <v>20.970087048363812</v>
      </c>
      <c r="M430" s="99">
        <v>17.440483569131946</v>
      </c>
      <c r="N430" s="99">
        <v>18.429276739770604</v>
      </c>
      <c r="O430" s="99">
        <v>18.362886119010664</v>
      </c>
      <c r="P430" s="99">
        <v>15.936611566181531</v>
      </c>
      <c r="Q430" s="99">
        <v>16.042915800863319</v>
      </c>
      <c r="R430" s="99">
        <v>14.896441073546924</v>
      </c>
      <c r="S430" s="99">
        <v>15.660287641802743</v>
      </c>
      <c r="T430" s="99">
        <v>13.857722155523675</v>
      </c>
      <c r="U430" s="99">
        <v>16.989828392566469</v>
      </c>
      <c r="V430" s="99">
        <v>14.111961140514467</v>
      </c>
      <c r="W430" s="99">
        <v>0</v>
      </c>
      <c r="X430" s="99">
        <v>0</v>
      </c>
      <c r="Y430" s="99">
        <v>15.888747380731694</v>
      </c>
      <c r="DA430" s="63" t="s">
        <v>4472</v>
      </c>
    </row>
    <row r="431" spans="1:105" ht="12" customHeight="1" x14ac:dyDescent="0.25">
      <c r="A431" s="97" t="s">
        <v>137</v>
      </c>
      <c r="B431" s="99"/>
      <c r="C431" s="99">
        <v>21.78780789563432</v>
      </c>
      <c r="D431" s="99">
        <v>0</v>
      </c>
      <c r="E431" s="99">
        <v>20.764353450138298</v>
      </c>
      <c r="F431" s="99">
        <v>0</v>
      </c>
      <c r="G431" s="99">
        <v>0</v>
      </c>
      <c r="H431" s="99">
        <v>16.654283219138041</v>
      </c>
      <c r="I431" s="99">
        <v>17.402789855391596</v>
      </c>
      <c r="J431" s="99">
        <v>17.431117591205204</v>
      </c>
      <c r="K431" s="99">
        <v>18.357709837565285</v>
      </c>
      <c r="L431" s="99">
        <v>19.412985820382062</v>
      </c>
      <c r="M431" s="99">
        <v>16.199948800043089</v>
      </c>
      <c r="N431" s="99">
        <v>17.178190910116296</v>
      </c>
      <c r="O431" s="99">
        <v>17.207275503829752</v>
      </c>
      <c r="P431" s="99">
        <v>15.046826123446726</v>
      </c>
      <c r="Q431" s="99">
        <v>15.236509981887378</v>
      </c>
      <c r="R431" s="99">
        <v>14.212307040071229</v>
      </c>
      <c r="S431" s="99">
        <v>14.995867365421695</v>
      </c>
      <c r="T431" s="99">
        <v>13.318763877425166</v>
      </c>
      <c r="U431" s="99">
        <v>16.375900036832249</v>
      </c>
      <c r="V431" s="99">
        <v>13.637007108172931</v>
      </c>
      <c r="W431" s="99">
        <v>0</v>
      </c>
      <c r="X431" s="99">
        <v>0</v>
      </c>
      <c r="Y431" s="99">
        <v>0</v>
      </c>
      <c r="DA431" s="63" t="s">
        <v>4473</v>
      </c>
    </row>
    <row r="432" spans="1:105" ht="12" customHeight="1" x14ac:dyDescent="0.25">
      <c r="A432" s="100" t="s">
        <v>211</v>
      </c>
      <c r="B432" s="102"/>
      <c r="C432" s="102">
        <v>18.944562274096977</v>
      </c>
      <c r="D432" s="102">
        <v>0</v>
      </c>
      <c r="E432" s="102">
        <v>18.010954411393875</v>
      </c>
      <c r="F432" s="102">
        <v>0</v>
      </c>
      <c r="G432" s="102">
        <v>0</v>
      </c>
      <c r="H432" s="102">
        <v>14.464881604152264</v>
      </c>
      <c r="I432" s="102">
        <v>15.245346584477986</v>
      </c>
      <c r="J432" s="102">
        <v>15.161076459924351</v>
      </c>
      <c r="K432" s="102">
        <v>15.955183087582169</v>
      </c>
      <c r="L432" s="102">
        <v>16.817254196132769</v>
      </c>
      <c r="M432" s="102">
        <v>14.035287935920673</v>
      </c>
      <c r="N432" s="102">
        <v>14.815565356513963</v>
      </c>
      <c r="O432" s="102">
        <v>14.742685150644524</v>
      </c>
      <c r="P432" s="102">
        <v>12.811483153062927</v>
      </c>
      <c r="Q432" s="102">
        <v>12.878189237353102</v>
      </c>
      <c r="R432" s="102">
        <v>11.990003984355774</v>
      </c>
      <c r="S432" s="102">
        <v>12.606608350960956</v>
      </c>
      <c r="T432" s="102">
        <v>11.169132601878401</v>
      </c>
      <c r="U432" s="102">
        <v>13.682812064063825</v>
      </c>
      <c r="V432" s="102">
        <v>11.362968781065854</v>
      </c>
      <c r="W432" s="102">
        <v>0</v>
      </c>
      <c r="X432" s="102">
        <v>0</v>
      </c>
      <c r="Y432" s="102">
        <v>0</v>
      </c>
      <c r="DA432" s="131" t="s">
        <v>4474</v>
      </c>
    </row>
    <row r="433" spans="1:105" ht="12" customHeight="1" x14ac:dyDescent="0.25">
      <c r="A433" s="103" t="s">
        <v>52</v>
      </c>
      <c r="B433" s="105"/>
      <c r="C433" s="105">
        <v>2.8432456215373447</v>
      </c>
      <c r="D433" s="105">
        <v>0</v>
      </c>
      <c r="E433" s="105">
        <v>2.7533990387444232</v>
      </c>
      <c r="F433" s="105">
        <v>0</v>
      </c>
      <c r="G433" s="105">
        <v>0</v>
      </c>
      <c r="H433" s="105">
        <v>2.1894016149857758</v>
      </c>
      <c r="I433" s="105">
        <v>2.157443270913614</v>
      </c>
      <c r="J433" s="105">
        <v>2.2700411312808515</v>
      </c>
      <c r="K433" s="105">
        <v>2.4025267499831138</v>
      </c>
      <c r="L433" s="105">
        <v>2.5957316242492916</v>
      </c>
      <c r="M433" s="105">
        <v>2.1646608641224159</v>
      </c>
      <c r="N433" s="105">
        <v>2.3626255536023311</v>
      </c>
      <c r="O433" s="105">
        <v>2.4645903531852289</v>
      </c>
      <c r="P433" s="105">
        <v>2.2353429703837984</v>
      </c>
      <c r="Q433" s="105">
        <v>2.358320744534276</v>
      </c>
      <c r="R433" s="105">
        <v>2.2223030557154542</v>
      </c>
      <c r="S433" s="105">
        <v>2.3892590144607371</v>
      </c>
      <c r="T433" s="105">
        <v>2.1496312755467648</v>
      </c>
      <c r="U433" s="105">
        <v>2.6930879727684212</v>
      </c>
      <c r="V433" s="105">
        <v>2.2740383271070779</v>
      </c>
      <c r="W433" s="105">
        <v>0</v>
      </c>
      <c r="X433" s="105">
        <v>0</v>
      </c>
      <c r="Y433" s="105">
        <v>0</v>
      </c>
      <c r="DA433" s="132" t="s">
        <v>4475</v>
      </c>
    </row>
    <row r="434" spans="1:105" ht="12" customHeight="1" x14ac:dyDescent="0.25">
      <c r="A434" s="106" t="s">
        <v>122</v>
      </c>
      <c r="B434" s="102"/>
      <c r="C434" s="102">
        <v>18.160698035164312</v>
      </c>
      <c r="D434" s="102">
        <v>17.959575679717915</v>
      </c>
      <c r="E434" s="102">
        <v>17.254199685991139</v>
      </c>
      <c r="F434" s="102">
        <v>16.982805224660339</v>
      </c>
      <c r="G434" s="102">
        <v>15.254511817274201</v>
      </c>
      <c r="H434" s="102">
        <v>15.174657381145584</v>
      </c>
      <c r="I434" s="102">
        <v>14.542622301009576</v>
      </c>
      <c r="J434" s="102">
        <v>16.383109304385961</v>
      </c>
      <c r="K434" s="102">
        <v>17.455158669946989</v>
      </c>
      <c r="L434" s="102">
        <v>16.781816675821709</v>
      </c>
      <c r="M434" s="102">
        <v>14.798874240461508</v>
      </c>
      <c r="N434" s="102">
        <v>15.923512804282094</v>
      </c>
      <c r="O434" s="102">
        <v>16.383532015621665</v>
      </c>
      <c r="P434" s="102">
        <v>14.340113048006126</v>
      </c>
      <c r="Q434" s="102">
        <v>14.564086532002422</v>
      </c>
      <c r="R434" s="102">
        <v>14.400096664139488</v>
      </c>
      <c r="S434" s="102">
        <v>15.25622755239587</v>
      </c>
      <c r="T434" s="102">
        <v>13.847389268010735</v>
      </c>
      <c r="U434" s="102">
        <v>17.169092683625266</v>
      </c>
      <c r="V434" s="102">
        <v>12.47105928087989</v>
      </c>
      <c r="W434" s="102">
        <v>0</v>
      </c>
      <c r="X434" s="102">
        <v>0</v>
      </c>
      <c r="Y434" s="102">
        <v>19.292012779005912</v>
      </c>
      <c r="DA434" s="131" t="s">
        <v>4476</v>
      </c>
    </row>
    <row r="435" spans="1:105" ht="12" customHeight="1" x14ac:dyDescent="0.25">
      <c r="A435" s="107" t="s">
        <v>121</v>
      </c>
      <c r="B435" s="105"/>
      <c r="C435" s="105">
        <v>17.195313364077581</v>
      </c>
      <c r="D435" s="105">
        <v>17.017823756228029</v>
      </c>
      <c r="E435" s="105">
        <v>16.33625557939461</v>
      </c>
      <c r="F435" s="105">
        <v>16.087912620147289</v>
      </c>
      <c r="G435" s="105">
        <v>14.468217935776021</v>
      </c>
      <c r="H435" s="105">
        <v>14.394221916434589</v>
      </c>
      <c r="I435" s="105">
        <v>13.84099718870176</v>
      </c>
      <c r="J435" s="105">
        <v>15.566035598224175</v>
      </c>
      <c r="K435" s="105">
        <v>16.591392522375447</v>
      </c>
      <c r="L435" s="105">
        <v>15.946860061504349</v>
      </c>
      <c r="M435" s="105">
        <v>14.084170607479491</v>
      </c>
      <c r="N435" s="105">
        <v>15.171280755876937</v>
      </c>
      <c r="O435" s="105">
        <v>15.637144326181732</v>
      </c>
      <c r="P435" s="105">
        <v>13.726384921765373</v>
      </c>
      <c r="Q435" s="105">
        <v>13.972143705055798</v>
      </c>
      <c r="R435" s="105">
        <v>13.84461850467053</v>
      </c>
      <c r="S435" s="105">
        <v>14.690920543869652</v>
      </c>
      <c r="T435" s="105">
        <v>13.357469048751074</v>
      </c>
      <c r="U435" s="105">
        <v>16.58501967251695</v>
      </c>
      <c r="V435" s="105">
        <v>12.063978962226255</v>
      </c>
      <c r="W435" s="105">
        <v>0</v>
      </c>
      <c r="X435" s="105">
        <v>0</v>
      </c>
      <c r="Y435" s="105">
        <v>18.792576502527112</v>
      </c>
      <c r="DA435" s="132" t="s">
        <v>4477</v>
      </c>
    </row>
    <row r="436" spans="1:105" ht="12" customHeight="1" x14ac:dyDescent="0.25">
      <c r="A436" s="108" t="s">
        <v>53</v>
      </c>
      <c r="B436" s="99"/>
      <c r="C436" s="99">
        <v>14.494745171869807</v>
      </c>
      <c r="D436" s="99">
        <v>14.370163465460982</v>
      </c>
      <c r="E436" s="99">
        <v>13.741486216862917</v>
      </c>
      <c r="F436" s="99">
        <v>13.543442347423744</v>
      </c>
      <c r="G436" s="99">
        <v>12.218142514664404</v>
      </c>
      <c r="H436" s="99">
        <v>12.144538526919321</v>
      </c>
      <c r="I436" s="99">
        <v>11.803946522813312</v>
      </c>
      <c r="J436" s="99">
        <v>13.171884827890711</v>
      </c>
      <c r="K436" s="99">
        <v>14.038608791688327</v>
      </c>
      <c r="L436" s="99">
        <v>13.453825277973301</v>
      </c>
      <c r="M436" s="99">
        <v>11.907176843221238</v>
      </c>
      <c r="N436" s="99">
        <v>12.799689025779092</v>
      </c>
      <c r="O436" s="99">
        <v>13.152023556516664</v>
      </c>
      <c r="P436" s="99">
        <v>11.52228392227344</v>
      </c>
      <c r="Q436" s="99">
        <v>11.684091067204628</v>
      </c>
      <c r="R436" s="99">
        <v>11.583736109667191</v>
      </c>
      <c r="S436" s="99">
        <v>12.272944312262814</v>
      </c>
      <c r="T436" s="99">
        <v>11.150645945641081</v>
      </c>
      <c r="U436" s="99">
        <v>13.81012008974781</v>
      </c>
      <c r="V436" s="99">
        <v>10.0211511638289</v>
      </c>
      <c r="W436" s="99">
        <v>0</v>
      </c>
      <c r="X436" s="99">
        <v>0</v>
      </c>
      <c r="Y436" s="99">
        <v>15.571880458713936</v>
      </c>
      <c r="DA436" s="63" t="s">
        <v>4478</v>
      </c>
    </row>
    <row r="437" spans="1:105" ht="12" customHeight="1" x14ac:dyDescent="0.25">
      <c r="A437" s="108" t="s">
        <v>52</v>
      </c>
      <c r="B437" s="99"/>
      <c r="C437" s="99">
        <v>2.7005681922077729</v>
      </c>
      <c r="D437" s="99">
        <v>2.647660290767051</v>
      </c>
      <c r="E437" s="99">
        <v>2.5947693625316925</v>
      </c>
      <c r="F437" s="99">
        <v>2.5444702727235446</v>
      </c>
      <c r="G437" s="99">
        <v>2.2500754211116214</v>
      </c>
      <c r="H437" s="99">
        <v>2.249683389515269</v>
      </c>
      <c r="I437" s="99">
        <v>2.0370506658884486</v>
      </c>
      <c r="J437" s="99">
        <v>2.3941507703334621</v>
      </c>
      <c r="K437" s="99">
        <v>2.5527837306871208</v>
      </c>
      <c r="L437" s="99">
        <v>2.4930347835310491</v>
      </c>
      <c r="M437" s="99">
        <v>2.1769937642582566</v>
      </c>
      <c r="N437" s="99">
        <v>2.3715917300978417</v>
      </c>
      <c r="O437" s="99">
        <v>2.485120769665067</v>
      </c>
      <c r="P437" s="99">
        <v>2.2041009994919309</v>
      </c>
      <c r="Q437" s="99">
        <v>2.2880526378511687</v>
      </c>
      <c r="R437" s="99">
        <v>2.2608823950033372</v>
      </c>
      <c r="S437" s="99">
        <v>2.4179762316068367</v>
      </c>
      <c r="T437" s="99">
        <v>2.2068231031099925</v>
      </c>
      <c r="U437" s="99">
        <v>2.7748995827691409</v>
      </c>
      <c r="V437" s="99">
        <v>2.0428277983973526</v>
      </c>
      <c r="W437" s="99">
        <v>0</v>
      </c>
      <c r="X437" s="99">
        <v>0</v>
      </c>
      <c r="Y437" s="99">
        <v>3.2206960438131738</v>
      </c>
      <c r="DA437" s="63" t="s">
        <v>4479</v>
      </c>
    </row>
    <row r="438" spans="1:105" ht="12" customHeight="1" x14ac:dyDescent="0.25">
      <c r="A438" s="121" t="s">
        <v>54</v>
      </c>
      <c r="B438" s="123"/>
      <c r="C438" s="123">
        <v>1.8301549229133844</v>
      </c>
      <c r="D438" s="123">
        <v>1.7981943042603374</v>
      </c>
      <c r="E438" s="123">
        <v>1.7958440693163609</v>
      </c>
      <c r="F438" s="123">
        <v>1.7235066510574046</v>
      </c>
      <c r="G438" s="123">
        <v>1.556388435900671</v>
      </c>
      <c r="H438" s="123">
        <v>1.5111323910601746</v>
      </c>
      <c r="I438" s="123">
        <v>1.5164402340384922</v>
      </c>
      <c r="J438" s="123">
        <v>1.880617717319649</v>
      </c>
      <c r="K438" s="123">
        <v>2.0752599870368589</v>
      </c>
      <c r="L438" s="123">
        <v>1.9795872828349119</v>
      </c>
      <c r="M438" s="123">
        <v>1.6740897894620297</v>
      </c>
      <c r="N438" s="123">
        <v>1.897228542605655</v>
      </c>
      <c r="O438" s="123">
        <v>2.0131281553916427</v>
      </c>
      <c r="P438" s="123">
        <v>1.8262019294865963</v>
      </c>
      <c r="Q438" s="123">
        <v>1.9244036021831135</v>
      </c>
      <c r="R438" s="123">
        <v>1.8789361172387795</v>
      </c>
      <c r="S438" s="123">
        <v>2.0252377823903522</v>
      </c>
      <c r="T438" s="123">
        <v>1.9130348643809234</v>
      </c>
      <c r="U438" s="123">
        <v>2.4527152265614474</v>
      </c>
      <c r="V438" s="123">
        <v>2.3967846437680058</v>
      </c>
      <c r="W438" s="123">
        <v>0</v>
      </c>
      <c r="X438" s="123">
        <v>0</v>
      </c>
      <c r="Y438" s="123">
        <v>3.6340204721790785</v>
      </c>
      <c r="DA438" s="130" t="s">
        <v>4480</v>
      </c>
    </row>
    <row r="439" spans="1:105" ht="12" customHeight="1" x14ac:dyDescent="0.25">
      <c r="A439" s="97" t="s">
        <v>50</v>
      </c>
      <c r="B439" s="99"/>
      <c r="C439" s="99">
        <v>2.4247980726736515</v>
      </c>
      <c r="D439" s="99">
        <v>2.2589001698877897</v>
      </c>
      <c r="E439" s="99">
        <v>2.5242825000961333</v>
      </c>
      <c r="F439" s="99">
        <v>2.1368147180573289</v>
      </c>
      <c r="G439" s="99">
        <v>2.3062148238807088</v>
      </c>
      <c r="H439" s="99">
        <v>1.2135877542340758</v>
      </c>
      <c r="I439" s="99">
        <v>1.6037618933930298</v>
      </c>
      <c r="J439" s="99">
        <v>2.58900145961488</v>
      </c>
      <c r="K439" s="99">
        <v>3.1611871834889831</v>
      </c>
      <c r="L439" s="99">
        <v>2.3995567384227741</v>
      </c>
      <c r="M439" s="99">
        <v>1.9709438376891222</v>
      </c>
      <c r="N439" s="99">
        <v>1.7999843096253685</v>
      </c>
      <c r="O439" s="99">
        <v>2.5786776573502128</v>
      </c>
      <c r="P439" s="99">
        <v>2.2449186607936342</v>
      </c>
      <c r="Q439" s="99">
        <v>2.8988778631904109</v>
      </c>
      <c r="R439" s="99">
        <v>2.3182322795339729</v>
      </c>
      <c r="S439" s="99">
        <v>2.6428330940383664</v>
      </c>
      <c r="T439" s="99">
        <v>2.6025654375410157</v>
      </c>
      <c r="U439" s="99">
        <v>3.4262791382354654</v>
      </c>
      <c r="V439" s="99">
        <v>3.2943134967750272</v>
      </c>
      <c r="W439" s="99">
        <v>0</v>
      </c>
      <c r="X439" s="99">
        <v>0</v>
      </c>
      <c r="Y439" s="99">
        <v>4.834902100498252</v>
      </c>
      <c r="DA439" s="63" t="s">
        <v>4481</v>
      </c>
    </row>
    <row r="440" spans="1:105" ht="12" customHeight="1" x14ac:dyDescent="0.25">
      <c r="A440" s="109" t="s">
        <v>120</v>
      </c>
      <c r="B440" s="110"/>
      <c r="C440" s="110">
        <v>1.7379400313223119</v>
      </c>
      <c r="D440" s="110">
        <v>1.7314622271588833</v>
      </c>
      <c r="E440" s="110">
        <v>1.6927249442627932</v>
      </c>
      <c r="F440" s="110">
        <v>1.6905705368747093</v>
      </c>
      <c r="G440" s="110">
        <v>1.4915669958182847</v>
      </c>
      <c r="H440" s="110">
        <v>1.5348646281145382</v>
      </c>
      <c r="I440" s="110">
        <v>1.5064289719239827</v>
      </c>
      <c r="J440" s="110">
        <v>1.7552860645858011</v>
      </c>
      <c r="K440" s="110">
        <v>1.9459257376069048</v>
      </c>
      <c r="L440" s="110">
        <v>1.9597951206692648</v>
      </c>
      <c r="M440" s="110">
        <v>1.670740592994103</v>
      </c>
      <c r="N440" s="110">
        <v>1.8995664701581425</v>
      </c>
      <c r="O440" s="110">
        <v>1.9683886194463334</v>
      </c>
      <c r="P440" s="110">
        <v>1.7743716762535724</v>
      </c>
      <c r="Q440" s="110">
        <v>1.8241153942260901</v>
      </c>
      <c r="R440" s="110">
        <v>1.8366436295643971</v>
      </c>
      <c r="S440" s="110">
        <v>1.9944168354090615</v>
      </c>
      <c r="T440" s="110">
        <v>1.8942752402936216</v>
      </c>
      <c r="U440" s="110">
        <v>2.4187612873213067</v>
      </c>
      <c r="V440" s="110">
        <v>2.3552504090663069</v>
      </c>
      <c r="W440" s="110">
        <v>0</v>
      </c>
      <c r="X440" s="110">
        <v>0</v>
      </c>
      <c r="Y440" s="110">
        <v>3.5990998432457255</v>
      </c>
      <c r="DA440" s="60" t="s">
        <v>4482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163.39037259124999</v>
      </c>
      <c r="D442" s="118">
        <f t="shared" si="232"/>
        <v>152.7072536121718</v>
      </c>
      <c r="E442" s="118">
        <f t="shared" si="232"/>
        <v>165.84476899846462</v>
      </c>
      <c r="F442" s="118">
        <f t="shared" si="232"/>
        <v>147.4073686382157</v>
      </c>
      <c r="G442" s="118">
        <f t="shared" si="232"/>
        <v>139.23534377436764</v>
      </c>
      <c r="H442" s="118">
        <f t="shared" si="232"/>
        <v>138.66332624497969</v>
      </c>
      <c r="I442" s="118">
        <f t="shared" si="232"/>
        <v>146.6948877854706</v>
      </c>
      <c r="J442" s="118">
        <f t="shared" si="232"/>
        <v>131.62338275096295</v>
      </c>
      <c r="K442" s="118">
        <f t="shared" si="232"/>
        <v>137.14047466453331</v>
      </c>
      <c r="L442" s="118">
        <f t="shared" si="232"/>
        <v>162.87727501854994</v>
      </c>
      <c r="M442" s="118">
        <f t="shared" si="232"/>
        <v>128.87807067401843</v>
      </c>
      <c r="N442" s="118">
        <f t="shared" si="232"/>
        <v>140.42447632314227</v>
      </c>
      <c r="O442" s="118">
        <f t="shared" si="232"/>
        <v>130.72800374983842</v>
      </c>
      <c r="P442" s="118">
        <f t="shared" si="232"/>
        <v>125.92043409912476</v>
      </c>
      <c r="Q442" s="118">
        <f t="shared" si="232"/>
        <v>120.38644184241791</v>
      </c>
      <c r="R442" s="118">
        <f t="shared" ref="R442:V442" si="233">R443+R446+R448+R457</f>
        <v>122.85815921578032</v>
      </c>
      <c r="S442" s="118">
        <f t="shared" si="233"/>
        <v>120.3821023343679</v>
      </c>
      <c r="T442" s="118">
        <f t="shared" si="233"/>
        <v>110.83706570692898</v>
      </c>
      <c r="U442" s="118">
        <f t="shared" si="233"/>
        <v>110.63750708424011</v>
      </c>
      <c r="V442" s="118">
        <f t="shared" si="233"/>
        <v>102.8870570030753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70.542152176542899</v>
      </c>
      <c r="DA442" s="129" t="s">
        <v>4633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147.76393436182391</v>
      </c>
      <c r="D443" s="123">
        <f t="shared" si="235"/>
        <v>138.0774585695946</v>
      </c>
      <c r="E443" s="123">
        <f t="shared" si="235"/>
        <v>150.86615438228966</v>
      </c>
      <c r="F443" s="123">
        <f t="shared" si="235"/>
        <v>133.32289217332414</v>
      </c>
      <c r="G443" s="123">
        <f t="shared" si="235"/>
        <v>126.69188077533296</v>
      </c>
      <c r="H443" s="123">
        <f t="shared" si="235"/>
        <v>126.22842562290259</v>
      </c>
      <c r="I443" s="123">
        <f t="shared" si="235"/>
        <v>133.94879359637395</v>
      </c>
      <c r="J443" s="123">
        <f t="shared" si="235"/>
        <v>118.24624601959171</v>
      </c>
      <c r="K443" s="123">
        <f t="shared" si="235"/>
        <v>123.06622844592907</v>
      </c>
      <c r="L443" s="123">
        <f t="shared" si="235"/>
        <v>147.96303400071835</v>
      </c>
      <c r="M443" s="123">
        <f t="shared" si="235"/>
        <v>116.3298970586556</v>
      </c>
      <c r="N443" s="123">
        <f t="shared" si="235"/>
        <v>126.5904947861122</v>
      </c>
      <c r="O443" s="123">
        <f t="shared" si="235"/>
        <v>116.31873844701693</v>
      </c>
      <c r="P443" s="123">
        <f t="shared" si="235"/>
        <v>112.96599239743632</v>
      </c>
      <c r="Q443" s="123">
        <f t="shared" si="235"/>
        <v>106.71707280933256</v>
      </c>
      <c r="R443" s="123">
        <f t="shared" ref="R443:V443" si="236">SUM(R444:R445)</f>
        <v>109.80646898585913</v>
      </c>
      <c r="S443" s="123">
        <f t="shared" si="236"/>
        <v>106.36816123870518</v>
      </c>
      <c r="T443" s="123">
        <f t="shared" si="236"/>
        <v>97.939948290023253</v>
      </c>
      <c r="U443" s="123">
        <f t="shared" si="236"/>
        <v>94.43315962696343</v>
      </c>
      <c r="V443" s="123">
        <f t="shared" si="236"/>
        <v>88.726153390287465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49.823135475826305</v>
      </c>
      <c r="DA443" s="130" t="s">
        <v>4634</v>
      </c>
    </row>
    <row r="444" spans="1:105" ht="12" customHeight="1" x14ac:dyDescent="0.25">
      <c r="A444" s="97" t="s">
        <v>211</v>
      </c>
      <c r="B444" s="99"/>
      <c r="C444" s="99">
        <v>144.41862468584668</v>
      </c>
      <c r="D444" s="99">
        <v>135.02828723075481</v>
      </c>
      <c r="E444" s="99">
        <v>147.58335547037674</v>
      </c>
      <c r="F444" s="99">
        <v>130.5027023475763</v>
      </c>
      <c r="G444" s="99">
        <v>124.05960623266134</v>
      </c>
      <c r="H444" s="99">
        <v>123.64762532592465</v>
      </c>
      <c r="I444" s="99">
        <v>131.24998599565484</v>
      </c>
      <c r="J444" s="99">
        <v>115.9067443008276</v>
      </c>
      <c r="K444" s="99">
        <v>120.65694273578094</v>
      </c>
      <c r="L444" s="99">
        <v>145.08421887824937</v>
      </c>
      <c r="M444" s="99">
        <v>114.112952363345</v>
      </c>
      <c r="N444" s="99">
        <v>124.19419574883773</v>
      </c>
      <c r="O444" s="99">
        <v>114.14771570400634</v>
      </c>
      <c r="P444" s="99">
        <v>110.87880536413482</v>
      </c>
      <c r="Q444" s="99">
        <v>104.76660021989579</v>
      </c>
      <c r="R444" s="99">
        <v>107.80390850488342</v>
      </c>
      <c r="S444" s="99">
        <v>104.44728249241163</v>
      </c>
      <c r="T444" s="99">
        <v>96.189931269777333</v>
      </c>
      <c r="U444" s="99">
        <v>92.755344675929408</v>
      </c>
      <c r="V444" s="99">
        <v>87.155458238264529</v>
      </c>
      <c r="W444" s="99">
        <v>0</v>
      </c>
      <c r="X444" s="99">
        <v>0</v>
      </c>
      <c r="Y444" s="99">
        <v>48.944138486166757</v>
      </c>
      <c r="DA444" s="63" t="s">
        <v>4635</v>
      </c>
    </row>
    <row r="445" spans="1:105" ht="12" customHeight="1" x14ac:dyDescent="0.25">
      <c r="A445" s="97" t="s">
        <v>53</v>
      </c>
      <c r="B445" s="99"/>
      <c r="C445" s="99">
        <v>3.3453096759772465</v>
      </c>
      <c r="D445" s="99">
        <v>3.0491713388397939</v>
      </c>
      <c r="E445" s="99">
        <v>3.2827989119129342</v>
      </c>
      <c r="F445" s="99">
        <v>2.8201898257478355</v>
      </c>
      <c r="G445" s="99">
        <v>2.6322745426716283</v>
      </c>
      <c r="H445" s="99">
        <v>2.580800296977936</v>
      </c>
      <c r="I445" s="99">
        <v>2.6988076007191144</v>
      </c>
      <c r="J445" s="99">
        <v>2.3395017187641072</v>
      </c>
      <c r="K445" s="99">
        <v>2.4092857101481311</v>
      </c>
      <c r="L445" s="99">
        <v>2.8788151224689833</v>
      </c>
      <c r="M445" s="99">
        <v>2.2169446953106058</v>
      </c>
      <c r="N445" s="99">
        <v>2.396299037274479</v>
      </c>
      <c r="O445" s="99">
        <v>2.1710227430105853</v>
      </c>
      <c r="P445" s="99">
        <v>2.0871870333015008</v>
      </c>
      <c r="Q445" s="99">
        <v>1.9504725894367638</v>
      </c>
      <c r="R445" s="99">
        <v>2.002560480975704</v>
      </c>
      <c r="S445" s="99">
        <v>1.9208787462935464</v>
      </c>
      <c r="T445" s="99">
        <v>1.7500170202459233</v>
      </c>
      <c r="U445" s="99">
        <v>1.6778149510340241</v>
      </c>
      <c r="V445" s="99">
        <v>1.5706951520229391</v>
      </c>
      <c r="W445" s="99">
        <v>0</v>
      </c>
      <c r="X445" s="99">
        <v>0</v>
      </c>
      <c r="Y445" s="99">
        <v>0.87899698965954698</v>
      </c>
      <c r="DA445" s="63" t="s">
        <v>4636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0.22532010106113282</v>
      </c>
      <c r="D446" s="123">
        <f t="shared" si="238"/>
        <v>0.20628906563531466</v>
      </c>
      <c r="E446" s="123">
        <f t="shared" si="238"/>
        <v>0.16302764556027652</v>
      </c>
      <c r="F446" s="123">
        <f t="shared" si="238"/>
        <v>0.18488303982636892</v>
      </c>
      <c r="G446" s="123">
        <f t="shared" si="238"/>
        <v>0.28064849174391304</v>
      </c>
      <c r="H446" s="123">
        <f t="shared" si="238"/>
        <v>0.24031319425630662</v>
      </c>
      <c r="I446" s="123">
        <f t="shared" si="238"/>
        <v>0.17970750371020247</v>
      </c>
      <c r="J446" s="123">
        <f t="shared" si="238"/>
        <v>0.36070005680068262</v>
      </c>
      <c r="K446" s="123">
        <f t="shared" si="238"/>
        <v>0.18147166580921581</v>
      </c>
      <c r="L446" s="123">
        <f t="shared" si="238"/>
        <v>0.31399167927073923</v>
      </c>
      <c r="M446" s="123">
        <f t="shared" si="238"/>
        <v>0.15186876753558842</v>
      </c>
      <c r="N446" s="123">
        <f t="shared" si="238"/>
        <v>0.29261718426672317</v>
      </c>
      <c r="O446" s="123">
        <f t="shared" si="238"/>
        <v>0.3395800425434975</v>
      </c>
      <c r="P446" s="123">
        <f t="shared" si="238"/>
        <v>0.19432529405859705</v>
      </c>
      <c r="Q446" s="123">
        <f t="shared" si="238"/>
        <v>0.29408814444222553</v>
      </c>
      <c r="R446" s="123">
        <f t="shared" si="238"/>
        <v>0.17587256578063395</v>
      </c>
      <c r="S446" s="123">
        <f t="shared" si="238"/>
        <v>0.12638135652764934</v>
      </c>
      <c r="T446" s="123">
        <f t="shared" si="238"/>
        <v>0.24296429847649972</v>
      </c>
      <c r="U446" s="123">
        <f t="shared" si="238"/>
        <v>0.34478748404528253</v>
      </c>
      <c r="V446" s="123">
        <f t="shared" si="238"/>
        <v>0.5635800769341206</v>
      </c>
      <c r="W446" s="123">
        <f t="shared" si="238"/>
        <v>0</v>
      </c>
      <c r="X446" s="123">
        <f t="shared" si="238"/>
        <v>0</v>
      </c>
      <c r="Y446" s="123">
        <f t="shared" si="238"/>
        <v>1.3151318141655963</v>
      </c>
      <c r="DA446" s="130" t="s">
        <v>4637</v>
      </c>
    </row>
    <row r="447" spans="1:105" ht="12" customHeight="1" x14ac:dyDescent="0.25">
      <c r="A447" s="97" t="s">
        <v>53</v>
      </c>
      <c r="B447" s="99"/>
      <c r="C447" s="99">
        <f>RES_hhdet_in_tess!C48</f>
        <v>0.22532010106113282</v>
      </c>
      <c r="D447" s="99">
        <f>RES_hhdet_in_tess!D48</f>
        <v>0.20628906563531466</v>
      </c>
      <c r="E447" s="99">
        <f>RES_hhdet_in_tess!E48</f>
        <v>0.16302764556027652</v>
      </c>
      <c r="F447" s="99">
        <f>RES_hhdet_in_tess!F48</f>
        <v>0.18488303982636892</v>
      </c>
      <c r="G447" s="99">
        <f>RES_hhdet_in_tess!G48</f>
        <v>0.28064849174391304</v>
      </c>
      <c r="H447" s="99">
        <f>RES_hhdet_in_tess!H48</f>
        <v>0.24031319425630662</v>
      </c>
      <c r="I447" s="99">
        <f>RES_hhdet_in_tess!I48</f>
        <v>0.17970750371020247</v>
      </c>
      <c r="J447" s="99">
        <f>RES_hhdet_in_tess!J48</f>
        <v>0.36070005680068262</v>
      </c>
      <c r="K447" s="99">
        <f>RES_hhdet_in_tess!K48</f>
        <v>0.18147166580921581</v>
      </c>
      <c r="L447" s="99">
        <f>RES_hhdet_in_tess!L48</f>
        <v>0.31399167927073923</v>
      </c>
      <c r="M447" s="99">
        <f>RES_hhdet_in_tess!M48</f>
        <v>0.15186876753558842</v>
      </c>
      <c r="N447" s="99">
        <f>RES_hhdet_in_tess!N48</f>
        <v>0.29261718426672317</v>
      </c>
      <c r="O447" s="99">
        <f>RES_hhdet_in_tess!O48</f>
        <v>0.3395800425434975</v>
      </c>
      <c r="P447" s="99">
        <f>RES_hhdet_in_tess!P48</f>
        <v>0.19432529405859705</v>
      </c>
      <c r="Q447" s="99">
        <f>RES_hhdet_in_tess!Q48</f>
        <v>0.29408814444222553</v>
      </c>
      <c r="R447" s="99">
        <f>RES_hhdet_in_tess!R48</f>
        <v>0.17587256578063395</v>
      </c>
      <c r="S447" s="99">
        <f>RES_hhdet_in_tess!S48</f>
        <v>0.12638135652764934</v>
      </c>
      <c r="T447" s="99">
        <f>RES_hhdet_in_tess!T48</f>
        <v>0.24296429847649972</v>
      </c>
      <c r="U447" s="99">
        <f>RES_hhdet_in_tess!U48</f>
        <v>0.34478748404528253</v>
      </c>
      <c r="V447" s="99">
        <f>RES_hhdet_in_tess!V48</f>
        <v>0.5635800769341206</v>
      </c>
      <c r="W447" s="99">
        <f>RES_hhdet_in_tess!W48</f>
        <v>0</v>
      </c>
      <c r="X447" s="99">
        <f>RES_hhdet_in_tess!X48</f>
        <v>0</v>
      </c>
      <c r="Y447" s="99">
        <f>RES_hhdet_in_tess!Y48</f>
        <v>1.3151318141655963</v>
      </c>
      <c r="DA447" s="63" t="s">
        <v>4638</v>
      </c>
    </row>
    <row r="448" spans="1:105" ht="12" customHeight="1" x14ac:dyDescent="0.25">
      <c r="A448" s="121" t="s">
        <v>55</v>
      </c>
      <c r="B448" s="123"/>
      <c r="C448" s="123">
        <v>14.033905582615978</v>
      </c>
      <c r="D448" s="123">
        <v>13.073023925437854</v>
      </c>
      <c r="E448" s="123">
        <v>13.469119911829658</v>
      </c>
      <c r="F448" s="123">
        <v>12.583119713913327</v>
      </c>
      <c r="G448" s="123">
        <v>11.078488925625692</v>
      </c>
      <c r="H448" s="123">
        <v>11.028687243359565</v>
      </c>
      <c r="I448" s="123">
        <v>11.406271884500661</v>
      </c>
      <c r="J448" s="123">
        <v>11.604897460591685</v>
      </c>
      <c r="K448" s="123">
        <v>12.316986369467026</v>
      </c>
      <c r="L448" s="123">
        <v>13.058677293569177</v>
      </c>
      <c r="M448" s="123">
        <v>11.076634651409407</v>
      </c>
      <c r="N448" s="123">
        <v>12.04174548568108</v>
      </c>
      <c r="O448" s="123">
        <v>12.493711336514844</v>
      </c>
      <c r="P448" s="123">
        <v>11.332984423137086</v>
      </c>
      <c r="Q448" s="123">
        <v>11.858397153354437</v>
      </c>
      <c r="R448" s="123">
        <v>11.362631826291622</v>
      </c>
      <c r="S448" s="123">
        <v>12.208426312068481</v>
      </c>
      <c r="T448" s="123">
        <v>11.026954521653094</v>
      </c>
      <c r="U448" s="123">
        <v>13.742980212711634</v>
      </c>
      <c r="V448" s="123">
        <v>11.507746675740108</v>
      </c>
      <c r="W448" s="123">
        <v>0</v>
      </c>
      <c r="X448" s="123">
        <v>0</v>
      </c>
      <c r="Y448" s="123">
        <v>16.134691573845149</v>
      </c>
      <c r="DA448" s="130" t="s">
        <v>4639</v>
      </c>
    </row>
    <row r="449" spans="1:105" ht="12" customHeight="1" x14ac:dyDescent="0.25">
      <c r="A449" s="97" t="s">
        <v>138</v>
      </c>
      <c r="B449" s="99"/>
      <c r="C449" s="99">
        <v>14.084979268814676</v>
      </c>
      <c r="D449" s="99">
        <v>13.059923492448171</v>
      </c>
      <c r="E449" s="99">
        <v>13.525060482303481</v>
      </c>
      <c r="F449" s="99">
        <v>12.588634633763579</v>
      </c>
      <c r="G449" s="99">
        <v>11.034461725190093</v>
      </c>
      <c r="H449" s="99">
        <v>10.959782795365003</v>
      </c>
      <c r="I449" s="99">
        <v>11.451377842768208</v>
      </c>
      <c r="J449" s="99">
        <v>11.571425181933296</v>
      </c>
      <c r="K449" s="99">
        <v>12.264986813374565</v>
      </c>
      <c r="L449" s="99">
        <v>13.0816888238659</v>
      </c>
      <c r="M449" s="99">
        <v>11.074052570770272</v>
      </c>
      <c r="N449" s="99">
        <v>12.040204709812889</v>
      </c>
      <c r="O449" s="99">
        <v>12.489631502346581</v>
      </c>
      <c r="P449" s="99">
        <v>11.358003129498961</v>
      </c>
      <c r="Q449" s="99">
        <v>11.903823918945809</v>
      </c>
      <c r="R449" s="99">
        <v>11.336310680202773</v>
      </c>
      <c r="S449" s="99">
        <v>12.194781531132591</v>
      </c>
      <c r="T449" s="99">
        <v>11.011000444550977</v>
      </c>
      <c r="U449" s="99">
        <v>13.729296191507023</v>
      </c>
      <c r="V449" s="99">
        <v>11.55385486816637</v>
      </c>
      <c r="W449" s="99">
        <v>0</v>
      </c>
      <c r="X449" s="99">
        <v>0</v>
      </c>
      <c r="Y449" s="99">
        <v>13.188595471646149</v>
      </c>
      <c r="DA449" s="63" t="s">
        <v>4640</v>
      </c>
    </row>
    <row r="450" spans="1:105" ht="12" customHeight="1" x14ac:dyDescent="0.25">
      <c r="A450" s="97" t="s">
        <v>137</v>
      </c>
      <c r="B450" s="99"/>
      <c r="C450" s="99">
        <v>14.085283428312813</v>
      </c>
      <c r="D450" s="99">
        <v>0</v>
      </c>
      <c r="E450" s="99">
        <v>13.525288458589964</v>
      </c>
      <c r="F450" s="99">
        <v>0</v>
      </c>
      <c r="G450" s="99">
        <v>0</v>
      </c>
      <c r="H450" s="99">
        <v>10.961543204920268</v>
      </c>
      <c r="I450" s="99">
        <v>11.454077454177543</v>
      </c>
      <c r="J450" s="99">
        <v>11.574493768067438</v>
      </c>
      <c r="K450" s="99">
        <v>12.268626932683432</v>
      </c>
      <c r="L450" s="99">
        <v>13.086774687555375</v>
      </c>
      <c r="M450" s="99">
        <v>11.076541995868999</v>
      </c>
      <c r="N450" s="99">
        <v>12.041922375874723</v>
      </c>
      <c r="O450" s="99">
        <v>12.491919591808603</v>
      </c>
      <c r="P450" s="99">
        <v>11.366070988803919</v>
      </c>
      <c r="Q450" s="99">
        <v>11.913921420819369</v>
      </c>
      <c r="R450" s="99">
        <v>11.346791888480816</v>
      </c>
      <c r="S450" s="99">
        <v>12.20611795121161</v>
      </c>
      <c r="T450" s="99">
        <v>11.02434550810993</v>
      </c>
      <c r="U450" s="99">
        <v>13.750020110025902</v>
      </c>
      <c r="V450" s="99">
        <v>11.577216734467266</v>
      </c>
      <c r="W450" s="99">
        <v>0</v>
      </c>
      <c r="X450" s="99">
        <v>0</v>
      </c>
      <c r="Y450" s="99">
        <v>0</v>
      </c>
      <c r="DA450" s="63" t="s">
        <v>4641</v>
      </c>
    </row>
    <row r="451" spans="1:105" ht="12" customHeight="1" x14ac:dyDescent="0.25">
      <c r="A451" s="100" t="s">
        <v>211</v>
      </c>
      <c r="B451" s="102"/>
      <c r="C451" s="102">
        <v>11.242037806775469</v>
      </c>
      <c r="D451" s="102">
        <v>0</v>
      </c>
      <c r="E451" s="102">
        <v>10.771889419845541</v>
      </c>
      <c r="F451" s="102">
        <v>0</v>
      </c>
      <c r="G451" s="102">
        <v>0</v>
      </c>
      <c r="H451" s="102">
        <v>8.7721415899344954</v>
      </c>
      <c r="I451" s="102">
        <v>9.2966341832639294</v>
      </c>
      <c r="J451" s="102">
        <v>9.3044526367865856</v>
      </c>
      <c r="K451" s="102">
        <v>9.8661001827003165</v>
      </c>
      <c r="L451" s="102">
        <v>10.491043063306085</v>
      </c>
      <c r="M451" s="102">
        <v>8.9118811317465827</v>
      </c>
      <c r="N451" s="102">
        <v>9.6792968222723914</v>
      </c>
      <c r="O451" s="102">
        <v>10.027329238623375</v>
      </c>
      <c r="P451" s="102">
        <v>9.1307280184201236</v>
      </c>
      <c r="Q451" s="102">
        <v>9.555600676285092</v>
      </c>
      <c r="R451" s="102">
        <v>9.1244888327653619</v>
      </c>
      <c r="S451" s="102">
        <v>9.8168589367508758</v>
      </c>
      <c r="T451" s="102">
        <v>8.874714232563166</v>
      </c>
      <c r="U451" s="102">
        <v>11.056932137257483</v>
      </c>
      <c r="V451" s="102">
        <v>9.3031784073601891</v>
      </c>
      <c r="W451" s="102">
        <v>0</v>
      </c>
      <c r="X451" s="102">
        <v>0</v>
      </c>
      <c r="Y451" s="102">
        <v>0</v>
      </c>
      <c r="DA451" s="131" t="s">
        <v>4642</v>
      </c>
    </row>
    <row r="452" spans="1:105" ht="12" customHeight="1" x14ac:dyDescent="0.25">
      <c r="A452" s="103" t="s">
        <v>52</v>
      </c>
      <c r="B452" s="105"/>
      <c r="C452" s="105">
        <v>2.8432456215373447</v>
      </c>
      <c r="D452" s="105">
        <v>0</v>
      </c>
      <c r="E452" s="105">
        <v>2.7533990387444232</v>
      </c>
      <c r="F452" s="105">
        <v>0</v>
      </c>
      <c r="G452" s="105">
        <v>0</v>
      </c>
      <c r="H452" s="105">
        <v>2.1894016149857758</v>
      </c>
      <c r="I452" s="105">
        <v>2.157443270913614</v>
      </c>
      <c r="J452" s="105">
        <v>2.2700411312808515</v>
      </c>
      <c r="K452" s="105">
        <v>2.4025267499831138</v>
      </c>
      <c r="L452" s="105">
        <v>2.5957316242492916</v>
      </c>
      <c r="M452" s="105">
        <v>2.1646608641224159</v>
      </c>
      <c r="N452" s="105">
        <v>2.3626255536023311</v>
      </c>
      <c r="O452" s="105">
        <v>2.4645903531852289</v>
      </c>
      <c r="P452" s="105">
        <v>2.2353429703837984</v>
      </c>
      <c r="Q452" s="105">
        <v>2.358320744534276</v>
      </c>
      <c r="R452" s="105">
        <v>2.2223030557154542</v>
      </c>
      <c r="S452" s="105">
        <v>2.3892590144607371</v>
      </c>
      <c r="T452" s="105">
        <v>2.1496312755467648</v>
      </c>
      <c r="U452" s="105">
        <v>2.6930879727684212</v>
      </c>
      <c r="V452" s="105">
        <v>2.2740383271070779</v>
      </c>
      <c r="W452" s="105">
        <v>0</v>
      </c>
      <c r="X452" s="105">
        <v>0</v>
      </c>
      <c r="Y452" s="105">
        <v>0</v>
      </c>
      <c r="DA452" s="132" t="s">
        <v>4643</v>
      </c>
    </row>
    <row r="453" spans="1:105" ht="12" customHeight="1" x14ac:dyDescent="0.25">
      <c r="A453" s="106" t="s">
        <v>122</v>
      </c>
      <c r="B453" s="102"/>
      <c r="C453" s="102">
        <v>13.37822786723796</v>
      </c>
      <c r="D453" s="102">
        <v>13.247703393878044</v>
      </c>
      <c r="E453" s="102">
        <v>12.745936382676426</v>
      </c>
      <c r="F453" s="102">
        <v>12.563928364909293</v>
      </c>
      <c r="G453" s="102">
        <v>11.303244959897707</v>
      </c>
      <c r="H453" s="102">
        <v>11.263079306636275</v>
      </c>
      <c r="I453" s="102">
        <v>10.81359026959437</v>
      </c>
      <c r="J453" s="102">
        <v>12.207090823481094</v>
      </c>
      <c r="K453" s="102">
        <v>13.036669378135871</v>
      </c>
      <c r="L453" s="102">
        <v>12.567810861543414</v>
      </c>
      <c r="M453" s="102">
        <v>11.139860105922255</v>
      </c>
      <c r="N453" s="102">
        <v>12.087676378051375</v>
      </c>
      <c r="O453" s="102">
        <v>12.595724960303913</v>
      </c>
      <c r="P453" s="102">
        <v>11.205032910362627</v>
      </c>
      <c r="Q453" s="102">
        <v>11.556705334668532</v>
      </c>
      <c r="R453" s="102">
        <v>11.5447880014672</v>
      </c>
      <c r="S453" s="102">
        <v>12.352495607520776</v>
      </c>
      <c r="T453" s="102">
        <v>11.32107734580037</v>
      </c>
      <c r="U453" s="102">
        <v>14.172560146632511</v>
      </c>
      <c r="V453" s="102">
        <v>10.391372993598685</v>
      </c>
      <c r="W453" s="102">
        <v>0</v>
      </c>
      <c r="X453" s="102">
        <v>0</v>
      </c>
      <c r="Y453" s="102">
        <v>16.689632335198475</v>
      </c>
      <c r="DA453" s="131" t="s">
        <v>4644</v>
      </c>
    </row>
    <row r="454" spans="1:105" ht="12" customHeight="1" x14ac:dyDescent="0.25">
      <c r="A454" s="107" t="s">
        <v>121</v>
      </c>
      <c r="B454" s="105"/>
      <c r="C454" s="105">
        <v>13.378241672122943</v>
      </c>
      <c r="D454" s="105">
        <v>13.247669261299684</v>
      </c>
      <c r="E454" s="105">
        <v>12.74581156159493</v>
      </c>
      <c r="F454" s="105">
        <v>12.563948045466711</v>
      </c>
      <c r="G454" s="105">
        <v>11.303440055291693</v>
      </c>
      <c r="H454" s="105">
        <v>11.263718905147165</v>
      </c>
      <c r="I454" s="105">
        <v>10.814218814788601</v>
      </c>
      <c r="J454" s="105">
        <v>12.208551164247023</v>
      </c>
      <c r="K454" s="105">
        <v>13.037747219523053</v>
      </c>
      <c r="L454" s="105">
        <v>12.568531061680032</v>
      </c>
      <c r="M454" s="105">
        <v>11.14012718472477</v>
      </c>
      <c r="N454" s="105">
        <v>12.087946443092266</v>
      </c>
      <c r="O454" s="105">
        <v>12.596449098096702</v>
      </c>
      <c r="P454" s="105">
        <v>11.207347356016811</v>
      </c>
      <c r="Q454" s="105">
        <v>11.559461268279804</v>
      </c>
      <c r="R454" s="105">
        <v>11.547749057786229</v>
      </c>
      <c r="S454" s="105">
        <v>12.354999665998756</v>
      </c>
      <c r="T454" s="105">
        <v>11.323149853442823</v>
      </c>
      <c r="U454" s="105">
        <v>14.174730733476245</v>
      </c>
      <c r="V454" s="105">
        <v>10.392841796665717</v>
      </c>
      <c r="W454" s="105">
        <v>0</v>
      </c>
      <c r="X454" s="105">
        <v>0</v>
      </c>
      <c r="Y454" s="105">
        <v>16.692020296014352</v>
      </c>
      <c r="DA454" s="132" t="s">
        <v>4645</v>
      </c>
    </row>
    <row r="455" spans="1:105" ht="12" customHeight="1" x14ac:dyDescent="0.25">
      <c r="A455" s="108" t="s">
        <v>53</v>
      </c>
      <c r="B455" s="99"/>
      <c r="C455" s="99">
        <v>10.677673479915171</v>
      </c>
      <c r="D455" s="99">
        <v>10.600008970532635</v>
      </c>
      <c r="E455" s="99">
        <v>10.151042199063236</v>
      </c>
      <c r="F455" s="99">
        <v>10.019477772743169</v>
      </c>
      <c r="G455" s="99">
        <v>9.053364634180074</v>
      </c>
      <c r="H455" s="99">
        <v>9.0140355156318979</v>
      </c>
      <c r="I455" s="99">
        <v>8.7771681489001558</v>
      </c>
      <c r="J455" s="99">
        <v>9.814400393913564</v>
      </c>
      <c r="K455" s="99">
        <v>10.484963488835932</v>
      </c>
      <c r="L455" s="99">
        <v>10.075496278148982</v>
      </c>
      <c r="M455" s="99">
        <v>8.9631334204665158</v>
      </c>
      <c r="N455" s="99">
        <v>9.7163547129944252</v>
      </c>
      <c r="O455" s="99">
        <v>10.111328328431634</v>
      </c>
      <c r="P455" s="99">
        <v>9.0032463565248815</v>
      </c>
      <c r="Q455" s="99">
        <v>9.2714086304286365</v>
      </c>
      <c r="R455" s="99">
        <v>9.2868666627828915</v>
      </c>
      <c r="S455" s="99">
        <v>9.9370234343919179</v>
      </c>
      <c r="T455" s="99">
        <v>9.1163267503328296</v>
      </c>
      <c r="U455" s="99">
        <v>11.399831150707106</v>
      </c>
      <c r="V455" s="99">
        <v>8.3500139982683628</v>
      </c>
      <c r="W455" s="99">
        <v>0</v>
      </c>
      <c r="X455" s="99">
        <v>0</v>
      </c>
      <c r="Y455" s="99">
        <v>13.47132425220118</v>
      </c>
      <c r="DA455" s="63" t="s">
        <v>4646</v>
      </c>
    </row>
    <row r="456" spans="1:105" ht="12" customHeight="1" x14ac:dyDescent="0.25">
      <c r="A456" s="108" t="s">
        <v>52</v>
      </c>
      <c r="B456" s="99"/>
      <c r="C456" s="99">
        <v>2.7005681922077729</v>
      </c>
      <c r="D456" s="99">
        <v>2.647660290767051</v>
      </c>
      <c r="E456" s="99">
        <v>2.5947693625316925</v>
      </c>
      <c r="F456" s="99">
        <v>2.5444702727235446</v>
      </c>
      <c r="G456" s="99">
        <v>2.2500754211116214</v>
      </c>
      <c r="H456" s="99">
        <v>2.249683389515269</v>
      </c>
      <c r="I456" s="99">
        <v>2.0370506658884486</v>
      </c>
      <c r="J456" s="99">
        <v>2.3941507703334621</v>
      </c>
      <c r="K456" s="99">
        <v>2.5527837306871208</v>
      </c>
      <c r="L456" s="99">
        <v>2.4930347835310491</v>
      </c>
      <c r="M456" s="99">
        <v>2.1769937642582566</v>
      </c>
      <c r="N456" s="99">
        <v>2.3715917300978417</v>
      </c>
      <c r="O456" s="99">
        <v>2.485120769665067</v>
      </c>
      <c r="P456" s="99">
        <v>2.2041009994919309</v>
      </c>
      <c r="Q456" s="99">
        <v>2.2880526378511687</v>
      </c>
      <c r="R456" s="99">
        <v>2.2608823950033372</v>
      </c>
      <c r="S456" s="99">
        <v>2.4179762316068367</v>
      </c>
      <c r="T456" s="99">
        <v>2.2068231031099925</v>
      </c>
      <c r="U456" s="99">
        <v>2.7748995827691409</v>
      </c>
      <c r="V456" s="99">
        <v>2.0428277983973526</v>
      </c>
      <c r="W456" s="99">
        <v>0</v>
      </c>
      <c r="X456" s="99">
        <v>0</v>
      </c>
      <c r="Y456" s="99">
        <v>3.2206960438131738</v>
      </c>
      <c r="DA456" s="63" t="s">
        <v>4647</v>
      </c>
    </row>
    <row r="457" spans="1:105" ht="12" customHeight="1" x14ac:dyDescent="0.25">
      <c r="A457" s="121" t="s">
        <v>54</v>
      </c>
      <c r="B457" s="123"/>
      <c r="C457" s="123">
        <v>1.3672125457489788</v>
      </c>
      <c r="D457" s="123">
        <v>1.350482051504027</v>
      </c>
      <c r="E457" s="123">
        <v>1.3464670587850167</v>
      </c>
      <c r="F457" s="123">
        <v>1.3164737111518803</v>
      </c>
      <c r="G457" s="123">
        <v>1.1843255816650509</v>
      </c>
      <c r="H457" s="123">
        <v>1.165900184461232</v>
      </c>
      <c r="I457" s="123">
        <v>1.16011480088579</v>
      </c>
      <c r="J457" s="123">
        <v>1.4115392139788732</v>
      </c>
      <c r="K457" s="123">
        <v>1.5757881833279881</v>
      </c>
      <c r="L457" s="123">
        <v>1.5415720449916479</v>
      </c>
      <c r="M457" s="123">
        <v>1.3196701964178232</v>
      </c>
      <c r="N457" s="123">
        <v>1.4996188670822581</v>
      </c>
      <c r="O457" s="123">
        <v>1.5759739237631378</v>
      </c>
      <c r="P457" s="123">
        <v>1.4271319844927461</v>
      </c>
      <c r="Q457" s="123">
        <v>1.5168837352886912</v>
      </c>
      <c r="R457" s="123">
        <v>1.5131858378489433</v>
      </c>
      <c r="S457" s="123">
        <v>1.6791334270665907</v>
      </c>
      <c r="T457" s="123">
        <v>1.6271985967761358</v>
      </c>
      <c r="U457" s="123">
        <v>2.116579760519766</v>
      </c>
      <c r="V457" s="123">
        <v>2.0895768601136142</v>
      </c>
      <c r="W457" s="123">
        <v>0</v>
      </c>
      <c r="X457" s="123">
        <v>0</v>
      </c>
      <c r="Y457" s="123">
        <v>3.2691933127058581</v>
      </c>
      <c r="DA457" s="130" t="s">
        <v>4648</v>
      </c>
    </row>
    <row r="458" spans="1:105" ht="12" customHeight="1" x14ac:dyDescent="0.25">
      <c r="A458" s="97" t="s">
        <v>50</v>
      </c>
      <c r="B458" s="99"/>
      <c r="C458" s="99">
        <v>1.5070124734784336</v>
      </c>
      <c r="D458" s="99">
        <v>1.404118675127541</v>
      </c>
      <c r="E458" s="99">
        <v>1.5693154079334501</v>
      </c>
      <c r="F458" s="99">
        <v>1.3286318046648162</v>
      </c>
      <c r="G458" s="99">
        <v>1.4341779086022495</v>
      </c>
      <c r="H458" s="99">
        <v>0.75481398998654115</v>
      </c>
      <c r="I458" s="99">
        <v>0.99764062977202772</v>
      </c>
      <c r="J458" s="99">
        <v>1.6107643763231407</v>
      </c>
      <c r="K458" s="99">
        <v>1.967050099741386</v>
      </c>
      <c r="L458" s="99">
        <v>1.4933504116608753</v>
      </c>
      <c r="M458" s="99">
        <v>1.226746094140978</v>
      </c>
      <c r="N458" s="99">
        <v>1.1204099308496878</v>
      </c>
      <c r="O458" s="99">
        <v>1.6051731970180749</v>
      </c>
      <c r="P458" s="99">
        <v>1.3975643086126843</v>
      </c>
      <c r="Q458" s="99">
        <v>1.8054676413871202</v>
      </c>
      <c r="R458" s="99">
        <v>1.445478899488593</v>
      </c>
      <c r="S458" s="99">
        <v>1.6505240746109884</v>
      </c>
      <c r="T458" s="99">
        <v>1.6282369076545138</v>
      </c>
      <c r="U458" s="99">
        <v>2.1470096893718535</v>
      </c>
      <c r="V458" s="99">
        <v>2.0666592949194884</v>
      </c>
      <c r="W458" s="99">
        <v>0</v>
      </c>
      <c r="X458" s="99">
        <v>0</v>
      </c>
      <c r="Y458" s="99">
        <v>3.0368259587444482</v>
      </c>
      <c r="DA458" s="63" t="s">
        <v>4649</v>
      </c>
    </row>
    <row r="459" spans="1:105" ht="12" customHeight="1" x14ac:dyDescent="0.25">
      <c r="A459" s="109" t="s">
        <v>120</v>
      </c>
      <c r="B459" s="110"/>
      <c r="C459" s="110">
        <v>1.3455329296881384</v>
      </c>
      <c r="D459" s="110">
        <v>1.3427129224997083</v>
      </c>
      <c r="E459" s="110">
        <v>1.3149202240590958</v>
      </c>
      <c r="F459" s="110">
        <v>1.3155048446134345</v>
      </c>
      <c r="G459" s="110">
        <v>1.1627261982616017</v>
      </c>
      <c r="H459" s="110">
        <v>1.1986885254682038</v>
      </c>
      <c r="I459" s="110">
        <v>1.1787421554949533</v>
      </c>
      <c r="J459" s="110">
        <v>1.3762910605107066</v>
      </c>
      <c r="K459" s="110">
        <v>1.5291887736666576</v>
      </c>
      <c r="L459" s="110">
        <v>1.5438446159466928</v>
      </c>
      <c r="M459" s="110">
        <v>1.3207185940293413</v>
      </c>
      <c r="N459" s="110">
        <v>1.5087357369777452</v>
      </c>
      <c r="O459" s="110">
        <v>1.5736640252823824</v>
      </c>
      <c r="P459" s="110">
        <v>1.4307919770695698</v>
      </c>
      <c r="Q459" s="110">
        <v>1.4871840665073597</v>
      </c>
      <c r="R459" s="110">
        <v>1.5197042076910887</v>
      </c>
      <c r="S459" s="110">
        <v>1.680561169989137</v>
      </c>
      <c r="T459" s="110">
        <v>1.6271703481059212</v>
      </c>
      <c r="U459" s="110">
        <v>2.115518488688573</v>
      </c>
      <c r="V459" s="110">
        <v>2.0906373981992425</v>
      </c>
      <c r="W459" s="110">
        <v>0</v>
      </c>
      <c r="X459" s="110">
        <v>0</v>
      </c>
      <c r="Y459" s="110">
        <v>3.2759503601554631</v>
      </c>
      <c r="DA459" s="60" t="s">
        <v>4650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76.520608044165598</v>
      </c>
      <c r="D461" s="118">
        <f t="shared" si="239"/>
        <v>71.026462029144767</v>
      </c>
      <c r="E461" s="118">
        <f t="shared" si="239"/>
        <v>76.752968931961689</v>
      </c>
      <c r="F461" s="118">
        <f t="shared" si="239"/>
        <v>66.780225208227037</v>
      </c>
      <c r="G461" s="118">
        <f t="shared" si="239"/>
        <v>62.994904511064689</v>
      </c>
      <c r="H461" s="118">
        <f t="shared" si="239"/>
        <v>61.968753550545351</v>
      </c>
      <c r="I461" s="118">
        <f t="shared" si="239"/>
        <v>65.998333050359292</v>
      </c>
      <c r="J461" s="118">
        <f t="shared" si="239"/>
        <v>58.535560772926225</v>
      </c>
      <c r="K461" s="118">
        <f t="shared" si="239"/>
        <v>59.581053957151241</v>
      </c>
      <c r="L461" s="118">
        <f t="shared" si="239"/>
        <v>69.340406404007851</v>
      </c>
      <c r="M461" s="118">
        <f t="shared" si="239"/>
        <v>53.701513150658393</v>
      </c>
      <c r="N461" s="118">
        <f t="shared" si="239"/>
        <v>57.481798975336822</v>
      </c>
      <c r="O461" s="118">
        <f t="shared" si="239"/>
        <v>51.684693725413865</v>
      </c>
      <c r="P461" s="118">
        <f t="shared" si="239"/>
        <v>47.292604011176671</v>
      </c>
      <c r="Q461" s="118">
        <f t="shared" si="239"/>
        <v>43.678530146662929</v>
      </c>
      <c r="R461" s="118">
        <f t="shared" ref="R461:V461" si="240">R462+R465+R467+R476</f>
        <v>44.069318133648842</v>
      </c>
      <c r="S461" s="118">
        <f t="shared" si="240"/>
        <v>42.888722628556003</v>
      </c>
      <c r="T461" s="118">
        <f t="shared" si="240"/>
        <v>39.393451037177051</v>
      </c>
      <c r="U461" s="118">
        <f t="shared" si="240"/>
        <v>38.943933846232895</v>
      </c>
      <c r="V461" s="118">
        <f t="shared" si="240"/>
        <v>36.000017769230475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17.896217382628329</v>
      </c>
      <c r="DA461" s="129" t="s">
        <v>4801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70.571687745272129</v>
      </c>
      <c r="D462" s="123">
        <f t="shared" si="242"/>
        <v>65.518803189709331</v>
      </c>
      <c r="E462" s="123">
        <f t="shared" si="242"/>
        <v>71.081290640363335</v>
      </c>
      <c r="F462" s="123">
        <f t="shared" si="242"/>
        <v>62.399894513206036</v>
      </c>
      <c r="G462" s="123">
        <f t="shared" si="242"/>
        <v>58.872683330552299</v>
      </c>
      <c r="H462" s="123">
        <f t="shared" si="242"/>
        <v>58.222946400497484</v>
      </c>
      <c r="I462" s="123">
        <f t="shared" si="242"/>
        <v>61.30479961137349</v>
      </c>
      <c r="J462" s="123">
        <f t="shared" si="242"/>
        <v>53.679926529346254</v>
      </c>
      <c r="K462" s="123">
        <f t="shared" si="242"/>
        <v>54.63132941721009</v>
      </c>
      <c r="L462" s="123">
        <f t="shared" si="242"/>
        <v>64.111254239559273</v>
      </c>
      <c r="M462" s="123">
        <f t="shared" si="242"/>
        <v>49.353829396499592</v>
      </c>
      <c r="N462" s="123">
        <f t="shared" si="242"/>
        <v>52.797299104682715</v>
      </c>
      <c r="O462" s="123">
        <f t="shared" si="242"/>
        <v>46.982110074383229</v>
      </c>
      <c r="P462" s="123">
        <f t="shared" si="242"/>
        <v>43.720865773515499</v>
      </c>
      <c r="Q462" s="123">
        <f t="shared" si="242"/>
        <v>39.940151704673852</v>
      </c>
      <c r="R462" s="123">
        <f t="shared" ref="R462:V462" si="243">SUM(R463:R464)</f>
        <v>40.590186707908209</v>
      </c>
      <c r="S462" s="123">
        <f t="shared" si="243"/>
        <v>39.088212118802339</v>
      </c>
      <c r="T462" s="123">
        <f t="shared" si="243"/>
        <v>35.91396863603255</v>
      </c>
      <c r="U462" s="123">
        <f t="shared" si="243"/>
        <v>34.582602373315162</v>
      </c>
      <c r="V462" s="123">
        <f t="shared" si="243"/>
        <v>32.404909726356934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17.234544857009617</v>
      </c>
      <c r="DA462" s="130" t="s">
        <v>4802</v>
      </c>
    </row>
    <row r="463" spans="1:105" ht="12" customHeight="1" x14ac:dyDescent="0.25">
      <c r="A463" s="97" t="s">
        <v>211</v>
      </c>
      <c r="B463" s="99"/>
      <c r="C463" s="99">
        <v>70.571687745272129</v>
      </c>
      <c r="D463" s="99">
        <v>65.518803189709331</v>
      </c>
      <c r="E463" s="99">
        <v>71.081290640363335</v>
      </c>
      <c r="F463" s="99">
        <v>62.399894513206036</v>
      </c>
      <c r="G463" s="99">
        <v>58.872683330552299</v>
      </c>
      <c r="H463" s="99">
        <v>58.222946400497484</v>
      </c>
      <c r="I463" s="99">
        <v>61.30479961137349</v>
      </c>
      <c r="J463" s="99">
        <v>53.679926529346254</v>
      </c>
      <c r="K463" s="99">
        <v>54.63132941721009</v>
      </c>
      <c r="L463" s="99">
        <v>64.111254239559273</v>
      </c>
      <c r="M463" s="99">
        <v>49.353829396499592</v>
      </c>
      <c r="N463" s="99">
        <v>52.797299104682715</v>
      </c>
      <c r="O463" s="99">
        <v>46.982110074383229</v>
      </c>
      <c r="P463" s="99">
        <v>43.720865773515499</v>
      </c>
      <c r="Q463" s="99">
        <v>39.940151704673852</v>
      </c>
      <c r="R463" s="99">
        <v>40.590186707908209</v>
      </c>
      <c r="S463" s="99">
        <v>39.088212118802339</v>
      </c>
      <c r="T463" s="99">
        <v>35.91396863603255</v>
      </c>
      <c r="U463" s="99">
        <v>34.582602373315162</v>
      </c>
      <c r="V463" s="99">
        <v>32.404909726356934</v>
      </c>
      <c r="W463" s="99">
        <v>0</v>
      </c>
      <c r="X463" s="99">
        <v>0</v>
      </c>
      <c r="Y463" s="99">
        <v>17.234544857009617</v>
      </c>
      <c r="DA463" s="63" t="s">
        <v>4803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4804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4805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4806</v>
      </c>
    </row>
    <row r="467" spans="1:105" ht="12" customHeight="1" x14ac:dyDescent="0.25">
      <c r="A467" s="121" t="s">
        <v>55</v>
      </c>
      <c r="B467" s="123"/>
      <c r="C467" s="123">
        <v>5.874969731397881</v>
      </c>
      <c r="D467" s="123">
        <v>5.4427367972946907</v>
      </c>
      <c r="E467" s="123">
        <v>5.6005705767940208</v>
      </c>
      <c r="F467" s="123">
        <v>4.3445046786654409</v>
      </c>
      <c r="G467" s="123">
        <v>4.0805361243886686</v>
      </c>
      <c r="H467" s="123">
        <v>3.7254431889865667</v>
      </c>
      <c r="I467" s="123">
        <v>4.6560619609993807</v>
      </c>
      <c r="J467" s="123">
        <v>4.7672230811069216</v>
      </c>
      <c r="K467" s="123">
        <v>4.8733012201275674</v>
      </c>
      <c r="L467" s="123">
        <v>5.2046198341949816</v>
      </c>
      <c r="M467" s="123">
        <v>4.3426888017833551</v>
      </c>
      <c r="N467" s="123">
        <v>4.6749003381367702</v>
      </c>
      <c r="O467" s="123">
        <v>4.6596413983232745</v>
      </c>
      <c r="P467" s="123">
        <v>3.5155671535221025</v>
      </c>
      <c r="Q467" s="123">
        <v>3.6769316581569789</v>
      </c>
      <c r="R467" s="123">
        <v>3.4328852529837319</v>
      </c>
      <c r="S467" s="123">
        <v>3.7719744714738823</v>
      </c>
      <c r="T467" s="123">
        <v>3.4638240359271499</v>
      </c>
      <c r="U467" s="123">
        <v>4.3351018516668178</v>
      </c>
      <c r="V467" s="123">
        <v>3.5620095492651411</v>
      </c>
      <c r="W467" s="123">
        <v>0</v>
      </c>
      <c r="X467" s="123">
        <v>0</v>
      </c>
      <c r="Y467" s="123">
        <v>0.63063746360821815</v>
      </c>
      <c r="DA467" s="130" t="s">
        <v>4807</v>
      </c>
    </row>
    <row r="468" spans="1:105" ht="12" customHeight="1" x14ac:dyDescent="0.25">
      <c r="A468" s="97" t="s">
        <v>138</v>
      </c>
      <c r="B468" s="99"/>
      <c r="C468" s="99">
        <v>6.3331839882814069</v>
      </c>
      <c r="D468" s="99">
        <v>5.8509267116062915</v>
      </c>
      <c r="E468" s="99">
        <v>6.0340723966823058</v>
      </c>
      <c r="F468" s="99">
        <v>5.592983427575092</v>
      </c>
      <c r="G468" s="99">
        <v>4.8798524590846046</v>
      </c>
      <c r="H468" s="99">
        <v>4.8225626537571467</v>
      </c>
      <c r="I468" s="99">
        <v>5.0111160751015555</v>
      </c>
      <c r="J468" s="99">
        <v>5.0325261293293533</v>
      </c>
      <c r="K468" s="99">
        <v>5.225752092741816</v>
      </c>
      <c r="L468" s="99">
        <v>5.449270214966309</v>
      </c>
      <c r="M468" s="99">
        <v>4.5201069281194428</v>
      </c>
      <c r="N468" s="99">
        <v>4.8319585875494599</v>
      </c>
      <c r="O468" s="99">
        <v>4.8463970940100962</v>
      </c>
      <c r="P468" s="99">
        <v>4.2068007338912921</v>
      </c>
      <c r="Q468" s="99">
        <v>4.2321672545079663</v>
      </c>
      <c r="R468" s="99">
        <v>3.9293089693576198</v>
      </c>
      <c r="S468" s="99">
        <v>4.1294588228911095</v>
      </c>
      <c r="T468" s="99">
        <v>3.6525510527974752</v>
      </c>
      <c r="U468" s="99">
        <v>4.4742490158139869</v>
      </c>
      <c r="V468" s="99">
        <v>3.7120138870616044</v>
      </c>
      <c r="W468" s="99">
        <v>0</v>
      </c>
      <c r="X468" s="99">
        <v>0</v>
      </c>
      <c r="Y468" s="99">
        <v>3.9773867754300487</v>
      </c>
      <c r="DA468" s="63" t="s">
        <v>4808</v>
      </c>
    </row>
    <row r="469" spans="1:105" ht="12" customHeight="1" x14ac:dyDescent="0.25">
      <c r="A469" s="97" t="s">
        <v>137</v>
      </c>
      <c r="B469" s="99"/>
      <c r="C469" s="99">
        <v>5.0548809816967708</v>
      </c>
      <c r="D469" s="99">
        <v>0</v>
      </c>
      <c r="E469" s="99">
        <v>4.8057722694437919</v>
      </c>
      <c r="F469" s="99">
        <v>0</v>
      </c>
      <c r="G469" s="99">
        <v>0</v>
      </c>
      <c r="H469" s="99">
        <v>3.8599489802826006</v>
      </c>
      <c r="I469" s="99">
        <v>4.0682015421849762</v>
      </c>
      <c r="J469" s="99">
        <v>4.0465975692298093</v>
      </c>
      <c r="K469" s="99">
        <v>4.2036566741942618</v>
      </c>
      <c r="L469" s="99">
        <v>4.3701183584573533</v>
      </c>
      <c r="M469" s="99">
        <v>3.6375712855571849</v>
      </c>
      <c r="N469" s="99">
        <v>3.8844822433709356</v>
      </c>
      <c r="O469" s="99">
        <v>3.8909409996296849</v>
      </c>
      <c r="P469" s="99">
        <v>3.3818579631388075</v>
      </c>
      <c r="Q469" s="99">
        <v>3.3973032997374304</v>
      </c>
      <c r="R469" s="99">
        <v>3.1626634822209252</v>
      </c>
      <c r="S469" s="99">
        <v>3.3242346036254369</v>
      </c>
      <c r="T469" s="99">
        <v>2.9439056856515475</v>
      </c>
      <c r="U469" s="99">
        <v>3.6033506046471282</v>
      </c>
      <c r="V469" s="99">
        <v>2.9889182299736858</v>
      </c>
      <c r="W469" s="99">
        <v>0</v>
      </c>
      <c r="X469" s="99">
        <v>0</v>
      </c>
      <c r="Y469" s="99">
        <v>0</v>
      </c>
      <c r="DA469" s="63" t="s">
        <v>4809</v>
      </c>
    </row>
    <row r="470" spans="1:105" ht="12" customHeight="1" x14ac:dyDescent="0.25">
      <c r="A470" s="100" t="s">
        <v>211</v>
      </c>
      <c r="B470" s="102"/>
      <c r="C470" s="102">
        <v>5.0548809816967708</v>
      </c>
      <c r="D470" s="102">
        <v>0</v>
      </c>
      <c r="E470" s="102">
        <v>4.8057722694437919</v>
      </c>
      <c r="F470" s="102">
        <v>0</v>
      </c>
      <c r="G470" s="102">
        <v>0</v>
      </c>
      <c r="H470" s="102">
        <v>3.8599489802826006</v>
      </c>
      <c r="I470" s="102">
        <v>4.0682015421849762</v>
      </c>
      <c r="J470" s="102">
        <v>4.0465975692298093</v>
      </c>
      <c r="K470" s="102">
        <v>4.2036566741942618</v>
      </c>
      <c r="L470" s="102">
        <v>4.3701183584573533</v>
      </c>
      <c r="M470" s="102">
        <v>3.6375712855571849</v>
      </c>
      <c r="N470" s="102">
        <v>3.8844822433709356</v>
      </c>
      <c r="O470" s="102">
        <v>3.8909409996296849</v>
      </c>
      <c r="P470" s="102">
        <v>3.3818579631388075</v>
      </c>
      <c r="Q470" s="102">
        <v>3.3973032997374304</v>
      </c>
      <c r="R470" s="102">
        <v>3.1626634822209252</v>
      </c>
      <c r="S470" s="102">
        <v>3.3242346036254369</v>
      </c>
      <c r="T470" s="102">
        <v>2.9439056856515475</v>
      </c>
      <c r="U470" s="102">
        <v>3.6033506046471282</v>
      </c>
      <c r="V470" s="102">
        <v>2.9889182299736858</v>
      </c>
      <c r="W470" s="102">
        <v>0</v>
      </c>
      <c r="X470" s="102">
        <v>0</v>
      </c>
      <c r="Y470" s="102">
        <v>0</v>
      </c>
      <c r="DA470" s="131" t="s">
        <v>4810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4811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4812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4813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4814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4815</v>
      </c>
    </row>
    <row r="476" spans="1:105" ht="12" customHeight="1" x14ac:dyDescent="0.25">
      <c r="A476" s="121" t="s">
        <v>54</v>
      </c>
      <c r="B476" s="123"/>
      <c r="C476" s="123">
        <v>7.395056749559209E-2</v>
      </c>
      <c r="D476" s="123">
        <v>6.4922042140747246E-2</v>
      </c>
      <c r="E476" s="123">
        <v>7.1107714804328287E-2</v>
      </c>
      <c r="F476" s="123">
        <v>3.5826016355553589E-2</v>
      </c>
      <c r="G476" s="123">
        <v>4.1685056123723543E-2</v>
      </c>
      <c r="H476" s="123">
        <v>2.0363961061299573E-2</v>
      </c>
      <c r="I476" s="123">
        <v>3.7471477986425049E-2</v>
      </c>
      <c r="J476" s="123">
        <v>8.841116247304967E-2</v>
      </c>
      <c r="K476" s="123">
        <v>7.6423319813587645E-2</v>
      </c>
      <c r="L476" s="123">
        <v>2.4532330253586102E-2</v>
      </c>
      <c r="M476" s="123">
        <v>4.9949523754510422E-3</v>
      </c>
      <c r="N476" s="123">
        <v>9.5995325173325683E-3</v>
      </c>
      <c r="O476" s="123">
        <v>4.2942252707360712E-2</v>
      </c>
      <c r="P476" s="123">
        <v>5.6171084139075345E-2</v>
      </c>
      <c r="Q476" s="123">
        <v>6.1446783832096029E-2</v>
      </c>
      <c r="R476" s="123">
        <v>4.6246172756903854E-2</v>
      </c>
      <c r="S476" s="123">
        <v>2.8536038279778648E-2</v>
      </c>
      <c r="T476" s="123">
        <v>1.5658365217354329E-2</v>
      </c>
      <c r="U476" s="123">
        <v>2.6229621250914815E-2</v>
      </c>
      <c r="V476" s="123">
        <v>3.3098493608399851E-2</v>
      </c>
      <c r="W476" s="123">
        <v>0</v>
      </c>
      <c r="X476" s="123">
        <v>0</v>
      </c>
      <c r="Y476" s="123">
        <v>3.1035062010494979E-2</v>
      </c>
      <c r="DA476" s="130" t="s">
        <v>4816</v>
      </c>
    </row>
    <row r="477" spans="1:105" ht="12" customHeight="1" x14ac:dyDescent="0.25">
      <c r="A477" s="97" t="s">
        <v>50</v>
      </c>
      <c r="B477" s="99"/>
      <c r="C477" s="99">
        <v>0.55081713018854672</v>
      </c>
      <c r="D477" s="99">
        <v>0.51313176259171045</v>
      </c>
      <c r="E477" s="99">
        <v>0.57341601272183784</v>
      </c>
      <c r="F477" s="99">
        <v>0.48539883135390283</v>
      </c>
      <c r="G477" s="99">
        <v>0.52387975939274178</v>
      </c>
      <c r="H477" s="99">
        <v>0.27567859425181268</v>
      </c>
      <c r="I477" s="99">
        <v>0.36431055170316062</v>
      </c>
      <c r="J477" s="99">
        <v>0.5881175715661161</v>
      </c>
      <c r="K477" s="99">
        <v>0.71809528060135763</v>
      </c>
      <c r="L477" s="99">
        <v>0.54508330870011745</v>
      </c>
      <c r="M477" s="99">
        <v>0.44771960216946116</v>
      </c>
      <c r="N477" s="99">
        <v>0.40888443577449884</v>
      </c>
      <c r="O477" s="99">
        <v>0.58577241664367441</v>
      </c>
      <c r="P477" s="99">
        <v>0.5099557229858821</v>
      </c>
      <c r="Q477" s="99">
        <v>0.65850909540233371</v>
      </c>
      <c r="R477" s="99">
        <v>0.52660964461893744</v>
      </c>
      <c r="S477" s="99">
        <v>0.60034596564175535</v>
      </c>
      <c r="T477" s="99">
        <v>0.5911987647918171</v>
      </c>
      <c r="U477" s="99">
        <v>0.77831356904156856</v>
      </c>
      <c r="V477" s="99">
        <v>0.74833625392741521</v>
      </c>
      <c r="W477" s="99">
        <v>0</v>
      </c>
      <c r="X477" s="99">
        <v>0</v>
      </c>
      <c r="Y477" s="99">
        <v>1.0982963611491832</v>
      </c>
      <c r="DA477" s="63" t="s">
        <v>4817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4818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10012</v>
      </c>
      <c r="C5" s="120">
        <v>10571</v>
      </c>
      <c r="D5" s="120">
        <v>11170</v>
      </c>
      <c r="E5" s="120">
        <v>11552</v>
      </c>
      <c r="F5" s="120">
        <v>12367</v>
      </c>
      <c r="G5" s="120">
        <v>13332</v>
      </c>
      <c r="H5" s="120">
        <v>14762</v>
      </c>
      <c r="I5" s="120">
        <v>15893</v>
      </c>
      <c r="J5" s="120">
        <v>16595</v>
      </c>
      <c r="K5" s="120">
        <v>16542</v>
      </c>
      <c r="L5" s="120">
        <v>15880</v>
      </c>
      <c r="M5" s="120">
        <v>14265</v>
      </c>
      <c r="N5" s="120">
        <v>13250</v>
      </c>
      <c r="O5" s="120">
        <v>12360</v>
      </c>
      <c r="P5" s="120">
        <v>11855</v>
      </c>
      <c r="Q5" s="120">
        <v>11283</v>
      </c>
      <c r="R5" s="120">
        <v>10927</v>
      </c>
      <c r="S5" s="120">
        <v>11005</v>
      </c>
      <c r="T5" s="120">
        <v>11299</v>
      </c>
      <c r="U5" s="120">
        <v>12028</v>
      </c>
      <c r="V5" s="120">
        <v>12127</v>
      </c>
      <c r="W5" s="120">
        <v>11419</v>
      </c>
      <c r="X5" s="120">
        <v>9370</v>
      </c>
      <c r="Y5" s="120">
        <v>6406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201</v>
      </c>
      <c r="B7" s="52">
        <v>10012</v>
      </c>
      <c r="C7" s="52">
        <v>10571</v>
      </c>
      <c r="D7" s="52">
        <v>11170</v>
      </c>
      <c r="E7" s="52">
        <v>11552</v>
      </c>
      <c r="F7" s="52">
        <v>12367</v>
      </c>
      <c r="G7" s="52">
        <v>13332</v>
      </c>
      <c r="H7" s="52">
        <v>14762</v>
      </c>
      <c r="I7" s="52">
        <v>15893</v>
      </c>
      <c r="J7" s="52">
        <v>16595</v>
      </c>
      <c r="K7" s="52">
        <v>16542</v>
      </c>
      <c r="L7" s="52">
        <v>15880</v>
      </c>
      <c r="M7" s="52">
        <v>14265</v>
      </c>
      <c r="N7" s="52">
        <v>13250</v>
      </c>
      <c r="O7" s="52">
        <v>12360</v>
      </c>
      <c r="P7" s="52">
        <v>11855</v>
      </c>
      <c r="Q7" s="52">
        <v>11283</v>
      </c>
      <c r="R7" s="52">
        <v>10927</v>
      </c>
      <c r="S7" s="52">
        <v>11005</v>
      </c>
      <c r="T7" s="52">
        <v>11299</v>
      </c>
      <c r="U7" s="52">
        <v>12028</v>
      </c>
      <c r="V7" s="52">
        <v>12127</v>
      </c>
      <c r="W7" s="52">
        <v>11419</v>
      </c>
      <c r="X7" s="52">
        <v>9370</v>
      </c>
      <c r="Y7" s="52">
        <v>6406</v>
      </c>
      <c r="DA7" s="63" t="s">
        <v>1085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235</v>
      </c>
      <c r="C9" s="52">
        <v>259</v>
      </c>
      <c r="D9" s="52">
        <v>285</v>
      </c>
      <c r="E9" s="52">
        <v>314</v>
      </c>
      <c r="F9" s="52">
        <v>349</v>
      </c>
      <c r="G9" s="52">
        <v>396</v>
      </c>
      <c r="H9" s="52">
        <v>473</v>
      </c>
      <c r="I9" s="52">
        <v>551</v>
      </c>
      <c r="J9" s="52">
        <v>640</v>
      </c>
      <c r="K9" s="52">
        <v>717</v>
      </c>
      <c r="L9" s="52">
        <v>753</v>
      </c>
      <c r="M9" s="52">
        <v>713</v>
      </c>
      <c r="N9" s="52">
        <v>637</v>
      </c>
      <c r="O9" s="52">
        <v>527</v>
      </c>
      <c r="P9" s="52">
        <v>422</v>
      </c>
      <c r="Q9" s="52">
        <v>341</v>
      </c>
      <c r="R9" s="52">
        <v>270</v>
      </c>
      <c r="S9" s="52">
        <v>246</v>
      </c>
      <c r="T9" s="52">
        <v>296</v>
      </c>
      <c r="U9" s="52">
        <v>410</v>
      </c>
      <c r="V9" s="52">
        <v>578</v>
      </c>
      <c r="W9" s="52">
        <v>779</v>
      </c>
      <c r="X9" s="52">
        <v>824</v>
      </c>
      <c r="Y9" s="52">
        <v>787</v>
      </c>
      <c r="DA9" s="63" t="s">
        <v>1086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134</v>
      </c>
      <c r="B11" s="52">
        <v>9674</v>
      </c>
      <c r="C11" s="52">
        <v>10214</v>
      </c>
      <c r="D11" s="52">
        <v>10792</v>
      </c>
      <c r="E11" s="52">
        <v>11159</v>
      </c>
      <c r="F11" s="52">
        <v>11938</v>
      </c>
      <c r="G11" s="52">
        <v>12862</v>
      </c>
      <c r="H11" s="52">
        <v>14232</v>
      </c>
      <c r="I11" s="52">
        <v>15317</v>
      </c>
      <c r="J11" s="52">
        <v>15989</v>
      </c>
      <c r="K11" s="52">
        <v>15938</v>
      </c>
      <c r="L11" s="52">
        <v>15305</v>
      </c>
      <c r="M11" s="52">
        <v>13747</v>
      </c>
      <c r="N11" s="52">
        <v>12767</v>
      </c>
      <c r="O11" s="52">
        <v>11907</v>
      </c>
      <c r="P11" s="52">
        <v>11423</v>
      </c>
      <c r="Q11" s="52">
        <v>10875</v>
      </c>
      <c r="R11" s="52">
        <v>10544</v>
      </c>
      <c r="S11" s="52">
        <v>10641</v>
      </c>
      <c r="T11" s="52">
        <v>10949</v>
      </c>
      <c r="U11" s="52">
        <v>11673</v>
      </c>
      <c r="V11" s="52">
        <v>11767</v>
      </c>
      <c r="W11" s="52">
        <v>11067</v>
      </c>
      <c r="X11" s="52">
        <v>9058</v>
      </c>
      <c r="Y11" s="52">
        <v>6143</v>
      </c>
      <c r="DA11" s="63" t="s">
        <v>1087</v>
      </c>
    </row>
    <row r="12" spans="1:105" ht="12" customHeight="1" x14ac:dyDescent="0.25">
      <c r="A12" s="97" t="s">
        <v>133</v>
      </c>
      <c r="B12" s="52">
        <v>1</v>
      </c>
      <c r="C12" s="52">
        <v>2</v>
      </c>
      <c r="D12" s="52">
        <v>2</v>
      </c>
      <c r="E12" s="52">
        <v>2</v>
      </c>
      <c r="F12" s="52">
        <v>2</v>
      </c>
      <c r="G12" s="52">
        <v>2</v>
      </c>
      <c r="H12" s="52">
        <v>3</v>
      </c>
      <c r="I12" s="52">
        <v>4</v>
      </c>
      <c r="J12" s="52">
        <v>4</v>
      </c>
      <c r="K12" s="52">
        <v>5</v>
      </c>
      <c r="L12" s="52">
        <v>5</v>
      </c>
      <c r="M12" s="52">
        <v>5</v>
      </c>
      <c r="N12" s="52">
        <v>5</v>
      </c>
      <c r="O12" s="52">
        <v>5</v>
      </c>
      <c r="P12" s="52">
        <v>4</v>
      </c>
      <c r="Q12" s="52">
        <v>4</v>
      </c>
      <c r="R12" s="52">
        <v>4</v>
      </c>
      <c r="S12" s="52">
        <v>6</v>
      </c>
      <c r="T12" s="52">
        <v>6</v>
      </c>
      <c r="U12" s="52">
        <v>7</v>
      </c>
      <c r="V12" s="52">
        <v>7</v>
      </c>
      <c r="W12" s="52">
        <v>9</v>
      </c>
      <c r="X12" s="52">
        <v>8</v>
      </c>
      <c r="Y12" s="52">
        <v>8</v>
      </c>
      <c r="DA12" s="63" t="s">
        <v>1088</v>
      </c>
    </row>
    <row r="13" spans="1:105" ht="12" customHeight="1" x14ac:dyDescent="0.25">
      <c r="A13" s="97" t="s">
        <v>122</v>
      </c>
      <c r="B13" s="52">
        <v>332</v>
      </c>
      <c r="C13" s="52">
        <v>350</v>
      </c>
      <c r="D13" s="52">
        <v>371</v>
      </c>
      <c r="E13" s="52">
        <v>385</v>
      </c>
      <c r="F13" s="52">
        <v>420</v>
      </c>
      <c r="G13" s="52">
        <v>460</v>
      </c>
      <c r="H13" s="52">
        <v>515</v>
      </c>
      <c r="I13" s="52">
        <v>557</v>
      </c>
      <c r="J13" s="52">
        <v>585</v>
      </c>
      <c r="K13" s="52">
        <v>581</v>
      </c>
      <c r="L13" s="52">
        <v>551</v>
      </c>
      <c r="M13" s="52">
        <v>497</v>
      </c>
      <c r="N13" s="52">
        <v>465</v>
      </c>
      <c r="O13" s="52">
        <v>434</v>
      </c>
      <c r="P13" s="52">
        <v>415</v>
      </c>
      <c r="Q13" s="52">
        <v>391</v>
      </c>
      <c r="R13" s="52">
        <v>367</v>
      </c>
      <c r="S13" s="52">
        <v>346</v>
      </c>
      <c r="T13" s="52">
        <v>330</v>
      </c>
      <c r="U13" s="52">
        <v>332</v>
      </c>
      <c r="V13" s="52">
        <v>334</v>
      </c>
      <c r="W13" s="52">
        <v>323</v>
      </c>
      <c r="X13" s="52">
        <v>287</v>
      </c>
      <c r="Y13" s="52">
        <v>240</v>
      </c>
      <c r="DA13" s="63" t="s">
        <v>1089</v>
      </c>
    </row>
    <row r="14" spans="1:105" ht="12" customHeight="1" x14ac:dyDescent="0.25">
      <c r="A14" s="97" t="s">
        <v>121</v>
      </c>
      <c r="B14" s="52">
        <v>5</v>
      </c>
      <c r="C14" s="52">
        <v>5</v>
      </c>
      <c r="D14" s="52">
        <v>5</v>
      </c>
      <c r="E14" s="52">
        <v>6</v>
      </c>
      <c r="F14" s="52">
        <v>7</v>
      </c>
      <c r="G14" s="52">
        <v>8</v>
      </c>
      <c r="H14" s="52">
        <v>12</v>
      </c>
      <c r="I14" s="52">
        <v>15</v>
      </c>
      <c r="J14" s="52">
        <v>17</v>
      </c>
      <c r="K14" s="52">
        <v>18</v>
      </c>
      <c r="L14" s="52">
        <v>19</v>
      </c>
      <c r="M14" s="52">
        <v>16</v>
      </c>
      <c r="N14" s="52">
        <v>13</v>
      </c>
      <c r="O14" s="52">
        <v>14</v>
      </c>
      <c r="P14" s="52">
        <v>13</v>
      </c>
      <c r="Q14" s="52">
        <v>13</v>
      </c>
      <c r="R14" s="52">
        <v>12</v>
      </c>
      <c r="S14" s="52">
        <v>12</v>
      </c>
      <c r="T14" s="52">
        <v>14</v>
      </c>
      <c r="U14" s="52">
        <v>16</v>
      </c>
      <c r="V14" s="52">
        <v>19</v>
      </c>
      <c r="W14" s="52">
        <v>20</v>
      </c>
      <c r="X14" s="52">
        <v>17</v>
      </c>
      <c r="Y14" s="52">
        <v>15</v>
      </c>
      <c r="DA14" s="63" t="s">
        <v>1090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175</v>
      </c>
      <c r="B16" s="52">
        <v>9472</v>
      </c>
      <c r="C16" s="52">
        <v>10069</v>
      </c>
      <c r="D16" s="52">
        <v>10708</v>
      </c>
      <c r="E16" s="52">
        <v>11112</v>
      </c>
      <c r="F16" s="52">
        <v>11905</v>
      </c>
      <c r="G16" s="52">
        <v>12828</v>
      </c>
      <c r="H16" s="52">
        <v>14193</v>
      </c>
      <c r="I16" s="52">
        <v>15275</v>
      </c>
      <c r="J16" s="52">
        <v>15943</v>
      </c>
      <c r="K16" s="52">
        <v>15890</v>
      </c>
      <c r="L16" s="52">
        <v>15255</v>
      </c>
      <c r="M16" s="52">
        <v>13698</v>
      </c>
      <c r="N16" s="52">
        <v>12723</v>
      </c>
      <c r="O16" s="52">
        <v>11867</v>
      </c>
      <c r="P16" s="52">
        <v>11386</v>
      </c>
      <c r="Q16" s="52">
        <v>10842</v>
      </c>
      <c r="R16" s="52">
        <v>10500</v>
      </c>
      <c r="S16" s="52">
        <v>10570</v>
      </c>
      <c r="T16" s="52">
        <v>10809</v>
      </c>
      <c r="U16" s="52">
        <v>11484</v>
      </c>
      <c r="V16" s="52">
        <v>11460</v>
      </c>
      <c r="W16" s="52">
        <v>10712</v>
      </c>
      <c r="X16" s="52">
        <v>8573</v>
      </c>
      <c r="Y16" s="52">
        <v>5908</v>
      </c>
      <c r="DA16" s="63" t="s">
        <v>1091</v>
      </c>
    </row>
    <row r="17" spans="1:105" ht="12" customHeight="1" x14ac:dyDescent="0.25">
      <c r="A17" s="109" t="s">
        <v>120</v>
      </c>
      <c r="B17" s="36">
        <v>540</v>
      </c>
      <c r="C17" s="36">
        <v>502</v>
      </c>
      <c r="D17" s="36">
        <v>462</v>
      </c>
      <c r="E17" s="36">
        <v>440</v>
      </c>
      <c r="F17" s="36">
        <v>462</v>
      </c>
      <c r="G17" s="36">
        <v>504</v>
      </c>
      <c r="H17" s="36">
        <v>569</v>
      </c>
      <c r="I17" s="36">
        <v>618</v>
      </c>
      <c r="J17" s="36">
        <v>652</v>
      </c>
      <c r="K17" s="36">
        <v>652</v>
      </c>
      <c r="L17" s="36">
        <v>625</v>
      </c>
      <c r="M17" s="36">
        <v>567</v>
      </c>
      <c r="N17" s="36">
        <v>527</v>
      </c>
      <c r="O17" s="36">
        <v>493</v>
      </c>
      <c r="P17" s="36">
        <v>469</v>
      </c>
      <c r="Q17" s="36">
        <v>441</v>
      </c>
      <c r="R17" s="36">
        <v>427</v>
      </c>
      <c r="S17" s="36">
        <v>435</v>
      </c>
      <c r="T17" s="36">
        <v>490</v>
      </c>
      <c r="U17" s="36">
        <v>544</v>
      </c>
      <c r="V17" s="36">
        <v>667</v>
      </c>
      <c r="W17" s="36">
        <v>707</v>
      </c>
      <c r="X17" s="36">
        <v>797</v>
      </c>
      <c r="Y17" s="36">
        <v>498</v>
      </c>
      <c r="DA17" s="60" t="s">
        <v>1092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1166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201</v>
      </c>
      <c r="B21" s="52"/>
      <c r="C21" s="52">
        <v>782</v>
      </c>
      <c r="D21" s="52">
        <v>782</v>
      </c>
      <c r="E21" s="52">
        <v>786</v>
      </c>
      <c r="F21" s="52">
        <v>791</v>
      </c>
      <c r="G21" s="52">
        <v>802</v>
      </c>
      <c r="H21" s="52">
        <v>824</v>
      </c>
      <c r="I21" s="52">
        <v>853</v>
      </c>
      <c r="J21" s="52">
        <v>900</v>
      </c>
      <c r="K21" s="52">
        <v>960</v>
      </c>
      <c r="L21" s="52">
        <v>1040</v>
      </c>
      <c r="M21" s="52">
        <v>1615</v>
      </c>
      <c r="N21" s="52">
        <v>1015</v>
      </c>
      <c r="O21" s="52">
        <v>1086</v>
      </c>
      <c r="P21" s="52">
        <v>746</v>
      </c>
      <c r="Q21" s="52">
        <v>962</v>
      </c>
      <c r="R21" s="52">
        <v>1171</v>
      </c>
      <c r="S21" s="52">
        <v>1415</v>
      </c>
      <c r="T21" s="52">
        <v>1394</v>
      </c>
      <c r="U21" s="52">
        <v>1368</v>
      </c>
      <c r="V21" s="52">
        <v>1375</v>
      </c>
      <c r="W21" s="52">
        <v>1279</v>
      </c>
      <c r="X21" s="52">
        <v>2049</v>
      </c>
      <c r="Y21" s="52">
        <v>2964</v>
      </c>
      <c r="DA21" s="63" t="s">
        <v>1167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37</v>
      </c>
      <c r="D23" s="52">
        <v>36</v>
      </c>
      <c r="E23" s="52">
        <v>38</v>
      </c>
      <c r="F23" s="52">
        <v>40</v>
      </c>
      <c r="G23" s="52">
        <v>43</v>
      </c>
      <c r="H23" s="52">
        <v>51</v>
      </c>
      <c r="I23" s="52">
        <v>43</v>
      </c>
      <c r="J23" s="52">
        <v>46</v>
      </c>
      <c r="K23" s="52">
        <v>68</v>
      </c>
      <c r="L23" s="52">
        <v>79</v>
      </c>
      <c r="M23" s="52">
        <v>86</v>
      </c>
      <c r="N23" s="52">
        <v>101</v>
      </c>
      <c r="O23" s="52">
        <v>123</v>
      </c>
      <c r="P23" s="52">
        <v>120</v>
      </c>
      <c r="Q23" s="52">
        <v>115</v>
      </c>
      <c r="R23" s="52">
        <v>105</v>
      </c>
      <c r="S23" s="52">
        <v>91</v>
      </c>
      <c r="T23" s="52">
        <v>56</v>
      </c>
      <c r="U23" s="52">
        <v>35</v>
      </c>
      <c r="V23" s="52">
        <v>24</v>
      </c>
      <c r="W23" s="52">
        <v>30</v>
      </c>
      <c r="X23" s="52">
        <v>49</v>
      </c>
      <c r="Y23" s="52">
        <v>63</v>
      </c>
      <c r="DA23" s="63" t="s">
        <v>1168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134</v>
      </c>
      <c r="B25" s="52"/>
      <c r="C25" s="52">
        <v>756</v>
      </c>
      <c r="D25" s="52">
        <v>756</v>
      </c>
      <c r="E25" s="52">
        <v>757</v>
      </c>
      <c r="F25" s="52">
        <v>765</v>
      </c>
      <c r="G25" s="52">
        <v>776</v>
      </c>
      <c r="H25" s="52">
        <v>794</v>
      </c>
      <c r="I25" s="52">
        <v>828</v>
      </c>
      <c r="J25" s="52">
        <v>894</v>
      </c>
      <c r="K25" s="52">
        <v>949</v>
      </c>
      <c r="L25" s="52">
        <v>1030</v>
      </c>
      <c r="M25" s="52">
        <v>2069</v>
      </c>
      <c r="N25" s="52">
        <v>1350</v>
      </c>
      <c r="O25" s="52">
        <v>1242</v>
      </c>
      <c r="P25" s="52">
        <v>851</v>
      </c>
      <c r="Q25" s="52">
        <v>985</v>
      </c>
      <c r="R25" s="52">
        <v>1112</v>
      </c>
      <c r="S25" s="52">
        <v>1364</v>
      </c>
      <c r="T25" s="52">
        <v>1350</v>
      </c>
      <c r="U25" s="52">
        <v>1337</v>
      </c>
      <c r="V25" s="52">
        <v>1338</v>
      </c>
      <c r="W25" s="52">
        <v>1271</v>
      </c>
      <c r="X25" s="52">
        <v>3207</v>
      </c>
      <c r="Y25" s="52">
        <v>4721</v>
      </c>
      <c r="DA25" s="63" t="s">
        <v>1169</v>
      </c>
    </row>
    <row r="26" spans="1:105" ht="12" customHeight="1" x14ac:dyDescent="0.25">
      <c r="A26" s="97" t="s">
        <v>133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1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1</v>
      </c>
      <c r="Q26" s="52">
        <v>0</v>
      </c>
      <c r="R26" s="52">
        <v>0</v>
      </c>
      <c r="S26" s="52">
        <v>0</v>
      </c>
      <c r="T26" s="52">
        <v>0</v>
      </c>
      <c r="U26" s="52">
        <v>1</v>
      </c>
      <c r="V26" s="52">
        <v>2</v>
      </c>
      <c r="W26" s="52">
        <v>0</v>
      </c>
      <c r="X26" s="52">
        <v>1</v>
      </c>
      <c r="Y26" s="52">
        <v>0</v>
      </c>
      <c r="DA26" s="63" t="s">
        <v>1170</v>
      </c>
    </row>
    <row r="27" spans="1:105" ht="12" customHeight="1" x14ac:dyDescent="0.25">
      <c r="A27" s="97" t="s">
        <v>122</v>
      </c>
      <c r="B27" s="52"/>
      <c r="C27" s="52">
        <v>52</v>
      </c>
      <c r="D27" s="52">
        <v>52</v>
      </c>
      <c r="E27" s="52">
        <v>53</v>
      </c>
      <c r="F27" s="52">
        <v>54</v>
      </c>
      <c r="G27" s="52">
        <v>61</v>
      </c>
      <c r="H27" s="52">
        <v>70</v>
      </c>
      <c r="I27" s="52">
        <v>52</v>
      </c>
      <c r="J27" s="52">
        <v>52</v>
      </c>
      <c r="K27" s="52">
        <v>73</v>
      </c>
      <c r="L27" s="52">
        <v>85</v>
      </c>
      <c r="M27" s="52">
        <v>87</v>
      </c>
      <c r="N27" s="52">
        <v>97</v>
      </c>
      <c r="O27" s="52">
        <v>96</v>
      </c>
      <c r="P27" s="52">
        <v>91</v>
      </c>
      <c r="Q27" s="52">
        <v>75</v>
      </c>
      <c r="R27" s="52">
        <v>69</v>
      </c>
      <c r="S27" s="52">
        <v>54</v>
      </c>
      <c r="T27" s="52">
        <v>57</v>
      </c>
      <c r="U27" s="52">
        <v>48</v>
      </c>
      <c r="V27" s="52">
        <v>65</v>
      </c>
      <c r="W27" s="52">
        <v>58</v>
      </c>
      <c r="X27" s="52">
        <v>52</v>
      </c>
      <c r="Y27" s="52">
        <v>47</v>
      </c>
      <c r="DA27" s="63" t="s">
        <v>1171</v>
      </c>
    </row>
    <row r="28" spans="1:105" ht="12" customHeight="1" x14ac:dyDescent="0.25">
      <c r="A28" s="97" t="s">
        <v>121</v>
      </c>
      <c r="B28" s="52"/>
      <c r="C28" s="52">
        <v>1</v>
      </c>
      <c r="D28" s="52">
        <v>1</v>
      </c>
      <c r="E28" s="52">
        <v>0</v>
      </c>
      <c r="F28" s="52">
        <v>1</v>
      </c>
      <c r="G28" s="52">
        <v>1</v>
      </c>
      <c r="H28" s="52">
        <v>1</v>
      </c>
      <c r="I28" s="52">
        <v>0</v>
      </c>
      <c r="J28" s="52">
        <v>1</v>
      </c>
      <c r="K28" s="52">
        <v>1</v>
      </c>
      <c r="L28" s="52">
        <v>1</v>
      </c>
      <c r="M28" s="52">
        <v>3</v>
      </c>
      <c r="N28" s="52">
        <v>3</v>
      </c>
      <c r="O28" s="52">
        <v>2</v>
      </c>
      <c r="P28" s="52">
        <v>4</v>
      </c>
      <c r="Q28" s="52">
        <v>2</v>
      </c>
      <c r="R28" s="52">
        <v>3</v>
      </c>
      <c r="S28" s="52">
        <v>2</v>
      </c>
      <c r="T28" s="52">
        <v>0</v>
      </c>
      <c r="U28" s="52">
        <v>1</v>
      </c>
      <c r="V28" s="52">
        <v>2</v>
      </c>
      <c r="W28" s="52">
        <v>2</v>
      </c>
      <c r="X28" s="52">
        <v>3</v>
      </c>
      <c r="Y28" s="52">
        <v>2</v>
      </c>
      <c r="DA28" s="63" t="s">
        <v>1172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175</v>
      </c>
      <c r="B30" s="52"/>
      <c r="C30" s="52">
        <v>1480</v>
      </c>
      <c r="D30" s="52">
        <v>1485</v>
      </c>
      <c r="E30" s="52">
        <v>1512</v>
      </c>
      <c r="F30" s="52">
        <v>1589</v>
      </c>
      <c r="G30" s="52">
        <v>1740</v>
      </c>
      <c r="H30" s="52">
        <v>1987</v>
      </c>
      <c r="I30" s="52">
        <v>1482</v>
      </c>
      <c r="J30" s="52">
        <v>1688</v>
      </c>
      <c r="K30" s="52">
        <v>2185</v>
      </c>
      <c r="L30" s="52">
        <v>2311</v>
      </c>
      <c r="M30" s="52">
        <v>2610</v>
      </c>
      <c r="N30" s="52">
        <v>2599</v>
      </c>
      <c r="O30" s="52">
        <v>2701</v>
      </c>
      <c r="P30" s="52">
        <v>2262</v>
      </c>
      <c r="Q30" s="52">
        <v>2158</v>
      </c>
      <c r="R30" s="52">
        <v>1976</v>
      </c>
      <c r="S30" s="52">
        <v>1835</v>
      </c>
      <c r="T30" s="52">
        <v>1616</v>
      </c>
      <c r="U30" s="52">
        <v>1554</v>
      </c>
      <c r="V30" s="52">
        <v>1728</v>
      </c>
      <c r="W30" s="52">
        <v>1799</v>
      </c>
      <c r="X30" s="52">
        <v>2371</v>
      </c>
      <c r="Y30" s="52">
        <v>3086</v>
      </c>
      <c r="DA30" s="63" t="s">
        <v>1173</v>
      </c>
    </row>
    <row r="31" spans="1:105" ht="12" customHeight="1" x14ac:dyDescent="0.25">
      <c r="A31" s="109" t="s">
        <v>120</v>
      </c>
      <c r="B31" s="36"/>
      <c r="C31" s="36">
        <v>84</v>
      </c>
      <c r="D31" s="36">
        <v>85</v>
      </c>
      <c r="E31" s="36">
        <v>84</v>
      </c>
      <c r="F31" s="36">
        <v>86</v>
      </c>
      <c r="G31" s="36">
        <v>91</v>
      </c>
      <c r="H31" s="36">
        <v>97</v>
      </c>
      <c r="I31" s="36">
        <v>58</v>
      </c>
      <c r="J31" s="36">
        <v>44</v>
      </c>
      <c r="K31" s="36">
        <v>66</v>
      </c>
      <c r="L31" s="36">
        <v>81</v>
      </c>
      <c r="M31" s="36">
        <v>104</v>
      </c>
      <c r="N31" s="36">
        <v>116</v>
      </c>
      <c r="O31" s="36">
        <v>119</v>
      </c>
      <c r="P31" s="36">
        <v>109</v>
      </c>
      <c r="Q31" s="36">
        <v>84</v>
      </c>
      <c r="R31" s="36">
        <v>69</v>
      </c>
      <c r="S31" s="36">
        <v>60</v>
      </c>
      <c r="T31" s="36">
        <v>58</v>
      </c>
      <c r="U31" s="36">
        <v>65</v>
      </c>
      <c r="V31" s="36">
        <v>72</v>
      </c>
      <c r="W31" s="36">
        <v>77</v>
      </c>
      <c r="X31" s="36">
        <v>85</v>
      </c>
      <c r="Y31" s="36">
        <v>354</v>
      </c>
      <c r="DA31" s="60" t="s">
        <v>1174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1253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201</v>
      </c>
      <c r="B35" s="52"/>
      <c r="C35" s="52">
        <v>1341</v>
      </c>
      <c r="D35" s="52">
        <v>1381</v>
      </c>
      <c r="E35" s="52">
        <v>1168</v>
      </c>
      <c r="F35" s="52">
        <v>1606</v>
      </c>
      <c r="G35" s="52">
        <v>1767</v>
      </c>
      <c r="H35" s="52">
        <v>2254</v>
      </c>
      <c r="I35" s="52">
        <v>1984</v>
      </c>
      <c r="J35" s="52">
        <v>1602</v>
      </c>
      <c r="K35" s="52">
        <v>907</v>
      </c>
      <c r="L35" s="52">
        <v>378</v>
      </c>
      <c r="M35" s="52">
        <v>0</v>
      </c>
      <c r="N35" s="52">
        <v>0</v>
      </c>
      <c r="O35" s="52">
        <v>196</v>
      </c>
      <c r="P35" s="52">
        <v>241</v>
      </c>
      <c r="Q35" s="52">
        <v>390</v>
      </c>
      <c r="R35" s="52">
        <v>815</v>
      </c>
      <c r="S35" s="52">
        <v>1493</v>
      </c>
      <c r="T35" s="52">
        <v>1688</v>
      </c>
      <c r="U35" s="52">
        <v>2097</v>
      </c>
      <c r="V35" s="52">
        <v>1474</v>
      </c>
      <c r="W35" s="52">
        <v>571</v>
      </c>
      <c r="X35" s="52">
        <v>0</v>
      </c>
      <c r="Y35" s="52">
        <v>0</v>
      </c>
      <c r="DA35" s="63" t="s">
        <v>1254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61</v>
      </c>
      <c r="D37" s="52">
        <v>62</v>
      </c>
      <c r="E37" s="52">
        <v>67</v>
      </c>
      <c r="F37" s="52">
        <v>75</v>
      </c>
      <c r="G37" s="52">
        <v>90</v>
      </c>
      <c r="H37" s="52">
        <v>128</v>
      </c>
      <c r="I37" s="52">
        <v>121</v>
      </c>
      <c r="J37" s="52">
        <v>135</v>
      </c>
      <c r="K37" s="52">
        <v>145</v>
      </c>
      <c r="L37" s="52">
        <v>115</v>
      </c>
      <c r="M37" s="52">
        <v>46</v>
      </c>
      <c r="N37" s="52">
        <v>25</v>
      </c>
      <c r="O37" s="52">
        <v>13</v>
      </c>
      <c r="P37" s="52">
        <v>15</v>
      </c>
      <c r="Q37" s="52">
        <v>34</v>
      </c>
      <c r="R37" s="52">
        <v>34</v>
      </c>
      <c r="S37" s="52">
        <v>67</v>
      </c>
      <c r="T37" s="52">
        <v>106</v>
      </c>
      <c r="U37" s="52">
        <v>149</v>
      </c>
      <c r="V37" s="52">
        <v>192</v>
      </c>
      <c r="W37" s="52">
        <v>231</v>
      </c>
      <c r="X37" s="52">
        <v>94</v>
      </c>
      <c r="Y37" s="52">
        <v>26</v>
      </c>
      <c r="DA37" s="63" t="s">
        <v>1255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134</v>
      </c>
      <c r="B39" s="52"/>
      <c r="C39" s="52">
        <v>1296</v>
      </c>
      <c r="D39" s="52">
        <v>1334</v>
      </c>
      <c r="E39" s="52">
        <v>1124</v>
      </c>
      <c r="F39" s="52">
        <v>1544</v>
      </c>
      <c r="G39" s="52">
        <v>1700</v>
      </c>
      <c r="H39" s="52">
        <v>2164</v>
      </c>
      <c r="I39" s="52">
        <v>1913</v>
      </c>
      <c r="J39" s="52">
        <v>1566</v>
      </c>
      <c r="K39" s="52">
        <v>898</v>
      </c>
      <c r="L39" s="52">
        <v>397</v>
      </c>
      <c r="M39" s="52">
        <v>511</v>
      </c>
      <c r="N39" s="52">
        <v>370</v>
      </c>
      <c r="O39" s="52">
        <v>382</v>
      </c>
      <c r="P39" s="52">
        <v>367</v>
      </c>
      <c r="Q39" s="52">
        <v>437</v>
      </c>
      <c r="R39" s="52">
        <v>781</v>
      </c>
      <c r="S39" s="52">
        <v>1461</v>
      </c>
      <c r="T39" s="52">
        <v>1658</v>
      </c>
      <c r="U39" s="52">
        <v>2061</v>
      </c>
      <c r="V39" s="52">
        <v>1432</v>
      </c>
      <c r="W39" s="52">
        <v>571</v>
      </c>
      <c r="X39" s="52">
        <v>1198</v>
      </c>
      <c r="Y39" s="52">
        <v>1806</v>
      </c>
      <c r="DA39" s="63" t="s">
        <v>1256</v>
      </c>
    </row>
    <row r="40" spans="1:105" ht="12" customHeight="1" x14ac:dyDescent="0.25">
      <c r="A40" s="97" t="s">
        <v>133</v>
      </c>
      <c r="B40" s="52"/>
      <c r="C40" s="52">
        <v>1</v>
      </c>
      <c r="D40" s="52">
        <v>0</v>
      </c>
      <c r="E40" s="52">
        <v>0</v>
      </c>
      <c r="F40" s="52">
        <v>0</v>
      </c>
      <c r="G40" s="52">
        <v>0</v>
      </c>
      <c r="H40" s="52">
        <v>1</v>
      </c>
      <c r="I40" s="52">
        <v>2</v>
      </c>
      <c r="J40" s="52">
        <v>0</v>
      </c>
      <c r="K40" s="52">
        <v>1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2</v>
      </c>
      <c r="T40" s="52">
        <v>0</v>
      </c>
      <c r="U40" s="52">
        <v>2</v>
      </c>
      <c r="V40" s="52">
        <v>2</v>
      </c>
      <c r="W40" s="52">
        <v>2</v>
      </c>
      <c r="X40" s="52">
        <v>0</v>
      </c>
      <c r="Y40" s="52">
        <v>0</v>
      </c>
      <c r="DA40" s="63" t="s">
        <v>1257</v>
      </c>
    </row>
    <row r="41" spans="1:105" ht="12" customHeight="1" x14ac:dyDescent="0.25">
      <c r="A41" s="97" t="s">
        <v>122</v>
      </c>
      <c r="B41" s="52"/>
      <c r="C41" s="52">
        <v>70</v>
      </c>
      <c r="D41" s="52">
        <v>73</v>
      </c>
      <c r="E41" s="52">
        <v>67</v>
      </c>
      <c r="F41" s="52">
        <v>89</v>
      </c>
      <c r="G41" s="52">
        <v>101</v>
      </c>
      <c r="H41" s="52">
        <v>125</v>
      </c>
      <c r="I41" s="52">
        <v>94</v>
      </c>
      <c r="J41" s="52">
        <v>80</v>
      </c>
      <c r="K41" s="52">
        <v>69</v>
      </c>
      <c r="L41" s="52">
        <v>55</v>
      </c>
      <c r="M41" s="52">
        <v>33</v>
      </c>
      <c r="N41" s="52">
        <v>65</v>
      </c>
      <c r="O41" s="52">
        <v>65</v>
      </c>
      <c r="P41" s="52">
        <v>72</v>
      </c>
      <c r="Q41" s="52">
        <v>51</v>
      </c>
      <c r="R41" s="52">
        <v>45</v>
      </c>
      <c r="S41" s="52">
        <v>33</v>
      </c>
      <c r="T41" s="52">
        <v>41</v>
      </c>
      <c r="U41" s="52">
        <v>50</v>
      </c>
      <c r="V41" s="52">
        <v>67</v>
      </c>
      <c r="W41" s="52">
        <v>47</v>
      </c>
      <c r="X41" s="52">
        <v>16</v>
      </c>
      <c r="Y41" s="52">
        <v>0</v>
      </c>
      <c r="DA41" s="63" t="s">
        <v>1258</v>
      </c>
    </row>
    <row r="42" spans="1:105" ht="12" customHeight="1" x14ac:dyDescent="0.25">
      <c r="A42" s="97" t="s">
        <v>121</v>
      </c>
      <c r="B42" s="52"/>
      <c r="C42" s="52">
        <v>1</v>
      </c>
      <c r="D42" s="52">
        <v>1</v>
      </c>
      <c r="E42" s="52">
        <v>1</v>
      </c>
      <c r="F42" s="52">
        <v>2</v>
      </c>
      <c r="G42" s="52">
        <v>2</v>
      </c>
      <c r="H42" s="52">
        <v>5</v>
      </c>
      <c r="I42" s="52">
        <v>3</v>
      </c>
      <c r="J42" s="52">
        <v>3</v>
      </c>
      <c r="K42" s="52">
        <v>2</v>
      </c>
      <c r="L42" s="52">
        <v>2</v>
      </c>
      <c r="M42" s="52">
        <v>0</v>
      </c>
      <c r="N42" s="52">
        <v>0</v>
      </c>
      <c r="O42" s="52">
        <v>3</v>
      </c>
      <c r="P42" s="52">
        <v>3</v>
      </c>
      <c r="Q42" s="52">
        <v>2</v>
      </c>
      <c r="R42" s="52">
        <v>2</v>
      </c>
      <c r="S42" s="52">
        <v>2</v>
      </c>
      <c r="T42" s="52">
        <v>2</v>
      </c>
      <c r="U42" s="52">
        <v>3</v>
      </c>
      <c r="V42" s="52">
        <v>5</v>
      </c>
      <c r="W42" s="52">
        <v>3</v>
      </c>
      <c r="X42" s="52">
        <v>0</v>
      </c>
      <c r="Y42" s="52">
        <v>0</v>
      </c>
      <c r="DA42" s="63" t="s">
        <v>1259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175</v>
      </c>
      <c r="B44" s="52"/>
      <c r="C44" s="52">
        <v>2077</v>
      </c>
      <c r="D44" s="52">
        <v>2124</v>
      </c>
      <c r="E44" s="52">
        <v>1916</v>
      </c>
      <c r="F44" s="52">
        <v>2382</v>
      </c>
      <c r="G44" s="52">
        <v>2663</v>
      </c>
      <c r="H44" s="52">
        <v>3352</v>
      </c>
      <c r="I44" s="52">
        <v>2564</v>
      </c>
      <c r="J44" s="52">
        <v>2356</v>
      </c>
      <c r="K44" s="52">
        <v>2132</v>
      </c>
      <c r="L44" s="52">
        <v>1676</v>
      </c>
      <c r="M44" s="52">
        <v>1053</v>
      </c>
      <c r="N44" s="52">
        <v>1624</v>
      </c>
      <c r="O44" s="52">
        <v>1845</v>
      </c>
      <c r="P44" s="52">
        <v>1781</v>
      </c>
      <c r="Q44" s="52">
        <v>1614</v>
      </c>
      <c r="R44" s="52">
        <v>1634</v>
      </c>
      <c r="S44" s="52">
        <v>1905</v>
      </c>
      <c r="T44" s="52">
        <v>1855</v>
      </c>
      <c r="U44" s="52">
        <v>2229</v>
      </c>
      <c r="V44" s="52">
        <v>1704</v>
      </c>
      <c r="W44" s="52">
        <v>1051</v>
      </c>
      <c r="X44" s="52">
        <v>232</v>
      </c>
      <c r="Y44" s="52">
        <v>421</v>
      </c>
      <c r="DA44" s="63" t="s">
        <v>1260</v>
      </c>
    </row>
    <row r="45" spans="1:105" ht="12" customHeight="1" x14ac:dyDescent="0.25">
      <c r="A45" s="109" t="s">
        <v>120</v>
      </c>
      <c r="B45" s="36"/>
      <c r="C45" s="36">
        <v>46</v>
      </c>
      <c r="D45" s="36">
        <v>45</v>
      </c>
      <c r="E45" s="36">
        <v>62</v>
      </c>
      <c r="F45" s="36">
        <v>108</v>
      </c>
      <c r="G45" s="36">
        <v>133</v>
      </c>
      <c r="H45" s="36">
        <v>162</v>
      </c>
      <c r="I45" s="36">
        <v>107</v>
      </c>
      <c r="J45" s="36">
        <v>78</v>
      </c>
      <c r="K45" s="36">
        <v>66</v>
      </c>
      <c r="L45" s="36">
        <v>54</v>
      </c>
      <c r="M45" s="36">
        <v>46</v>
      </c>
      <c r="N45" s="36">
        <v>76</v>
      </c>
      <c r="O45" s="36">
        <v>85</v>
      </c>
      <c r="P45" s="36">
        <v>85</v>
      </c>
      <c r="Q45" s="36">
        <v>56</v>
      </c>
      <c r="R45" s="36">
        <v>55</v>
      </c>
      <c r="S45" s="36">
        <v>68</v>
      </c>
      <c r="T45" s="36">
        <v>113</v>
      </c>
      <c r="U45" s="36">
        <v>119</v>
      </c>
      <c r="V45" s="36">
        <v>195</v>
      </c>
      <c r="W45" s="36">
        <v>117</v>
      </c>
      <c r="X45" s="36">
        <v>175</v>
      </c>
      <c r="Y45" s="36">
        <v>55</v>
      </c>
      <c r="DA45" s="60" t="s">
        <v>1261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1340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201</v>
      </c>
      <c r="B49" s="52"/>
      <c r="C49" s="52">
        <v>535</v>
      </c>
      <c r="D49" s="52">
        <v>568</v>
      </c>
      <c r="E49" s="52">
        <v>485</v>
      </c>
      <c r="F49" s="52">
        <v>681</v>
      </c>
      <c r="G49" s="52">
        <v>577</v>
      </c>
      <c r="H49" s="52">
        <v>771</v>
      </c>
      <c r="I49" s="52">
        <v>681</v>
      </c>
      <c r="J49" s="52">
        <v>570</v>
      </c>
      <c r="K49" s="52">
        <v>294</v>
      </c>
      <c r="L49" s="52">
        <v>120</v>
      </c>
      <c r="M49" s="52">
        <v>0</v>
      </c>
      <c r="N49" s="52">
        <v>0</v>
      </c>
      <c r="O49" s="52">
        <v>58</v>
      </c>
      <c r="P49" s="52">
        <v>129</v>
      </c>
      <c r="Q49" s="52">
        <v>189</v>
      </c>
      <c r="R49" s="52">
        <v>271</v>
      </c>
      <c r="S49" s="52">
        <v>513</v>
      </c>
      <c r="T49" s="52">
        <v>566</v>
      </c>
      <c r="U49" s="52">
        <v>843</v>
      </c>
      <c r="V49" s="52">
        <v>482</v>
      </c>
      <c r="W49" s="52">
        <v>226</v>
      </c>
      <c r="X49" s="52">
        <v>0</v>
      </c>
      <c r="Y49" s="52">
        <v>0</v>
      </c>
      <c r="DA49" s="63" t="s">
        <v>1341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15</v>
      </c>
      <c r="D51" s="52">
        <v>14</v>
      </c>
      <c r="E51" s="52">
        <v>8</v>
      </c>
      <c r="F51" s="52">
        <v>14</v>
      </c>
      <c r="G51" s="52">
        <v>19</v>
      </c>
      <c r="H51" s="52">
        <v>21</v>
      </c>
      <c r="I51" s="52">
        <v>14</v>
      </c>
      <c r="J51" s="52">
        <v>23</v>
      </c>
      <c r="K51" s="52">
        <v>6</v>
      </c>
      <c r="L51" s="52">
        <v>3</v>
      </c>
      <c r="M51" s="52">
        <v>0</v>
      </c>
      <c r="N51" s="52">
        <v>0</v>
      </c>
      <c r="O51" s="52">
        <v>2</v>
      </c>
      <c r="P51" s="52">
        <v>2</v>
      </c>
      <c r="Q51" s="52">
        <v>6</v>
      </c>
      <c r="R51" s="52">
        <v>5</v>
      </c>
      <c r="S51" s="52">
        <v>7</v>
      </c>
      <c r="T51" s="52">
        <v>15</v>
      </c>
      <c r="U51" s="52">
        <v>27</v>
      </c>
      <c r="V51" s="52">
        <v>24</v>
      </c>
      <c r="W51" s="52">
        <v>12</v>
      </c>
      <c r="X51" s="52">
        <v>0</v>
      </c>
      <c r="Y51" s="52">
        <v>0</v>
      </c>
      <c r="DA51" s="63" t="s">
        <v>1342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134</v>
      </c>
      <c r="B53" s="52"/>
      <c r="C53" s="52">
        <v>507</v>
      </c>
      <c r="D53" s="52">
        <v>538</v>
      </c>
      <c r="E53" s="52">
        <v>457</v>
      </c>
      <c r="F53" s="52">
        <v>642</v>
      </c>
      <c r="G53" s="52">
        <v>543</v>
      </c>
      <c r="H53" s="52">
        <v>727</v>
      </c>
      <c r="I53" s="52">
        <v>647</v>
      </c>
      <c r="J53" s="52">
        <v>540</v>
      </c>
      <c r="K53" s="52">
        <v>271</v>
      </c>
      <c r="L53" s="52">
        <v>102</v>
      </c>
      <c r="M53" s="52">
        <v>0</v>
      </c>
      <c r="N53" s="52">
        <v>0</v>
      </c>
      <c r="O53" s="52">
        <v>41</v>
      </c>
      <c r="P53" s="52">
        <v>94</v>
      </c>
      <c r="Q53" s="52">
        <v>163</v>
      </c>
      <c r="R53" s="52">
        <v>255</v>
      </c>
      <c r="S53" s="52">
        <v>500</v>
      </c>
      <c r="T53" s="52">
        <v>551</v>
      </c>
      <c r="U53" s="52">
        <v>820</v>
      </c>
      <c r="V53" s="52">
        <v>458</v>
      </c>
      <c r="W53" s="52">
        <v>205</v>
      </c>
      <c r="X53" s="52">
        <v>0</v>
      </c>
      <c r="Y53" s="52">
        <v>0</v>
      </c>
      <c r="DA53" s="63" t="s">
        <v>1343</v>
      </c>
    </row>
    <row r="54" spans="1:105" ht="12" customHeight="1" x14ac:dyDescent="0.25">
      <c r="A54" s="108" t="s">
        <v>133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1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1</v>
      </c>
      <c r="T54" s="52">
        <v>0</v>
      </c>
      <c r="U54" s="52">
        <v>1</v>
      </c>
      <c r="V54" s="52">
        <v>1</v>
      </c>
      <c r="W54" s="52">
        <v>1</v>
      </c>
      <c r="X54" s="52">
        <v>0</v>
      </c>
      <c r="Y54" s="52">
        <v>0</v>
      </c>
      <c r="DA54" s="63" t="s">
        <v>1344</v>
      </c>
    </row>
    <row r="55" spans="1:105" ht="12" customHeight="1" x14ac:dyDescent="0.25">
      <c r="A55" s="108" t="s">
        <v>122</v>
      </c>
      <c r="B55" s="52"/>
      <c r="C55" s="52">
        <v>28</v>
      </c>
      <c r="D55" s="52">
        <v>30</v>
      </c>
      <c r="E55" s="52">
        <v>28</v>
      </c>
      <c r="F55" s="52">
        <v>38</v>
      </c>
      <c r="G55" s="52">
        <v>33</v>
      </c>
      <c r="H55" s="52">
        <v>42</v>
      </c>
      <c r="I55" s="52">
        <v>32</v>
      </c>
      <c r="J55" s="52">
        <v>29</v>
      </c>
      <c r="K55" s="52">
        <v>22</v>
      </c>
      <c r="L55" s="52">
        <v>17</v>
      </c>
      <c r="M55" s="52">
        <v>0</v>
      </c>
      <c r="N55" s="52">
        <v>0</v>
      </c>
      <c r="O55" s="52">
        <v>16</v>
      </c>
      <c r="P55" s="52">
        <v>33</v>
      </c>
      <c r="Q55" s="52">
        <v>25</v>
      </c>
      <c r="R55" s="52">
        <v>15</v>
      </c>
      <c r="S55" s="52">
        <v>11</v>
      </c>
      <c r="T55" s="52">
        <v>14</v>
      </c>
      <c r="U55" s="52">
        <v>20</v>
      </c>
      <c r="V55" s="52">
        <v>21</v>
      </c>
      <c r="W55" s="52">
        <v>18</v>
      </c>
      <c r="X55" s="52">
        <v>0</v>
      </c>
      <c r="Y55" s="52">
        <v>0</v>
      </c>
      <c r="DA55" s="63" t="s">
        <v>1345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1</v>
      </c>
      <c r="G56" s="52">
        <v>1</v>
      </c>
      <c r="H56" s="52">
        <v>2</v>
      </c>
      <c r="I56" s="52">
        <v>1</v>
      </c>
      <c r="J56" s="52">
        <v>1</v>
      </c>
      <c r="K56" s="52">
        <v>1</v>
      </c>
      <c r="L56" s="52">
        <v>1</v>
      </c>
      <c r="M56" s="52">
        <v>0</v>
      </c>
      <c r="N56" s="52">
        <v>0</v>
      </c>
      <c r="O56" s="52">
        <v>1</v>
      </c>
      <c r="P56" s="52">
        <v>2</v>
      </c>
      <c r="Q56" s="52">
        <v>1</v>
      </c>
      <c r="R56" s="52">
        <v>1</v>
      </c>
      <c r="S56" s="52">
        <v>1</v>
      </c>
      <c r="T56" s="52">
        <v>1</v>
      </c>
      <c r="U56" s="52">
        <v>2</v>
      </c>
      <c r="V56" s="52">
        <v>2</v>
      </c>
      <c r="W56" s="52">
        <v>2</v>
      </c>
      <c r="X56" s="52">
        <v>0</v>
      </c>
      <c r="Y56" s="52">
        <v>0</v>
      </c>
      <c r="DA56" s="63" t="s">
        <v>1346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175</v>
      </c>
      <c r="B58" s="52"/>
      <c r="C58" s="52">
        <v>517</v>
      </c>
      <c r="D58" s="52">
        <v>549</v>
      </c>
      <c r="E58" s="52">
        <v>459</v>
      </c>
      <c r="F58" s="52">
        <v>635</v>
      </c>
      <c r="G58" s="52">
        <v>534</v>
      </c>
      <c r="H58" s="52">
        <v>716</v>
      </c>
      <c r="I58" s="52">
        <v>644</v>
      </c>
      <c r="J58" s="52">
        <v>545</v>
      </c>
      <c r="K58" s="52">
        <v>280</v>
      </c>
      <c r="L58" s="52">
        <v>113</v>
      </c>
      <c r="M58" s="52">
        <v>0</v>
      </c>
      <c r="N58" s="52">
        <v>0</v>
      </c>
      <c r="O58" s="52">
        <v>53</v>
      </c>
      <c r="P58" s="52">
        <v>117</v>
      </c>
      <c r="Q58" s="52">
        <v>178</v>
      </c>
      <c r="R58" s="52">
        <v>259</v>
      </c>
      <c r="S58" s="52">
        <v>492</v>
      </c>
      <c r="T58" s="52">
        <v>529</v>
      </c>
      <c r="U58" s="52">
        <v>795</v>
      </c>
      <c r="V58" s="52">
        <v>418</v>
      </c>
      <c r="W58" s="52">
        <v>189</v>
      </c>
      <c r="X58" s="52">
        <v>0</v>
      </c>
      <c r="Y58" s="52">
        <v>0</v>
      </c>
      <c r="DA58" s="63" t="s">
        <v>1347</v>
      </c>
    </row>
    <row r="59" spans="1:105" ht="12" customHeight="1" x14ac:dyDescent="0.25">
      <c r="A59" s="115" t="s">
        <v>120</v>
      </c>
      <c r="B59" s="36"/>
      <c r="C59" s="36">
        <v>18</v>
      </c>
      <c r="D59" s="36">
        <v>19</v>
      </c>
      <c r="E59" s="36">
        <v>26</v>
      </c>
      <c r="F59" s="36">
        <v>46</v>
      </c>
      <c r="G59" s="36">
        <v>43</v>
      </c>
      <c r="H59" s="36">
        <v>55</v>
      </c>
      <c r="I59" s="36">
        <v>37</v>
      </c>
      <c r="J59" s="36">
        <v>25</v>
      </c>
      <c r="K59" s="36">
        <v>14</v>
      </c>
      <c r="L59" s="36">
        <v>7</v>
      </c>
      <c r="M59" s="36">
        <v>0</v>
      </c>
      <c r="N59" s="36">
        <v>0</v>
      </c>
      <c r="O59" s="36">
        <v>5</v>
      </c>
      <c r="P59" s="36">
        <v>12</v>
      </c>
      <c r="Q59" s="36">
        <v>11</v>
      </c>
      <c r="R59" s="36">
        <v>12</v>
      </c>
      <c r="S59" s="36">
        <v>21</v>
      </c>
      <c r="T59" s="36">
        <v>37</v>
      </c>
      <c r="U59" s="36">
        <v>48</v>
      </c>
      <c r="V59" s="36">
        <v>64</v>
      </c>
      <c r="W59" s="36">
        <v>37</v>
      </c>
      <c r="X59" s="36">
        <v>0</v>
      </c>
      <c r="Y59" s="36">
        <v>0</v>
      </c>
      <c r="DA59" s="60" t="s">
        <v>1348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1427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201</v>
      </c>
      <c r="B63" s="52"/>
      <c r="C63" s="52">
        <v>806</v>
      </c>
      <c r="D63" s="52">
        <v>813</v>
      </c>
      <c r="E63" s="52">
        <v>683</v>
      </c>
      <c r="F63" s="52">
        <v>925</v>
      </c>
      <c r="G63" s="52">
        <v>1190</v>
      </c>
      <c r="H63" s="52">
        <v>1483</v>
      </c>
      <c r="I63" s="52">
        <v>1303</v>
      </c>
      <c r="J63" s="52">
        <v>1032</v>
      </c>
      <c r="K63" s="52">
        <v>613</v>
      </c>
      <c r="L63" s="52">
        <v>258</v>
      </c>
      <c r="M63" s="52">
        <v>0</v>
      </c>
      <c r="N63" s="52">
        <v>0</v>
      </c>
      <c r="O63" s="52">
        <v>138</v>
      </c>
      <c r="P63" s="52">
        <v>112</v>
      </c>
      <c r="Q63" s="52">
        <v>201</v>
      </c>
      <c r="R63" s="52">
        <v>544</v>
      </c>
      <c r="S63" s="52">
        <v>980</v>
      </c>
      <c r="T63" s="52">
        <v>1122</v>
      </c>
      <c r="U63" s="52">
        <v>1254</v>
      </c>
      <c r="V63" s="52">
        <v>992</v>
      </c>
      <c r="W63" s="52">
        <v>345</v>
      </c>
      <c r="X63" s="52">
        <v>0</v>
      </c>
      <c r="Y63" s="52">
        <v>0</v>
      </c>
      <c r="DA63" s="63" t="s">
        <v>1428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46</v>
      </c>
      <c r="D65" s="52">
        <v>48</v>
      </c>
      <c r="E65" s="52">
        <v>59</v>
      </c>
      <c r="F65" s="52">
        <v>61</v>
      </c>
      <c r="G65" s="52">
        <v>71</v>
      </c>
      <c r="H65" s="52">
        <v>107</v>
      </c>
      <c r="I65" s="52">
        <v>107</v>
      </c>
      <c r="J65" s="52">
        <v>112</v>
      </c>
      <c r="K65" s="52">
        <v>139</v>
      </c>
      <c r="L65" s="52">
        <v>112</v>
      </c>
      <c r="M65" s="52">
        <v>46</v>
      </c>
      <c r="N65" s="52">
        <v>25</v>
      </c>
      <c r="O65" s="52">
        <v>11</v>
      </c>
      <c r="P65" s="52">
        <v>13</v>
      </c>
      <c r="Q65" s="52">
        <v>28</v>
      </c>
      <c r="R65" s="52">
        <v>29</v>
      </c>
      <c r="S65" s="52">
        <v>60</v>
      </c>
      <c r="T65" s="52">
        <v>91</v>
      </c>
      <c r="U65" s="52">
        <v>122</v>
      </c>
      <c r="V65" s="52">
        <v>168</v>
      </c>
      <c r="W65" s="52">
        <v>219</v>
      </c>
      <c r="X65" s="52">
        <v>94</v>
      </c>
      <c r="Y65" s="52">
        <v>26</v>
      </c>
      <c r="DA65" s="63" t="s">
        <v>1429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789</v>
      </c>
      <c r="D67" s="52">
        <f t="shared" si="0"/>
        <v>796</v>
      </c>
      <c r="E67" s="52">
        <f t="shared" si="0"/>
        <v>667</v>
      </c>
      <c r="F67" s="52">
        <f t="shared" si="0"/>
        <v>902</v>
      </c>
      <c r="G67" s="52">
        <f t="shared" si="0"/>
        <v>1157</v>
      </c>
      <c r="H67" s="52">
        <f t="shared" si="0"/>
        <v>1437</v>
      </c>
      <c r="I67" s="52">
        <f t="shared" si="0"/>
        <v>1266</v>
      </c>
      <c r="J67" s="52">
        <f t="shared" si="0"/>
        <v>1026</v>
      </c>
      <c r="K67" s="52">
        <f t="shared" si="0"/>
        <v>627</v>
      </c>
      <c r="L67" s="52">
        <f t="shared" si="0"/>
        <v>295</v>
      </c>
      <c r="M67" s="52">
        <f t="shared" si="0"/>
        <v>511</v>
      </c>
      <c r="N67" s="52">
        <f t="shared" si="0"/>
        <v>370</v>
      </c>
      <c r="O67" s="52">
        <f t="shared" si="0"/>
        <v>341</v>
      </c>
      <c r="P67" s="52">
        <f t="shared" si="0"/>
        <v>273</v>
      </c>
      <c r="Q67" s="52">
        <f t="shared" si="0"/>
        <v>274</v>
      </c>
      <c r="R67" s="52">
        <f t="shared" ref="R67:V67" si="1">R39-R53</f>
        <v>526</v>
      </c>
      <c r="S67" s="52">
        <f t="shared" si="1"/>
        <v>961</v>
      </c>
      <c r="T67" s="52">
        <f t="shared" si="1"/>
        <v>1107</v>
      </c>
      <c r="U67" s="52">
        <f t="shared" si="1"/>
        <v>1241</v>
      </c>
      <c r="V67" s="52">
        <f t="shared" si="1"/>
        <v>974</v>
      </c>
      <c r="W67" s="52">
        <f t="shared" ref="W67:Y67" si="2">W39-W53</f>
        <v>366</v>
      </c>
      <c r="X67" s="52">
        <f t="shared" si="2"/>
        <v>1198</v>
      </c>
      <c r="Y67" s="52">
        <f t="shared" si="2"/>
        <v>1806</v>
      </c>
      <c r="DA67" s="63" t="s">
        <v>1430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1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1</v>
      </c>
      <c r="I68" s="52">
        <f t="shared" si="3"/>
        <v>1</v>
      </c>
      <c r="J68" s="52">
        <f t="shared" si="3"/>
        <v>0</v>
      </c>
      <c r="K68" s="52">
        <f t="shared" si="3"/>
        <v>1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1</v>
      </c>
      <c r="T68" s="52">
        <f t="shared" si="4"/>
        <v>0</v>
      </c>
      <c r="U68" s="52">
        <f t="shared" si="4"/>
        <v>1</v>
      </c>
      <c r="V68" s="52">
        <f t="shared" si="4"/>
        <v>1</v>
      </c>
      <c r="W68" s="52">
        <f t="shared" ref="W68:Y68" si="5">W40-W54</f>
        <v>1</v>
      </c>
      <c r="X68" s="52">
        <f t="shared" si="5"/>
        <v>0</v>
      </c>
      <c r="Y68" s="52">
        <f t="shared" si="5"/>
        <v>0</v>
      </c>
      <c r="DA68" s="63" t="s">
        <v>1431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42</v>
      </c>
      <c r="D69" s="52">
        <f t="shared" si="6"/>
        <v>43</v>
      </c>
      <c r="E69" s="52">
        <f t="shared" si="6"/>
        <v>39</v>
      </c>
      <c r="F69" s="52">
        <f t="shared" si="6"/>
        <v>51</v>
      </c>
      <c r="G69" s="52">
        <f t="shared" si="6"/>
        <v>68</v>
      </c>
      <c r="H69" s="52">
        <f t="shared" si="6"/>
        <v>83</v>
      </c>
      <c r="I69" s="52">
        <f t="shared" si="6"/>
        <v>62</v>
      </c>
      <c r="J69" s="52">
        <f t="shared" si="6"/>
        <v>51</v>
      </c>
      <c r="K69" s="52">
        <f t="shared" si="6"/>
        <v>47</v>
      </c>
      <c r="L69" s="52">
        <f t="shared" si="6"/>
        <v>38</v>
      </c>
      <c r="M69" s="52">
        <f t="shared" si="6"/>
        <v>33</v>
      </c>
      <c r="N69" s="52">
        <f t="shared" si="6"/>
        <v>65</v>
      </c>
      <c r="O69" s="52">
        <f t="shared" si="6"/>
        <v>49</v>
      </c>
      <c r="P69" s="52">
        <f t="shared" si="6"/>
        <v>39</v>
      </c>
      <c r="Q69" s="52">
        <f t="shared" si="6"/>
        <v>26</v>
      </c>
      <c r="R69" s="52">
        <f t="shared" ref="R69:V69" si="7">R41-R55</f>
        <v>30</v>
      </c>
      <c r="S69" s="52">
        <f t="shared" si="7"/>
        <v>22</v>
      </c>
      <c r="T69" s="52">
        <f t="shared" si="7"/>
        <v>27</v>
      </c>
      <c r="U69" s="52">
        <f t="shared" si="7"/>
        <v>30</v>
      </c>
      <c r="V69" s="52">
        <f t="shared" si="7"/>
        <v>46</v>
      </c>
      <c r="W69" s="52">
        <f t="shared" ref="W69:Y69" si="8">W41-W55</f>
        <v>29</v>
      </c>
      <c r="X69" s="52">
        <f t="shared" si="8"/>
        <v>16</v>
      </c>
      <c r="Y69" s="52">
        <f t="shared" si="8"/>
        <v>0</v>
      </c>
      <c r="DA69" s="63" t="s">
        <v>1432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</v>
      </c>
      <c r="D70" s="52">
        <f t="shared" si="9"/>
        <v>1</v>
      </c>
      <c r="E70" s="52">
        <f t="shared" si="9"/>
        <v>1</v>
      </c>
      <c r="F70" s="52">
        <f t="shared" si="9"/>
        <v>1</v>
      </c>
      <c r="G70" s="52">
        <f t="shared" si="9"/>
        <v>1</v>
      </c>
      <c r="H70" s="52">
        <f t="shared" si="9"/>
        <v>3</v>
      </c>
      <c r="I70" s="52">
        <f t="shared" si="9"/>
        <v>2</v>
      </c>
      <c r="J70" s="52">
        <f t="shared" si="9"/>
        <v>2</v>
      </c>
      <c r="K70" s="52">
        <f t="shared" si="9"/>
        <v>1</v>
      </c>
      <c r="L70" s="52">
        <f t="shared" si="9"/>
        <v>1</v>
      </c>
      <c r="M70" s="52">
        <f t="shared" si="9"/>
        <v>0</v>
      </c>
      <c r="N70" s="52">
        <f t="shared" si="9"/>
        <v>0</v>
      </c>
      <c r="O70" s="52">
        <f t="shared" si="9"/>
        <v>2</v>
      </c>
      <c r="P70" s="52">
        <f t="shared" si="9"/>
        <v>1</v>
      </c>
      <c r="Q70" s="52">
        <f t="shared" si="9"/>
        <v>1</v>
      </c>
      <c r="R70" s="52">
        <f t="shared" ref="R70:V70" si="10">R42-R56</f>
        <v>1</v>
      </c>
      <c r="S70" s="52">
        <f t="shared" si="10"/>
        <v>1</v>
      </c>
      <c r="T70" s="52">
        <f t="shared" si="10"/>
        <v>1</v>
      </c>
      <c r="U70" s="52">
        <f t="shared" si="10"/>
        <v>1</v>
      </c>
      <c r="V70" s="52">
        <f t="shared" si="10"/>
        <v>3</v>
      </c>
      <c r="W70" s="52">
        <f t="shared" ref="W70:Y70" si="11">W42-W56</f>
        <v>1</v>
      </c>
      <c r="X70" s="52">
        <f t="shared" si="11"/>
        <v>0</v>
      </c>
      <c r="Y70" s="52">
        <f t="shared" si="11"/>
        <v>0</v>
      </c>
      <c r="DA70" s="63" t="s">
        <v>1433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175</v>
      </c>
      <c r="B72" s="52"/>
      <c r="C72" s="52">
        <v>1560</v>
      </c>
      <c r="D72" s="52">
        <v>1575</v>
      </c>
      <c r="E72" s="52">
        <v>1457</v>
      </c>
      <c r="F72" s="52">
        <v>1747</v>
      </c>
      <c r="G72" s="52">
        <v>2129</v>
      </c>
      <c r="H72" s="52">
        <v>2636</v>
      </c>
      <c r="I72" s="52">
        <v>1920</v>
      </c>
      <c r="J72" s="52">
        <v>1811</v>
      </c>
      <c r="K72" s="52">
        <v>1852</v>
      </c>
      <c r="L72" s="52">
        <v>1563</v>
      </c>
      <c r="M72" s="52">
        <v>1053</v>
      </c>
      <c r="N72" s="52">
        <v>1624</v>
      </c>
      <c r="O72" s="52">
        <v>1792</v>
      </c>
      <c r="P72" s="52">
        <v>1664</v>
      </c>
      <c r="Q72" s="52">
        <v>1436</v>
      </c>
      <c r="R72" s="52">
        <v>1375</v>
      </c>
      <c r="S72" s="52">
        <v>1413</v>
      </c>
      <c r="T72" s="52">
        <v>1326</v>
      </c>
      <c r="U72" s="52">
        <v>1434</v>
      </c>
      <c r="V72" s="52">
        <v>1286</v>
      </c>
      <c r="W72" s="52">
        <v>862</v>
      </c>
      <c r="X72" s="52">
        <v>232</v>
      </c>
      <c r="Y72" s="52">
        <v>421</v>
      </c>
      <c r="DA72" s="63" t="s">
        <v>1434</v>
      </c>
    </row>
    <row r="73" spans="1:105" ht="12" customHeight="1" x14ac:dyDescent="0.25">
      <c r="A73" s="115" t="s">
        <v>120</v>
      </c>
      <c r="B73" s="36"/>
      <c r="C73" s="36">
        <v>28</v>
      </c>
      <c r="D73" s="36">
        <v>26</v>
      </c>
      <c r="E73" s="36">
        <v>36</v>
      </c>
      <c r="F73" s="36">
        <v>62</v>
      </c>
      <c r="G73" s="36">
        <v>90</v>
      </c>
      <c r="H73" s="36">
        <v>107</v>
      </c>
      <c r="I73" s="36">
        <v>70</v>
      </c>
      <c r="J73" s="36">
        <v>53</v>
      </c>
      <c r="K73" s="36">
        <v>52</v>
      </c>
      <c r="L73" s="36">
        <v>47</v>
      </c>
      <c r="M73" s="36">
        <v>46</v>
      </c>
      <c r="N73" s="36">
        <v>76</v>
      </c>
      <c r="O73" s="36">
        <v>80</v>
      </c>
      <c r="P73" s="36">
        <v>73</v>
      </c>
      <c r="Q73" s="36">
        <v>45</v>
      </c>
      <c r="R73" s="36">
        <v>43</v>
      </c>
      <c r="S73" s="36">
        <v>47</v>
      </c>
      <c r="T73" s="36">
        <v>76</v>
      </c>
      <c r="U73" s="36">
        <v>71</v>
      </c>
      <c r="V73" s="36">
        <v>131</v>
      </c>
      <c r="W73" s="36">
        <v>80</v>
      </c>
      <c r="X73" s="36">
        <v>175</v>
      </c>
      <c r="Y73" s="36">
        <v>55</v>
      </c>
      <c r="DA73" s="60" t="s">
        <v>1435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1514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X78" s="128">
        <f>RES_hhdet_numvin!X63</f>
        <v>0</v>
      </c>
      <c r="Y78" s="128">
        <f>RES_hhdet_numvin!Y63</f>
        <v>0</v>
      </c>
      <c r="DA78" s="133"/>
    </row>
    <row r="79" spans="1:105" ht="12" customHeight="1" x14ac:dyDescent="0.25">
      <c r="A79" s="97" t="s">
        <v>201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0</v>
      </c>
      <c r="I79" s="52">
        <f>RES_hhdet_numvin!I64</f>
        <v>0</v>
      </c>
      <c r="J79" s="52">
        <f>RES_hhdet_numvin!J64</f>
        <v>205</v>
      </c>
      <c r="K79" s="52">
        <f>RES_hhdet_numvin!K64</f>
        <v>221</v>
      </c>
      <c r="L79" s="52">
        <f>RES_hhdet_numvin!L64</f>
        <v>128</v>
      </c>
      <c r="M79" s="52">
        <f>RES_hhdet_numvin!M64</f>
        <v>0</v>
      </c>
      <c r="N79" s="52">
        <f>RES_hhdet_numvin!N64</f>
        <v>0</v>
      </c>
      <c r="O79" s="52">
        <f>RES_hhdet_numvin!O64</f>
        <v>110</v>
      </c>
      <c r="P79" s="52">
        <f>RES_hhdet_numvin!P64</f>
        <v>144</v>
      </c>
      <c r="Q79" s="52">
        <f>RES_hhdet_numvin!Q64</f>
        <v>239</v>
      </c>
      <c r="R79" s="52">
        <f>RES_hhdet_numvin!R64</f>
        <v>516</v>
      </c>
      <c r="S79" s="52">
        <f>RES_hhdet_numvin!S64</f>
        <v>973</v>
      </c>
      <c r="T79" s="52">
        <f>RES_hhdet_numvin!T64</f>
        <v>1111</v>
      </c>
      <c r="U79" s="52">
        <f>RES_hhdet_numvin!U64</f>
        <v>1390</v>
      </c>
      <c r="V79" s="52">
        <f>RES_hhdet_numvin!V64</f>
        <v>985</v>
      </c>
      <c r="W79" s="52">
        <f>RES_hhdet_numvin!W64</f>
        <v>384</v>
      </c>
      <c r="X79" s="52">
        <f>RES_hhdet_numvin!X64</f>
        <v>0</v>
      </c>
      <c r="Y79" s="52">
        <f>RES_hhdet_numvin!Y64</f>
        <v>0</v>
      </c>
      <c r="DA79" s="63" t="s">
        <v>1515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X80" s="138">
        <f>RES_hhdet_numvin!X65</f>
        <v>0</v>
      </c>
      <c r="Y80" s="138">
        <f>RES_hhdet_numvin!Y65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X81" s="150">
        <f>RES_hhdet_numvin!X66</f>
        <v>0</v>
      </c>
      <c r="Y81" s="150">
        <f>RES_hhdet_numvin!Y66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0</v>
      </c>
      <c r="Q82" s="138">
        <f>RES_hhdet_numvin!Q67</f>
        <v>0</v>
      </c>
      <c r="R82" s="138">
        <f>RES_hhdet_numvin!R67</f>
        <v>12</v>
      </c>
      <c r="S82" s="138">
        <f>RES_hhdet_numvin!S67</f>
        <v>37</v>
      </c>
      <c r="T82" s="138">
        <f>RES_hhdet_numvin!T67</f>
        <v>78</v>
      </c>
      <c r="U82" s="138">
        <f>RES_hhdet_numvin!U67</f>
        <v>130</v>
      </c>
      <c r="V82" s="138">
        <f>RES_hhdet_numvin!V67</f>
        <v>182</v>
      </c>
      <c r="W82" s="138">
        <f>RES_hhdet_numvin!W67</f>
        <v>228</v>
      </c>
      <c r="X82" s="138">
        <f>RES_hhdet_numvin!X67</f>
        <v>94</v>
      </c>
      <c r="Y82" s="138">
        <f>RES_hhdet_numvin!Y67</f>
        <v>26</v>
      </c>
      <c r="DA82" s="63" t="s">
        <v>1516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X83" s="150">
        <f>RES_hhdet_numvin!X68</f>
        <v>0</v>
      </c>
      <c r="Y83" s="150">
        <f>RES_hhdet_numvin!Y68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0</v>
      </c>
      <c r="I84" s="138">
        <f>RES_hhdet_numvin!I69</f>
        <v>0</v>
      </c>
      <c r="J84" s="138">
        <f>RES_hhdet_numvin!J69</f>
        <v>132</v>
      </c>
      <c r="K84" s="138">
        <f>RES_hhdet_numvin!K69</f>
        <v>138</v>
      </c>
      <c r="L84" s="138">
        <f>RES_hhdet_numvin!L69</f>
        <v>70</v>
      </c>
      <c r="M84" s="138">
        <f>RES_hhdet_numvin!M69</f>
        <v>20</v>
      </c>
      <c r="N84" s="138">
        <f>RES_hhdet_numvin!N69</f>
        <v>19</v>
      </c>
      <c r="O84" s="138">
        <f>RES_hhdet_numvin!O69</f>
        <v>64</v>
      </c>
      <c r="P84" s="138">
        <f>RES_hhdet_numvin!P69</f>
        <v>89</v>
      </c>
      <c r="Q84" s="138">
        <f>RES_hhdet_numvin!Q69</f>
        <v>144</v>
      </c>
      <c r="R84" s="138">
        <f>RES_hhdet_numvin!R69</f>
        <v>292</v>
      </c>
      <c r="S84" s="138">
        <f>RES_hhdet_numvin!S69</f>
        <v>549</v>
      </c>
      <c r="T84" s="138">
        <f>RES_hhdet_numvin!T69</f>
        <v>631</v>
      </c>
      <c r="U84" s="138">
        <f>RES_hhdet_numvin!U69</f>
        <v>792</v>
      </c>
      <c r="V84" s="138">
        <f>RES_hhdet_numvin!V69</f>
        <v>558</v>
      </c>
      <c r="W84" s="138">
        <f>RES_hhdet_numvin!W69</f>
        <v>233</v>
      </c>
      <c r="X84" s="138">
        <f>RES_hhdet_numvin!X69</f>
        <v>606</v>
      </c>
      <c r="Y84" s="138">
        <f>RES_hhdet_numvin!Y69</f>
        <v>1806</v>
      </c>
      <c r="DA84" s="63" t="s">
        <v>1517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0</v>
      </c>
      <c r="K85" s="138">
        <f>RES_hhdet_numvin!K70</f>
        <v>0</v>
      </c>
      <c r="L85" s="138">
        <f>RES_hhdet_numvin!L70</f>
        <v>0</v>
      </c>
      <c r="M85" s="138">
        <f>RES_hhdet_numvin!M70</f>
        <v>0</v>
      </c>
      <c r="N85" s="138">
        <f>RES_hhdet_numvin!N70</f>
        <v>0</v>
      </c>
      <c r="O85" s="138">
        <f>RES_hhdet_numvin!O70</f>
        <v>0</v>
      </c>
      <c r="P85" s="138">
        <f>RES_hhdet_numvin!P70</f>
        <v>0</v>
      </c>
      <c r="Q85" s="138">
        <f>RES_hhdet_numvin!Q70</f>
        <v>0</v>
      </c>
      <c r="R85" s="138">
        <f>RES_hhdet_numvin!R70</f>
        <v>0</v>
      </c>
      <c r="S85" s="138">
        <f>RES_hhdet_numvin!S70</f>
        <v>2</v>
      </c>
      <c r="T85" s="138">
        <f>RES_hhdet_numvin!T70</f>
        <v>0</v>
      </c>
      <c r="U85" s="138">
        <f>RES_hhdet_numvin!U70</f>
        <v>2</v>
      </c>
      <c r="V85" s="138">
        <f>RES_hhdet_numvin!V70</f>
        <v>2</v>
      </c>
      <c r="W85" s="138">
        <f>RES_hhdet_numvin!W70</f>
        <v>2</v>
      </c>
      <c r="X85" s="138">
        <f>RES_hhdet_numvin!X70</f>
        <v>0</v>
      </c>
      <c r="Y85" s="138">
        <f>RES_hhdet_numvin!Y70</f>
        <v>0</v>
      </c>
      <c r="DA85" s="63" t="s">
        <v>1518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X86" s="138">
        <f>RES_hhdet_numvin!X71</f>
        <v>0</v>
      </c>
      <c r="Y86" s="138">
        <f>RES_hhdet_numvin!Y71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X87" s="138">
        <f>RES_hhdet_numvin!X72</f>
        <v>0</v>
      </c>
      <c r="Y87" s="138">
        <f>RES_hhdet_numvin!Y72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0</v>
      </c>
      <c r="R88" s="138">
        <f>RES_hhdet_numvin!R73</f>
        <v>13</v>
      </c>
      <c r="S88" s="138">
        <f>RES_hhdet_numvin!S73</f>
        <v>20</v>
      </c>
      <c r="T88" s="138">
        <f>RES_hhdet_numvin!T73</f>
        <v>33</v>
      </c>
      <c r="U88" s="138">
        <f>RES_hhdet_numvin!U73</f>
        <v>46</v>
      </c>
      <c r="V88" s="138">
        <f>RES_hhdet_numvin!V73</f>
        <v>65</v>
      </c>
      <c r="W88" s="138">
        <f>RES_hhdet_numvin!W73</f>
        <v>47</v>
      </c>
      <c r="X88" s="138">
        <f>RES_hhdet_numvin!X73</f>
        <v>16</v>
      </c>
      <c r="Y88" s="138">
        <f>RES_hhdet_numvin!Y73</f>
        <v>0</v>
      </c>
      <c r="DA88" s="63" t="s">
        <v>1519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0</v>
      </c>
      <c r="S89" s="138">
        <f>RES_hhdet_numvin!S74</f>
        <v>2</v>
      </c>
      <c r="T89" s="138">
        <f>RES_hhdet_numvin!T74</f>
        <v>2</v>
      </c>
      <c r="U89" s="138">
        <f>RES_hhdet_numvin!U74</f>
        <v>3</v>
      </c>
      <c r="V89" s="138">
        <f>RES_hhdet_numvin!V74</f>
        <v>5</v>
      </c>
      <c r="W89" s="138">
        <f>RES_hhdet_numvin!W74</f>
        <v>3</v>
      </c>
      <c r="X89" s="138">
        <f>RES_hhdet_numvin!X74</f>
        <v>0</v>
      </c>
      <c r="Y89" s="138">
        <f>RES_hhdet_numvin!Y74</f>
        <v>0</v>
      </c>
      <c r="DA89" s="63" t="s">
        <v>1520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X90" s="138">
        <f>RES_hhdet_numvin!X75</f>
        <v>0</v>
      </c>
      <c r="Y90" s="138">
        <f>RES_hhdet_numvin!Y75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X91" s="148">
        <f>RES_hhdet_numvin!X76</f>
        <v>0</v>
      </c>
      <c r="Y91" s="148">
        <f>RES_hhdet_numvin!Y76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X92" s="150">
        <f>RES_hhdet_numvin!X77</f>
        <v>0</v>
      </c>
      <c r="Y92" s="150">
        <f>RES_hhdet_numvin!Y77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0</v>
      </c>
      <c r="Q93" s="138">
        <f>RES_hhdet_numvin!Q78</f>
        <v>0</v>
      </c>
      <c r="R93" s="138">
        <f>RES_hhdet_numvin!R78</f>
        <v>390</v>
      </c>
      <c r="S93" s="138">
        <f>RES_hhdet_numvin!S78</f>
        <v>838</v>
      </c>
      <c r="T93" s="138">
        <f>RES_hhdet_numvin!T78</f>
        <v>1034</v>
      </c>
      <c r="U93" s="138">
        <f>RES_hhdet_numvin!U78</f>
        <v>1359</v>
      </c>
      <c r="V93" s="138">
        <f>RES_hhdet_numvin!V78</f>
        <v>1003</v>
      </c>
      <c r="W93" s="138">
        <f>RES_hhdet_numvin!W78</f>
        <v>675</v>
      </c>
      <c r="X93" s="138">
        <f>RES_hhdet_numvin!X78</f>
        <v>188</v>
      </c>
      <c r="Y93" s="138">
        <f>RES_hhdet_numvin!Y78</f>
        <v>421</v>
      </c>
      <c r="DA93" s="63" t="s">
        <v>1521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0</v>
      </c>
      <c r="R94" s="39">
        <f>RES_hhdet_numvin!R79</f>
        <v>0</v>
      </c>
      <c r="S94" s="39">
        <f>RES_hhdet_numvin!S79</f>
        <v>0</v>
      </c>
      <c r="T94" s="39">
        <f>RES_hhdet_numvin!T79</f>
        <v>0</v>
      </c>
      <c r="U94" s="39">
        <f>RES_hhdet_numvin!U79</f>
        <v>0</v>
      </c>
      <c r="V94" s="39">
        <f>RES_hhdet_numvin!V79</f>
        <v>168</v>
      </c>
      <c r="W94" s="39">
        <f>RES_hhdet_numvin!W79</f>
        <v>105</v>
      </c>
      <c r="X94" s="39">
        <f>RES_hhdet_numvin!X79</f>
        <v>170</v>
      </c>
      <c r="Y94" s="39">
        <f>RES_hhdet_numvin!Y79</f>
        <v>55</v>
      </c>
      <c r="DA94" s="60" t="s">
        <v>1522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22.752374835054571</v>
      </c>
      <c r="C98" s="117">
        <f t="shared" si="12"/>
        <v>26.455317053467159</v>
      </c>
      <c r="D98" s="117">
        <f t="shared" si="12"/>
        <v>29.194422782222162</v>
      </c>
      <c r="E98" s="117">
        <f t="shared" si="12"/>
        <v>28.915082889391879</v>
      </c>
      <c r="F98" s="117">
        <f t="shared" si="12"/>
        <v>30.000086865435712</v>
      </c>
      <c r="G98" s="117">
        <f t="shared" si="12"/>
        <v>30.726301046975493</v>
      </c>
      <c r="H98" s="117">
        <f t="shared" si="12"/>
        <v>36.390499845478921</v>
      </c>
      <c r="I98" s="117">
        <f t="shared" si="12"/>
        <v>39.46212407303878</v>
      </c>
      <c r="J98" s="117">
        <f t="shared" si="12"/>
        <v>39.009231910207511</v>
      </c>
      <c r="K98" s="117">
        <f t="shared" si="12"/>
        <v>41.687771089796712</v>
      </c>
      <c r="L98" s="117">
        <f t="shared" si="12"/>
        <v>46.693900759165679</v>
      </c>
      <c r="M98" s="117">
        <f t="shared" si="12"/>
        <v>31.391274087899401</v>
      </c>
      <c r="N98" s="117">
        <f t="shared" si="12"/>
        <v>33.795726604782551</v>
      </c>
      <c r="O98" s="117">
        <f t="shared" si="12"/>
        <v>29.87081871932325</v>
      </c>
      <c r="P98" s="117">
        <f t="shared" si="12"/>
        <v>29.078970047084812</v>
      </c>
      <c r="Q98" s="117">
        <f t="shared" si="12"/>
        <v>25.721565390540555</v>
      </c>
      <c r="R98" s="117">
        <f t="shared" ref="R98:V98" si="13">R99+R102+R104+R113</f>
        <v>26.590524951198802</v>
      </c>
      <c r="S98" s="117">
        <f t="shared" si="13"/>
        <v>26.261011881531257</v>
      </c>
      <c r="T98" s="117">
        <f t="shared" si="13"/>
        <v>24.858192784348773</v>
      </c>
      <c r="U98" s="117">
        <f t="shared" si="13"/>
        <v>27.04541613659633</v>
      </c>
      <c r="V98" s="117">
        <f t="shared" si="13"/>
        <v>24.321609800017182</v>
      </c>
      <c r="W98" s="117">
        <f t="shared" ref="W98:Y98" si="14">W99+W102+W104+W113</f>
        <v>28.510465771000632</v>
      </c>
      <c r="X98" s="117">
        <f t="shared" si="14"/>
        <v>19.409132033436617</v>
      </c>
      <c r="Y98" s="117">
        <f t="shared" si="14"/>
        <v>9.0111371578814374</v>
      </c>
      <c r="DA98" s="129" t="s">
        <v>1628</v>
      </c>
    </row>
    <row r="99" spans="1:105" ht="12" customHeight="1" x14ac:dyDescent="0.25">
      <c r="A99" s="121" t="s">
        <v>57</v>
      </c>
      <c r="B99" s="122">
        <f t="shared" ref="B99:Q99" si="15">SUM(B100:B101)</f>
        <v>20.512681387488932</v>
      </c>
      <c r="C99" s="122">
        <f t="shared" si="15"/>
        <v>24.057659388918108</v>
      </c>
      <c r="D99" s="122">
        <f t="shared" si="15"/>
        <v>26.566027494649539</v>
      </c>
      <c r="E99" s="122">
        <f t="shared" si="15"/>
        <v>26.412537455148232</v>
      </c>
      <c r="F99" s="122">
        <f t="shared" si="15"/>
        <v>27.289152211268696</v>
      </c>
      <c r="G99" s="122">
        <f t="shared" si="15"/>
        <v>27.883569720758182</v>
      </c>
      <c r="H99" s="122">
        <f t="shared" si="15"/>
        <v>33.088994992899643</v>
      </c>
      <c r="I99" s="122">
        <f t="shared" si="15"/>
        <v>35.945481154666567</v>
      </c>
      <c r="J99" s="122">
        <f t="shared" si="15"/>
        <v>35.495787909096656</v>
      </c>
      <c r="K99" s="122">
        <f t="shared" si="15"/>
        <v>38.028051738078595</v>
      </c>
      <c r="L99" s="122">
        <f t="shared" si="15"/>
        <v>42.980761390592647</v>
      </c>
      <c r="M99" s="122">
        <f t="shared" si="15"/>
        <v>28.433774122022612</v>
      </c>
      <c r="N99" s="122">
        <f t="shared" si="15"/>
        <v>30.881580244457464</v>
      </c>
      <c r="O99" s="122">
        <f t="shared" si="15"/>
        <v>27.163715902518426</v>
      </c>
      <c r="P99" s="122">
        <f t="shared" si="15"/>
        <v>26.486252695484716</v>
      </c>
      <c r="Q99" s="122">
        <f t="shared" si="15"/>
        <v>23.359112215693365</v>
      </c>
      <c r="R99" s="122">
        <f t="shared" ref="R99:V99" si="16">SUM(R100:R101)</f>
        <v>24.389852947332997</v>
      </c>
      <c r="S99" s="122">
        <f t="shared" si="16"/>
        <v>24.108275122527242</v>
      </c>
      <c r="T99" s="122">
        <f t="shared" si="16"/>
        <v>22.826133339757948</v>
      </c>
      <c r="U99" s="122">
        <f t="shared" si="16"/>
        <v>24.814959844380297</v>
      </c>
      <c r="V99" s="122">
        <f t="shared" si="16"/>
        <v>22.056043025446979</v>
      </c>
      <c r="W99" s="122">
        <f t="shared" ref="W99:Y99" si="17">SUM(W100:W101)</f>
        <v>26.196041128054784</v>
      </c>
      <c r="X99" s="122">
        <f t="shared" si="17"/>
        <v>17.844331586578001</v>
      </c>
      <c r="Y99" s="122">
        <f t="shared" si="17"/>
        <v>8.27018850171617</v>
      </c>
      <c r="DA99" s="130" t="s">
        <v>1629</v>
      </c>
    </row>
    <row r="100" spans="1:105" ht="12" customHeight="1" x14ac:dyDescent="0.25">
      <c r="A100" s="97" t="s">
        <v>212</v>
      </c>
      <c r="B100" s="98">
        <v>20.257735895964835</v>
      </c>
      <c r="C100" s="98">
        <v>23.756005376733249</v>
      </c>
      <c r="D100" s="98">
        <v>26.237394038607608</v>
      </c>
      <c r="E100" s="98">
        <v>26.087390318388721</v>
      </c>
      <c r="F100" s="98">
        <v>26.958519690532817</v>
      </c>
      <c r="G100" s="98">
        <v>27.547424985460239</v>
      </c>
      <c r="H100" s="98">
        <v>32.690883437804324</v>
      </c>
      <c r="I100" s="98">
        <v>35.514226560409838</v>
      </c>
      <c r="J100" s="98">
        <v>35.073486943855137</v>
      </c>
      <c r="K100" s="98">
        <v>37.576870632828147</v>
      </c>
      <c r="L100" s="98">
        <v>42.470583234718248</v>
      </c>
      <c r="M100" s="98">
        <v>28.101239513471299</v>
      </c>
      <c r="N100" s="98">
        <v>30.520382353814181</v>
      </c>
      <c r="O100" s="98">
        <v>26.847632000746511</v>
      </c>
      <c r="P100" s="98">
        <v>26.179837056975046</v>
      </c>
      <c r="Q100" s="98">
        <v>23.089653595942004</v>
      </c>
      <c r="R100" s="98">
        <v>24.104147616266332</v>
      </c>
      <c r="S100" s="98">
        <v>23.81964714409682</v>
      </c>
      <c r="T100" s="98">
        <v>22.545825650587968</v>
      </c>
      <c r="U100" s="98">
        <v>24.499942568060213</v>
      </c>
      <c r="V100" s="98">
        <v>21.76724249706426</v>
      </c>
      <c r="W100" s="98">
        <v>25.84220272562796</v>
      </c>
      <c r="X100" s="98">
        <v>17.599082584639824</v>
      </c>
      <c r="Y100" s="98">
        <v>8.1544075550289037</v>
      </c>
      <c r="DA100" s="63" t="s">
        <v>1630</v>
      </c>
    </row>
    <row r="101" spans="1:105" ht="12" customHeight="1" x14ac:dyDescent="0.25">
      <c r="A101" s="97" t="s">
        <v>53</v>
      </c>
      <c r="B101" s="98">
        <v>0.25494549152409895</v>
      </c>
      <c r="C101" s="98">
        <v>0.30165401218485882</v>
      </c>
      <c r="D101" s="98">
        <v>0.32863345604193045</v>
      </c>
      <c r="E101" s="98">
        <v>0.32514713675951135</v>
      </c>
      <c r="F101" s="98">
        <v>0.33063252073587901</v>
      </c>
      <c r="G101" s="98">
        <v>0.33614473529794187</v>
      </c>
      <c r="H101" s="98">
        <v>0.39811155509531582</v>
      </c>
      <c r="I101" s="98">
        <v>0.43125459425672835</v>
      </c>
      <c r="J101" s="98">
        <v>0.42230096524152083</v>
      </c>
      <c r="K101" s="98">
        <v>0.45118110525044902</v>
      </c>
      <c r="L101" s="98">
        <v>0.51017815587440174</v>
      </c>
      <c r="M101" s="98">
        <v>0.33253460855131473</v>
      </c>
      <c r="N101" s="98">
        <v>0.36119789064328334</v>
      </c>
      <c r="O101" s="98">
        <v>0.3160839017719157</v>
      </c>
      <c r="P101" s="98">
        <v>0.30641563850967041</v>
      </c>
      <c r="Q101" s="98">
        <v>0.26945861975136193</v>
      </c>
      <c r="R101" s="98">
        <v>0.28570533106666735</v>
      </c>
      <c r="S101" s="98">
        <v>0.2886279784304237</v>
      </c>
      <c r="T101" s="98">
        <v>0.28030768916998156</v>
      </c>
      <c r="U101" s="98">
        <v>0.31501727632008403</v>
      </c>
      <c r="V101" s="98">
        <v>0.28880052838272013</v>
      </c>
      <c r="W101" s="98">
        <v>0.35383840242682396</v>
      </c>
      <c r="X101" s="98">
        <v>0.24524900193817689</v>
      </c>
      <c r="Y101" s="98">
        <v>0.11578094668726698</v>
      </c>
      <c r="DA101" s="63" t="s">
        <v>1631</v>
      </c>
    </row>
    <row r="102" spans="1:105" ht="12" customHeight="1" x14ac:dyDescent="0.25">
      <c r="A102" s="121" t="s">
        <v>92</v>
      </c>
      <c r="B102" s="122">
        <f t="shared" ref="B102:Y102" si="18">B103</f>
        <v>8.4514740892638208E-3</v>
      </c>
      <c r="C102" s="122">
        <f t="shared" si="18"/>
        <v>9.0954385991607201E-3</v>
      </c>
      <c r="D102" s="122">
        <f t="shared" si="18"/>
        <v>9.7593027042674335E-3</v>
      </c>
      <c r="E102" s="122">
        <f t="shared" si="18"/>
        <v>1.2662702522496905E-2</v>
      </c>
      <c r="F102" s="122">
        <f t="shared" si="18"/>
        <v>1.1390536806242399E-2</v>
      </c>
      <c r="G102" s="122">
        <f t="shared" si="18"/>
        <v>1.2605885862237855E-2</v>
      </c>
      <c r="H102" s="122">
        <f t="shared" si="18"/>
        <v>1.4759371574009642E-2</v>
      </c>
      <c r="I102" s="122">
        <f t="shared" si="18"/>
        <v>1.6906492672617301E-2</v>
      </c>
      <c r="J102" s="122">
        <f t="shared" si="18"/>
        <v>1.9985421302946803E-2</v>
      </c>
      <c r="K102" s="122">
        <f t="shared" si="18"/>
        <v>2.2153908126076986E-2</v>
      </c>
      <c r="L102" s="122">
        <f t="shared" si="18"/>
        <v>3.0347047678252911E-2</v>
      </c>
      <c r="M102" s="122">
        <f t="shared" si="18"/>
        <v>2.3049531020537119E-2</v>
      </c>
      <c r="N102" s="122">
        <f t="shared" si="18"/>
        <v>1.9810006376915091E-2</v>
      </c>
      <c r="O102" s="122">
        <f t="shared" si="18"/>
        <v>1.6318286036591158E-2</v>
      </c>
      <c r="P102" s="122">
        <f t="shared" si="18"/>
        <v>1.3718643550665771E-2</v>
      </c>
      <c r="Q102" s="122">
        <f t="shared" si="18"/>
        <v>1.0237668881487312E-2</v>
      </c>
      <c r="R102" s="122">
        <f t="shared" si="18"/>
        <v>7.9298500125837695E-3</v>
      </c>
      <c r="S102" s="122">
        <f t="shared" si="18"/>
        <v>6.4462171752510539E-3</v>
      </c>
      <c r="T102" s="122">
        <f t="shared" si="18"/>
        <v>7.3578869549726219E-3</v>
      </c>
      <c r="U102" s="122">
        <f t="shared" si="18"/>
        <v>1.0607136681756436E-2</v>
      </c>
      <c r="V102" s="122">
        <f t="shared" si="18"/>
        <v>1.5637453451604326E-2</v>
      </c>
      <c r="W102" s="122">
        <f t="shared" si="18"/>
        <v>2.3652306496227019E-2</v>
      </c>
      <c r="X102" s="122">
        <f t="shared" si="18"/>
        <v>2.1900153085748886E-2</v>
      </c>
      <c r="Y102" s="122">
        <f t="shared" si="18"/>
        <v>2.1212656545512003E-2</v>
      </c>
      <c r="DA102" s="130" t="s">
        <v>1632</v>
      </c>
    </row>
    <row r="103" spans="1:105" ht="12" customHeight="1" x14ac:dyDescent="0.25">
      <c r="A103" s="97" t="s">
        <v>53</v>
      </c>
      <c r="B103" s="98">
        <v>8.4514740892638208E-3</v>
      </c>
      <c r="C103" s="98">
        <v>9.0954385991607201E-3</v>
      </c>
      <c r="D103" s="98">
        <v>9.7593027042674335E-3</v>
      </c>
      <c r="E103" s="98">
        <v>1.2662702522496905E-2</v>
      </c>
      <c r="F103" s="98">
        <v>1.1390536806242399E-2</v>
      </c>
      <c r="G103" s="98">
        <v>1.2605885862237855E-2</v>
      </c>
      <c r="H103" s="98">
        <v>1.4759371574009642E-2</v>
      </c>
      <c r="I103" s="98">
        <v>1.6906492672617301E-2</v>
      </c>
      <c r="J103" s="98">
        <v>1.9985421302946803E-2</v>
      </c>
      <c r="K103" s="98">
        <v>2.2153908126076986E-2</v>
      </c>
      <c r="L103" s="98">
        <v>3.0347047678252911E-2</v>
      </c>
      <c r="M103" s="98">
        <v>2.3049531020537119E-2</v>
      </c>
      <c r="N103" s="98">
        <v>1.9810006376915091E-2</v>
      </c>
      <c r="O103" s="98">
        <v>1.6318286036591158E-2</v>
      </c>
      <c r="P103" s="98">
        <v>1.3718643550665771E-2</v>
      </c>
      <c r="Q103" s="98">
        <v>1.0237668881487312E-2</v>
      </c>
      <c r="R103" s="98">
        <v>7.9298500125837695E-3</v>
      </c>
      <c r="S103" s="98">
        <v>6.4462171752510539E-3</v>
      </c>
      <c r="T103" s="98">
        <v>7.3578869549726219E-3</v>
      </c>
      <c r="U103" s="98">
        <v>1.0607136681756436E-2</v>
      </c>
      <c r="V103" s="98">
        <v>1.5637453451604326E-2</v>
      </c>
      <c r="W103" s="98">
        <v>2.3652306496227019E-2</v>
      </c>
      <c r="X103" s="98">
        <v>2.1900153085748886E-2</v>
      </c>
      <c r="Y103" s="98">
        <v>2.1212656545512003E-2</v>
      </c>
      <c r="DA103" s="63" t="s">
        <v>1633</v>
      </c>
    </row>
    <row r="104" spans="1:105" ht="12" customHeight="1" x14ac:dyDescent="0.25">
      <c r="A104" s="121" t="s">
        <v>55</v>
      </c>
      <c r="B104" s="122">
        <v>2.0376617188804014</v>
      </c>
      <c r="C104" s="122">
        <v>2.176464454179087</v>
      </c>
      <c r="D104" s="122">
        <v>2.3812229130918054</v>
      </c>
      <c r="E104" s="122">
        <v>2.2594496055899254</v>
      </c>
      <c r="F104" s="122">
        <v>2.4478900842654983</v>
      </c>
      <c r="G104" s="122">
        <v>2.55891197801202</v>
      </c>
      <c r="H104" s="122">
        <v>2.9766892456259475</v>
      </c>
      <c r="I104" s="122">
        <v>3.1572510782310781</v>
      </c>
      <c r="J104" s="122">
        <v>3.1256850880467049</v>
      </c>
      <c r="K104" s="122">
        <v>3.2346314144268944</v>
      </c>
      <c r="L104" s="122">
        <v>3.2724819361374986</v>
      </c>
      <c r="M104" s="122">
        <v>2.6132888923837263</v>
      </c>
      <c r="N104" s="122">
        <v>2.5657656832347948</v>
      </c>
      <c r="O104" s="122">
        <v>2.3801791630304439</v>
      </c>
      <c r="P104" s="122">
        <v>2.2750513492666222</v>
      </c>
      <c r="Q104" s="122">
        <v>2.0701641447466494</v>
      </c>
      <c r="R104" s="122">
        <v>1.9236650181168526</v>
      </c>
      <c r="S104" s="122">
        <v>1.8694304470673468</v>
      </c>
      <c r="T104" s="122">
        <v>1.7462322072157792</v>
      </c>
      <c r="U104" s="122">
        <v>1.8965506427497141</v>
      </c>
      <c r="V104" s="122">
        <v>1.8275593053069008</v>
      </c>
      <c r="W104" s="122">
        <v>1.8458736548628143</v>
      </c>
      <c r="X104" s="122">
        <v>1.2533217062783795</v>
      </c>
      <c r="Y104" s="122">
        <v>0.57919451444406</v>
      </c>
      <c r="DA104" s="130" t="s">
        <v>1634</v>
      </c>
    </row>
    <row r="105" spans="1:105" ht="12" customHeight="1" x14ac:dyDescent="0.25">
      <c r="A105" s="97" t="s">
        <v>134</v>
      </c>
      <c r="B105" s="98">
        <v>1.9779559984498565</v>
      </c>
      <c r="C105" s="98">
        <v>2.1146230243725181</v>
      </c>
      <c r="D105" s="98">
        <v>2.3158206023321628</v>
      </c>
      <c r="E105" s="98">
        <v>2.1929842498903849</v>
      </c>
      <c r="F105" s="98">
        <v>2.3758450405483447</v>
      </c>
      <c r="G105" s="98">
        <v>2.4775453055484324</v>
      </c>
      <c r="H105" s="98">
        <v>2.8854110554482366</v>
      </c>
      <c r="I105" s="98">
        <v>3.0608025490356741</v>
      </c>
      <c r="J105" s="98">
        <v>3.0256403306232631</v>
      </c>
      <c r="K105" s="98">
        <v>3.1321998225227397</v>
      </c>
      <c r="L105" s="98">
        <v>3.1748466718613719</v>
      </c>
      <c r="M105" s="98">
        <v>2.5210490876999918</v>
      </c>
      <c r="N105" s="98">
        <v>2.4798654169861107</v>
      </c>
      <c r="O105" s="98">
        <v>2.3003009388805289</v>
      </c>
      <c r="P105" s="98">
        <v>2.2011031595068173</v>
      </c>
      <c r="Q105" s="98">
        <v>2.0018608980706647</v>
      </c>
      <c r="R105" s="98">
        <v>1.8603412045886534</v>
      </c>
      <c r="S105" s="98">
        <v>1.8116039922880272</v>
      </c>
      <c r="T105" s="98">
        <v>1.6927507443118492</v>
      </c>
      <c r="U105" s="98">
        <v>1.8444031391110973</v>
      </c>
      <c r="V105" s="98">
        <v>1.7757668423736432</v>
      </c>
      <c r="W105" s="98">
        <v>1.7971183268210493</v>
      </c>
      <c r="X105" s="98">
        <v>1.2137322398100332</v>
      </c>
      <c r="Y105" s="98">
        <v>0.54639950193578968</v>
      </c>
      <c r="DA105" s="63" t="s">
        <v>1635</v>
      </c>
    </row>
    <row r="106" spans="1:105" ht="12" customHeight="1" x14ac:dyDescent="0.25">
      <c r="A106" s="97" t="s">
        <v>133</v>
      </c>
      <c r="B106" s="98">
        <v>1.8811189235707073E-4</v>
      </c>
      <c r="C106" s="98">
        <v>3.6912039007340637E-4</v>
      </c>
      <c r="D106" s="98">
        <v>3.8750908852813797E-4</v>
      </c>
      <c r="E106" s="98">
        <v>3.580582186361075E-4</v>
      </c>
      <c r="F106" s="98">
        <v>3.6765152849834088E-4</v>
      </c>
      <c r="G106" s="98">
        <v>3.6128623950007233E-4</v>
      </c>
      <c r="H106" s="98">
        <v>5.6429033700216668E-4</v>
      </c>
      <c r="I106" s="98">
        <v>7.1618325860777767E-4</v>
      </c>
      <c r="J106" s="98">
        <v>6.8426415266899677E-4</v>
      </c>
      <c r="K106" s="98">
        <v>8.9176660843018579E-4</v>
      </c>
      <c r="L106" s="98">
        <v>9.4781302120110667E-4</v>
      </c>
      <c r="M106" s="98">
        <v>8.4650781547180199E-4</v>
      </c>
      <c r="N106" s="98">
        <v>9.0544005367815424E-4</v>
      </c>
      <c r="O106" s="98">
        <v>9.0997907729782081E-4</v>
      </c>
      <c r="P106" s="98">
        <v>7.2294871626692864E-4</v>
      </c>
      <c r="Q106" s="98">
        <v>6.9657673733611314E-4</v>
      </c>
      <c r="R106" s="98">
        <v>6.7950925216622368E-4</v>
      </c>
      <c r="S106" s="98">
        <v>9.5443934855417322E-4</v>
      </c>
      <c r="T106" s="98">
        <v>8.9719892082176268E-4</v>
      </c>
      <c r="U106" s="98">
        <v>1.0523821806277115E-3</v>
      </c>
      <c r="V106" s="98">
        <v>9.6782403506480831E-4</v>
      </c>
      <c r="W106" s="98">
        <v>1.3525230916654437E-3</v>
      </c>
      <c r="X106" s="98">
        <v>9.8969352198529899E-4</v>
      </c>
      <c r="Y106" s="98">
        <v>6.7476838947396118E-4</v>
      </c>
      <c r="DA106" s="63" t="s">
        <v>1636</v>
      </c>
    </row>
    <row r="107" spans="1:105" ht="12" customHeight="1" x14ac:dyDescent="0.25">
      <c r="A107" s="100" t="s">
        <v>212</v>
      </c>
      <c r="B107" s="101">
        <v>1.6444993048079346E-4</v>
      </c>
      <c r="C107" s="101">
        <v>3.191079293829642E-4</v>
      </c>
      <c r="D107" s="101">
        <v>3.3556689748165223E-4</v>
      </c>
      <c r="E107" s="101">
        <v>3.0909325838060476E-4</v>
      </c>
      <c r="F107" s="101">
        <v>3.1765674225333468E-4</v>
      </c>
      <c r="G107" s="101">
        <v>3.130724769820711E-4</v>
      </c>
      <c r="H107" s="101">
        <v>4.8672851684056662E-4</v>
      </c>
      <c r="I107" s="101">
        <v>6.1917800343287916E-4</v>
      </c>
      <c r="J107" s="101">
        <v>5.8747786906150688E-4</v>
      </c>
      <c r="K107" s="101">
        <v>7.6507544942956002E-4</v>
      </c>
      <c r="L107" s="101">
        <v>8.112789672771359E-4</v>
      </c>
      <c r="M107" s="101">
        <v>7.2648690975311847E-4</v>
      </c>
      <c r="N107" s="101">
        <v>7.7651501094186512E-4</v>
      </c>
      <c r="O107" s="101">
        <v>7.7963234739518287E-4</v>
      </c>
      <c r="P107" s="101">
        <v>6.1875701783617378E-4</v>
      </c>
      <c r="Q107" s="101">
        <v>5.955147759146304E-4</v>
      </c>
      <c r="R107" s="101">
        <v>5.8212683524870926E-4</v>
      </c>
      <c r="S107" s="101">
        <v>8.102104760442264E-4</v>
      </c>
      <c r="T107" s="101">
        <v>7.621827995232675E-4</v>
      </c>
      <c r="U107" s="101">
        <v>8.8561665519081869E-4</v>
      </c>
      <c r="V107" s="101">
        <v>8.0408571353436761E-4</v>
      </c>
      <c r="W107" s="101">
        <v>1.1113038052830615E-3</v>
      </c>
      <c r="X107" s="101">
        <v>8.0935046947885403E-4</v>
      </c>
      <c r="Y107" s="101">
        <v>5.601411504885898E-4</v>
      </c>
      <c r="DA107" s="131" t="s">
        <v>1637</v>
      </c>
    </row>
    <row r="108" spans="1:105" ht="12" customHeight="1" x14ac:dyDescent="0.25">
      <c r="A108" s="103" t="s">
        <v>52</v>
      </c>
      <c r="B108" s="104">
        <v>2.3661961876277266E-5</v>
      </c>
      <c r="C108" s="104">
        <v>5.0012460690442183E-5</v>
      </c>
      <c r="D108" s="104">
        <v>5.1942191046485718E-5</v>
      </c>
      <c r="E108" s="104">
        <v>4.8964960255502752E-5</v>
      </c>
      <c r="F108" s="104">
        <v>4.9994786245006184E-5</v>
      </c>
      <c r="G108" s="104">
        <v>4.8213762518001222E-5</v>
      </c>
      <c r="H108" s="104">
        <v>7.7561820161600118E-5</v>
      </c>
      <c r="I108" s="104">
        <v>9.7005255174898542E-5</v>
      </c>
      <c r="J108" s="104">
        <v>9.6786283607489914E-5</v>
      </c>
      <c r="K108" s="104">
        <v>1.2669115900062577E-4</v>
      </c>
      <c r="L108" s="104">
        <v>1.3653405392397073E-4</v>
      </c>
      <c r="M108" s="104">
        <v>1.2002090571868349E-4</v>
      </c>
      <c r="N108" s="104">
        <v>1.2892504273628915E-4</v>
      </c>
      <c r="O108" s="104">
        <v>1.3034672990263791E-4</v>
      </c>
      <c r="P108" s="104">
        <v>1.0419169843075487E-4</v>
      </c>
      <c r="Q108" s="104">
        <v>1.0106196142148274E-4</v>
      </c>
      <c r="R108" s="104">
        <v>9.7382416917514425E-5</v>
      </c>
      <c r="S108" s="104">
        <v>1.4422887250994677E-4</v>
      </c>
      <c r="T108" s="104">
        <v>1.3501612129849513E-4</v>
      </c>
      <c r="U108" s="104">
        <v>1.6676552543689276E-4</v>
      </c>
      <c r="V108" s="104">
        <v>1.637383215304407E-4</v>
      </c>
      <c r="W108" s="104">
        <v>2.4121928638238223E-4</v>
      </c>
      <c r="X108" s="104">
        <v>1.8034305250644506E-4</v>
      </c>
      <c r="Y108" s="104">
        <v>1.1462723898537139E-4</v>
      </c>
      <c r="DA108" s="132" t="s">
        <v>1638</v>
      </c>
    </row>
    <row r="109" spans="1:105" ht="12" customHeight="1" x14ac:dyDescent="0.25">
      <c r="A109" s="106" t="s">
        <v>122</v>
      </c>
      <c r="B109" s="101">
        <v>5.8683130046855256E-2</v>
      </c>
      <c r="C109" s="101">
        <v>6.0654807578340644E-2</v>
      </c>
      <c r="D109" s="101">
        <v>6.4197361493061711E-2</v>
      </c>
      <c r="E109" s="101">
        <v>6.5146456345615583E-2</v>
      </c>
      <c r="F109" s="101">
        <v>7.0565454858000518E-2</v>
      </c>
      <c r="G109" s="101">
        <v>7.9694335555518844E-2</v>
      </c>
      <c r="H109" s="101">
        <v>8.875911817055615E-2</v>
      </c>
      <c r="I109" s="101">
        <v>9.3344098045246043E-2</v>
      </c>
      <c r="J109" s="101">
        <v>9.6696362343338615E-2</v>
      </c>
      <c r="K109" s="101">
        <v>9.8641954512577387E-2</v>
      </c>
      <c r="L109" s="101">
        <v>9.3628288848638636E-2</v>
      </c>
      <c r="M109" s="101">
        <v>8.8685602754086726E-2</v>
      </c>
      <c r="N109" s="101">
        <v>8.2793396709741104E-2</v>
      </c>
      <c r="O109" s="101">
        <v>7.6622587935560441E-2</v>
      </c>
      <c r="P109" s="101">
        <v>7.1118508548615622E-2</v>
      </c>
      <c r="Q109" s="101">
        <v>6.5543541933778315E-2</v>
      </c>
      <c r="R109" s="101">
        <v>6.0771524096278264E-2</v>
      </c>
      <c r="S109" s="101">
        <v>5.5077890526851254E-2</v>
      </c>
      <c r="T109" s="101">
        <v>5.0554005709370298E-2</v>
      </c>
      <c r="U109" s="101">
        <v>4.8867323048373622E-2</v>
      </c>
      <c r="V109" s="101">
        <v>4.8209864861294034E-2</v>
      </c>
      <c r="W109" s="101">
        <v>4.4769392734586917E-2</v>
      </c>
      <c r="X109" s="101">
        <v>3.653848786124396E-2</v>
      </c>
      <c r="Y109" s="101">
        <v>3.0309400939255361E-2</v>
      </c>
      <c r="DA109" s="131" t="s">
        <v>1639</v>
      </c>
    </row>
    <row r="110" spans="1:105" ht="12" customHeight="1" x14ac:dyDescent="0.25">
      <c r="A110" s="107" t="s">
        <v>121</v>
      </c>
      <c r="B110" s="104">
        <v>8.3447849133264887E-4</v>
      </c>
      <c r="C110" s="104">
        <v>8.1750183815470275E-4</v>
      </c>
      <c r="D110" s="104">
        <v>8.1744017805268371E-4</v>
      </c>
      <c r="E110" s="104">
        <v>9.6084113528915318E-4</v>
      </c>
      <c r="F110" s="104">
        <v>1.1119373306547526E-3</v>
      </c>
      <c r="G110" s="104">
        <v>1.311050668568955E-3</v>
      </c>
      <c r="H110" s="104">
        <v>1.9547816701525013E-3</v>
      </c>
      <c r="I110" s="104">
        <v>2.3882478915503774E-3</v>
      </c>
      <c r="J110" s="104">
        <v>2.6641309274339593E-3</v>
      </c>
      <c r="K110" s="104">
        <v>2.8978707831472596E-3</v>
      </c>
      <c r="L110" s="104">
        <v>3.0591624062868495E-3</v>
      </c>
      <c r="M110" s="104">
        <v>2.7076941141761261E-3</v>
      </c>
      <c r="N110" s="104">
        <v>2.2014294852645369E-3</v>
      </c>
      <c r="O110" s="104">
        <v>2.3456571370562636E-3</v>
      </c>
      <c r="P110" s="104">
        <v>2.106732494922596E-3</v>
      </c>
      <c r="Q110" s="104">
        <v>2.063128004870538E-3</v>
      </c>
      <c r="R110" s="104">
        <v>1.8727801797547557E-3</v>
      </c>
      <c r="S110" s="104">
        <v>1.79412490391448E-3</v>
      </c>
      <c r="T110" s="104">
        <v>2.0302582737380058E-3</v>
      </c>
      <c r="U110" s="104">
        <v>2.2277984096155381E-3</v>
      </c>
      <c r="V110" s="104">
        <v>2.6147740368986719E-3</v>
      </c>
      <c r="W110" s="104">
        <v>2.6334122155126601E-3</v>
      </c>
      <c r="X110" s="104">
        <v>2.0612850851169954E-3</v>
      </c>
      <c r="Y110" s="104">
        <v>1.8108431795409274E-3</v>
      </c>
      <c r="DA110" s="132" t="s">
        <v>1640</v>
      </c>
    </row>
    <row r="111" spans="1:105" ht="12" customHeight="1" x14ac:dyDescent="0.25">
      <c r="A111" s="108" t="s">
        <v>53</v>
      </c>
      <c r="B111" s="98">
        <v>7.1084421122078465E-4</v>
      </c>
      <c r="C111" s="98">
        <v>6.9169251760741487E-4</v>
      </c>
      <c r="D111" s="98">
        <v>6.9230582508178029E-4</v>
      </c>
      <c r="E111" s="98">
        <v>8.1042245699554176E-4</v>
      </c>
      <c r="F111" s="98">
        <v>9.3771619346718379E-4</v>
      </c>
      <c r="G111" s="98">
        <v>1.1082971233120839E-3</v>
      </c>
      <c r="H111" s="98">
        <v>1.6498796082328282E-3</v>
      </c>
      <c r="I111" s="98">
        <v>2.0377624332530283E-3</v>
      </c>
      <c r="J111" s="98">
        <v>2.2557903870807599E-3</v>
      </c>
      <c r="K111" s="98">
        <v>2.4540384767578623E-3</v>
      </c>
      <c r="L111" s="98">
        <v>2.5837238312958598E-3</v>
      </c>
      <c r="M111" s="98">
        <v>2.2931622089467992E-3</v>
      </c>
      <c r="N111" s="98">
        <v>1.8627393453499934E-3</v>
      </c>
      <c r="O111" s="98">
        <v>1.980493561852547E-3</v>
      </c>
      <c r="P111" s="98">
        <v>1.776520017730735E-3</v>
      </c>
      <c r="Q111" s="98">
        <v>1.7348734327157188E-3</v>
      </c>
      <c r="R111" s="98">
        <v>1.5746419587489603E-3</v>
      </c>
      <c r="S111" s="98">
        <v>1.5054633132542466E-3</v>
      </c>
      <c r="T111" s="98">
        <v>1.7036170385015886E-3</v>
      </c>
      <c r="U111" s="98">
        <v>1.8648514145145282E-3</v>
      </c>
      <c r="V111" s="98">
        <v>2.1819467623067751E-3</v>
      </c>
      <c r="W111" s="98">
        <v>2.172575148843457E-3</v>
      </c>
      <c r="X111" s="98">
        <v>1.698292536471861E-3</v>
      </c>
      <c r="Y111" s="98">
        <v>1.5117124485351779E-3</v>
      </c>
      <c r="DA111" s="63" t="s">
        <v>1641</v>
      </c>
    </row>
    <row r="112" spans="1:105" ht="12" customHeight="1" x14ac:dyDescent="0.25">
      <c r="A112" s="108" t="s">
        <v>52</v>
      </c>
      <c r="B112" s="98">
        <v>1.2363428011186419E-4</v>
      </c>
      <c r="C112" s="98">
        <v>1.2580932054728788E-4</v>
      </c>
      <c r="D112" s="98">
        <v>1.2513435297090345E-4</v>
      </c>
      <c r="E112" s="98">
        <v>1.5041867829361145E-4</v>
      </c>
      <c r="F112" s="98">
        <v>1.7422113718756891E-4</v>
      </c>
      <c r="G112" s="98">
        <v>2.0275354525687111E-4</v>
      </c>
      <c r="H112" s="98">
        <v>3.0490206191967296E-4</v>
      </c>
      <c r="I112" s="98">
        <v>3.5048545829734917E-4</v>
      </c>
      <c r="J112" s="98">
        <v>4.0834054035319945E-4</v>
      </c>
      <c r="K112" s="98">
        <v>4.4383230638939738E-4</v>
      </c>
      <c r="L112" s="98">
        <v>4.7543857499098978E-4</v>
      </c>
      <c r="M112" s="98">
        <v>4.1453190522932693E-4</v>
      </c>
      <c r="N112" s="98">
        <v>3.3869013991454344E-4</v>
      </c>
      <c r="O112" s="98">
        <v>3.6516357520371647E-4</v>
      </c>
      <c r="P112" s="98">
        <v>3.3021247719186103E-4</v>
      </c>
      <c r="Q112" s="98">
        <v>3.2825457215481934E-4</v>
      </c>
      <c r="R112" s="98">
        <v>2.9813822100579535E-4</v>
      </c>
      <c r="S112" s="98">
        <v>2.8866159066023324E-4</v>
      </c>
      <c r="T112" s="98">
        <v>3.2664123523641722E-4</v>
      </c>
      <c r="U112" s="98">
        <v>3.6294699510100984E-4</v>
      </c>
      <c r="V112" s="98">
        <v>4.3282727459189652E-4</v>
      </c>
      <c r="W112" s="98">
        <v>4.60837066669203E-4</v>
      </c>
      <c r="X112" s="98">
        <v>3.6299254864513456E-4</v>
      </c>
      <c r="Y112" s="98">
        <v>2.9913073100574958E-4</v>
      </c>
      <c r="DA112" s="63" t="s">
        <v>1642</v>
      </c>
    </row>
    <row r="113" spans="1:105" ht="12" customHeight="1" x14ac:dyDescent="0.25">
      <c r="A113" s="121" t="s">
        <v>54</v>
      </c>
      <c r="B113" s="122">
        <v>0.19358025459597694</v>
      </c>
      <c r="C113" s="122">
        <v>0.21209777177080297</v>
      </c>
      <c r="D113" s="122">
        <v>0.23741307177655122</v>
      </c>
      <c r="E113" s="122">
        <v>0.23043312613122297</v>
      </c>
      <c r="F113" s="122">
        <v>0.25165403309527512</v>
      </c>
      <c r="G113" s="122">
        <v>0.27121346234305121</v>
      </c>
      <c r="H113" s="122">
        <v>0.31005623537931809</v>
      </c>
      <c r="I113" s="122">
        <v>0.34248534746852144</v>
      </c>
      <c r="J113" s="122">
        <v>0.36777349176120899</v>
      </c>
      <c r="K113" s="122">
        <v>0.40293402916514792</v>
      </c>
      <c r="L113" s="122">
        <v>0.41031038475728276</v>
      </c>
      <c r="M113" s="122">
        <v>0.32116154247252737</v>
      </c>
      <c r="N113" s="122">
        <v>0.32857067071337243</v>
      </c>
      <c r="O113" s="122">
        <v>0.31060536773779107</v>
      </c>
      <c r="P113" s="122">
        <v>0.30394735878281087</v>
      </c>
      <c r="Q113" s="122">
        <v>0.28205136121905366</v>
      </c>
      <c r="R113" s="122">
        <v>0.26907713573636555</v>
      </c>
      <c r="S113" s="122">
        <v>0.27686009476141332</v>
      </c>
      <c r="T113" s="122">
        <v>0.27846935042007104</v>
      </c>
      <c r="U113" s="122">
        <v>0.32329851278456379</v>
      </c>
      <c r="V113" s="122">
        <v>0.42237001581169609</v>
      </c>
      <c r="W113" s="122">
        <v>0.44489868158680568</v>
      </c>
      <c r="X113" s="122">
        <v>0.28957858749448534</v>
      </c>
      <c r="Y113" s="122">
        <v>0.14054148517569673</v>
      </c>
      <c r="DA113" s="130" t="s">
        <v>1643</v>
      </c>
    </row>
    <row r="114" spans="1:105" ht="12" customHeight="1" x14ac:dyDescent="0.25">
      <c r="A114" s="97" t="s">
        <v>175</v>
      </c>
      <c r="B114" s="98">
        <v>0.18460797207786914</v>
      </c>
      <c r="C114" s="98">
        <v>0.20385902578857865</v>
      </c>
      <c r="D114" s="98">
        <v>0.22976879474228751</v>
      </c>
      <c r="E114" s="98">
        <v>0.22318564198786817</v>
      </c>
      <c r="F114" s="98">
        <v>0.243993450525681</v>
      </c>
      <c r="G114" s="98">
        <v>0.26276478784711416</v>
      </c>
      <c r="H114" s="98">
        <v>0.30026091064676685</v>
      </c>
      <c r="I114" s="98">
        <v>0.33191835055621893</v>
      </c>
      <c r="J114" s="98">
        <v>0.35643314103172918</v>
      </c>
      <c r="K114" s="98">
        <v>0.39085234538198482</v>
      </c>
      <c r="L114" s="98">
        <v>0.39821281273342279</v>
      </c>
      <c r="M114" s="98">
        <v>0.31008895319153734</v>
      </c>
      <c r="N114" s="98">
        <v>0.31780632467887288</v>
      </c>
      <c r="O114" s="98">
        <v>0.30064254410467373</v>
      </c>
      <c r="P114" s="98">
        <v>0.29453732916581482</v>
      </c>
      <c r="Q114" s="98">
        <v>0.27332421305148286</v>
      </c>
      <c r="R114" s="98">
        <v>0.26055244009997103</v>
      </c>
      <c r="S114" s="98">
        <v>0.2682825912302374</v>
      </c>
      <c r="T114" s="98">
        <v>0.26874396744253409</v>
      </c>
      <c r="U114" s="98">
        <v>0.31263626000841527</v>
      </c>
      <c r="V114" s="98">
        <v>0.40528373735932011</v>
      </c>
      <c r="W114" s="98">
        <v>0.42732344770097813</v>
      </c>
      <c r="X114" s="98">
        <v>0.27158648716148132</v>
      </c>
      <c r="Y114" s="98">
        <v>0.13036109079281322</v>
      </c>
      <c r="DA114" s="63" t="s">
        <v>1644</v>
      </c>
    </row>
    <row r="115" spans="1:105" ht="12" customHeight="1" x14ac:dyDescent="0.25">
      <c r="A115" s="109" t="s">
        <v>120</v>
      </c>
      <c r="B115" s="33">
        <v>8.9722825181077995E-3</v>
      </c>
      <c r="C115" s="33">
        <v>8.2387459822243318E-3</v>
      </c>
      <c r="D115" s="33">
        <v>7.6442770342637027E-3</v>
      </c>
      <c r="E115" s="33">
        <v>7.2474841433547927E-3</v>
      </c>
      <c r="F115" s="33">
        <v>7.6605825695940993E-3</v>
      </c>
      <c r="G115" s="33">
        <v>8.4486744959370724E-3</v>
      </c>
      <c r="H115" s="33">
        <v>9.7953247325512204E-3</v>
      </c>
      <c r="I115" s="33">
        <v>1.056699691230248E-2</v>
      </c>
      <c r="J115" s="33">
        <v>1.1340350729479812E-2</v>
      </c>
      <c r="K115" s="33">
        <v>1.2081683783163101E-2</v>
      </c>
      <c r="L115" s="33">
        <v>1.2097572023859998E-2</v>
      </c>
      <c r="M115" s="33">
        <v>1.1072589280990018E-2</v>
      </c>
      <c r="N115" s="33">
        <v>1.0764346034499552E-2</v>
      </c>
      <c r="O115" s="33">
        <v>9.9628236331173684E-3</v>
      </c>
      <c r="P115" s="33">
        <v>9.4100296169960743E-3</v>
      </c>
      <c r="Q115" s="33">
        <v>8.7271481675707894E-3</v>
      </c>
      <c r="R115" s="33">
        <v>8.5246956363945071E-3</v>
      </c>
      <c r="S115" s="33">
        <v>8.5775035311759298E-3</v>
      </c>
      <c r="T115" s="33">
        <v>9.7253829775369293E-3</v>
      </c>
      <c r="U115" s="33">
        <v>1.0662252776148507E-2</v>
      </c>
      <c r="V115" s="33">
        <v>1.708627845237597E-2</v>
      </c>
      <c r="W115" s="33">
        <v>1.7575233885827556E-2</v>
      </c>
      <c r="X115" s="33">
        <v>1.7992100333004031E-2</v>
      </c>
      <c r="Y115" s="33">
        <v>1.0180394382883512E-2</v>
      </c>
      <c r="DA115" s="60" t="s">
        <v>1645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12.579428403552994</v>
      </c>
      <c r="C117" s="117">
        <f t="shared" si="19"/>
        <v>14.784901358451986</v>
      </c>
      <c r="D117" s="117">
        <f t="shared" si="19"/>
        <v>16.500427866024918</v>
      </c>
      <c r="E117" s="117">
        <f t="shared" si="19"/>
        <v>16.505692243474236</v>
      </c>
      <c r="F117" s="117">
        <f t="shared" si="19"/>
        <v>17.341008301134398</v>
      </c>
      <c r="G117" s="117">
        <f t="shared" si="19"/>
        <v>17.997827177171274</v>
      </c>
      <c r="H117" s="117">
        <f t="shared" si="19"/>
        <v>21.615142494469882</v>
      </c>
      <c r="I117" s="117">
        <f t="shared" si="19"/>
        <v>23.71698585644863</v>
      </c>
      <c r="J117" s="117">
        <f t="shared" si="19"/>
        <v>23.686149273260188</v>
      </c>
      <c r="K117" s="117">
        <f t="shared" si="19"/>
        <v>25.508781079713742</v>
      </c>
      <c r="L117" s="117">
        <f t="shared" si="19"/>
        <v>28.758329137348461</v>
      </c>
      <c r="M117" s="117">
        <f t="shared" si="19"/>
        <v>19.484911782811427</v>
      </c>
      <c r="N117" s="117">
        <f t="shared" si="19"/>
        <v>21.096334893057762</v>
      </c>
      <c r="O117" s="117">
        <f t="shared" si="19"/>
        <v>18.818910273469225</v>
      </c>
      <c r="P117" s="117">
        <f t="shared" si="19"/>
        <v>18.392640918324233</v>
      </c>
      <c r="Q117" s="117">
        <f t="shared" si="19"/>
        <v>16.39729909126061</v>
      </c>
      <c r="R117" s="117">
        <f t="shared" ref="R117:V117" si="20">R118+R121+R123+R132</f>
        <v>17.224105768533043</v>
      </c>
      <c r="S117" s="117">
        <f t="shared" si="20"/>
        <v>17.540559631503182</v>
      </c>
      <c r="T117" s="117">
        <f t="shared" si="20"/>
        <v>17.202473725605795</v>
      </c>
      <c r="U117" s="117">
        <f t="shared" si="20"/>
        <v>19.450442840809405</v>
      </c>
      <c r="V117" s="117">
        <f t="shared" si="20"/>
        <v>18.10783601587633</v>
      </c>
      <c r="W117" s="117">
        <f t="shared" ref="W117:Y117" si="21">W118+W121+W123+W132</f>
        <v>21.80128545164677</v>
      </c>
      <c r="X117" s="117">
        <f t="shared" si="21"/>
        <v>15.219580950352638</v>
      </c>
      <c r="Y117" s="117">
        <f t="shared" si="21"/>
        <v>7.2433350262047904</v>
      </c>
      <c r="DA117" s="129" t="s">
        <v>1796</v>
      </c>
    </row>
    <row r="118" spans="1:105" ht="12" customHeight="1" x14ac:dyDescent="0.25">
      <c r="A118" s="121" t="s">
        <v>57</v>
      </c>
      <c r="B118" s="122">
        <f t="shared" ref="B118:Q118" si="22">SUM(B119:B120)</f>
        <v>11.229844914384739</v>
      </c>
      <c r="C118" s="122">
        <f t="shared" si="22"/>
        <v>13.324202532443657</v>
      </c>
      <c r="D118" s="122">
        <f t="shared" si="22"/>
        <v>14.881706328932696</v>
      </c>
      <c r="E118" s="122">
        <f t="shared" si="22"/>
        <v>14.942644812421848</v>
      </c>
      <c r="F118" s="122">
        <f t="shared" si="22"/>
        <v>15.630466966660631</v>
      </c>
      <c r="G118" s="122">
        <f t="shared" si="22"/>
        <v>16.178710859088124</v>
      </c>
      <c r="H118" s="122">
        <f t="shared" si="22"/>
        <v>19.471864940814051</v>
      </c>
      <c r="I118" s="122">
        <f t="shared" si="22"/>
        <v>21.404279659724683</v>
      </c>
      <c r="J118" s="122">
        <f t="shared" si="22"/>
        <v>21.344504015427457</v>
      </c>
      <c r="K118" s="122">
        <f t="shared" si="22"/>
        <v>23.04631482076265</v>
      </c>
      <c r="L118" s="122">
        <f t="shared" si="22"/>
        <v>26.221728250241668</v>
      </c>
      <c r="M118" s="122">
        <f t="shared" si="22"/>
        <v>17.449112223250548</v>
      </c>
      <c r="N118" s="122">
        <f t="shared" si="22"/>
        <v>19.081182682541769</v>
      </c>
      <c r="O118" s="122">
        <f t="shared" si="22"/>
        <v>16.935096979470366</v>
      </c>
      <c r="P118" s="122">
        <f t="shared" si="22"/>
        <v>16.584305161950869</v>
      </c>
      <c r="Q118" s="122">
        <f t="shared" si="22"/>
        <v>14.743009103969074</v>
      </c>
      <c r="R118" s="122">
        <f t="shared" ref="R118:V118" si="23">SUM(R119:R120)</f>
        <v>15.666090424185915</v>
      </c>
      <c r="S118" s="122">
        <f t="shared" si="23"/>
        <v>15.98269927600998</v>
      </c>
      <c r="T118" s="122">
        <f t="shared" si="23"/>
        <v>15.687459187537511</v>
      </c>
      <c r="U118" s="122">
        <f t="shared" si="23"/>
        <v>17.730248929807335</v>
      </c>
      <c r="V118" s="122">
        <f t="shared" si="23"/>
        <v>16.313897669754233</v>
      </c>
      <c r="W118" s="122">
        <f t="shared" ref="W118:Y118" si="24">SUM(W119:W120)</f>
        <v>19.909351932962725</v>
      </c>
      <c r="X118" s="122">
        <f t="shared" si="24"/>
        <v>13.892054574256154</v>
      </c>
      <c r="Y118" s="122">
        <f t="shared" si="24"/>
        <v>6.5626729786109985</v>
      </c>
      <c r="DA118" s="130" t="s">
        <v>1797</v>
      </c>
    </row>
    <row r="119" spans="1:105" ht="12" customHeight="1" x14ac:dyDescent="0.25">
      <c r="A119" s="97" t="s">
        <v>212</v>
      </c>
      <c r="B119" s="98">
        <v>10.97489942286064</v>
      </c>
      <c r="C119" s="98">
        <v>13.022548520258798</v>
      </c>
      <c r="D119" s="98">
        <v>14.553072872890764</v>
      </c>
      <c r="E119" s="98">
        <v>14.617497675662337</v>
      </c>
      <c r="F119" s="98">
        <v>15.299834445924752</v>
      </c>
      <c r="G119" s="98">
        <v>15.842566123790181</v>
      </c>
      <c r="H119" s="98">
        <v>19.073753385718735</v>
      </c>
      <c r="I119" s="98">
        <v>20.973025065467954</v>
      </c>
      <c r="J119" s="98">
        <v>20.922203050185935</v>
      </c>
      <c r="K119" s="98">
        <v>22.595133715512201</v>
      </c>
      <c r="L119" s="98">
        <v>25.711550094367265</v>
      </c>
      <c r="M119" s="98">
        <v>17.116577614699235</v>
      </c>
      <c r="N119" s="98">
        <v>18.719984791898487</v>
      </c>
      <c r="O119" s="98">
        <v>16.619013077698451</v>
      </c>
      <c r="P119" s="98">
        <v>16.2778895234412</v>
      </c>
      <c r="Q119" s="98">
        <v>14.473550484217713</v>
      </c>
      <c r="R119" s="98">
        <v>15.380385093119248</v>
      </c>
      <c r="S119" s="98">
        <v>15.694071297579557</v>
      </c>
      <c r="T119" s="98">
        <v>15.407151498367529</v>
      </c>
      <c r="U119" s="98">
        <v>17.41523165348725</v>
      </c>
      <c r="V119" s="98">
        <v>16.025097141371514</v>
      </c>
      <c r="W119" s="98">
        <v>19.555513530535901</v>
      </c>
      <c r="X119" s="98">
        <v>13.646805572317977</v>
      </c>
      <c r="Y119" s="98">
        <v>6.4468920319237313</v>
      </c>
      <c r="DA119" s="63" t="s">
        <v>1798</v>
      </c>
    </row>
    <row r="120" spans="1:105" ht="12" customHeight="1" x14ac:dyDescent="0.25">
      <c r="A120" s="97" t="s">
        <v>53</v>
      </c>
      <c r="B120" s="98">
        <v>0.25494549152409895</v>
      </c>
      <c r="C120" s="98">
        <v>0.30165401218485882</v>
      </c>
      <c r="D120" s="98">
        <v>0.32863345604193045</v>
      </c>
      <c r="E120" s="98">
        <v>0.32514713675951135</v>
      </c>
      <c r="F120" s="98">
        <v>0.33063252073587901</v>
      </c>
      <c r="G120" s="98">
        <v>0.33614473529794187</v>
      </c>
      <c r="H120" s="98">
        <v>0.39811155509531582</v>
      </c>
      <c r="I120" s="98">
        <v>0.43125459425672835</v>
      </c>
      <c r="J120" s="98">
        <v>0.42230096524152083</v>
      </c>
      <c r="K120" s="98">
        <v>0.45118110525044902</v>
      </c>
      <c r="L120" s="98">
        <v>0.51017815587440174</v>
      </c>
      <c r="M120" s="98">
        <v>0.33253460855131473</v>
      </c>
      <c r="N120" s="98">
        <v>0.36119789064328334</v>
      </c>
      <c r="O120" s="98">
        <v>0.3160839017719157</v>
      </c>
      <c r="P120" s="98">
        <v>0.30641563850967041</v>
      </c>
      <c r="Q120" s="98">
        <v>0.26945861975136193</v>
      </c>
      <c r="R120" s="98">
        <v>0.28570533106666735</v>
      </c>
      <c r="S120" s="98">
        <v>0.2886279784304237</v>
      </c>
      <c r="T120" s="98">
        <v>0.28030768916998156</v>
      </c>
      <c r="U120" s="98">
        <v>0.31501727632008403</v>
      </c>
      <c r="V120" s="98">
        <v>0.28880052838272013</v>
      </c>
      <c r="W120" s="98">
        <v>0.35383840242682396</v>
      </c>
      <c r="X120" s="98">
        <v>0.24524900193817689</v>
      </c>
      <c r="Y120" s="98">
        <v>0.11578094668726698</v>
      </c>
      <c r="DA120" s="63" t="s">
        <v>1799</v>
      </c>
    </row>
    <row r="121" spans="1:105" ht="12" customHeight="1" x14ac:dyDescent="0.25">
      <c r="A121" s="121" t="s">
        <v>92</v>
      </c>
      <c r="B121" s="122">
        <f t="shared" ref="B121:Y121" si="25">B122</f>
        <v>1.669199976124653E-2</v>
      </c>
      <c r="C121" s="122">
        <f t="shared" si="25"/>
        <v>1.897483479397357E-2</v>
      </c>
      <c r="D121" s="122">
        <f t="shared" si="25"/>
        <v>2.1532654308993055E-2</v>
      </c>
      <c r="E121" s="122">
        <f t="shared" si="25"/>
        <v>2.9668139060013865E-2</v>
      </c>
      <c r="F121" s="122">
        <f t="shared" si="25"/>
        <v>2.8408775639466085E-2</v>
      </c>
      <c r="G121" s="122">
        <f t="shared" si="25"/>
        <v>3.3593186356299473E-2</v>
      </c>
      <c r="H121" s="122">
        <f t="shared" si="25"/>
        <v>4.2228426322417065E-2</v>
      </c>
      <c r="I121" s="122">
        <f t="shared" si="25"/>
        <v>5.0563582624424119E-2</v>
      </c>
      <c r="J121" s="122">
        <f t="shared" si="25"/>
        <v>6.1772199198512651E-2</v>
      </c>
      <c r="K121" s="122">
        <f t="shared" si="25"/>
        <v>7.0948775931604022E-2</v>
      </c>
      <c r="L121" s="122">
        <f t="shared" si="25"/>
        <v>0.10003696447101436</v>
      </c>
      <c r="M121" s="122">
        <f t="shared" si="25"/>
        <v>7.7482738340633184E-2</v>
      </c>
      <c r="N121" s="122">
        <f t="shared" si="25"/>
        <v>6.784109805573571E-2</v>
      </c>
      <c r="O121" s="122">
        <f t="shared" si="25"/>
        <v>5.6968403200848269E-2</v>
      </c>
      <c r="P121" s="122">
        <f t="shared" si="25"/>
        <v>4.9073886864279111E-2</v>
      </c>
      <c r="Q121" s="122">
        <f t="shared" si="25"/>
        <v>3.8073166095789521E-2</v>
      </c>
      <c r="R121" s="122">
        <f t="shared" si="25"/>
        <v>3.101807659398146E-2</v>
      </c>
      <c r="S121" s="122">
        <f t="shared" si="25"/>
        <v>2.7171141879638788E-2</v>
      </c>
      <c r="T121" s="122">
        <f t="shared" si="25"/>
        <v>3.2702530850884308E-2</v>
      </c>
      <c r="U121" s="122">
        <f t="shared" si="25"/>
        <v>4.8106884125670678E-2</v>
      </c>
      <c r="V121" s="122">
        <f t="shared" si="25"/>
        <v>7.1379511530629131E-2</v>
      </c>
      <c r="W121" s="122">
        <f t="shared" si="25"/>
        <v>0.10843360166188003</v>
      </c>
      <c r="X121" s="122">
        <f t="shared" si="25"/>
        <v>0.10069569782055085</v>
      </c>
      <c r="Y121" s="122">
        <f t="shared" si="25"/>
        <v>9.7694447057222494E-2</v>
      </c>
      <c r="DA121" s="130" t="s">
        <v>1800</v>
      </c>
    </row>
    <row r="122" spans="1:105" ht="12" customHeight="1" x14ac:dyDescent="0.25">
      <c r="A122" s="97" t="s">
        <v>53</v>
      </c>
      <c r="B122" s="98">
        <v>1.669199976124653E-2</v>
      </c>
      <c r="C122" s="98">
        <v>1.897483479397357E-2</v>
      </c>
      <c r="D122" s="98">
        <v>2.1532654308993055E-2</v>
      </c>
      <c r="E122" s="98">
        <v>2.9668139060013865E-2</v>
      </c>
      <c r="F122" s="98">
        <v>2.8408775639466085E-2</v>
      </c>
      <c r="G122" s="98">
        <v>3.3593186356299473E-2</v>
      </c>
      <c r="H122" s="98">
        <v>4.2228426322417065E-2</v>
      </c>
      <c r="I122" s="98">
        <v>5.0563582624424119E-2</v>
      </c>
      <c r="J122" s="98">
        <v>6.1772199198512651E-2</v>
      </c>
      <c r="K122" s="98">
        <v>7.0948775931604022E-2</v>
      </c>
      <c r="L122" s="98">
        <v>0.10003696447101436</v>
      </c>
      <c r="M122" s="98">
        <v>7.7482738340633184E-2</v>
      </c>
      <c r="N122" s="98">
        <v>6.784109805573571E-2</v>
      </c>
      <c r="O122" s="98">
        <v>5.6968403200848269E-2</v>
      </c>
      <c r="P122" s="98">
        <v>4.9073886864279111E-2</v>
      </c>
      <c r="Q122" s="98">
        <v>3.8073166095789521E-2</v>
      </c>
      <c r="R122" s="98">
        <v>3.101807659398146E-2</v>
      </c>
      <c r="S122" s="98">
        <v>2.7171141879638788E-2</v>
      </c>
      <c r="T122" s="98">
        <v>3.2702530850884308E-2</v>
      </c>
      <c r="U122" s="98">
        <v>4.8106884125670678E-2</v>
      </c>
      <c r="V122" s="98">
        <v>7.1379511530629131E-2</v>
      </c>
      <c r="W122" s="98">
        <v>0.10843360166188003</v>
      </c>
      <c r="X122" s="98">
        <v>0.10069569782055085</v>
      </c>
      <c r="Y122" s="98">
        <v>9.7694447057222494E-2</v>
      </c>
      <c r="DA122" s="63" t="s">
        <v>1801</v>
      </c>
    </row>
    <row r="123" spans="1:105" ht="12" customHeight="1" x14ac:dyDescent="0.25">
      <c r="A123" s="121" t="s">
        <v>55</v>
      </c>
      <c r="B123" s="122">
        <v>1.2124390607394053</v>
      </c>
      <c r="C123" s="122">
        <v>1.3097022472713415</v>
      </c>
      <c r="D123" s="122">
        <v>1.4493428314454271</v>
      </c>
      <c r="E123" s="122">
        <v>1.3896466402955314</v>
      </c>
      <c r="F123" s="122">
        <v>1.5248959687627248</v>
      </c>
      <c r="G123" s="122">
        <v>1.6157230248881358</v>
      </c>
      <c r="H123" s="122">
        <v>1.9065666211719612</v>
      </c>
      <c r="I123" s="122">
        <v>2.0471890794713676</v>
      </c>
      <c r="J123" s="122">
        <v>2.0489799740837253</v>
      </c>
      <c r="K123" s="122">
        <v>2.1385138071122789</v>
      </c>
      <c r="L123" s="122">
        <v>2.1788753425783964</v>
      </c>
      <c r="M123" s="122">
        <v>1.7562995330465045</v>
      </c>
      <c r="N123" s="122">
        <v>1.740631409298699</v>
      </c>
      <c r="O123" s="122">
        <v>1.6313983897707547</v>
      </c>
      <c r="P123" s="122">
        <v>1.5679590231101588</v>
      </c>
      <c r="Q123" s="122">
        <v>1.438586175133423</v>
      </c>
      <c r="R123" s="122">
        <v>1.3573232098279722</v>
      </c>
      <c r="S123" s="122">
        <v>1.3558123768091888</v>
      </c>
      <c r="T123" s="122">
        <v>1.3057338607274245</v>
      </c>
      <c r="U123" s="122">
        <v>1.4664885241614516</v>
      </c>
      <c r="V123" s="122">
        <v>1.4522970117686054</v>
      </c>
      <c r="W123" s="122">
        <v>1.4980940017603697</v>
      </c>
      <c r="X123" s="122">
        <v>1.0390370932556556</v>
      </c>
      <c r="Y123" s="122">
        <v>0.49114451149141486</v>
      </c>
      <c r="DA123" s="130" t="s">
        <v>1802</v>
      </c>
    </row>
    <row r="124" spans="1:105" ht="12" customHeight="1" x14ac:dyDescent="0.25">
      <c r="A124" s="97" t="s">
        <v>134</v>
      </c>
      <c r="B124" s="98">
        <v>1.1697334161863218</v>
      </c>
      <c r="C124" s="98">
        <v>1.2652113309682571</v>
      </c>
      <c r="D124" s="98">
        <v>1.4020218844904437</v>
      </c>
      <c r="E124" s="98">
        <v>1.3413012027816291</v>
      </c>
      <c r="F124" s="98">
        <v>1.472193247320609</v>
      </c>
      <c r="G124" s="98">
        <v>1.5558802714195394</v>
      </c>
      <c r="H124" s="98">
        <v>1.8390734172407701</v>
      </c>
      <c r="I124" s="98">
        <v>1.9756803131980512</v>
      </c>
      <c r="J124" s="98">
        <v>1.9747085946917227</v>
      </c>
      <c r="K124" s="98">
        <v>2.0623606516287727</v>
      </c>
      <c r="L124" s="98">
        <v>2.1061727139549085</v>
      </c>
      <c r="M124" s="98">
        <v>1.6875246466184295</v>
      </c>
      <c r="N124" s="98">
        <v>1.6763785934109399</v>
      </c>
      <c r="O124" s="98">
        <v>1.5713088426584774</v>
      </c>
      <c r="P124" s="98">
        <v>1.5118308502688407</v>
      </c>
      <c r="Q124" s="98">
        <v>1.3862755926255899</v>
      </c>
      <c r="R124" s="98">
        <v>1.3083651961047316</v>
      </c>
      <c r="S124" s="98">
        <v>1.3106838149869295</v>
      </c>
      <c r="T124" s="98">
        <v>1.2635584195134253</v>
      </c>
      <c r="U124" s="98">
        <v>1.4248835474086516</v>
      </c>
      <c r="V124" s="98">
        <v>1.4103090553846933</v>
      </c>
      <c r="W124" s="98">
        <v>1.4580817506678747</v>
      </c>
      <c r="X124" s="98">
        <v>1.0062795175438322</v>
      </c>
      <c r="Y124" s="98">
        <v>0.46388947841760236</v>
      </c>
      <c r="DA124" s="63" t="s">
        <v>1803</v>
      </c>
    </row>
    <row r="125" spans="1:105" ht="12" customHeight="1" x14ac:dyDescent="0.25">
      <c r="A125" s="97" t="s">
        <v>133</v>
      </c>
      <c r="B125" s="98">
        <v>1.209151763682367E-4</v>
      </c>
      <c r="C125" s="98">
        <v>2.4776031745555379E-4</v>
      </c>
      <c r="D125" s="98">
        <v>2.5988949873835532E-4</v>
      </c>
      <c r="E125" s="98">
        <v>2.4050682981511428E-4</v>
      </c>
      <c r="F125" s="98">
        <v>2.4684335747621005E-4</v>
      </c>
      <c r="G125" s="98">
        <v>2.4222151235693193E-4</v>
      </c>
      <c r="H125" s="98">
        <v>3.8832582659908179E-4</v>
      </c>
      <c r="I125" s="98">
        <v>5.1512836815267914E-4</v>
      </c>
      <c r="J125" s="98">
        <v>4.9350269481019868E-4</v>
      </c>
      <c r="K125" s="98">
        <v>6.4705610481471812E-4</v>
      </c>
      <c r="L125" s="98">
        <v>6.8832425469703541E-4</v>
      </c>
      <c r="M125" s="98">
        <v>6.1413991281817162E-4</v>
      </c>
      <c r="N125" s="98">
        <v>6.5707058954983316E-4</v>
      </c>
      <c r="O125" s="98">
        <v>6.6061252853686779E-4</v>
      </c>
      <c r="P125" s="98">
        <v>5.2985327232435116E-4</v>
      </c>
      <c r="Q125" s="98">
        <v>5.1073449762830282E-4</v>
      </c>
      <c r="R125" s="98">
        <v>4.9784498583381573E-4</v>
      </c>
      <c r="S125" s="98">
        <v>7.3711368475722137E-4</v>
      </c>
      <c r="T125" s="98">
        <v>6.9275589306711828E-4</v>
      </c>
      <c r="U125" s="98">
        <v>8.5157592893756514E-4</v>
      </c>
      <c r="V125" s="98">
        <v>8.3126033975126619E-4</v>
      </c>
      <c r="W125" s="98">
        <v>1.1740739264798187E-3</v>
      </c>
      <c r="X125" s="98">
        <v>8.7788107929284102E-4</v>
      </c>
      <c r="Y125" s="98">
        <v>5.97384422143935E-4</v>
      </c>
      <c r="DA125" s="63" t="s">
        <v>1804</v>
      </c>
    </row>
    <row r="126" spans="1:105" ht="12" customHeight="1" x14ac:dyDescent="0.25">
      <c r="A126" s="100" t="s">
        <v>212</v>
      </c>
      <c r="B126" s="101">
        <v>9.725321449195943E-5</v>
      </c>
      <c r="C126" s="101">
        <v>1.9774785676511159E-4</v>
      </c>
      <c r="D126" s="101">
        <v>2.0794730769186959E-4</v>
      </c>
      <c r="E126" s="101">
        <v>1.9154186955961153E-4</v>
      </c>
      <c r="F126" s="101">
        <v>1.9684857123120387E-4</v>
      </c>
      <c r="G126" s="101">
        <v>1.9400774983893072E-4</v>
      </c>
      <c r="H126" s="101">
        <v>3.1076400643748167E-4</v>
      </c>
      <c r="I126" s="101">
        <v>4.1812311297778062E-4</v>
      </c>
      <c r="J126" s="101">
        <v>3.9671641120270879E-4</v>
      </c>
      <c r="K126" s="101">
        <v>5.2036494581409235E-4</v>
      </c>
      <c r="L126" s="101">
        <v>5.5179020077306465E-4</v>
      </c>
      <c r="M126" s="101">
        <v>4.941190070994881E-4</v>
      </c>
      <c r="N126" s="101">
        <v>5.2814554681354404E-4</v>
      </c>
      <c r="O126" s="101">
        <v>5.3026579863422985E-4</v>
      </c>
      <c r="P126" s="101">
        <v>4.2566157389359625E-4</v>
      </c>
      <c r="Q126" s="101">
        <v>4.0967253620682002E-4</v>
      </c>
      <c r="R126" s="101">
        <v>4.0046256891630125E-4</v>
      </c>
      <c r="S126" s="101">
        <v>5.9288481224727455E-4</v>
      </c>
      <c r="T126" s="101">
        <v>5.5773977176862321E-4</v>
      </c>
      <c r="U126" s="101">
        <v>6.8481040350067243E-4</v>
      </c>
      <c r="V126" s="101">
        <v>6.6752201822082549E-4</v>
      </c>
      <c r="W126" s="101">
        <v>9.3285464009743653E-4</v>
      </c>
      <c r="X126" s="101">
        <v>6.9753802678639595E-4</v>
      </c>
      <c r="Y126" s="101">
        <v>4.8275718315856362E-4</v>
      </c>
      <c r="DA126" s="131" t="s">
        <v>1805</v>
      </c>
    </row>
    <row r="127" spans="1:105" ht="12" customHeight="1" x14ac:dyDescent="0.25">
      <c r="A127" s="103" t="s">
        <v>52</v>
      </c>
      <c r="B127" s="104">
        <v>2.3661961876277266E-5</v>
      </c>
      <c r="C127" s="104">
        <v>5.0012460690442183E-5</v>
      </c>
      <c r="D127" s="104">
        <v>5.1942191046485718E-5</v>
      </c>
      <c r="E127" s="104">
        <v>4.8964960255502752E-5</v>
      </c>
      <c r="F127" s="104">
        <v>4.9994786245006184E-5</v>
      </c>
      <c r="G127" s="104">
        <v>4.8213762518001222E-5</v>
      </c>
      <c r="H127" s="104">
        <v>7.7561820161600118E-5</v>
      </c>
      <c r="I127" s="104">
        <v>9.7005255174898542E-5</v>
      </c>
      <c r="J127" s="104">
        <v>9.6786283607489914E-5</v>
      </c>
      <c r="K127" s="104">
        <v>1.2669115900062577E-4</v>
      </c>
      <c r="L127" s="104">
        <v>1.3653405392397073E-4</v>
      </c>
      <c r="M127" s="104">
        <v>1.2002090571868349E-4</v>
      </c>
      <c r="N127" s="104">
        <v>1.2892504273628915E-4</v>
      </c>
      <c r="O127" s="104">
        <v>1.3034672990263791E-4</v>
      </c>
      <c r="P127" s="104">
        <v>1.0419169843075487E-4</v>
      </c>
      <c r="Q127" s="104">
        <v>1.0106196142148274E-4</v>
      </c>
      <c r="R127" s="104">
        <v>9.7382416917514425E-5</v>
      </c>
      <c r="S127" s="104">
        <v>1.4422887250994677E-4</v>
      </c>
      <c r="T127" s="104">
        <v>1.3501612129849513E-4</v>
      </c>
      <c r="U127" s="104">
        <v>1.6676552543689276E-4</v>
      </c>
      <c r="V127" s="104">
        <v>1.637383215304407E-4</v>
      </c>
      <c r="W127" s="104">
        <v>2.4121928638238223E-4</v>
      </c>
      <c r="X127" s="104">
        <v>1.8034305250644506E-4</v>
      </c>
      <c r="Y127" s="104">
        <v>1.1462723898537139E-4</v>
      </c>
      <c r="DA127" s="132" t="s">
        <v>1806</v>
      </c>
    </row>
    <row r="128" spans="1:105" ht="12" customHeight="1" x14ac:dyDescent="0.25">
      <c r="A128" s="106" t="s">
        <v>122</v>
      </c>
      <c r="B128" s="101">
        <v>4.1952908466081733E-2</v>
      </c>
      <c r="C128" s="101">
        <v>4.3619913995390128E-2</v>
      </c>
      <c r="D128" s="101">
        <v>4.643494294783676E-2</v>
      </c>
      <c r="E128" s="101">
        <v>4.7366056487189737E-2</v>
      </c>
      <c r="F128" s="101">
        <v>5.1595618352187067E-2</v>
      </c>
      <c r="G128" s="101">
        <v>5.8581982745263855E-2</v>
      </c>
      <c r="H128" s="101">
        <v>6.5578293903868906E-2</v>
      </c>
      <c r="I128" s="101">
        <v>6.9132993739116091E-2</v>
      </c>
      <c r="J128" s="101">
        <v>7.1695615863367118E-2</v>
      </c>
      <c r="K128" s="101">
        <v>7.3239329440837816E-2</v>
      </c>
      <c r="L128" s="101">
        <v>6.961740058823826E-2</v>
      </c>
      <c r="M128" s="101">
        <v>6.6039501051812055E-2</v>
      </c>
      <c r="N128" s="101">
        <v>6.1869449738930257E-2</v>
      </c>
      <c r="O128" s="101">
        <v>5.7578012711580445E-2</v>
      </c>
      <c r="P128" s="101">
        <v>5.3919264963949234E-2</v>
      </c>
      <c r="Q128" s="101">
        <v>5.0141474443885795E-2</v>
      </c>
      <c r="R128" s="101">
        <v>4.6937389238429571E-2</v>
      </c>
      <c r="S128" s="101">
        <v>4.2916489943300121E-2</v>
      </c>
      <c r="T128" s="101">
        <v>3.9806697948095764E-2</v>
      </c>
      <c r="U128" s="101">
        <v>3.8899396463478508E-2</v>
      </c>
      <c r="V128" s="101">
        <v>3.8954696740232803E-2</v>
      </c>
      <c r="W128" s="101">
        <v>3.659805253200428E-2</v>
      </c>
      <c r="X128" s="101">
        <v>3.0116507073774838E-2</v>
      </c>
      <c r="Y128" s="101">
        <v>2.5107332768025615E-2</v>
      </c>
      <c r="DA128" s="131" t="s">
        <v>1807</v>
      </c>
    </row>
    <row r="129" spans="1:105" ht="12" customHeight="1" x14ac:dyDescent="0.25">
      <c r="A129" s="107" t="s">
        <v>121</v>
      </c>
      <c r="B129" s="104">
        <v>6.3182091063376095E-4</v>
      </c>
      <c r="C129" s="104">
        <v>6.2324199023881094E-4</v>
      </c>
      <c r="D129" s="104">
        <v>6.261145084081012E-4</v>
      </c>
      <c r="E129" s="104">
        <v>7.3887419689738386E-4</v>
      </c>
      <c r="F129" s="104">
        <v>8.6025973245259775E-4</v>
      </c>
      <c r="G129" s="104">
        <v>1.0185492109756359E-3</v>
      </c>
      <c r="H129" s="104">
        <v>1.5265842007229991E-3</v>
      </c>
      <c r="I129" s="104">
        <v>1.8606441660477366E-3</v>
      </c>
      <c r="J129" s="104">
        <v>2.0822608338254139E-3</v>
      </c>
      <c r="K129" s="104">
        <v>2.2667699378534226E-3</v>
      </c>
      <c r="L129" s="104">
        <v>2.3969037805527775E-3</v>
      </c>
      <c r="M129" s="104">
        <v>2.1212454634450444E-3</v>
      </c>
      <c r="N129" s="104">
        <v>1.7262955592788828E-3</v>
      </c>
      <c r="O129" s="104">
        <v>1.8509218721601828E-3</v>
      </c>
      <c r="P129" s="104">
        <v>1.6790546050444333E-3</v>
      </c>
      <c r="Q129" s="104">
        <v>1.6583735663192422E-3</v>
      </c>
      <c r="R129" s="104">
        <v>1.5227794989772806E-3</v>
      </c>
      <c r="S129" s="104">
        <v>1.4749581942018661E-3</v>
      </c>
      <c r="T129" s="104">
        <v>1.6759873728362331E-3</v>
      </c>
      <c r="U129" s="104">
        <v>1.8540043603837858E-3</v>
      </c>
      <c r="V129" s="104">
        <v>2.201999303927918E-3</v>
      </c>
      <c r="W129" s="104">
        <v>2.2401246340108356E-3</v>
      </c>
      <c r="X129" s="104">
        <v>1.7631875587558964E-3</v>
      </c>
      <c r="Y129" s="104">
        <v>1.550315883642952E-3</v>
      </c>
      <c r="DA129" s="132" t="s">
        <v>1808</v>
      </c>
    </row>
    <row r="130" spans="1:105" ht="12" customHeight="1" x14ac:dyDescent="0.25">
      <c r="A130" s="108" t="s">
        <v>53</v>
      </c>
      <c r="B130" s="98">
        <v>5.0818663052189673E-4</v>
      </c>
      <c r="C130" s="98">
        <v>4.9743266969152307E-4</v>
      </c>
      <c r="D130" s="98">
        <v>5.0098015543719777E-4</v>
      </c>
      <c r="E130" s="98">
        <v>5.8845551860377244E-4</v>
      </c>
      <c r="F130" s="98">
        <v>6.8603859526502882E-4</v>
      </c>
      <c r="G130" s="98">
        <v>8.1579566571876485E-4</v>
      </c>
      <c r="H130" s="98">
        <v>1.221682138803326E-3</v>
      </c>
      <c r="I130" s="98">
        <v>1.5101587077503875E-3</v>
      </c>
      <c r="J130" s="98">
        <v>1.6739202934722144E-3</v>
      </c>
      <c r="K130" s="98">
        <v>1.8229376314640253E-3</v>
      </c>
      <c r="L130" s="98">
        <v>1.9214652055617879E-3</v>
      </c>
      <c r="M130" s="98">
        <v>1.7067135582157175E-3</v>
      </c>
      <c r="N130" s="98">
        <v>1.3876054193643394E-3</v>
      </c>
      <c r="O130" s="98">
        <v>1.4857582969564664E-3</v>
      </c>
      <c r="P130" s="98">
        <v>1.3488421278525723E-3</v>
      </c>
      <c r="Q130" s="98">
        <v>1.3301189941644228E-3</v>
      </c>
      <c r="R130" s="98">
        <v>1.2246412779714853E-3</v>
      </c>
      <c r="S130" s="98">
        <v>1.186296603541633E-3</v>
      </c>
      <c r="T130" s="98">
        <v>1.3493461375998158E-3</v>
      </c>
      <c r="U130" s="98">
        <v>1.4910573652827759E-3</v>
      </c>
      <c r="V130" s="98">
        <v>1.7691720293360217E-3</v>
      </c>
      <c r="W130" s="98">
        <v>1.7792875673416327E-3</v>
      </c>
      <c r="X130" s="98">
        <v>1.400195010110762E-3</v>
      </c>
      <c r="Y130" s="98">
        <v>1.2511851526372025E-3</v>
      </c>
      <c r="DA130" s="63" t="s">
        <v>1809</v>
      </c>
    </row>
    <row r="131" spans="1:105" ht="12" customHeight="1" x14ac:dyDescent="0.25">
      <c r="A131" s="108" t="s">
        <v>52</v>
      </c>
      <c r="B131" s="98">
        <v>1.2363428011186419E-4</v>
      </c>
      <c r="C131" s="98">
        <v>1.2580932054728788E-4</v>
      </c>
      <c r="D131" s="98">
        <v>1.2513435297090345E-4</v>
      </c>
      <c r="E131" s="98">
        <v>1.5041867829361145E-4</v>
      </c>
      <c r="F131" s="98">
        <v>1.7422113718756891E-4</v>
      </c>
      <c r="G131" s="98">
        <v>2.0275354525687111E-4</v>
      </c>
      <c r="H131" s="98">
        <v>3.0490206191967296E-4</v>
      </c>
      <c r="I131" s="98">
        <v>3.5048545829734917E-4</v>
      </c>
      <c r="J131" s="98">
        <v>4.0834054035319945E-4</v>
      </c>
      <c r="K131" s="98">
        <v>4.4383230638939738E-4</v>
      </c>
      <c r="L131" s="98">
        <v>4.7543857499098978E-4</v>
      </c>
      <c r="M131" s="98">
        <v>4.1453190522932693E-4</v>
      </c>
      <c r="N131" s="98">
        <v>3.3869013991454344E-4</v>
      </c>
      <c r="O131" s="98">
        <v>3.6516357520371647E-4</v>
      </c>
      <c r="P131" s="98">
        <v>3.3021247719186103E-4</v>
      </c>
      <c r="Q131" s="98">
        <v>3.2825457215481934E-4</v>
      </c>
      <c r="R131" s="98">
        <v>2.9813822100579535E-4</v>
      </c>
      <c r="S131" s="98">
        <v>2.8866159066023324E-4</v>
      </c>
      <c r="T131" s="98">
        <v>3.2664123523641722E-4</v>
      </c>
      <c r="U131" s="98">
        <v>3.6294699510100984E-4</v>
      </c>
      <c r="V131" s="98">
        <v>4.3282727459189652E-4</v>
      </c>
      <c r="W131" s="98">
        <v>4.60837066669203E-4</v>
      </c>
      <c r="X131" s="98">
        <v>3.6299254864513456E-4</v>
      </c>
      <c r="Y131" s="98">
        <v>2.9913073100574958E-4</v>
      </c>
      <c r="DA131" s="63" t="s">
        <v>1810</v>
      </c>
    </row>
    <row r="132" spans="1:105" ht="12" customHeight="1" x14ac:dyDescent="0.25">
      <c r="A132" s="121" t="s">
        <v>54</v>
      </c>
      <c r="B132" s="122">
        <v>0.12045242866760326</v>
      </c>
      <c r="C132" s="122">
        <v>0.13202174394301339</v>
      </c>
      <c r="D132" s="122">
        <v>0.14784605133779949</v>
      </c>
      <c r="E132" s="122">
        <v>0.14373265169683908</v>
      </c>
      <c r="F132" s="122">
        <v>0.15723659007157501</v>
      </c>
      <c r="G132" s="122">
        <v>0.16980010683871266</v>
      </c>
      <c r="H132" s="122">
        <v>0.19448250616145318</v>
      </c>
      <c r="I132" s="122">
        <v>0.21495353462815772</v>
      </c>
      <c r="J132" s="122">
        <v>0.23089308455049395</v>
      </c>
      <c r="K132" s="122">
        <v>0.25300367590720979</v>
      </c>
      <c r="L132" s="122">
        <v>0.2576885800573831</v>
      </c>
      <c r="M132" s="122">
        <v>0.2020172881737389</v>
      </c>
      <c r="N132" s="122">
        <v>0.2066797031615554</v>
      </c>
      <c r="O132" s="122">
        <v>0.19544650102725528</v>
      </c>
      <c r="P132" s="122">
        <v>0.19130284639892517</v>
      </c>
      <c r="Q132" s="122">
        <v>0.17763064606232135</v>
      </c>
      <c r="R132" s="122">
        <v>0.16967405792517493</v>
      </c>
      <c r="S132" s="122">
        <v>0.17487683680437213</v>
      </c>
      <c r="T132" s="122">
        <v>0.17657814648997747</v>
      </c>
      <c r="U132" s="122">
        <v>0.20559850271494809</v>
      </c>
      <c r="V132" s="122">
        <v>0.27026182282286082</v>
      </c>
      <c r="W132" s="122">
        <v>0.2854059152617992</v>
      </c>
      <c r="X132" s="122">
        <v>0.18779358502027696</v>
      </c>
      <c r="Y132" s="122">
        <v>9.1823089045154585E-2</v>
      </c>
      <c r="DA132" s="130" t="s">
        <v>1811</v>
      </c>
    </row>
    <row r="133" spans="1:105" ht="12" customHeight="1" x14ac:dyDescent="0.25">
      <c r="A133" s="97" t="s">
        <v>175</v>
      </c>
      <c r="B133" s="98">
        <v>0.11362295128342836</v>
      </c>
      <c r="C133" s="98">
        <v>0.12574092529639935</v>
      </c>
      <c r="D133" s="98">
        <v>0.14200713896960673</v>
      </c>
      <c r="E133" s="98">
        <v>0.1381800537865597</v>
      </c>
      <c r="F133" s="98">
        <v>0.15133950986119918</v>
      </c>
      <c r="G133" s="98">
        <v>0.16326285011787317</v>
      </c>
      <c r="H133" s="98">
        <v>0.1868650320342119</v>
      </c>
      <c r="I133" s="98">
        <v>0.20671664419703925</v>
      </c>
      <c r="J133" s="98">
        <v>0.22204508615315258</v>
      </c>
      <c r="K133" s="98">
        <v>0.24356667018954603</v>
      </c>
      <c r="L133" s="98">
        <v>0.24822791171584621</v>
      </c>
      <c r="M133" s="98">
        <v>0.1933451821620043</v>
      </c>
      <c r="N133" s="98">
        <v>0.19822449706412573</v>
      </c>
      <c r="O133" s="98">
        <v>0.18758673464555006</v>
      </c>
      <c r="P133" s="98">
        <v>0.1838359871498921</v>
      </c>
      <c r="Q133" s="98">
        <v>0.17066775350833549</v>
      </c>
      <c r="R133" s="98">
        <v>0.16282727811775066</v>
      </c>
      <c r="S133" s="98">
        <v>0.16792136835953986</v>
      </c>
      <c r="T133" s="98">
        <v>0.16856725715134202</v>
      </c>
      <c r="U133" s="98">
        <v>0.19666900377680058</v>
      </c>
      <c r="V133" s="98">
        <v>0.25564453526783104</v>
      </c>
      <c r="W133" s="98">
        <v>0.27016169421928254</v>
      </c>
      <c r="X133" s="98">
        <v>0.1719720809725144</v>
      </c>
      <c r="Y133" s="98">
        <v>8.2683427337145149E-2</v>
      </c>
      <c r="DA133" s="63" t="s">
        <v>1812</v>
      </c>
    </row>
    <row r="134" spans="1:105" ht="12" customHeight="1" x14ac:dyDescent="0.25">
      <c r="A134" s="109" t="s">
        <v>120</v>
      </c>
      <c r="B134" s="33">
        <v>6.8294773841749024E-3</v>
      </c>
      <c r="C134" s="33">
        <v>6.2808186466140302E-3</v>
      </c>
      <c r="D134" s="33">
        <v>5.838912368192767E-3</v>
      </c>
      <c r="E134" s="33">
        <v>5.5525979102793643E-3</v>
      </c>
      <c r="F134" s="33">
        <v>5.8970802103758321E-3</v>
      </c>
      <c r="G134" s="33">
        <v>6.537256720839481E-3</v>
      </c>
      <c r="H134" s="33">
        <v>7.6174741272412947E-3</v>
      </c>
      <c r="I134" s="33">
        <v>8.2368904311184744E-3</v>
      </c>
      <c r="J134" s="33">
        <v>8.8479983973413778E-3</v>
      </c>
      <c r="K134" s="33">
        <v>9.4370057176637774E-3</v>
      </c>
      <c r="L134" s="33">
        <v>9.4606683415368632E-3</v>
      </c>
      <c r="M134" s="33">
        <v>8.6721060117346052E-3</v>
      </c>
      <c r="N134" s="33">
        <v>8.4552060974296787E-3</v>
      </c>
      <c r="O134" s="33">
        <v>7.8597663817052254E-3</v>
      </c>
      <c r="P134" s="33">
        <v>7.4668592490330608E-3</v>
      </c>
      <c r="Q134" s="33">
        <v>6.9628925539858668E-3</v>
      </c>
      <c r="R134" s="33">
        <v>6.8467798074242593E-3</v>
      </c>
      <c r="S134" s="33">
        <v>6.955468444832278E-3</v>
      </c>
      <c r="T134" s="33">
        <v>8.0108893386354567E-3</v>
      </c>
      <c r="U134" s="33">
        <v>8.9294989381475173E-3</v>
      </c>
      <c r="V134" s="33">
        <v>1.4617287555029775E-2</v>
      </c>
      <c r="W134" s="33">
        <v>1.5244221042516663E-2</v>
      </c>
      <c r="X134" s="33">
        <v>1.5821504047762558E-2</v>
      </c>
      <c r="Y134" s="33">
        <v>9.1396617080094413E-3</v>
      </c>
      <c r="DA134" s="60" t="s">
        <v>1813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0.55288419317757875</v>
      </c>
      <c r="C136" s="119">
        <f t="shared" si="26"/>
        <v>0.5588631324497515</v>
      </c>
      <c r="D136" s="119">
        <f t="shared" si="26"/>
        <v>0.56519109794055578</v>
      </c>
      <c r="E136" s="119">
        <f t="shared" si="26"/>
        <v>0.57083330200411442</v>
      </c>
      <c r="F136" s="119">
        <f t="shared" si="26"/>
        <v>0.57803193633794636</v>
      </c>
      <c r="G136" s="119">
        <f t="shared" si="26"/>
        <v>0.58574662630739505</v>
      </c>
      <c r="H136" s="119">
        <f t="shared" si="26"/>
        <v>0.59397762015503897</v>
      </c>
      <c r="I136" s="119">
        <f t="shared" si="26"/>
        <v>0.60100631716001562</v>
      </c>
      <c r="J136" s="119">
        <f t="shared" si="26"/>
        <v>0.60719342866790094</v>
      </c>
      <c r="K136" s="119">
        <f t="shared" si="26"/>
        <v>0.61190081438432053</v>
      </c>
      <c r="L136" s="119">
        <f t="shared" si="26"/>
        <v>0.61589048397725488</v>
      </c>
      <c r="M136" s="119">
        <f t="shared" si="26"/>
        <v>0.62071108449600654</v>
      </c>
      <c r="N136" s="119">
        <f t="shared" si="26"/>
        <v>0.62423084254896133</v>
      </c>
      <c r="O136" s="119">
        <f t="shared" si="26"/>
        <v>0.63000985846080571</v>
      </c>
      <c r="P136" s="119">
        <f t="shared" si="26"/>
        <v>0.63250661521170726</v>
      </c>
      <c r="Q136" s="119">
        <f t="shared" si="26"/>
        <v>0.63749226931930558</v>
      </c>
      <c r="R136" s="119">
        <f t="shared" ref="R136:V136" si="27">IF(R117=0,"",R117/R98)</f>
        <v>0.6477535061885461</v>
      </c>
      <c r="S136" s="119">
        <f t="shared" si="27"/>
        <v>0.66793159801428059</v>
      </c>
      <c r="T136" s="119">
        <f t="shared" si="27"/>
        <v>0.69202431065048398</v>
      </c>
      <c r="U136" s="119">
        <f t="shared" si="27"/>
        <v>0.71917705915754659</v>
      </c>
      <c r="V136" s="119">
        <f t="shared" si="27"/>
        <v>0.74451634430314473</v>
      </c>
      <c r="W136" s="119">
        <f t="shared" ref="W136:Y136" si="28">IF(W117=0,"",W117/W98)</f>
        <v>0.76467657970785963</v>
      </c>
      <c r="X136" s="119">
        <f t="shared" si="28"/>
        <v>0.78414536642511734</v>
      </c>
      <c r="Y136" s="119">
        <f t="shared" si="28"/>
        <v>0.80382030583892849</v>
      </c>
      <c r="DA136" s="129" t="s">
        <v>1964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0.54745865263787652</v>
      </c>
      <c r="C137" s="124">
        <f t="shared" si="29"/>
        <v>0.55384450818940856</v>
      </c>
      <c r="D137" s="124">
        <f t="shared" si="29"/>
        <v>0.56017808202336261</v>
      </c>
      <c r="E137" s="124">
        <f t="shared" si="29"/>
        <v>0.56574060094742185</v>
      </c>
      <c r="F137" s="124">
        <f t="shared" si="29"/>
        <v>0.57277217136141867</v>
      </c>
      <c r="G137" s="124">
        <f t="shared" si="29"/>
        <v>0.58022380280254193</v>
      </c>
      <c r="H137" s="124">
        <f t="shared" si="29"/>
        <v>0.58846951818852145</v>
      </c>
      <c r="I137" s="124">
        <f t="shared" si="29"/>
        <v>0.59546510360025895</v>
      </c>
      <c r="J137" s="124">
        <f t="shared" si="29"/>
        <v>0.60132498171585624</v>
      </c>
      <c r="K137" s="124">
        <f t="shared" si="29"/>
        <v>0.60603459202948606</v>
      </c>
      <c r="L137" s="124">
        <f t="shared" si="29"/>
        <v>0.61008058959097244</v>
      </c>
      <c r="M137" s="124">
        <f t="shared" si="29"/>
        <v>0.61367555880440827</v>
      </c>
      <c r="N137" s="124">
        <f t="shared" si="29"/>
        <v>0.61788232763659834</v>
      </c>
      <c r="O137" s="124">
        <f t="shared" si="29"/>
        <v>0.62344551976043394</v>
      </c>
      <c r="P137" s="124">
        <f t="shared" si="29"/>
        <v>0.62614766054762072</v>
      </c>
      <c r="Q137" s="124">
        <f t="shared" si="29"/>
        <v>0.63114595143150476</v>
      </c>
      <c r="R137" s="124">
        <f t="shared" ref="R137:V137" si="30">IF(R118=0,"",R118/R99)</f>
        <v>0.64232000324130634</v>
      </c>
      <c r="S137" s="124">
        <f t="shared" si="30"/>
        <v>0.66295490634564036</v>
      </c>
      <c r="T137" s="124">
        <f t="shared" si="30"/>
        <v>0.68725872025874457</v>
      </c>
      <c r="U137" s="124">
        <f t="shared" si="30"/>
        <v>0.71449839294511708</v>
      </c>
      <c r="V137" s="124">
        <f t="shared" si="30"/>
        <v>0.73965659438241971</v>
      </c>
      <c r="W137" s="124">
        <f t="shared" ref="W137:Y137" si="31">IF(W118=0,"",W118/W99)</f>
        <v>0.76001376832626455</v>
      </c>
      <c r="X137" s="124">
        <f t="shared" si="31"/>
        <v>0.77851358605695054</v>
      </c>
      <c r="Y137" s="124">
        <f t="shared" si="31"/>
        <v>0.79353366338012243</v>
      </c>
      <c r="DA137" s="130" t="s">
        <v>1965</v>
      </c>
    </row>
    <row r="138" spans="1:105" ht="12" customHeight="1" x14ac:dyDescent="0.25">
      <c r="A138" s="97" t="s">
        <v>212</v>
      </c>
      <c r="B138" s="111">
        <f t="shared" ref="B138:Q138" si="32">IF(B119=0,"",B119/B100)</f>
        <v>0.54176337766584981</v>
      </c>
      <c r="C138" s="111">
        <f t="shared" si="32"/>
        <v>0.54817922094819649</v>
      </c>
      <c r="D138" s="111">
        <f t="shared" si="32"/>
        <v>0.55466914326462136</v>
      </c>
      <c r="E138" s="111">
        <f t="shared" si="32"/>
        <v>0.5603280932764908</v>
      </c>
      <c r="F138" s="111">
        <f t="shared" si="32"/>
        <v>0.56753243952403232</v>
      </c>
      <c r="G138" s="111">
        <f t="shared" si="32"/>
        <v>0.57510152517529389</v>
      </c>
      <c r="H138" s="111">
        <f t="shared" si="32"/>
        <v>0.58345787509864311</v>
      </c>
      <c r="I138" s="111">
        <f t="shared" si="32"/>
        <v>0.59055277551357499</v>
      </c>
      <c r="J138" s="111">
        <f t="shared" si="32"/>
        <v>0.59652475055239684</v>
      </c>
      <c r="K138" s="111">
        <f t="shared" si="32"/>
        <v>0.60130429530160223</v>
      </c>
      <c r="L138" s="111">
        <f t="shared" si="32"/>
        <v>0.60539668015081438</v>
      </c>
      <c r="M138" s="111">
        <f t="shared" si="32"/>
        <v>0.60910400790306107</v>
      </c>
      <c r="N138" s="111">
        <f t="shared" si="32"/>
        <v>0.61336010063317636</v>
      </c>
      <c r="O138" s="111">
        <f t="shared" si="32"/>
        <v>0.61901224946901656</v>
      </c>
      <c r="P138" s="111">
        <f t="shared" si="32"/>
        <v>0.62177199529606364</v>
      </c>
      <c r="Q138" s="111">
        <f t="shared" si="32"/>
        <v>0.62684138694750413</v>
      </c>
      <c r="R138" s="111">
        <f t="shared" ref="R138:V138" si="33">IF(R119=0,"",R119/R100)</f>
        <v>0.63808043901706024</v>
      </c>
      <c r="S138" s="111">
        <f t="shared" si="33"/>
        <v>0.65887085575358706</v>
      </c>
      <c r="T138" s="111">
        <f t="shared" si="33"/>
        <v>0.68337047119699201</v>
      </c>
      <c r="U138" s="111">
        <f t="shared" si="33"/>
        <v>0.71082744806883458</v>
      </c>
      <c r="V138" s="111">
        <f t="shared" si="33"/>
        <v>0.73620244473009444</v>
      </c>
      <c r="W138" s="111">
        <f t="shared" ref="W138:Y138" si="34">IF(W119=0,"",W119/W100)</f>
        <v>0.75672781218229945</v>
      </c>
      <c r="X138" s="111">
        <f t="shared" si="34"/>
        <v>0.7754271000596743</v>
      </c>
      <c r="Y138" s="111">
        <f t="shared" si="34"/>
        <v>0.79060213613530628</v>
      </c>
      <c r="DA138" s="63" t="s">
        <v>1966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1967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1.9750400444877318</v>
      </c>
      <c r="C140" s="124">
        <f t="shared" si="38"/>
        <v>2.0861923905158868</v>
      </c>
      <c r="D140" s="124">
        <f t="shared" si="38"/>
        <v>2.2063722134141313</v>
      </c>
      <c r="E140" s="124">
        <f t="shared" si="38"/>
        <v>2.3429547529292925</v>
      </c>
      <c r="F140" s="124">
        <f t="shared" si="38"/>
        <v>2.4940682008855908</v>
      </c>
      <c r="G140" s="124">
        <f t="shared" si="38"/>
        <v>2.6648810502823208</v>
      </c>
      <c r="H140" s="124">
        <f t="shared" si="38"/>
        <v>2.8611263095224704</v>
      </c>
      <c r="I140" s="124">
        <f t="shared" si="38"/>
        <v>2.9907789630619082</v>
      </c>
      <c r="J140" s="124">
        <f t="shared" si="38"/>
        <v>3.0908629976894453</v>
      </c>
      <c r="K140" s="124">
        <f t="shared" si="38"/>
        <v>3.2025399549297324</v>
      </c>
      <c r="L140" s="124">
        <f t="shared" si="38"/>
        <v>3.2964315188624478</v>
      </c>
      <c r="M140" s="124">
        <f t="shared" si="38"/>
        <v>3.3615754815833827</v>
      </c>
      <c r="N140" s="124">
        <f t="shared" si="38"/>
        <v>3.4245873910869609</v>
      </c>
      <c r="O140" s="124">
        <f t="shared" si="38"/>
        <v>3.4910776213326384</v>
      </c>
      <c r="P140" s="124">
        <f t="shared" si="38"/>
        <v>3.5771675736773214</v>
      </c>
      <c r="Q140" s="124">
        <f t="shared" si="38"/>
        <v>3.7189292344311795</v>
      </c>
      <c r="R140" s="124">
        <f t="shared" ref="R140:V140" si="39">IF(R121=0,"",R121/R102)</f>
        <v>3.9115590515279988</v>
      </c>
      <c r="S140" s="124">
        <f t="shared" si="39"/>
        <v>4.215052198979099</v>
      </c>
      <c r="T140" s="124">
        <f t="shared" si="39"/>
        <v>4.4445546732385193</v>
      </c>
      <c r="U140" s="124">
        <f t="shared" si="39"/>
        <v>4.5353317835916354</v>
      </c>
      <c r="V140" s="124">
        <f t="shared" si="39"/>
        <v>4.5646506160058911</v>
      </c>
      <c r="W140" s="124">
        <f t="shared" ref="W140:Y140" si="40">IF(W121=0,"",W121/W102)</f>
        <v>4.5844831952933296</v>
      </c>
      <c r="X140" s="124">
        <f t="shared" si="40"/>
        <v>4.597944928799456</v>
      </c>
      <c r="Y140" s="124">
        <f t="shared" si="40"/>
        <v>4.6054791321218023</v>
      </c>
      <c r="DA140" s="130" t="s">
        <v>1968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1.9750400444877318</v>
      </c>
      <c r="C141" s="111">
        <f t="shared" si="41"/>
        <v>2.0861923905158868</v>
      </c>
      <c r="D141" s="111">
        <f t="shared" si="41"/>
        <v>2.2063722134141313</v>
      </c>
      <c r="E141" s="111">
        <f t="shared" si="41"/>
        <v>2.3429547529292925</v>
      </c>
      <c r="F141" s="111">
        <f t="shared" si="41"/>
        <v>2.4940682008855908</v>
      </c>
      <c r="G141" s="111">
        <f t="shared" si="41"/>
        <v>2.6648810502823208</v>
      </c>
      <c r="H141" s="111">
        <f t="shared" si="41"/>
        <v>2.8611263095224704</v>
      </c>
      <c r="I141" s="111">
        <f t="shared" si="41"/>
        <v>2.9907789630619082</v>
      </c>
      <c r="J141" s="111">
        <f t="shared" si="41"/>
        <v>3.0908629976894453</v>
      </c>
      <c r="K141" s="111">
        <f t="shared" si="41"/>
        <v>3.2025399549297324</v>
      </c>
      <c r="L141" s="111">
        <f t="shared" si="41"/>
        <v>3.2964315188624478</v>
      </c>
      <c r="M141" s="111">
        <f t="shared" si="41"/>
        <v>3.3615754815833827</v>
      </c>
      <c r="N141" s="111">
        <f t="shared" si="41"/>
        <v>3.4245873910869609</v>
      </c>
      <c r="O141" s="111">
        <f t="shared" si="41"/>
        <v>3.4910776213326384</v>
      </c>
      <c r="P141" s="111">
        <f t="shared" si="41"/>
        <v>3.5771675736773214</v>
      </c>
      <c r="Q141" s="111">
        <f t="shared" si="41"/>
        <v>3.7189292344311795</v>
      </c>
      <c r="R141" s="111">
        <f t="shared" ref="R141:V141" si="42">IF(R122=0,"",R122/R103)</f>
        <v>3.9115590515279988</v>
      </c>
      <c r="S141" s="111">
        <f t="shared" si="42"/>
        <v>4.215052198979099</v>
      </c>
      <c r="T141" s="111">
        <f t="shared" si="42"/>
        <v>4.4445546732385193</v>
      </c>
      <c r="U141" s="111">
        <f t="shared" si="42"/>
        <v>4.5353317835916354</v>
      </c>
      <c r="V141" s="111">
        <f t="shared" si="42"/>
        <v>4.5646506160058911</v>
      </c>
      <c r="W141" s="111">
        <f t="shared" ref="W141:Y141" si="43">IF(W122=0,"",W122/W103)</f>
        <v>4.5844831952933296</v>
      </c>
      <c r="X141" s="111">
        <f t="shared" si="43"/>
        <v>4.597944928799456</v>
      </c>
      <c r="Y141" s="111">
        <f t="shared" si="43"/>
        <v>4.6054791321218023</v>
      </c>
      <c r="DA141" s="63" t="s">
        <v>1969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0.59501488863695351</v>
      </c>
      <c r="C142" s="124">
        <f t="shared" si="44"/>
        <v>0.60175678254544784</v>
      </c>
      <c r="D142" s="124">
        <f t="shared" si="44"/>
        <v>0.60865483171568546</v>
      </c>
      <c r="E142" s="124">
        <f t="shared" si="44"/>
        <v>0.61503767858221614</v>
      </c>
      <c r="F142" s="124">
        <f t="shared" si="44"/>
        <v>0.62294299019568822</v>
      </c>
      <c r="G142" s="124">
        <f t="shared" si="44"/>
        <v>0.63141016133871342</v>
      </c>
      <c r="H142" s="124">
        <f t="shared" si="44"/>
        <v>0.64049904570103766</v>
      </c>
      <c r="I142" s="124">
        <f t="shared" si="44"/>
        <v>0.64840870388374439</v>
      </c>
      <c r="J142" s="124">
        <f t="shared" si="44"/>
        <v>0.65552988108733901</v>
      </c>
      <c r="K142" s="124">
        <f t="shared" si="44"/>
        <v>0.66113059978772781</v>
      </c>
      <c r="L142" s="124">
        <f t="shared" si="44"/>
        <v>0.66581737809380148</v>
      </c>
      <c r="M142" s="124">
        <f t="shared" si="44"/>
        <v>0.67206482152246316</v>
      </c>
      <c r="N142" s="124">
        <f t="shared" si="44"/>
        <v>0.6784062241818567</v>
      </c>
      <c r="O142" s="124">
        <f t="shared" si="44"/>
        <v>0.68540991161928266</v>
      </c>
      <c r="P142" s="124">
        <f t="shared" si="44"/>
        <v>0.68919720146782648</v>
      </c>
      <c r="Q142" s="124">
        <f t="shared" si="44"/>
        <v>0.69491406214528939</v>
      </c>
      <c r="R142" s="124">
        <f t="shared" ref="R142:V142" si="45">IF(R123=0,"",R123/R104)</f>
        <v>0.70559229234032983</v>
      </c>
      <c r="S142" s="124">
        <f t="shared" si="45"/>
        <v>0.72525424999689503</v>
      </c>
      <c r="T142" s="124">
        <f t="shared" si="45"/>
        <v>0.74774354483434224</v>
      </c>
      <c r="U142" s="124">
        <f t="shared" si="45"/>
        <v>0.77323984453969719</v>
      </c>
      <c r="V142" s="124">
        <f t="shared" si="45"/>
        <v>0.79466477916825917</v>
      </c>
      <c r="W142" s="124">
        <f t="shared" ref="W142:Y142" si="46">IF(W123=0,"",W123/W104)</f>
        <v>0.81159075964584815</v>
      </c>
      <c r="X142" s="124">
        <f t="shared" si="46"/>
        <v>0.82902664818674388</v>
      </c>
      <c r="Y142" s="124">
        <f t="shared" si="46"/>
        <v>0.84797852749492986</v>
      </c>
      <c r="DA142" s="130" t="s">
        <v>1970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0.59138495350910403</v>
      </c>
      <c r="C143" s="111">
        <f t="shared" si="47"/>
        <v>0.59831531028736862</v>
      </c>
      <c r="D143" s="111">
        <f t="shared" si="47"/>
        <v>0.60541040315408201</v>
      </c>
      <c r="E143" s="111">
        <f t="shared" si="47"/>
        <v>0.6116328481833252</v>
      </c>
      <c r="F143" s="111">
        <f t="shared" si="47"/>
        <v>0.61965036532047013</v>
      </c>
      <c r="G143" s="111">
        <f t="shared" si="47"/>
        <v>0.62799266190416969</v>
      </c>
      <c r="H143" s="111">
        <f t="shared" si="47"/>
        <v>0.63736964401249852</v>
      </c>
      <c r="I143" s="111">
        <f t="shared" si="47"/>
        <v>0.64547787109642285</v>
      </c>
      <c r="J143" s="111">
        <f t="shared" si="47"/>
        <v>0.65265807528581721</v>
      </c>
      <c r="K143" s="111">
        <f t="shared" si="47"/>
        <v>0.65843840383328545</v>
      </c>
      <c r="L143" s="111">
        <f t="shared" si="47"/>
        <v>0.66339352152716291</v>
      </c>
      <c r="M143" s="111">
        <f t="shared" si="47"/>
        <v>0.66937397405379162</v>
      </c>
      <c r="N143" s="111">
        <f t="shared" si="47"/>
        <v>0.67599579474289229</v>
      </c>
      <c r="O143" s="111">
        <f t="shared" si="47"/>
        <v>0.68308838035043151</v>
      </c>
      <c r="P143" s="111">
        <f t="shared" si="47"/>
        <v>0.68685142890239814</v>
      </c>
      <c r="Q143" s="111">
        <f t="shared" si="47"/>
        <v>0.69249346643497656</v>
      </c>
      <c r="R143" s="111">
        <f t="shared" ref="R143:V143" si="48">IF(R124=0,"",R124/R105)</f>
        <v>0.703293134010881</v>
      </c>
      <c r="S143" s="111">
        <f t="shared" si="48"/>
        <v>0.72349355629955125</v>
      </c>
      <c r="T143" s="111">
        <f t="shared" si="48"/>
        <v>0.74645273307919724</v>
      </c>
      <c r="U143" s="111">
        <f t="shared" si="48"/>
        <v>0.77254452521446504</v>
      </c>
      <c r="V143" s="111">
        <f t="shared" si="48"/>
        <v>0.79419720074261124</v>
      </c>
      <c r="W143" s="111">
        <f t="shared" ref="W143:Y143" si="49">IF(W124=0,"",W124/W105)</f>
        <v>0.81134432213325558</v>
      </c>
      <c r="X143" s="111">
        <f t="shared" si="49"/>
        <v>0.82907867529442048</v>
      </c>
      <c r="Y143" s="111">
        <f t="shared" si="49"/>
        <v>0.84899323072976829</v>
      </c>
      <c r="DA143" s="63" t="s">
        <v>1971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0.64278326507245809</v>
      </c>
      <c r="C144" s="111">
        <f t="shared" si="50"/>
        <v>0.67121818278931189</v>
      </c>
      <c r="D144" s="111">
        <f t="shared" si="50"/>
        <v>0.67066684739055904</v>
      </c>
      <c r="E144" s="111">
        <f t="shared" si="50"/>
        <v>0.67169755446820223</v>
      </c>
      <c r="F144" s="111">
        <f t="shared" si="50"/>
        <v>0.67140576970924792</v>
      </c>
      <c r="G144" s="111">
        <f t="shared" si="50"/>
        <v>0.67044212005446013</v>
      </c>
      <c r="H144" s="111">
        <f t="shared" si="50"/>
        <v>0.68816671336619173</v>
      </c>
      <c r="I144" s="111">
        <f t="shared" si="50"/>
        <v>0.71926893286232552</v>
      </c>
      <c r="J144" s="111">
        <f t="shared" si="50"/>
        <v>0.72121664255722562</v>
      </c>
      <c r="K144" s="111">
        <f t="shared" si="50"/>
        <v>0.72558907083744495</v>
      </c>
      <c r="L144" s="111">
        <f t="shared" si="50"/>
        <v>0.72622367418498146</v>
      </c>
      <c r="M144" s="111">
        <f t="shared" si="50"/>
        <v>0.72549821938251113</v>
      </c>
      <c r="N144" s="111">
        <f t="shared" si="50"/>
        <v>0.72569198466604845</v>
      </c>
      <c r="O144" s="111">
        <f t="shared" si="50"/>
        <v>0.72596452491913777</v>
      </c>
      <c r="P144" s="111">
        <f t="shared" si="50"/>
        <v>0.73290575168366112</v>
      </c>
      <c r="Q144" s="111">
        <f t="shared" si="50"/>
        <v>0.7332063651471934</v>
      </c>
      <c r="R144" s="111">
        <f t="shared" ref="R144:V144" si="51">IF(R125=0,"",R125/R106)</f>
        <v>0.73265372656328653</v>
      </c>
      <c r="S144" s="111">
        <f t="shared" si="51"/>
        <v>0.77230018426402225</v>
      </c>
      <c r="T144" s="111">
        <f t="shared" si="51"/>
        <v>0.77213188401141752</v>
      </c>
      <c r="U144" s="111">
        <f t="shared" si="51"/>
        <v>0.80918885231373638</v>
      </c>
      <c r="V144" s="111">
        <f t="shared" si="51"/>
        <v>0.85889615222833615</v>
      </c>
      <c r="W144" s="111">
        <f t="shared" ref="W144:Y144" si="52">IF(W125=0,"",W125/W106)</f>
        <v>0.86806201958009477</v>
      </c>
      <c r="X144" s="111">
        <f t="shared" si="52"/>
        <v>0.88702316403146175</v>
      </c>
      <c r="Y144" s="111">
        <f t="shared" si="52"/>
        <v>0.88531773488922105</v>
      </c>
      <c r="DA144" s="63" t="s">
        <v>1972</v>
      </c>
    </row>
    <row r="145" spans="1:105" ht="12" customHeight="1" x14ac:dyDescent="0.25">
      <c r="A145" s="100" t="s">
        <v>212</v>
      </c>
      <c r="B145" s="112">
        <f t="shared" ref="B145:Q145" si="53">IF(B126=0,"",B126/B107)</f>
        <v>0.59138495350910403</v>
      </c>
      <c r="C145" s="112">
        <f t="shared" si="53"/>
        <v>0.61968957383002743</v>
      </c>
      <c r="D145" s="112">
        <f t="shared" si="53"/>
        <v>0.61968957383002743</v>
      </c>
      <c r="E145" s="112">
        <f t="shared" si="53"/>
        <v>0.61968957383002743</v>
      </c>
      <c r="F145" s="112">
        <f t="shared" si="53"/>
        <v>0.61968957383002754</v>
      </c>
      <c r="G145" s="112">
        <f t="shared" si="53"/>
        <v>0.61968957383002743</v>
      </c>
      <c r="H145" s="112">
        <f t="shared" si="53"/>
        <v>0.63847503420325769</v>
      </c>
      <c r="I145" s="112">
        <f t="shared" si="53"/>
        <v>0.67528741437777273</v>
      </c>
      <c r="J145" s="112">
        <f t="shared" si="53"/>
        <v>0.67528741437777284</v>
      </c>
      <c r="K145" s="112">
        <f t="shared" si="53"/>
        <v>0.68014853463416747</v>
      </c>
      <c r="L145" s="112">
        <f t="shared" si="53"/>
        <v>0.68014853463416747</v>
      </c>
      <c r="M145" s="112">
        <f t="shared" si="53"/>
        <v>0.68014853463416736</v>
      </c>
      <c r="N145" s="112">
        <f t="shared" si="53"/>
        <v>0.68014853463416747</v>
      </c>
      <c r="O145" s="112">
        <f t="shared" si="53"/>
        <v>0.68014853463416747</v>
      </c>
      <c r="P145" s="112">
        <f t="shared" si="53"/>
        <v>0.687930094727907</v>
      </c>
      <c r="Q145" s="112">
        <f t="shared" si="53"/>
        <v>0.687930094727907</v>
      </c>
      <c r="R145" s="112">
        <f t="shared" ref="R145:V145" si="54">IF(R126=0,"",R126/R107)</f>
        <v>0.687930094727907</v>
      </c>
      <c r="S145" s="112">
        <f t="shared" si="54"/>
        <v>0.73176641104664164</v>
      </c>
      <c r="T145" s="112">
        <f t="shared" si="54"/>
        <v>0.73176641104664131</v>
      </c>
      <c r="U145" s="112">
        <f t="shared" si="54"/>
        <v>0.77325827093114041</v>
      </c>
      <c r="V145" s="112">
        <f t="shared" si="54"/>
        <v>0.83016276372667419</v>
      </c>
      <c r="W145" s="112">
        <f t="shared" ref="W145:Y145" si="55">IF(W126=0,"",W126/W107)</f>
        <v>0.83942359925585608</v>
      </c>
      <c r="X145" s="112">
        <f t="shared" si="55"/>
        <v>0.86184916558526881</v>
      </c>
      <c r="Y145" s="112">
        <f t="shared" si="55"/>
        <v>0.86184916558526881</v>
      </c>
      <c r="DA145" s="131" t="s">
        <v>1973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1974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0.71490577330460459</v>
      </c>
      <c r="C147" s="112">
        <f t="shared" si="59"/>
        <v>0.71915015044852693</v>
      </c>
      <c r="D147" s="112">
        <f t="shared" si="59"/>
        <v>0.72331544268926584</v>
      </c>
      <c r="E147" s="112">
        <f t="shared" si="59"/>
        <v>0.72707034494559297</v>
      </c>
      <c r="F147" s="112">
        <f t="shared" si="59"/>
        <v>0.73117389317497328</v>
      </c>
      <c r="G147" s="112">
        <f t="shared" si="59"/>
        <v>0.73508339503568454</v>
      </c>
      <c r="H147" s="112">
        <f t="shared" si="59"/>
        <v>0.73883444603241943</v>
      </c>
      <c r="I147" s="112">
        <f t="shared" si="59"/>
        <v>0.74062522630628158</v>
      </c>
      <c r="J147" s="112">
        <f t="shared" si="59"/>
        <v>0.7414510135220842</v>
      </c>
      <c r="K147" s="112">
        <f t="shared" si="59"/>
        <v>0.74247646250256938</v>
      </c>
      <c r="L147" s="112">
        <f t="shared" si="59"/>
        <v>0.74355092295644898</v>
      </c>
      <c r="M147" s="112">
        <f t="shared" si="59"/>
        <v>0.74464737230157563</v>
      </c>
      <c r="N147" s="112">
        <f t="shared" si="59"/>
        <v>0.7472751716641548</v>
      </c>
      <c r="O147" s="112">
        <f t="shared" si="59"/>
        <v>0.75144959551618806</v>
      </c>
      <c r="P147" s="112">
        <f t="shared" si="59"/>
        <v>0.75816079476822518</v>
      </c>
      <c r="Q147" s="112">
        <f t="shared" si="59"/>
        <v>0.76501014386048982</v>
      </c>
      <c r="R147" s="112">
        <f t="shared" ref="R147:V147" si="60">IF(R128=0,"",R128/R109)</f>
        <v>0.77235827036472304</v>
      </c>
      <c r="S147" s="112">
        <f t="shared" si="60"/>
        <v>0.77919632601720146</v>
      </c>
      <c r="T147" s="112">
        <f t="shared" si="60"/>
        <v>0.7874093731946844</v>
      </c>
      <c r="U147" s="112">
        <f t="shared" si="60"/>
        <v>0.79602061330374307</v>
      </c>
      <c r="V147" s="112">
        <f t="shared" si="60"/>
        <v>0.80802335481151966</v>
      </c>
      <c r="W147" s="112">
        <f t="shared" ref="W147:Y147" si="61">IF(W128=0,"",W128/W109)</f>
        <v>0.81747931558897802</v>
      </c>
      <c r="X147" s="112">
        <f t="shared" si="61"/>
        <v>0.82424065243595213</v>
      </c>
      <c r="Y147" s="112">
        <f t="shared" si="61"/>
        <v>0.8283678327507864</v>
      </c>
      <c r="DA147" s="131" t="s">
        <v>1975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0.75714463248148312</v>
      </c>
      <c r="C148" s="113">
        <f t="shared" si="62"/>
        <v>0.76237380902484231</v>
      </c>
      <c r="D148" s="113">
        <f t="shared" si="62"/>
        <v>0.76594535627015425</v>
      </c>
      <c r="E148" s="113">
        <f t="shared" si="62"/>
        <v>0.76898684887697788</v>
      </c>
      <c r="F148" s="113">
        <f t="shared" si="62"/>
        <v>0.77365846863513688</v>
      </c>
      <c r="G148" s="113">
        <f t="shared" si="62"/>
        <v>0.77689538276000281</v>
      </c>
      <c r="H148" s="113">
        <f t="shared" si="62"/>
        <v>0.78094869827785085</v>
      </c>
      <c r="I148" s="113">
        <f t="shared" si="62"/>
        <v>0.77908334919113587</v>
      </c>
      <c r="J148" s="113">
        <f t="shared" si="62"/>
        <v>0.78159102932340052</v>
      </c>
      <c r="K148" s="113">
        <f t="shared" si="62"/>
        <v>0.78221912137558325</v>
      </c>
      <c r="L148" s="113">
        <f t="shared" si="62"/>
        <v>0.78351635585836443</v>
      </c>
      <c r="M148" s="113">
        <f t="shared" si="62"/>
        <v>0.78341399508137521</v>
      </c>
      <c r="N148" s="113">
        <f t="shared" si="62"/>
        <v>0.78417027246795545</v>
      </c>
      <c r="O148" s="113">
        <f t="shared" si="62"/>
        <v>0.78908457801426157</v>
      </c>
      <c r="P148" s="113">
        <f t="shared" si="62"/>
        <v>0.79699468683902552</v>
      </c>
      <c r="Q148" s="113">
        <f t="shared" si="62"/>
        <v>0.80381515950742266</v>
      </c>
      <c r="R148" s="113">
        <f t="shared" ref="R148:V148" si="63">IF(R129=0,"",R129/R110)</f>
        <v>0.81311171243636915</v>
      </c>
      <c r="S148" s="113">
        <f t="shared" si="63"/>
        <v>0.82210452069627615</v>
      </c>
      <c r="T148" s="113">
        <f t="shared" si="63"/>
        <v>0.82550451561539129</v>
      </c>
      <c r="U148" s="113">
        <f t="shared" si="63"/>
        <v>0.83221370137513484</v>
      </c>
      <c r="V148" s="113">
        <f t="shared" si="63"/>
        <v>0.84213751278472337</v>
      </c>
      <c r="W148" s="113">
        <f t="shared" ref="W148:Y148" si="64">IF(W129=0,"",W129/W110)</f>
        <v>0.85065475918085187</v>
      </c>
      <c r="X148" s="113">
        <f t="shared" si="64"/>
        <v>0.85538267922596478</v>
      </c>
      <c r="Y148" s="113">
        <f t="shared" si="64"/>
        <v>0.85612928891831352</v>
      </c>
      <c r="DA148" s="132" t="s">
        <v>1976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0.71490577330460459</v>
      </c>
      <c r="C149" s="111">
        <f t="shared" si="65"/>
        <v>0.71915288517527642</v>
      </c>
      <c r="D149" s="111">
        <f t="shared" si="65"/>
        <v>0.723639954030458</v>
      </c>
      <c r="E149" s="111">
        <f t="shared" si="65"/>
        <v>0.72610959077483905</v>
      </c>
      <c r="F149" s="111">
        <f t="shared" si="65"/>
        <v>0.73160578866449677</v>
      </c>
      <c r="G149" s="111">
        <f t="shared" si="65"/>
        <v>0.73608028800147485</v>
      </c>
      <c r="H149" s="111">
        <f t="shared" si="65"/>
        <v>0.74046744544704035</v>
      </c>
      <c r="I149" s="111">
        <f t="shared" si="65"/>
        <v>0.74108673469831876</v>
      </c>
      <c r="J149" s="111">
        <f t="shared" si="65"/>
        <v>0.74205489262610558</v>
      </c>
      <c r="K149" s="111">
        <f t="shared" si="65"/>
        <v>0.74283172359725513</v>
      </c>
      <c r="L149" s="111">
        <f t="shared" si="65"/>
        <v>0.74368056767045498</v>
      </c>
      <c r="M149" s="111">
        <f t="shared" si="65"/>
        <v>0.74426202889483983</v>
      </c>
      <c r="N149" s="111">
        <f t="shared" si="65"/>
        <v>0.74492731515456323</v>
      </c>
      <c r="O149" s="111">
        <f t="shared" si="65"/>
        <v>0.75019597416246742</v>
      </c>
      <c r="P149" s="111">
        <f t="shared" si="65"/>
        <v>0.75926086640753787</v>
      </c>
      <c r="Q149" s="111">
        <f t="shared" si="65"/>
        <v>0.76669511970236037</v>
      </c>
      <c r="R149" s="111">
        <f t="shared" ref="R149:V149" si="66">IF(R130=0,"",R130/R111)</f>
        <v>0.77772681666913812</v>
      </c>
      <c r="S149" s="111">
        <f t="shared" si="66"/>
        <v>0.78799436233175624</v>
      </c>
      <c r="T149" s="111">
        <f t="shared" si="66"/>
        <v>0.79204780599437374</v>
      </c>
      <c r="U149" s="111">
        <f t="shared" si="66"/>
        <v>0.79955826704345712</v>
      </c>
      <c r="V149" s="111">
        <f t="shared" si="66"/>
        <v>0.81082272945359857</v>
      </c>
      <c r="W149" s="111">
        <f t="shared" ref="W149:Y149" si="67">IF(W130=0,"",W130/W111)</f>
        <v>0.81897630481910555</v>
      </c>
      <c r="X149" s="111">
        <f t="shared" si="67"/>
        <v>0.82447221549922989</v>
      </c>
      <c r="Y149" s="111">
        <f t="shared" si="67"/>
        <v>0.82766081198152364</v>
      </c>
      <c r="DA149" s="63" t="s">
        <v>1977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1978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0.62223509788744003</v>
      </c>
      <c r="C151" s="124">
        <f t="shared" si="71"/>
        <v>0.62245700575147334</v>
      </c>
      <c r="D151" s="124">
        <f t="shared" si="71"/>
        <v>0.62273762026443702</v>
      </c>
      <c r="E151" s="124">
        <f t="shared" si="71"/>
        <v>0.62374995344631468</v>
      </c>
      <c r="F151" s="124">
        <f t="shared" si="71"/>
        <v>0.62481251795414672</v>
      </c>
      <c r="G151" s="124">
        <f t="shared" si="71"/>
        <v>0.62607551030758457</v>
      </c>
      <c r="H151" s="124">
        <f t="shared" si="71"/>
        <v>0.627249137317062</v>
      </c>
      <c r="I151" s="124">
        <f t="shared" si="71"/>
        <v>0.62762841160062932</v>
      </c>
      <c r="J151" s="124">
        <f t="shared" si="71"/>
        <v>0.62781328650083923</v>
      </c>
      <c r="K151" s="124">
        <f t="shared" si="71"/>
        <v>0.62790347201852448</v>
      </c>
      <c r="L151" s="124">
        <f t="shared" si="71"/>
        <v>0.62803328804319103</v>
      </c>
      <c r="M151" s="124">
        <f t="shared" si="71"/>
        <v>0.62902079314499415</v>
      </c>
      <c r="N151" s="124">
        <f t="shared" si="71"/>
        <v>0.62902663440052375</v>
      </c>
      <c r="O151" s="124">
        <f t="shared" si="71"/>
        <v>0.62924379720394474</v>
      </c>
      <c r="P151" s="124">
        <f t="shared" si="71"/>
        <v>0.62939466611921724</v>
      </c>
      <c r="Q151" s="124">
        <f t="shared" si="71"/>
        <v>0.62978120472308396</v>
      </c>
      <c r="R151" s="124">
        <f t="shared" ref="R151:V151" si="72">IF(R132=0,"",R132/R113)</f>
        <v>0.63057776150633982</v>
      </c>
      <c r="S151" s="124">
        <f t="shared" si="72"/>
        <v>0.6316433466335184</v>
      </c>
      <c r="T151" s="124">
        <f t="shared" si="72"/>
        <v>0.63410262646000115</v>
      </c>
      <c r="U151" s="124">
        <f t="shared" si="72"/>
        <v>0.63594014381362973</v>
      </c>
      <c r="V151" s="124">
        <f t="shared" si="72"/>
        <v>0.63986981249954733</v>
      </c>
      <c r="W151" s="124">
        <f t="shared" ref="W151:Y151" si="73">IF(W132=0,"",W132/W113)</f>
        <v>0.64150766696779404</v>
      </c>
      <c r="X151" s="124">
        <f t="shared" si="73"/>
        <v>0.64850646121703748</v>
      </c>
      <c r="Y151" s="124">
        <f t="shared" si="73"/>
        <v>0.65335220365974322</v>
      </c>
      <c r="DA151" s="130" t="s">
        <v>1979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0.61548236516839738</v>
      </c>
      <c r="C152" s="111">
        <f t="shared" si="74"/>
        <v>0.61680332675976168</v>
      </c>
      <c r="D152" s="111">
        <f t="shared" si="74"/>
        <v>0.61804362567547211</v>
      </c>
      <c r="E152" s="111">
        <f t="shared" si="74"/>
        <v>0.6191260896347035</v>
      </c>
      <c r="F152" s="111">
        <f t="shared" si="74"/>
        <v>0.62026054197413905</v>
      </c>
      <c r="G152" s="111">
        <f t="shared" si="74"/>
        <v>0.62132697251986924</v>
      </c>
      <c r="H152" s="111">
        <f t="shared" si="74"/>
        <v>0.62234218777163364</v>
      </c>
      <c r="I152" s="111">
        <f t="shared" si="74"/>
        <v>0.62279365949676968</v>
      </c>
      <c r="J152" s="111">
        <f t="shared" si="74"/>
        <v>0.6229641988688881</v>
      </c>
      <c r="K152" s="111">
        <f t="shared" si="74"/>
        <v>0.62316798931193651</v>
      </c>
      <c r="L152" s="111">
        <f t="shared" si="74"/>
        <v>0.62335490918022873</v>
      </c>
      <c r="M152" s="111">
        <f t="shared" si="74"/>
        <v>0.62351522094557765</v>
      </c>
      <c r="N152" s="111">
        <f t="shared" si="74"/>
        <v>0.62372735112940725</v>
      </c>
      <c r="O152" s="111">
        <f t="shared" si="74"/>
        <v>0.62395272500168375</v>
      </c>
      <c r="P152" s="111">
        <f t="shared" si="74"/>
        <v>0.62415174222754799</v>
      </c>
      <c r="Q152" s="111">
        <f t="shared" si="74"/>
        <v>0.62441505493766414</v>
      </c>
      <c r="R152" s="111">
        <f t="shared" ref="R152:V152" si="75">IF(R133=0,"",R133/R114)</f>
        <v>0.62493092774443282</v>
      </c>
      <c r="S152" s="111">
        <f t="shared" si="75"/>
        <v>0.62591227999371546</v>
      </c>
      <c r="T152" s="111">
        <f t="shared" si="75"/>
        <v>0.62724108286221159</v>
      </c>
      <c r="U152" s="111">
        <f t="shared" si="75"/>
        <v>0.62906651893643695</v>
      </c>
      <c r="V152" s="111">
        <f t="shared" si="75"/>
        <v>0.63077915964138331</v>
      </c>
      <c r="W152" s="111">
        <f t="shared" ref="W152:Y152" si="76">IF(W133=0,"",W133/W114)</f>
        <v>0.63221827791750296</v>
      </c>
      <c r="X152" s="111">
        <f t="shared" si="76"/>
        <v>0.63321295094576024</v>
      </c>
      <c r="Y152" s="111">
        <f t="shared" si="76"/>
        <v>0.63426461710539372</v>
      </c>
      <c r="DA152" s="63" t="s">
        <v>1980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0.76117502657675984</v>
      </c>
      <c r="C153" s="45">
        <f t="shared" si="77"/>
        <v>0.76235129231624976</v>
      </c>
      <c r="D153" s="45">
        <f t="shared" si="77"/>
        <v>0.7638279384722968</v>
      </c>
      <c r="E153" s="45">
        <f t="shared" si="77"/>
        <v>0.76614143617968911</v>
      </c>
      <c r="F153" s="45">
        <f t="shared" si="77"/>
        <v>0.76979526776229146</v>
      </c>
      <c r="G153" s="45">
        <f t="shared" si="77"/>
        <v>0.77376122419951399</v>
      </c>
      <c r="H153" s="45">
        <f t="shared" si="77"/>
        <v>0.77766427711450681</v>
      </c>
      <c r="I153" s="45">
        <f t="shared" si="77"/>
        <v>0.77949208270599457</v>
      </c>
      <c r="J153" s="45">
        <f t="shared" si="77"/>
        <v>0.78022264111643047</v>
      </c>
      <c r="K153" s="45">
        <f t="shared" si="77"/>
        <v>0.78110020813614423</v>
      </c>
      <c r="L153" s="45">
        <f t="shared" si="77"/>
        <v>0.78203033822634993</v>
      </c>
      <c r="M153" s="45">
        <f t="shared" si="77"/>
        <v>0.78320488475295613</v>
      </c>
      <c r="N153" s="45">
        <f t="shared" si="77"/>
        <v>0.78548256162807129</v>
      </c>
      <c r="O153" s="45">
        <f t="shared" si="77"/>
        <v>0.78890951713514412</v>
      </c>
      <c r="P153" s="45">
        <f t="shared" si="77"/>
        <v>0.79350007948398749</v>
      </c>
      <c r="Q153" s="45">
        <f t="shared" si="77"/>
        <v>0.7978428256620278</v>
      </c>
      <c r="R153" s="45">
        <f t="shared" ref="R153:V153" si="78">IF(R134=0,"",R134/R115)</f>
        <v>0.80317000154155449</v>
      </c>
      <c r="S153" s="45">
        <f t="shared" si="78"/>
        <v>0.81089659940702119</v>
      </c>
      <c r="T153" s="45">
        <f t="shared" si="78"/>
        <v>0.82370939603494264</v>
      </c>
      <c r="U153" s="45">
        <f t="shared" si="78"/>
        <v>0.83748707947750356</v>
      </c>
      <c r="V153" s="45">
        <f t="shared" si="78"/>
        <v>0.85549861520588388</v>
      </c>
      <c r="W153" s="45">
        <f t="shared" ref="W153:Y153" si="79">IF(W134=0,"",W134/W115)</f>
        <v>0.86736945531116982</v>
      </c>
      <c r="X153" s="45">
        <f t="shared" si="79"/>
        <v>0.87935837144817308</v>
      </c>
      <c r="Y153" s="45">
        <f t="shared" si="79"/>
        <v>0.89777088826500928</v>
      </c>
      <c r="DA153" s="60" t="s">
        <v>1981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52.661069999999995</v>
      </c>
      <c r="C155" s="117">
        <f t="shared" si="80"/>
        <v>61.244370000000004</v>
      </c>
      <c r="D155" s="117">
        <f t="shared" si="80"/>
        <v>67.606110000000015</v>
      </c>
      <c r="E155" s="117">
        <f t="shared" si="80"/>
        <v>66.949739999999991</v>
      </c>
      <c r="F155" s="117">
        <f t="shared" si="80"/>
        <v>69.474240000000009</v>
      </c>
      <c r="G155" s="117">
        <f t="shared" si="80"/>
        <v>71.140410000000031</v>
      </c>
      <c r="H155" s="117">
        <f t="shared" si="80"/>
        <v>84.267810000000026</v>
      </c>
      <c r="I155" s="117">
        <f t="shared" si="80"/>
        <v>91.38589020000002</v>
      </c>
      <c r="J155" s="117">
        <f t="shared" si="80"/>
        <v>90.325600200000011</v>
      </c>
      <c r="K155" s="117">
        <f t="shared" si="80"/>
        <v>96.537081960000037</v>
      </c>
      <c r="L155" s="117">
        <f t="shared" si="80"/>
        <v>108.14897412000005</v>
      </c>
      <c r="M155" s="117">
        <f t="shared" si="80"/>
        <v>72.654425138787545</v>
      </c>
      <c r="N155" s="117">
        <f t="shared" si="80"/>
        <v>78.247893606257989</v>
      </c>
      <c r="O155" s="117">
        <f t="shared" si="80"/>
        <v>69.099503957838564</v>
      </c>
      <c r="P155" s="117">
        <f t="shared" si="80"/>
        <v>67.271618826108948</v>
      </c>
      <c r="Q155" s="117">
        <f t="shared" si="80"/>
        <v>59.390864725909715</v>
      </c>
      <c r="R155" s="117">
        <f t="shared" ref="R155:V155" si="81">R156+R159+R161+R170</f>
        <v>61.3645133190129</v>
      </c>
      <c r="S155" s="117">
        <f t="shared" si="81"/>
        <v>60.537737075981141</v>
      </c>
      <c r="T155" s="117">
        <f t="shared" si="81"/>
        <v>57.304939622469476</v>
      </c>
      <c r="U155" s="117">
        <f t="shared" si="81"/>
        <v>62.340786007935257</v>
      </c>
      <c r="V155" s="117">
        <f t="shared" si="81"/>
        <v>55.998629108244735</v>
      </c>
      <c r="W155" s="117">
        <f t="shared" ref="W155:Y155" si="82">W156+W159+W161+W170</f>
        <v>65.520700395719601</v>
      </c>
      <c r="X155" s="117">
        <f t="shared" si="82"/>
        <v>44.269683932993999</v>
      </c>
      <c r="Y155" s="117">
        <f t="shared" si="82"/>
        <v>20.533618918999327</v>
      </c>
      <c r="DA155" s="129" t="s">
        <v>2132</v>
      </c>
    </row>
    <row r="156" spans="1:105" ht="12" customHeight="1" x14ac:dyDescent="0.25">
      <c r="A156" s="121" t="s">
        <v>57</v>
      </c>
      <c r="B156" s="122">
        <f t="shared" ref="B156:Q156" si="83">SUM(B157:B158)</f>
        <v>47.581264732215551</v>
      </c>
      <c r="C156" s="122">
        <f t="shared" si="83"/>
        <v>55.797981897643105</v>
      </c>
      <c r="D156" s="122">
        <f t="shared" si="83"/>
        <v>61.626254683432556</v>
      </c>
      <c r="E156" s="122">
        <f t="shared" si="83"/>
        <v>61.273926725401779</v>
      </c>
      <c r="F156" s="122">
        <f t="shared" si="83"/>
        <v>63.320030864821099</v>
      </c>
      <c r="G156" s="122">
        <f t="shared" si="83"/>
        <v>64.7032485592391</v>
      </c>
      <c r="H156" s="122">
        <f t="shared" si="83"/>
        <v>76.784177026120929</v>
      </c>
      <c r="I156" s="122">
        <f t="shared" si="83"/>
        <v>83.415630671112524</v>
      </c>
      <c r="J156" s="122">
        <f t="shared" si="83"/>
        <v>82.380423751594847</v>
      </c>
      <c r="K156" s="122">
        <f t="shared" si="83"/>
        <v>88.260358342659472</v>
      </c>
      <c r="L156" s="122">
        <f t="shared" si="83"/>
        <v>99.754685054673416</v>
      </c>
      <c r="M156" s="122">
        <f t="shared" si="83"/>
        <v>66.003056137351194</v>
      </c>
      <c r="N156" s="122">
        <f t="shared" si="83"/>
        <v>71.675853788568389</v>
      </c>
      <c r="O156" s="122">
        <f t="shared" si="83"/>
        <v>62.994861734044406</v>
      </c>
      <c r="P156" s="122">
        <f t="shared" si="83"/>
        <v>61.41561253101117</v>
      </c>
      <c r="Q156" s="122">
        <f t="shared" si="83"/>
        <v>54.062330701359791</v>
      </c>
      <c r="R156" s="122">
        <f t="shared" ref="R156:V156" si="84">SUM(R157:R158)</f>
        <v>56.400538723913321</v>
      </c>
      <c r="S156" s="122">
        <f t="shared" si="84"/>
        <v>55.674455115295807</v>
      </c>
      <c r="T156" s="122">
        <f t="shared" si="84"/>
        <v>52.716779261124692</v>
      </c>
      <c r="U156" s="122">
        <f t="shared" si="84"/>
        <v>57.294368052466197</v>
      </c>
      <c r="V156" s="122">
        <f t="shared" si="84"/>
        <v>50.896939080042323</v>
      </c>
      <c r="W156" s="122">
        <f t="shared" ref="W156:Y156" si="85">SUM(W157:W158)</f>
        <v>60.325422316547112</v>
      </c>
      <c r="X156" s="122">
        <f t="shared" si="85"/>
        <v>40.822490111708305</v>
      </c>
      <c r="Y156" s="122">
        <f t="shared" si="85"/>
        <v>18.958859666851879</v>
      </c>
      <c r="DA156" s="130" t="s">
        <v>2133</v>
      </c>
    </row>
    <row r="157" spans="1:105" ht="12" customHeight="1" x14ac:dyDescent="0.25">
      <c r="A157" s="97" t="s">
        <v>212</v>
      </c>
      <c r="B157" s="98">
        <v>47.581264732215551</v>
      </c>
      <c r="C157" s="98">
        <v>55.797981897643105</v>
      </c>
      <c r="D157" s="98">
        <v>61.626254683432556</v>
      </c>
      <c r="E157" s="98">
        <v>61.273926725401779</v>
      </c>
      <c r="F157" s="98">
        <v>63.320030864821099</v>
      </c>
      <c r="G157" s="98">
        <v>64.7032485592391</v>
      </c>
      <c r="H157" s="98">
        <v>76.784177026120929</v>
      </c>
      <c r="I157" s="98">
        <v>83.415630671112524</v>
      </c>
      <c r="J157" s="98">
        <v>82.380423751594847</v>
      </c>
      <c r="K157" s="98">
        <v>88.260358342659472</v>
      </c>
      <c r="L157" s="98">
        <v>99.754685054673416</v>
      </c>
      <c r="M157" s="98">
        <v>66.003056137351194</v>
      </c>
      <c r="N157" s="98">
        <v>71.675853788568389</v>
      </c>
      <c r="O157" s="98">
        <v>62.994861734044406</v>
      </c>
      <c r="P157" s="98">
        <v>61.41561253101117</v>
      </c>
      <c r="Q157" s="98">
        <v>54.062330701359791</v>
      </c>
      <c r="R157" s="98">
        <v>56.400538723913321</v>
      </c>
      <c r="S157" s="98">
        <v>55.674455115295807</v>
      </c>
      <c r="T157" s="98">
        <v>52.716779261124692</v>
      </c>
      <c r="U157" s="98">
        <v>57.294368052466197</v>
      </c>
      <c r="V157" s="98">
        <v>50.896939080042323</v>
      </c>
      <c r="W157" s="98">
        <v>60.325422316547112</v>
      </c>
      <c r="X157" s="98">
        <v>40.822490111708305</v>
      </c>
      <c r="Y157" s="98">
        <v>18.958859666851879</v>
      </c>
      <c r="DA157" s="63" t="s">
        <v>2134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2135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2136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2137</v>
      </c>
    </row>
    <row r="161" spans="1:105" ht="12" customHeight="1" x14ac:dyDescent="0.25">
      <c r="A161" s="121" t="s">
        <v>55</v>
      </c>
      <c r="B161" s="122">
        <v>4.6461990229294052</v>
      </c>
      <c r="C161" s="122">
        <v>4.9675650826516184</v>
      </c>
      <c r="D161" s="122">
        <v>5.4401755662745099</v>
      </c>
      <c r="E161" s="122">
        <v>5.1515959992624367</v>
      </c>
      <c r="F161" s="122">
        <v>5.5811185873501321</v>
      </c>
      <c r="G161" s="122">
        <v>5.8199808734425282</v>
      </c>
      <c r="H161" s="122">
        <v>6.7783817083086975</v>
      </c>
      <c r="I161" s="122">
        <v>7.1906514330764741</v>
      </c>
      <c r="J161" s="122">
        <v>7.1079881402021687</v>
      </c>
      <c r="K161" s="122">
        <v>7.358691660939563</v>
      </c>
      <c r="L161" s="122">
        <v>7.4589688814849877</v>
      </c>
      <c r="M161" s="122">
        <v>5.9230445951317181</v>
      </c>
      <c r="N161" s="122">
        <v>5.8256848278767492</v>
      </c>
      <c r="O161" s="122">
        <v>5.3992192838224398</v>
      </c>
      <c r="P161" s="122">
        <v>5.1650474306633241</v>
      </c>
      <c r="Q161" s="122">
        <v>4.6885701579081562</v>
      </c>
      <c r="R161" s="122">
        <v>4.3543161155127859</v>
      </c>
      <c r="S161" s="122">
        <v>4.2362161190586765</v>
      </c>
      <c r="T161" s="122">
        <v>3.9597816703626973</v>
      </c>
      <c r="U161" s="122">
        <v>4.3153020804947086</v>
      </c>
      <c r="V161" s="122">
        <v>4.1540412071222388</v>
      </c>
      <c r="W161" s="122">
        <v>4.1977444044304475</v>
      </c>
      <c r="X161" s="122">
        <v>2.8172270810705196</v>
      </c>
      <c r="Y161" s="122">
        <v>1.271671920581039</v>
      </c>
      <c r="DA161" s="130" t="s">
        <v>2138</v>
      </c>
    </row>
    <row r="162" spans="1:105" ht="12" customHeight="1" x14ac:dyDescent="0.25">
      <c r="A162" s="97" t="s">
        <v>134</v>
      </c>
      <c r="B162" s="98">
        <v>4.6458127637878315</v>
      </c>
      <c r="C162" s="98">
        <v>4.9668155636064446</v>
      </c>
      <c r="D162" s="98">
        <v>5.439387388490653</v>
      </c>
      <c r="E162" s="98">
        <v>5.1508700026244369</v>
      </c>
      <c r="F162" s="98">
        <v>5.5803724768457421</v>
      </c>
      <c r="G162" s="98">
        <v>5.8192455304365698</v>
      </c>
      <c r="H162" s="98">
        <v>6.7772384828993308</v>
      </c>
      <c r="I162" s="98">
        <v>7.1891971110017368</v>
      </c>
      <c r="J162" s="98">
        <v>7.1066082752382016</v>
      </c>
      <c r="K162" s="98">
        <v>7.3568946557023347</v>
      </c>
      <c r="L162" s="98">
        <v>7.4570633536652977</v>
      </c>
      <c r="M162" s="98">
        <v>5.9213382520266569</v>
      </c>
      <c r="N162" s="98">
        <v>5.8238612145371889</v>
      </c>
      <c r="O162" s="98">
        <v>5.3973899667368146</v>
      </c>
      <c r="P162" s="98">
        <v>5.1635958807099929</v>
      </c>
      <c r="Q162" s="98">
        <v>4.6871758140467694</v>
      </c>
      <c r="R162" s="98">
        <v>4.3529540151955972</v>
      </c>
      <c r="S162" s="98">
        <v>4.2343223871108613</v>
      </c>
      <c r="T162" s="98">
        <v>3.9579995301553792</v>
      </c>
      <c r="U162" s="98">
        <v>4.3132310206767137</v>
      </c>
      <c r="V162" s="98">
        <v>4.1521610653641634</v>
      </c>
      <c r="W162" s="98">
        <v>4.195150203305742</v>
      </c>
      <c r="X162" s="98">
        <v>2.8153497274426638</v>
      </c>
      <c r="Y162" s="98">
        <v>1.270369601878659</v>
      </c>
      <c r="DA162" s="63" t="s">
        <v>2139</v>
      </c>
    </row>
    <row r="163" spans="1:105" ht="12" customHeight="1" x14ac:dyDescent="0.25">
      <c r="A163" s="97" t="s">
        <v>133</v>
      </c>
      <c r="B163" s="98">
        <v>3.8625914157364925E-4</v>
      </c>
      <c r="C163" s="98">
        <v>7.4951904517347361E-4</v>
      </c>
      <c r="D163" s="98">
        <v>7.8817778385703791E-4</v>
      </c>
      <c r="E163" s="98">
        <v>7.25996637999421E-4</v>
      </c>
      <c r="F163" s="98">
        <v>7.4611050438957288E-4</v>
      </c>
      <c r="G163" s="98">
        <v>7.3534300595860835E-4</v>
      </c>
      <c r="H163" s="98">
        <v>1.1432254093668355E-3</v>
      </c>
      <c r="I163" s="98">
        <v>1.454322074737529E-3</v>
      </c>
      <c r="J163" s="98">
        <v>1.3798649639667484E-3</v>
      </c>
      <c r="K163" s="98">
        <v>1.7970052372278137E-3</v>
      </c>
      <c r="L163" s="98">
        <v>1.9055278196899073E-3</v>
      </c>
      <c r="M163" s="98">
        <v>1.7063431050612272E-3</v>
      </c>
      <c r="N163" s="98">
        <v>1.8236133395603451E-3</v>
      </c>
      <c r="O163" s="98">
        <v>1.8293170856253697E-3</v>
      </c>
      <c r="P163" s="98">
        <v>1.4515499533311949E-3</v>
      </c>
      <c r="Q163" s="98">
        <v>1.39434386138652E-3</v>
      </c>
      <c r="R163" s="98">
        <v>1.3621003171884643E-3</v>
      </c>
      <c r="S163" s="98">
        <v>1.8937319478154308E-3</v>
      </c>
      <c r="T163" s="98">
        <v>1.7821402073179922E-3</v>
      </c>
      <c r="U163" s="98">
        <v>2.0710598179950845E-3</v>
      </c>
      <c r="V163" s="98">
        <v>1.8801417580757269E-3</v>
      </c>
      <c r="W163" s="98">
        <v>2.5942011247053038E-3</v>
      </c>
      <c r="X163" s="98">
        <v>1.8773536278557767E-3</v>
      </c>
      <c r="Y163" s="98">
        <v>1.3023187023799049E-3</v>
      </c>
      <c r="DA163" s="63" t="s">
        <v>2140</v>
      </c>
    </row>
    <row r="164" spans="1:105" ht="12" customHeight="1" x14ac:dyDescent="0.25">
      <c r="A164" s="100" t="s">
        <v>212</v>
      </c>
      <c r="B164" s="101">
        <v>3.8625914157364925E-4</v>
      </c>
      <c r="C164" s="101">
        <v>7.4951904517347361E-4</v>
      </c>
      <c r="D164" s="101">
        <v>7.8817778385703791E-4</v>
      </c>
      <c r="E164" s="101">
        <v>7.25996637999421E-4</v>
      </c>
      <c r="F164" s="101">
        <v>7.4611050438957288E-4</v>
      </c>
      <c r="G164" s="101">
        <v>7.3534300595860835E-4</v>
      </c>
      <c r="H164" s="101">
        <v>1.1432254093668355E-3</v>
      </c>
      <c r="I164" s="101">
        <v>1.454322074737529E-3</v>
      </c>
      <c r="J164" s="101">
        <v>1.3798649639667484E-3</v>
      </c>
      <c r="K164" s="101">
        <v>1.7970052372278137E-3</v>
      </c>
      <c r="L164" s="101">
        <v>1.9055278196899073E-3</v>
      </c>
      <c r="M164" s="101">
        <v>1.7063431050612272E-3</v>
      </c>
      <c r="N164" s="101">
        <v>1.8236133395603451E-3</v>
      </c>
      <c r="O164" s="101">
        <v>1.8293170856253697E-3</v>
      </c>
      <c r="P164" s="101">
        <v>1.4515499533311949E-3</v>
      </c>
      <c r="Q164" s="101">
        <v>1.39434386138652E-3</v>
      </c>
      <c r="R164" s="101">
        <v>1.3621003171884643E-3</v>
      </c>
      <c r="S164" s="101">
        <v>1.8937319478154308E-3</v>
      </c>
      <c r="T164" s="101">
        <v>1.7821402073179922E-3</v>
      </c>
      <c r="U164" s="101">
        <v>2.0710598179950845E-3</v>
      </c>
      <c r="V164" s="101">
        <v>1.8801417580757269E-3</v>
      </c>
      <c r="W164" s="101">
        <v>2.5942011247053038E-3</v>
      </c>
      <c r="X164" s="101">
        <v>1.8773536278557767E-3</v>
      </c>
      <c r="Y164" s="101">
        <v>1.3023187023799049E-3</v>
      </c>
      <c r="DA164" s="131" t="s">
        <v>2141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2142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2143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2144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2145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2146</v>
      </c>
    </row>
    <row r="170" spans="1:105" ht="12" customHeight="1" x14ac:dyDescent="0.25">
      <c r="A170" s="121" t="s">
        <v>54</v>
      </c>
      <c r="B170" s="122">
        <v>0.43360624485504429</v>
      </c>
      <c r="C170" s="122">
        <v>0.47882301970527946</v>
      </c>
      <c r="D170" s="122">
        <v>0.53967975029295234</v>
      </c>
      <c r="E170" s="122">
        <v>0.52421727533576645</v>
      </c>
      <c r="F170" s="122">
        <v>0.57309054782877689</v>
      </c>
      <c r="G170" s="122">
        <v>0.61718056731840498</v>
      </c>
      <c r="H170" s="122">
        <v>0.70525126557039075</v>
      </c>
      <c r="I170" s="122">
        <v>0.77960809581102419</v>
      </c>
      <c r="J170" s="122">
        <v>0.83718830820299228</v>
      </c>
      <c r="K170" s="122">
        <v>0.9180319564010101</v>
      </c>
      <c r="L170" s="122">
        <v>0.9353201838416374</v>
      </c>
      <c r="M170" s="122">
        <v>0.72832440630464113</v>
      </c>
      <c r="N170" s="122">
        <v>0.7463549898128472</v>
      </c>
      <c r="O170" s="122">
        <v>0.70542293997171379</v>
      </c>
      <c r="P170" s="122">
        <v>0.69095886443445642</v>
      </c>
      <c r="Q170" s="122">
        <v>0.63996386664177407</v>
      </c>
      <c r="R170" s="122">
        <v>0.60965847958679176</v>
      </c>
      <c r="S170" s="122">
        <v>0.62706584162665846</v>
      </c>
      <c r="T170" s="122">
        <v>0.62837869098209242</v>
      </c>
      <c r="U170" s="122">
        <v>0.73111587497434982</v>
      </c>
      <c r="V170" s="122">
        <v>0.94764882108017301</v>
      </c>
      <c r="W170" s="122">
        <v>0.99753367474204069</v>
      </c>
      <c r="X170" s="122">
        <v>0.62996674021517274</v>
      </c>
      <c r="Y170" s="122">
        <v>0.30308733156640977</v>
      </c>
      <c r="DA170" s="130" t="s">
        <v>2147</v>
      </c>
    </row>
    <row r="171" spans="1:105" ht="12" customHeight="1" x14ac:dyDescent="0.25">
      <c r="A171" s="97" t="s">
        <v>175</v>
      </c>
      <c r="B171" s="98">
        <v>0.43360624485504429</v>
      </c>
      <c r="C171" s="98">
        <v>0.47882301970527946</v>
      </c>
      <c r="D171" s="98">
        <v>0.53967975029295234</v>
      </c>
      <c r="E171" s="98">
        <v>0.52421727533576645</v>
      </c>
      <c r="F171" s="98">
        <v>0.57309054782877689</v>
      </c>
      <c r="G171" s="98">
        <v>0.61718056731840498</v>
      </c>
      <c r="H171" s="98">
        <v>0.70525126557039075</v>
      </c>
      <c r="I171" s="98">
        <v>0.77960809581102419</v>
      </c>
      <c r="J171" s="98">
        <v>0.83718830820299228</v>
      </c>
      <c r="K171" s="98">
        <v>0.9180319564010101</v>
      </c>
      <c r="L171" s="98">
        <v>0.9353201838416374</v>
      </c>
      <c r="M171" s="98">
        <v>0.72832440630464113</v>
      </c>
      <c r="N171" s="98">
        <v>0.7463549898128472</v>
      </c>
      <c r="O171" s="98">
        <v>0.70542293997171379</v>
      </c>
      <c r="P171" s="98">
        <v>0.69095886443445642</v>
      </c>
      <c r="Q171" s="98">
        <v>0.63996386664177407</v>
      </c>
      <c r="R171" s="98">
        <v>0.60965847958679176</v>
      </c>
      <c r="S171" s="98">
        <v>0.62706584162665846</v>
      </c>
      <c r="T171" s="98">
        <v>0.62837869098209242</v>
      </c>
      <c r="U171" s="98">
        <v>0.73111587497434982</v>
      </c>
      <c r="V171" s="98">
        <v>0.94764882108017301</v>
      </c>
      <c r="W171" s="98">
        <v>0.99753367474204069</v>
      </c>
      <c r="X171" s="98">
        <v>0.62996674021517274</v>
      </c>
      <c r="Y171" s="98">
        <v>0.30308733156640977</v>
      </c>
      <c r="DA171" s="63" t="s">
        <v>2148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2149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26429.29677703603</v>
      </c>
      <c r="C174" s="117">
        <f t="shared" si="87"/>
        <v>29105.603758568061</v>
      </c>
      <c r="D174" s="117">
        <f t="shared" si="87"/>
        <v>30396.699817121196</v>
      </c>
      <c r="E174" s="117">
        <f t="shared" si="87"/>
        <v>29110.319771782164</v>
      </c>
      <c r="F174" s="117">
        <f t="shared" si="87"/>
        <v>28212.259258107657</v>
      </c>
      <c r="G174" s="117">
        <f t="shared" si="87"/>
        <v>26803.696457870159</v>
      </c>
      <c r="H174" s="117">
        <f t="shared" si="87"/>
        <v>28669.659477233425</v>
      </c>
      <c r="I174" s="117">
        <f t="shared" si="87"/>
        <v>28877.147358550366</v>
      </c>
      <c r="J174" s="117">
        <f t="shared" si="87"/>
        <v>27338.196270907709</v>
      </c>
      <c r="K174" s="117">
        <f t="shared" si="87"/>
        <v>29308.957669830477</v>
      </c>
      <c r="L174" s="117">
        <f t="shared" si="87"/>
        <v>34197.107419968321</v>
      </c>
      <c r="M174" s="117">
        <f t="shared" si="87"/>
        <v>25592.745716247467</v>
      </c>
      <c r="N174" s="117">
        <f t="shared" si="87"/>
        <v>29663.720785933659</v>
      </c>
      <c r="O174" s="117">
        <f t="shared" si="87"/>
        <v>28106.603697874551</v>
      </c>
      <c r="P174" s="117">
        <f t="shared" si="87"/>
        <v>28527.070573394885</v>
      </c>
      <c r="Q174" s="117">
        <f t="shared" si="87"/>
        <v>26512.612380748618</v>
      </c>
      <c r="R174" s="117">
        <f t="shared" ref="R174:V174" si="88">R175+R178+R180+R189</f>
        <v>28301.254249331207</v>
      </c>
      <c r="S174" s="117">
        <f t="shared" si="88"/>
        <v>27752.43690887855</v>
      </c>
      <c r="T174" s="117">
        <f t="shared" si="88"/>
        <v>25586.404290820094</v>
      </c>
      <c r="U174" s="117">
        <f t="shared" si="88"/>
        <v>26150.497977104693</v>
      </c>
      <c r="V174" s="117">
        <f t="shared" si="88"/>
        <v>23324.838952271777</v>
      </c>
      <c r="W174" s="117">
        <f t="shared" ref="W174:Y174" si="89">W175+W178+W180+W189</f>
        <v>29037.281453431762</v>
      </c>
      <c r="X174" s="117">
        <f t="shared" si="89"/>
        <v>24090.523537766047</v>
      </c>
      <c r="Y174" s="117">
        <f t="shared" si="89"/>
        <v>16359.588689691094</v>
      </c>
      <c r="DA174" s="129" t="s">
        <v>2300</v>
      </c>
    </row>
    <row r="175" spans="1:105" ht="12" customHeight="1" x14ac:dyDescent="0.25">
      <c r="A175" s="121" t="s">
        <v>57</v>
      </c>
      <c r="B175" s="122">
        <f t="shared" ref="B175:Q175" si="90">SUM(B176:B177)</f>
        <v>23827.655267328839</v>
      </c>
      <c r="C175" s="122">
        <f t="shared" si="90"/>
        <v>26467.749379729215</v>
      </c>
      <c r="D175" s="122">
        <f t="shared" si="90"/>
        <v>27660.062646622573</v>
      </c>
      <c r="E175" s="122">
        <f t="shared" si="90"/>
        <v>26590.876956663258</v>
      </c>
      <c r="F175" s="122">
        <f t="shared" si="90"/>
        <v>25662.880263366616</v>
      </c>
      <c r="G175" s="122">
        <f t="shared" si="90"/>
        <v>24323.876076538978</v>
      </c>
      <c r="H175" s="122">
        <f t="shared" si="90"/>
        <v>26068.622935064544</v>
      </c>
      <c r="I175" s="122">
        <f t="shared" si="90"/>
        <v>26303.778130546285</v>
      </c>
      <c r="J175" s="122">
        <f t="shared" si="90"/>
        <v>24875.927290316005</v>
      </c>
      <c r="K175" s="122">
        <f t="shared" si="90"/>
        <v>26735.959479739697</v>
      </c>
      <c r="L175" s="122">
        <f t="shared" si="90"/>
        <v>31477.72386477283</v>
      </c>
      <c r="M175" s="122">
        <f t="shared" si="90"/>
        <v>23181.548758438348</v>
      </c>
      <c r="N175" s="122">
        <f t="shared" si="90"/>
        <v>27105.870056078511</v>
      </c>
      <c r="O175" s="122">
        <f t="shared" si="90"/>
        <v>25559.386403421468</v>
      </c>
      <c r="P175" s="122">
        <f t="shared" si="90"/>
        <v>25983.56126937893</v>
      </c>
      <c r="Q175" s="122">
        <f t="shared" si="90"/>
        <v>24077.503772801014</v>
      </c>
      <c r="R175" s="122">
        <f t="shared" ref="R175:V175" si="91">SUM(R176:R177)</f>
        <v>25958.999705086739</v>
      </c>
      <c r="S175" s="122">
        <f t="shared" si="91"/>
        <v>25477.441133574903</v>
      </c>
      <c r="T175" s="122">
        <f t="shared" si="91"/>
        <v>23494.816421044779</v>
      </c>
      <c r="U175" s="122">
        <f t="shared" si="91"/>
        <v>23993.846274537977</v>
      </c>
      <c r="V175" s="122">
        <f t="shared" si="91"/>
        <v>21152.121743708121</v>
      </c>
      <c r="W175" s="122">
        <f t="shared" ref="W175:Y175" si="92">SUM(W176:W177)</f>
        <v>26680.09092908986</v>
      </c>
      <c r="X175" s="122">
        <f t="shared" si="92"/>
        <v>22148.30057117419</v>
      </c>
      <c r="Y175" s="122">
        <f t="shared" si="92"/>
        <v>15014.407161248684</v>
      </c>
      <c r="DA175" s="130" t="s">
        <v>2301</v>
      </c>
    </row>
    <row r="176" spans="1:105" ht="12" customHeight="1" x14ac:dyDescent="0.25">
      <c r="A176" s="97" t="s">
        <v>212</v>
      </c>
      <c r="B176" s="98">
        <v>23531.509036163709</v>
      </c>
      <c r="C176" s="98">
        <v>26135.875747933747</v>
      </c>
      <c r="D176" s="98">
        <v>27317.895494091896</v>
      </c>
      <c r="E176" s="98">
        <v>26263.534401217177</v>
      </c>
      <c r="F176" s="98">
        <v>25351.951483860004</v>
      </c>
      <c r="G176" s="98">
        <v>24030.644508018497</v>
      </c>
      <c r="H176" s="98">
        <v>25754.977264711033</v>
      </c>
      <c r="I176" s="98">
        <v>25988.199515356846</v>
      </c>
      <c r="J176" s="98">
        <v>24579.973073638761</v>
      </c>
      <c r="K176" s="98">
        <v>26418.752597013139</v>
      </c>
      <c r="L176" s="98">
        <v>31104.085832479424</v>
      </c>
      <c r="M176" s="98">
        <v>22910.439224792935</v>
      </c>
      <c r="N176" s="98">
        <v>26788.833718857273</v>
      </c>
      <c r="O176" s="98">
        <v>25261.970887433814</v>
      </c>
      <c r="P176" s="98">
        <v>25682.961195497239</v>
      </c>
      <c r="Q176" s="98">
        <v>23799.758160135203</v>
      </c>
      <c r="R176" s="98">
        <v>25654.913222035091</v>
      </c>
      <c r="S176" s="98">
        <v>25172.421289036436</v>
      </c>
      <c r="T176" s="98">
        <v>23206.297222438985</v>
      </c>
      <c r="U176" s="98">
        <v>23689.252749130381</v>
      </c>
      <c r="V176" s="98">
        <v>20875.15710735197</v>
      </c>
      <c r="W176" s="98">
        <v>26319.714309401275</v>
      </c>
      <c r="X176" s="98">
        <v>21843.898661618052</v>
      </c>
      <c r="Y176" s="98">
        <v>14804.20853340402</v>
      </c>
      <c r="DA176" s="63" t="s">
        <v>2302</v>
      </c>
    </row>
    <row r="177" spans="1:105" ht="12" customHeight="1" x14ac:dyDescent="0.25">
      <c r="A177" s="97" t="s">
        <v>53</v>
      </c>
      <c r="B177" s="98">
        <v>296.14623116512894</v>
      </c>
      <c r="C177" s="98">
        <v>331.87363179546952</v>
      </c>
      <c r="D177" s="98">
        <v>342.16715253067599</v>
      </c>
      <c r="E177" s="98">
        <v>327.3425554460801</v>
      </c>
      <c r="F177" s="98">
        <v>310.92877950661216</v>
      </c>
      <c r="G177" s="98">
        <v>293.23156852048186</v>
      </c>
      <c r="H177" s="98">
        <v>313.64567035351058</v>
      </c>
      <c r="I177" s="98">
        <v>315.57861518943878</v>
      </c>
      <c r="J177" s="98">
        <v>295.95421667724537</v>
      </c>
      <c r="K177" s="98">
        <v>317.20688272655792</v>
      </c>
      <c r="L177" s="98">
        <v>373.6380322934063</v>
      </c>
      <c r="M177" s="98">
        <v>271.10953364541115</v>
      </c>
      <c r="N177" s="98">
        <v>317.03633722123658</v>
      </c>
      <c r="O177" s="98">
        <v>297.41551598765204</v>
      </c>
      <c r="P177" s="98">
        <v>300.60007388169271</v>
      </c>
      <c r="Q177" s="98">
        <v>277.74561266581043</v>
      </c>
      <c r="R177" s="98">
        <v>304.0864830516465</v>
      </c>
      <c r="S177" s="98">
        <v>305.01984453846688</v>
      </c>
      <c r="T177" s="98">
        <v>288.51919860579568</v>
      </c>
      <c r="U177" s="98">
        <v>304.59352540759704</v>
      </c>
      <c r="V177" s="98">
        <v>276.96463635615032</v>
      </c>
      <c r="W177" s="98">
        <v>360.37661968858589</v>
      </c>
      <c r="X177" s="98">
        <v>304.40190955613633</v>
      </c>
      <c r="Y177" s="98">
        <v>210.19862784466355</v>
      </c>
      <c r="DA177" s="63" t="s">
        <v>2303</v>
      </c>
    </row>
    <row r="178" spans="1:105" ht="12" customHeight="1" x14ac:dyDescent="0.25">
      <c r="A178" s="121" t="s">
        <v>92</v>
      </c>
      <c r="B178" s="122">
        <f t="shared" ref="B178:Y178" si="93">B179</f>
        <v>9.8172836254632667</v>
      </c>
      <c r="C178" s="122">
        <f t="shared" si="93"/>
        <v>10.006617246073143</v>
      </c>
      <c r="D178" s="122">
        <f t="shared" si="93"/>
        <v>10.161207739537176</v>
      </c>
      <c r="E178" s="122">
        <f t="shared" si="93"/>
        <v>12.748202072077474</v>
      </c>
      <c r="F178" s="122">
        <f t="shared" si="93"/>
        <v>10.711728232926262</v>
      </c>
      <c r="G178" s="122">
        <f t="shared" si="93"/>
        <v>10.996583601697138</v>
      </c>
      <c r="H178" s="122">
        <f t="shared" si="93"/>
        <v>11.627929237619032</v>
      </c>
      <c r="I178" s="122">
        <f t="shared" si="93"/>
        <v>12.371642218746569</v>
      </c>
      <c r="J178" s="122">
        <f t="shared" si="93"/>
        <v>14.006053013152837</v>
      </c>
      <c r="K178" s="122">
        <f t="shared" si="93"/>
        <v>15.575501844170919</v>
      </c>
      <c r="L178" s="122">
        <f t="shared" si="93"/>
        <v>22.225199275697815</v>
      </c>
      <c r="M178" s="122">
        <f t="shared" si="93"/>
        <v>18.791871417374463</v>
      </c>
      <c r="N178" s="122">
        <f t="shared" si="93"/>
        <v>17.387952767058302</v>
      </c>
      <c r="O178" s="122">
        <f t="shared" si="93"/>
        <v>15.354503770675985</v>
      </c>
      <c r="P178" s="122">
        <f t="shared" si="93"/>
        <v>13.458272837979159</v>
      </c>
      <c r="Q178" s="122">
        <f t="shared" si="93"/>
        <v>10.552520525719883</v>
      </c>
      <c r="R178" s="122">
        <f t="shared" si="93"/>
        <v>8.4400252261690536</v>
      </c>
      <c r="S178" s="122">
        <f t="shared" si="93"/>
        <v>6.8123131075120185</v>
      </c>
      <c r="T178" s="122">
        <f t="shared" si="93"/>
        <v>7.5734335150306746</v>
      </c>
      <c r="U178" s="122">
        <f t="shared" si="93"/>
        <v>10.256152278751857</v>
      </c>
      <c r="V178" s="122">
        <f t="shared" si="93"/>
        <v>14.996584781245016</v>
      </c>
      <c r="W178" s="122">
        <f t="shared" si="93"/>
        <v>24.089353231554448</v>
      </c>
      <c r="X178" s="122">
        <f t="shared" si="93"/>
        <v>27.182367170465266</v>
      </c>
      <c r="Y178" s="122">
        <f t="shared" si="93"/>
        <v>38.511270000671963</v>
      </c>
      <c r="DA178" s="130" t="s">
        <v>2304</v>
      </c>
    </row>
    <row r="179" spans="1:105" ht="12" customHeight="1" x14ac:dyDescent="0.25">
      <c r="A179" s="97" t="s">
        <v>53</v>
      </c>
      <c r="B179" s="98">
        <f>RES_hhdet_fech!B67</f>
        <v>9.8172836254632667</v>
      </c>
      <c r="C179" s="98">
        <f>RES_hhdet_fech!C67</f>
        <v>10.006617246073143</v>
      </c>
      <c r="D179" s="98">
        <f>RES_hhdet_fech!D67</f>
        <v>10.161207739537176</v>
      </c>
      <c r="E179" s="98">
        <f>RES_hhdet_fech!E67</f>
        <v>12.748202072077474</v>
      </c>
      <c r="F179" s="98">
        <f>RES_hhdet_fech!F67</f>
        <v>10.711728232926262</v>
      </c>
      <c r="G179" s="98">
        <f>RES_hhdet_fech!G67</f>
        <v>10.996583601697138</v>
      </c>
      <c r="H179" s="98">
        <f>RES_hhdet_fech!H67</f>
        <v>11.627929237619032</v>
      </c>
      <c r="I179" s="98">
        <f>RES_hhdet_fech!I67</f>
        <v>12.371642218746569</v>
      </c>
      <c r="J179" s="98">
        <f>RES_hhdet_fech!J67</f>
        <v>14.006053013152837</v>
      </c>
      <c r="K179" s="98">
        <f>RES_hhdet_fech!K67</f>
        <v>15.575501844170919</v>
      </c>
      <c r="L179" s="98">
        <f>RES_hhdet_fech!L67</f>
        <v>22.225199275697815</v>
      </c>
      <c r="M179" s="98">
        <f>RES_hhdet_fech!M67</f>
        <v>18.791871417374463</v>
      </c>
      <c r="N179" s="98">
        <f>RES_hhdet_fech!N67</f>
        <v>17.387952767058302</v>
      </c>
      <c r="O179" s="98">
        <f>RES_hhdet_fech!O67</f>
        <v>15.354503770675985</v>
      </c>
      <c r="P179" s="98">
        <f>RES_hhdet_fech!P67</f>
        <v>13.458272837979159</v>
      </c>
      <c r="Q179" s="98">
        <f>RES_hhdet_fech!Q67</f>
        <v>10.552520525719883</v>
      </c>
      <c r="R179" s="98">
        <f>RES_hhdet_fech!R67</f>
        <v>8.4400252261690536</v>
      </c>
      <c r="S179" s="98">
        <f>RES_hhdet_fech!S67</f>
        <v>6.8123131075120185</v>
      </c>
      <c r="T179" s="98">
        <f>RES_hhdet_fech!T67</f>
        <v>7.5734335150306746</v>
      </c>
      <c r="U179" s="98">
        <f>RES_hhdet_fech!U67</f>
        <v>10.256152278751857</v>
      </c>
      <c r="V179" s="98">
        <f>RES_hhdet_fech!V67</f>
        <v>14.996584781245016</v>
      </c>
      <c r="W179" s="98">
        <f>RES_hhdet_fech!W67</f>
        <v>24.089353231554448</v>
      </c>
      <c r="X179" s="98">
        <f>RES_hhdet_fech!X67</f>
        <v>27.182367170465266</v>
      </c>
      <c r="Y179" s="98">
        <f>RES_hhdet_fech!Y67</f>
        <v>38.511270000671963</v>
      </c>
      <c r="DA179" s="63" t="s">
        <v>2305</v>
      </c>
    </row>
    <row r="180" spans="1:105" ht="12" customHeight="1" x14ac:dyDescent="0.25">
      <c r="A180" s="121" t="s">
        <v>55</v>
      </c>
      <c r="B180" s="122">
        <v>2366.9602267857636</v>
      </c>
      <c r="C180" s="122">
        <v>2394.5020908242154</v>
      </c>
      <c r="D180" s="122">
        <v>2479.2858083489436</v>
      </c>
      <c r="E180" s="122">
        <v>2274.7055845750374</v>
      </c>
      <c r="F180" s="122">
        <v>2302.0103242506466</v>
      </c>
      <c r="G180" s="122">
        <v>2232.2341962406085</v>
      </c>
      <c r="H180" s="122">
        <v>2345.1358844756651</v>
      </c>
      <c r="I180" s="122">
        <v>2310.3775272023809</v>
      </c>
      <c r="J180" s="122">
        <v>2190.5223003304113</v>
      </c>
      <c r="K180" s="122">
        <v>2274.1363408163934</v>
      </c>
      <c r="L180" s="122">
        <v>2396.660259274503</v>
      </c>
      <c r="M180" s="122">
        <v>2130.567810614983</v>
      </c>
      <c r="N180" s="122">
        <v>2252.0645204543898</v>
      </c>
      <c r="O180" s="122">
        <v>2239.6022383530794</v>
      </c>
      <c r="P180" s="122">
        <v>2231.8723907187532</v>
      </c>
      <c r="Q180" s="122">
        <v>2133.8304531953854</v>
      </c>
      <c r="R180" s="122">
        <v>2047.4260236752077</v>
      </c>
      <c r="S180" s="122">
        <v>1975.5998272960694</v>
      </c>
      <c r="T180" s="122">
        <v>1797.3874298539265</v>
      </c>
      <c r="U180" s="122">
        <v>1833.794810041501</v>
      </c>
      <c r="V180" s="122">
        <v>1752.6605690376232</v>
      </c>
      <c r="W180" s="122">
        <v>1879.9816626722593</v>
      </c>
      <c r="X180" s="122">
        <v>1555.6170164373057</v>
      </c>
      <c r="Y180" s="122">
        <v>1051.5192324359068</v>
      </c>
      <c r="DA180" s="130" t="s">
        <v>2306</v>
      </c>
    </row>
    <row r="181" spans="1:105" ht="12" customHeight="1" x14ac:dyDescent="0.25">
      <c r="A181" s="97" t="s">
        <v>134</v>
      </c>
      <c r="B181" s="98">
        <v>2377.8817719631829</v>
      </c>
      <c r="C181" s="98">
        <v>2407.7800835571165</v>
      </c>
      <c r="D181" s="98">
        <v>2495.6443296073994</v>
      </c>
      <c r="E181" s="98">
        <v>2285.5459114817795</v>
      </c>
      <c r="F181" s="98">
        <v>2314.5483181083305</v>
      </c>
      <c r="G181" s="98">
        <v>2240.2310607625773</v>
      </c>
      <c r="H181" s="98">
        <v>2357.8787643945329</v>
      </c>
      <c r="I181" s="98">
        <v>2324.0277890765092</v>
      </c>
      <c r="J181" s="98">
        <v>2200.7753483737911</v>
      </c>
      <c r="K181" s="98">
        <v>2285.5743465892497</v>
      </c>
      <c r="L181" s="98">
        <v>2412.5100812641463</v>
      </c>
      <c r="M181" s="98">
        <v>2132.8144969775881</v>
      </c>
      <c r="N181" s="98">
        <v>2259.0142398017128</v>
      </c>
      <c r="O181" s="98">
        <v>2246.7875971429035</v>
      </c>
      <c r="P181" s="98">
        <v>2240.9900853597378</v>
      </c>
      <c r="Q181" s="98">
        <v>2140.8406661666049</v>
      </c>
      <c r="R181" s="98">
        <v>2051.9507027092227</v>
      </c>
      <c r="S181" s="98">
        <v>1979.9788018334516</v>
      </c>
      <c r="T181" s="98">
        <v>1798.0355426383053</v>
      </c>
      <c r="U181" s="98">
        <v>1837.6088844223475</v>
      </c>
      <c r="V181" s="98">
        <v>1755.0920690749956</v>
      </c>
      <c r="W181" s="98">
        <v>1888.5412614917143</v>
      </c>
      <c r="X181" s="98">
        <v>1558.3689499879317</v>
      </c>
      <c r="Y181" s="98">
        <v>1034.4499768050193</v>
      </c>
      <c r="DA181" s="63" t="s">
        <v>2307</v>
      </c>
    </row>
    <row r="182" spans="1:105" ht="12" customHeight="1" x14ac:dyDescent="0.25">
      <c r="A182" s="97" t="s">
        <v>133</v>
      </c>
      <c r="B182" s="98">
        <v>2187.7413081127324</v>
      </c>
      <c r="C182" s="98">
        <v>2146.4350682768581</v>
      </c>
      <c r="D182" s="98">
        <v>2253.3653497911223</v>
      </c>
      <c r="E182" s="98">
        <v>2082.1085413689652</v>
      </c>
      <c r="F182" s="98">
        <v>2137.8936382178522</v>
      </c>
      <c r="G182" s="98">
        <v>2100.8794826929206</v>
      </c>
      <c r="H182" s="98">
        <v>2187.5655397783994</v>
      </c>
      <c r="I182" s="98">
        <v>2082.3028244021134</v>
      </c>
      <c r="J182" s="98">
        <v>1989.4980238851081</v>
      </c>
      <c r="K182" s="98">
        <v>2074.2491312086122</v>
      </c>
      <c r="L182" s="98">
        <v>2204.6130873137745</v>
      </c>
      <c r="M182" s="98">
        <v>1968.9771787874113</v>
      </c>
      <c r="N182" s="98">
        <v>2106.0535648553864</v>
      </c>
      <c r="O182" s="98">
        <v>2116.6113337947309</v>
      </c>
      <c r="P182" s="98">
        <v>2101.9733925460951</v>
      </c>
      <c r="Q182" s="98">
        <v>2025.2968638047491</v>
      </c>
      <c r="R182" s="98">
        <v>1975.6731506732954</v>
      </c>
      <c r="S182" s="98">
        <v>1850.021603947506</v>
      </c>
      <c r="T182" s="98">
        <v>1739.0705748595167</v>
      </c>
      <c r="U182" s="98">
        <v>1748.4578229571835</v>
      </c>
      <c r="V182" s="98">
        <v>1607.9705039719604</v>
      </c>
      <c r="W182" s="98">
        <v>1747.76039511879</v>
      </c>
      <c r="X182" s="98">
        <v>1438.7669575861285</v>
      </c>
      <c r="Y182" s="98">
        <v>980.94454619777105</v>
      </c>
      <c r="DA182" s="63" t="s">
        <v>2308</v>
      </c>
    </row>
    <row r="183" spans="1:105" ht="12" customHeight="1" x14ac:dyDescent="0.25">
      <c r="A183" s="100" t="s">
        <v>212</v>
      </c>
      <c r="B183" s="101">
        <v>1912.5526914916279</v>
      </c>
      <c r="C183" s="101">
        <v>1855.6126093619368</v>
      </c>
      <c r="D183" s="101">
        <v>1951.3215088558079</v>
      </c>
      <c r="E183" s="101">
        <v>1797.3772974832168</v>
      </c>
      <c r="F183" s="101">
        <v>1847.173956203141</v>
      </c>
      <c r="G183" s="101">
        <v>1820.5164536507434</v>
      </c>
      <c r="H183" s="101">
        <v>1886.8842169519301</v>
      </c>
      <c r="I183" s="101">
        <v>1800.2600449810961</v>
      </c>
      <c r="J183" s="101">
        <v>1708.0919042963312</v>
      </c>
      <c r="K183" s="101">
        <v>1779.5654953731566</v>
      </c>
      <c r="L183" s="101">
        <v>1887.034877886618</v>
      </c>
      <c r="M183" s="101">
        <v>1689.8085520857535</v>
      </c>
      <c r="N183" s="101">
        <v>1806.1739154507784</v>
      </c>
      <c r="O183" s="101">
        <v>1813.424840041195</v>
      </c>
      <c r="P183" s="101">
        <v>1799.0360293586753</v>
      </c>
      <c r="Q183" s="101">
        <v>1731.4592109717878</v>
      </c>
      <c r="R183" s="101">
        <v>1692.5337734856221</v>
      </c>
      <c r="S183" s="101">
        <v>1570.4579727323919</v>
      </c>
      <c r="T183" s="101">
        <v>1477.3643264092668</v>
      </c>
      <c r="U183" s="101">
        <v>1471.3888142670316</v>
      </c>
      <c r="V183" s="101">
        <v>1335.9309783435278</v>
      </c>
      <c r="W183" s="101">
        <v>1436.0514728268893</v>
      </c>
      <c r="X183" s="101">
        <v>1176.5932450048842</v>
      </c>
      <c r="Y183" s="101">
        <v>814.30519752278735</v>
      </c>
      <c r="DA183" s="131" t="s">
        <v>2309</v>
      </c>
    </row>
    <row r="184" spans="1:105" ht="12" customHeight="1" x14ac:dyDescent="0.25">
      <c r="A184" s="103" t="s">
        <v>52</v>
      </c>
      <c r="B184" s="104">
        <v>275.18861662110459</v>
      </c>
      <c r="C184" s="104">
        <v>290.8224589149213</v>
      </c>
      <c r="D184" s="104">
        <v>302.04384093531445</v>
      </c>
      <c r="E184" s="104">
        <v>284.73124388574848</v>
      </c>
      <c r="F184" s="104">
        <v>290.71968201471094</v>
      </c>
      <c r="G184" s="104">
        <v>280.36302904217706</v>
      </c>
      <c r="H184" s="104">
        <v>300.6813228264698</v>
      </c>
      <c r="I184" s="104">
        <v>282.04277942101754</v>
      </c>
      <c r="J184" s="104">
        <v>281.4061195887769</v>
      </c>
      <c r="K184" s="104">
        <v>294.68363583545556</v>
      </c>
      <c r="L184" s="104">
        <v>317.57820942715591</v>
      </c>
      <c r="M184" s="104">
        <v>279.16862670165779</v>
      </c>
      <c r="N184" s="104">
        <v>299.87964940460853</v>
      </c>
      <c r="O184" s="104">
        <v>303.18649375353579</v>
      </c>
      <c r="P184" s="104">
        <v>302.93736318741981</v>
      </c>
      <c r="Q184" s="104">
        <v>293.83765283296106</v>
      </c>
      <c r="R184" s="104">
        <v>283.13937718767318</v>
      </c>
      <c r="S184" s="104">
        <v>279.5636312151135</v>
      </c>
      <c r="T184" s="104">
        <v>261.70624845024975</v>
      </c>
      <c r="U184" s="104">
        <v>277.0690086901518</v>
      </c>
      <c r="V184" s="104">
        <v>272.03952562843222</v>
      </c>
      <c r="W184" s="104">
        <v>311.70892229190059</v>
      </c>
      <c r="X184" s="104">
        <v>262.1737125812445</v>
      </c>
      <c r="Y184" s="104">
        <v>166.63934867498367</v>
      </c>
      <c r="DA184" s="132" t="s">
        <v>2310</v>
      </c>
    </row>
    <row r="185" spans="1:105" ht="12" customHeight="1" x14ac:dyDescent="0.25">
      <c r="A185" s="106" t="s">
        <v>122</v>
      </c>
      <c r="B185" s="101">
        <v>2055.6771157979715</v>
      </c>
      <c r="C185" s="101">
        <v>2015.4726061031479</v>
      </c>
      <c r="D185" s="101">
        <v>2012.4401999037946</v>
      </c>
      <c r="E185" s="101">
        <v>1967.9306163623614</v>
      </c>
      <c r="F185" s="101">
        <v>1953.991047615586</v>
      </c>
      <c r="G185" s="101">
        <v>2014.8807011101831</v>
      </c>
      <c r="H185" s="101">
        <v>2004.4049404341126</v>
      </c>
      <c r="I185" s="101">
        <v>1948.9979537993029</v>
      </c>
      <c r="J185" s="101">
        <v>1922.3567419709884</v>
      </c>
      <c r="K185" s="101">
        <v>1974.5368863705253</v>
      </c>
      <c r="L185" s="101">
        <v>1976.2195994730805</v>
      </c>
      <c r="M185" s="101">
        <v>2075.2787928169587</v>
      </c>
      <c r="N185" s="101">
        <v>2070.7251693210519</v>
      </c>
      <c r="O185" s="101">
        <v>2053.2734969828753</v>
      </c>
      <c r="P185" s="101">
        <v>1993.0319383624089</v>
      </c>
      <c r="Q185" s="101">
        <v>1949.543203810337</v>
      </c>
      <c r="R185" s="101">
        <v>1925.8115129147582</v>
      </c>
      <c r="S185" s="101">
        <v>1851.3175341828903</v>
      </c>
      <c r="T185" s="101">
        <v>1781.6457163635653</v>
      </c>
      <c r="U185" s="101">
        <v>1711.8282140138108</v>
      </c>
      <c r="V185" s="101">
        <v>1678.6848153797891</v>
      </c>
      <c r="W185" s="101">
        <v>1611.9753483072627</v>
      </c>
      <c r="X185" s="101">
        <v>1480.636285108945</v>
      </c>
      <c r="Y185" s="101">
        <v>1468.7430538480828</v>
      </c>
      <c r="DA185" s="131" t="s">
        <v>2311</v>
      </c>
    </row>
    <row r="186" spans="1:105" ht="12" customHeight="1" x14ac:dyDescent="0.25">
      <c r="A186" s="107" t="s">
        <v>121</v>
      </c>
      <c r="B186" s="104">
        <v>1940.9969708397414</v>
      </c>
      <c r="C186" s="104">
        <v>1901.5092755478386</v>
      </c>
      <c r="D186" s="104">
        <v>1901.3658541505424</v>
      </c>
      <c r="E186" s="104">
        <v>1862.4304005688084</v>
      </c>
      <c r="F186" s="104">
        <v>1847.4044507878248</v>
      </c>
      <c r="G186" s="104">
        <v>1905.9399094321184</v>
      </c>
      <c r="H186" s="104">
        <v>1894.5092353227992</v>
      </c>
      <c r="I186" s="104">
        <v>1851.6881985820592</v>
      </c>
      <c r="J186" s="104">
        <v>1822.5789815327614</v>
      </c>
      <c r="K186" s="104">
        <v>1872.3465115557015</v>
      </c>
      <c r="L186" s="104">
        <v>1872.5294097429501</v>
      </c>
      <c r="M186" s="104">
        <v>1968.1551592417716</v>
      </c>
      <c r="N186" s="104">
        <v>1969.4326856635819</v>
      </c>
      <c r="O186" s="104">
        <v>1948.5708931403103</v>
      </c>
      <c r="P186" s="104">
        <v>1884.7153012269071</v>
      </c>
      <c r="Q186" s="104">
        <v>1845.7060535880275</v>
      </c>
      <c r="R186" s="104">
        <v>1815.0361242123172</v>
      </c>
      <c r="S186" s="104">
        <v>1738.8060527104501</v>
      </c>
      <c r="T186" s="104">
        <v>1686.5645516837862</v>
      </c>
      <c r="U186" s="104">
        <v>1619.3309689892942</v>
      </c>
      <c r="V186" s="104">
        <v>1600.5169499542922</v>
      </c>
      <c r="W186" s="104">
        <v>1531.3292033206119</v>
      </c>
      <c r="X186" s="104">
        <v>1410.1615023476859</v>
      </c>
      <c r="Y186" s="104">
        <v>1404.0070785373989</v>
      </c>
      <c r="DA186" s="132" t="s">
        <v>2312</v>
      </c>
    </row>
    <row r="187" spans="1:105" ht="12" customHeight="1" x14ac:dyDescent="0.25">
      <c r="A187" s="108" t="s">
        <v>53</v>
      </c>
      <c r="B187" s="98">
        <v>1653.4236352995449</v>
      </c>
      <c r="C187" s="98">
        <v>1608.876795954847</v>
      </c>
      <c r="D187" s="98">
        <v>1610.3033491402207</v>
      </c>
      <c r="E187" s="98">
        <v>1570.8688624763583</v>
      </c>
      <c r="F187" s="98">
        <v>1557.9484757176212</v>
      </c>
      <c r="G187" s="98">
        <v>1611.186943014942</v>
      </c>
      <c r="H187" s="98">
        <v>1599.0083203123161</v>
      </c>
      <c r="I187" s="98">
        <v>1579.9451399155146</v>
      </c>
      <c r="J187" s="98">
        <v>1543.2260118676022</v>
      </c>
      <c r="K187" s="98">
        <v>1585.581526927441</v>
      </c>
      <c r="L187" s="98">
        <v>1581.5109556826762</v>
      </c>
      <c r="M187" s="98">
        <v>1666.8422806282047</v>
      </c>
      <c r="N187" s="98">
        <v>1666.4352758784939</v>
      </c>
      <c r="O187" s="98">
        <v>1645.2242945960802</v>
      </c>
      <c r="P187" s="98">
        <v>1589.3021389391115</v>
      </c>
      <c r="Q187" s="98">
        <v>1552.0444632679853</v>
      </c>
      <c r="R187" s="98">
        <v>1526.0904983542007</v>
      </c>
      <c r="S187" s="98">
        <v>1459.0448610955739</v>
      </c>
      <c r="T187" s="98">
        <v>1415.2190112695337</v>
      </c>
      <c r="U187" s="98">
        <v>1355.5138719252477</v>
      </c>
      <c r="V187" s="98">
        <v>1335.581097138305</v>
      </c>
      <c r="W187" s="98">
        <v>1263.3524490524703</v>
      </c>
      <c r="X187" s="98">
        <v>1161.8318940686906</v>
      </c>
      <c r="Y187" s="98">
        <v>1172.0810517642747</v>
      </c>
      <c r="DA187" s="63" t="s">
        <v>2313</v>
      </c>
    </row>
    <row r="188" spans="1:105" ht="12" customHeight="1" x14ac:dyDescent="0.25">
      <c r="A188" s="108" t="s">
        <v>52</v>
      </c>
      <c r="B188" s="98">
        <v>287.57333554019613</v>
      </c>
      <c r="C188" s="98">
        <v>292.63247959299161</v>
      </c>
      <c r="D188" s="98">
        <v>291.06250501032144</v>
      </c>
      <c r="E188" s="98">
        <v>291.56153809245018</v>
      </c>
      <c r="F188" s="98">
        <v>289.45597507020375</v>
      </c>
      <c r="G188" s="98">
        <v>294.75296641717637</v>
      </c>
      <c r="H188" s="98">
        <v>295.50091501048303</v>
      </c>
      <c r="I188" s="98">
        <v>271.7430586665447</v>
      </c>
      <c r="J188" s="98">
        <v>279.35296966515943</v>
      </c>
      <c r="K188" s="98">
        <v>286.76498462826066</v>
      </c>
      <c r="L188" s="98">
        <v>291.01845406027428</v>
      </c>
      <c r="M188" s="98">
        <v>301.31287861356702</v>
      </c>
      <c r="N188" s="98">
        <v>302.99740978508771</v>
      </c>
      <c r="O188" s="98">
        <v>303.34659854423023</v>
      </c>
      <c r="P188" s="98">
        <v>295.41316228779567</v>
      </c>
      <c r="Q188" s="98">
        <v>293.66159032004219</v>
      </c>
      <c r="R188" s="98">
        <v>288.94562585811667</v>
      </c>
      <c r="S188" s="98">
        <v>279.76119161487605</v>
      </c>
      <c r="T188" s="98">
        <v>271.3455404142523</v>
      </c>
      <c r="U188" s="98">
        <v>263.81709706404655</v>
      </c>
      <c r="V188" s="98">
        <v>264.93585281598718</v>
      </c>
      <c r="W188" s="98">
        <v>267.97675426814152</v>
      </c>
      <c r="X188" s="98">
        <v>248.32960827899501</v>
      </c>
      <c r="Y188" s="98">
        <v>231.92602677312451</v>
      </c>
      <c r="DA188" s="63" t="s">
        <v>2314</v>
      </c>
    </row>
    <row r="189" spans="1:105" ht="12" customHeight="1" x14ac:dyDescent="0.25">
      <c r="A189" s="121" t="s">
        <v>54</v>
      </c>
      <c r="B189" s="122">
        <v>224.86399929596607</v>
      </c>
      <c r="C189" s="122">
        <v>233.34567076855916</v>
      </c>
      <c r="D189" s="122">
        <v>247.19015441014241</v>
      </c>
      <c r="E189" s="122">
        <v>231.98902847179042</v>
      </c>
      <c r="F189" s="122">
        <v>236.65694225746338</v>
      </c>
      <c r="G189" s="122">
        <v>236.58960148887533</v>
      </c>
      <c r="H189" s="122">
        <v>244.27272845559338</v>
      </c>
      <c r="I189" s="122">
        <v>250.62005858295504</v>
      </c>
      <c r="J189" s="122">
        <v>257.74062724813865</v>
      </c>
      <c r="K189" s="122">
        <v>283.28634743021826</v>
      </c>
      <c r="L189" s="122">
        <v>300.49809664528965</v>
      </c>
      <c r="M189" s="122">
        <v>261.83727577676081</v>
      </c>
      <c r="N189" s="122">
        <v>288.3982566336997</v>
      </c>
      <c r="O189" s="122">
        <v>292.2605523293293</v>
      </c>
      <c r="P189" s="122">
        <v>298.17864045922312</v>
      </c>
      <c r="Q189" s="122">
        <v>290.72563422649949</v>
      </c>
      <c r="R189" s="122">
        <v>286.38849534308878</v>
      </c>
      <c r="S189" s="122">
        <v>292.58363490006695</v>
      </c>
      <c r="T189" s="122">
        <v>286.62700640635683</v>
      </c>
      <c r="U189" s="122">
        <v>312.60074024646468</v>
      </c>
      <c r="V189" s="122">
        <v>405.0600547447865</v>
      </c>
      <c r="W189" s="122">
        <v>453.11950843808995</v>
      </c>
      <c r="X189" s="122">
        <v>359.42358298408374</v>
      </c>
      <c r="Y189" s="122">
        <v>255.15102600583091</v>
      </c>
      <c r="DA189" s="130" t="s">
        <v>2315</v>
      </c>
    </row>
    <row r="190" spans="1:105" ht="12" customHeight="1" x14ac:dyDescent="0.25">
      <c r="A190" s="97" t="s">
        <v>175</v>
      </c>
      <c r="B190" s="98">
        <v>226.66709409476539</v>
      </c>
      <c r="C190" s="98">
        <v>235.46334987795908</v>
      </c>
      <c r="D190" s="98">
        <v>249.5527720258502</v>
      </c>
      <c r="E190" s="98">
        <v>233.58972429075837</v>
      </c>
      <c r="F190" s="98">
        <v>238.35731454125744</v>
      </c>
      <c r="G190" s="98">
        <v>238.22532605721375</v>
      </c>
      <c r="H190" s="98">
        <v>246.03920177706604</v>
      </c>
      <c r="I190" s="98">
        <v>252.71426625000498</v>
      </c>
      <c r="J190" s="98">
        <v>260.00862009653201</v>
      </c>
      <c r="K190" s="98">
        <v>286.06751269933818</v>
      </c>
      <c r="L190" s="98">
        <v>303.58669368008566</v>
      </c>
      <c r="M190" s="98">
        <v>263.27453099850925</v>
      </c>
      <c r="N190" s="98">
        <v>290.50440588031847</v>
      </c>
      <c r="O190" s="98">
        <v>294.63830689621261</v>
      </c>
      <c r="P190" s="98">
        <v>300.84921291045373</v>
      </c>
      <c r="Q190" s="98">
        <v>293.18950357763748</v>
      </c>
      <c r="R190" s="98">
        <v>288.59284555834887</v>
      </c>
      <c r="S190" s="98">
        <v>295.1869948919263</v>
      </c>
      <c r="T190" s="98">
        <v>289.15647528510243</v>
      </c>
      <c r="U190" s="98">
        <v>316.61091117187999</v>
      </c>
      <c r="V190" s="98">
        <v>411.29579978088077</v>
      </c>
      <c r="W190" s="98">
        <v>463.94433315556159</v>
      </c>
      <c r="X190" s="98">
        <v>368.4300531538583</v>
      </c>
      <c r="Y190" s="98">
        <v>256.61805787413977</v>
      </c>
      <c r="DA190" s="63" t="s">
        <v>2316</v>
      </c>
    </row>
    <row r="191" spans="1:105" ht="12" customHeight="1" x14ac:dyDescent="0.25">
      <c r="A191" s="109" t="s">
        <v>120</v>
      </c>
      <c r="B191" s="33">
        <v>193.23638089924759</v>
      </c>
      <c r="C191" s="33">
        <v>190.86975253639238</v>
      </c>
      <c r="D191" s="33">
        <v>192.43061019153004</v>
      </c>
      <c r="E191" s="33">
        <v>191.56418315276417</v>
      </c>
      <c r="F191" s="33">
        <v>192.8410720441112</v>
      </c>
      <c r="G191" s="33">
        <v>194.95651664235746</v>
      </c>
      <c r="H191" s="33">
        <v>200.21024013984305</v>
      </c>
      <c r="I191" s="33">
        <v>198.85788687714862</v>
      </c>
      <c r="J191" s="33">
        <v>202.28263647829792</v>
      </c>
      <c r="K191" s="33">
        <v>215.50610797267925</v>
      </c>
      <c r="L191" s="33">
        <v>225.11162021998683</v>
      </c>
      <c r="M191" s="33">
        <v>227.11501470531556</v>
      </c>
      <c r="N191" s="33">
        <v>237.55093810480037</v>
      </c>
      <c r="O191" s="33">
        <v>235.02563661897565</v>
      </c>
      <c r="P191" s="33">
        <v>233.3446576666617</v>
      </c>
      <c r="Q191" s="33">
        <v>230.15132242369225</v>
      </c>
      <c r="R191" s="33">
        <v>232.18316218095578</v>
      </c>
      <c r="S191" s="33">
        <v>229.32497946569211</v>
      </c>
      <c r="T191" s="33">
        <v>230.82898781378469</v>
      </c>
      <c r="U191" s="33">
        <v>227.94485254891021</v>
      </c>
      <c r="V191" s="33">
        <v>297.92116701818969</v>
      </c>
      <c r="W191" s="33">
        <v>289.10886858864848</v>
      </c>
      <c r="X191" s="33">
        <v>262.54470122062344</v>
      </c>
      <c r="Y191" s="33">
        <v>237.74696119063304</v>
      </c>
      <c r="DA191" s="60" t="s">
        <v>2317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14612.340424822343</v>
      </c>
      <c r="C193" s="117">
        <f t="shared" si="94"/>
        <v>16266.048888354611</v>
      </c>
      <c r="D193" s="117">
        <f t="shared" si="94"/>
        <v>17179.944143408215</v>
      </c>
      <c r="E193" s="117">
        <f t="shared" si="94"/>
        <v>16617.139957722069</v>
      </c>
      <c r="F193" s="117">
        <f t="shared" si="94"/>
        <v>16307.586847432121</v>
      </c>
      <c r="G193" s="117">
        <f t="shared" si="94"/>
        <v>15700.174772764918</v>
      </c>
      <c r="H193" s="117">
        <f t="shared" si="94"/>
        <v>17029.136106942471</v>
      </c>
      <c r="I193" s="117">
        <f t="shared" si="94"/>
        <v>17355.347984049429</v>
      </c>
      <c r="J193" s="117">
        <f t="shared" si="94"/>
        <v>16599.573127328469</v>
      </c>
      <c r="K193" s="117">
        <f t="shared" si="94"/>
        <v>17934.175066924847</v>
      </c>
      <c r="L193" s="117">
        <f t="shared" si="94"/>
        <v>21061.673039506459</v>
      </c>
      <c r="M193" s="117">
        <f t="shared" si="94"/>
        <v>15885.700948762485</v>
      </c>
      <c r="N193" s="117">
        <f t="shared" si="94"/>
        <v>18517.009419340509</v>
      </c>
      <c r="O193" s="117">
        <f t="shared" si="94"/>
        <v>17707.437417511901</v>
      </c>
      <c r="P193" s="117">
        <f t="shared" si="94"/>
        <v>18043.560850283495</v>
      </c>
      <c r="Q193" s="117">
        <f t="shared" si="94"/>
        <v>16901.585432186552</v>
      </c>
      <c r="R193" s="117">
        <f t="shared" ref="R193:V193" si="95">R194+R197+R199+R208</f>
        <v>18332.236669537779</v>
      </c>
      <c r="S193" s="117">
        <f t="shared" si="95"/>
        <v>18536.729533337748</v>
      </c>
      <c r="T193" s="117">
        <f t="shared" si="95"/>
        <v>17706.413791379364</v>
      </c>
      <c r="U193" s="117">
        <f t="shared" si="95"/>
        <v>18806.838230679532</v>
      </c>
      <c r="V193" s="117">
        <f t="shared" si="95"/>
        <v>17365.723828204973</v>
      </c>
      <c r="W193" s="117">
        <f t="shared" ref="W193:Y193" si="96">W194+W197+W199+W208</f>
        <v>22204.129065824673</v>
      </c>
      <c r="X193" s="117">
        <f t="shared" si="96"/>
        <v>18890.472406894467</v>
      </c>
      <c r="Y193" s="117">
        <f t="shared" si="96"/>
        <v>13150.169583946568</v>
      </c>
      <c r="DA193" s="129" t="s">
        <v>2468</v>
      </c>
    </row>
    <row r="194" spans="1:105" ht="12" customHeight="1" x14ac:dyDescent="0.25">
      <c r="A194" s="121" t="s">
        <v>57</v>
      </c>
      <c r="B194" s="122">
        <f t="shared" ref="B194:Q194" si="97">SUM(B195:B196)</f>
        <v>13044.656048171644</v>
      </c>
      <c r="C194" s="122">
        <f t="shared" si="97"/>
        <v>14659.017638096653</v>
      </c>
      <c r="D194" s="122">
        <f t="shared" si="97"/>
        <v>15494.560842031085</v>
      </c>
      <c r="E194" s="122">
        <f t="shared" si="97"/>
        <v>15043.538709181621</v>
      </c>
      <c r="F194" s="122">
        <f t="shared" si="97"/>
        <v>14698.983651836594</v>
      </c>
      <c r="G194" s="122">
        <f t="shared" si="97"/>
        <v>14113.291876027219</v>
      </c>
      <c r="H194" s="122">
        <f t="shared" si="97"/>
        <v>15340.589978435675</v>
      </c>
      <c r="I194" s="122">
        <f t="shared" si="97"/>
        <v>15662.981969583971</v>
      </c>
      <c r="J194" s="122">
        <f t="shared" si="97"/>
        <v>14958.516523014239</v>
      </c>
      <c r="K194" s="122">
        <f t="shared" si="97"/>
        <v>16202.916295820914</v>
      </c>
      <c r="L194" s="122">
        <f t="shared" si="97"/>
        <v>19203.948334402427</v>
      </c>
      <c r="M194" s="122">
        <f t="shared" si="97"/>
        <v>14225.949888286286</v>
      </c>
      <c r="N194" s="122">
        <f t="shared" si="97"/>
        <v>16748.238082864966</v>
      </c>
      <c r="O194" s="122">
        <f t="shared" si="97"/>
        <v>15934.884941038865</v>
      </c>
      <c r="P194" s="122">
        <f t="shared" si="97"/>
        <v>16269.546101517386</v>
      </c>
      <c r="Q194" s="122">
        <f t="shared" si="97"/>
        <v>15196.419026780142</v>
      </c>
      <c r="R194" s="122">
        <f t="shared" ref="R194:V194" si="98">SUM(R195:R196)</f>
        <v>16673.984774712382</v>
      </c>
      <c r="S194" s="122">
        <f t="shared" si="98"/>
        <v>16890.394600635715</v>
      </c>
      <c r="T194" s="122">
        <f t="shared" si="98"/>
        <v>16147.017466241372</v>
      </c>
      <c r="U194" s="122">
        <f t="shared" si="98"/>
        <v>17143.564603729574</v>
      </c>
      <c r="V194" s="122">
        <f t="shared" si="98"/>
        <v>15645.306332913478</v>
      </c>
      <c r="W194" s="122">
        <f t="shared" ref="W194:Y194" si="99">SUM(W195:W196)</f>
        <v>20277.236446304971</v>
      </c>
      <c r="X194" s="122">
        <f t="shared" si="99"/>
        <v>17242.752902732023</v>
      </c>
      <c r="Y194" s="122">
        <f t="shared" si="99"/>
        <v>11914.437518146411</v>
      </c>
      <c r="DA194" s="130" t="s">
        <v>2469</v>
      </c>
    </row>
    <row r="195" spans="1:105" ht="12" customHeight="1" x14ac:dyDescent="0.25">
      <c r="A195" s="97" t="s">
        <v>212</v>
      </c>
      <c r="B195" s="98">
        <v>12748.509817006516</v>
      </c>
      <c r="C195" s="98">
        <v>14327.144006301183</v>
      </c>
      <c r="D195" s="98">
        <v>15152.39368950041</v>
      </c>
      <c r="E195" s="98">
        <v>14716.19615373554</v>
      </c>
      <c r="F195" s="98">
        <v>14388.054872329982</v>
      </c>
      <c r="G195" s="98">
        <v>13820.060307506737</v>
      </c>
      <c r="H195" s="98">
        <v>15026.944308082164</v>
      </c>
      <c r="I195" s="98">
        <v>15347.403354394532</v>
      </c>
      <c r="J195" s="98">
        <v>14662.562306336993</v>
      </c>
      <c r="K195" s="98">
        <v>15885.709413094357</v>
      </c>
      <c r="L195" s="98">
        <v>18830.310302109021</v>
      </c>
      <c r="M195" s="98">
        <v>13954.840354640875</v>
      </c>
      <c r="N195" s="98">
        <v>16431.201745643728</v>
      </c>
      <c r="O195" s="98">
        <v>15637.469425051213</v>
      </c>
      <c r="P195" s="98">
        <v>15968.946027635693</v>
      </c>
      <c r="Q195" s="98">
        <v>14918.673414114332</v>
      </c>
      <c r="R195" s="98">
        <v>16369.898291660737</v>
      </c>
      <c r="S195" s="98">
        <v>16585.374756097248</v>
      </c>
      <c r="T195" s="98">
        <v>15858.498267635576</v>
      </c>
      <c r="U195" s="98">
        <v>16838.971078321978</v>
      </c>
      <c r="V195" s="98">
        <v>15368.341696557329</v>
      </c>
      <c r="W195" s="98">
        <v>19916.859826616386</v>
      </c>
      <c r="X195" s="98">
        <v>16938.350993175885</v>
      </c>
      <c r="Y195" s="98">
        <v>11704.238890301747</v>
      </c>
      <c r="DA195" s="63" t="s">
        <v>2470</v>
      </c>
    </row>
    <row r="196" spans="1:105" ht="12" customHeight="1" x14ac:dyDescent="0.25">
      <c r="A196" s="97" t="s">
        <v>53</v>
      </c>
      <c r="B196" s="98">
        <v>296.14623116512894</v>
      </c>
      <c r="C196" s="98">
        <v>331.87363179546952</v>
      </c>
      <c r="D196" s="98">
        <v>342.16715253067599</v>
      </c>
      <c r="E196" s="98">
        <v>327.3425554460801</v>
      </c>
      <c r="F196" s="98">
        <v>310.92877950661216</v>
      </c>
      <c r="G196" s="98">
        <v>293.23156852048186</v>
      </c>
      <c r="H196" s="98">
        <v>313.64567035351058</v>
      </c>
      <c r="I196" s="98">
        <v>315.57861518943878</v>
      </c>
      <c r="J196" s="98">
        <v>295.95421667724537</v>
      </c>
      <c r="K196" s="98">
        <v>317.20688272655792</v>
      </c>
      <c r="L196" s="98">
        <v>373.6380322934063</v>
      </c>
      <c r="M196" s="98">
        <v>271.10953364541115</v>
      </c>
      <c r="N196" s="98">
        <v>317.03633722123658</v>
      </c>
      <c r="O196" s="98">
        <v>297.41551598765204</v>
      </c>
      <c r="P196" s="98">
        <v>300.60007388169271</v>
      </c>
      <c r="Q196" s="98">
        <v>277.74561266581043</v>
      </c>
      <c r="R196" s="98">
        <v>304.0864830516465</v>
      </c>
      <c r="S196" s="98">
        <v>305.01984453846688</v>
      </c>
      <c r="T196" s="98">
        <v>288.51919860579568</v>
      </c>
      <c r="U196" s="98">
        <v>304.59352540759704</v>
      </c>
      <c r="V196" s="98">
        <v>276.96463635615032</v>
      </c>
      <c r="W196" s="98">
        <v>360.37661968858589</v>
      </c>
      <c r="X196" s="98">
        <v>304.40190955613633</v>
      </c>
      <c r="Y196" s="98">
        <v>210.19862784466355</v>
      </c>
      <c r="DA196" s="63" t="s">
        <v>2471</v>
      </c>
    </row>
    <row r="197" spans="1:105" ht="12" customHeight="1" x14ac:dyDescent="0.25">
      <c r="A197" s="121" t="s">
        <v>92</v>
      </c>
      <c r="B197" s="122">
        <f t="shared" ref="B197:Y197" si="100">B198</f>
        <v>19.389528288383655</v>
      </c>
      <c r="C197" s="122">
        <f t="shared" si="100"/>
        <v>20.875728753562825</v>
      </c>
      <c r="D197" s="122">
        <f t="shared" si="100"/>
        <v>22.419406411243443</v>
      </c>
      <c r="E197" s="122">
        <f t="shared" si="100"/>
        <v>29.868460636076975</v>
      </c>
      <c r="F197" s="122">
        <f t="shared" si="100"/>
        <v>26.715780762269794</v>
      </c>
      <c r="G197" s="122">
        <f t="shared" si="100"/>
        <v>29.30458725800802</v>
      </c>
      <c r="H197" s="122">
        <f t="shared" si="100"/>
        <v>33.268974267017377</v>
      </c>
      <c r="I197" s="122">
        <f t="shared" si="100"/>
        <v>37.000847286355786</v>
      </c>
      <c r="J197" s="122">
        <f t="shared" si="100"/>
        <v>43.290791002030858</v>
      </c>
      <c r="K197" s="122">
        <f t="shared" si="100"/>
        <v>49.881166974039097</v>
      </c>
      <c r="L197" s="122">
        <f t="shared" si="100"/>
        <v>73.263847405409138</v>
      </c>
      <c r="M197" s="122">
        <f t="shared" si="100"/>
        <v>63.17029420971356</v>
      </c>
      <c r="N197" s="122">
        <f t="shared" si="100"/>
        <v>59.546563802883497</v>
      </c>
      <c r="O197" s="122">
        <f t="shared" si="100"/>
        <v>53.603764500474547</v>
      </c>
      <c r="P197" s="122">
        <f t="shared" si="100"/>
        <v>48.142497193721304</v>
      </c>
      <c r="Q197" s="122">
        <f t="shared" si="100"/>
        <v>39.244077080034749</v>
      </c>
      <c r="R197" s="122">
        <f t="shared" si="100"/>
        <v>33.013657068546202</v>
      </c>
      <c r="S197" s="122">
        <f t="shared" si="100"/>
        <v>28.714255343952669</v>
      </c>
      <c r="T197" s="122">
        <f t="shared" si="100"/>
        <v>33.660539321690813</v>
      </c>
      <c r="U197" s="122">
        <f t="shared" si="100"/>
        <v>46.515053407179082</v>
      </c>
      <c r="V197" s="122">
        <f t="shared" si="100"/>
        <v>68.454169959694624</v>
      </c>
      <c r="W197" s="122">
        <f t="shared" si="100"/>
        <v>110.43723507554643</v>
      </c>
      <c r="X197" s="122">
        <f t="shared" si="100"/>
        <v>124.9830272842056</v>
      </c>
      <c r="Y197" s="122">
        <f t="shared" si="100"/>
        <v>177.36285033960311</v>
      </c>
      <c r="DA197" s="130" t="s">
        <v>2472</v>
      </c>
    </row>
    <row r="198" spans="1:105" ht="12" customHeight="1" x14ac:dyDescent="0.25">
      <c r="A198" s="97" t="s">
        <v>53</v>
      </c>
      <c r="B198" s="98">
        <f>RES_hhdet_tesh!B67</f>
        <v>19.389528288383655</v>
      </c>
      <c r="C198" s="98">
        <f>RES_hhdet_tesh!C67</f>
        <v>20.875728753562825</v>
      </c>
      <c r="D198" s="98">
        <f>RES_hhdet_tesh!D67</f>
        <v>22.419406411243443</v>
      </c>
      <c r="E198" s="98">
        <f>RES_hhdet_tesh!E67</f>
        <v>29.868460636076975</v>
      </c>
      <c r="F198" s="98">
        <f>RES_hhdet_tesh!F67</f>
        <v>26.715780762269794</v>
      </c>
      <c r="G198" s="98">
        <f>RES_hhdet_tesh!G67</f>
        <v>29.30458725800802</v>
      </c>
      <c r="H198" s="98">
        <f>RES_hhdet_tesh!H67</f>
        <v>33.268974267017377</v>
      </c>
      <c r="I198" s="98">
        <f>RES_hhdet_tesh!I67</f>
        <v>37.000847286355786</v>
      </c>
      <c r="J198" s="98">
        <f>RES_hhdet_tesh!J67</f>
        <v>43.290791002030858</v>
      </c>
      <c r="K198" s="98">
        <f>RES_hhdet_tesh!K67</f>
        <v>49.881166974039097</v>
      </c>
      <c r="L198" s="98">
        <f>RES_hhdet_tesh!L67</f>
        <v>73.263847405409138</v>
      </c>
      <c r="M198" s="98">
        <f>RES_hhdet_tesh!M67</f>
        <v>63.17029420971356</v>
      </c>
      <c r="N198" s="98">
        <f>RES_hhdet_tesh!N67</f>
        <v>59.546563802883497</v>
      </c>
      <c r="O198" s="98">
        <f>RES_hhdet_tesh!O67</f>
        <v>53.603764500474547</v>
      </c>
      <c r="P198" s="98">
        <f>RES_hhdet_tesh!P67</f>
        <v>48.142497193721304</v>
      </c>
      <c r="Q198" s="98">
        <f>RES_hhdet_tesh!Q67</f>
        <v>39.244077080034749</v>
      </c>
      <c r="R198" s="98">
        <f>RES_hhdet_tesh!R67</f>
        <v>33.013657068546202</v>
      </c>
      <c r="S198" s="98">
        <f>RES_hhdet_tesh!S67</f>
        <v>28.714255343952669</v>
      </c>
      <c r="T198" s="98">
        <f>RES_hhdet_tesh!T67</f>
        <v>33.660539321690813</v>
      </c>
      <c r="U198" s="98">
        <f>RES_hhdet_tesh!U67</f>
        <v>46.515053407179082</v>
      </c>
      <c r="V198" s="98">
        <f>RES_hhdet_tesh!V67</f>
        <v>68.454169959694624</v>
      </c>
      <c r="W198" s="98">
        <f>RES_hhdet_tesh!W67</f>
        <v>110.43723507554643</v>
      </c>
      <c r="X198" s="98">
        <f>RES_hhdet_tesh!X67</f>
        <v>124.9830272842056</v>
      </c>
      <c r="Y198" s="98">
        <f>RES_hhdet_tesh!Y67</f>
        <v>177.36285033960311</v>
      </c>
      <c r="DA198" s="63" t="s">
        <v>2473</v>
      </c>
    </row>
    <row r="199" spans="1:105" ht="12" customHeight="1" x14ac:dyDescent="0.25">
      <c r="A199" s="121" t="s">
        <v>55</v>
      </c>
      <c r="B199" s="122">
        <v>1408.3765757490296</v>
      </c>
      <c r="C199" s="122">
        <v>1440.9078739727274</v>
      </c>
      <c r="D199" s="122">
        <v>1509.0292864557132</v>
      </c>
      <c r="E199" s="122">
        <v>1399.0296421950338</v>
      </c>
      <c r="F199" s="122">
        <v>1434.0211948500437</v>
      </c>
      <c r="G199" s="122">
        <v>1409.4553539940759</v>
      </c>
      <c r="H199" s="122">
        <v>1502.0572960459224</v>
      </c>
      <c r="I199" s="122">
        <v>1498.0688978954258</v>
      </c>
      <c r="J199" s="122">
        <v>1435.9528230547589</v>
      </c>
      <c r="K199" s="122">
        <v>1503.5011230030109</v>
      </c>
      <c r="L199" s="122">
        <v>1595.7380500117602</v>
      </c>
      <c r="M199" s="122">
        <v>1431.879675382464</v>
      </c>
      <c r="N199" s="122">
        <v>1527.8145879353865</v>
      </c>
      <c r="O199" s="122">
        <v>1535.0455722519321</v>
      </c>
      <c r="P199" s="122">
        <v>1538.2002057166721</v>
      </c>
      <c r="Q199" s="122">
        <v>1482.8287881593292</v>
      </c>
      <c r="R199" s="122">
        <v>1444.6480214422363</v>
      </c>
      <c r="S199" s="122">
        <v>1432.8121710396063</v>
      </c>
      <c r="T199" s="122">
        <v>1343.9848482396626</v>
      </c>
      <c r="U199" s="122">
        <v>1417.9632138341938</v>
      </c>
      <c r="V199" s="122">
        <v>1392.777624051198</v>
      </c>
      <c r="W199" s="122">
        <v>1525.7757457284438</v>
      </c>
      <c r="X199" s="122">
        <v>1289.6479609992823</v>
      </c>
      <c r="Y199" s="122">
        <v>891.66573035359897</v>
      </c>
      <c r="DA199" s="130" t="s">
        <v>2474</v>
      </c>
    </row>
    <row r="200" spans="1:105" ht="12" customHeight="1" x14ac:dyDescent="0.25">
      <c r="A200" s="97" t="s">
        <v>134</v>
      </c>
      <c r="B200" s="98">
        <v>1406.2435011625928</v>
      </c>
      <c r="C200" s="98">
        <v>1440.6116877972227</v>
      </c>
      <c r="D200" s="98">
        <v>1510.8890397168143</v>
      </c>
      <c r="E200" s="98">
        <v>1397.9149554933549</v>
      </c>
      <c r="F200" s="98">
        <v>1434.2107108677067</v>
      </c>
      <c r="G200" s="98">
        <v>1406.8486671286926</v>
      </c>
      <c r="H200" s="98">
        <v>1502.8403486867733</v>
      </c>
      <c r="I200" s="98">
        <v>1500.1085096620316</v>
      </c>
      <c r="J200" s="98">
        <v>1436.3538030061129</v>
      </c>
      <c r="K200" s="98">
        <v>1504.90992461053</v>
      </c>
      <c r="L200" s="98">
        <v>1600.4435585296037</v>
      </c>
      <c r="M200" s="98">
        <v>1427.650515761427</v>
      </c>
      <c r="N200" s="98">
        <v>1527.0841263702698</v>
      </c>
      <c r="O200" s="98">
        <v>1534.7545007237836</v>
      </c>
      <c r="P200" s="98">
        <v>1539.2272422854433</v>
      </c>
      <c r="Q200" s="98">
        <v>1482.5181739986767</v>
      </c>
      <c r="R200" s="98">
        <v>1443.1228405441984</v>
      </c>
      <c r="S200" s="98">
        <v>1432.5019047362082</v>
      </c>
      <c r="T200" s="98">
        <v>1342.1485449759007</v>
      </c>
      <c r="U200" s="98">
        <v>1419.6346831459452</v>
      </c>
      <c r="V200" s="98">
        <v>1393.8892083049191</v>
      </c>
      <c r="W200" s="98">
        <v>1532.2572296256783</v>
      </c>
      <c r="X200" s="98">
        <v>1292.0104646759514</v>
      </c>
      <c r="Y200" s="98">
        <v>878.24102783602734</v>
      </c>
      <c r="DA200" s="63" t="s">
        <v>2475</v>
      </c>
    </row>
    <row r="201" spans="1:105" ht="12" customHeight="1" x14ac:dyDescent="0.25">
      <c r="A201" s="97" t="s">
        <v>133</v>
      </c>
      <c r="B201" s="98">
        <v>1406.2435011625926</v>
      </c>
      <c r="C201" s="98">
        <v>1440.7262460040454</v>
      </c>
      <c r="D201" s="98">
        <v>1511.2574351635362</v>
      </c>
      <c r="E201" s="98">
        <v>1398.5472153748894</v>
      </c>
      <c r="F201" s="98">
        <v>1435.3941237241613</v>
      </c>
      <c r="G201" s="98">
        <v>1408.518094355559</v>
      </c>
      <c r="H201" s="98">
        <v>1505.4097877824404</v>
      </c>
      <c r="I201" s="98">
        <v>1497.7357304039144</v>
      </c>
      <c r="J201" s="98">
        <v>1434.8590851606527</v>
      </c>
      <c r="K201" s="98">
        <v>1505.0524997990344</v>
      </c>
      <c r="L201" s="98">
        <v>1601.0422164253043</v>
      </c>
      <c r="M201" s="98">
        <v>1428.4894372150673</v>
      </c>
      <c r="N201" s="98">
        <v>1528.346191292912</v>
      </c>
      <c r="O201" s="98">
        <v>1536.5847413767547</v>
      </c>
      <c r="P201" s="98">
        <v>1540.5483892830509</v>
      </c>
      <c r="Q201" s="98">
        <v>1484.9605518542905</v>
      </c>
      <c r="R201" s="98">
        <v>1447.4842963118192</v>
      </c>
      <c r="S201" s="98">
        <v>1428.7720256210807</v>
      </c>
      <c r="T201" s="98">
        <v>1342.7918393950974</v>
      </c>
      <c r="U201" s="98">
        <v>1414.8325790776976</v>
      </c>
      <c r="V201" s="98">
        <v>1381.0796787581751</v>
      </c>
      <c r="W201" s="98">
        <v>1517.1644183289216</v>
      </c>
      <c r="X201" s="98">
        <v>1276.2196190219677</v>
      </c>
      <c r="Y201" s="98">
        <v>868.44760369174548</v>
      </c>
      <c r="DA201" s="63" t="s">
        <v>2476</v>
      </c>
    </row>
    <row r="202" spans="1:105" ht="12" customHeight="1" x14ac:dyDescent="0.25">
      <c r="A202" s="100" t="s">
        <v>212</v>
      </c>
      <c r="B202" s="101">
        <v>1131.0548845414883</v>
      </c>
      <c r="C202" s="101">
        <v>1149.9037870891241</v>
      </c>
      <c r="D202" s="101">
        <v>1209.2135942282216</v>
      </c>
      <c r="E202" s="101">
        <v>1113.815971489141</v>
      </c>
      <c r="F202" s="101">
        <v>1144.6744417094505</v>
      </c>
      <c r="G202" s="101">
        <v>1128.155065313382</v>
      </c>
      <c r="H202" s="101">
        <v>1204.7284649559706</v>
      </c>
      <c r="I202" s="101">
        <v>1215.6929509828972</v>
      </c>
      <c r="J202" s="101">
        <v>1153.4529655718757</v>
      </c>
      <c r="K202" s="101">
        <v>1210.3688639635789</v>
      </c>
      <c r="L202" s="101">
        <v>1283.4640069981483</v>
      </c>
      <c r="M202" s="101">
        <v>1149.3208105134092</v>
      </c>
      <c r="N202" s="101">
        <v>1228.4665418883035</v>
      </c>
      <c r="O202" s="101">
        <v>1233.3982476232186</v>
      </c>
      <c r="P202" s="101">
        <v>1237.6110260956309</v>
      </c>
      <c r="Q202" s="101">
        <v>1191.1228990213292</v>
      </c>
      <c r="R202" s="101">
        <v>1164.3449191241459</v>
      </c>
      <c r="S202" s="101">
        <v>1149.2083944059673</v>
      </c>
      <c r="T202" s="101">
        <v>1081.085590944848</v>
      </c>
      <c r="U202" s="101">
        <v>1137.7635703875458</v>
      </c>
      <c r="V202" s="101">
        <v>1109.040153129743</v>
      </c>
      <c r="W202" s="101">
        <v>1205.4554960370208</v>
      </c>
      <c r="X202" s="101">
        <v>1014.045906440723</v>
      </c>
      <c r="Y202" s="101">
        <v>701.80825501676179</v>
      </c>
      <c r="DA202" s="131" t="s">
        <v>2477</v>
      </c>
    </row>
    <row r="203" spans="1:105" ht="12" customHeight="1" x14ac:dyDescent="0.25">
      <c r="A203" s="103" t="s">
        <v>52</v>
      </c>
      <c r="B203" s="104">
        <v>275.18861662110459</v>
      </c>
      <c r="C203" s="104">
        <v>290.8224589149213</v>
      </c>
      <c r="D203" s="104">
        <v>302.04384093531445</v>
      </c>
      <c r="E203" s="104">
        <v>284.73124388574848</v>
      </c>
      <c r="F203" s="104">
        <v>290.71968201471094</v>
      </c>
      <c r="G203" s="104">
        <v>280.36302904217706</v>
      </c>
      <c r="H203" s="104">
        <v>300.6813228264698</v>
      </c>
      <c r="I203" s="104">
        <v>282.04277942101754</v>
      </c>
      <c r="J203" s="104">
        <v>281.4061195887769</v>
      </c>
      <c r="K203" s="104">
        <v>294.68363583545556</v>
      </c>
      <c r="L203" s="104">
        <v>317.57820942715591</v>
      </c>
      <c r="M203" s="104">
        <v>279.16862670165779</v>
      </c>
      <c r="N203" s="104">
        <v>299.87964940460853</v>
      </c>
      <c r="O203" s="104">
        <v>303.18649375353579</v>
      </c>
      <c r="P203" s="104">
        <v>302.93736318741981</v>
      </c>
      <c r="Q203" s="104">
        <v>293.83765283296106</v>
      </c>
      <c r="R203" s="104">
        <v>283.13937718767318</v>
      </c>
      <c r="S203" s="104">
        <v>279.5636312151135</v>
      </c>
      <c r="T203" s="104">
        <v>261.70624845024975</v>
      </c>
      <c r="U203" s="104">
        <v>277.0690086901518</v>
      </c>
      <c r="V203" s="104">
        <v>272.03952562843222</v>
      </c>
      <c r="W203" s="104">
        <v>311.70892229190059</v>
      </c>
      <c r="X203" s="104">
        <v>262.1737125812445</v>
      </c>
      <c r="Y203" s="104">
        <v>166.63934867498367</v>
      </c>
      <c r="DA203" s="132" t="s">
        <v>2478</v>
      </c>
    </row>
    <row r="204" spans="1:105" ht="12" customHeight="1" x14ac:dyDescent="0.25">
      <c r="A204" s="106" t="s">
        <v>122</v>
      </c>
      <c r="B204" s="101">
        <v>1469.615438134128</v>
      </c>
      <c r="C204" s="101">
        <v>1449.4274279039635</v>
      </c>
      <c r="D204" s="101">
        <v>1455.6290740790876</v>
      </c>
      <c r="E204" s="101">
        <v>1430.8239920675758</v>
      </c>
      <c r="F204" s="101">
        <v>1428.7072415141324</v>
      </c>
      <c r="G204" s="101">
        <v>1481.1053463639535</v>
      </c>
      <c r="H204" s="101">
        <v>1480.9234137902822</v>
      </c>
      <c r="I204" s="101">
        <v>1443.4770506030882</v>
      </c>
      <c r="J204" s="101">
        <v>1425.333354685401</v>
      </c>
      <c r="K204" s="101">
        <v>1466.0471624732249</v>
      </c>
      <c r="L204" s="101">
        <v>1469.419907152833</v>
      </c>
      <c r="M204" s="101">
        <v>1545.3508998643345</v>
      </c>
      <c r="N204" s="101">
        <v>1547.4015063736751</v>
      </c>
      <c r="O204" s="101">
        <v>1542.9315387918907</v>
      </c>
      <c r="P204" s="101">
        <v>1511.0386783873003</v>
      </c>
      <c r="Q204" s="101">
        <v>1491.4203268091862</v>
      </c>
      <c r="R204" s="101">
        <v>1487.416449163313</v>
      </c>
      <c r="S204" s="101">
        <v>1442.5398209265331</v>
      </c>
      <c r="T204" s="101">
        <v>1402.8845367768297</v>
      </c>
      <c r="U204" s="101">
        <v>1362.6505447899249</v>
      </c>
      <c r="V204" s="101">
        <v>1356.416536194334</v>
      </c>
      <c r="W204" s="101">
        <v>1317.7565044805256</v>
      </c>
      <c r="X204" s="101">
        <v>1220.4006176585413</v>
      </c>
      <c r="Y204" s="101">
        <v>1216.6595003839079</v>
      </c>
      <c r="DA204" s="131" t="s">
        <v>2479</v>
      </c>
    </row>
    <row r="205" spans="1:105" ht="12" customHeight="1" x14ac:dyDescent="0.25">
      <c r="A205" s="107" t="s">
        <v>121</v>
      </c>
      <c r="B205" s="104">
        <v>1469.615438134128</v>
      </c>
      <c r="C205" s="104">
        <v>1449.6608692954742</v>
      </c>
      <c r="D205" s="104">
        <v>1456.3423465572434</v>
      </c>
      <c r="E205" s="104">
        <v>1432.1844849860956</v>
      </c>
      <c r="F205" s="104">
        <v>1429.2600983462446</v>
      </c>
      <c r="G205" s="104">
        <v>1480.7159154558308</v>
      </c>
      <c r="H205" s="104">
        <v>1479.5145212007064</v>
      </c>
      <c r="I205" s="104">
        <v>1442.6194434090119</v>
      </c>
      <c r="J205" s="104">
        <v>1424.5113821993859</v>
      </c>
      <c r="K205" s="104">
        <v>1464.5852431797393</v>
      </c>
      <c r="L205" s="104">
        <v>1467.1574193594106</v>
      </c>
      <c r="M205" s="104">
        <v>1541.8802962416166</v>
      </c>
      <c r="N205" s="104">
        <v>1544.3705657241082</v>
      </c>
      <c r="O205" s="104">
        <v>1537.5872409444946</v>
      </c>
      <c r="P205" s="104">
        <v>1502.1080812820583</v>
      </c>
      <c r="Q205" s="104">
        <v>1483.6065058686761</v>
      </c>
      <c r="R205" s="104">
        <v>1475.827131092148</v>
      </c>
      <c r="S205" s="104">
        <v>1429.4803165473086</v>
      </c>
      <c r="T205" s="104">
        <v>1392.2666532918136</v>
      </c>
      <c r="U205" s="104">
        <v>1347.6294194539641</v>
      </c>
      <c r="V205" s="104">
        <v>1347.8553634042994</v>
      </c>
      <c r="W205" s="104">
        <v>1302.6324746773009</v>
      </c>
      <c r="X205" s="104">
        <v>1206.2277240194749</v>
      </c>
      <c r="Y205" s="104">
        <v>1202.0115817845024</v>
      </c>
      <c r="DA205" s="132" t="s">
        <v>2480</v>
      </c>
    </row>
    <row r="206" spans="1:105" ht="12" customHeight="1" x14ac:dyDescent="0.25">
      <c r="A206" s="108" t="s">
        <v>53</v>
      </c>
      <c r="B206" s="98">
        <v>1182.0421025939318</v>
      </c>
      <c r="C206" s="98">
        <v>1157.0283897024826</v>
      </c>
      <c r="D206" s="98">
        <v>1165.2798415469219</v>
      </c>
      <c r="E206" s="98">
        <v>1140.6229468936456</v>
      </c>
      <c r="F206" s="98">
        <v>1139.8041232760409</v>
      </c>
      <c r="G206" s="98">
        <v>1185.9629490386544</v>
      </c>
      <c r="H206" s="98">
        <v>1184.0136061902233</v>
      </c>
      <c r="I206" s="98">
        <v>1170.8763847424671</v>
      </c>
      <c r="J206" s="98">
        <v>1145.1584125342265</v>
      </c>
      <c r="K206" s="98">
        <v>1177.8202585514787</v>
      </c>
      <c r="L206" s="98">
        <v>1176.1389652991365</v>
      </c>
      <c r="M206" s="98">
        <v>1240.5674176280497</v>
      </c>
      <c r="N206" s="98">
        <v>1241.3731559390203</v>
      </c>
      <c r="O206" s="98">
        <v>1234.2406424002645</v>
      </c>
      <c r="P206" s="98">
        <v>1206.6949189942627</v>
      </c>
      <c r="Q206" s="98">
        <v>1189.9449155486336</v>
      </c>
      <c r="R206" s="98">
        <v>1186.8815052340312</v>
      </c>
      <c r="S206" s="98">
        <v>1149.7191249324326</v>
      </c>
      <c r="T206" s="98">
        <v>1120.9211128775612</v>
      </c>
      <c r="U206" s="98">
        <v>1083.8123223899177</v>
      </c>
      <c r="V206" s="98">
        <v>1082.9195105883125</v>
      </c>
      <c r="W206" s="98">
        <v>1034.6557204091594</v>
      </c>
      <c r="X206" s="98">
        <v>957.89811574048008</v>
      </c>
      <c r="Y206" s="98">
        <v>970.08555501137766</v>
      </c>
      <c r="DA206" s="63" t="s">
        <v>2481</v>
      </c>
    </row>
    <row r="207" spans="1:105" ht="12" customHeight="1" x14ac:dyDescent="0.25">
      <c r="A207" s="108" t="s">
        <v>52</v>
      </c>
      <c r="B207" s="98">
        <v>287.57333554019613</v>
      </c>
      <c r="C207" s="98">
        <v>292.63247959299161</v>
      </c>
      <c r="D207" s="98">
        <v>291.06250501032144</v>
      </c>
      <c r="E207" s="98">
        <v>291.56153809245018</v>
      </c>
      <c r="F207" s="98">
        <v>289.45597507020375</v>
      </c>
      <c r="G207" s="98">
        <v>294.75296641717637</v>
      </c>
      <c r="H207" s="98">
        <v>295.50091501048303</v>
      </c>
      <c r="I207" s="98">
        <v>271.7430586665447</v>
      </c>
      <c r="J207" s="98">
        <v>279.35296966515943</v>
      </c>
      <c r="K207" s="98">
        <v>286.76498462826066</v>
      </c>
      <c r="L207" s="98">
        <v>291.01845406027428</v>
      </c>
      <c r="M207" s="98">
        <v>301.31287861356702</v>
      </c>
      <c r="N207" s="98">
        <v>302.99740978508771</v>
      </c>
      <c r="O207" s="98">
        <v>303.34659854423023</v>
      </c>
      <c r="P207" s="98">
        <v>295.41316228779567</v>
      </c>
      <c r="Q207" s="98">
        <v>293.66159032004219</v>
      </c>
      <c r="R207" s="98">
        <v>288.94562585811667</v>
      </c>
      <c r="S207" s="98">
        <v>279.76119161487605</v>
      </c>
      <c r="T207" s="98">
        <v>271.3455404142523</v>
      </c>
      <c r="U207" s="98">
        <v>263.81709706404655</v>
      </c>
      <c r="V207" s="98">
        <v>264.93585281598718</v>
      </c>
      <c r="W207" s="98">
        <v>267.97675426814152</v>
      </c>
      <c r="X207" s="98">
        <v>248.32960827899501</v>
      </c>
      <c r="Y207" s="98">
        <v>231.92602677312451</v>
      </c>
      <c r="DA207" s="63" t="s">
        <v>2482</v>
      </c>
    </row>
    <row r="208" spans="1:105" ht="12" customHeight="1" x14ac:dyDescent="0.25">
      <c r="A208" s="121" t="s">
        <v>54</v>
      </c>
      <c r="B208" s="122">
        <v>139.91827261328666</v>
      </c>
      <c r="C208" s="122">
        <v>145.24764753166642</v>
      </c>
      <c r="D208" s="122">
        <v>153.93460851017082</v>
      </c>
      <c r="E208" s="122">
        <v>144.70314570933505</v>
      </c>
      <c r="F208" s="122">
        <v>147.86621998321479</v>
      </c>
      <c r="G208" s="122">
        <v>148.12295548561568</v>
      </c>
      <c r="H208" s="122">
        <v>153.21985819385588</v>
      </c>
      <c r="I208" s="122">
        <v>157.29626928367674</v>
      </c>
      <c r="J208" s="122">
        <v>161.8129902574417</v>
      </c>
      <c r="K208" s="122">
        <v>177.87648112688007</v>
      </c>
      <c r="L208" s="122">
        <v>188.72280768686178</v>
      </c>
      <c r="M208" s="122">
        <v>164.70109088402268</v>
      </c>
      <c r="N208" s="122">
        <v>181.41018473727468</v>
      </c>
      <c r="O208" s="122">
        <v>183.90313972062935</v>
      </c>
      <c r="P208" s="122">
        <v>187.67204585571486</v>
      </c>
      <c r="Q208" s="122">
        <v>183.09354016704751</v>
      </c>
      <c r="R208" s="122">
        <v>180.59021631461374</v>
      </c>
      <c r="S208" s="122">
        <v>184.80850631847775</v>
      </c>
      <c r="T208" s="122">
        <v>181.75093757663845</v>
      </c>
      <c r="U208" s="122">
        <v>198.79535970858385</v>
      </c>
      <c r="V208" s="122">
        <v>259.18570128060287</v>
      </c>
      <c r="W208" s="122">
        <v>290.67963871571283</v>
      </c>
      <c r="X208" s="122">
        <v>233.08851587895637</v>
      </c>
      <c r="Y208" s="122">
        <v>166.70348510695408</v>
      </c>
      <c r="DA208" s="130" t="s">
        <v>2483</v>
      </c>
    </row>
    <row r="209" spans="1:105" ht="12" customHeight="1" x14ac:dyDescent="0.25">
      <c r="A209" s="97" t="s">
        <v>175</v>
      </c>
      <c r="B209" s="98">
        <v>139.5095991792939</v>
      </c>
      <c r="C209" s="98">
        <v>145.23457753472286</v>
      </c>
      <c r="D209" s="98">
        <v>154.23450002022099</v>
      </c>
      <c r="E209" s="98">
        <v>144.62149257898571</v>
      </c>
      <c r="F209" s="98">
        <v>147.84363710086069</v>
      </c>
      <c r="G209" s="98">
        <v>148.01582061668734</v>
      </c>
      <c r="H209" s="98">
        <v>153.12057511152571</v>
      </c>
      <c r="I209" s="98">
        <v>157.38884268488158</v>
      </c>
      <c r="J209" s="98">
        <v>161.97606171744118</v>
      </c>
      <c r="K209" s="98">
        <v>178.26811669631343</v>
      </c>
      <c r="L209" s="98">
        <v>189.24225586727576</v>
      </c>
      <c r="M209" s="98">
        <v>164.15567736487884</v>
      </c>
      <c r="N209" s="98">
        <v>181.19554357115319</v>
      </c>
      <c r="O209" s="98">
        <v>183.84037447777428</v>
      </c>
      <c r="P209" s="98">
        <v>187.77556038584621</v>
      </c>
      <c r="Q209" s="98">
        <v>183.07193998357698</v>
      </c>
      <c r="R209" s="98">
        <v>180.35059471518477</v>
      </c>
      <c r="S209" s="98">
        <v>184.76116499729883</v>
      </c>
      <c r="T209" s="98">
        <v>181.37082067444791</v>
      </c>
      <c r="U209" s="98">
        <v>199.16932374818794</v>
      </c>
      <c r="V209" s="98">
        <v>259.43681894981461</v>
      </c>
      <c r="W209" s="98">
        <v>293.31408735719344</v>
      </c>
      <c r="X209" s="98">
        <v>233.29468117465794</v>
      </c>
      <c r="Y209" s="98">
        <v>162.76375421987103</v>
      </c>
      <c r="DA209" s="63" t="s">
        <v>2484</v>
      </c>
    </row>
    <row r="210" spans="1:105" ht="12" customHeight="1" x14ac:dyDescent="0.25">
      <c r="A210" s="109" t="s">
        <v>120</v>
      </c>
      <c r="B210" s="33">
        <v>147.08670736658172</v>
      </c>
      <c r="C210" s="33">
        <v>145.50980251020152</v>
      </c>
      <c r="D210" s="33">
        <v>146.98387628156252</v>
      </c>
      <c r="E210" s="33">
        <v>146.76525840124773</v>
      </c>
      <c r="F210" s="33">
        <v>148.44814468976392</v>
      </c>
      <c r="G210" s="33">
        <v>150.84979298286342</v>
      </c>
      <c r="H210" s="33">
        <v>155.69635166927287</v>
      </c>
      <c r="I210" s="33">
        <v>155.00814840438167</v>
      </c>
      <c r="J210" s="33">
        <v>157.82549288509239</v>
      </c>
      <c r="K210" s="33">
        <v>168.33186579207015</v>
      </c>
      <c r="L210" s="33">
        <v>176.04411649931794</v>
      </c>
      <c r="M210" s="33">
        <v>177.8775889179426</v>
      </c>
      <c r="N210" s="33">
        <v>186.59211937970997</v>
      </c>
      <c r="O210" s="33">
        <v>185.41396149945592</v>
      </c>
      <c r="P210" s="33">
        <v>185.15900440565991</v>
      </c>
      <c r="Q210" s="33">
        <v>183.62458141237104</v>
      </c>
      <c r="R210" s="33">
        <v>186.48255072680124</v>
      </c>
      <c r="S210" s="33">
        <v>185.95884600781469</v>
      </c>
      <c r="T210" s="33">
        <v>190.13600613944973</v>
      </c>
      <c r="U210" s="33">
        <v>190.90086884311697</v>
      </c>
      <c r="V210" s="33">
        <v>254.87114582458213</v>
      </c>
      <c r="W210" s="33">
        <v>250.76420187336458</v>
      </c>
      <c r="X210" s="33">
        <v>230.87088089771461</v>
      </c>
      <c r="Y210" s="33">
        <v>213.44230053042128</v>
      </c>
      <c r="DA210" s="60" t="s">
        <v>2485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5259.7952457051551</v>
      </c>
      <c r="C212" s="117">
        <f t="shared" si="101"/>
        <v>5793.6212278876174</v>
      </c>
      <c r="D212" s="117">
        <f t="shared" si="101"/>
        <v>6052.4717994628481</v>
      </c>
      <c r="E212" s="117">
        <f t="shared" si="101"/>
        <v>5795.5107340720206</v>
      </c>
      <c r="F212" s="117">
        <f t="shared" si="101"/>
        <v>5617.7116519770361</v>
      </c>
      <c r="G212" s="117">
        <f t="shared" si="101"/>
        <v>5336.0643564356451</v>
      </c>
      <c r="H212" s="117">
        <f t="shared" si="101"/>
        <v>5708.4277198211639</v>
      </c>
      <c r="I212" s="117">
        <f t="shared" si="101"/>
        <v>5750.0717422764756</v>
      </c>
      <c r="J212" s="117">
        <f t="shared" si="101"/>
        <v>5442.9406568243448</v>
      </c>
      <c r="K212" s="117">
        <f t="shared" si="101"/>
        <v>5835.8772796517987</v>
      </c>
      <c r="L212" s="117">
        <f t="shared" si="101"/>
        <v>6810.3887984886678</v>
      </c>
      <c r="M212" s="117">
        <f t="shared" si="101"/>
        <v>5093.1948923089767</v>
      </c>
      <c r="N212" s="117">
        <f t="shared" si="101"/>
        <v>5905.5014042458861</v>
      </c>
      <c r="O212" s="117">
        <f t="shared" si="101"/>
        <v>5590.5747538704336</v>
      </c>
      <c r="P212" s="117">
        <f t="shared" si="101"/>
        <v>5674.5355399501432</v>
      </c>
      <c r="Q212" s="117">
        <f t="shared" si="101"/>
        <v>5263.74764919877</v>
      </c>
      <c r="R212" s="117">
        <f t="shared" ref="R212:V212" si="102">R213+R216+R218+R227</f>
        <v>5615.8610157420062</v>
      </c>
      <c r="S212" s="117">
        <f t="shared" si="102"/>
        <v>5500.9302204435389</v>
      </c>
      <c r="T212" s="117">
        <f t="shared" si="102"/>
        <v>5071.6824163615793</v>
      </c>
      <c r="U212" s="117">
        <f t="shared" si="102"/>
        <v>5182.9718995622925</v>
      </c>
      <c r="V212" s="117">
        <f t="shared" si="102"/>
        <v>4617.6819582951048</v>
      </c>
      <c r="W212" s="117">
        <f t="shared" ref="W212:Y212" si="103">W213+W216+W218+W227</f>
        <v>5737.8667480269378</v>
      </c>
      <c r="X212" s="117">
        <f t="shared" si="103"/>
        <v>4724.6194165415154</v>
      </c>
      <c r="Y212" s="117">
        <f t="shared" si="103"/>
        <v>3205.3729189820988</v>
      </c>
      <c r="DA212" s="129" t="s">
        <v>2636</v>
      </c>
    </row>
    <row r="213" spans="1:105" ht="12" customHeight="1" x14ac:dyDescent="0.25">
      <c r="A213" s="121" t="s">
        <v>57</v>
      </c>
      <c r="B213" s="122">
        <f t="shared" ref="B213:Q213" si="104">SUM(B214:B215)</f>
        <v>4752.4235649436232</v>
      </c>
      <c r="C213" s="122">
        <f t="shared" si="104"/>
        <v>5278.4014660527009</v>
      </c>
      <c r="D213" s="122">
        <f t="shared" si="104"/>
        <v>5517.1221739867997</v>
      </c>
      <c r="E213" s="122">
        <f t="shared" si="104"/>
        <v>5304.1834076698215</v>
      </c>
      <c r="F213" s="122">
        <f t="shared" si="104"/>
        <v>5120.0801216803666</v>
      </c>
      <c r="G213" s="122">
        <f t="shared" si="104"/>
        <v>4853.2289648394162</v>
      </c>
      <c r="H213" s="122">
        <f t="shared" si="104"/>
        <v>5201.4752083810408</v>
      </c>
      <c r="I213" s="122">
        <f t="shared" si="104"/>
        <v>5248.5767741214704</v>
      </c>
      <c r="J213" s="122">
        <f t="shared" si="104"/>
        <v>4964.1713619520842</v>
      </c>
      <c r="K213" s="122">
        <f t="shared" si="104"/>
        <v>5335.5312744927742</v>
      </c>
      <c r="L213" s="122">
        <f t="shared" si="104"/>
        <v>6281.7811747275455</v>
      </c>
      <c r="M213" s="122">
        <f t="shared" si="104"/>
        <v>4626.9229679180644</v>
      </c>
      <c r="N213" s="122">
        <f t="shared" si="104"/>
        <v>5409.4983991372374</v>
      </c>
      <c r="O213" s="122">
        <f t="shared" si="104"/>
        <v>5096.6716613304534</v>
      </c>
      <c r="P213" s="122">
        <f t="shared" si="104"/>
        <v>5180.5662194020388</v>
      </c>
      <c r="Q213" s="122">
        <f t="shared" si="104"/>
        <v>4791.4854827049357</v>
      </c>
      <c r="R213" s="122">
        <f t="shared" ref="R213:V213" si="105">SUM(R214:R215)</f>
        <v>5161.5757960934679</v>
      </c>
      <c r="S213" s="122">
        <f t="shared" si="105"/>
        <v>5059.0145493226537</v>
      </c>
      <c r="T213" s="122">
        <f t="shared" si="105"/>
        <v>4665.6145907712798</v>
      </c>
      <c r="U213" s="122">
        <f t="shared" si="105"/>
        <v>4763.4160336270534</v>
      </c>
      <c r="V213" s="122">
        <f t="shared" si="105"/>
        <v>4196.9934097503365</v>
      </c>
      <c r="W213" s="122">
        <f t="shared" ref="W213:Y213" si="106">SUM(W214:W215)</f>
        <v>5282.8988805102999</v>
      </c>
      <c r="X213" s="122">
        <f t="shared" si="106"/>
        <v>4356.7225305985385</v>
      </c>
      <c r="Y213" s="122">
        <f t="shared" si="106"/>
        <v>2959.5472474011672</v>
      </c>
      <c r="DA213" s="130" t="s">
        <v>2637</v>
      </c>
    </row>
    <row r="214" spans="1:105" ht="12" customHeight="1" x14ac:dyDescent="0.25">
      <c r="A214" s="97" t="s">
        <v>212</v>
      </c>
      <c r="B214" s="98">
        <v>4752.4235649436232</v>
      </c>
      <c r="C214" s="98">
        <v>5278.4014660527009</v>
      </c>
      <c r="D214" s="98">
        <v>5517.1221739867997</v>
      </c>
      <c r="E214" s="98">
        <v>5304.1834076698215</v>
      </c>
      <c r="F214" s="98">
        <v>5120.0801216803666</v>
      </c>
      <c r="G214" s="98">
        <v>4853.2289648394162</v>
      </c>
      <c r="H214" s="98">
        <v>5201.4752083810408</v>
      </c>
      <c r="I214" s="98">
        <v>5248.5767741214704</v>
      </c>
      <c r="J214" s="98">
        <v>4964.1713619520842</v>
      </c>
      <c r="K214" s="98">
        <v>5335.5312744927742</v>
      </c>
      <c r="L214" s="98">
        <v>6281.7811747275455</v>
      </c>
      <c r="M214" s="98">
        <v>4626.9229679180644</v>
      </c>
      <c r="N214" s="98">
        <v>5409.4983991372374</v>
      </c>
      <c r="O214" s="98">
        <v>5096.6716613304534</v>
      </c>
      <c r="P214" s="98">
        <v>5180.5662194020388</v>
      </c>
      <c r="Q214" s="98">
        <v>4791.4854827049357</v>
      </c>
      <c r="R214" s="98">
        <v>5161.5757960934679</v>
      </c>
      <c r="S214" s="98">
        <v>5059.0145493226537</v>
      </c>
      <c r="T214" s="98">
        <v>4665.6145907712798</v>
      </c>
      <c r="U214" s="98">
        <v>4763.4160336270534</v>
      </c>
      <c r="V214" s="98">
        <v>4196.9934097503365</v>
      </c>
      <c r="W214" s="98">
        <v>5282.8988805102999</v>
      </c>
      <c r="X214" s="98">
        <v>4356.7225305985385</v>
      </c>
      <c r="Y214" s="98">
        <v>2959.5472474011672</v>
      </c>
      <c r="DA214" s="63" t="s">
        <v>2638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2639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2640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2641</v>
      </c>
    </row>
    <row r="218" spans="1:105" ht="12" customHeight="1" x14ac:dyDescent="0.25">
      <c r="A218" s="121" t="s">
        <v>55</v>
      </c>
      <c r="B218" s="122">
        <v>464.06302666094734</v>
      </c>
      <c r="C218" s="122">
        <v>469.92385608283217</v>
      </c>
      <c r="D218" s="122">
        <v>487.03451801920409</v>
      </c>
      <c r="E218" s="122">
        <v>445.94840713836879</v>
      </c>
      <c r="F218" s="122">
        <v>451.29122562869992</v>
      </c>
      <c r="G218" s="122">
        <v>436.54221973016263</v>
      </c>
      <c r="H218" s="122">
        <v>459.17773393230578</v>
      </c>
      <c r="I218" s="122">
        <v>452.4414165403935</v>
      </c>
      <c r="J218" s="122">
        <v>428.32106900886822</v>
      </c>
      <c r="K218" s="122">
        <v>444.84896995161182</v>
      </c>
      <c r="L218" s="122">
        <v>469.70836785169951</v>
      </c>
      <c r="M218" s="122">
        <v>415.21518367554984</v>
      </c>
      <c r="N218" s="122">
        <v>439.67432663220751</v>
      </c>
      <c r="O218" s="122">
        <v>436.83003914421033</v>
      </c>
      <c r="P218" s="122">
        <v>435.68514809475528</v>
      </c>
      <c r="Q218" s="122">
        <v>415.54286607357585</v>
      </c>
      <c r="R218" s="122">
        <v>398.49145378537435</v>
      </c>
      <c r="S218" s="122">
        <v>384.93558555735359</v>
      </c>
      <c r="T218" s="122">
        <v>350.45417031265578</v>
      </c>
      <c r="U218" s="122">
        <v>358.7713735030519</v>
      </c>
      <c r="V218" s="122">
        <v>342.54483442914477</v>
      </c>
      <c r="W218" s="122">
        <v>367.61050918911002</v>
      </c>
      <c r="X218" s="122">
        <v>300.66457642161362</v>
      </c>
      <c r="Y218" s="122">
        <v>198.51263199828895</v>
      </c>
      <c r="DA218" s="130" t="s">
        <v>2642</v>
      </c>
    </row>
    <row r="219" spans="1:105" ht="12" customHeight="1" x14ac:dyDescent="0.25">
      <c r="A219" s="97" t="s">
        <v>134</v>
      </c>
      <c r="B219" s="98">
        <v>480.23700266568443</v>
      </c>
      <c r="C219" s="98">
        <v>486.27526567519527</v>
      </c>
      <c r="D219" s="98">
        <v>504.02032880751045</v>
      </c>
      <c r="E219" s="98">
        <v>461.58885228286022</v>
      </c>
      <c r="F219" s="98">
        <v>467.44617832515848</v>
      </c>
      <c r="G219" s="98">
        <v>452.43706503161013</v>
      </c>
      <c r="H219" s="98">
        <v>476.19719525711992</v>
      </c>
      <c r="I219" s="98">
        <v>469.36065228189176</v>
      </c>
      <c r="J219" s="98">
        <v>444.46858935757098</v>
      </c>
      <c r="K219" s="98">
        <v>461.59459503716494</v>
      </c>
      <c r="L219" s="98">
        <v>487.230536012107</v>
      </c>
      <c r="M219" s="98">
        <v>430.7367608952249</v>
      </c>
      <c r="N219" s="98">
        <v>456.16520831340085</v>
      </c>
      <c r="O219" s="98">
        <v>453.29553764481523</v>
      </c>
      <c r="P219" s="98">
        <v>452.03500662785547</v>
      </c>
      <c r="Q219" s="98">
        <v>431.00467255602479</v>
      </c>
      <c r="R219" s="98">
        <v>412.83706517408922</v>
      </c>
      <c r="S219" s="98">
        <v>397.92523137965048</v>
      </c>
      <c r="T219" s="98">
        <v>361.49415747149322</v>
      </c>
      <c r="U219" s="98">
        <v>369.50492766869814</v>
      </c>
      <c r="V219" s="98">
        <v>352.86488190398262</v>
      </c>
      <c r="W219" s="98">
        <v>379.0684199246175</v>
      </c>
      <c r="X219" s="98">
        <v>310.8136153061011</v>
      </c>
      <c r="Y219" s="98">
        <v>206.79954450246771</v>
      </c>
      <c r="DA219" s="63" t="s">
        <v>2643</v>
      </c>
    </row>
    <row r="220" spans="1:105" ht="12" customHeight="1" x14ac:dyDescent="0.25">
      <c r="A220" s="97" t="s">
        <v>133</v>
      </c>
      <c r="B220" s="98">
        <v>386.25914157364923</v>
      </c>
      <c r="C220" s="98">
        <v>374.75952258673681</v>
      </c>
      <c r="D220" s="98">
        <v>394.08889192851893</v>
      </c>
      <c r="E220" s="98">
        <v>362.99831899971048</v>
      </c>
      <c r="F220" s="98">
        <v>373.05525219478642</v>
      </c>
      <c r="G220" s="98">
        <v>367.67150297930419</v>
      </c>
      <c r="H220" s="98">
        <v>381.07513645561181</v>
      </c>
      <c r="I220" s="98">
        <v>363.58051868438224</v>
      </c>
      <c r="J220" s="98">
        <v>344.96624099168707</v>
      </c>
      <c r="K220" s="98">
        <v>359.40104744556277</v>
      </c>
      <c r="L220" s="98">
        <v>381.10556393798146</v>
      </c>
      <c r="M220" s="98">
        <v>341.26862101224543</v>
      </c>
      <c r="N220" s="98">
        <v>364.72266791206903</v>
      </c>
      <c r="O220" s="98">
        <v>365.86341712507391</v>
      </c>
      <c r="P220" s="98">
        <v>362.88748833279874</v>
      </c>
      <c r="Q220" s="98">
        <v>348.58596534663002</v>
      </c>
      <c r="R220" s="98">
        <v>340.52507929711606</v>
      </c>
      <c r="S220" s="98">
        <v>315.62199130257181</v>
      </c>
      <c r="T220" s="98">
        <v>297.02336788633204</v>
      </c>
      <c r="U220" s="98">
        <v>295.86568828501203</v>
      </c>
      <c r="V220" s="98">
        <v>268.5916797251038</v>
      </c>
      <c r="W220" s="98">
        <v>288.24456941170041</v>
      </c>
      <c r="X220" s="98">
        <v>234.66920348197209</v>
      </c>
      <c r="Y220" s="98">
        <v>162.7898377974881</v>
      </c>
      <c r="DA220" s="63" t="s">
        <v>2644</v>
      </c>
    </row>
    <row r="221" spans="1:105" ht="12" customHeight="1" x14ac:dyDescent="0.25">
      <c r="A221" s="100" t="s">
        <v>212</v>
      </c>
      <c r="B221" s="101">
        <v>386.25914157364923</v>
      </c>
      <c r="C221" s="101">
        <v>374.75952258673681</v>
      </c>
      <c r="D221" s="101">
        <v>394.08889192851893</v>
      </c>
      <c r="E221" s="101">
        <v>362.99831899971048</v>
      </c>
      <c r="F221" s="101">
        <v>373.05525219478642</v>
      </c>
      <c r="G221" s="101">
        <v>367.67150297930419</v>
      </c>
      <c r="H221" s="101">
        <v>381.07513645561181</v>
      </c>
      <c r="I221" s="101">
        <v>363.58051868438224</v>
      </c>
      <c r="J221" s="101">
        <v>344.96624099168707</v>
      </c>
      <c r="K221" s="101">
        <v>359.40104744556277</v>
      </c>
      <c r="L221" s="101">
        <v>381.10556393798146</v>
      </c>
      <c r="M221" s="101">
        <v>341.26862101224543</v>
      </c>
      <c r="N221" s="101">
        <v>364.72266791206903</v>
      </c>
      <c r="O221" s="101">
        <v>365.86341712507391</v>
      </c>
      <c r="P221" s="101">
        <v>362.88748833279874</v>
      </c>
      <c r="Q221" s="101">
        <v>348.58596534663002</v>
      </c>
      <c r="R221" s="101">
        <v>340.52507929711606</v>
      </c>
      <c r="S221" s="101">
        <v>315.62199130257181</v>
      </c>
      <c r="T221" s="101">
        <v>297.02336788633204</v>
      </c>
      <c r="U221" s="101">
        <v>295.86568828501203</v>
      </c>
      <c r="V221" s="101">
        <v>268.5916797251038</v>
      </c>
      <c r="W221" s="101">
        <v>288.24456941170041</v>
      </c>
      <c r="X221" s="101">
        <v>234.66920348197209</v>
      </c>
      <c r="Y221" s="101">
        <v>162.7898377974881</v>
      </c>
      <c r="DA221" s="131" t="s">
        <v>2645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2646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2647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2648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2649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2650</v>
      </c>
    </row>
    <row r="227" spans="1:105" ht="12" customHeight="1" x14ac:dyDescent="0.25">
      <c r="A227" s="121" t="s">
        <v>54</v>
      </c>
      <c r="B227" s="122">
        <v>43.30865410058373</v>
      </c>
      <c r="C227" s="122">
        <v>45.295905752083954</v>
      </c>
      <c r="D227" s="122">
        <v>48.31510745684443</v>
      </c>
      <c r="E227" s="122">
        <v>45.378919263830198</v>
      </c>
      <c r="F227" s="122">
        <v>46.340304667969342</v>
      </c>
      <c r="G227" s="122">
        <v>46.293171866066984</v>
      </c>
      <c r="H227" s="122">
        <v>47.774777507816744</v>
      </c>
      <c r="I227" s="122">
        <v>49.053551614611727</v>
      </c>
      <c r="J227" s="122">
        <v>50.448225863392125</v>
      </c>
      <c r="K227" s="122">
        <v>55.497035207412047</v>
      </c>
      <c r="L227" s="122">
        <v>58.899255909423012</v>
      </c>
      <c r="M227" s="122">
        <v>51.056740715362153</v>
      </c>
      <c r="N227" s="122">
        <v>56.328678476441297</v>
      </c>
      <c r="O227" s="122">
        <v>57.073053395769726</v>
      </c>
      <c r="P227" s="122">
        <v>58.284172453349342</v>
      </c>
      <c r="Q227" s="122">
        <v>56.719300420258271</v>
      </c>
      <c r="R227" s="122">
        <v>55.793765863163877</v>
      </c>
      <c r="S227" s="122">
        <v>56.980085563530984</v>
      </c>
      <c r="T227" s="122">
        <v>55.613655277643367</v>
      </c>
      <c r="U227" s="122">
        <v>60.784492432187385</v>
      </c>
      <c r="V227" s="122">
        <v>78.143714115624064</v>
      </c>
      <c r="W227" s="122">
        <v>87.357358327527862</v>
      </c>
      <c r="X227" s="122">
        <v>67.232309521363149</v>
      </c>
      <c r="Y227" s="122">
        <v>47.313039582642801</v>
      </c>
      <c r="DA227" s="130" t="s">
        <v>2651</v>
      </c>
    </row>
    <row r="228" spans="1:105" ht="12" customHeight="1" x14ac:dyDescent="0.25">
      <c r="A228" s="97" t="s">
        <v>175</v>
      </c>
      <c r="B228" s="98">
        <v>45.77768632337883</v>
      </c>
      <c r="C228" s="98">
        <v>47.554178141352608</v>
      </c>
      <c r="D228" s="98">
        <v>50.399677838340708</v>
      </c>
      <c r="E228" s="98">
        <v>47.175780717761555</v>
      </c>
      <c r="F228" s="98">
        <v>48.138643244752366</v>
      </c>
      <c r="G228" s="98">
        <v>48.111986850514889</v>
      </c>
      <c r="H228" s="98">
        <v>49.690077190896268</v>
      </c>
      <c r="I228" s="98">
        <v>51.03817321185101</v>
      </c>
      <c r="J228" s="98">
        <v>52.511340914695623</v>
      </c>
      <c r="K228" s="98">
        <v>57.774194864758343</v>
      </c>
      <c r="L228" s="98">
        <v>61.312368655630117</v>
      </c>
      <c r="M228" s="98">
        <v>53.170127486103162</v>
      </c>
      <c r="N228" s="98">
        <v>58.661871399264889</v>
      </c>
      <c r="O228" s="98">
        <v>59.444083590773893</v>
      </c>
      <c r="P228" s="98">
        <v>60.684952084529812</v>
      </c>
      <c r="Q228" s="98">
        <v>59.02636659673253</v>
      </c>
      <c r="R228" s="98">
        <v>58.062712341599209</v>
      </c>
      <c r="S228" s="98">
        <v>59.325055972247725</v>
      </c>
      <c r="T228" s="98">
        <v>58.134766489230493</v>
      </c>
      <c r="U228" s="98">
        <v>63.663869294178845</v>
      </c>
      <c r="V228" s="98">
        <v>82.691869204203584</v>
      </c>
      <c r="W228" s="98">
        <v>93.123009217890285</v>
      </c>
      <c r="X228" s="98">
        <v>73.482647872993439</v>
      </c>
      <c r="Y228" s="98">
        <v>51.301173250915674</v>
      </c>
      <c r="DA228" s="63" t="s">
        <v>2652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2653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256.30018113407908</v>
      </c>
      <c r="C231" s="118">
        <f t="shared" si="108"/>
        <v>281.73633862119033</v>
      </c>
      <c r="D231" s="118">
        <f t="shared" si="108"/>
        <v>293.54605783852901</v>
      </c>
      <c r="E231" s="118">
        <f t="shared" si="108"/>
        <v>280.25971797256233</v>
      </c>
      <c r="F231" s="118">
        <f t="shared" si="108"/>
        <v>270.65940073946132</v>
      </c>
      <c r="G231" s="118">
        <f t="shared" si="108"/>
        <v>255.47421877462315</v>
      </c>
      <c r="H231" s="118">
        <f t="shared" si="108"/>
        <v>271.35157139798764</v>
      </c>
      <c r="I231" s="118">
        <f t="shared" si="108"/>
        <v>271.25989290974229</v>
      </c>
      <c r="J231" s="118">
        <f t="shared" si="108"/>
        <v>256.01503835011619</v>
      </c>
      <c r="K231" s="118">
        <f t="shared" si="108"/>
        <v>274.03608087358134</v>
      </c>
      <c r="L231" s="118">
        <f t="shared" si="108"/>
        <v>318.88232163078914</v>
      </c>
      <c r="M231" s="118">
        <f t="shared" si="108"/>
        <v>236.79263234325524</v>
      </c>
      <c r="N231" s="118">
        <f t="shared" si="108"/>
        <v>273.04816214356924</v>
      </c>
      <c r="O231" s="118">
        <f t="shared" si="108"/>
        <v>257.82272609850446</v>
      </c>
      <c r="P231" s="118">
        <f t="shared" si="108"/>
        <v>260.07079526192291</v>
      </c>
      <c r="Q231" s="118">
        <f t="shared" si="108"/>
        <v>240.44278318631157</v>
      </c>
      <c r="R231" s="118">
        <f t="shared" ref="R231:V231" si="109">R232+R235+R237+R246</f>
        <v>255.65780741048556</v>
      </c>
      <c r="S231" s="118">
        <f t="shared" si="109"/>
        <v>250.35746607188759</v>
      </c>
      <c r="T231" s="118">
        <f t="shared" si="109"/>
        <v>230.12017426511198</v>
      </c>
      <c r="U231" s="118">
        <f t="shared" si="109"/>
        <v>236.58503222877133</v>
      </c>
      <c r="V231" s="118">
        <f t="shared" si="109"/>
        <v>210.13621523922438</v>
      </c>
      <c r="W231" s="118">
        <f t="shared" ref="W231:Y231" si="110">W232+W235+W237+W246</f>
        <v>261.61285522536667</v>
      </c>
      <c r="X231" s="118">
        <f t="shared" si="110"/>
        <v>220.20629267241424</v>
      </c>
      <c r="Y231" s="118">
        <f t="shared" si="110"/>
        <v>151.32274062590591</v>
      </c>
      <c r="DA231" s="129" t="s">
        <v>2804</v>
      </c>
    </row>
    <row r="232" spans="1:105" ht="12" customHeight="1" x14ac:dyDescent="0.25">
      <c r="A232" s="121" t="s">
        <v>57</v>
      </c>
      <c r="B232" s="123">
        <f t="shared" ref="B232:Q232" si="111">SUM(B233:B234)</f>
        <v>231.07055827240444</v>
      </c>
      <c r="C232" s="123">
        <f t="shared" si="111"/>
        <v>256.20244347595883</v>
      </c>
      <c r="D232" s="123">
        <f t="shared" si="111"/>
        <v>267.11789103202011</v>
      </c>
      <c r="E232" s="123">
        <f t="shared" si="111"/>
        <v>256.00377237152247</v>
      </c>
      <c r="F232" s="123">
        <f t="shared" si="111"/>
        <v>246.20147325972275</v>
      </c>
      <c r="G232" s="123">
        <f t="shared" si="111"/>
        <v>231.83829319929254</v>
      </c>
      <c r="H232" s="123">
        <f t="shared" si="111"/>
        <v>246.73337341968289</v>
      </c>
      <c r="I232" s="123">
        <f t="shared" si="111"/>
        <v>247.08673437235913</v>
      </c>
      <c r="J232" s="123">
        <f t="shared" si="111"/>
        <v>232.95653510258074</v>
      </c>
      <c r="K232" s="123">
        <f t="shared" si="111"/>
        <v>249.97878248548162</v>
      </c>
      <c r="L232" s="123">
        <f t="shared" si="111"/>
        <v>293.52452364992911</v>
      </c>
      <c r="M232" s="123">
        <f t="shared" si="111"/>
        <v>214.48343265565774</v>
      </c>
      <c r="N232" s="123">
        <f t="shared" si="111"/>
        <v>249.50369697466436</v>
      </c>
      <c r="O232" s="123">
        <f t="shared" si="111"/>
        <v>234.45702478928459</v>
      </c>
      <c r="P232" s="123">
        <f t="shared" si="111"/>
        <v>236.88255776835931</v>
      </c>
      <c r="Q232" s="123">
        <f t="shared" si="111"/>
        <v>218.35879226729469</v>
      </c>
      <c r="R232" s="123">
        <f t="shared" ref="R232:V232" si="112">SUM(R233:R234)</f>
        <v>234.49918115656476</v>
      </c>
      <c r="S232" s="123">
        <f t="shared" si="112"/>
        <v>229.83450516941431</v>
      </c>
      <c r="T232" s="123">
        <f t="shared" si="112"/>
        <v>211.30875552831915</v>
      </c>
      <c r="U232" s="123">
        <f t="shared" si="112"/>
        <v>217.07368246385676</v>
      </c>
      <c r="V232" s="123">
        <f t="shared" si="112"/>
        <v>190.5619505711191</v>
      </c>
      <c r="W232" s="123">
        <f t="shared" ref="W232:Y232" si="113">SUM(W233:W234)</f>
        <v>240.37562802927928</v>
      </c>
      <c r="X232" s="123">
        <f t="shared" si="113"/>
        <v>202.45285039682679</v>
      </c>
      <c r="Y232" s="123">
        <f t="shared" si="113"/>
        <v>138.88009555796967</v>
      </c>
      <c r="DA232" s="130" t="s">
        <v>2805</v>
      </c>
    </row>
    <row r="233" spans="1:105" ht="12" customHeight="1" x14ac:dyDescent="0.25">
      <c r="A233" s="97" t="s">
        <v>212</v>
      </c>
      <c r="B233" s="99">
        <v>228.19865693768003</v>
      </c>
      <c r="C233" s="99">
        <v>252.98997406001527</v>
      </c>
      <c r="D233" s="99">
        <v>263.81352511889423</v>
      </c>
      <c r="E233" s="99">
        <v>252.85228063288946</v>
      </c>
      <c r="F233" s="99">
        <v>243.21852189932338</v>
      </c>
      <c r="G233" s="99">
        <v>229.04341354507861</v>
      </c>
      <c r="H233" s="99">
        <v>243.76479105545269</v>
      </c>
      <c r="I233" s="99">
        <v>244.12232032210687</v>
      </c>
      <c r="J233" s="99">
        <v>230.18500148047659</v>
      </c>
      <c r="K233" s="99">
        <v>247.01292706517816</v>
      </c>
      <c r="L233" s="99">
        <v>290.04041133235603</v>
      </c>
      <c r="M233" s="99">
        <v>211.97503668919862</v>
      </c>
      <c r="N233" s="99">
        <v>246.5854457601358</v>
      </c>
      <c r="O233" s="99">
        <v>231.72882326269001</v>
      </c>
      <c r="P233" s="99">
        <v>234.14209761248495</v>
      </c>
      <c r="Q233" s="99">
        <v>215.839918337857</v>
      </c>
      <c r="R233" s="99">
        <v>231.75223281161686</v>
      </c>
      <c r="S233" s="99">
        <v>227.08289111724935</v>
      </c>
      <c r="T233" s="99">
        <v>208.71385835139083</v>
      </c>
      <c r="U233" s="99">
        <v>214.3180076354721</v>
      </c>
      <c r="V233" s="99">
        <v>188.06674361350275</v>
      </c>
      <c r="W233" s="99">
        <v>237.1287966554678</v>
      </c>
      <c r="X233" s="99">
        <v>199.67037803250986</v>
      </c>
      <c r="Y233" s="99">
        <v>136.93580263932785</v>
      </c>
      <c r="DA233" s="63" t="s">
        <v>2806</v>
      </c>
    </row>
    <row r="234" spans="1:105" ht="12" customHeight="1" x14ac:dyDescent="0.25">
      <c r="A234" s="97" t="s">
        <v>53</v>
      </c>
      <c r="B234" s="99">
        <v>2.8719013347244129</v>
      </c>
      <c r="C234" s="99">
        <v>3.2124694159435871</v>
      </c>
      <c r="D234" s="99">
        <v>3.304365913125868</v>
      </c>
      <c r="E234" s="99">
        <v>3.1514917386329961</v>
      </c>
      <c r="F234" s="99">
        <v>2.9829513603993627</v>
      </c>
      <c r="G234" s="99">
        <v>2.7948796542139371</v>
      </c>
      <c r="H234" s="99">
        <v>2.9685823642301989</v>
      </c>
      <c r="I234" s="99">
        <v>2.9644140502522704</v>
      </c>
      <c r="J234" s="99">
        <v>2.7715336221041702</v>
      </c>
      <c r="K234" s="99">
        <v>2.9658554203034693</v>
      </c>
      <c r="L234" s="99">
        <v>3.4841123175730733</v>
      </c>
      <c r="M234" s="99">
        <v>2.5083959664591262</v>
      </c>
      <c r="N234" s="99">
        <v>2.9182512145285777</v>
      </c>
      <c r="O234" s="99">
        <v>2.7282015265945647</v>
      </c>
      <c r="P234" s="99">
        <v>2.7404601558743593</v>
      </c>
      <c r="Q234" s="99">
        <v>2.5188739294376941</v>
      </c>
      <c r="R234" s="99">
        <v>2.7469483449478873</v>
      </c>
      <c r="S234" s="99">
        <v>2.7516140521649577</v>
      </c>
      <c r="T234" s="99">
        <v>2.5948971769283373</v>
      </c>
      <c r="U234" s="99">
        <v>2.7556748283846622</v>
      </c>
      <c r="V234" s="99">
        <v>2.4952069576163551</v>
      </c>
      <c r="W234" s="99">
        <v>3.2468313738115002</v>
      </c>
      <c r="X234" s="99">
        <v>2.7824723643169214</v>
      </c>
      <c r="Y234" s="99">
        <v>1.9442929186418287</v>
      </c>
      <c r="DA234" s="63" t="s">
        <v>2807</v>
      </c>
    </row>
    <row r="235" spans="1:105" ht="12" customHeight="1" x14ac:dyDescent="0.25">
      <c r="A235" s="121" t="s">
        <v>92</v>
      </c>
      <c r="B235" s="123">
        <f t="shared" ref="B235:Y235" si="114">B236</f>
        <v>9.5203878963481273E-2</v>
      </c>
      <c r="C235" s="123">
        <f t="shared" si="114"/>
        <v>9.6862024518642231E-2</v>
      </c>
      <c r="D235" s="123">
        <f t="shared" si="114"/>
        <v>9.8128497263357886E-2</v>
      </c>
      <c r="E235" s="123">
        <f t="shared" si="114"/>
        <v>0.12273336553454618</v>
      </c>
      <c r="F235" s="123">
        <f t="shared" si="114"/>
        <v>0.10276489797869019</v>
      </c>
      <c r="G235" s="123">
        <f t="shared" si="114"/>
        <v>0.10481179747909443</v>
      </c>
      <c r="H235" s="123">
        <f t="shared" si="114"/>
        <v>0.11005561029555019</v>
      </c>
      <c r="I235" s="123">
        <f t="shared" si="114"/>
        <v>0.11621405333796478</v>
      </c>
      <c r="J235" s="123">
        <f t="shared" si="114"/>
        <v>0.13116301323478011</v>
      </c>
      <c r="K235" s="123">
        <f t="shared" si="114"/>
        <v>0.14562952156464473</v>
      </c>
      <c r="L235" s="123">
        <f t="shared" si="114"/>
        <v>0.20724627544384333</v>
      </c>
      <c r="M235" s="123">
        <f t="shared" si="114"/>
        <v>0.17386867157247424</v>
      </c>
      <c r="N235" s="123">
        <f t="shared" si="114"/>
        <v>0.16005236095452363</v>
      </c>
      <c r="O235" s="123">
        <f t="shared" si="114"/>
        <v>0.14084732764580915</v>
      </c>
      <c r="P235" s="123">
        <f t="shared" si="114"/>
        <v>0.12269411648209916</v>
      </c>
      <c r="Q235" s="123">
        <f t="shared" si="114"/>
        <v>9.5700769445003483E-2</v>
      </c>
      <c r="R235" s="123">
        <f t="shared" si="114"/>
        <v>7.6242498823618679E-2</v>
      </c>
      <c r="S235" s="123">
        <f t="shared" si="114"/>
        <v>6.1454547335242762E-2</v>
      </c>
      <c r="T235" s="123">
        <f t="shared" si="114"/>
        <v>6.8114293061857914E-2</v>
      </c>
      <c r="U235" s="123">
        <f t="shared" si="114"/>
        <v>9.2787988952872116E-2</v>
      </c>
      <c r="V235" s="123">
        <f t="shared" si="114"/>
        <v>0.1351059946820361</v>
      </c>
      <c r="W235" s="123">
        <f t="shared" si="114"/>
        <v>0.21703424576940078</v>
      </c>
      <c r="X235" s="123">
        <f t="shared" si="114"/>
        <v>0.24846817012028979</v>
      </c>
      <c r="Y235" s="123">
        <f t="shared" si="114"/>
        <v>0.35622111484735342</v>
      </c>
      <c r="DA235" s="130" t="s">
        <v>2808</v>
      </c>
    </row>
    <row r="236" spans="1:105" ht="12" customHeight="1" x14ac:dyDescent="0.25">
      <c r="A236" s="97" t="s">
        <v>53</v>
      </c>
      <c r="B236" s="99">
        <f>RES_hhdet_fecs!B67</f>
        <v>9.5203878963481273E-2</v>
      </c>
      <c r="C236" s="99">
        <f>RES_hhdet_fecs!C67</f>
        <v>9.6862024518642231E-2</v>
      </c>
      <c r="D236" s="99">
        <f>RES_hhdet_fecs!D67</f>
        <v>9.8128497263357886E-2</v>
      </c>
      <c r="E236" s="99">
        <f>RES_hhdet_fecs!E67</f>
        <v>0.12273336553454618</v>
      </c>
      <c r="F236" s="99">
        <f>RES_hhdet_fecs!F67</f>
        <v>0.10276489797869019</v>
      </c>
      <c r="G236" s="99">
        <f>RES_hhdet_fecs!G67</f>
        <v>0.10481179747909443</v>
      </c>
      <c r="H236" s="99">
        <f>RES_hhdet_fecs!H67</f>
        <v>0.11005561029555019</v>
      </c>
      <c r="I236" s="99">
        <f>RES_hhdet_fecs!I67</f>
        <v>0.11621405333796478</v>
      </c>
      <c r="J236" s="99">
        <f>RES_hhdet_fecs!J67</f>
        <v>0.13116301323478011</v>
      </c>
      <c r="K236" s="99">
        <f>RES_hhdet_fecs!K67</f>
        <v>0.14562952156464473</v>
      </c>
      <c r="L236" s="99">
        <f>RES_hhdet_fecs!L67</f>
        <v>0.20724627544384333</v>
      </c>
      <c r="M236" s="99">
        <f>RES_hhdet_fecs!M67</f>
        <v>0.17386867157247424</v>
      </c>
      <c r="N236" s="99">
        <f>RES_hhdet_fecs!N67</f>
        <v>0.16005236095452363</v>
      </c>
      <c r="O236" s="99">
        <f>RES_hhdet_fecs!O67</f>
        <v>0.14084732764580915</v>
      </c>
      <c r="P236" s="99">
        <f>RES_hhdet_fecs!P67</f>
        <v>0.12269411648209916</v>
      </c>
      <c r="Q236" s="99">
        <f>RES_hhdet_fecs!Q67</f>
        <v>9.5700769445003483E-2</v>
      </c>
      <c r="R236" s="99">
        <f>RES_hhdet_fecs!R67</f>
        <v>7.6242498823618679E-2</v>
      </c>
      <c r="S236" s="99">
        <f>RES_hhdet_fecs!S67</f>
        <v>6.1454547335242762E-2</v>
      </c>
      <c r="T236" s="99">
        <f>RES_hhdet_fecs!T67</f>
        <v>6.8114293061857914E-2</v>
      </c>
      <c r="U236" s="99">
        <f>RES_hhdet_fecs!U67</f>
        <v>9.2787988952872116E-2</v>
      </c>
      <c r="V236" s="99">
        <f>RES_hhdet_fecs!V67</f>
        <v>0.1351059946820361</v>
      </c>
      <c r="W236" s="99">
        <f>RES_hhdet_fecs!W67</f>
        <v>0.21703424576940078</v>
      </c>
      <c r="X236" s="99">
        <f>RES_hhdet_fecs!X67</f>
        <v>0.24846817012028979</v>
      </c>
      <c r="Y236" s="99">
        <f>RES_hhdet_fecs!Y67</f>
        <v>0.35622111484735342</v>
      </c>
      <c r="DA236" s="63" t="s">
        <v>2809</v>
      </c>
    </row>
    <row r="237" spans="1:105" ht="12" customHeight="1" x14ac:dyDescent="0.25">
      <c r="A237" s="121" t="s">
        <v>55</v>
      </c>
      <c r="B237" s="123">
        <v>22.953782689725671</v>
      </c>
      <c r="C237" s="123">
        <v>23.178294375391754</v>
      </c>
      <c r="D237" s="123">
        <v>23.942881288905987</v>
      </c>
      <c r="E237" s="123">
        <v>21.899736952445835</v>
      </c>
      <c r="F237" s="123">
        <v>22.08475149606026</v>
      </c>
      <c r="G237" s="123">
        <v>21.276106014068887</v>
      </c>
      <c r="H237" s="123">
        <v>22.19615855220087</v>
      </c>
      <c r="I237" s="123">
        <v>21.702724054716121</v>
      </c>
      <c r="J237" s="123">
        <v>20.513666855287909</v>
      </c>
      <c r="K237" s="123">
        <v>21.262967357280164</v>
      </c>
      <c r="L237" s="123">
        <v>22.348457085918369</v>
      </c>
      <c r="M237" s="123">
        <v>19.712725076662881</v>
      </c>
      <c r="N237" s="123">
        <v>20.729768958397216</v>
      </c>
      <c r="O237" s="123">
        <v>20.54393909258302</v>
      </c>
      <c r="P237" s="123">
        <v>20.34715853785189</v>
      </c>
      <c r="Q237" s="123">
        <v>19.351700452821241</v>
      </c>
      <c r="R237" s="123">
        <v>18.495309198543456</v>
      </c>
      <c r="S237" s="123">
        <v>17.822080574685259</v>
      </c>
      <c r="T237" s="123">
        <v>16.165425351631157</v>
      </c>
      <c r="U237" s="123">
        <v>16.5904452226671</v>
      </c>
      <c r="V237" s="123">
        <v>15.789925037862707</v>
      </c>
      <c r="W237" s="123">
        <v>16.937789831730111</v>
      </c>
      <c r="X237" s="123">
        <v>14.219560462053249</v>
      </c>
      <c r="Y237" s="123">
        <v>9.7263308443272916</v>
      </c>
      <c r="DA237" s="130" t="s">
        <v>2810</v>
      </c>
    </row>
    <row r="238" spans="1:105" ht="12" customHeight="1" x14ac:dyDescent="0.25">
      <c r="A238" s="97" t="s">
        <v>134</v>
      </c>
      <c r="B238" s="99">
        <v>23.059695231813009</v>
      </c>
      <c r="C238" s="99">
        <v>23.30682265083442</v>
      </c>
      <c r="D238" s="99">
        <v>24.100858288263751</v>
      </c>
      <c r="E238" s="99">
        <v>22.004102242330383</v>
      </c>
      <c r="F238" s="99">
        <v>22.205037002901424</v>
      </c>
      <c r="G238" s="99">
        <v>21.352326572662648</v>
      </c>
      <c r="H238" s="99">
        <v>22.316766907973861</v>
      </c>
      <c r="I238" s="99">
        <v>21.830948928461122</v>
      </c>
      <c r="J238" s="99">
        <v>20.609683961245437</v>
      </c>
      <c r="K238" s="99">
        <v>21.369911667968815</v>
      </c>
      <c r="L238" s="99">
        <v>22.496254031765925</v>
      </c>
      <c r="M238" s="99">
        <v>19.733512169370687</v>
      </c>
      <c r="N238" s="99">
        <v>20.793739628458944</v>
      </c>
      <c r="O238" s="99">
        <v>20.609850606158329</v>
      </c>
      <c r="P238" s="99">
        <v>20.430281201643655</v>
      </c>
      <c r="Q238" s="99">
        <v>19.415276048214199</v>
      </c>
      <c r="R238" s="99">
        <v>18.536182635136811</v>
      </c>
      <c r="S238" s="99">
        <v>17.861583735174261</v>
      </c>
      <c r="T238" s="99">
        <v>16.171254378062127</v>
      </c>
      <c r="U238" s="99">
        <v>16.624951369016799</v>
      </c>
      <c r="V238" s="99">
        <v>15.811830707447522</v>
      </c>
      <c r="W238" s="99">
        <v>17.014907970021831</v>
      </c>
      <c r="X238" s="99">
        <v>14.24471529457128</v>
      </c>
      <c r="Y238" s="99">
        <v>9.56844383436</v>
      </c>
      <c r="DA238" s="63" t="s">
        <v>2811</v>
      </c>
    </row>
    <row r="239" spans="1:105" ht="12" customHeight="1" x14ac:dyDescent="0.25">
      <c r="A239" s="97" t="s">
        <v>133</v>
      </c>
      <c r="B239" s="99">
        <v>21.215793150841581</v>
      </c>
      <c r="C239" s="99">
        <v>20.777055931932953</v>
      </c>
      <c r="D239" s="99">
        <v>21.76112930945699</v>
      </c>
      <c r="E239" s="99">
        <v>20.045508162296802</v>
      </c>
      <c r="F239" s="99">
        <v>20.510268449998748</v>
      </c>
      <c r="G239" s="99">
        <v>20.024124113784882</v>
      </c>
      <c r="H239" s="99">
        <v>20.704792368612992</v>
      </c>
      <c r="I239" s="99">
        <v>19.560285305872625</v>
      </c>
      <c r="J239" s="99">
        <v>18.631127227089539</v>
      </c>
      <c r="K239" s="99">
        <v>19.394040179632455</v>
      </c>
      <c r="L239" s="99">
        <v>20.557649246372701</v>
      </c>
      <c r="M239" s="99">
        <v>18.217634573412614</v>
      </c>
      <c r="N239" s="99">
        <v>19.385769553641513</v>
      </c>
      <c r="O239" s="99">
        <v>19.415739803924311</v>
      </c>
      <c r="P239" s="99">
        <v>19.162917216207138</v>
      </c>
      <c r="Q239" s="99">
        <v>18.367409733841246</v>
      </c>
      <c r="R239" s="99">
        <v>17.847133607968509</v>
      </c>
      <c r="S239" s="99">
        <v>16.689227056466908</v>
      </c>
      <c r="T239" s="99">
        <v>15.640932551416878</v>
      </c>
      <c r="U239" s="99">
        <v>15.8183966805198</v>
      </c>
      <c r="V239" s="99">
        <v>14.486395237814326</v>
      </c>
      <c r="W239" s="99">
        <v>15.746535637302344</v>
      </c>
      <c r="X239" s="99">
        <v>13.151459213949064</v>
      </c>
      <c r="Y239" s="99">
        <v>9.0735299003098078</v>
      </c>
      <c r="DA239" s="63" t="s">
        <v>2812</v>
      </c>
    </row>
    <row r="240" spans="1:105" ht="12" customHeight="1" x14ac:dyDescent="0.25">
      <c r="A240" s="100" t="s">
        <v>212</v>
      </c>
      <c r="B240" s="102">
        <v>18.547129929075162</v>
      </c>
      <c r="C240" s="102">
        <v>17.961953539859003</v>
      </c>
      <c r="D240" s="102">
        <v>18.844240984921552</v>
      </c>
      <c r="E240" s="102">
        <v>17.304256993123836</v>
      </c>
      <c r="F240" s="102">
        <v>17.721196713581339</v>
      </c>
      <c r="G240" s="102">
        <v>17.351898440343994</v>
      </c>
      <c r="H240" s="102">
        <v>17.858914498881788</v>
      </c>
      <c r="I240" s="102">
        <v>16.910892926778853</v>
      </c>
      <c r="J240" s="102">
        <v>15.995832718828771</v>
      </c>
      <c r="K240" s="102">
        <v>16.638775063362186</v>
      </c>
      <c r="L240" s="102">
        <v>17.596285424637674</v>
      </c>
      <c r="M240" s="102">
        <v>15.634673185945285</v>
      </c>
      <c r="N240" s="102">
        <v>16.62544195599861</v>
      </c>
      <c r="O240" s="102">
        <v>16.63460092367977</v>
      </c>
      <c r="P240" s="102">
        <v>16.401148854608195</v>
      </c>
      <c r="Q240" s="102">
        <v>15.702597151909798</v>
      </c>
      <c r="R240" s="102">
        <v>15.289409779701019</v>
      </c>
      <c r="S240" s="102">
        <v>14.167256011305099</v>
      </c>
      <c r="T240" s="102">
        <v>13.287186913103511</v>
      </c>
      <c r="U240" s="102">
        <v>13.311737709514965</v>
      </c>
      <c r="V240" s="102">
        <v>12.035559181539432</v>
      </c>
      <c r="W240" s="102">
        <v>12.938178343566484</v>
      </c>
      <c r="X240" s="102">
        <v>10.754985712940522</v>
      </c>
      <c r="Y240" s="102">
        <v>7.5321511153098895</v>
      </c>
      <c r="DA240" s="131" t="s">
        <v>2813</v>
      </c>
    </row>
    <row r="241" spans="1:105" ht="12" customHeight="1" x14ac:dyDescent="0.25">
      <c r="A241" s="103" t="s">
        <v>52</v>
      </c>
      <c r="B241" s="105">
        <v>2.6686632217664168</v>
      </c>
      <c r="C241" s="105">
        <v>2.8151023920739484</v>
      </c>
      <c r="D241" s="105">
        <v>2.9168883245354369</v>
      </c>
      <c r="E241" s="105">
        <v>2.7412511691729646</v>
      </c>
      <c r="F241" s="105">
        <v>2.7890717364174078</v>
      </c>
      <c r="G241" s="105">
        <v>2.6722256734408854</v>
      </c>
      <c r="H241" s="105">
        <v>2.8458778697312082</v>
      </c>
      <c r="I241" s="105">
        <v>2.6493923790937757</v>
      </c>
      <c r="J241" s="105">
        <v>2.6352945082607682</v>
      </c>
      <c r="K241" s="105">
        <v>2.7552651162702699</v>
      </c>
      <c r="L241" s="105">
        <v>2.9613638217350213</v>
      </c>
      <c r="M241" s="105">
        <v>2.5829613874673298</v>
      </c>
      <c r="N241" s="105">
        <v>2.7603275976429082</v>
      </c>
      <c r="O241" s="105">
        <v>2.7811388802445371</v>
      </c>
      <c r="P241" s="105">
        <v>2.7617683615989437</v>
      </c>
      <c r="Q241" s="105">
        <v>2.6648125819314461</v>
      </c>
      <c r="R241" s="105">
        <v>2.5577238282674899</v>
      </c>
      <c r="S241" s="105">
        <v>2.5219710451618043</v>
      </c>
      <c r="T241" s="105">
        <v>2.3537456383133653</v>
      </c>
      <c r="U241" s="105">
        <v>2.5066589710048359</v>
      </c>
      <c r="V241" s="105">
        <v>2.4508360562748912</v>
      </c>
      <c r="W241" s="105">
        <v>2.8083572937358583</v>
      </c>
      <c r="X241" s="105">
        <v>2.3964735010085447</v>
      </c>
      <c r="Y241" s="105">
        <v>1.5413787849999174</v>
      </c>
      <c r="DA241" s="132" t="s">
        <v>2814</v>
      </c>
    </row>
    <row r="242" spans="1:105" ht="12" customHeight="1" x14ac:dyDescent="0.25">
      <c r="A242" s="106" t="s">
        <v>122</v>
      </c>
      <c r="B242" s="102">
        <v>19.935090274138137</v>
      </c>
      <c r="C242" s="102">
        <v>19.509365871431264</v>
      </c>
      <c r="D242" s="102">
        <v>19.434474494655461</v>
      </c>
      <c r="E242" s="102">
        <v>18.946259740709156</v>
      </c>
      <c r="F242" s="102">
        <v>18.745965757631442</v>
      </c>
      <c r="G242" s="102">
        <v>19.204443456120654</v>
      </c>
      <c r="H242" s="102">
        <v>18.971220454731807</v>
      </c>
      <c r="I242" s="102">
        <v>18.30807488234689</v>
      </c>
      <c r="J242" s="102">
        <v>18.002366730464843</v>
      </c>
      <c r="K242" s="102">
        <v>18.461739785385976</v>
      </c>
      <c r="L242" s="102">
        <v>18.427918074856517</v>
      </c>
      <c r="M242" s="102">
        <v>19.201172615304433</v>
      </c>
      <c r="N242" s="102">
        <v>19.060579280251893</v>
      </c>
      <c r="O242" s="102">
        <v>18.834739910534495</v>
      </c>
      <c r="P242" s="102">
        <v>18.169738103979427</v>
      </c>
      <c r="Q242" s="102">
        <v>17.680400072777747</v>
      </c>
      <c r="R242" s="102">
        <v>17.396711274352509</v>
      </c>
      <c r="S242" s="102">
        <v>16.7009177707275</v>
      </c>
      <c r="T242" s="102">
        <v>16.023846808180522</v>
      </c>
      <c r="U242" s="102">
        <v>15.487006539499069</v>
      </c>
      <c r="V242" s="102">
        <v>15.1234687795822</v>
      </c>
      <c r="W242" s="102">
        <v>14.523173393483358</v>
      </c>
      <c r="X242" s="102">
        <v>13.534177728805444</v>
      </c>
      <c r="Y242" s="102">
        <v>13.585563084700699</v>
      </c>
      <c r="DA242" s="131" t="s">
        <v>2815</v>
      </c>
    </row>
    <row r="243" spans="1:105" ht="12" customHeight="1" x14ac:dyDescent="0.25">
      <c r="A243" s="107" t="s">
        <v>121</v>
      </c>
      <c r="B243" s="105">
        <v>18.822970561939986</v>
      </c>
      <c r="C243" s="105">
        <v>18.406223955734792</v>
      </c>
      <c r="D243" s="105">
        <v>18.361810800273229</v>
      </c>
      <c r="E243" s="105">
        <v>17.930555998663472</v>
      </c>
      <c r="F243" s="105">
        <v>17.723408004977518</v>
      </c>
      <c r="G243" s="105">
        <v>18.166095492048314</v>
      </c>
      <c r="H243" s="105">
        <v>17.931083501046494</v>
      </c>
      <c r="I243" s="105">
        <v>17.393987578239027</v>
      </c>
      <c r="J243" s="105">
        <v>17.067974171718564</v>
      </c>
      <c r="K243" s="105">
        <v>17.5062691018931</v>
      </c>
      <c r="L243" s="105">
        <v>17.461024354126977</v>
      </c>
      <c r="M243" s="105">
        <v>18.210028973989726</v>
      </c>
      <c r="N243" s="105">
        <v>18.128203780184997</v>
      </c>
      <c r="O243" s="105">
        <v>17.874299757662406</v>
      </c>
      <c r="P243" s="105">
        <v>17.182255218645974</v>
      </c>
      <c r="Q243" s="105">
        <v>16.738701343167978</v>
      </c>
      <c r="R243" s="105">
        <v>16.396027956885067</v>
      </c>
      <c r="S243" s="105">
        <v>15.685940617624857</v>
      </c>
      <c r="T243" s="105">
        <v>15.168701476435304</v>
      </c>
      <c r="U243" s="105">
        <v>14.650178739341792</v>
      </c>
      <c r="V243" s="105">
        <v>14.419245293732875</v>
      </c>
      <c r="W243" s="105">
        <v>13.796587873185514</v>
      </c>
      <c r="X243" s="105">
        <v>12.889982901971484</v>
      </c>
      <c r="Y243" s="105">
        <v>12.986768983766083</v>
      </c>
      <c r="DA243" s="132" t="s">
        <v>2816</v>
      </c>
    </row>
    <row r="244" spans="1:105" ht="12" customHeight="1" x14ac:dyDescent="0.25">
      <c r="A244" s="108" t="s">
        <v>53</v>
      </c>
      <c r="B244" s="99">
        <v>16.034205555815237</v>
      </c>
      <c r="C244" s="99">
        <v>15.573600930764917</v>
      </c>
      <c r="D244" s="99">
        <v>15.550971089237818</v>
      </c>
      <c r="E244" s="99">
        <v>15.123546145180368</v>
      </c>
      <c r="F244" s="99">
        <v>14.946459869197033</v>
      </c>
      <c r="G244" s="99">
        <v>15.356714929733348</v>
      </c>
      <c r="H244" s="99">
        <v>15.134236970612033</v>
      </c>
      <c r="I244" s="99">
        <v>14.84134648534982</v>
      </c>
      <c r="J244" s="99">
        <v>14.45190687403251</v>
      </c>
      <c r="K244" s="99">
        <v>14.825042652131204</v>
      </c>
      <c r="L244" s="99">
        <v>14.747325820257551</v>
      </c>
      <c r="M244" s="99">
        <v>15.422181570788482</v>
      </c>
      <c r="N244" s="99">
        <v>15.339177869608344</v>
      </c>
      <c r="O244" s="99">
        <v>15.091692231328789</v>
      </c>
      <c r="P244" s="99">
        <v>14.489082225318061</v>
      </c>
      <c r="Q244" s="99">
        <v>14.075485471512119</v>
      </c>
      <c r="R244" s="99">
        <v>13.785853703937169</v>
      </c>
      <c r="S244" s="99">
        <v>13.162187360643486</v>
      </c>
      <c r="T244" s="99">
        <v>12.728261532766011</v>
      </c>
      <c r="U244" s="99">
        <v>12.263410561311526</v>
      </c>
      <c r="V244" s="99">
        <v>12.032407060643793</v>
      </c>
      <c r="W244" s="99">
        <v>11.382237758125775</v>
      </c>
      <c r="X244" s="99">
        <v>10.620055379882384</v>
      </c>
      <c r="Y244" s="99">
        <v>10.841502213342832</v>
      </c>
      <c r="DA244" s="63" t="s">
        <v>2817</v>
      </c>
    </row>
    <row r="245" spans="1:105" ht="12" customHeight="1" x14ac:dyDescent="0.25">
      <c r="A245" s="108" t="s">
        <v>52</v>
      </c>
      <c r="B245" s="99">
        <v>2.7887650061247444</v>
      </c>
      <c r="C245" s="99">
        <v>2.8326230249698754</v>
      </c>
      <c r="D245" s="99">
        <v>2.8108397110354071</v>
      </c>
      <c r="E245" s="99">
        <v>2.8070098534831045</v>
      </c>
      <c r="F245" s="99">
        <v>2.7769481357804855</v>
      </c>
      <c r="G245" s="99">
        <v>2.8093805623149635</v>
      </c>
      <c r="H245" s="99">
        <v>2.7968465304344612</v>
      </c>
      <c r="I245" s="99">
        <v>2.5526410928892087</v>
      </c>
      <c r="J245" s="99">
        <v>2.6160672976860591</v>
      </c>
      <c r="K245" s="99">
        <v>2.6812264497618989</v>
      </c>
      <c r="L245" s="99">
        <v>2.7136985338694295</v>
      </c>
      <c r="M245" s="99">
        <v>2.7878474032012446</v>
      </c>
      <c r="N245" s="99">
        <v>2.7890259105766506</v>
      </c>
      <c r="O245" s="99">
        <v>2.7826075263336194</v>
      </c>
      <c r="P245" s="99">
        <v>2.693172993327912</v>
      </c>
      <c r="Q245" s="99">
        <v>2.6632158716558596</v>
      </c>
      <c r="R245" s="99">
        <v>2.610174252947898</v>
      </c>
      <c r="S245" s="99">
        <v>2.5237532569813679</v>
      </c>
      <c r="T245" s="99">
        <v>2.4404399436692921</v>
      </c>
      <c r="U245" s="99">
        <v>2.386768178030267</v>
      </c>
      <c r="V245" s="99">
        <v>2.3868382330890814</v>
      </c>
      <c r="W245" s="99">
        <v>2.414350115059738</v>
      </c>
      <c r="X245" s="99">
        <v>2.2699275220890978</v>
      </c>
      <c r="Y245" s="99">
        <v>2.1452667704232553</v>
      </c>
      <c r="DA245" s="63" t="s">
        <v>2818</v>
      </c>
    </row>
    <row r="246" spans="1:105" ht="12" customHeight="1" x14ac:dyDescent="0.25">
      <c r="A246" s="121" t="s">
        <v>54</v>
      </c>
      <c r="B246" s="123">
        <v>2.1806362929855023</v>
      </c>
      <c r="C246" s="123">
        <v>2.2587387453210468</v>
      </c>
      <c r="D246" s="123">
        <v>2.3871570203395436</v>
      </c>
      <c r="E246" s="123">
        <v>2.2334752830594651</v>
      </c>
      <c r="F246" s="123">
        <v>2.2704110856995836</v>
      </c>
      <c r="G246" s="123">
        <v>2.2550077637826171</v>
      </c>
      <c r="H246" s="123">
        <v>2.3119838158083166</v>
      </c>
      <c r="I246" s="123">
        <v>2.3542204293290863</v>
      </c>
      <c r="J246" s="123">
        <v>2.4136733790127369</v>
      </c>
      <c r="K246" s="123">
        <v>2.6487015092549266</v>
      </c>
      <c r="L246" s="123">
        <v>2.8020946194978493</v>
      </c>
      <c r="M246" s="123">
        <v>2.4226059393621391</v>
      </c>
      <c r="N246" s="123">
        <v>2.6546438495531643</v>
      </c>
      <c r="O246" s="123">
        <v>2.6809148889910324</v>
      </c>
      <c r="P246" s="123">
        <v>2.7183848392295866</v>
      </c>
      <c r="Q246" s="123">
        <v>2.6365896967506357</v>
      </c>
      <c r="R246" s="123">
        <v>2.587074556553703</v>
      </c>
      <c r="S246" s="123">
        <v>2.639425780452771</v>
      </c>
      <c r="T246" s="123">
        <v>2.5778790920998187</v>
      </c>
      <c r="U246" s="123">
        <v>2.8281165532946342</v>
      </c>
      <c r="V246" s="123">
        <v>3.6492336355605244</v>
      </c>
      <c r="W246" s="123">
        <v>4.0824031185878624</v>
      </c>
      <c r="X246" s="123">
        <v>3.2854136434139276</v>
      </c>
      <c r="Y246" s="123">
        <v>2.3600931087615975</v>
      </c>
      <c r="DA246" s="130" t="s">
        <v>2819</v>
      </c>
    </row>
    <row r="247" spans="1:105" ht="12" customHeight="1" x14ac:dyDescent="0.25">
      <c r="A247" s="97" t="s">
        <v>175</v>
      </c>
      <c r="B247" s="99">
        <v>2.1981219464038606</v>
      </c>
      <c r="C247" s="99">
        <v>2.2792374494058669</v>
      </c>
      <c r="D247" s="99">
        <v>2.4099732172110291</v>
      </c>
      <c r="E247" s="99">
        <v>2.2488859883454535</v>
      </c>
      <c r="F247" s="99">
        <v>2.2867239140751923</v>
      </c>
      <c r="G247" s="99">
        <v>2.2705983543149171</v>
      </c>
      <c r="H247" s="99">
        <v>2.3287030695544195</v>
      </c>
      <c r="I247" s="99">
        <v>2.3738925437675826</v>
      </c>
      <c r="J247" s="99">
        <v>2.4349125372331755</v>
      </c>
      <c r="K247" s="99">
        <v>2.6747051508445376</v>
      </c>
      <c r="L247" s="99">
        <v>2.8308952715805642</v>
      </c>
      <c r="M247" s="99">
        <v>2.4359039047731286</v>
      </c>
      <c r="N247" s="99">
        <v>2.6740304998368338</v>
      </c>
      <c r="O247" s="99">
        <v>2.7027261035730841</v>
      </c>
      <c r="P247" s="99">
        <v>2.7427314646361181</v>
      </c>
      <c r="Q247" s="99">
        <v>2.6589345187427993</v>
      </c>
      <c r="R247" s="99">
        <v>2.6069874317158184</v>
      </c>
      <c r="S247" s="99">
        <v>2.6629109472860417</v>
      </c>
      <c r="T247" s="99">
        <v>2.6006287451014307</v>
      </c>
      <c r="U247" s="99">
        <v>2.864396796158954</v>
      </c>
      <c r="V247" s="99">
        <v>3.7054121954109451</v>
      </c>
      <c r="W247" s="99">
        <v>4.1799299241255481</v>
      </c>
      <c r="X247" s="99">
        <v>3.3677398495273647</v>
      </c>
      <c r="Y247" s="99">
        <v>2.373662843741422</v>
      </c>
      <c r="DA247" s="63" t="s">
        <v>2820</v>
      </c>
    </row>
    <row r="248" spans="1:105" ht="12" customHeight="1" x14ac:dyDescent="0.25">
      <c r="A248" s="109" t="s">
        <v>120</v>
      </c>
      <c r="B248" s="110">
        <v>1.8739249796916206</v>
      </c>
      <c r="C248" s="110">
        <v>1.8475804755400633</v>
      </c>
      <c r="D248" s="110">
        <v>1.8583348642792266</v>
      </c>
      <c r="E248" s="110">
        <v>1.8442849259278729</v>
      </c>
      <c r="F248" s="110">
        <v>1.8500556272328601</v>
      </c>
      <c r="G248" s="110">
        <v>1.8581901142819364</v>
      </c>
      <c r="H248" s="110">
        <v>1.894942746531616</v>
      </c>
      <c r="I248" s="110">
        <v>1.8679881509342025</v>
      </c>
      <c r="J248" s="110">
        <v>1.8943238398893298</v>
      </c>
      <c r="K248" s="110">
        <v>2.0149624527228527</v>
      </c>
      <c r="L248" s="110">
        <v>2.0991283034629364</v>
      </c>
      <c r="M248" s="110">
        <v>2.1013439813379335</v>
      </c>
      <c r="N248" s="110">
        <v>2.1866052317939175</v>
      </c>
      <c r="O248" s="110">
        <v>2.1558972755119128</v>
      </c>
      <c r="P248" s="110">
        <v>2.1273172979102655</v>
      </c>
      <c r="Q248" s="110">
        <v>2.0872414880453278</v>
      </c>
      <c r="R248" s="110">
        <v>2.0974136919115187</v>
      </c>
      <c r="S248" s="110">
        <v>2.0687632208489304</v>
      </c>
      <c r="T248" s="110">
        <v>2.0760403180295794</v>
      </c>
      <c r="U248" s="110">
        <v>2.062229955769173</v>
      </c>
      <c r="V248" s="110">
        <v>2.6840068051469981</v>
      </c>
      <c r="W248" s="110">
        <v>2.6047409673577691</v>
      </c>
      <c r="X248" s="110">
        <v>2.399864628344285</v>
      </c>
      <c r="Y248" s="110">
        <v>2.199109184543123</v>
      </c>
      <c r="DA248" s="60" t="s">
        <v>2821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141.70431885758259</v>
      </c>
      <c r="C250" s="118">
        <f t="shared" si="115"/>
        <v>157.45205272676233</v>
      </c>
      <c r="D250" s="118">
        <f t="shared" si="115"/>
        <v>165.90961872588005</v>
      </c>
      <c r="E250" s="118">
        <f t="shared" si="115"/>
        <v>159.98158022901953</v>
      </c>
      <c r="F250" s="118">
        <f t="shared" si="115"/>
        <v>156.44977749749901</v>
      </c>
      <c r="G250" s="118">
        <f t="shared" si="115"/>
        <v>149.64316175575283</v>
      </c>
      <c r="H250" s="118">
        <f t="shared" si="115"/>
        <v>161.17676060430685</v>
      </c>
      <c r="I250" s="118">
        <f t="shared" si="115"/>
        <v>163.02890923090442</v>
      </c>
      <c r="J250" s="118">
        <f t="shared" si="115"/>
        <v>155.45064892635114</v>
      </c>
      <c r="K250" s="118">
        <f t="shared" si="115"/>
        <v>167.6829010572319</v>
      </c>
      <c r="L250" s="118">
        <f t="shared" si="115"/>
        <v>196.39658740097735</v>
      </c>
      <c r="M250" s="118">
        <f t="shared" si="115"/>
        <v>146.97981162244608</v>
      </c>
      <c r="N250" s="118">
        <f t="shared" si="115"/>
        <v>170.4450843113257</v>
      </c>
      <c r="O250" s="118">
        <f t="shared" si="115"/>
        <v>162.43085917729786</v>
      </c>
      <c r="P250" s="118">
        <f t="shared" si="115"/>
        <v>164.49649842653574</v>
      </c>
      <c r="Q250" s="118">
        <f t="shared" si="115"/>
        <v>153.28041549489151</v>
      </c>
      <c r="R250" s="118">
        <f t="shared" ref="R250:V250" si="116">R251+R254+R256+R265</f>
        <v>165.60324113461809</v>
      </c>
      <c r="S250" s="118">
        <f t="shared" si="116"/>
        <v>167.22166238820191</v>
      </c>
      <c r="T250" s="118">
        <f t="shared" si="116"/>
        <v>159.24875496258335</v>
      </c>
      <c r="U250" s="118">
        <f t="shared" si="116"/>
        <v>170.14652771898125</v>
      </c>
      <c r="V250" s="118">
        <f t="shared" si="116"/>
        <v>156.44984677560609</v>
      </c>
      <c r="W250" s="118">
        <f t="shared" ref="W250:Y250" si="117">W251+W254+W256+W265</f>
        <v>200.04922334134088</v>
      </c>
      <c r="X250" s="118">
        <f t="shared" si="117"/>
        <v>172.67374405672689</v>
      </c>
      <c r="Y250" s="118">
        <f t="shared" si="117"/>
        <v>121.63629165030051</v>
      </c>
      <c r="DA250" s="129" t="s">
        <v>2972</v>
      </c>
    </row>
    <row r="251" spans="1:105" ht="12" customHeight="1" x14ac:dyDescent="0.25">
      <c r="A251" s="121" t="s">
        <v>57</v>
      </c>
      <c r="B251" s="123">
        <f t="shared" ref="B251:Q251" si="118">SUM(B252:B253)</f>
        <v>126.50157649609244</v>
      </c>
      <c r="C251" s="123">
        <f t="shared" si="118"/>
        <v>141.8963163038672</v>
      </c>
      <c r="D251" s="123">
        <f t="shared" si="118"/>
        <v>149.6335878724426</v>
      </c>
      <c r="E251" s="123">
        <f t="shared" si="118"/>
        <v>144.83172802627206</v>
      </c>
      <c r="F251" s="123">
        <f t="shared" si="118"/>
        <v>141.01735243135167</v>
      </c>
      <c r="G251" s="123">
        <f t="shared" si="118"/>
        <v>134.51809611534421</v>
      </c>
      <c r="H251" s="123">
        <f t="shared" si="118"/>
        <v>145.19506937730935</v>
      </c>
      <c r="I251" s="123">
        <f t="shared" si="118"/>
        <v>147.1315278812865</v>
      </c>
      <c r="J251" s="123">
        <f t="shared" si="118"/>
        <v>140.08258421114854</v>
      </c>
      <c r="K251" s="123">
        <f t="shared" si="118"/>
        <v>151.49578945961645</v>
      </c>
      <c r="L251" s="123">
        <f t="shared" si="118"/>
        <v>179.07361444775805</v>
      </c>
      <c r="M251" s="123">
        <f t="shared" si="118"/>
        <v>131.62324038924839</v>
      </c>
      <c r="N251" s="123">
        <f t="shared" si="118"/>
        <v>154.16392504064214</v>
      </c>
      <c r="O251" s="123">
        <f t="shared" si="118"/>
        <v>146.17118168124048</v>
      </c>
      <c r="P251" s="123">
        <f t="shared" si="118"/>
        <v>148.32345937119482</v>
      </c>
      <c r="Q251" s="123">
        <f t="shared" si="118"/>
        <v>137.81626769897602</v>
      </c>
      <c r="R251" s="123">
        <f t="shared" ref="R251:V251" si="119">SUM(R252:R253)</f>
        <v>150.62351480056836</v>
      </c>
      <c r="S251" s="123">
        <f t="shared" si="119"/>
        <v>152.36991284958566</v>
      </c>
      <c r="T251" s="123">
        <f t="shared" si="119"/>
        <v>145.22378490386052</v>
      </c>
      <c r="U251" s="123">
        <f t="shared" si="119"/>
        <v>155.09879727110436</v>
      </c>
      <c r="V251" s="123">
        <f t="shared" si="119"/>
        <v>140.95040337830497</v>
      </c>
      <c r="W251" s="123">
        <f t="shared" ref="W251:Y251" si="120">SUM(W252:W253)</f>
        <v>182.68878687232501</v>
      </c>
      <c r="X251" s="123">
        <f t="shared" si="120"/>
        <v>157.61229456988494</v>
      </c>
      <c r="Y251" s="123">
        <f t="shared" si="120"/>
        <v>110.20603099869713</v>
      </c>
      <c r="DA251" s="130" t="s">
        <v>2973</v>
      </c>
    </row>
    <row r="252" spans="1:105" ht="12" customHeight="1" x14ac:dyDescent="0.25">
      <c r="A252" s="97" t="s">
        <v>212</v>
      </c>
      <c r="B252" s="99">
        <v>123.62967516136803</v>
      </c>
      <c r="C252" s="99">
        <v>138.68384688792361</v>
      </c>
      <c r="D252" s="99">
        <v>146.32922195931673</v>
      </c>
      <c r="E252" s="99">
        <v>141.68023628763908</v>
      </c>
      <c r="F252" s="99">
        <v>138.0344010709523</v>
      </c>
      <c r="G252" s="99">
        <v>131.72321646113028</v>
      </c>
      <c r="H252" s="99">
        <v>142.22648701307915</v>
      </c>
      <c r="I252" s="99">
        <v>144.16711383103424</v>
      </c>
      <c r="J252" s="99">
        <v>137.31105058904438</v>
      </c>
      <c r="K252" s="99">
        <v>148.52993403931299</v>
      </c>
      <c r="L252" s="99">
        <v>175.58950213018497</v>
      </c>
      <c r="M252" s="99">
        <v>129.11484442278928</v>
      </c>
      <c r="N252" s="99">
        <v>151.24567382611357</v>
      </c>
      <c r="O252" s="99">
        <v>143.44298015464591</v>
      </c>
      <c r="P252" s="99">
        <v>145.58299921532046</v>
      </c>
      <c r="Q252" s="99">
        <v>135.29739376953833</v>
      </c>
      <c r="R252" s="99">
        <v>147.87656645562046</v>
      </c>
      <c r="S252" s="99">
        <v>149.61829879742069</v>
      </c>
      <c r="T252" s="99">
        <v>142.62888772693219</v>
      </c>
      <c r="U252" s="99">
        <v>152.3431224427197</v>
      </c>
      <c r="V252" s="99">
        <v>138.45519642068862</v>
      </c>
      <c r="W252" s="99">
        <v>179.44195549851352</v>
      </c>
      <c r="X252" s="99">
        <v>154.82982220556801</v>
      </c>
      <c r="Y252" s="99">
        <v>108.2617380800553</v>
      </c>
      <c r="DA252" s="63" t="s">
        <v>2974</v>
      </c>
    </row>
    <row r="253" spans="1:105" ht="12" customHeight="1" x14ac:dyDescent="0.25">
      <c r="A253" s="97" t="s">
        <v>53</v>
      </c>
      <c r="B253" s="99">
        <v>2.8719013347244129</v>
      </c>
      <c r="C253" s="99">
        <v>3.2124694159435871</v>
      </c>
      <c r="D253" s="99">
        <v>3.304365913125868</v>
      </c>
      <c r="E253" s="99">
        <v>3.1514917386329961</v>
      </c>
      <c r="F253" s="99">
        <v>2.9829513603993627</v>
      </c>
      <c r="G253" s="99">
        <v>2.7948796542139371</v>
      </c>
      <c r="H253" s="99">
        <v>2.9685823642301989</v>
      </c>
      <c r="I253" s="99">
        <v>2.9644140502522704</v>
      </c>
      <c r="J253" s="99">
        <v>2.7715336221041702</v>
      </c>
      <c r="K253" s="99">
        <v>2.9658554203034693</v>
      </c>
      <c r="L253" s="99">
        <v>3.4841123175730733</v>
      </c>
      <c r="M253" s="99">
        <v>2.5083959664591262</v>
      </c>
      <c r="N253" s="99">
        <v>2.9182512145285777</v>
      </c>
      <c r="O253" s="99">
        <v>2.7282015265945647</v>
      </c>
      <c r="P253" s="99">
        <v>2.7404601558743593</v>
      </c>
      <c r="Q253" s="99">
        <v>2.5188739294376941</v>
      </c>
      <c r="R253" s="99">
        <v>2.7469483449478873</v>
      </c>
      <c r="S253" s="99">
        <v>2.7516140521649577</v>
      </c>
      <c r="T253" s="99">
        <v>2.5948971769283373</v>
      </c>
      <c r="U253" s="99">
        <v>2.7556748283846622</v>
      </c>
      <c r="V253" s="99">
        <v>2.4952069576163551</v>
      </c>
      <c r="W253" s="99">
        <v>3.2468313738115002</v>
      </c>
      <c r="X253" s="99">
        <v>2.7824723643169214</v>
      </c>
      <c r="Y253" s="99">
        <v>1.9442929186418287</v>
      </c>
      <c r="DA253" s="63" t="s">
        <v>2975</v>
      </c>
    </row>
    <row r="254" spans="1:105" ht="12" customHeight="1" x14ac:dyDescent="0.25">
      <c r="A254" s="121" t="s">
        <v>92</v>
      </c>
      <c r="B254" s="123">
        <f t="shared" ref="B254:Y254" si="121">B255</f>
        <v>0.18803147334343873</v>
      </c>
      <c r="C254" s="123">
        <f t="shared" si="121"/>
        <v>0.20207281848075465</v>
      </c>
      <c r="D254" s="123">
        <f t="shared" si="121"/>
        <v>0.2165079897059575</v>
      </c>
      <c r="E254" s="123">
        <f t="shared" si="121"/>
        <v>0.28755872212217326</v>
      </c>
      <c r="F254" s="123">
        <f t="shared" si="121"/>
        <v>0.25630266421590314</v>
      </c>
      <c r="G254" s="123">
        <f t="shared" si="121"/>
        <v>0.27931097294806712</v>
      </c>
      <c r="H254" s="123">
        <f t="shared" si="121"/>
        <v>0.31488300212715076</v>
      </c>
      <c r="I254" s="123">
        <f t="shared" si="121"/>
        <v>0.34757054593533959</v>
      </c>
      <c r="J254" s="123">
        <f t="shared" si="121"/>
        <v>0.40540690427283271</v>
      </c>
      <c r="K254" s="123">
        <f t="shared" si="121"/>
        <v>0.46638436142807582</v>
      </c>
      <c r="L254" s="123">
        <f t="shared" si="121"/>
        <v>0.68317315453993377</v>
      </c>
      <c r="M254" s="123">
        <f t="shared" si="121"/>
        <v>0.58447266337350312</v>
      </c>
      <c r="N254" s="123">
        <f t="shared" si="121"/>
        <v>0.54811329723856073</v>
      </c>
      <c r="O254" s="123">
        <f t="shared" si="121"/>
        <v>0.49170895356879024</v>
      </c>
      <c r="P254" s="123">
        <f t="shared" si="121"/>
        <v>0.4388974149607533</v>
      </c>
      <c r="Q254" s="123">
        <f t="shared" si="121"/>
        <v>0.35590438924658163</v>
      </c>
      <c r="R254" s="123">
        <f t="shared" si="121"/>
        <v>0.29822703638463843</v>
      </c>
      <c r="S254" s="123">
        <f t="shared" si="121"/>
        <v>0.25903412488268007</v>
      </c>
      <c r="T254" s="123">
        <f t="shared" si="121"/>
        <v>0.30273769954241864</v>
      </c>
      <c r="U254" s="123">
        <f t="shared" si="121"/>
        <v>0.42082431543351051</v>
      </c>
      <c r="V254" s="123">
        <f t="shared" si="121"/>
        <v>0.61671166185144466</v>
      </c>
      <c r="W254" s="123">
        <f t="shared" si="121"/>
        <v>0.99498985253298022</v>
      </c>
      <c r="X254" s="123">
        <f t="shared" si="121"/>
        <v>1.1424429627726671</v>
      </c>
      <c r="Y254" s="123">
        <f t="shared" si="121"/>
        <v>1.64056891085065</v>
      </c>
      <c r="DA254" s="130" t="s">
        <v>2976</v>
      </c>
    </row>
    <row r="255" spans="1:105" ht="12" customHeight="1" x14ac:dyDescent="0.25">
      <c r="A255" s="97" t="s">
        <v>53</v>
      </c>
      <c r="B255" s="99">
        <f>RES_hhdet_tess!B67</f>
        <v>0.18803147334343873</v>
      </c>
      <c r="C255" s="99">
        <f>RES_hhdet_tess!C67</f>
        <v>0.20207281848075465</v>
      </c>
      <c r="D255" s="99">
        <f>RES_hhdet_tess!D67</f>
        <v>0.2165079897059575</v>
      </c>
      <c r="E255" s="99">
        <f>RES_hhdet_tess!E67</f>
        <v>0.28755872212217326</v>
      </c>
      <c r="F255" s="99">
        <f>RES_hhdet_tess!F67</f>
        <v>0.25630266421590314</v>
      </c>
      <c r="G255" s="99">
        <f>RES_hhdet_tess!G67</f>
        <v>0.27931097294806712</v>
      </c>
      <c r="H255" s="99">
        <f>RES_hhdet_tess!H67</f>
        <v>0.31488300212715076</v>
      </c>
      <c r="I255" s="99">
        <f>RES_hhdet_tess!I67</f>
        <v>0.34757054593533959</v>
      </c>
      <c r="J255" s="99">
        <f>RES_hhdet_tess!J67</f>
        <v>0.40540690427283271</v>
      </c>
      <c r="K255" s="99">
        <f>RES_hhdet_tess!K67</f>
        <v>0.46638436142807582</v>
      </c>
      <c r="L255" s="99">
        <f>RES_hhdet_tess!L67</f>
        <v>0.68317315453993377</v>
      </c>
      <c r="M255" s="99">
        <f>RES_hhdet_tess!M67</f>
        <v>0.58447266337350312</v>
      </c>
      <c r="N255" s="99">
        <f>RES_hhdet_tess!N67</f>
        <v>0.54811329723856073</v>
      </c>
      <c r="O255" s="99">
        <f>RES_hhdet_tess!O67</f>
        <v>0.49170895356879024</v>
      </c>
      <c r="P255" s="99">
        <f>RES_hhdet_tess!P67</f>
        <v>0.4388974149607533</v>
      </c>
      <c r="Q255" s="99">
        <f>RES_hhdet_tess!Q67</f>
        <v>0.35590438924658163</v>
      </c>
      <c r="R255" s="99">
        <f>RES_hhdet_tess!R67</f>
        <v>0.29822703638463843</v>
      </c>
      <c r="S255" s="99">
        <f>RES_hhdet_tess!S67</f>
        <v>0.25903412488268007</v>
      </c>
      <c r="T255" s="99">
        <f>RES_hhdet_tess!T67</f>
        <v>0.30273769954241864</v>
      </c>
      <c r="U255" s="99">
        <f>RES_hhdet_tess!U67</f>
        <v>0.42082431543351051</v>
      </c>
      <c r="V255" s="99">
        <f>RES_hhdet_tess!V67</f>
        <v>0.61671166185144466</v>
      </c>
      <c r="W255" s="99">
        <f>RES_hhdet_tess!W67</f>
        <v>0.99498985253298022</v>
      </c>
      <c r="X255" s="99">
        <f>RES_hhdet_tess!X67</f>
        <v>1.1424429627726671</v>
      </c>
      <c r="Y255" s="99">
        <f>RES_hhdet_tess!Y67</f>
        <v>1.64056891085065</v>
      </c>
      <c r="DA255" s="63" t="s">
        <v>2977</v>
      </c>
    </row>
    <row r="256" spans="1:105" ht="12" customHeight="1" x14ac:dyDescent="0.25">
      <c r="A256" s="121" t="s">
        <v>55</v>
      </c>
      <c r="B256" s="123">
        <v>13.657842450923955</v>
      </c>
      <c r="C256" s="123">
        <v>13.947695848226992</v>
      </c>
      <c r="D256" s="123">
        <v>14.572950381687706</v>
      </c>
      <c r="E256" s="123">
        <v>13.469163376793464</v>
      </c>
      <c r="F256" s="123">
        <v>13.757541134684478</v>
      </c>
      <c r="G256" s="123">
        <v>13.433949531002808</v>
      </c>
      <c r="H256" s="123">
        <v>14.216618370913583</v>
      </c>
      <c r="I256" s="123">
        <v>14.072235175065037</v>
      </c>
      <c r="J256" s="123">
        <v>13.447321594312172</v>
      </c>
      <c r="K256" s="123">
        <v>14.057598362185512</v>
      </c>
      <c r="L256" s="123">
        <v>14.879991101388008</v>
      </c>
      <c r="M256" s="123">
        <v>13.248229060368827</v>
      </c>
      <c r="N256" s="123">
        <v>14.063204287228517</v>
      </c>
      <c r="O256" s="123">
        <v>14.081019477759257</v>
      </c>
      <c r="P256" s="123">
        <v>14.023204722109716</v>
      </c>
      <c r="Q256" s="123">
        <v>13.447768771088844</v>
      </c>
      <c r="R256" s="123">
        <v>13.050147614943466</v>
      </c>
      <c r="S256" s="123">
        <v>12.925539680577591</v>
      </c>
      <c r="T256" s="123">
        <v>12.087592456183623</v>
      </c>
      <c r="U256" s="123">
        <v>12.828393284819469</v>
      </c>
      <c r="V256" s="123">
        <v>12.547697293296531</v>
      </c>
      <c r="W256" s="123">
        <v>13.746553716255566</v>
      </c>
      <c r="X256" s="123">
        <v>11.788394548544751</v>
      </c>
      <c r="Y256" s="123">
        <v>8.2477197073011741</v>
      </c>
      <c r="DA256" s="130" t="s">
        <v>2978</v>
      </c>
    </row>
    <row r="257" spans="1:105" ht="12" customHeight="1" x14ac:dyDescent="0.25">
      <c r="A257" s="97" t="s">
        <v>134</v>
      </c>
      <c r="B257" s="99">
        <v>13.637156792599844</v>
      </c>
      <c r="C257" s="99">
        <v>13.944828826146669</v>
      </c>
      <c r="D257" s="99">
        <v>14.590910332657156</v>
      </c>
      <c r="E257" s="99">
        <v>13.458431726193625</v>
      </c>
      <c r="F257" s="99">
        <v>13.759359290802424</v>
      </c>
      <c r="G257" s="99">
        <v>13.409104402213552</v>
      </c>
      <c r="H257" s="99">
        <v>14.224029779645205</v>
      </c>
      <c r="I257" s="99">
        <v>14.091394438357819</v>
      </c>
      <c r="J257" s="99">
        <v>13.451076666395428</v>
      </c>
      <c r="K257" s="99">
        <v>14.070770528715691</v>
      </c>
      <c r="L257" s="99">
        <v>14.923869183302832</v>
      </c>
      <c r="M257" s="99">
        <v>13.209099462850517</v>
      </c>
      <c r="N257" s="99">
        <v>14.05648054581688</v>
      </c>
      <c r="O257" s="99">
        <v>14.078349469825051</v>
      </c>
      <c r="P257" s="99">
        <v>14.03256783622675</v>
      </c>
      <c r="Q257" s="99">
        <v>13.444951812419824</v>
      </c>
      <c r="R257" s="99">
        <v>13.036369978063435</v>
      </c>
      <c r="S257" s="99">
        <v>12.922740737703446</v>
      </c>
      <c r="T257" s="99">
        <v>12.07107702782341</v>
      </c>
      <c r="U257" s="99">
        <v>12.843515162090652</v>
      </c>
      <c r="V257" s="99">
        <v>12.557711686470883</v>
      </c>
      <c r="W257" s="99">
        <v>13.80494897309709</v>
      </c>
      <c r="X257" s="99">
        <v>11.809989686369327</v>
      </c>
      <c r="Y257" s="99">
        <v>8.1235440439896287</v>
      </c>
      <c r="DA257" s="63" t="s">
        <v>2979</v>
      </c>
    </row>
    <row r="258" spans="1:105" ht="12" customHeight="1" x14ac:dyDescent="0.25">
      <c r="A258" s="97" t="s">
        <v>133</v>
      </c>
      <c r="B258" s="99">
        <v>13.637156792599843</v>
      </c>
      <c r="C258" s="99">
        <v>13.94593772634393</v>
      </c>
      <c r="D258" s="99">
        <v>14.594467989631811</v>
      </c>
      <c r="E258" s="99">
        <v>13.464518810687146</v>
      </c>
      <c r="F258" s="99">
        <v>13.770712575614713</v>
      </c>
      <c r="G258" s="99">
        <v>13.425016223079572</v>
      </c>
      <c r="H258" s="99">
        <v>14.248348915237813</v>
      </c>
      <c r="I258" s="99">
        <v>14.069105538437629</v>
      </c>
      <c r="J258" s="99">
        <v>13.437079025778029</v>
      </c>
      <c r="K258" s="99">
        <v>14.072103593723586</v>
      </c>
      <c r="L258" s="99">
        <v>14.929451568306897</v>
      </c>
      <c r="M258" s="99">
        <v>13.216861444372126</v>
      </c>
      <c r="N258" s="99">
        <v>14.068097581660769</v>
      </c>
      <c r="O258" s="99">
        <v>14.095138322709508</v>
      </c>
      <c r="P258" s="99">
        <v>14.044612246796063</v>
      </c>
      <c r="Q258" s="99">
        <v>13.467101728118919</v>
      </c>
      <c r="R258" s="99">
        <v>13.075768946351001</v>
      </c>
      <c r="S258" s="99">
        <v>12.889093130933498</v>
      </c>
      <c r="T258" s="99">
        <v>12.076862718621021</v>
      </c>
      <c r="U258" s="99">
        <v>12.800070255353237</v>
      </c>
      <c r="V258" s="99">
        <v>12.442309129417616</v>
      </c>
      <c r="W258" s="99">
        <v>13.66896952670661</v>
      </c>
      <c r="X258" s="99">
        <v>11.66564896358782</v>
      </c>
      <c r="Y258" s="99">
        <v>8.032956938791898</v>
      </c>
      <c r="DA258" s="63" t="s">
        <v>2980</v>
      </c>
    </row>
    <row r="259" spans="1:105" ht="12" customHeight="1" x14ac:dyDescent="0.25">
      <c r="A259" s="100" t="s">
        <v>212</v>
      </c>
      <c r="B259" s="102">
        <v>10.968493570833429</v>
      </c>
      <c r="C259" s="102">
        <v>11.13083533426998</v>
      </c>
      <c r="D259" s="102">
        <v>11.677579665096372</v>
      </c>
      <c r="E259" s="102">
        <v>10.723267641514182</v>
      </c>
      <c r="F259" s="102">
        <v>10.981640839197306</v>
      </c>
      <c r="G259" s="102">
        <v>10.752790549638688</v>
      </c>
      <c r="H259" s="102">
        <v>11.402471045506605</v>
      </c>
      <c r="I259" s="102">
        <v>11.419713159343857</v>
      </c>
      <c r="J259" s="102">
        <v>10.801784517517261</v>
      </c>
      <c r="K259" s="102">
        <v>11.316838477453317</v>
      </c>
      <c r="L259" s="102">
        <v>11.968087746571873</v>
      </c>
      <c r="M259" s="102">
        <v>10.633900056904794</v>
      </c>
      <c r="N259" s="102">
        <v>11.307769984017861</v>
      </c>
      <c r="O259" s="102">
        <v>11.313999442464967</v>
      </c>
      <c r="P259" s="102">
        <v>11.282843885197117</v>
      </c>
      <c r="Q259" s="102">
        <v>10.802289146187471</v>
      </c>
      <c r="R259" s="102">
        <v>10.51804511808351</v>
      </c>
      <c r="S259" s="102">
        <v>10.367122085771694</v>
      </c>
      <c r="T259" s="102">
        <v>9.7231170803076576</v>
      </c>
      <c r="U259" s="102">
        <v>10.293411284348402</v>
      </c>
      <c r="V259" s="102">
        <v>9.9914730731427248</v>
      </c>
      <c r="W259" s="102">
        <v>10.86061223297075</v>
      </c>
      <c r="X259" s="102">
        <v>9.2691754625792733</v>
      </c>
      <c r="Y259" s="102">
        <v>6.4915781537919806</v>
      </c>
      <c r="DA259" s="131" t="s">
        <v>2981</v>
      </c>
    </row>
    <row r="260" spans="1:105" ht="12" customHeight="1" x14ac:dyDescent="0.25">
      <c r="A260" s="103" t="s">
        <v>52</v>
      </c>
      <c r="B260" s="105">
        <v>2.6686632217664168</v>
      </c>
      <c r="C260" s="105">
        <v>2.8151023920739484</v>
      </c>
      <c r="D260" s="105">
        <v>2.9168883245354369</v>
      </c>
      <c r="E260" s="105">
        <v>2.7412511691729646</v>
      </c>
      <c r="F260" s="105">
        <v>2.7890717364174078</v>
      </c>
      <c r="G260" s="105">
        <v>2.6722256734408854</v>
      </c>
      <c r="H260" s="105">
        <v>2.8458778697312082</v>
      </c>
      <c r="I260" s="105">
        <v>2.6493923790937757</v>
      </c>
      <c r="J260" s="105">
        <v>2.6352945082607682</v>
      </c>
      <c r="K260" s="105">
        <v>2.7552651162702699</v>
      </c>
      <c r="L260" s="105">
        <v>2.9613638217350213</v>
      </c>
      <c r="M260" s="105">
        <v>2.5829613874673298</v>
      </c>
      <c r="N260" s="105">
        <v>2.7603275976429082</v>
      </c>
      <c r="O260" s="105">
        <v>2.7811388802445371</v>
      </c>
      <c r="P260" s="105">
        <v>2.7617683615989437</v>
      </c>
      <c r="Q260" s="105">
        <v>2.6648125819314461</v>
      </c>
      <c r="R260" s="105">
        <v>2.5577238282674899</v>
      </c>
      <c r="S260" s="105">
        <v>2.5219710451618043</v>
      </c>
      <c r="T260" s="105">
        <v>2.3537456383133653</v>
      </c>
      <c r="U260" s="105">
        <v>2.5066589710048359</v>
      </c>
      <c r="V260" s="105">
        <v>2.4508360562748912</v>
      </c>
      <c r="W260" s="105">
        <v>2.8083572937358583</v>
      </c>
      <c r="X260" s="105">
        <v>2.3964735010085447</v>
      </c>
      <c r="Y260" s="105">
        <v>1.5413787849999174</v>
      </c>
      <c r="DA260" s="132" t="s">
        <v>2982</v>
      </c>
    </row>
    <row r="261" spans="1:105" ht="12" customHeight="1" x14ac:dyDescent="0.25">
      <c r="A261" s="106" t="s">
        <v>122</v>
      </c>
      <c r="B261" s="102">
        <v>14.251711128329827</v>
      </c>
      <c r="C261" s="102">
        <v>14.03016340159515</v>
      </c>
      <c r="D261" s="102">
        <v>14.057255522534957</v>
      </c>
      <c r="E261" s="102">
        <v>13.775263605106209</v>
      </c>
      <c r="F261" s="102">
        <v>13.706560764332117</v>
      </c>
      <c r="G261" s="102">
        <v>14.116867495496004</v>
      </c>
      <c r="H261" s="102">
        <v>14.016591155230678</v>
      </c>
      <c r="I261" s="102">
        <v>13.559422102970512</v>
      </c>
      <c r="J261" s="102">
        <v>13.347873058099406</v>
      </c>
      <c r="K261" s="102">
        <v>13.707407247496318</v>
      </c>
      <c r="L261" s="102">
        <v>13.702095492725395</v>
      </c>
      <c r="M261" s="102">
        <v>14.298102733095419</v>
      </c>
      <c r="N261" s="102">
        <v>14.243497653668467</v>
      </c>
      <c r="O261" s="102">
        <v>14.153357687423753</v>
      </c>
      <c r="P261" s="102">
        <v>13.775583081643548</v>
      </c>
      <c r="Q261" s="102">
        <v>13.525685403186721</v>
      </c>
      <c r="R261" s="102">
        <v>13.436493829893379</v>
      </c>
      <c r="S261" s="102">
        <v>13.01329376806626</v>
      </c>
      <c r="T261" s="102">
        <v>12.61732717139707</v>
      </c>
      <c r="U261" s="102">
        <v>12.327976443811128</v>
      </c>
      <c r="V261" s="102">
        <v>12.220115979665291</v>
      </c>
      <c r="W261" s="102">
        <v>11.872393845884829</v>
      </c>
      <c r="X261" s="102">
        <v>11.155419481374732</v>
      </c>
      <c r="Y261" s="102">
        <v>11.253843449172606</v>
      </c>
      <c r="DA261" s="131" t="s">
        <v>2983</v>
      </c>
    </row>
    <row r="262" spans="1:105" ht="12" customHeight="1" x14ac:dyDescent="0.25">
      <c r="A262" s="107" t="s">
        <v>121</v>
      </c>
      <c r="B262" s="105">
        <v>14.251711128329827</v>
      </c>
      <c r="C262" s="105">
        <v>14.032423066897833</v>
      </c>
      <c r="D262" s="105">
        <v>14.064143715180444</v>
      </c>
      <c r="E262" s="105">
        <v>13.788361756024416</v>
      </c>
      <c r="F262" s="105">
        <v>13.711864696126632</v>
      </c>
      <c r="G262" s="105">
        <v>14.113155710549636</v>
      </c>
      <c r="H262" s="105">
        <v>14.003256318853706</v>
      </c>
      <c r="I262" s="105">
        <v>13.551366098243477</v>
      </c>
      <c r="J262" s="105">
        <v>13.340175501338727</v>
      </c>
      <c r="K262" s="105">
        <v>13.693738435447344</v>
      </c>
      <c r="L262" s="105">
        <v>13.680998171499722</v>
      </c>
      <c r="M262" s="105">
        <v>14.265991549060889</v>
      </c>
      <c r="N262" s="105">
        <v>14.215598497662288</v>
      </c>
      <c r="O262" s="105">
        <v>14.10433428157546</v>
      </c>
      <c r="P262" s="105">
        <v>13.694166117172957</v>
      </c>
      <c r="Q262" s="105">
        <v>13.454821890105681</v>
      </c>
      <c r="R262" s="105">
        <v>13.331802369177401</v>
      </c>
      <c r="S262" s="105">
        <v>12.895482693122734</v>
      </c>
      <c r="T262" s="105">
        <v>12.521831564819196</v>
      </c>
      <c r="U262" s="105">
        <v>12.192079474474939</v>
      </c>
      <c r="V262" s="105">
        <v>12.142987367897033</v>
      </c>
      <c r="W262" s="105">
        <v>11.736133134782087</v>
      </c>
      <c r="X262" s="105">
        <v>11.025868109865241</v>
      </c>
      <c r="Y262" s="105">
        <v>11.118353295418069</v>
      </c>
      <c r="DA262" s="132" t="s">
        <v>2984</v>
      </c>
    </row>
    <row r="263" spans="1:105" ht="12" customHeight="1" x14ac:dyDescent="0.25">
      <c r="A263" s="108" t="s">
        <v>53</v>
      </c>
      <c r="B263" s="99">
        <v>11.46294612220508</v>
      </c>
      <c r="C263" s="99">
        <v>11.19980004192796</v>
      </c>
      <c r="D263" s="99">
        <v>11.253304004145036</v>
      </c>
      <c r="E263" s="99">
        <v>10.981351902541313</v>
      </c>
      <c r="F263" s="99">
        <v>10.934916560346148</v>
      </c>
      <c r="G263" s="99">
        <v>11.303775148234672</v>
      </c>
      <c r="H263" s="99">
        <v>11.206409788419245</v>
      </c>
      <c r="I263" s="99">
        <v>10.998725005354268</v>
      </c>
      <c r="J263" s="99">
        <v>10.724108203652669</v>
      </c>
      <c r="K263" s="99">
        <v>11.012511985685444</v>
      </c>
      <c r="L263" s="99">
        <v>10.967299637630294</v>
      </c>
      <c r="M263" s="99">
        <v>11.478144145859645</v>
      </c>
      <c r="N263" s="99">
        <v>11.426572587085635</v>
      </c>
      <c r="O263" s="99">
        <v>11.321726755241842</v>
      </c>
      <c r="P263" s="99">
        <v>11.000993123845046</v>
      </c>
      <c r="Q263" s="99">
        <v>10.791606018449819</v>
      </c>
      <c r="R263" s="99">
        <v>10.721628116229503</v>
      </c>
      <c r="S263" s="99">
        <v>10.371729436141365</v>
      </c>
      <c r="T263" s="99">
        <v>10.081391621149905</v>
      </c>
      <c r="U263" s="99">
        <v>9.8053112964446729</v>
      </c>
      <c r="V263" s="99">
        <v>9.7561491348079539</v>
      </c>
      <c r="W263" s="99">
        <v>9.3217830197223481</v>
      </c>
      <c r="X263" s="99">
        <v>8.7559405877761467</v>
      </c>
      <c r="Y263" s="99">
        <v>8.9730865249948124</v>
      </c>
      <c r="DA263" s="63" t="s">
        <v>2985</v>
      </c>
    </row>
    <row r="264" spans="1:105" ht="12" customHeight="1" x14ac:dyDescent="0.25">
      <c r="A264" s="108" t="s">
        <v>52</v>
      </c>
      <c r="B264" s="99">
        <v>2.7887650061247444</v>
      </c>
      <c r="C264" s="99">
        <v>2.8326230249698754</v>
      </c>
      <c r="D264" s="99">
        <v>2.8108397110354071</v>
      </c>
      <c r="E264" s="99">
        <v>2.8070098534831045</v>
      </c>
      <c r="F264" s="99">
        <v>2.7769481357804855</v>
      </c>
      <c r="G264" s="99">
        <v>2.8093805623149635</v>
      </c>
      <c r="H264" s="99">
        <v>2.7968465304344612</v>
      </c>
      <c r="I264" s="99">
        <v>2.5526410928892087</v>
      </c>
      <c r="J264" s="99">
        <v>2.6160672976860591</v>
      </c>
      <c r="K264" s="99">
        <v>2.6812264497618989</v>
      </c>
      <c r="L264" s="99">
        <v>2.7136985338694295</v>
      </c>
      <c r="M264" s="99">
        <v>2.7878474032012446</v>
      </c>
      <c r="N264" s="99">
        <v>2.7890259105766506</v>
      </c>
      <c r="O264" s="99">
        <v>2.7826075263336194</v>
      </c>
      <c r="P264" s="99">
        <v>2.693172993327912</v>
      </c>
      <c r="Q264" s="99">
        <v>2.6632158716558596</v>
      </c>
      <c r="R264" s="99">
        <v>2.610174252947898</v>
      </c>
      <c r="S264" s="99">
        <v>2.5237532569813679</v>
      </c>
      <c r="T264" s="99">
        <v>2.4404399436692921</v>
      </c>
      <c r="U264" s="99">
        <v>2.386768178030267</v>
      </c>
      <c r="V264" s="99">
        <v>2.3868382330890814</v>
      </c>
      <c r="W264" s="99">
        <v>2.414350115059738</v>
      </c>
      <c r="X264" s="99">
        <v>2.2699275220890978</v>
      </c>
      <c r="Y264" s="99">
        <v>2.1452667704232553</v>
      </c>
      <c r="DA264" s="63" t="s">
        <v>2986</v>
      </c>
    </row>
    <row r="265" spans="1:105" ht="12" customHeight="1" x14ac:dyDescent="0.25">
      <c r="A265" s="121" t="s">
        <v>54</v>
      </c>
      <c r="B265" s="123">
        <v>1.3568684372227382</v>
      </c>
      <c r="C265" s="123">
        <v>1.4059677561873782</v>
      </c>
      <c r="D265" s="123">
        <v>1.4865724820437916</v>
      </c>
      <c r="E265" s="123">
        <v>1.393130103831836</v>
      </c>
      <c r="F265" s="123">
        <v>1.4185812672469649</v>
      </c>
      <c r="G265" s="123">
        <v>1.4118051364577668</v>
      </c>
      <c r="H265" s="123">
        <v>1.4501898539567757</v>
      </c>
      <c r="I265" s="123">
        <v>1.4775756286175659</v>
      </c>
      <c r="J265" s="123">
        <v>1.5153362166175723</v>
      </c>
      <c r="K265" s="123">
        <v>1.6631288740018746</v>
      </c>
      <c r="L265" s="123">
        <v>1.759808697291368</v>
      </c>
      <c r="M265" s="123">
        <v>1.5238695094553465</v>
      </c>
      <c r="N265" s="123">
        <v>1.6698416862164775</v>
      </c>
      <c r="O265" s="123">
        <v>1.6869490647293093</v>
      </c>
      <c r="P265" s="123">
        <v>1.7109369182704477</v>
      </c>
      <c r="Q265" s="123">
        <v>1.6604746355800859</v>
      </c>
      <c r="R265" s="123">
        <v>1.6313516827216406</v>
      </c>
      <c r="S265" s="123">
        <v>1.6671757331559742</v>
      </c>
      <c r="T265" s="123">
        <v>1.6346399029968182</v>
      </c>
      <c r="U265" s="123">
        <v>1.7985128476238963</v>
      </c>
      <c r="V265" s="123">
        <v>2.3350344421531539</v>
      </c>
      <c r="W265" s="123">
        <v>2.6188929002273471</v>
      </c>
      <c r="X265" s="123">
        <v>2.1306119755245403</v>
      </c>
      <c r="Y265" s="123">
        <v>1.5419720334515639</v>
      </c>
      <c r="DA265" s="130" t="s">
        <v>2987</v>
      </c>
    </row>
    <row r="266" spans="1:105" ht="12" customHeight="1" x14ac:dyDescent="0.25">
      <c r="A266" s="97" t="s">
        <v>175</v>
      </c>
      <c r="B266" s="99">
        <v>1.3529052945012094</v>
      </c>
      <c r="C266" s="99">
        <v>1.4058412412689725</v>
      </c>
      <c r="D266" s="99">
        <v>1.4894685849458864</v>
      </c>
      <c r="E266" s="99">
        <v>1.3923439879985957</v>
      </c>
      <c r="F266" s="99">
        <v>1.4183646142895037</v>
      </c>
      <c r="G266" s="99">
        <v>1.4107840012950847</v>
      </c>
      <c r="H266" s="99">
        <v>1.4492501629770163</v>
      </c>
      <c r="I266" s="99">
        <v>1.4784452245851081</v>
      </c>
      <c r="J266" s="99">
        <v>1.5168633380732772</v>
      </c>
      <c r="K266" s="99">
        <v>1.6667906308540703</v>
      </c>
      <c r="L266" s="99">
        <v>1.7646524649148418</v>
      </c>
      <c r="M266" s="99">
        <v>1.5188231613868126</v>
      </c>
      <c r="N266" s="99">
        <v>1.6678659605024728</v>
      </c>
      <c r="O266" s="99">
        <v>1.686373317257609</v>
      </c>
      <c r="P266" s="99">
        <v>1.7118806221149472</v>
      </c>
      <c r="Q266" s="99">
        <v>1.6602787435964366</v>
      </c>
      <c r="R266" s="99">
        <v>1.6291870743202426</v>
      </c>
      <c r="S266" s="99">
        <v>1.666748662436031</v>
      </c>
      <c r="T266" s="99">
        <v>1.6312211902000153</v>
      </c>
      <c r="U266" s="99">
        <v>1.8018961214123954</v>
      </c>
      <c r="V266" s="99">
        <v>2.3372967907462492</v>
      </c>
      <c r="W266" s="99">
        <v>2.6426280984464929</v>
      </c>
      <c r="X266" s="99">
        <v>2.1324964881368533</v>
      </c>
      <c r="Y266" s="99">
        <v>1.505530354722953</v>
      </c>
      <c r="DA266" s="63" t="s">
        <v>2988</v>
      </c>
    </row>
    <row r="267" spans="1:105" ht="12" customHeight="1" x14ac:dyDescent="0.25">
      <c r="A267" s="109" t="s">
        <v>120</v>
      </c>
      <c r="B267" s="110">
        <v>1.4263848962196239</v>
      </c>
      <c r="C267" s="110">
        <v>1.4085053631862385</v>
      </c>
      <c r="D267" s="110">
        <v>1.4194480883735969</v>
      </c>
      <c r="E267" s="110">
        <v>1.4129831018749319</v>
      </c>
      <c r="F267" s="110">
        <v>1.4241640669408535</v>
      </c>
      <c r="G267" s="110">
        <v>1.4377954576222258</v>
      </c>
      <c r="H267" s="110">
        <v>1.4736292811548872</v>
      </c>
      <c r="I267" s="110">
        <v>1.4560819742418214</v>
      </c>
      <c r="J267" s="110">
        <v>1.477994349488271</v>
      </c>
      <c r="K267" s="110">
        <v>1.5738875912083359</v>
      </c>
      <c r="L267" s="110">
        <v>1.6415820171376243</v>
      </c>
      <c r="M267" s="110">
        <v>1.6457828707300943</v>
      </c>
      <c r="N267" s="110">
        <v>1.7175402787388288</v>
      </c>
      <c r="O267" s="110">
        <v>1.7008078786170759</v>
      </c>
      <c r="P267" s="110">
        <v>1.6880264449794571</v>
      </c>
      <c r="Q267" s="110">
        <v>1.6652906466610999</v>
      </c>
      <c r="R267" s="110">
        <v>1.6845797581658519</v>
      </c>
      <c r="S267" s="110">
        <v>1.677553060764714</v>
      </c>
      <c r="T267" s="110">
        <v>1.7100539165083353</v>
      </c>
      <c r="U267" s="110">
        <v>1.7270909428681458</v>
      </c>
      <c r="V267" s="110">
        <v>2.2961641050064254</v>
      </c>
      <c r="W267" s="110">
        <v>2.2592727540837974</v>
      </c>
      <c r="X267" s="110">
        <v>2.1103410512769059</v>
      </c>
      <c r="Y267" s="110">
        <v>1.9742962059990197</v>
      </c>
      <c r="DA267" s="60" t="s">
        <v>2989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51.007277476021557</v>
      </c>
      <c r="C269" s="118">
        <f t="shared" si="122"/>
        <v>56.0810779134776</v>
      </c>
      <c r="D269" s="118">
        <f t="shared" si="122"/>
        <v>58.449741175864666</v>
      </c>
      <c r="E269" s="118">
        <f t="shared" si="122"/>
        <v>55.796302361900992</v>
      </c>
      <c r="F269" s="118">
        <f t="shared" si="122"/>
        <v>53.894530577668483</v>
      </c>
      <c r="G269" s="118">
        <f t="shared" si="122"/>
        <v>50.859659410567424</v>
      </c>
      <c r="H269" s="118">
        <f t="shared" si="122"/>
        <v>54.028923266959552</v>
      </c>
      <c r="I269" s="118">
        <f t="shared" si="122"/>
        <v>54.013778634938973</v>
      </c>
      <c r="J269" s="118">
        <f t="shared" si="122"/>
        <v>50.971711783237694</v>
      </c>
      <c r="K269" s="118">
        <f t="shared" si="122"/>
        <v>54.564920260578006</v>
      </c>
      <c r="L269" s="118">
        <f t="shared" si="122"/>
        <v>63.50573937731015</v>
      </c>
      <c r="M269" s="118">
        <f t="shared" si="122"/>
        <v>47.123940469639422</v>
      </c>
      <c r="N269" s="118">
        <f t="shared" si="122"/>
        <v>54.358868754260833</v>
      </c>
      <c r="O269" s="118">
        <f t="shared" si="122"/>
        <v>51.28251136260014</v>
      </c>
      <c r="P269" s="118">
        <f t="shared" si="122"/>
        <v>51.732650459848891</v>
      </c>
      <c r="Q269" s="118">
        <f t="shared" si="122"/>
        <v>47.736907875693099</v>
      </c>
      <c r="R269" s="118">
        <f t="shared" ref="R269:V269" si="123">R270+R273+R275+R284</f>
        <v>50.730568382514427</v>
      </c>
      <c r="S269" s="118">
        <f t="shared" si="123"/>
        <v>49.624433182223406</v>
      </c>
      <c r="T269" s="118">
        <f t="shared" si="123"/>
        <v>45.613929499627361</v>
      </c>
      <c r="U269" s="118">
        <f t="shared" si="123"/>
        <v>46.890639519459128</v>
      </c>
      <c r="V269" s="118">
        <f t="shared" si="123"/>
        <v>41.601239428925389</v>
      </c>
      <c r="W269" s="118">
        <f t="shared" ref="W269:Y269" si="124">W270+W273+W275+W284</f>
        <v>51.695600542405792</v>
      </c>
      <c r="X269" s="118">
        <f t="shared" si="124"/>
        <v>43.186729602356706</v>
      </c>
      <c r="Y269" s="118">
        <f t="shared" si="124"/>
        <v>29.64902260251079</v>
      </c>
      <c r="DA269" s="129" t="s">
        <v>3140</v>
      </c>
    </row>
    <row r="270" spans="1:105" ht="12" customHeight="1" x14ac:dyDescent="0.25">
      <c r="A270" s="121" t="s">
        <v>57</v>
      </c>
      <c r="B270" s="123">
        <f t="shared" ref="B270:Q270" si="125">SUM(B271:B272)</f>
        <v>46.087000755133865</v>
      </c>
      <c r="C270" s="123">
        <f t="shared" si="125"/>
        <v>51.093855161160697</v>
      </c>
      <c r="D270" s="123">
        <f t="shared" si="125"/>
        <v>53.279779533011883</v>
      </c>
      <c r="E270" s="123">
        <f t="shared" si="125"/>
        <v>51.066046596618364</v>
      </c>
      <c r="F270" s="123">
        <f t="shared" si="125"/>
        <v>49.120412682787354</v>
      </c>
      <c r="G270" s="123">
        <f t="shared" si="125"/>
        <v>46.257607799564077</v>
      </c>
      <c r="H270" s="123">
        <f t="shared" si="125"/>
        <v>49.230737201559229</v>
      </c>
      <c r="I270" s="123">
        <f t="shared" si="125"/>
        <v>49.302943812252721</v>
      </c>
      <c r="J270" s="123">
        <f t="shared" si="125"/>
        <v>46.488162898997054</v>
      </c>
      <c r="K270" s="123">
        <f t="shared" si="125"/>
        <v>49.886730750083387</v>
      </c>
      <c r="L270" s="123">
        <f t="shared" si="125"/>
        <v>58.576561472682634</v>
      </c>
      <c r="M270" s="123">
        <f t="shared" si="125"/>
        <v>42.809836872142803</v>
      </c>
      <c r="N270" s="123">
        <f t="shared" si="125"/>
        <v>49.793267899939643</v>
      </c>
      <c r="O270" s="123">
        <f t="shared" si="125"/>
        <v>46.751923351471312</v>
      </c>
      <c r="P270" s="123">
        <f t="shared" si="125"/>
        <v>47.229314104318959</v>
      </c>
      <c r="Q270" s="123">
        <f t="shared" si="125"/>
        <v>43.453964042220569</v>
      </c>
      <c r="R270" s="123">
        <f t="shared" ref="R270:V270" si="126">SUM(R271:R272)</f>
        <v>46.626808097859168</v>
      </c>
      <c r="S270" s="123">
        <f t="shared" si="126"/>
        <v>45.637868398649843</v>
      </c>
      <c r="T270" s="123">
        <f t="shared" si="126"/>
        <v>41.961818099909479</v>
      </c>
      <c r="U270" s="123">
        <f t="shared" si="126"/>
        <v>43.094893903029053</v>
      </c>
      <c r="V270" s="123">
        <f t="shared" si="126"/>
        <v>37.811206856071536</v>
      </c>
      <c r="W270" s="123">
        <f t="shared" ref="W270:Y270" si="127">SUM(W271:W272)</f>
        <v>47.596544539256541</v>
      </c>
      <c r="X270" s="123">
        <f t="shared" si="127"/>
        <v>39.823863319595077</v>
      </c>
      <c r="Y270" s="123">
        <f t="shared" si="127"/>
        <v>27.375187052887757</v>
      </c>
      <c r="DA270" s="130" t="s">
        <v>3141</v>
      </c>
    </row>
    <row r="271" spans="1:105" ht="12" customHeight="1" x14ac:dyDescent="0.25">
      <c r="A271" s="97" t="s">
        <v>212</v>
      </c>
      <c r="B271" s="99">
        <v>46.087000755133865</v>
      </c>
      <c r="C271" s="99">
        <v>51.093855161160697</v>
      </c>
      <c r="D271" s="99">
        <v>53.279779533011883</v>
      </c>
      <c r="E271" s="99">
        <v>51.066046596618364</v>
      </c>
      <c r="F271" s="99">
        <v>49.120412682787354</v>
      </c>
      <c r="G271" s="99">
        <v>46.257607799564077</v>
      </c>
      <c r="H271" s="99">
        <v>49.230737201559229</v>
      </c>
      <c r="I271" s="99">
        <v>49.302943812252721</v>
      </c>
      <c r="J271" s="99">
        <v>46.488162898997054</v>
      </c>
      <c r="K271" s="99">
        <v>49.886730750083387</v>
      </c>
      <c r="L271" s="99">
        <v>58.576561472682634</v>
      </c>
      <c r="M271" s="99">
        <v>42.809836872142803</v>
      </c>
      <c r="N271" s="99">
        <v>49.793267899939643</v>
      </c>
      <c r="O271" s="99">
        <v>46.751923351471312</v>
      </c>
      <c r="P271" s="99">
        <v>47.229314104318959</v>
      </c>
      <c r="Q271" s="99">
        <v>43.453964042220569</v>
      </c>
      <c r="R271" s="99">
        <v>46.626808097859168</v>
      </c>
      <c r="S271" s="99">
        <v>45.637868398649843</v>
      </c>
      <c r="T271" s="99">
        <v>41.961818099909479</v>
      </c>
      <c r="U271" s="99">
        <v>43.094893903029053</v>
      </c>
      <c r="V271" s="99">
        <v>37.811206856071536</v>
      </c>
      <c r="W271" s="99">
        <v>47.596544539256541</v>
      </c>
      <c r="X271" s="99">
        <v>39.823863319595077</v>
      </c>
      <c r="Y271" s="99">
        <v>27.375187052887757</v>
      </c>
      <c r="DA271" s="63" t="s">
        <v>3142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3143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3144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3145</v>
      </c>
    </row>
    <row r="275" spans="1:105" ht="12" customHeight="1" x14ac:dyDescent="0.25">
      <c r="A275" s="121" t="s">
        <v>55</v>
      </c>
      <c r="B275" s="123">
        <v>4.5002876464792756</v>
      </c>
      <c r="C275" s="123">
        <v>4.5487675755413308</v>
      </c>
      <c r="D275" s="123">
        <v>4.7033744997309865</v>
      </c>
      <c r="E275" s="123">
        <v>4.2933700417836791</v>
      </c>
      <c r="F275" s="123">
        <v>4.3295438188821578</v>
      </c>
      <c r="G275" s="123">
        <v>4.1608172485835206</v>
      </c>
      <c r="H275" s="123">
        <v>4.346009053663229</v>
      </c>
      <c r="I275" s="123">
        <v>4.2500461930960025</v>
      </c>
      <c r="J275" s="123">
        <v>4.0111144796030551</v>
      </c>
      <c r="K275" s="123">
        <v>4.1592972933211225</v>
      </c>
      <c r="L275" s="123">
        <v>4.3799521693609202</v>
      </c>
      <c r="M275" s="123">
        <v>3.8417095774527867</v>
      </c>
      <c r="N275" s="123">
        <v>4.047107498583375</v>
      </c>
      <c r="O275" s="123">
        <v>4.0070551655586018</v>
      </c>
      <c r="P275" s="123">
        <v>3.9719810226321188</v>
      </c>
      <c r="Q275" s="123">
        <v>3.7685567086741414</v>
      </c>
      <c r="R275" s="123">
        <v>3.5997504014859389</v>
      </c>
      <c r="S275" s="123">
        <v>3.4725418210105432</v>
      </c>
      <c r="T275" s="123">
        <v>3.1519307608696705</v>
      </c>
      <c r="U275" s="123">
        <v>3.2458248801722345</v>
      </c>
      <c r="V275" s="123">
        <v>3.0860266689934202</v>
      </c>
      <c r="W275" s="123">
        <v>3.3120054669734911</v>
      </c>
      <c r="X275" s="123">
        <v>2.7483102062075364</v>
      </c>
      <c r="Y275" s="123">
        <v>1.8361999248656051</v>
      </c>
      <c r="DA275" s="130" t="s">
        <v>3146</v>
      </c>
    </row>
    <row r="276" spans="1:105" ht="12" customHeight="1" x14ac:dyDescent="0.25">
      <c r="A276" s="97" t="s">
        <v>134</v>
      </c>
      <c r="B276" s="99">
        <v>4.6571360490169553</v>
      </c>
      <c r="C276" s="99">
        <v>4.7070459025625198</v>
      </c>
      <c r="D276" s="99">
        <v>4.8674093398977476</v>
      </c>
      <c r="E276" s="99">
        <v>4.4439484888610448</v>
      </c>
      <c r="F276" s="99">
        <v>4.4845292731059727</v>
      </c>
      <c r="G276" s="99">
        <v>4.3123158746149493</v>
      </c>
      <c r="H276" s="99">
        <v>4.5070942447344011</v>
      </c>
      <c r="I276" s="99">
        <v>4.408978445592008</v>
      </c>
      <c r="J276" s="99">
        <v>4.1623317728131299</v>
      </c>
      <c r="K276" s="99">
        <v>4.3158673604629829</v>
      </c>
      <c r="L276" s="99">
        <v>4.5433434642554467</v>
      </c>
      <c r="M276" s="99">
        <v>3.9853203947021703</v>
      </c>
      <c r="N276" s="99">
        <v>4.1989025133649358</v>
      </c>
      <c r="O276" s="99">
        <v>4.1580936814756928</v>
      </c>
      <c r="P276" s="99">
        <v>4.1210366608611961</v>
      </c>
      <c r="Q276" s="99">
        <v>3.9087797742226602</v>
      </c>
      <c r="R276" s="99">
        <v>3.7293406847041606</v>
      </c>
      <c r="S276" s="99">
        <v>3.5897226950332177</v>
      </c>
      <c r="T276" s="99">
        <v>3.2512227027932088</v>
      </c>
      <c r="U276" s="99">
        <v>3.3429319509604074</v>
      </c>
      <c r="V276" s="99">
        <v>3.1790011894987513</v>
      </c>
      <c r="W276" s="99">
        <v>3.4152360929961358</v>
      </c>
      <c r="X276" s="99">
        <v>2.8410803871227666</v>
      </c>
      <c r="Y276" s="99">
        <v>1.9128521155315978</v>
      </c>
      <c r="DA276" s="63" t="s">
        <v>3147</v>
      </c>
    </row>
    <row r="277" spans="1:105" ht="12" customHeight="1" x14ac:dyDescent="0.25">
      <c r="A277" s="97" t="s">
        <v>133</v>
      </c>
      <c r="B277" s="99">
        <v>3.7457783604760206</v>
      </c>
      <c r="C277" s="99">
        <v>3.6275961369099248</v>
      </c>
      <c r="D277" s="99">
        <v>3.8057829093147562</v>
      </c>
      <c r="E277" s="99">
        <v>3.4947677423312902</v>
      </c>
      <c r="F277" s="99">
        <v>3.5789728882748877</v>
      </c>
      <c r="G277" s="99">
        <v>3.5043894090118739</v>
      </c>
      <c r="H277" s="99">
        <v>3.6067863721941662</v>
      </c>
      <c r="I277" s="99">
        <v>3.4153239354922578</v>
      </c>
      <c r="J277" s="99">
        <v>3.2305183758946585</v>
      </c>
      <c r="K277" s="99">
        <v>3.3603670117966273</v>
      </c>
      <c r="L277" s="99">
        <v>3.5537458043598256</v>
      </c>
      <c r="M277" s="99">
        <v>3.1575312786521557</v>
      </c>
      <c r="N277" s="99">
        <v>3.3571936199154502</v>
      </c>
      <c r="O277" s="99">
        <v>3.3560761946500843</v>
      </c>
      <c r="P277" s="99">
        <v>3.3083115715824931</v>
      </c>
      <c r="Q277" s="99">
        <v>3.1613248247272212</v>
      </c>
      <c r="R277" s="99">
        <v>3.0761143790452223</v>
      </c>
      <c r="S277" s="99">
        <v>2.8472570620922917</v>
      </c>
      <c r="T277" s="99">
        <v>2.6713823639274019</v>
      </c>
      <c r="U277" s="99">
        <v>2.6767135929717809</v>
      </c>
      <c r="V277" s="99">
        <v>2.4197740073434479</v>
      </c>
      <c r="W277" s="99">
        <v>2.5969540202286807</v>
      </c>
      <c r="X277" s="99">
        <v>2.1450607008246636</v>
      </c>
      <c r="Y277" s="99">
        <v>1.5057716223076834</v>
      </c>
      <c r="DA277" s="63" t="s">
        <v>3148</v>
      </c>
    </row>
    <row r="278" spans="1:105" ht="12" customHeight="1" x14ac:dyDescent="0.25">
      <c r="A278" s="100" t="s">
        <v>212</v>
      </c>
      <c r="B278" s="102">
        <v>3.7457783604760206</v>
      </c>
      <c r="C278" s="102">
        <v>3.6275961369099248</v>
      </c>
      <c r="D278" s="102">
        <v>3.8057829093147562</v>
      </c>
      <c r="E278" s="102">
        <v>3.4947677423312902</v>
      </c>
      <c r="F278" s="102">
        <v>3.5789728882748877</v>
      </c>
      <c r="G278" s="102">
        <v>3.5043894090118739</v>
      </c>
      <c r="H278" s="102">
        <v>3.6067863721941662</v>
      </c>
      <c r="I278" s="102">
        <v>3.4153239354922578</v>
      </c>
      <c r="J278" s="102">
        <v>3.2305183758946585</v>
      </c>
      <c r="K278" s="102">
        <v>3.3603670117966273</v>
      </c>
      <c r="L278" s="102">
        <v>3.5537458043598256</v>
      </c>
      <c r="M278" s="102">
        <v>3.1575312786521557</v>
      </c>
      <c r="N278" s="102">
        <v>3.3571936199154502</v>
      </c>
      <c r="O278" s="102">
        <v>3.3560761946500843</v>
      </c>
      <c r="P278" s="102">
        <v>3.3083115715824931</v>
      </c>
      <c r="Q278" s="102">
        <v>3.1613248247272212</v>
      </c>
      <c r="R278" s="102">
        <v>3.0761143790452223</v>
      </c>
      <c r="S278" s="102">
        <v>2.8472570620922917</v>
      </c>
      <c r="T278" s="102">
        <v>2.6713823639274019</v>
      </c>
      <c r="U278" s="102">
        <v>2.6767135929717809</v>
      </c>
      <c r="V278" s="102">
        <v>2.4197740073434479</v>
      </c>
      <c r="W278" s="102">
        <v>2.5969540202286807</v>
      </c>
      <c r="X278" s="102">
        <v>2.1450607008246636</v>
      </c>
      <c r="Y278" s="102">
        <v>1.5057716223076834</v>
      </c>
      <c r="DA278" s="131" t="s">
        <v>3149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3150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3151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3152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3153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3154</v>
      </c>
    </row>
    <row r="284" spans="1:105" ht="12" customHeight="1" x14ac:dyDescent="0.25">
      <c r="A284" s="121" t="s">
        <v>54</v>
      </c>
      <c r="B284" s="123">
        <v>0.41998907440841948</v>
      </c>
      <c r="C284" s="123">
        <v>0.43845517677556967</v>
      </c>
      <c r="D284" s="123">
        <v>0.46658714312180261</v>
      </c>
      <c r="E284" s="123">
        <v>0.43688572349894611</v>
      </c>
      <c r="F284" s="123">
        <v>0.44457407599897164</v>
      </c>
      <c r="G284" s="123">
        <v>0.44123436241982367</v>
      </c>
      <c r="H284" s="123">
        <v>0.45217701173708852</v>
      </c>
      <c r="I284" s="123">
        <v>0.46078862959024874</v>
      </c>
      <c r="J284" s="123">
        <v>0.47243440463758235</v>
      </c>
      <c r="K284" s="123">
        <v>0.51889221717349199</v>
      </c>
      <c r="L284" s="123">
        <v>0.54922573526659368</v>
      </c>
      <c r="M284" s="123">
        <v>0.47239402004383041</v>
      </c>
      <c r="N284" s="123">
        <v>0.51849335573781519</v>
      </c>
      <c r="O284" s="123">
        <v>0.5235328455702245</v>
      </c>
      <c r="P284" s="123">
        <v>0.53135533289781223</v>
      </c>
      <c r="Q284" s="123">
        <v>0.51438712479838822</v>
      </c>
      <c r="R284" s="123">
        <v>0.50400988316931405</v>
      </c>
      <c r="S284" s="123">
        <v>0.51402296256301661</v>
      </c>
      <c r="T284" s="123">
        <v>0.50018063884821706</v>
      </c>
      <c r="U284" s="123">
        <v>0.54992073625783977</v>
      </c>
      <c r="V284" s="123">
        <v>0.70400590386043593</v>
      </c>
      <c r="W284" s="123">
        <v>0.78705053617576359</v>
      </c>
      <c r="X284" s="123">
        <v>0.6145560765540975</v>
      </c>
      <c r="Y284" s="123">
        <v>0.43763562475742562</v>
      </c>
      <c r="DA284" s="130" t="s">
        <v>3155</v>
      </c>
    </row>
    <row r="285" spans="1:105" ht="12" customHeight="1" x14ac:dyDescent="0.25">
      <c r="A285" s="97" t="s">
        <v>175</v>
      </c>
      <c r="B285" s="99">
        <v>0.44393270829572379</v>
      </c>
      <c r="C285" s="99">
        <v>0.46031479528200875</v>
      </c>
      <c r="D285" s="99">
        <v>0.48671819094793944</v>
      </c>
      <c r="E285" s="99">
        <v>0.45418501420624774</v>
      </c>
      <c r="F285" s="99">
        <v>0.46182676168662601</v>
      </c>
      <c r="G285" s="99">
        <v>0.45857004363744064</v>
      </c>
      <c r="H285" s="99">
        <v>0.47030487192721065</v>
      </c>
      <c r="I285" s="99">
        <v>0.479431338139301</v>
      </c>
      <c r="J285" s="99">
        <v>0.49175493601961229</v>
      </c>
      <c r="K285" s="99">
        <v>0.54018345226456288</v>
      </c>
      <c r="L285" s="99">
        <v>0.57172760904841091</v>
      </c>
      <c r="M285" s="99">
        <v>0.49194778040044101</v>
      </c>
      <c r="N285" s="99">
        <v>0.53996989417008978</v>
      </c>
      <c r="O285" s="99">
        <v>0.54528237728557971</v>
      </c>
      <c r="P285" s="99">
        <v>0.55324235653465337</v>
      </c>
      <c r="Q285" s="99">
        <v>0.53530989938205253</v>
      </c>
      <c r="R285" s="99">
        <v>0.52450628508486619</v>
      </c>
      <c r="S285" s="99">
        <v>0.53517717152374622</v>
      </c>
      <c r="T285" s="99">
        <v>0.52285512428032244</v>
      </c>
      <c r="U285" s="99">
        <v>0.57597062136096278</v>
      </c>
      <c r="V285" s="99">
        <v>0.74498076754934617</v>
      </c>
      <c r="W285" s="99">
        <v>0.83899645935315958</v>
      </c>
      <c r="X285" s="99">
        <v>0.67168907468936123</v>
      </c>
      <c r="Y285" s="99">
        <v>0.47452501899053301</v>
      </c>
      <c r="DA285" s="63" t="s">
        <v>3156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3157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1.2644209746672426</v>
      </c>
      <c r="D290" s="117">
        <f t="shared" si="129"/>
        <v>1.4044537283895488</v>
      </c>
      <c r="E290" s="117">
        <f t="shared" si="129"/>
        <v>1.1534206762800654</v>
      </c>
      <c r="F290" s="117">
        <f t="shared" si="129"/>
        <v>1.5683465696513113</v>
      </c>
      <c r="G290" s="117">
        <f t="shared" si="129"/>
        <v>1.3847074386222273</v>
      </c>
      <c r="H290" s="117">
        <f t="shared" si="129"/>
        <v>1.9524807079583868</v>
      </c>
      <c r="I290" s="117">
        <f t="shared" si="129"/>
        <v>1.7238690696852159</v>
      </c>
      <c r="J290" s="117">
        <f t="shared" si="129"/>
        <v>1.2104247143001954</v>
      </c>
      <c r="K290" s="117">
        <f t="shared" si="129"/>
        <v>0.63456421019744247</v>
      </c>
      <c r="L290" s="117">
        <f t="shared" si="129"/>
        <v>0.30140644529426897</v>
      </c>
      <c r="M290" s="117">
        <f t="shared" si="129"/>
        <v>0</v>
      </c>
      <c r="N290" s="117">
        <f t="shared" si="129"/>
        <v>0</v>
      </c>
      <c r="O290" s="117">
        <f t="shared" si="129"/>
        <v>0.10515727454201143</v>
      </c>
      <c r="P290" s="117">
        <f t="shared" si="129"/>
        <v>0.23602921043943931</v>
      </c>
      <c r="Q290" s="117">
        <f t="shared" si="129"/>
        <v>0.29125215893212486</v>
      </c>
      <c r="R290" s="117">
        <f t="shared" ref="R290:V290" si="130">R291+R294+R296+R305</f>
        <v>0.42583275156879891</v>
      </c>
      <c r="S290" s="117">
        <f t="shared" si="130"/>
        <v>0.720109177518647</v>
      </c>
      <c r="T290" s="117">
        <f t="shared" si="130"/>
        <v>0.752202211457484</v>
      </c>
      <c r="U290" s="117">
        <f t="shared" si="130"/>
        <v>0.95128532083160056</v>
      </c>
      <c r="V290" s="117">
        <f t="shared" si="130"/>
        <v>0.58980928044844361</v>
      </c>
      <c r="W290" s="117">
        <f t="shared" ref="W290:Y290" si="131">W291+W294+W296+W305</f>
        <v>0.2826206129830956</v>
      </c>
      <c r="X290" s="117">
        <f t="shared" si="131"/>
        <v>0</v>
      </c>
      <c r="Y290" s="117">
        <f t="shared" si="131"/>
        <v>0</v>
      </c>
      <c r="DA290" s="129" t="s">
        <v>3308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1.1522659846738061</v>
      </c>
      <c r="D291" s="122">
        <f t="shared" si="132"/>
        <v>1.2808764262889911</v>
      </c>
      <c r="E291" s="122">
        <f t="shared" si="132"/>
        <v>1.0564312019323576</v>
      </c>
      <c r="F291" s="122">
        <f t="shared" si="132"/>
        <v>1.4302103907152148</v>
      </c>
      <c r="G291" s="122">
        <f t="shared" si="132"/>
        <v>1.2702420636943541</v>
      </c>
      <c r="H291" s="122">
        <f t="shared" si="132"/>
        <v>1.7919548002786481</v>
      </c>
      <c r="I291" s="122">
        <f t="shared" si="132"/>
        <v>1.5835749214291184</v>
      </c>
      <c r="J291" s="122">
        <f t="shared" si="132"/>
        <v>1.0979784118988185</v>
      </c>
      <c r="K291" s="122">
        <f t="shared" si="132"/>
        <v>0.57455127731248168</v>
      </c>
      <c r="L291" s="122">
        <f t="shared" si="132"/>
        <v>0.27598623718819965</v>
      </c>
      <c r="M291" s="122">
        <f t="shared" si="132"/>
        <v>0</v>
      </c>
      <c r="N291" s="122">
        <f t="shared" si="132"/>
        <v>0</v>
      </c>
      <c r="O291" s="122">
        <f t="shared" si="132"/>
        <v>9.4048800813920877E-2</v>
      </c>
      <c r="P291" s="122">
        <f t="shared" si="132"/>
        <v>0.21212918567207234</v>
      </c>
      <c r="Q291" s="122">
        <f t="shared" si="132"/>
        <v>0.25821585332394381</v>
      </c>
      <c r="R291" s="122">
        <f t="shared" ref="R291:V291" si="133">SUM(R292:R293)</f>
        <v>0.38066198794890682</v>
      </c>
      <c r="S291" s="122">
        <f t="shared" si="133"/>
        <v>0.63656376646767521</v>
      </c>
      <c r="T291" s="122">
        <f t="shared" si="133"/>
        <v>0.66627548304822115</v>
      </c>
      <c r="U291" s="122">
        <f t="shared" si="133"/>
        <v>0.81700521778168489</v>
      </c>
      <c r="V291" s="122">
        <f t="shared" si="133"/>
        <v>0.51121896403790434</v>
      </c>
      <c r="W291" s="122">
        <f t="shared" ref="W291:Y291" si="134">SUM(W292:W293)</f>
        <v>0.24301930054083504</v>
      </c>
      <c r="X291" s="122">
        <f t="shared" si="134"/>
        <v>0</v>
      </c>
      <c r="Y291" s="122">
        <f t="shared" si="134"/>
        <v>0</v>
      </c>
      <c r="DA291" s="130" t="s">
        <v>3309</v>
      </c>
    </row>
    <row r="292" spans="1:105" ht="12" customHeight="1" x14ac:dyDescent="0.25">
      <c r="A292" s="97" t="s">
        <v>212</v>
      </c>
      <c r="B292" s="98"/>
      <c r="C292" s="98">
        <v>1.1365693483404442</v>
      </c>
      <c r="D292" s="98">
        <v>1.2637387036573928</v>
      </c>
      <c r="E292" s="98">
        <v>1.0424000074510986</v>
      </c>
      <c r="F292" s="98">
        <v>1.4116107443393289</v>
      </c>
      <c r="G292" s="98">
        <v>1.2538920685696719</v>
      </c>
      <c r="H292" s="98">
        <v>1.769076753604925</v>
      </c>
      <c r="I292" s="98">
        <v>1.5634849793962462</v>
      </c>
      <c r="J292" s="98">
        <v>1.0841754523528953</v>
      </c>
      <c r="K292" s="98">
        <v>0.56733101021072041</v>
      </c>
      <c r="L292" s="98">
        <v>0.27249995539434579</v>
      </c>
      <c r="M292" s="98">
        <v>0</v>
      </c>
      <c r="N292" s="98">
        <v>0</v>
      </c>
      <c r="O292" s="98">
        <v>9.2793805738947549E-2</v>
      </c>
      <c r="P292" s="98">
        <v>0.20918584528393339</v>
      </c>
      <c r="Q292" s="98">
        <v>0.25452841757862166</v>
      </c>
      <c r="R292" s="98">
        <v>0.37513069189719267</v>
      </c>
      <c r="S292" s="98">
        <v>0.62726892169890558</v>
      </c>
      <c r="T292" s="98">
        <v>0.65653522943166454</v>
      </c>
      <c r="U292" s="98">
        <v>0.80500734584880151</v>
      </c>
      <c r="V292" s="98">
        <v>0.5036696983800244</v>
      </c>
      <c r="W292" s="98">
        <v>0.23939148723210285</v>
      </c>
      <c r="X292" s="98">
        <v>0</v>
      </c>
      <c r="Y292" s="98">
        <v>0</v>
      </c>
      <c r="DA292" s="63" t="s">
        <v>3310</v>
      </c>
    </row>
    <row r="293" spans="1:105" ht="12" customHeight="1" x14ac:dyDescent="0.25">
      <c r="A293" s="97" t="s">
        <v>53</v>
      </c>
      <c r="B293" s="98"/>
      <c r="C293" s="98">
        <v>1.5696636333361855E-2</v>
      </c>
      <c r="D293" s="98">
        <v>1.7137722631598316E-2</v>
      </c>
      <c r="E293" s="98">
        <v>1.4031194481258991E-2</v>
      </c>
      <c r="F293" s="98">
        <v>1.8599646375886059E-2</v>
      </c>
      <c r="G293" s="98">
        <v>1.6349995124682198E-2</v>
      </c>
      <c r="H293" s="98">
        <v>2.2878046673723024E-2</v>
      </c>
      <c r="I293" s="98">
        <v>2.0089942032872211E-2</v>
      </c>
      <c r="J293" s="98">
        <v>1.3802959545923218E-2</v>
      </c>
      <c r="K293" s="98">
        <v>7.2202671017612928E-3</v>
      </c>
      <c r="L293" s="98">
        <v>3.4862817938538684E-3</v>
      </c>
      <c r="M293" s="98">
        <v>0</v>
      </c>
      <c r="N293" s="98">
        <v>0</v>
      </c>
      <c r="O293" s="98">
        <v>1.2549950749733267E-3</v>
      </c>
      <c r="P293" s="98">
        <v>2.9433403881389477E-3</v>
      </c>
      <c r="Q293" s="98">
        <v>3.6874357453221605E-3</v>
      </c>
      <c r="R293" s="98">
        <v>5.5312960517141345E-3</v>
      </c>
      <c r="S293" s="98">
        <v>9.2948447687695949E-3</v>
      </c>
      <c r="T293" s="98">
        <v>9.7402536165566485E-3</v>
      </c>
      <c r="U293" s="98">
        <v>1.1997871932883385E-2</v>
      </c>
      <c r="V293" s="98">
        <v>7.5492656578798906E-3</v>
      </c>
      <c r="W293" s="98">
        <v>3.6278133087321997E-3</v>
      </c>
      <c r="X293" s="98">
        <v>0</v>
      </c>
      <c r="Y293" s="98">
        <v>0</v>
      </c>
      <c r="DA293" s="63" t="s">
        <v>3311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4.4417304862988909E-4</v>
      </c>
      <c r="D294" s="122">
        <f t="shared" si="135"/>
        <v>4.0875473956977928E-4</v>
      </c>
      <c r="E294" s="122">
        <f t="shared" si="135"/>
        <v>2.7964362003886936E-4</v>
      </c>
      <c r="F294" s="122">
        <f t="shared" si="135"/>
        <v>4.0105437646026473E-4</v>
      </c>
      <c r="G294" s="122">
        <f t="shared" si="135"/>
        <v>5.9759993952637096E-4</v>
      </c>
      <c r="H294" s="122">
        <f t="shared" si="135"/>
        <v>6.4676258542224383E-4</v>
      </c>
      <c r="I294" s="122">
        <f t="shared" si="135"/>
        <v>4.157146518193598E-4</v>
      </c>
      <c r="J294" s="122">
        <f t="shared" si="135"/>
        <v>6.008854055011355E-4</v>
      </c>
      <c r="K294" s="122">
        <f t="shared" si="135"/>
        <v>1.4703387049553354E-4</v>
      </c>
      <c r="L294" s="122">
        <f t="shared" si="135"/>
        <v>9.7166166987476619E-5</v>
      </c>
      <c r="M294" s="122">
        <f t="shared" si="135"/>
        <v>0</v>
      </c>
      <c r="N294" s="122">
        <f t="shared" si="135"/>
        <v>0</v>
      </c>
      <c r="O294" s="122">
        <f t="shared" si="135"/>
        <v>4.494794496186924E-5</v>
      </c>
      <c r="P294" s="122">
        <f t="shared" si="135"/>
        <v>4.9250450172261018E-5</v>
      </c>
      <c r="Q294" s="122">
        <f t="shared" si="135"/>
        <v>1.308318814333155E-4</v>
      </c>
      <c r="R294" s="122">
        <f t="shared" si="135"/>
        <v>1.105158369922292E-4</v>
      </c>
      <c r="S294" s="122">
        <f t="shared" si="135"/>
        <v>1.3739838706594741E-4</v>
      </c>
      <c r="T294" s="122">
        <f t="shared" si="135"/>
        <v>3.1419914961711056E-4</v>
      </c>
      <c r="U294" s="122">
        <f t="shared" si="135"/>
        <v>4.9751290317707E-4</v>
      </c>
      <c r="V294" s="122">
        <f t="shared" si="135"/>
        <v>6.08792467810948E-4</v>
      </c>
      <c r="W294" s="122">
        <f t="shared" si="135"/>
        <v>2.9232538939831748E-4</v>
      </c>
      <c r="X294" s="122">
        <f t="shared" si="135"/>
        <v>0</v>
      </c>
      <c r="Y294" s="122">
        <f t="shared" si="135"/>
        <v>0</v>
      </c>
      <c r="DA294" s="130" t="s">
        <v>3312</v>
      </c>
    </row>
    <row r="295" spans="1:105" ht="12" customHeight="1" x14ac:dyDescent="0.25">
      <c r="A295" s="97" t="s">
        <v>53</v>
      </c>
      <c r="B295" s="98"/>
      <c r="C295" s="98">
        <v>4.4417304862988909E-4</v>
      </c>
      <c r="D295" s="98">
        <v>4.0875473956977928E-4</v>
      </c>
      <c r="E295" s="98">
        <v>2.7964362003886936E-4</v>
      </c>
      <c r="F295" s="98">
        <v>4.0105437646026473E-4</v>
      </c>
      <c r="G295" s="98">
        <v>5.9759993952637096E-4</v>
      </c>
      <c r="H295" s="98">
        <v>6.4676258542224383E-4</v>
      </c>
      <c r="I295" s="98">
        <v>4.157146518193598E-4</v>
      </c>
      <c r="J295" s="98">
        <v>6.008854055011355E-4</v>
      </c>
      <c r="K295" s="98">
        <v>1.4703387049553354E-4</v>
      </c>
      <c r="L295" s="98">
        <v>9.7166166987476619E-5</v>
      </c>
      <c r="M295" s="98">
        <v>0</v>
      </c>
      <c r="N295" s="98">
        <v>0</v>
      </c>
      <c r="O295" s="98">
        <v>4.494794496186924E-5</v>
      </c>
      <c r="P295" s="98">
        <v>4.9250450172261018E-5</v>
      </c>
      <c r="Q295" s="98">
        <v>1.308318814333155E-4</v>
      </c>
      <c r="R295" s="98">
        <v>1.105158369922292E-4</v>
      </c>
      <c r="S295" s="98">
        <v>1.3739838706594741E-4</v>
      </c>
      <c r="T295" s="98">
        <v>3.1419914961711056E-4</v>
      </c>
      <c r="U295" s="98">
        <v>4.9751290317707E-4</v>
      </c>
      <c r="V295" s="98">
        <v>6.08792467810948E-4</v>
      </c>
      <c r="W295" s="98">
        <v>2.9232538939831748E-4</v>
      </c>
      <c r="X295" s="98">
        <v>0</v>
      </c>
      <c r="Y295" s="98">
        <v>0</v>
      </c>
      <c r="DA295" s="63" t="s">
        <v>3313</v>
      </c>
    </row>
    <row r="296" spans="1:105" ht="12" customHeight="1" x14ac:dyDescent="0.25">
      <c r="A296" s="121" t="s">
        <v>55</v>
      </c>
      <c r="B296" s="122"/>
      <c r="C296" s="122">
        <v>0.10103908437683459</v>
      </c>
      <c r="D296" s="122">
        <v>0.11115694321716743</v>
      </c>
      <c r="E296" s="122">
        <v>8.7117175258091373E-2</v>
      </c>
      <c r="F296" s="122">
        <v>0.12401636725092791</v>
      </c>
      <c r="G296" s="122">
        <v>0.10224162955046075</v>
      </c>
      <c r="H296" s="122">
        <v>0.14380835524378957</v>
      </c>
      <c r="I296" s="122">
        <v>0.12526756421627622</v>
      </c>
      <c r="J296" s="122">
        <v>9.9241151491756163E-2</v>
      </c>
      <c r="K296" s="122">
        <v>5.2728430405828162E-2</v>
      </c>
      <c r="L296" s="122">
        <v>2.2242339774216819E-2</v>
      </c>
      <c r="M296" s="122">
        <v>0</v>
      </c>
      <c r="N296" s="122">
        <v>0</v>
      </c>
      <c r="O296" s="122">
        <v>9.6221613840817219E-3</v>
      </c>
      <c r="P296" s="122">
        <v>2.0589504618201551E-2</v>
      </c>
      <c r="Q296" s="122">
        <v>2.8211535455001359E-2</v>
      </c>
      <c r="R296" s="122">
        <v>3.8423278234523663E-2</v>
      </c>
      <c r="S296" s="122">
        <v>7.0596864180047958E-2</v>
      </c>
      <c r="T296" s="122">
        <v>7.1865429255965632E-2</v>
      </c>
      <c r="U296" s="122">
        <v>0.11144391624808334</v>
      </c>
      <c r="V296" s="122">
        <v>6.1760972071421373E-2</v>
      </c>
      <c r="W296" s="122">
        <v>3.0946124157299356E-2</v>
      </c>
      <c r="X296" s="122">
        <v>0</v>
      </c>
      <c r="Y296" s="122">
        <v>0</v>
      </c>
      <c r="DA296" s="130" t="s">
        <v>3314</v>
      </c>
    </row>
    <row r="297" spans="1:105" ht="12" customHeight="1" x14ac:dyDescent="0.25">
      <c r="A297" s="97" t="s">
        <v>134</v>
      </c>
      <c r="B297" s="98"/>
      <c r="C297" s="98">
        <v>9.6310743543017996E-2</v>
      </c>
      <c r="D297" s="98">
        <v>0.10608558673681923</v>
      </c>
      <c r="E297" s="98">
        <v>8.2480603399142677E-2</v>
      </c>
      <c r="F297" s="98">
        <v>0.11759851878466678</v>
      </c>
      <c r="G297" s="98">
        <v>9.6464582911658922E-2</v>
      </c>
      <c r="H297" s="98">
        <v>0.13636879114858466</v>
      </c>
      <c r="I297" s="98">
        <v>0.11967498922039869</v>
      </c>
      <c r="J297" s="98">
        <v>9.4402970079352E-2</v>
      </c>
      <c r="K297" s="98">
        <v>4.8936662377666897E-2</v>
      </c>
      <c r="L297" s="98">
        <v>1.9288767525562626E-2</v>
      </c>
      <c r="M297" s="98">
        <v>0</v>
      </c>
      <c r="N297" s="98">
        <v>0</v>
      </c>
      <c r="O297" s="98">
        <v>6.8080469264830464E-3</v>
      </c>
      <c r="P297" s="98">
        <v>1.5018342018560346E-2</v>
      </c>
      <c r="Q297" s="98">
        <v>2.4197663214214113E-2</v>
      </c>
      <c r="R297" s="98">
        <v>3.5998139994360738E-2</v>
      </c>
      <c r="S297" s="98">
        <v>6.8727086770966797E-2</v>
      </c>
      <c r="T297" s="98">
        <v>6.9783407679215301E-2</v>
      </c>
      <c r="U297" s="98">
        <v>0.10839348653576254</v>
      </c>
      <c r="V297" s="98">
        <v>5.863776496632625E-2</v>
      </c>
      <c r="W297" s="98">
        <v>2.8330338012253937E-2</v>
      </c>
      <c r="X297" s="98">
        <v>0</v>
      </c>
      <c r="Y297" s="98">
        <v>0</v>
      </c>
      <c r="DA297" s="63" t="s">
        <v>3315</v>
      </c>
    </row>
    <row r="298" spans="1:105" ht="12" customHeight="1" x14ac:dyDescent="0.25">
      <c r="A298" s="97" t="s">
        <v>133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1.7409769559304845E-4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1.3330416301874889E-4</v>
      </c>
      <c r="T298" s="98">
        <v>0</v>
      </c>
      <c r="U298" s="98">
        <v>1.2872581217901501E-4</v>
      </c>
      <c r="V298" s="98">
        <v>1.2501848109796828E-4</v>
      </c>
      <c r="W298" s="98">
        <v>1.3496837253542535E-4</v>
      </c>
      <c r="X298" s="98">
        <v>0</v>
      </c>
      <c r="Y298" s="98">
        <v>0</v>
      </c>
      <c r="DA298" s="63" t="s">
        <v>3316</v>
      </c>
    </row>
    <row r="299" spans="1:105" ht="12" customHeight="1" x14ac:dyDescent="0.25">
      <c r="A299" s="100" t="s">
        <v>212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1.501921873471873E-4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1.1062894102985713E-4</v>
      </c>
      <c r="T299" s="101">
        <v>0</v>
      </c>
      <c r="U299" s="101">
        <v>1.0638825922470679E-4</v>
      </c>
      <c r="V299" s="101">
        <v>1.0304295195436203E-4</v>
      </c>
      <c r="W299" s="101">
        <v>1.1008316468696496E-4</v>
      </c>
      <c r="X299" s="101">
        <v>0</v>
      </c>
      <c r="Y299" s="101">
        <v>0</v>
      </c>
      <c r="DA299" s="131" t="s">
        <v>3317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2.3905508245861151E-5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2.2675221988891755E-5</v>
      </c>
      <c r="T300" s="104">
        <v>0</v>
      </c>
      <c r="U300" s="104">
        <v>2.2337552954308237E-5</v>
      </c>
      <c r="V300" s="104">
        <v>2.1975529143606246E-5</v>
      </c>
      <c r="W300" s="104">
        <v>2.4885207848460387E-5</v>
      </c>
      <c r="X300" s="104">
        <v>0</v>
      </c>
      <c r="Y300" s="104">
        <v>0</v>
      </c>
      <c r="DA300" s="132" t="s">
        <v>3318</v>
      </c>
    </row>
    <row r="301" spans="1:105" ht="12" customHeight="1" x14ac:dyDescent="0.25">
      <c r="A301" s="106" t="s">
        <v>122</v>
      </c>
      <c r="B301" s="101"/>
      <c r="C301" s="101">
        <v>4.7283408338165992E-3</v>
      </c>
      <c r="D301" s="101">
        <v>5.0713564803482013E-3</v>
      </c>
      <c r="E301" s="101">
        <v>4.6365718589486942E-3</v>
      </c>
      <c r="F301" s="101">
        <v>6.2617486807299639E-3</v>
      </c>
      <c r="G301" s="101">
        <v>5.615646989124653E-3</v>
      </c>
      <c r="H301" s="101">
        <v>7.1180421926990865E-3</v>
      </c>
      <c r="I301" s="101">
        <v>5.2619740437719314E-3</v>
      </c>
      <c r="J301" s="101">
        <v>4.6846966840569772E-3</v>
      </c>
      <c r="K301" s="101">
        <v>3.6347287250033029E-3</v>
      </c>
      <c r="L301" s="101">
        <v>2.7972166646038853E-3</v>
      </c>
      <c r="M301" s="101">
        <v>0</v>
      </c>
      <c r="N301" s="101">
        <v>0</v>
      </c>
      <c r="O301" s="101">
        <v>2.655695137112086E-3</v>
      </c>
      <c r="P301" s="101">
        <v>5.2656882175238584E-3</v>
      </c>
      <c r="Q301" s="101">
        <v>3.8655352638414567E-3</v>
      </c>
      <c r="R301" s="101">
        <v>2.2790617204290291E-3</v>
      </c>
      <c r="S301" s="101">
        <v>1.5966975020025144E-3</v>
      </c>
      <c r="T301" s="101">
        <v>1.9478143792762415E-3</v>
      </c>
      <c r="U301" s="101">
        <v>2.6643342384316229E-3</v>
      </c>
      <c r="V301" s="101">
        <v>2.7452688363199182E-3</v>
      </c>
      <c r="W301" s="101">
        <v>2.2400628542265633E-3</v>
      </c>
      <c r="X301" s="101">
        <v>0</v>
      </c>
      <c r="Y301" s="101">
        <v>0</v>
      </c>
      <c r="DA301" s="131" t="s">
        <v>3319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1.5609978553116373E-4</v>
      </c>
      <c r="G302" s="104">
        <v>1.6139964967716567E-4</v>
      </c>
      <c r="H302" s="104">
        <v>3.2152190250581088E-4</v>
      </c>
      <c r="I302" s="104">
        <v>1.5650325651252401E-4</v>
      </c>
      <c r="J302" s="104">
        <v>1.5348472834718924E-4</v>
      </c>
      <c r="K302" s="104">
        <v>1.5703930315796226E-4</v>
      </c>
      <c r="L302" s="104">
        <v>1.5635558405030785E-4</v>
      </c>
      <c r="M302" s="104">
        <v>0</v>
      </c>
      <c r="N302" s="104">
        <v>0</v>
      </c>
      <c r="O302" s="104">
        <v>1.5841932048658785E-4</v>
      </c>
      <c r="P302" s="104">
        <v>3.0547438211734506E-4</v>
      </c>
      <c r="Q302" s="104">
        <v>1.483369769457907E-4</v>
      </c>
      <c r="R302" s="104">
        <v>1.460765197338972E-4</v>
      </c>
      <c r="S302" s="104">
        <v>1.3977574405988816E-4</v>
      </c>
      <c r="T302" s="104">
        <v>1.3420719747408758E-4</v>
      </c>
      <c r="U302" s="104">
        <v>2.5736966171015273E-4</v>
      </c>
      <c r="V302" s="104">
        <v>2.5291978767723609E-4</v>
      </c>
      <c r="W302" s="104">
        <v>2.4075491828343142E-4</v>
      </c>
      <c r="X302" s="104">
        <v>0</v>
      </c>
      <c r="Y302" s="104">
        <v>0</v>
      </c>
      <c r="DA302" s="132" t="s">
        <v>3320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1.3141098511058245E-4</v>
      </c>
      <c r="G303" s="98">
        <v>1.3629901970831399E-4</v>
      </c>
      <c r="H303" s="98">
        <v>2.7127101102783404E-4</v>
      </c>
      <c r="I303" s="98">
        <v>1.334698681990877E-4</v>
      </c>
      <c r="J303" s="98">
        <v>1.2987784538151189E-4</v>
      </c>
      <c r="K303" s="98">
        <v>1.3287693236000515E-4</v>
      </c>
      <c r="L303" s="98">
        <v>1.3191190622700361E-4</v>
      </c>
      <c r="M303" s="98">
        <v>0</v>
      </c>
      <c r="N303" s="98">
        <v>0</v>
      </c>
      <c r="O303" s="98">
        <v>1.3324265552492489E-4</v>
      </c>
      <c r="P303" s="98">
        <v>2.564231282889316E-4</v>
      </c>
      <c r="Q303" s="98">
        <v>1.2404558554900225E-4</v>
      </c>
      <c r="R303" s="98">
        <v>1.2222163115908303E-4</v>
      </c>
      <c r="S303" s="98">
        <v>1.167700769961586E-4</v>
      </c>
      <c r="T303" s="98">
        <v>1.1203446827602488E-4</v>
      </c>
      <c r="U303" s="98">
        <v>2.1430821342737511E-4</v>
      </c>
      <c r="V303" s="98">
        <v>2.1009216217742597E-4</v>
      </c>
      <c r="W303" s="98">
        <v>1.9772134586271316E-4</v>
      </c>
      <c r="X303" s="98">
        <v>0</v>
      </c>
      <c r="Y303" s="98">
        <v>0</v>
      </c>
      <c r="DA303" s="63" t="s">
        <v>3321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2.4688800420581264E-5</v>
      </c>
      <c r="G304" s="98">
        <v>2.5100629968851665E-5</v>
      </c>
      <c r="H304" s="98">
        <v>5.0250891477976822E-5</v>
      </c>
      <c r="I304" s="98">
        <v>2.3033388313436295E-5</v>
      </c>
      <c r="J304" s="98">
        <v>2.360688296567735E-5</v>
      </c>
      <c r="K304" s="98">
        <v>2.4162370797957101E-5</v>
      </c>
      <c r="L304" s="98">
        <v>2.4443677823304246E-5</v>
      </c>
      <c r="M304" s="98">
        <v>0</v>
      </c>
      <c r="N304" s="98">
        <v>0</v>
      </c>
      <c r="O304" s="98">
        <v>2.517666496166295E-5</v>
      </c>
      <c r="P304" s="98">
        <v>4.9051253828413463E-5</v>
      </c>
      <c r="Q304" s="98">
        <v>2.4291391396788445E-5</v>
      </c>
      <c r="R304" s="98">
        <v>2.3854888574814168E-5</v>
      </c>
      <c r="S304" s="98">
        <v>2.3005667063729565E-5</v>
      </c>
      <c r="T304" s="98">
        <v>2.2172729198062684E-5</v>
      </c>
      <c r="U304" s="98">
        <v>4.3061448282777618E-5</v>
      </c>
      <c r="V304" s="98">
        <v>4.2827625499810125E-5</v>
      </c>
      <c r="W304" s="98">
        <v>4.3033572420718274E-5</v>
      </c>
      <c r="X304" s="98">
        <v>0</v>
      </c>
      <c r="Y304" s="98">
        <v>0</v>
      </c>
      <c r="DA304" s="63" t="s">
        <v>3322</v>
      </c>
    </row>
    <row r="305" spans="1:105" ht="12" customHeight="1" x14ac:dyDescent="0.25">
      <c r="A305" s="121" t="s">
        <v>54</v>
      </c>
      <c r="B305" s="122"/>
      <c r="C305" s="122">
        <v>1.0671732567971871E-2</v>
      </c>
      <c r="D305" s="122">
        <v>1.2011604143820603E-2</v>
      </c>
      <c r="E305" s="122">
        <v>9.5926554695772437E-3</v>
      </c>
      <c r="F305" s="122">
        <v>1.3718757308708359E-2</v>
      </c>
      <c r="G305" s="122">
        <v>1.1626145437886089E-2</v>
      </c>
      <c r="H305" s="122">
        <v>1.6070789850526856E-2</v>
      </c>
      <c r="I305" s="122">
        <v>1.4610869388001945E-2</v>
      </c>
      <c r="J305" s="122">
        <v>1.2604265504119687E-2</v>
      </c>
      <c r="K305" s="122">
        <v>7.1374686086370558E-3</v>
      </c>
      <c r="L305" s="122">
        <v>3.0807021648650659E-3</v>
      </c>
      <c r="M305" s="122">
        <v>0</v>
      </c>
      <c r="N305" s="122">
        <v>0</v>
      </c>
      <c r="O305" s="122">
        <v>1.4413643990469577E-3</v>
      </c>
      <c r="P305" s="122">
        <v>3.2612696989931501E-3</v>
      </c>
      <c r="Q305" s="122">
        <v>4.6939382717463632E-3</v>
      </c>
      <c r="R305" s="122">
        <v>6.6369695483761938E-3</v>
      </c>
      <c r="S305" s="122">
        <v>1.2811148483857926E-2</v>
      </c>
      <c r="T305" s="122">
        <v>1.3747100003680233E-2</v>
      </c>
      <c r="U305" s="122">
        <v>2.2338673898655147E-2</v>
      </c>
      <c r="V305" s="122">
        <v>1.6220551871306877E-2</v>
      </c>
      <c r="W305" s="122">
        <v>8.362862895562876E-3</v>
      </c>
      <c r="X305" s="122">
        <v>0</v>
      </c>
      <c r="Y305" s="122">
        <v>0</v>
      </c>
      <c r="DA305" s="130" t="s">
        <v>3323</v>
      </c>
    </row>
    <row r="306" spans="1:105" ht="12" customHeight="1" x14ac:dyDescent="0.25">
      <c r="A306" s="97" t="s">
        <v>175</v>
      </c>
      <c r="B306" s="98"/>
      <c r="C306" s="98">
        <v>1.0380844774341015E-2</v>
      </c>
      <c r="D306" s="98">
        <v>1.170195246735062E-2</v>
      </c>
      <c r="E306" s="98">
        <v>9.1702749444361239E-3</v>
      </c>
      <c r="F306" s="98">
        <v>1.2964197385039691E-2</v>
      </c>
      <c r="G306" s="98">
        <v>1.0910663348693065E-2</v>
      </c>
      <c r="H306" s="98">
        <v>1.5127977765921405E-2</v>
      </c>
      <c r="I306" s="98">
        <v>1.3980628780762712E-2</v>
      </c>
      <c r="J306" s="98">
        <v>1.217157729154536E-2</v>
      </c>
      <c r="K306" s="98">
        <v>6.8796110780010127E-3</v>
      </c>
      <c r="L306" s="98">
        <v>2.9461945334752185E-3</v>
      </c>
      <c r="M306" s="98">
        <v>0</v>
      </c>
      <c r="N306" s="98">
        <v>0</v>
      </c>
      <c r="O306" s="98">
        <v>1.341656044042485E-3</v>
      </c>
      <c r="P306" s="98">
        <v>3.0243427464680416E-3</v>
      </c>
      <c r="Q306" s="98">
        <v>4.480912879379368E-3</v>
      </c>
      <c r="R306" s="98">
        <v>6.4044253210511649E-3</v>
      </c>
      <c r="S306" s="98">
        <v>1.2412657931659334E-2</v>
      </c>
      <c r="T306" s="98">
        <v>1.3042899327510907E-2</v>
      </c>
      <c r="U306" s="98">
        <v>2.1437838151841433E-2</v>
      </c>
      <c r="V306" s="98">
        <v>1.4640471043240587E-2</v>
      </c>
      <c r="W306" s="98">
        <v>7.4738633346108432E-3</v>
      </c>
      <c r="X306" s="98">
        <v>0</v>
      </c>
      <c r="Y306" s="98">
        <v>0</v>
      </c>
      <c r="DA306" s="63" t="s">
        <v>3324</v>
      </c>
    </row>
    <row r="307" spans="1:105" ht="12" customHeight="1" x14ac:dyDescent="0.25">
      <c r="A307" s="109" t="s">
        <v>120</v>
      </c>
      <c r="B307" s="33"/>
      <c r="C307" s="33">
        <v>2.9088779363085492E-4</v>
      </c>
      <c r="D307" s="33">
        <v>3.0965167646998418E-4</v>
      </c>
      <c r="E307" s="33">
        <v>4.2238052514112067E-4</v>
      </c>
      <c r="F307" s="33">
        <v>7.5455992366866773E-4</v>
      </c>
      <c r="G307" s="33">
        <v>7.1548208919302474E-4</v>
      </c>
      <c r="H307" s="33">
        <v>9.4281208460545059E-4</v>
      </c>
      <c r="I307" s="33">
        <v>6.3024060723923395E-4</v>
      </c>
      <c r="J307" s="33">
        <v>4.3268821257432709E-4</v>
      </c>
      <c r="K307" s="33">
        <v>2.5785753063604341E-4</v>
      </c>
      <c r="L307" s="33">
        <v>1.3450763138984735E-4</v>
      </c>
      <c r="M307" s="33">
        <v>0</v>
      </c>
      <c r="N307" s="33">
        <v>0</v>
      </c>
      <c r="O307" s="33">
        <v>9.9708355004472719E-5</v>
      </c>
      <c r="P307" s="33">
        <v>2.3692695252510834E-4</v>
      </c>
      <c r="Q307" s="33">
        <v>2.1302539236699516E-4</v>
      </c>
      <c r="R307" s="33">
        <v>2.3254422732502876E-4</v>
      </c>
      <c r="S307" s="33">
        <v>3.9849055219859164E-4</v>
      </c>
      <c r="T307" s="33">
        <v>7.042006761693257E-4</v>
      </c>
      <c r="U307" s="33">
        <v>9.0083574681371504E-4</v>
      </c>
      <c r="V307" s="33">
        <v>1.58008082806629E-3</v>
      </c>
      <c r="W307" s="33">
        <v>8.8899956095203191E-4</v>
      </c>
      <c r="X307" s="33">
        <v>0</v>
      </c>
      <c r="Y307" s="33">
        <v>0</v>
      </c>
      <c r="DA307" s="60" t="s">
        <v>3325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0.76730723791760014</v>
      </c>
      <c r="D309" s="117">
        <f t="shared" si="136"/>
        <v>0.85802754013334959</v>
      </c>
      <c r="E309" s="117">
        <f t="shared" si="136"/>
        <v>0.70965946864539808</v>
      </c>
      <c r="F309" s="117">
        <f t="shared" si="136"/>
        <v>0.97237581975375065</v>
      </c>
      <c r="G309" s="117">
        <f t="shared" si="136"/>
        <v>0.86534755280233222</v>
      </c>
      <c r="H309" s="117">
        <f t="shared" si="136"/>
        <v>1.2293947630187345</v>
      </c>
      <c r="I309" s="117">
        <f t="shared" si="136"/>
        <v>1.0939462078970834</v>
      </c>
      <c r="J309" s="117">
        <f t="shared" si="136"/>
        <v>0.77663142584020539</v>
      </c>
      <c r="K309" s="117">
        <f t="shared" si="136"/>
        <v>0.41092680951251076</v>
      </c>
      <c r="L309" s="117">
        <f t="shared" si="136"/>
        <v>0.19736229165935826</v>
      </c>
      <c r="M309" s="117">
        <f t="shared" si="136"/>
        <v>0</v>
      </c>
      <c r="N309" s="117">
        <f t="shared" si="136"/>
        <v>0</v>
      </c>
      <c r="O309" s="117">
        <f t="shared" si="136"/>
        <v>7.5704144471331627E-2</v>
      </c>
      <c r="P309" s="117">
        <f t="shared" si="136"/>
        <v>0.17783263498718407</v>
      </c>
      <c r="Q309" s="117">
        <f t="shared" si="136"/>
        <v>0.22822697646145551</v>
      </c>
      <c r="R309" s="117">
        <f t="shared" ref="R309:V309" si="137">R310+R313+R315+R324</f>
        <v>0.33983085322721152</v>
      </c>
      <c r="S309" s="117">
        <f t="shared" si="137"/>
        <v>0.5829115016740698</v>
      </c>
      <c r="T309" s="117">
        <f t="shared" si="137"/>
        <v>0.61665636977279814</v>
      </c>
      <c r="U309" s="117">
        <f t="shared" si="137"/>
        <v>0.78794822500765993</v>
      </c>
      <c r="V309" s="117">
        <f t="shared" si="137"/>
        <v>0.49356338966255514</v>
      </c>
      <c r="W309" s="117">
        <f t="shared" ref="W309:Y309" si="138">W310+W313+W315+W324</f>
        <v>0.23802257547001188</v>
      </c>
      <c r="X309" s="117">
        <f t="shared" si="138"/>
        <v>0</v>
      </c>
      <c r="Y309" s="117">
        <f t="shared" si="138"/>
        <v>0</v>
      </c>
      <c r="DA309" s="129" t="s">
        <v>3476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0.69332796228700377</v>
      </c>
      <c r="D310" s="122">
        <f t="shared" si="139"/>
        <v>0.77605779527696439</v>
      </c>
      <c r="E310" s="122">
        <f t="shared" si="139"/>
        <v>0.64482547045321181</v>
      </c>
      <c r="F310" s="122">
        <f t="shared" si="139"/>
        <v>0.87928784991508635</v>
      </c>
      <c r="G310" s="122">
        <f t="shared" si="139"/>
        <v>0.78692841473561925</v>
      </c>
      <c r="H310" s="122">
        <f t="shared" si="139"/>
        <v>1.118978410043181</v>
      </c>
      <c r="I310" s="122">
        <f t="shared" si="139"/>
        <v>0.9971157254808668</v>
      </c>
      <c r="J310" s="122">
        <f t="shared" si="139"/>
        <v>0.69764776711851573</v>
      </c>
      <c r="K310" s="122">
        <f t="shared" si="139"/>
        <v>0.36881098694241166</v>
      </c>
      <c r="L310" s="122">
        <f t="shared" si="139"/>
        <v>0.17918511945208918</v>
      </c>
      <c r="M310" s="122">
        <f t="shared" si="139"/>
        <v>0</v>
      </c>
      <c r="N310" s="122">
        <f t="shared" si="139"/>
        <v>0</v>
      </c>
      <c r="O310" s="122">
        <f t="shared" si="139"/>
        <v>6.7239942256747245E-2</v>
      </c>
      <c r="P310" s="122">
        <f t="shared" si="139"/>
        <v>0.15930405977255863</v>
      </c>
      <c r="Q310" s="122">
        <f t="shared" si="139"/>
        <v>0.20175230918108653</v>
      </c>
      <c r="R310" s="122">
        <f t="shared" ref="R310:V310" si="140">SUM(R311:R312)</f>
        <v>0.30329775011750165</v>
      </c>
      <c r="S310" s="122">
        <f t="shared" si="140"/>
        <v>0.51469961285215426</v>
      </c>
      <c r="T310" s="122">
        <f t="shared" si="140"/>
        <v>0.54511466145810039</v>
      </c>
      <c r="U310" s="122">
        <f t="shared" si="140"/>
        <v>0.67528123689897024</v>
      </c>
      <c r="V310" s="122">
        <f t="shared" si="140"/>
        <v>0.42644640615488338</v>
      </c>
      <c r="W310" s="122">
        <f t="shared" ref="W310:Y310" si="141">SUM(W311:W312)</f>
        <v>0.20412541831315908</v>
      </c>
      <c r="X310" s="122">
        <f t="shared" si="141"/>
        <v>0</v>
      </c>
      <c r="Y310" s="122">
        <f t="shared" si="141"/>
        <v>0</v>
      </c>
      <c r="DA310" s="130" t="s">
        <v>3477</v>
      </c>
    </row>
    <row r="311" spans="1:105" ht="12" customHeight="1" x14ac:dyDescent="0.25">
      <c r="A311" s="97" t="s">
        <v>212</v>
      </c>
      <c r="B311" s="98"/>
      <c r="C311" s="98">
        <v>0.67763132595364195</v>
      </c>
      <c r="D311" s="98">
        <v>0.7589200726453661</v>
      </c>
      <c r="E311" s="98">
        <v>0.63079427597195281</v>
      </c>
      <c r="F311" s="98">
        <v>0.86068820353920028</v>
      </c>
      <c r="G311" s="98">
        <v>0.77057841961093709</v>
      </c>
      <c r="H311" s="98">
        <v>1.0961003633694579</v>
      </c>
      <c r="I311" s="98">
        <v>0.97702578344799462</v>
      </c>
      <c r="J311" s="98">
        <v>0.68384480757259247</v>
      </c>
      <c r="K311" s="98">
        <v>0.36159071984065039</v>
      </c>
      <c r="L311" s="98">
        <v>0.1756988376582353</v>
      </c>
      <c r="M311" s="98">
        <v>0</v>
      </c>
      <c r="N311" s="98">
        <v>0</v>
      </c>
      <c r="O311" s="98">
        <v>6.5984947181773917E-2</v>
      </c>
      <c r="P311" s="98">
        <v>0.15636071938441967</v>
      </c>
      <c r="Q311" s="98">
        <v>0.19806487343576437</v>
      </c>
      <c r="R311" s="98">
        <v>0.2977664540657875</v>
      </c>
      <c r="S311" s="98">
        <v>0.50540476808338464</v>
      </c>
      <c r="T311" s="98">
        <v>0.53537440784154378</v>
      </c>
      <c r="U311" s="98">
        <v>0.66328336496608686</v>
      </c>
      <c r="V311" s="98">
        <v>0.4188971404970035</v>
      </c>
      <c r="W311" s="98">
        <v>0.2004976050044269</v>
      </c>
      <c r="X311" s="98">
        <v>0</v>
      </c>
      <c r="Y311" s="98">
        <v>0</v>
      </c>
      <c r="DA311" s="63" t="s">
        <v>3478</v>
      </c>
    </row>
    <row r="312" spans="1:105" ht="12" customHeight="1" x14ac:dyDescent="0.25">
      <c r="A312" s="97" t="s">
        <v>53</v>
      </c>
      <c r="B312" s="98"/>
      <c r="C312" s="98">
        <v>1.5696636333361855E-2</v>
      </c>
      <c r="D312" s="98">
        <v>1.7137722631598316E-2</v>
      </c>
      <c r="E312" s="98">
        <v>1.4031194481258991E-2</v>
      </c>
      <c r="F312" s="98">
        <v>1.8599646375886059E-2</v>
      </c>
      <c r="G312" s="98">
        <v>1.6349995124682198E-2</v>
      </c>
      <c r="H312" s="98">
        <v>2.2878046673723024E-2</v>
      </c>
      <c r="I312" s="98">
        <v>2.0089942032872211E-2</v>
      </c>
      <c r="J312" s="98">
        <v>1.3802959545923218E-2</v>
      </c>
      <c r="K312" s="98">
        <v>7.2202671017612928E-3</v>
      </c>
      <c r="L312" s="98">
        <v>3.4862817938538684E-3</v>
      </c>
      <c r="M312" s="98">
        <v>0</v>
      </c>
      <c r="N312" s="98">
        <v>0</v>
      </c>
      <c r="O312" s="98">
        <v>1.2549950749733267E-3</v>
      </c>
      <c r="P312" s="98">
        <v>2.9433403881389477E-3</v>
      </c>
      <c r="Q312" s="98">
        <v>3.6874357453221605E-3</v>
      </c>
      <c r="R312" s="98">
        <v>5.5312960517141345E-3</v>
      </c>
      <c r="S312" s="98">
        <v>9.2948447687695949E-3</v>
      </c>
      <c r="T312" s="98">
        <v>9.7402536165566485E-3</v>
      </c>
      <c r="U312" s="98">
        <v>1.1997871932883385E-2</v>
      </c>
      <c r="V312" s="98">
        <v>7.5492656578798906E-3</v>
      </c>
      <c r="W312" s="98">
        <v>3.6278133087321997E-3</v>
      </c>
      <c r="X312" s="98">
        <v>0</v>
      </c>
      <c r="Y312" s="98">
        <v>0</v>
      </c>
      <c r="DA312" s="63" t="s">
        <v>3479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1.1317733059303539E-3</v>
      </c>
      <c r="D313" s="122">
        <f t="shared" si="142"/>
        <v>1.088724846019575E-3</v>
      </c>
      <c r="E313" s="122">
        <f t="shared" si="142"/>
        <v>7.7760991417773456E-4</v>
      </c>
      <c r="F313" s="122">
        <f t="shared" si="142"/>
        <v>1.162600575674526E-3</v>
      </c>
      <c r="G313" s="122">
        <f t="shared" si="142"/>
        <v>1.8039323018109532E-3</v>
      </c>
      <c r="H313" s="122">
        <f t="shared" si="142"/>
        <v>2.0307797228312561E-3</v>
      </c>
      <c r="I313" s="122">
        <f t="shared" si="142"/>
        <v>1.3564201855709305E-3</v>
      </c>
      <c r="J313" s="122">
        <f t="shared" si="142"/>
        <v>2.0358697617399524E-3</v>
      </c>
      <c r="K313" s="122">
        <f t="shared" si="142"/>
        <v>5.1699806587484135E-4</v>
      </c>
      <c r="L313" s="122">
        <f t="shared" si="142"/>
        <v>3.5437783693508928E-4</v>
      </c>
      <c r="M313" s="122">
        <f t="shared" si="142"/>
        <v>0</v>
      </c>
      <c r="N313" s="122">
        <f t="shared" si="142"/>
        <v>0</v>
      </c>
      <c r="O313" s="122">
        <f t="shared" si="142"/>
        <v>1.8737771627457827E-4</v>
      </c>
      <c r="P313" s="122">
        <f t="shared" si="142"/>
        <v>2.1526168996951152E-4</v>
      </c>
      <c r="Q313" s="122">
        <f t="shared" si="142"/>
        <v>5.9211573036399318E-4</v>
      </c>
      <c r="R313" s="122">
        <f t="shared" si="142"/>
        <v>5.0388203285160239E-4</v>
      </c>
      <c r="S313" s="122">
        <f t="shared" si="142"/>
        <v>6.2696218126684052E-4</v>
      </c>
      <c r="T313" s="122">
        <f t="shared" si="142"/>
        <v>1.4350241608777133E-3</v>
      </c>
      <c r="U313" s="122">
        <f t="shared" si="142"/>
        <v>2.2745551298691043E-3</v>
      </c>
      <c r="V313" s="122">
        <f t="shared" si="142"/>
        <v>2.7913243713230148E-3</v>
      </c>
      <c r="W313" s="122">
        <f t="shared" si="142"/>
        <v>1.3529498759393859E-3</v>
      </c>
      <c r="X313" s="122">
        <f t="shared" si="142"/>
        <v>0</v>
      </c>
      <c r="Y313" s="122">
        <f t="shared" si="142"/>
        <v>0</v>
      </c>
      <c r="DA313" s="130" t="s">
        <v>3480</v>
      </c>
    </row>
    <row r="314" spans="1:105" ht="12" customHeight="1" x14ac:dyDescent="0.25">
      <c r="A314" s="97" t="s">
        <v>53</v>
      </c>
      <c r="B314" s="98"/>
      <c r="C314" s="98">
        <v>1.1317733059303539E-3</v>
      </c>
      <c r="D314" s="98">
        <v>1.088724846019575E-3</v>
      </c>
      <c r="E314" s="98">
        <v>7.7760991417773456E-4</v>
      </c>
      <c r="F314" s="98">
        <v>1.162600575674526E-3</v>
      </c>
      <c r="G314" s="98">
        <v>1.8039323018109532E-3</v>
      </c>
      <c r="H314" s="98">
        <v>2.0307797228312561E-3</v>
      </c>
      <c r="I314" s="98">
        <v>1.3564201855709305E-3</v>
      </c>
      <c r="J314" s="98">
        <v>2.0358697617399524E-3</v>
      </c>
      <c r="K314" s="98">
        <v>5.1699806587484135E-4</v>
      </c>
      <c r="L314" s="98">
        <v>3.5437783693508928E-4</v>
      </c>
      <c r="M314" s="98">
        <v>0</v>
      </c>
      <c r="N314" s="98">
        <v>0</v>
      </c>
      <c r="O314" s="98">
        <v>1.8737771627457827E-4</v>
      </c>
      <c r="P314" s="98">
        <v>2.1526168996951152E-4</v>
      </c>
      <c r="Q314" s="98">
        <v>5.9211573036399318E-4</v>
      </c>
      <c r="R314" s="98">
        <v>5.0388203285160239E-4</v>
      </c>
      <c r="S314" s="98">
        <v>6.2696218126684052E-4</v>
      </c>
      <c r="T314" s="98">
        <v>1.4350241608777133E-3</v>
      </c>
      <c r="U314" s="98">
        <v>2.2745551298691043E-3</v>
      </c>
      <c r="V314" s="98">
        <v>2.7913243713230148E-3</v>
      </c>
      <c r="W314" s="98">
        <v>1.3529498759393859E-3</v>
      </c>
      <c r="X314" s="98">
        <v>0</v>
      </c>
      <c r="Y314" s="98">
        <v>0</v>
      </c>
      <c r="DA314" s="63" t="s">
        <v>3481</v>
      </c>
    </row>
    <row r="315" spans="1:105" ht="12" customHeight="1" x14ac:dyDescent="0.25">
      <c r="A315" s="121" t="s">
        <v>55</v>
      </c>
      <c r="B315" s="122"/>
      <c r="C315" s="122">
        <v>6.6166036027964809E-2</v>
      </c>
      <c r="D315" s="122">
        <v>7.336017442477219E-2</v>
      </c>
      <c r="E315" s="122">
        <v>5.8020518818663151E-2</v>
      </c>
      <c r="F315" s="122">
        <v>8.3265926080291958E-2</v>
      </c>
      <c r="G315" s="122">
        <v>6.9261208403975594E-2</v>
      </c>
      <c r="H315" s="122">
        <v>9.8222406346302651E-2</v>
      </c>
      <c r="I315" s="122">
        <v>8.6265660151537735E-2</v>
      </c>
      <c r="J315" s="122">
        <v>6.9018073486335541E-2</v>
      </c>
      <c r="K315" s="122">
        <v>3.7104265708346608E-2</v>
      </c>
      <c r="L315" s="122">
        <v>1.587810961293953E-2</v>
      </c>
      <c r="M315" s="122">
        <v>0</v>
      </c>
      <c r="N315" s="122">
        <v>0</v>
      </c>
      <c r="O315" s="122">
        <v>7.3593172193055544E-3</v>
      </c>
      <c r="P315" s="122">
        <v>1.6233206162832033E-2</v>
      </c>
      <c r="Q315" s="122">
        <v>2.2906913053649634E-2</v>
      </c>
      <c r="R315" s="122">
        <v>3.1820399525701364E-2</v>
      </c>
      <c r="S315" s="122">
        <v>5.9432937909364554E-2</v>
      </c>
      <c r="T315" s="122">
        <v>6.125198111306826E-2</v>
      </c>
      <c r="U315" s="122">
        <v>9.5989780005107841E-2</v>
      </c>
      <c r="V315" s="122">
        <v>5.3598544462763603E-2</v>
      </c>
      <c r="W315" s="122">
        <v>2.6979750016956044E-2</v>
      </c>
      <c r="X315" s="122">
        <v>0</v>
      </c>
      <c r="Y315" s="122">
        <v>0</v>
      </c>
      <c r="DA315" s="130" t="s">
        <v>3482</v>
      </c>
    </row>
    <row r="316" spans="1:105" ht="12" customHeight="1" x14ac:dyDescent="0.25">
      <c r="A316" s="97" t="s">
        <v>134</v>
      </c>
      <c r="B316" s="98"/>
      <c r="C316" s="98">
        <v>6.2682864787174331E-2</v>
      </c>
      <c r="D316" s="98">
        <v>6.9619338468823289E-2</v>
      </c>
      <c r="E316" s="98">
        <v>5.4595413567571749E-2</v>
      </c>
      <c r="F316" s="98">
        <v>7.8511559290606533E-2</v>
      </c>
      <c r="G316" s="98">
        <v>6.4974047112037789E-2</v>
      </c>
      <c r="H316" s="98">
        <v>9.2687588749644279E-2</v>
      </c>
      <c r="I316" s="98">
        <v>8.2103741579880318E-2</v>
      </c>
      <c r="J316" s="98">
        <v>6.5407116518270914E-2</v>
      </c>
      <c r="K316" s="98">
        <v>3.4266205725331247E-2</v>
      </c>
      <c r="L316" s="98">
        <v>1.3660057544650177E-2</v>
      </c>
      <c r="M316" s="98">
        <v>0</v>
      </c>
      <c r="N316" s="98">
        <v>0</v>
      </c>
      <c r="O316" s="98">
        <v>5.1899940214743152E-3</v>
      </c>
      <c r="P316" s="98">
        <v>1.1869304729135447E-2</v>
      </c>
      <c r="Q316" s="98">
        <v>1.9716861133164381E-2</v>
      </c>
      <c r="R316" s="98">
        <v>2.9871397336235568E-2</v>
      </c>
      <c r="S316" s="98">
        <v>5.7906703779464337E-2</v>
      </c>
      <c r="T316" s="98">
        <v>5.9545757500887621E-2</v>
      </c>
      <c r="U316" s="98">
        <v>9.3456422304895634E-2</v>
      </c>
      <c r="V316" s="98">
        <v>5.0981630275959117E-2</v>
      </c>
      <c r="W316" s="98">
        <v>2.4767037980868458E-2</v>
      </c>
      <c r="X316" s="98">
        <v>0</v>
      </c>
      <c r="Y316" s="98">
        <v>0</v>
      </c>
      <c r="DA316" s="63" t="s">
        <v>3483</v>
      </c>
    </row>
    <row r="317" spans="1:105" ht="12" customHeight="1" x14ac:dyDescent="0.25">
      <c r="A317" s="97" t="s">
        <v>133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1.2694575598351082E-4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1.1588675791504417E-4</v>
      </c>
      <c r="T317" s="98">
        <v>0</v>
      </c>
      <c r="U317" s="98">
        <v>1.1406507644444431E-4</v>
      </c>
      <c r="V317" s="98">
        <v>1.1156451129695914E-4</v>
      </c>
      <c r="W317" s="98">
        <v>1.2112246134247E-4</v>
      </c>
      <c r="X317" s="98">
        <v>0</v>
      </c>
      <c r="Y317" s="98">
        <v>0</v>
      </c>
      <c r="DA317" s="63" t="s">
        <v>3484</v>
      </c>
    </row>
    <row r="318" spans="1:105" ht="12" customHeight="1" x14ac:dyDescent="0.25">
      <c r="A318" s="100" t="s">
        <v>212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1.0304024773764968E-4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9.3211535926152414E-5</v>
      </c>
      <c r="T318" s="101">
        <v>0</v>
      </c>
      <c r="U318" s="101">
        <v>9.1727523490136071E-5</v>
      </c>
      <c r="V318" s="101">
        <v>8.9588982153352892E-5</v>
      </c>
      <c r="W318" s="101">
        <v>9.6237253494009617E-5</v>
      </c>
      <c r="X318" s="101">
        <v>0</v>
      </c>
      <c r="Y318" s="101">
        <v>0</v>
      </c>
      <c r="DA318" s="131" t="s">
        <v>3485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2.3905508245861151E-5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2.2675221988891755E-5</v>
      </c>
      <c r="T319" s="104">
        <v>0</v>
      </c>
      <c r="U319" s="104">
        <v>2.2337552954308237E-5</v>
      </c>
      <c r="V319" s="104">
        <v>2.1975529143606246E-5</v>
      </c>
      <c r="W319" s="104">
        <v>2.4885207848460387E-5</v>
      </c>
      <c r="X319" s="104">
        <v>0</v>
      </c>
      <c r="Y319" s="104">
        <v>0</v>
      </c>
      <c r="DA319" s="132" t="s">
        <v>3486</v>
      </c>
    </row>
    <row r="320" spans="1:105" ht="12" customHeight="1" x14ac:dyDescent="0.25">
      <c r="A320" s="106" t="s">
        <v>122</v>
      </c>
      <c r="B320" s="101"/>
      <c r="C320" s="101">
        <v>3.4831712407904741E-3</v>
      </c>
      <c r="D320" s="101">
        <v>3.7408359559489048E-3</v>
      </c>
      <c r="E320" s="101">
        <v>3.4251052510913993E-3</v>
      </c>
      <c r="F320" s="101">
        <v>4.632459762861702E-3</v>
      </c>
      <c r="G320" s="101">
        <v>4.161066200395142E-3</v>
      </c>
      <c r="H320" s="101">
        <v>5.2832213413902202E-3</v>
      </c>
      <c r="I320" s="101">
        <v>3.9126940204339995E-3</v>
      </c>
      <c r="J320" s="101">
        <v>3.4905778164731342E-3</v>
      </c>
      <c r="K320" s="101">
        <v>2.7146563123866059E-3</v>
      </c>
      <c r="L320" s="101">
        <v>2.0948202842751892E-3</v>
      </c>
      <c r="M320" s="101">
        <v>0</v>
      </c>
      <c r="N320" s="101">
        <v>0</v>
      </c>
      <c r="O320" s="101">
        <v>2.0417090462291967E-3</v>
      </c>
      <c r="P320" s="101">
        <v>4.1144870738147573E-3</v>
      </c>
      <c r="Q320" s="101">
        <v>3.0673294824789688E-3</v>
      </c>
      <c r="R320" s="101">
        <v>1.8271602627595654E-3</v>
      </c>
      <c r="S320" s="101">
        <v>1.2927965850200024E-3</v>
      </c>
      <c r="T320" s="101">
        <v>1.5924559363684507E-3</v>
      </c>
      <c r="U320" s="101">
        <v>2.1993263092415995E-3</v>
      </c>
      <c r="V320" s="101">
        <v>2.2874650663909095E-3</v>
      </c>
      <c r="W320" s="101">
        <v>1.8824037851429591E-3</v>
      </c>
      <c r="X320" s="101">
        <v>0</v>
      </c>
      <c r="Y320" s="101">
        <v>0</v>
      </c>
      <c r="DA320" s="131" t="s">
        <v>3487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1.2190702682372488E-4</v>
      </c>
      <c r="G321" s="104">
        <v>1.2609509154266614E-4</v>
      </c>
      <c r="H321" s="104">
        <v>2.5159625526814368E-4</v>
      </c>
      <c r="I321" s="104">
        <v>1.222787952399094E-4</v>
      </c>
      <c r="J321" s="104">
        <v>1.2037915159149375E-4</v>
      </c>
      <c r="K321" s="104">
        <v>1.2340367062875211E-4</v>
      </c>
      <c r="L321" s="104">
        <v>1.2323178401416494E-4</v>
      </c>
      <c r="M321" s="104">
        <v>0</v>
      </c>
      <c r="N321" s="104">
        <v>0</v>
      </c>
      <c r="O321" s="104">
        <v>1.2761415160204235E-4</v>
      </c>
      <c r="P321" s="104">
        <v>2.4941435988182876E-4</v>
      </c>
      <c r="Q321" s="104">
        <v>1.2272243800628261E-4</v>
      </c>
      <c r="R321" s="104">
        <v>1.2184192670623149E-4</v>
      </c>
      <c r="S321" s="104">
        <v>1.1755078696516901E-4</v>
      </c>
      <c r="T321" s="104">
        <v>1.1376767581219093E-4</v>
      </c>
      <c r="U321" s="104">
        <v>2.1996631452615234E-4</v>
      </c>
      <c r="V321" s="104">
        <v>2.1788460911662032E-4</v>
      </c>
      <c r="W321" s="104">
        <v>2.0918578960215964E-4</v>
      </c>
      <c r="X321" s="104">
        <v>0</v>
      </c>
      <c r="Y321" s="104">
        <v>0</v>
      </c>
      <c r="DA321" s="132" t="s">
        <v>3488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9.7218226403143618E-5</v>
      </c>
      <c r="G322" s="98">
        <v>1.0099446157381446E-4</v>
      </c>
      <c r="H322" s="98">
        <v>2.0134536379016687E-4</v>
      </c>
      <c r="I322" s="98">
        <v>9.9245406926473098E-5</v>
      </c>
      <c r="J322" s="98">
        <v>9.6772268625816389E-5</v>
      </c>
      <c r="K322" s="98">
        <v>9.9241299830795006E-5</v>
      </c>
      <c r="L322" s="98">
        <v>9.8788106190860701E-5</v>
      </c>
      <c r="M322" s="98">
        <v>0</v>
      </c>
      <c r="N322" s="98">
        <v>0</v>
      </c>
      <c r="O322" s="98">
        <v>1.024374866403794E-4</v>
      </c>
      <c r="P322" s="98">
        <v>2.0036310605341532E-4</v>
      </c>
      <c r="Q322" s="98">
        <v>9.8431046609494157E-5</v>
      </c>
      <c r="R322" s="98">
        <v>9.7987038131417317E-5</v>
      </c>
      <c r="S322" s="98">
        <v>9.4545119901439441E-5</v>
      </c>
      <c r="T322" s="98">
        <v>9.1594946614128247E-5</v>
      </c>
      <c r="U322" s="98">
        <v>1.7690486624337472E-4</v>
      </c>
      <c r="V322" s="98">
        <v>1.7505698361681019E-4</v>
      </c>
      <c r="W322" s="98">
        <v>1.6615221718144137E-4</v>
      </c>
      <c r="X322" s="98">
        <v>0</v>
      </c>
      <c r="Y322" s="98">
        <v>0</v>
      </c>
      <c r="DA322" s="63" t="s">
        <v>3489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2.4688800420581264E-5</v>
      </c>
      <c r="G323" s="98">
        <v>2.5100629968851665E-5</v>
      </c>
      <c r="H323" s="98">
        <v>5.0250891477976822E-5</v>
      </c>
      <c r="I323" s="98">
        <v>2.3033388313436295E-5</v>
      </c>
      <c r="J323" s="98">
        <v>2.360688296567735E-5</v>
      </c>
      <c r="K323" s="98">
        <v>2.4162370797957101E-5</v>
      </c>
      <c r="L323" s="98">
        <v>2.4443677823304246E-5</v>
      </c>
      <c r="M323" s="98">
        <v>0</v>
      </c>
      <c r="N323" s="98">
        <v>0</v>
      </c>
      <c r="O323" s="98">
        <v>2.517666496166295E-5</v>
      </c>
      <c r="P323" s="98">
        <v>4.9051253828413463E-5</v>
      </c>
      <c r="Q323" s="98">
        <v>2.4291391396788445E-5</v>
      </c>
      <c r="R323" s="98">
        <v>2.3854888574814168E-5</v>
      </c>
      <c r="S323" s="98">
        <v>2.3005667063729565E-5</v>
      </c>
      <c r="T323" s="98">
        <v>2.2172729198062684E-5</v>
      </c>
      <c r="U323" s="98">
        <v>4.3061448282777618E-5</v>
      </c>
      <c r="V323" s="98">
        <v>4.2827625499810125E-5</v>
      </c>
      <c r="W323" s="98">
        <v>4.3033572420718274E-5</v>
      </c>
      <c r="X323" s="98">
        <v>0</v>
      </c>
      <c r="Y323" s="98">
        <v>0</v>
      </c>
      <c r="DA323" s="63" t="s">
        <v>3490</v>
      </c>
    </row>
    <row r="324" spans="1:105" ht="12" customHeight="1" x14ac:dyDescent="0.25">
      <c r="A324" s="121" t="s">
        <v>54</v>
      </c>
      <c r="B324" s="122"/>
      <c r="C324" s="122">
        <v>6.6814662967012335E-3</v>
      </c>
      <c r="D324" s="122">
        <v>7.5208455855933793E-3</v>
      </c>
      <c r="E324" s="122">
        <v>6.0358694593453908E-3</v>
      </c>
      <c r="F324" s="122">
        <v>8.6594431826978249E-3</v>
      </c>
      <c r="G324" s="122">
        <v>7.3539973609264113E-3</v>
      </c>
      <c r="H324" s="122">
        <v>1.0163166906419812E-2</v>
      </c>
      <c r="I324" s="122">
        <v>9.2084020791079867E-3</v>
      </c>
      <c r="J324" s="122">
        <v>7.9297154736141656E-3</v>
      </c>
      <c r="K324" s="122">
        <v>4.4945587958776182E-3</v>
      </c>
      <c r="L324" s="122">
        <v>1.9446847573944435E-3</v>
      </c>
      <c r="M324" s="122">
        <v>0</v>
      </c>
      <c r="N324" s="122">
        <v>0</v>
      </c>
      <c r="O324" s="122">
        <v>9.1750727900424161E-4</v>
      </c>
      <c r="P324" s="122">
        <v>2.080107361823898E-3</v>
      </c>
      <c r="Q324" s="122">
        <v>2.9756384963553545E-3</v>
      </c>
      <c r="R324" s="122">
        <v>4.2088215511568777E-3</v>
      </c>
      <c r="S324" s="122">
        <v>8.1519887312841918E-3</v>
      </c>
      <c r="T324" s="122">
        <v>8.8547030407517321E-3</v>
      </c>
      <c r="U324" s="122">
        <v>1.4402652973712765E-2</v>
      </c>
      <c r="V324" s="122">
        <v>1.0727114673585173E-2</v>
      </c>
      <c r="W324" s="122">
        <v>5.5644572639573404E-3</v>
      </c>
      <c r="X324" s="122">
        <v>0</v>
      </c>
      <c r="Y324" s="122">
        <v>0</v>
      </c>
      <c r="DA324" s="130" t="s">
        <v>3491</v>
      </c>
    </row>
    <row r="325" spans="1:105" ht="12" customHeight="1" x14ac:dyDescent="0.25">
      <c r="A325" s="97" t="s">
        <v>175</v>
      </c>
      <c r="B325" s="98"/>
      <c r="C325" s="98">
        <v>6.4562576599700534E-3</v>
      </c>
      <c r="D325" s="98">
        <v>7.2807171548668372E-3</v>
      </c>
      <c r="E325" s="98">
        <v>5.7077614010107008E-3</v>
      </c>
      <c r="F325" s="98">
        <v>8.0722880102361613E-3</v>
      </c>
      <c r="G325" s="98">
        <v>6.7962552200611379E-3</v>
      </c>
      <c r="H325" s="98">
        <v>9.4268556990414788E-3</v>
      </c>
      <c r="I325" s="98">
        <v>8.7152549173743557E-3</v>
      </c>
      <c r="J325" s="98">
        <v>7.5904517313848188E-3</v>
      </c>
      <c r="K325" s="98">
        <v>4.291923703780543E-3</v>
      </c>
      <c r="L325" s="98">
        <v>1.8387252719692306E-3</v>
      </c>
      <c r="M325" s="98">
        <v>0</v>
      </c>
      <c r="N325" s="98">
        <v>0</v>
      </c>
      <c r="O325" s="98">
        <v>8.3779362401737313E-4</v>
      </c>
      <c r="P325" s="98">
        <v>1.8890576582239048E-3</v>
      </c>
      <c r="Q325" s="98">
        <v>2.8019609043058204E-3</v>
      </c>
      <c r="R325" s="98">
        <v>4.0164061935711844E-3</v>
      </c>
      <c r="S325" s="98">
        <v>7.8162074960164262E-3</v>
      </c>
      <c r="T325" s="98">
        <v>8.2497991519159923E-3</v>
      </c>
      <c r="U325" s="98">
        <v>1.3614756008582102E-2</v>
      </c>
      <c r="V325" s="98">
        <v>9.3245563474653737E-3</v>
      </c>
      <c r="W325" s="98">
        <v>4.766669175452226E-3</v>
      </c>
      <c r="X325" s="98">
        <v>0</v>
      </c>
      <c r="Y325" s="98">
        <v>0</v>
      </c>
      <c r="DA325" s="63" t="s">
        <v>3492</v>
      </c>
    </row>
    <row r="326" spans="1:105" ht="12" customHeight="1" x14ac:dyDescent="0.25">
      <c r="A326" s="109" t="s">
        <v>120</v>
      </c>
      <c r="B326" s="33"/>
      <c r="C326" s="33">
        <v>2.2520863673118036E-4</v>
      </c>
      <c r="D326" s="33">
        <v>2.4012843072654237E-4</v>
      </c>
      <c r="E326" s="33">
        <v>3.2810805833468975E-4</v>
      </c>
      <c r="F326" s="33">
        <v>5.8715517246166291E-4</v>
      </c>
      <c r="G326" s="33">
        <v>5.5774214086527307E-4</v>
      </c>
      <c r="H326" s="33">
        <v>7.3631120737833252E-4</v>
      </c>
      <c r="I326" s="33">
        <v>4.9314716173363027E-4</v>
      </c>
      <c r="J326" s="33">
        <v>3.3926374222934734E-4</v>
      </c>
      <c r="K326" s="33">
        <v>2.0263509209707506E-4</v>
      </c>
      <c r="L326" s="33">
        <v>1.0595948542521282E-4</v>
      </c>
      <c r="M326" s="33">
        <v>0</v>
      </c>
      <c r="N326" s="33">
        <v>0</v>
      </c>
      <c r="O326" s="33">
        <v>7.9713654986868454E-5</v>
      </c>
      <c r="P326" s="33">
        <v>1.9104970359999304E-4</v>
      </c>
      <c r="Q326" s="33">
        <v>1.7367759204953398E-4</v>
      </c>
      <c r="R326" s="33">
        <v>1.9241535758569335E-4</v>
      </c>
      <c r="S326" s="33">
        <v>3.357812352677655E-4</v>
      </c>
      <c r="T326" s="33">
        <v>6.0490388883573966E-4</v>
      </c>
      <c r="U326" s="33">
        <v>7.8789696513066262E-4</v>
      </c>
      <c r="V326" s="33">
        <v>1.4025583261197997E-3</v>
      </c>
      <c r="W326" s="33">
        <v>7.9778808850511417E-4</v>
      </c>
      <c r="X326" s="33">
        <v>0</v>
      </c>
      <c r="Y326" s="33">
        <v>0</v>
      </c>
      <c r="DA326" s="60" t="s">
        <v>3493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0.6068447560509127</v>
      </c>
      <c r="D328" s="119">
        <f t="shared" si="143"/>
        <v>0.6109332922753018</v>
      </c>
      <c r="E328" s="119">
        <f t="shared" si="143"/>
        <v>0.61526508345085673</v>
      </c>
      <c r="F328" s="119">
        <f t="shared" si="143"/>
        <v>0.6200006035464074</v>
      </c>
      <c r="G328" s="119">
        <f t="shared" si="143"/>
        <v>0.62493168496541485</v>
      </c>
      <c r="H328" s="119">
        <f t="shared" si="143"/>
        <v>0.62965782863189068</v>
      </c>
      <c r="I328" s="119">
        <f t="shared" si="143"/>
        <v>0.63458775793038713</v>
      </c>
      <c r="J328" s="119">
        <f t="shared" si="143"/>
        <v>0.64161894305769629</v>
      </c>
      <c r="K328" s="119">
        <f t="shared" si="143"/>
        <v>0.64757325249189879</v>
      </c>
      <c r="L328" s="119">
        <f t="shared" si="143"/>
        <v>0.65480448325074669</v>
      </c>
      <c r="M328" s="119" t="str">
        <f t="shared" si="143"/>
        <v/>
      </c>
      <c r="N328" s="119" t="str">
        <f t="shared" si="143"/>
        <v/>
      </c>
      <c r="O328" s="119">
        <f t="shared" si="143"/>
        <v>0.71991352762843841</v>
      </c>
      <c r="P328" s="119">
        <f t="shared" si="143"/>
        <v>0.75343485942309929</v>
      </c>
      <c r="Q328" s="119">
        <f t="shared" si="143"/>
        <v>0.78360612775626803</v>
      </c>
      <c r="R328" s="119">
        <f t="shared" ref="R328:V328" si="144">IF(R309=0,"",R309/R290)</f>
        <v>0.79803831897675759</v>
      </c>
      <c r="S328" s="119">
        <f t="shared" si="144"/>
        <v>0.80947656254384492</v>
      </c>
      <c r="T328" s="119">
        <f t="shared" si="144"/>
        <v>0.81980132520210336</v>
      </c>
      <c r="U328" s="119">
        <f t="shared" si="144"/>
        <v>0.82829852175038965</v>
      </c>
      <c r="V328" s="119">
        <f t="shared" si="144"/>
        <v>0.83681862260168094</v>
      </c>
      <c r="W328" s="119">
        <f t="shared" ref="W328:Y328" si="145">IF(W309=0,"",W309/W290)</f>
        <v>0.84219821391530536</v>
      </c>
      <c r="X328" s="119" t="str">
        <f t="shared" si="145"/>
        <v/>
      </c>
      <c r="Y328" s="119" t="str">
        <f t="shared" si="145"/>
        <v/>
      </c>
      <c r="DA328" s="129" t="s">
        <v>3644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0.60170826138140088</v>
      </c>
      <c r="D329" s="124">
        <f t="shared" si="146"/>
        <v>0.60588030144749527</v>
      </c>
      <c r="E329" s="124">
        <f t="shared" si="146"/>
        <v>0.61038094035251667</v>
      </c>
      <c r="F329" s="124">
        <f t="shared" si="146"/>
        <v>0.61479615560293543</v>
      </c>
      <c r="G329" s="124">
        <f t="shared" si="146"/>
        <v>0.61951059347454429</v>
      </c>
      <c r="H329" s="124">
        <f t="shared" si="146"/>
        <v>0.62444566674850299</v>
      </c>
      <c r="I329" s="124">
        <f t="shared" si="146"/>
        <v>0.62966122536280533</v>
      </c>
      <c r="J329" s="124">
        <f t="shared" si="146"/>
        <v>0.63539297271976392</v>
      </c>
      <c r="K329" s="124">
        <f t="shared" si="146"/>
        <v>0.6419113515290753</v>
      </c>
      <c r="L329" s="124">
        <f t="shared" si="146"/>
        <v>0.6492538225009381</v>
      </c>
      <c r="M329" s="124" t="str">
        <f t="shared" si="146"/>
        <v/>
      </c>
      <c r="N329" s="124" t="str">
        <f t="shared" si="146"/>
        <v/>
      </c>
      <c r="O329" s="124">
        <f t="shared" si="146"/>
        <v>0.71494736429211925</v>
      </c>
      <c r="P329" s="124">
        <f t="shared" si="146"/>
        <v>0.75097662430489232</v>
      </c>
      <c r="Q329" s="124">
        <f t="shared" si="146"/>
        <v>0.78133200027799554</v>
      </c>
      <c r="R329" s="124">
        <f t="shared" ref="R329:V329" si="147">IF(R310=0,"",R310/R291)</f>
        <v>0.7967639525862269</v>
      </c>
      <c r="S329" s="124">
        <f t="shared" si="147"/>
        <v>0.80855939336328964</v>
      </c>
      <c r="T329" s="124">
        <f t="shared" si="147"/>
        <v>0.81815206371423421</v>
      </c>
      <c r="U329" s="124">
        <f t="shared" si="147"/>
        <v>0.8265323430032423</v>
      </c>
      <c r="V329" s="124">
        <f t="shared" si="147"/>
        <v>0.834175639312286</v>
      </c>
      <c r="W329" s="124">
        <f t="shared" ref="W329:Y329" si="148">IF(W310=0,"",W310/W291)</f>
        <v>0.83995558319393426</v>
      </c>
      <c r="X329" s="124" t="str">
        <f t="shared" si="148"/>
        <v/>
      </c>
      <c r="Y329" s="124" t="str">
        <f t="shared" si="148"/>
        <v/>
      </c>
      <c r="DA329" s="130" t="s">
        <v>3645</v>
      </c>
    </row>
    <row r="330" spans="1:105" ht="12" customHeight="1" x14ac:dyDescent="0.25">
      <c r="A330" s="97" t="s">
        <v>212</v>
      </c>
      <c r="B330" s="111"/>
      <c r="C330" s="111">
        <f t="shared" ref="C330:Q330" si="149">IF(C311=0,"",C311/C292)</f>
        <v>0.59620763743372263</v>
      </c>
      <c r="D330" s="111">
        <f t="shared" si="149"/>
        <v>0.60053559367056775</v>
      </c>
      <c r="E330" s="111">
        <f t="shared" si="149"/>
        <v>0.60513648451939872</v>
      </c>
      <c r="F330" s="111">
        <f t="shared" si="149"/>
        <v>0.60972063792417863</v>
      </c>
      <c r="G330" s="111">
        <f t="shared" si="149"/>
        <v>0.61454924145899104</v>
      </c>
      <c r="H330" s="111">
        <f t="shared" si="149"/>
        <v>0.61958892463873394</v>
      </c>
      <c r="I330" s="111">
        <f t="shared" si="149"/>
        <v>0.62490257106613323</v>
      </c>
      <c r="J330" s="111">
        <f t="shared" si="149"/>
        <v>0.63075105241361196</v>
      </c>
      <c r="K330" s="111">
        <f t="shared" si="149"/>
        <v>0.63735405492174113</v>
      </c>
      <c r="L330" s="111">
        <f t="shared" si="149"/>
        <v>0.64476648226960021</v>
      </c>
      <c r="M330" s="111" t="str">
        <f t="shared" si="149"/>
        <v/>
      </c>
      <c r="N330" s="111" t="str">
        <f t="shared" si="149"/>
        <v/>
      </c>
      <c r="O330" s="111">
        <f t="shared" si="149"/>
        <v>0.71109215379533275</v>
      </c>
      <c r="P330" s="111">
        <f t="shared" si="149"/>
        <v>0.74747275166819827</v>
      </c>
      <c r="Q330" s="111">
        <f t="shared" si="149"/>
        <v>0.77816408603799148</v>
      </c>
      <c r="R330" s="111">
        <f t="shared" ref="R330:V330" si="150">IF(R311=0,"",R311/R292)</f>
        <v>0.79376724031792256</v>
      </c>
      <c r="S330" s="111">
        <f t="shared" si="150"/>
        <v>0.80572263442374592</v>
      </c>
      <c r="T330" s="111">
        <f t="shared" si="150"/>
        <v>0.81545419627366422</v>
      </c>
      <c r="U330" s="111">
        <f t="shared" si="150"/>
        <v>0.82394697189591415</v>
      </c>
      <c r="V330" s="111">
        <f t="shared" si="150"/>
        <v>0.83169017680500001</v>
      </c>
      <c r="W330" s="111">
        <f t="shared" ref="W330:Y330" si="151">IF(W311=0,"",W311/W292)</f>
        <v>0.83753022015370893</v>
      </c>
      <c r="X330" s="111" t="str">
        <f t="shared" si="151"/>
        <v/>
      </c>
      <c r="Y330" s="111" t="str">
        <f t="shared" si="151"/>
        <v/>
      </c>
      <c r="DA330" s="63" t="s">
        <v>3646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 t="str">
        <f t="shared" si="152"/>
        <v/>
      </c>
      <c r="N331" s="111" t="str">
        <f t="shared" si="152"/>
        <v/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 t="str">
        <f t="shared" si="154"/>
        <v/>
      </c>
      <c r="Y331" s="111" t="str">
        <f t="shared" si="154"/>
        <v/>
      </c>
      <c r="DA331" s="63" t="s">
        <v>3647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2.548045878563455</v>
      </c>
      <c r="D332" s="124">
        <f t="shared" si="155"/>
        <v>2.6635161396916764</v>
      </c>
      <c r="E332" s="124">
        <f t="shared" si="155"/>
        <v>2.7807175220720208</v>
      </c>
      <c r="F332" s="124">
        <f t="shared" si="155"/>
        <v>2.898860214257537</v>
      </c>
      <c r="G332" s="124">
        <f t="shared" si="155"/>
        <v>3.0186286552181771</v>
      </c>
      <c r="H332" s="124">
        <f t="shared" si="155"/>
        <v>3.1399152774204562</v>
      </c>
      <c r="I332" s="124">
        <f t="shared" si="155"/>
        <v>3.2628635522818543</v>
      </c>
      <c r="J332" s="124">
        <f t="shared" si="155"/>
        <v>3.3881165079089364</v>
      </c>
      <c r="K332" s="124">
        <f t="shared" si="155"/>
        <v>3.5161834761776625</v>
      </c>
      <c r="L332" s="124">
        <f t="shared" si="155"/>
        <v>3.6471319999765321</v>
      </c>
      <c r="M332" s="124" t="str">
        <f t="shared" si="155"/>
        <v/>
      </c>
      <c r="N332" s="124" t="str">
        <f t="shared" si="155"/>
        <v/>
      </c>
      <c r="O332" s="124">
        <f t="shared" si="155"/>
        <v>4.1687715964219656</v>
      </c>
      <c r="P332" s="124">
        <f t="shared" si="155"/>
        <v>4.3707557842943707</v>
      </c>
      <c r="Q332" s="124">
        <f t="shared" si="155"/>
        <v>4.5257755516249469</v>
      </c>
      <c r="R332" s="124">
        <f t="shared" ref="R332:V332" si="156">IF(R313=0,"",R313/R294)</f>
        <v>4.5593649432074823</v>
      </c>
      <c r="S332" s="124">
        <f t="shared" si="156"/>
        <v>4.5630970978277645</v>
      </c>
      <c r="T332" s="124">
        <f t="shared" si="156"/>
        <v>4.5672439362947443</v>
      </c>
      <c r="U332" s="124">
        <f t="shared" si="156"/>
        <v>4.5718515345913886</v>
      </c>
      <c r="V332" s="124">
        <f t="shared" si="156"/>
        <v>4.5850179148238439</v>
      </c>
      <c r="W332" s="124">
        <f t="shared" ref="W332:Y332" si="157">IF(W313=0,"",W313/W294)</f>
        <v>4.6282325278830978</v>
      </c>
      <c r="X332" s="124" t="str">
        <f t="shared" si="157"/>
        <v/>
      </c>
      <c r="Y332" s="124" t="str">
        <f t="shared" si="157"/>
        <v/>
      </c>
      <c r="DA332" s="130" t="s">
        <v>3648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2.548045878563455</v>
      </c>
      <c r="D333" s="111">
        <f t="shared" si="158"/>
        <v>2.6635161396916764</v>
      </c>
      <c r="E333" s="111">
        <f t="shared" si="158"/>
        <v>2.7807175220720208</v>
      </c>
      <c r="F333" s="111">
        <f t="shared" si="158"/>
        <v>2.898860214257537</v>
      </c>
      <c r="G333" s="111">
        <f t="shared" si="158"/>
        <v>3.0186286552181771</v>
      </c>
      <c r="H333" s="111">
        <f t="shared" si="158"/>
        <v>3.1399152774204562</v>
      </c>
      <c r="I333" s="111">
        <f t="shared" si="158"/>
        <v>3.2628635522818543</v>
      </c>
      <c r="J333" s="111">
        <f t="shared" si="158"/>
        <v>3.3881165079089364</v>
      </c>
      <c r="K333" s="111">
        <f t="shared" si="158"/>
        <v>3.5161834761776625</v>
      </c>
      <c r="L333" s="111">
        <f t="shared" si="158"/>
        <v>3.6471319999765321</v>
      </c>
      <c r="M333" s="111" t="str">
        <f t="shared" si="158"/>
        <v/>
      </c>
      <c r="N333" s="111" t="str">
        <f t="shared" si="158"/>
        <v/>
      </c>
      <c r="O333" s="111">
        <f t="shared" si="158"/>
        <v>4.1687715964219656</v>
      </c>
      <c r="P333" s="111">
        <f t="shared" si="158"/>
        <v>4.3707557842943707</v>
      </c>
      <c r="Q333" s="111">
        <f t="shared" si="158"/>
        <v>4.5257755516249469</v>
      </c>
      <c r="R333" s="111">
        <f t="shared" ref="R333:V333" si="159">IF(R314=0,"",R314/R295)</f>
        <v>4.5593649432074823</v>
      </c>
      <c r="S333" s="111">
        <f t="shared" si="159"/>
        <v>4.5630970978277645</v>
      </c>
      <c r="T333" s="111">
        <f t="shared" si="159"/>
        <v>4.5672439362947443</v>
      </c>
      <c r="U333" s="111">
        <f t="shared" si="159"/>
        <v>4.5718515345913886</v>
      </c>
      <c r="V333" s="111">
        <f t="shared" si="159"/>
        <v>4.5850179148238439</v>
      </c>
      <c r="W333" s="111">
        <f t="shared" ref="W333:Y333" si="160">IF(W314=0,"",W314/W295)</f>
        <v>4.6282325278830978</v>
      </c>
      <c r="X333" s="111" t="str">
        <f t="shared" si="160"/>
        <v/>
      </c>
      <c r="Y333" s="111" t="str">
        <f t="shared" si="160"/>
        <v/>
      </c>
      <c r="DA333" s="63" t="s">
        <v>3649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0.65485585539544744</v>
      </c>
      <c r="D334" s="124">
        <f t="shared" si="161"/>
        <v>0.65996933975998551</v>
      </c>
      <c r="E334" s="124">
        <f t="shared" si="161"/>
        <v>0.6660055109313735</v>
      </c>
      <c r="F334" s="124">
        <f t="shared" si="161"/>
        <v>0.67141078170606505</v>
      </c>
      <c r="G334" s="124">
        <f t="shared" si="161"/>
        <v>0.67742668723596722</v>
      </c>
      <c r="H334" s="124">
        <f t="shared" si="161"/>
        <v>0.68300903782532085</v>
      </c>
      <c r="I334" s="124">
        <f t="shared" si="161"/>
        <v>0.68865121383376515</v>
      </c>
      <c r="J334" s="124">
        <f t="shared" si="161"/>
        <v>0.69545820910863554</v>
      </c>
      <c r="K334" s="124">
        <f t="shared" si="161"/>
        <v>0.70368614090673576</v>
      </c>
      <c r="L334" s="124">
        <f t="shared" si="161"/>
        <v>0.71386867452431135</v>
      </c>
      <c r="M334" s="124" t="str">
        <f t="shared" si="161"/>
        <v/>
      </c>
      <c r="N334" s="124" t="str">
        <f t="shared" si="161"/>
        <v/>
      </c>
      <c r="O334" s="124">
        <f t="shared" si="161"/>
        <v>0.76482995093808448</v>
      </c>
      <c r="P334" s="124">
        <f t="shared" si="161"/>
        <v>0.78842140516977477</v>
      </c>
      <c r="Q334" s="124">
        <f t="shared" si="161"/>
        <v>0.81196973805935413</v>
      </c>
      <c r="R334" s="124">
        <f t="shared" ref="R334:V334" si="162">IF(R315=0,"",R315/R296)</f>
        <v>0.82815420723550981</v>
      </c>
      <c r="S334" s="124">
        <f t="shared" si="162"/>
        <v>0.84186370881557449</v>
      </c>
      <c r="T334" s="124">
        <f t="shared" si="162"/>
        <v>0.85231496906398374</v>
      </c>
      <c r="U334" s="124">
        <f t="shared" si="162"/>
        <v>0.86132813020880106</v>
      </c>
      <c r="V334" s="124">
        <f t="shared" si="162"/>
        <v>0.86783842069035755</v>
      </c>
      <c r="W334" s="124">
        <f t="shared" ref="W334:Y334" si="163">IF(W315=0,"",W315/W296)</f>
        <v>0.87182969601678695</v>
      </c>
      <c r="X334" s="124" t="str">
        <f t="shared" si="163"/>
        <v/>
      </c>
      <c r="Y334" s="124" t="str">
        <f t="shared" si="163"/>
        <v/>
      </c>
      <c r="DA334" s="130" t="s">
        <v>3650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0.65083979711127982</v>
      </c>
      <c r="D335" s="111">
        <f t="shared" si="164"/>
        <v>0.65625633613675849</v>
      </c>
      <c r="E335" s="111">
        <f t="shared" si="164"/>
        <v>0.66191821249623917</v>
      </c>
      <c r="F335" s="111">
        <f t="shared" si="164"/>
        <v>0.66762370905681301</v>
      </c>
      <c r="G335" s="111">
        <f t="shared" si="164"/>
        <v>0.67355339287104177</v>
      </c>
      <c r="H335" s="111">
        <f t="shared" si="164"/>
        <v>0.67968329094194113</v>
      </c>
      <c r="I335" s="111">
        <f t="shared" si="164"/>
        <v>0.68605597639682658</v>
      </c>
      <c r="J335" s="111">
        <f t="shared" si="164"/>
        <v>0.69285019807419046</v>
      </c>
      <c r="K335" s="111">
        <f t="shared" si="164"/>
        <v>0.70021542255748992</v>
      </c>
      <c r="L335" s="111">
        <f t="shared" si="164"/>
        <v>0.70818716263478487</v>
      </c>
      <c r="M335" s="111" t="str">
        <f t="shared" si="164"/>
        <v/>
      </c>
      <c r="N335" s="111" t="str">
        <f t="shared" si="164"/>
        <v/>
      </c>
      <c r="O335" s="111">
        <f t="shared" si="164"/>
        <v>0.7623322925823901</v>
      </c>
      <c r="P335" s="111">
        <f t="shared" si="164"/>
        <v>0.79032057696294455</v>
      </c>
      <c r="Q335" s="111">
        <f t="shared" si="164"/>
        <v>0.81482500845711281</v>
      </c>
      <c r="R335" s="111">
        <f t="shared" ref="R335:V335" si="165">IF(R316=0,"",R316/R297)</f>
        <v>0.82980391044968016</v>
      </c>
      <c r="S335" s="111">
        <f t="shared" si="165"/>
        <v>0.84256013895130732</v>
      </c>
      <c r="T335" s="111">
        <f t="shared" si="165"/>
        <v>0.8532939201623867</v>
      </c>
      <c r="U335" s="111">
        <f t="shared" si="165"/>
        <v>0.86219592423628988</v>
      </c>
      <c r="V335" s="111">
        <f t="shared" si="165"/>
        <v>0.86943338146050075</v>
      </c>
      <c r="W335" s="111">
        <f t="shared" ref="W335:Y335" si="166">IF(W316=0,"",W316/W297)</f>
        <v>0.87422317270467376</v>
      </c>
      <c r="X335" s="111" t="str">
        <f t="shared" si="166"/>
        <v/>
      </c>
      <c r="Y335" s="111" t="str">
        <f t="shared" si="166"/>
        <v/>
      </c>
      <c r="DA335" s="63" t="s">
        <v>3651</v>
      </c>
    </row>
    <row r="336" spans="1:105" ht="12" customHeight="1" x14ac:dyDescent="0.25">
      <c r="A336" s="97" t="s">
        <v>133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>
        <f t="shared" si="167"/>
        <v>0.72916390737442727</v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>
        <f t="shared" si="168"/>
        <v>0.86934087646418812</v>
      </c>
      <c r="T336" s="111" t="str">
        <f t="shared" si="168"/>
        <v/>
      </c>
      <c r="U336" s="111">
        <f t="shared" si="168"/>
        <v>0.88610881153981402</v>
      </c>
      <c r="V336" s="111">
        <f t="shared" si="168"/>
        <v>0.89238415246409686</v>
      </c>
      <c r="W336" s="111">
        <f t="shared" ref="W336:Y336" si="169">IF(W317=0,"",W317/W298)</f>
        <v>0.89741366119443144</v>
      </c>
      <c r="X336" s="111" t="str">
        <f t="shared" si="169"/>
        <v/>
      </c>
      <c r="Y336" s="111" t="str">
        <f t="shared" si="169"/>
        <v/>
      </c>
      <c r="DA336" s="63" t="s">
        <v>3652</v>
      </c>
    </row>
    <row r="337" spans="1:105" ht="12" customHeight="1" x14ac:dyDescent="0.25">
      <c r="A337" s="100" t="s">
        <v>212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>
        <f t="shared" si="170"/>
        <v>0.68605597639682658</v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>
        <f t="shared" si="171"/>
        <v>0.84256013895130732</v>
      </c>
      <c r="T337" s="112" t="str">
        <f t="shared" si="171"/>
        <v/>
      </c>
      <c r="U337" s="112">
        <f t="shared" si="171"/>
        <v>0.86219592423628999</v>
      </c>
      <c r="V337" s="112">
        <f t="shared" si="171"/>
        <v>0.86943338146050075</v>
      </c>
      <c r="W337" s="112">
        <f t="shared" ref="W337:Y337" si="172">IF(W318=0,"",W318/W299)</f>
        <v>0.87422317270467376</v>
      </c>
      <c r="X337" s="112" t="str">
        <f t="shared" si="172"/>
        <v/>
      </c>
      <c r="Y337" s="112" t="str">
        <f t="shared" si="172"/>
        <v/>
      </c>
      <c r="DA337" s="131" t="s">
        <v>3653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>
        <f t="shared" si="173"/>
        <v>1</v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>
        <f t="shared" si="174"/>
        <v>1</v>
      </c>
      <c r="T338" s="113" t="str">
        <f t="shared" si="174"/>
        <v/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 t="str">
        <f t="shared" si="175"/>
        <v/>
      </c>
      <c r="Y338" s="113" t="str">
        <f t="shared" si="175"/>
        <v/>
      </c>
      <c r="DA338" s="132" t="s">
        <v>3654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0.73665824085252007</v>
      </c>
      <c r="D339" s="112">
        <f t="shared" si="176"/>
        <v>0.73764011077605363</v>
      </c>
      <c r="E339" s="112">
        <f t="shared" si="176"/>
        <v>0.73871501516381433</v>
      </c>
      <c r="F339" s="112">
        <f t="shared" si="176"/>
        <v>0.73980288878691836</v>
      </c>
      <c r="G339" s="112">
        <f t="shared" si="176"/>
        <v>0.74097716762708299</v>
      </c>
      <c r="H339" s="112">
        <f t="shared" si="176"/>
        <v>0.74222956233796622</v>
      </c>
      <c r="I339" s="112">
        <f t="shared" si="176"/>
        <v>0.74357911838524959</v>
      </c>
      <c r="J339" s="112">
        <f t="shared" si="176"/>
        <v>0.74510220231596114</v>
      </c>
      <c r="K339" s="112">
        <f t="shared" si="176"/>
        <v>0.7468662774507715</v>
      </c>
      <c r="L339" s="112">
        <f t="shared" si="176"/>
        <v>0.74889453891189273</v>
      </c>
      <c r="M339" s="112" t="str">
        <f t="shared" si="176"/>
        <v/>
      </c>
      <c r="N339" s="112" t="str">
        <f t="shared" si="176"/>
        <v/>
      </c>
      <c r="O339" s="112">
        <f t="shared" si="176"/>
        <v>0.7688040007669843</v>
      </c>
      <c r="P339" s="112">
        <f t="shared" si="176"/>
        <v>0.78137688823315044</v>
      </c>
      <c r="Q339" s="112">
        <f t="shared" si="176"/>
        <v>0.79350704963709107</v>
      </c>
      <c r="R339" s="112">
        <f t="shared" ref="R339:V339" si="177">IF(R320=0,"",R320/R301)</f>
        <v>0.80171600724161429</v>
      </c>
      <c r="S339" s="112">
        <f t="shared" si="177"/>
        <v>0.80966907219346707</v>
      </c>
      <c r="T339" s="112">
        <f t="shared" si="177"/>
        <v>0.81756041710718197</v>
      </c>
      <c r="U339" s="112">
        <f t="shared" si="177"/>
        <v>0.8254693714915613</v>
      </c>
      <c r="V339" s="112">
        <f t="shared" si="177"/>
        <v>0.83323900236207726</v>
      </c>
      <c r="W339" s="112">
        <f t="shared" ref="W339:Y339" si="178">IF(W320=0,"",W320/W301)</f>
        <v>0.84033525291097477</v>
      </c>
      <c r="X339" s="112" t="str">
        <f t="shared" si="178"/>
        <v/>
      </c>
      <c r="Y339" s="112" t="str">
        <f t="shared" si="178"/>
        <v/>
      </c>
      <c r="DA339" s="131" t="s">
        <v>3655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>
        <f t="shared" si="179"/>
        <v>0.78095576114284526</v>
      </c>
      <c r="G340" s="113">
        <f t="shared" si="179"/>
        <v>0.78126000765728854</v>
      </c>
      <c r="H340" s="113">
        <f t="shared" si="179"/>
        <v>0.78251669110970312</v>
      </c>
      <c r="I340" s="113">
        <f t="shared" si="179"/>
        <v>0.78131789692263798</v>
      </c>
      <c r="J340" s="113">
        <f t="shared" si="179"/>
        <v>0.7843070309848077</v>
      </c>
      <c r="K340" s="113">
        <f t="shared" si="179"/>
        <v>0.78581392140172179</v>
      </c>
      <c r="L340" s="113">
        <f t="shared" si="179"/>
        <v>0.78815083428369759</v>
      </c>
      <c r="M340" s="113" t="str">
        <f t="shared" si="179"/>
        <v/>
      </c>
      <c r="N340" s="113" t="str">
        <f t="shared" si="179"/>
        <v/>
      </c>
      <c r="O340" s="113">
        <f t="shared" si="179"/>
        <v>0.80554664172320112</v>
      </c>
      <c r="P340" s="113">
        <f t="shared" si="179"/>
        <v>0.81648208322103621</v>
      </c>
      <c r="Q340" s="113">
        <f t="shared" si="179"/>
        <v>0.82732195662266428</v>
      </c>
      <c r="R340" s="113">
        <f t="shared" ref="R340:V340" si="180">IF(R321=0,"",R321/R302)</f>
        <v>0.83409658806348153</v>
      </c>
      <c r="S340" s="113">
        <f t="shared" si="180"/>
        <v>0.84099560875743462</v>
      </c>
      <c r="T340" s="113">
        <f t="shared" si="180"/>
        <v>0.84770174739813742</v>
      </c>
      <c r="U340" s="113">
        <f t="shared" si="180"/>
        <v>0.85467072173361414</v>
      </c>
      <c r="V340" s="113">
        <f t="shared" si="180"/>
        <v>0.86147711540337857</v>
      </c>
      <c r="W340" s="113">
        <f t="shared" ref="W340:Y340" si="181">IF(W321=0,"",W321/W302)</f>
        <v>0.86887441840707624</v>
      </c>
      <c r="X340" s="113" t="str">
        <f t="shared" si="181"/>
        <v/>
      </c>
      <c r="Y340" s="113" t="str">
        <f t="shared" si="181"/>
        <v/>
      </c>
      <c r="DA340" s="132" t="s">
        <v>3656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>
        <f t="shared" si="182"/>
        <v>0.73980288878691836</v>
      </c>
      <c r="G341" s="111">
        <f t="shared" si="182"/>
        <v>0.74097716762708299</v>
      </c>
      <c r="H341" s="111">
        <f t="shared" si="182"/>
        <v>0.74222956233796622</v>
      </c>
      <c r="I341" s="111">
        <f t="shared" si="182"/>
        <v>0.74357911838524959</v>
      </c>
      <c r="J341" s="111">
        <f t="shared" si="182"/>
        <v>0.74510220231596114</v>
      </c>
      <c r="K341" s="111">
        <f t="shared" si="182"/>
        <v>0.7468662774507715</v>
      </c>
      <c r="L341" s="111">
        <f t="shared" si="182"/>
        <v>0.74889453891189273</v>
      </c>
      <c r="M341" s="111" t="str">
        <f t="shared" si="182"/>
        <v/>
      </c>
      <c r="N341" s="111" t="str">
        <f t="shared" si="182"/>
        <v/>
      </c>
      <c r="O341" s="111">
        <f t="shared" si="182"/>
        <v>0.76880400076698441</v>
      </c>
      <c r="P341" s="111">
        <f t="shared" si="182"/>
        <v>0.78137688823315055</v>
      </c>
      <c r="Q341" s="111">
        <f t="shared" si="182"/>
        <v>0.79350704963709107</v>
      </c>
      <c r="R341" s="111">
        <f t="shared" ref="R341:V341" si="183">IF(R322=0,"",R322/R303)</f>
        <v>0.80171600724161429</v>
      </c>
      <c r="S341" s="111">
        <f t="shared" si="183"/>
        <v>0.80966907219346695</v>
      </c>
      <c r="T341" s="111">
        <f t="shared" si="183"/>
        <v>0.81756041710718197</v>
      </c>
      <c r="U341" s="111">
        <f t="shared" si="183"/>
        <v>0.8254693714915613</v>
      </c>
      <c r="V341" s="111">
        <f t="shared" si="183"/>
        <v>0.83323900236207749</v>
      </c>
      <c r="W341" s="111">
        <f t="shared" ref="W341:Y341" si="184">IF(W322=0,"",W322/W303)</f>
        <v>0.84033525291097477</v>
      </c>
      <c r="X341" s="111" t="str">
        <f t="shared" si="184"/>
        <v/>
      </c>
      <c r="Y341" s="111" t="str">
        <f t="shared" si="184"/>
        <v/>
      </c>
      <c r="DA341" s="63" t="s">
        <v>3657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 t="str">
        <f t="shared" si="185"/>
        <v/>
      </c>
      <c r="N342" s="111" t="str">
        <f t="shared" si="185"/>
        <v/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 t="str">
        <f t="shared" si="187"/>
        <v/>
      </c>
      <c r="Y342" s="111" t="str">
        <f t="shared" si="187"/>
        <v/>
      </c>
      <c r="DA342" s="63" t="s">
        <v>3658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0.62609011743357668</v>
      </c>
      <c r="D343" s="124">
        <f t="shared" si="188"/>
        <v>0.62613165531786985</v>
      </c>
      <c r="E343" s="124">
        <f t="shared" si="188"/>
        <v>0.62921778838903686</v>
      </c>
      <c r="F343" s="124">
        <f t="shared" si="188"/>
        <v>0.6312119230508586</v>
      </c>
      <c r="G343" s="124">
        <f t="shared" si="188"/>
        <v>0.63253959794464287</v>
      </c>
      <c r="H343" s="124">
        <f t="shared" si="188"/>
        <v>0.63239996297298529</v>
      </c>
      <c r="I343" s="124">
        <f t="shared" si="188"/>
        <v>0.63024326852649026</v>
      </c>
      <c r="J343" s="124">
        <f t="shared" si="188"/>
        <v>0.62912951738618561</v>
      </c>
      <c r="K343" s="124">
        <f t="shared" si="188"/>
        <v>0.62971328384390368</v>
      </c>
      <c r="L343" s="124">
        <f t="shared" si="188"/>
        <v>0.63124724602503735</v>
      </c>
      <c r="M343" s="124" t="str">
        <f t="shared" si="188"/>
        <v/>
      </c>
      <c r="N343" s="124" t="str">
        <f t="shared" si="188"/>
        <v/>
      </c>
      <c r="O343" s="124">
        <f t="shared" si="188"/>
        <v>0.63655469748725946</v>
      </c>
      <c r="P343" s="124">
        <f t="shared" si="188"/>
        <v>0.6378213253770727</v>
      </c>
      <c r="Q343" s="124">
        <f t="shared" si="188"/>
        <v>0.63393217466583318</v>
      </c>
      <c r="R343" s="124">
        <f t="shared" ref="R343:V343" si="189">IF(R324=0,"",R324/R305)</f>
        <v>0.63414808829228564</v>
      </c>
      <c r="S343" s="124">
        <f t="shared" si="189"/>
        <v>0.63631990071426581</v>
      </c>
      <c r="T343" s="124">
        <f t="shared" si="189"/>
        <v>0.6441142523427662</v>
      </c>
      <c r="U343" s="124">
        <f t="shared" si="189"/>
        <v>0.64474073255439956</v>
      </c>
      <c r="V343" s="124">
        <f t="shared" si="189"/>
        <v>0.66132858849030629</v>
      </c>
      <c r="W343" s="124">
        <f t="shared" ref="W343:Y343" si="190">IF(W324=0,"",W324/W305)</f>
        <v>0.66537707642076749</v>
      </c>
      <c r="X343" s="124" t="str">
        <f t="shared" si="190"/>
        <v/>
      </c>
      <c r="Y343" s="124" t="str">
        <f t="shared" si="190"/>
        <v/>
      </c>
      <c r="DA343" s="130" t="s">
        <v>3659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0.62193952422141885</v>
      </c>
      <c r="D344" s="111">
        <f t="shared" si="191"/>
        <v>0.62217968968688075</v>
      </c>
      <c r="E344" s="111">
        <f t="shared" si="191"/>
        <v>0.62241987678611188</v>
      </c>
      <c r="F344" s="111">
        <f t="shared" si="191"/>
        <v>0.6226600668354022</v>
      </c>
      <c r="G344" s="111">
        <f t="shared" si="191"/>
        <v>0.62290027680812166</v>
      </c>
      <c r="H344" s="111">
        <f t="shared" si="191"/>
        <v>0.6231405046269457</v>
      </c>
      <c r="I344" s="111">
        <f t="shared" si="191"/>
        <v>0.6233807544741129</v>
      </c>
      <c r="J344" s="111">
        <f t="shared" si="191"/>
        <v>0.62362104348277936</v>
      </c>
      <c r="K344" s="111">
        <f t="shared" si="191"/>
        <v>0.62386138622063414</v>
      </c>
      <c r="L344" s="111">
        <f t="shared" si="191"/>
        <v>0.62410178658513105</v>
      </c>
      <c r="M344" s="111" t="str">
        <f t="shared" si="191"/>
        <v/>
      </c>
      <c r="N344" s="111" t="str">
        <f t="shared" si="191"/>
        <v/>
      </c>
      <c r="O344" s="111">
        <f t="shared" si="191"/>
        <v>0.62444739673594274</v>
      </c>
      <c r="P344" s="111">
        <f t="shared" si="191"/>
        <v>0.62461758358242569</v>
      </c>
      <c r="Q344" s="111">
        <f t="shared" si="191"/>
        <v>0.62531028380402431</v>
      </c>
      <c r="R344" s="111">
        <f t="shared" ref="R344:V344" si="192">IF(R325=0,"",R325/R306)</f>
        <v>0.62712983479866191</v>
      </c>
      <c r="S344" s="111">
        <f t="shared" si="192"/>
        <v>0.62969651939578986</v>
      </c>
      <c r="T344" s="111">
        <f t="shared" si="192"/>
        <v>0.63251267565295044</v>
      </c>
      <c r="U344" s="111">
        <f t="shared" si="192"/>
        <v>0.6350806416276934</v>
      </c>
      <c r="V344" s="111">
        <f t="shared" si="192"/>
        <v>0.63690275537756436</v>
      </c>
      <c r="W344" s="111">
        <f t="shared" ref="W344:Y344" si="193">IF(W325=0,"",W325/W306)</f>
        <v>0.63777847708000956</v>
      </c>
      <c r="X344" s="111" t="str">
        <f t="shared" si="193"/>
        <v/>
      </c>
      <c r="Y344" s="111" t="str">
        <f t="shared" si="193"/>
        <v/>
      </c>
      <c r="DA344" s="63" t="s">
        <v>3660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0.77421136830848492</v>
      </c>
      <c r="D345" s="45">
        <f t="shared" si="194"/>
        <v>0.77547918830602236</v>
      </c>
      <c r="E345" s="45">
        <f t="shared" si="194"/>
        <v>0.77680678630972921</v>
      </c>
      <c r="F345" s="45">
        <f t="shared" si="194"/>
        <v>0.77814253585973203</v>
      </c>
      <c r="G345" s="45">
        <f t="shared" si="194"/>
        <v>0.77953333743733155</v>
      </c>
      <c r="H345" s="45">
        <f t="shared" si="194"/>
        <v>0.78097345102069315</v>
      </c>
      <c r="I345" s="45">
        <f t="shared" si="194"/>
        <v>0.78247443288978014</v>
      </c>
      <c r="J345" s="45">
        <f t="shared" si="194"/>
        <v>0.78408362504460105</v>
      </c>
      <c r="K345" s="45">
        <f t="shared" si="194"/>
        <v>0.7858412806375904</v>
      </c>
      <c r="L345" s="45">
        <f t="shared" si="194"/>
        <v>0.78775816903731943</v>
      </c>
      <c r="M345" s="45" t="str">
        <f t="shared" si="194"/>
        <v/>
      </c>
      <c r="N345" s="45" t="str">
        <f t="shared" si="194"/>
        <v/>
      </c>
      <c r="O345" s="45">
        <f t="shared" si="194"/>
        <v>0.79946815874449695</v>
      </c>
      <c r="P345" s="45">
        <f t="shared" si="194"/>
        <v>0.80636542851639703</v>
      </c>
      <c r="Q345" s="45">
        <f t="shared" si="194"/>
        <v>0.81529056287490032</v>
      </c>
      <c r="R345" s="45">
        <f t="shared" ref="R345:V345" si="195">IF(R326=0,"",R326/R307)</f>
        <v>0.82743553688285287</v>
      </c>
      <c r="S345" s="45">
        <f t="shared" si="195"/>
        <v>0.84263286397923343</v>
      </c>
      <c r="T345" s="45">
        <f t="shared" si="195"/>
        <v>0.85899362114541622</v>
      </c>
      <c r="U345" s="45">
        <f t="shared" si="195"/>
        <v>0.87462888536281946</v>
      </c>
      <c r="V345" s="45">
        <f t="shared" si="195"/>
        <v>0.88764973361284116</v>
      </c>
      <c r="W345" s="45">
        <f t="shared" ref="W345:Y345" si="196">IF(W326=0,"",W326/W307)</f>
        <v>0.897399867836561</v>
      </c>
      <c r="X345" s="45" t="str">
        <f t="shared" si="196"/>
        <v/>
      </c>
      <c r="Y345" s="45" t="str">
        <f t="shared" si="196"/>
        <v/>
      </c>
      <c r="DA345" s="60" t="s">
        <v>3661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2.9201648230649782</v>
      </c>
      <c r="D347" s="117">
        <f t="shared" si="197"/>
        <v>3.2449216552967761</v>
      </c>
      <c r="E347" s="117">
        <f t="shared" si="197"/>
        <v>2.6636528234899326</v>
      </c>
      <c r="F347" s="117">
        <f t="shared" si="197"/>
        <v>3.622249004741628</v>
      </c>
      <c r="G347" s="117">
        <f t="shared" si="197"/>
        <v>3.1973375904827237</v>
      </c>
      <c r="H347" s="117">
        <f t="shared" si="197"/>
        <v>4.5110331027113233</v>
      </c>
      <c r="I347" s="117">
        <f t="shared" si="197"/>
        <v>3.9865877806645664</v>
      </c>
      <c r="J347" s="117">
        <f t="shared" si="197"/>
        <v>2.796827407451246</v>
      </c>
      <c r="K347" s="117">
        <f t="shared" si="197"/>
        <v>1.4636450995097379</v>
      </c>
      <c r="L347" s="117">
        <f t="shared" si="197"/>
        <v>0.69227184149293686</v>
      </c>
      <c r="M347" s="117">
        <f t="shared" si="197"/>
        <v>0</v>
      </c>
      <c r="N347" s="117">
        <f t="shared" si="197"/>
        <v>0</v>
      </c>
      <c r="O347" s="117">
        <f t="shared" si="197"/>
        <v>0.23685226220047081</v>
      </c>
      <c r="P347" s="117">
        <f t="shared" si="197"/>
        <v>0.5330582970057165</v>
      </c>
      <c r="Q347" s="117">
        <f t="shared" si="197"/>
        <v>0.66310350154131714</v>
      </c>
      <c r="R347" s="117">
        <f t="shared" ref="R347:V347" si="198">R348+R351+R353+R362</f>
        <v>0.97697296817288826</v>
      </c>
      <c r="S347" s="117">
        <f t="shared" si="198"/>
        <v>1.65604576206522</v>
      </c>
      <c r="T347" s="117">
        <f t="shared" si="198"/>
        <v>1.7287793986631923</v>
      </c>
      <c r="U347" s="117">
        <f t="shared" si="198"/>
        <v>2.1864168113318425</v>
      </c>
      <c r="V347" s="117">
        <f t="shared" si="198"/>
        <v>1.3492810788409542</v>
      </c>
      <c r="W347" s="117">
        <f t="shared" ref="W347:Y347" si="199">W348+W351+W353+W362</f>
        <v>0.64266723401827652</v>
      </c>
      <c r="X347" s="117">
        <f t="shared" si="199"/>
        <v>0</v>
      </c>
      <c r="Y347" s="117">
        <f t="shared" si="199"/>
        <v>0</v>
      </c>
      <c r="DA347" s="129" t="s">
        <v>3812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2.6695681752214244</v>
      </c>
      <c r="D348" s="122">
        <f t="shared" si="200"/>
        <v>2.9682628957092256</v>
      </c>
      <c r="E348" s="122">
        <f t="shared" si="200"/>
        <v>2.4483837170211018</v>
      </c>
      <c r="F348" s="122">
        <f t="shared" si="200"/>
        <v>3.3155839759283454</v>
      </c>
      <c r="G348" s="122">
        <f t="shared" si="200"/>
        <v>2.9451351704176894</v>
      </c>
      <c r="H348" s="122">
        <f t="shared" si="200"/>
        <v>4.1551982796681299</v>
      </c>
      <c r="I348" s="122">
        <f t="shared" si="200"/>
        <v>3.6723053894840105</v>
      </c>
      <c r="J348" s="122">
        <f t="shared" si="200"/>
        <v>2.5465056647741284</v>
      </c>
      <c r="K348" s="122">
        <f t="shared" si="200"/>
        <v>1.3325441266616871</v>
      </c>
      <c r="L348" s="122">
        <f t="shared" si="200"/>
        <v>0.64004647823047145</v>
      </c>
      <c r="M348" s="122">
        <f t="shared" si="200"/>
        <v>0</v>
      </c>
      <c r="N348" s="122">
        <f t="shared" si="200"/>
        <v>0</v>
      </c>
      <c r="O348" s="122">
        <f t="shared" si="200"/>
        <v>0.21772992724789431</v>
      </c>
      <c r="P348" s="122">
        <f t="shared" si="200"/>
        <v>0.49073173346994636</v>
      </c>
      <c r="Q348" s="122">
        <f t="shared" si="200"/>
        <v>0.59595521547571539</v>
      </c>
      <c r="R348" s="122">
        <f t="shared" ref="R348:V348" si="201">SUM(R349:R350)</f>
        <v>0.87775653599956116</v>
      </c>
      <c r="S348" s="122">
        <f t="shared" si="201"/>
        <v>1.4661365558893507</v>
      </c>
      <c r="T348" s="122">
        <f t="shared" si="201"/>
        <v>1.5351144510513108</v>
      </c>
      <c r="U348" s="122">
        <f t="shared" si="201"/>
        <v>1.8825508276141207</v>
      </c>
      <c r="V348" s="122">
        <f t="shared" si="201"/>
        <v>1.1776983675524728</v>
      </c>
      <c r="W348" s="122">
        <f t="shared" ref="W348:Y348" si="202">SUM(W349:W350)</f>
        <v>0.5588297839619234</v>
      </c>
      <c r="X348" s="122">
        <f t="shared" si="202"/>
        <v>0</v>
      </c>
      <c r="Y348" s="122">
        <f t="shared" si="202"/>
        <v>0</v>
      </c>
      <c r="DA348" s="130" t="s">
        <v>3813</v>
      </c>
    </row>
    <row r="349" spans="1:105" ht="12" customHeight="1" x14ac:dyDescent="0.25">
      <c r="A349" s="97" t="s">
        <v>212</v>
      </c>
      <c r="B349" s="98"/>
      <c r="C349" s="98">
        <v>2.6695681752214244</v>
      </c>
      <c r="D349" s="98">
        <v>2.9682628957092256</v>
      </c>
      <c r="E349" s="98">
        <v>2.4483837170211018</v>
      </c>
      <c r="F349" s="98">
        <v>3.3155839759283454</v>
      </c>
      <c r="G349" s="98">
        <v>2.9451351704176894</v>
      </c>
      <c r="H349" s="98">
        <v>4.1551982796681299</v>
      </c>
      <c r="I349" s="98">
        <v>3.6723053894840105</v>
      </c>
      <c r="J349" s="98">
        <v>2.5465056647741284</v>
      </c>
      <c r="K349" s="98">
        <v>1.3325441266616871</v>
      </c>
      <c r="L349" s="98">
        <v>0.64004647823047145</v>
      </c>
      <c r="M349" s="98">
        <v>0</v>
      </c>
      <c r="N349" s="98">
        <v>0</v>
      </c>
      <c r="O349" s="98">
        <v>0.21772992724789431</v>
      </c>
      <c r="P349" s="98">
        <v>0.49073173346994636</v>
      </c>
      <c r="Q349" s="98">
        <v>0.59595521547571539</v>
      </c>
      <c r="R349" s="98">
        <v>0.87775653599956116</v>
      </c>
      <c r="S349" s="98">
        <v>1.4661365558893507</v>
      </c>
      <c r="T349" s="98">
        <v>1.5351144510513108</v>
      </c>
      <c r="U349" s="98">
        <v>1.8825508276141207</v>
      </c>
      <c r="V349" s="98">
        <v>1.1776983675524728</v>
      </c>
      <c r="W349" s="98">
        <v>0.5588297839619234</v>
      </c>
      <c r="X349" s="98">
        <v>0</v>
      </c>
      <c r="Y349" s="98">
        <v>0</v>
      </c>
      <c r="DA349" s="63" t="s">
        <v>3814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3815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3816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3817</v>
      </c>
    </row>
    <row r="353" spans="1:105" ht="12" customHeight="1" x14ac:dyDescent="0.25">
      <c r="A353" s="121" t="s">
        <v>55</v>
      </c>
      <c r="B353" s="122"/>
      <c r="C353" s="122">
        <v>0.22621417361797427</v>
      </c>
      <c r="D353" s="122">
        <v>0.24917327448238999</v>
      </c>
      <c r="E353" s="122">
        <v>0.19373001236476867</v>
      </c>
      <c r="F353" s="122">
        <v>0.27621478940912769</v>
      </c>
      <c r="G353" s="122">
        <v>0.22657551072707335</v>
      </c>
      <c r="H353" s="122">
        <v>0.32030230753208172</v>
      </c>
      <c r="I353" s="122">
        <v>0.28144476299957022</v>
      </c>
      <c r="J353" s="122">
        <v>0.2217332052269376</v>
      </c>
      <c r="K353" s="122">
        <v>0.11494217812201965</v>
      </c>
      <c r="L353" s="122">
        <v>4.5305356862450373E-2</v>
      </c>
      <c r="M353" s="122">
        <v>0</v>
      </c>
      <c r="N353" s="122">
        <v>0</v>
      </c>
      <c r="O353" s="122">
        <v>1.5974294299056262E-2</v>
      </c>
      <c r="P353" s="122">
        <v>3.5231719443584678E-2</v>
      </c>
      <c r="Q353" s="122">
        <v>5.6656634775884403E-2</v>
      </c>
      <c r="R353" s="122">
        <v>8.4230918307630492E-2</v>
      </c>
      <c r="S353" s="122">
        <v>0.16089668711137281</v>
      </c>
      <c r="T353" s="122">
        <v>0.16316796535762837</v>
      </c>
      <c r="U353" s="122">
        <v>0.25373250336736142</v>
      </c>
      <c r="V353" s="122">
        <v>0.13734984220129945</v>
      </c>
      <c r="W353" s="122">
        <v>6.6390641563150221E-2</v>
      </c>
      <c r="X353" s="122">
        <v>0</v>
      </c>
      <c r="Y353" s="122">
        <v>0</v>
      </c>
      <c r="DA353" s="130" t="s">
        <v>3818</v>
      </c>
    </row>
    <row r="354" spans="1:105" ht="12" customHeight="1" x14ac:dyDescent="0.25">
      <c r="A354" s="97" t="s">
        <v>134</v>
      </c>
      <c r="B354" s="98"/>
      <c r="C354" s="98">
        <v>0.22621417361797427</v>
      </c>
      <c r="D354" s="98">
        <v>0.24917327448238999</v>
      </c>
      <c r="E354" s="98">
        <v>0.19373001236476867</v>
      </c>
      <c r="F354" s="98">
        <v>0.27621478940912769</v>
      </c>
      <c r="G354" s="98">
        <v>0.22657551072707335</v>
      </c>
      <c r="H354" s="98">
        <v>0.32030230753208172</v>
      </c>
      <c r="I354" s="98">
        <v>0.28109199237092852</v>
      </c>
      <c r="J354" s="98">
        <v>0.2217332052269376</v>
      </c>
      <c r="K354" s="98">
        <v>0.11494217812201965</v>
      </c>
      <c r="L354" s="98">
        <v>4.5305356862450373E-2</v>
      </c>
      <c r="M354" s="98">
        <v>0</v>
      </c>
      <c r="N354" s="98">
        <v>0</v>
      </c>
      <c r="O354" s="98">
        <v>1.5974294299056262E-2</v>
      </c>
      <c r="P354" s="98">
        <v>3.5231719443584678E-2</v>
      </c>
      <c r="Q354" s="98">
        <v>5.6656634775884403E-2</v>
      </c>
      <c r="R354" s="98">
        <v>8.4230918307630492E-2</v>
      </c>
      <c r="S354" s="98">
        <v>0.16063811040053577</v>
      </c>
      <c r="T354" s="98">
        <v>0.16316796535762837</v>
      </c>
      <c r="U354" s="98">
        <v>0.25348370898494405</v>
      </c>
      <c r="V354" s="98">
        <v>0.13710890351331653</v>
      </c>
      <c r="W354" s="98">
        <v>6.6133666046388359E-2</v>
      </c>
      <c r="X354" s="98">
        <v>0</v>
      </c>
      <c r="Y354" s="98">
        <v>0</v>
      </c>
      <c r="DA354" s="63" t="s">
        <v>3819</v>
      </c>
    </row>
    <row r="355" spans="1:105" ht="12" customHeight="1" x14ac:dyDescent="0.25">
      <c r="A355" s="97" t="s">
        <v>133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3.5277062864169938E-4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2.5857671083704163E-4</v>
      </c>
      <c r="T355" s="98">
        <v>0</v>
      </c>
      <c r="U355" s="98">
        <v>2.4879438241736827E-4</v>
      </c>
      <c r="V355" s="98">
        <v>2.4093868798292779E-4</v>
      </c>
      <c r="W355" s="98">
        <v>2.569755167618668E-4</v>
      </c>
      <c r="X355" s="98">
        <v>0</v>
      </c>
      <c r="Y355" s="98">
        <v>0</v>
      </c>
      <c r="DA355" s="63" t="s">
        <v>3820</v>
      </c>
    </row>
    <row r="356" spans="1:105" ht="12" customHeight="1" x14ac:dyDescent="0.25">
      <c r="A356" s="100" t="s">
        <v>212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3.5277062864169938E-4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2.5857671083704163E-4</v>
      </c>
      <c r="T356" s="101">
        <v>0</v>
      </c>
      <c r="U356" s="101">
        <v>2.4879438241736827E-4</v>
      </c>
      <c r="V356" s="101">
        <v>2.4093868798292779E-4</v>
      </c>
      <c r="W356" s="101">
        <v>2.569755167618668E-4</v>
      </c>
      <c r="X356" s="101">
        <v>0</v>
      </c>
      <c r="Y356" s="101">
        <v>0</v>
      </c>
      <c r="DA356" s="131" t="s">
        <v>3821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3822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3823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3824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3825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3826</v>
      </c>
    </row>
    <row r="362" spans="1:105" ht="12" customHeight="1" x14ac:dyDescent="0.25">
      <c r="A362" s="121" t="s">
        <v>54</v>
      </c>
      <c r="B362" s="122"/>
      <c r="C362" s="122">
        <v>2.4382474225579352E-2</v>
      </c>
      <c r="D362" s="122">
        <v>2.7485485105160308E-2</v>
      </c>
      <c r="E362" s="122">
        <v>2.1539094104061858E-2</v>
      </c>
      <c r="F362" s="122">
        <v>3.0450239404154828E-2</v>
      </c>
      <c r="G362" s="122">
        <v>2.562690933796086E-2</v>
      </c>
      <c r="H362" s="122">
        <v>3.553251551111182E-2</v>
      </c>
      <c r="I362" s="122">
        <v>3.2837628180985803E-2</v>
      </c>
      <c r="J362" s="122">
        <v>2.8588537450179828E-2</v>
      </c>
      <c r="K362" s="122">
        <v>1.6158794726031173E-2</v>
      </c>
      <c r="L362" s="122">
        <v>6.9200064000150196E-3</v>
      </c>
      <c r="M362" s="122">
        <v>0</v>
      </c>
      <c r="N362" s="122">
        <v>0</v>
      </c>
      <c r="O362" s="122">
        <v>3.1480406535202544E-3</v>
      </c>
      <c r="P362" s="122">
        <v>7.0948440921853838E-3</v>
      </c>
      <c r="Q362" s="122">
        <v>1.0491651289717262E-2</v>
      </c>
      <c r="R362" s="122">
        <v>1.4985513865696621E-2</v>
      </c>
      <c r="S362" s="122">
        <v>2.9012519064496478E-2</v>
      </c>
      <c r="T362" s="122">
        <v>3.0496982254253038E-2</v>
      </c>
      <c r="U362" s="122">
        <v>5.0133480350360388E-2</v>
      </c>
      <c r="V362" s="122">
        <v>3.423286908718174E-2</v>
      </c>
      <c r="W362" s="122">
        <v>1.7446808493202869E-2</v>
      </c>
      <c r="X362" s="122">
        <v>0</v>
      </c>
      <c r="Y362" s="122">
        <v>0</v>
      </c>
      <c r="DA362" s="130" t="s">
        <v>3827</v>
      </c>
    </row>
    <row r="363" spans="1:105" ht="12" customHeight="1" x14ac:dyDescent="0.25">
      <c r="A363" s="97" t="s">
        <v>175</v>
      </c>
      <c r="B363" s="98"/>
      <c r="C363" s="98">
        <v>2.4382474225579352E-2</v>
      </c>
      <c r="D363" s="98">
        <v>2.7485485105160308E-2</v>
      </c>
      <c r="E363" s="98">
        <v>2.1539094104061858E-2</v>
      </c>
      <c r="F363" s="98">
        <v>3.0450239404154828E-2</v>
      </c>
      <c r="G363" s="98">
        <v>2.562690933796086E-2</v>
      </c>
      <c r="H363" s="98">
        <v>3.553251551111182E-2</v>
      </c>
      <c r="I363" s="98">
        <v>3.2837628180985803E-2</v>
      </c>
      <c r="J363" s="98">
        <v>2.8588537450179828E-2</v>
      </c>
      <c r="K363" s="98">
        <v>1.6158794726031173E-2</v>
      </c>
      <c r="L363" s="98">
        <v>6.9200064000150196E-3</v>
      </c>
      <c r="M363" s="98">
        <v>0</v>
      </c>
      <c r="N363" s="98">
        <v>0</v>
      </c>
      <c r="O363" s="98">
        <v>3.1480406535202544E-3</v>
      </c>
      <c r="P363" s="98">
        <v>7.0948440921853838E-3</v>
      </c>
      <c r="Q363" s="98">
        <v>1.0491651289717262E-2</v>
      </c>
      <c r="R363" s="98">
        <v>1.4985513865696621E-2</v>
      </c>
      <c r="S363" s="98">
        <v>2.9012519064496478E-2</v>
      </c>
      <c r="T363" s="98">
        <v>3.0496982254253038E-2</v>
      </c>
      <c r="U363" s="98">
        <v>5.0133480350360388E-2</v>
      </c>
      <c r="V363" s="98">
        <v>3.423286908718174E-2</v>
      </c>
      <c r="W363" s="98">
        <v>1.7446808493202869E-2</v>
      </c>
      <c r="X363" s="98">
        <v>0</v>
      </c>
      <c r="Y363" s="98">
        <v>0</v>
      </c>
      <c r="DA363" s="63" t="s">
        <v>3828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3829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27486.384925943981</v>
      </c>
      <c r="D366" s="117">
        <f t="shared" si="204"/>
        <v>28756.684614736718</v>
      </c>
      <c r="E366" s="117">
        <f t="shared" si="204"/>
        <v>27658.314361107536</v>
      </c>
      <c r="F366" s="117">
        <f t="shared" si="204"/>
        <v>26783.95096188657</v>
      </c>
      <c r="G366" s="117">
        <f t="shared" si="204"/>
        <v>27910.134334794635</v>
      </c>
      <c r="H366" s="117">
        <f t="shared" si="204"/>
        <v>29451.816645338567</v>
      </c>
      <c r="I366" s="117">
        <f t="shared" si="204"/>
        <v>29439.93726936719</v>
      </c>
      <c r="J366" s="117">
        <f t="shared" si="204"/>
        <v>24696.911275984694</v>
      </c>
      <c r="K366" s="117">
        <f t="shared" si="204"/>
        <v>25101.978791143731</v>
      </c>
      <c r="L366" s="117">
        <f t="shared" si="204"/>
        <v>29211.307989769572</v>
      </c>
      <c r="M366" s="117">
        <f t="shared" si="204"/>
        <v>0</v>
      </c>
      <c r="N366" s="117">
        <f t="shared" si="204"/>
        <v>0</v>
      </c>
      <c r="O366" s="117">
        <f t="shared" si="204"/>
        <v>21085.84660213091</v>
      </c>
      <c r="P366" s="117">
        <f t="shared" si="204"/>
        <v>21279.222615586663</v>
      </c>
      <c r="Q366" s="117">
        <f t="shared" si="204"/>
        <v>17922.024382966203</v>
      </c>
      <c r="R366" s="117">
        <f t="shared" ref="R366:V366" si="205">R367+R370+R372+R381</f>
        <v>18274.667530424838</v>
      </c>
      <c r="S366" s="117">
        <f t="shared" si="205"/>
        <v>16325.282133609871</v>
      </c>
      <c r="T366" s="117">
        <f t="shared" si="205"/>
        <v>15456.027772527457</v>
      </c>
      <c r="U366" s="117">
        <f t="shared" si="205"/>
        <v>13123.9006895273</v>
      </c>
      <c r="V366" s="117">
        <f t="shared" si="205"/>
        <v>14231.290314554768</v>
      </c>
      <c r="W366" s="117">
        <f t="shared" ref="W366:Y366" si="206">W367+W370+W372+W381</f>
        <v>14543.706765457529</v>
      </c>
      <c r="X366" s="117">
        <f t="shared" si="206"/>
        <v>0</v>
      </c>
      <c r="Y366" s="117">
        <f t="shared" si="206"/>
        <v>0</v>
      </c>
      <c r="DA366" s="129" t="s">
        <v>3980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25048.324115432457</v>
      </c>
      <c r="D367" s="122">
        <f t="shared" si="207"/>
        <v>26226.395841093254</v>
      </c>
      <c r="E367" s="122">
        <f t="shared" si="207"/>
        <v>25332.566759738798</v>
      </c>
      <c r="F367" s="122">
        <f t="shared" si="207"/>
        <v>24424.885233506535</v>
      </c>
      <c r="G367" s="122">
        <f t="shared" si="207"/>
        <v>25602.972618310814</v>
      </c>
      <c r="H367" s="122">
        <f t="shared" si="207"/>
        <v>27030.394717562482</v>
      </c>
      <c r="I367" s="122">
        <f t="shared" si="207"/>
        <v>27044.018114861447</v>
      </c>
      <c r="J367" s="122">
        <f t="shared" si="207"/>
        <v>22402.612158567121</v>
      </c>
      <c r="K367" s="122">
        <f t="shared" si="207"/>
        <v>22727.997806612799</v>
      </c>
      <c r="L367" s="122">
        <f t="shared" si="207"/>
        <v>26747.666154156352</v>
      </c>
      <c r="M367" s="122">
        <f t="shared" si="207"/>
        <v>0</v>
      </c>
      <c r="N367" s="122">
        <f t="shared" si="207"/>
        <v>0</v>
      </c>
      <c r="O367" s="122">
        <f t="shared" si="207"/>
        <v>18858.40609423965</v>
      </c>
      <c r="P367" s="122">
        <f t="shared" si="207"/>
        <v>19124.514956327144</v>
      </c>
      <c r="Q367" s="122">
        <f t="shared" si="207"/>
        <v>15889.155418822575</v>
      </c>
      <c r="R367" s="122">
        <f t="shared" ref="R367:V367" si="208">SUM(R368:R369)</f>
        <v>16336.15837581471</v>
      </c>
      <c r="S367" s="122">
        <f t="shared" si="208"/>
        <v>14431.260436684332</v>
      </c>
      <c r="T367" s="122">
        <f t="shared" si="208"/>
        <v>13690.430861927229</v>
      </c>
      <c r="U367" s="122">
        <f t="shared" si="208"/>
        <v>11271.376847925261</v>
      </c>
      <c r="V367" s="122">
        <f t="shared" si="208"/>
        <v>12335.013592864787</v>
      </c>
      <c r="W367" s="122">
        <f t="shared" ref="W367:Y367" si="209">SUM(W368:W369)</f>
        <v>12505.816218096954</v>
      </c>
      <c r="X367" s="122">
        <f t="shared" si="209"/>
        <v>0</v>
      </c>
      <c r="Y367" s="122">
        <f t="shared" si="209"/>
        <v>0</v>
      </c>
      <c r="DA367" s="130" t="s">
        <v>3981</v>
      </c>
    </row>
    <row r="368" spans="1:105" ht="12" customHeight="1" x14ac:dyDescent="0.25">
      <c r="A368" s="97" t="s">
        <v>212</v>
      </c>
      <c r="B368" s="98"/>
      <c r="C368" s="98">
        <v>24707.10564710162</v>
      </c>
      <c r="D368" s="98">
        <v>25875.4949358019</v>
      </c>
      <c r="E368" s="98">
        <v>24996.107395167579</v>
      </c>
      <c r="F368" s="98">
        <v>24107.243695545367</v>
      </c>
      <c r="G368" s="98">
        <v>25273.422456612279</v>
      </c>
      <c r="H368" s="98">
        <v>26685.295258657945</v>
      </c>
      <c r="I368" s="98">
        <v>26700.925565900649</v>
      </c>
      <c r="J368" s="98">
        <v>22120.983352393283</v>
      </c>
      <c r="K368" s="98">
        <v>22442.37975765537</v>
      </c>
      <c r="L368" s="98">
        <v>26409.787343635347</v>
      </c>
      <c r="M368" s="98">
        <v>0</v>
      </c>
      <c r="N368" s="98">
        <v>0</v>
      </c>
      <c r="O368" s="98">
        <v>18606.757943861379</v>
      </c>
      <c r="P368" s="98">
        <v>18859.157989551517</v>
      </c>
      <c r="Q368" s="98">
        <v>15662.251303912009</v>
      </c>
      <c r="R368" s="98">
        <v>16098.782091381368</v>
      </c>
      <c r="S368" s="98">
        <v>14220.541051380647</v>
      </c>
      <c r="T368" s="98">
        <v>13490.291021714236</v>
      </c>
      <c r="U368" s="98">
        <v>11105.854605245031</v>
      </c>
      <c r="V368" s="98">
        <v>12152.860149708888</v>
      </c>
      <c r="W368" s="98">
        <v>12319.128303138743</v>
      </c>
      <c r="X368" s="98">
        <v>0</v>
      </c>
      <c r="Y368" s="98">
        <v>0</v>
      </c>
      <c r="DA368" s="63" t="s">
        <v>3982</v>
      </c>
    </row>
    <row r="369" spans="1:105" ht="12" customHeight="1" x14ac:dyDescent="0.25">
      <c r="A369" s="97" t="s">
        <v>53</v>
      </c>
      <c r="B369" s="98"/>
      <c r="C369" s="98">
        <v>341.21846833083805</v>
      </c>
      <c r="D369" s="98">
        <v>350.90090529135284</v>
      </c>
      <c r="E369" s="98">
        <v>336.45936457122076</v>
      </c>
      <c r="F369" s="98">
        <v>317.64153796116722</v>
      </c>
      <c r="G369" s="98">
        <v>329.55016169853377</v>
      </c>
      <c r="H369" s="98">
        <v>345.09945890453798</v>
      </c>
      <c r="I369" s="98">
        <v>343.09254896079858</v>
      </c>
      <c r="J369" s="98">
        <v>281.62880617383689</v>
      </c>
      <c r="K369" s="98">
        <v>285.61804895742802</v>
      </c>
      <c r="L369" s="98">
        <v>337.87881052100408</v>
      </c>
      <c r="M369" s="98">
        <v>0</v>
      </c>
      <c r="N369" s="98">
        <v>0</v>
      </c>
      <c r="O369" s="98">
        <v>251.64815037827222</v>
      </c>
      <c r="P369" s="98">
        <v>265.3569667756276</v>
      </c>
      <c r="Q369" s="98">
        <v>226.90411491056472</v>
      </c>
      <c r="R369" s="98">
        <v>237.37628443334089</v>
      </c>
      <c r="S369" s="98">
        <v>210.71938530368496</v>
      </c>
      <c r="T369" s="98">
        <v>200.13984021299262</v>
      </c>
      <c r="U369" s="98">
        <v>165.52224268022988</v>
      </c>
      <c r="V369" s="98">
        <v>182.1534431558986</v>
      </c>
      <c r="W369" s="98">
        <v>186.68791495821009</v>
      </c>
      <c r="X369" s="98">
        <v>0</v>
      </c>
      <c r="Y369" s="98">
        <v>0</v>
      </c>
      <c r="DA369" s="63" t="s">
        <v>3983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9.6555748702160926</v>
      </c>
      <c r="D370" s="122">
        <f t="shared" si="210"/>
        <v>8.3693972204164311</v>
      </c>
      <c r="E370" s="122">
        <f t="shared" si="210"/>
        <v>6.7056810330970116</v>
      </c>
      <c r="F370" s="122">
        <f t="shared" si="210"/>
        <v>6.8491371486532744</v>
      </c>
      <c r="G370" s="122">
        <f t="shared" si="210"/>
        <v>12.045211952671913</v>
      </c>
      <c r="H370" s="122">
        <f t="shared" si="210"/>
        <v>9.755964809936053</v>
      </c>
      <c r="I370" s="122">
        <f t="shared" si="210"/>
        <v>7.0995027909826058</v>
      </c>
      <c r="J370" s="122">
        <f t="shared" si="210"/>
        <v>12.260170642067028</v>
      </c>
      <c r="K370" s="122">
        <f t="shared" si="210"/>
        <v>5.8163398430716153</v>
      </c>
      <c r="L370" s="122">
        <f t="shared" si="210"/>
        <v>9.4170210172029432</v>
      </c>
      <c r="M370" s="122">
        <f t="shared" si="210"/>
        <v>0</v>
      </c>
      <c r="N370" s="122">
        <f t="shared" si="210"/>
        <v>0</v>
      </c>
      <c r="O370" s="122">
        <f t="shared" si="210"/>
        <v>9.0128379294230907</v>
      </c>
      <c r="P370" s="122">
        <f t="shared" si="210"/>
        <v>4.4401762442123696</v>
      </c>
      <c r="Q370" s="122">
        <f t="shared" si="210"/>
        <v>8.0506602172987272</v>
      </c>
      <c r="R370" s="122">
        <f t="shared" si="210"/>
        <v>4.7428014177845954</v>
      </c>
      <c r="S370" s="122">
        <f t="shared" si="210"/>
        <v>3.1148991063878522</v>
      </c>
      <c r="T370" s="122">
        <f t="shared" si="210"/>
        <v>6.4560708658074129</v>
      </c>
      <c r="U370" s="122">
        <f t="shared" si="210"/>
        <v>6.8636714874843694</v>
      </c>
      <c r="V370" s="122">
        <f t="shared" si="210"/>
        <v>14.689328632035943</v>
      </c>
      <c r="W370" s="122">
        <f t="shared" si="210"/>
        <v>15.043116277444391</v>
      </c>
      <c r="X370" s="122">
        <f t="shared" si="210"/>
        <v>0</v>
      </c>
      <c r="Y370" s="122">
        <f t="shared" si="210"/>
        <v>0</v>
      </c>
      <c r="DA370" s="130" t="s">
        <v>3984</v>
      </c>
    </row>
    <row r="371" spans="1:105" ht="12" customHeight="1" x14ac:dyDescent="0.25">
      <c r="A371" s="97" t="s">
        <v>53</v>
      </c>
      <c r="B371" s="98"/>
      <c r="C371" s="98">
        <f>RES_hhdet_in_fech!C67</f>
        <v>9.6555748702160926</v>
      </c>
      <c r="D371" s="98">
        <f>RES_hhdet_in_fech!D67</f>
        <v>8.3693972204164311</v>
      </c>
      <c r="E371" s="98">
        <f>RES_hhdet_in_fech!E67</f>
        <v>6.7056810330970116</v>
      </c>
      <c r="F371" s="98">
        <f>RES_hhdet_in_fech!F67</f>
        <v>6.8491371486532744</v>
      </c>
      <c r="G371" s="98">
        <f>RES_hhdet_in_fech!G67</f>
        <v>12.045211952671913</v>
      </c>
      <c r="H371" s="98">
        <f>RES_hhdet_in_fech!H67</f>
        <v>9.755964809936053</v>
      </c>
      <c r="I371" s="98">
        <f>RES_hhdet_in_fech!I67</f>
        <v>7.0995027909826058</v>
      </c>
      <c r="J371" s="98">
        <f>RES_hhdet_in_fech!J67</f>
        <v>12.260170642067028</v>
      </c>
      <c r="K371" s="98">
        <f>RES_hhdet_in_fech!K67</f>
        <v>5.8163398430716153</v>
      </c>
      <c r="L371" s="98">
        <f>RES_hhdet_in_fech!L67</f>
        <v>9.4170210172029432</v>
      </c>
      <c r="M371" s="98">
        <f>RES_hhdet_in_fech!M67</f>
        <v>0</v>
      </c>
      <c r="N371" s="98">
        <f>RES_hhdet_in_fech!N67</f>
        <v>0</v>
      </c>
      <c r="O371" s="98">
        <f>RES_hhdet_in_fech!O67</f>
        <v>9.0128379294230907</v>
      </c>
      <c r="P371" s="98">
        <f>RES_hhdet_in_fech!P67</f>
        <v>4.4401762442123696</v>
      </c>
      <c r="Q371" s="98">
        <f>RES_hhdet_in_fech!Q67</f>
        <v>8.0506602172987272</v>
      </c>
      <c r="R371" s="98">
        <f>RES_hhdet_in_fech!R67</f>
        <v>4.7428014177845954</v>
      </c>
      <c r="S371" s="98">
        <f>RES_hhdet_in_fech!S67</f>
        <v>3.1148991063878522</v>
      </c>
      <c r="T371" s="98">
        <f>RES_hhdet_in_fech!T67</f>
        <v>6.4560708658074129</v>
      </c>
      <c r="U371" s="98">
        <f>RES_hhdet_in_fech!U67</f>
        <v>6.8636714874843694</v>
      </c>
      <c r="V371" s="98">
        <f>RES_hhdet_in_fech!V67</f>
        <v>14.689328632035943</v>
      </c>
      <c r="W371" s="98">
        <f>RES_hhdet_in_fech!W67</f>
        <v>15.043116277444391</v>
      </c>
      <c r="X371" s="98">
        <f>RES_hhdet_in_fech!X67</f>
        <v>0</v>
      </c>
      <c r="Y371" s="98">
        <f>RES_hhdet_in_fech!Y67</f>
        <v>0</v>
      </c>
      <c r="DA371" s="63" t="s">
        <v>3985</v>
      </c>
    </row>
    <row r="372" spans="1:105" ht="12" customHeight="1" x14ac:dyDescent="0.25">
      <c r="A372" s="121" t="s">
        <v>55</v>
      </c>
      <c r="B372" s="122"/>
      <c r="C372" s="122">
        <v>2196.419722060909</v>
      </c>
      <c r="D372" s="122">
        <v>2275.9775521402416</v>
      </c>
      <c r="E372" s="122">
        <v>2089.0159757765005</v>
      </c>
      <c r="F372" s="122">
        <v>2117.9300310253916</v>
      </c>
      <c r="G372" s="122">
        <v>2060.7801588767047</v>
      </c>
      <c r="H372" s="122">
        <v>2169.2492496566442</v>
      </c>
      <c r="I372" s="122">
        <v>2139.2977559989608</v>
      </c>
      <c r="J372" s="122">
        <v>2024.8677049984638</v>
      </c>
      <c r="K372" s="122">
        <v>2085.8219238768079</v>
      </c>
      <c r="L372" s="122">
        <v>2155.6534297845133</v>
      </c>
      <c r="M372" s="122">
        <v>0</v>
      </c>
      <c r="N372" s="122">
        <v>0</v>
      </c>
      <c r="O372" s="122">
        <v>1929.4092568425935</v>
      </c>
      <c r="P372" s="122">
        <v>1856.2475868967754</v>
      </c>
      <c r="Q372" s="122">
        <v>1735.9796684744224</v>
      </c>
      <c r="R372" s="122">
        <v>1648.9399478505914</v>
      </c>
      <c r="S372" s="122">
        <v>1600.4708195203855</v>
      </c>
      <c r="T372" s="122">
        <v>1476.6695092701066</v>
      </c>
      <c r="U372" s="122">
        <v>1537.4765669812682</v>
      </c>
      <c r="V372" s="122">
        <v>1490.2076871174907</v>
      </c>
      <c r="W372" s="122">
        <v>1592.4930263247413</v>
      </c>
      <c r="X372" s="122">
        <v>0</v>
      </c>
      <c r="Y372" s="122">
        <v>0</v>
      </c>
      <c r="DA372" s="130" t="s">
        <v>3986</v>
      </c>
    </row>
    <row r="373" spans="1:105" ht="12" customHeight="1" x14ac:dyDescent="0.25">
      <c r="A373" s="97" t="s">
        <v>134</v>
      </c>
      <c r="B373" s="98"/>
      <c r="C373" s="98">
        <v>2209.2582789059161</v>
      </c>
      <c r="D373" s="98">
        <v>2293.2627764855156</v>
      </c>
      <c r="E373" s="98">
        <v>2099.0140427396705</v>
      </c>
      <c r="F373" s="98">
        <v>2130.3283075789323</v>
      </c>
      <c r="G373" s="98">
        <v>2066.0830557322161</v>
      </c>
      <c r="H373" s="98">
        <v>2181.5255035186242</v>
      </c>
      <c r="I373" s="98">
        <v>2151.1903008241679</v>
      </c>
      <c r="J373" s="98">
        <v>2033.160263005303</v>
      </c>
      <c r="K373" s="98">
        <v>2100.1231861707233</v>
      </c>
      <c r="L373" s="98">
        <v>2199.2977090420914</v>
      </c>
      <c r="M373" s="98">
        <v>0</v>
      </c>
      <c r="N373" s="98">
        <v>0</v>
      </c>
      <c r="O373" s="98">
        <v>1931.160628170679</v>
      </c>
      <c r="P373" s="98">
        <v>1858.1204008069876</v>
      </c>
      <c r="Q373" s="98">
        <v>1726.495847738099</v>
      </c>
      <c r="R373" s="98">
        <v>1641.7975220957467</v>
      </c>
      <c r="S373" s="98">
        <v>1598.5920382926877</v>
      </c>
      <c r="T373" s="98">
        <v>1472.9238317772665</v>
      </c>
      <c r="U373" s="98">
        <v>1537.3368883059979</v>
      </c>
      <c r="V373" s="98">
        <v>1488.9895339702496</v>
      </c>
      <c r="W373" s="98">
        <v>1607.2284443049427</v>
      </c>
      <c r="X373" s="98">
        <v>0</v>
      </c>
      <c r="Y373" s="98">
        <v>0</v>
      </c>
      <c r="DA373" s="63" t="s">
        <v>3987</v>
      </c>
    </row>
    <row r="374" spans="1:105" ht="12" customHeight="1" x14ac:dyDescent="0.25">
      <c r="A374" s="97" t="s">
        <v>133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2024.7561997471535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1550.3274159080495</v>
      </c>
      <c r="T374" s="98">
        <v>0</v>
      </c>
      <c r="U374" s="98">
        <v>1497.0811956419445</v>
      </c>
      <c r="V374" s="98">
        <v>1453.9649351693711</v>
      </c>
      <c r="W374" s="98">
        <v>1569.6821725869968</v>
      </c>
      <c r="X374" s="98">
        <v>0</v>
      </c>
      <c r="Y374" s="98">
        <v>0</v>
      </c>
      <c r="DA374" s="63" t="s">
        <v>3988</v>
      </c>
    </row>
    <row r="375" spans="1:105" ht="12" customHeight="1" x14ac:dyDescent="0.25">
      <c r="A375" s="100" t="s">
        <v>212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1746.7351388477882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1286.6145841772386</v>
      </c>
      <c r="T375" s="101">
        <v>0</v>
      </c>
      <c r="U375" s="101">
        <v>1237.2954547833399</v>
      </c>
      <c r="V375" s="101">
        <v>1198.3895312292302</v>
      </c>
      <c r="W375" s="101">
        <v>1280.2672053094025</v>
      </c>
      <c r="X375" s="101">
        <v>0</v>
      </c>
      <c r="Y375" s="101">
        <v>0</v>
      </c>
      <c r="DA375" s="131" t="s">
        <v>3989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278.02106089936518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263.7128317308111</v>
      </c>
      <c r="T376" s="104">
        <v>0</v>
      </c>
      <c r="U376" s="104">
        <v>259.78574085860481</v>
      </c>
      <c r="V376" s="104">
        <v>255.57540394014066</v>
      </c>
      <c r="W376" s="104">
        <v>289.41496727759431</v>
      </c>
      <c r="X376" s="104">
        <v>0</v>
      </c>
      <c r="Y376" s="104">
        <v>0</v>
      </c>
      <c r="DA376" s="132" t="s">
        <v>3990</v>
      </c>
    </row>
    <row r="377" spans="1:105" ht="12" customHeight="1" x14ac:dyDescent="0.25">
      <c r="A377" s="106" t="s">
        <v>122</v>
      </c>
      <c r="B377" s="101"/>
      <c r="C377" s="101">
        <v>1963.9501391888232</v>
      </c>
      <c r="D377" s="101">
        <v>1965.9958622149861</v>
      </c>
      <c r="E377" s="101">
        <v>1925.8332399847611</v>
      </c>
      <c r="F377" s="101">
        <v>1916.4246620234073</v>
      </c>
      <c r="G377" s="101">
        <v>1979.0901358642336</v>
      </c>
      <c r="H377" s="101">
        <v>1971.0197785973901</v>
      </c>
      <c r="I377" s="101">
        <v>1912.3986915333612</v>
      </c>
      <c r="J377" s="101">
        <v>1878.7249115718155</v>
      </c>
      <c r="K377" s="101">
        <v>1921.4497759903825</v>
      </c>
      <c r="L377" s="101">
        <v>1913.6252829025404</v>
      </c>
      <c r="M377" s="101">
        <v>0</v>
      </c>
      <c r="N377" s="101">
        <v>0</v>
      </c>
      <c r="O377" s="101">
        <v>1930.3584027883476</v>
      </c>
      <c r="P377" s="101">
        <v>1855.7561809031054</v>
      </c>
      <c r="Q377" s="101">
        <v>1798.2470047390455</v>
      </c>
      <c r="R377" s="101">
        <v>1767.0325205726406</v>
      </c>
      <c r="S377" s="101">
        <v>1688.1447225717493</v>
      </c>
      <c r="T377" s="101">
        <v>1618.0772307844779</v>
      </c>
      <c r="U377" s="101">
        <v>1549.3103596479887</v>
      </c>
      <c r="V377" s="101">
        <v>1520.3560269714594</v>
      </c>
      <c r="W377" s="101">
        <v>1447.3294997030519</v>
      </c>
      <c r="X377" s="101">
        <v>0</v>
      </c>
      <c r="Y377" s="101">
        <v>0</v>
      </c>
      <c r="DA377" s="131" t="s">
        <v>3991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1815.4405057274341</v>
      </c>
      <c r="G378" s="104">
        <v>1877.0779257454367</v>
      </c>
      <c r="H378" s="104">
        <v>1869.6498630712904</v>
      </c>
      <c r="I378" s="104">
        <v>1820.1328732406541</v>
      </c>
      <c r="J378" s="104">
        <v>1785.0273906778109</v>
      </c>
      <c r="K378" s="104">
        <v>1826.3670957271011</v>
      </c>
      <c r="L378" s="104">
        <v>1818.4154425050801</v>
      </c>
      <c r="M378" s="104">
        <v>0</v>
      </c>
      <c r="N378" s="104">
        <v>0</v>
      </c>
      <c r="O378" s="104">
        <v>1842.4166972590165</v>
      </c>
      <c r="P378" s="104">
        <v>1776.3335320123615</v>
      </c>
      <c r="Q378" s="104">
        <v>1725.1590418795458</v>
      </c>
      <c r="R378" s="104">
        <v>1698.8699245052244</v>
      </c>
      <c r="S378" s="104">
        <v>1625.5919034164995</v>
      </c>
      <c r="T378" s="104">
        <v>1560.8297066236385</v>
      </c>
      <c r="U378" s="104">
        <v>1496.6045828445383</v>
      </c>
      <c r="V378" s="104">
        <v>1470.7285653431279</v>
      </c>
      <c r="W378" s="104">
        <v>1399.9898498181537</v>
      </c>
      <c r="X378" s="104">
        <v>0</v>
      </c>
      <c r="Y378" s="104">
        <v>0</v>
      </c>
      <c r="DA378" s="132" t="s">
        <v>3992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1528.309756836074</v>
      </c>
      <c r="G379" s="98">
        <v>1585.1575992076916</v>
      </c>
      <c r="H379" s="98">
        <v>1577.4409291268551</v>
      </c>
      <c r="I379" s="98">
        <v>1552.2545671553901</v>
      </c>
      <c r="J379" s="98">
        <v>1510.4793417869832</v>
      </c>
      <c r="K379" s="98">
        <v>1545.35872334686</v>
      </c>
      <c r="L379" s="98">
        <v>1534.135469420052</v>
      </c>
      <c r="M379" s="98">
        <v>0</v>
      </c>
      <c r="N379" s="98">
        <v>0</v>
      </c>
      <c r="O379" s="98">
        <v>1549.6120837548765</v>
      </c>
      <c r="P379" s="98">
        <v>1491.1004910001373</v>
      </c>
      <c r="Q379" s="98">
        <v>1442.6501599348962</v>
      </c>
      <c r="R379" s="98">
        <v>1421.4375703801356</v>
      </c>
      <c r="S379" s="98">
        <v>1358.0359954653245</v>
      </c>
      <c r="T379" s="98">
        <v>1302.9608660501694</v>
      </c>
      <c r="U379" s="98">
        <v>1246.2022610801862</v>
      </c>
      <c r="V379" s="98">
        <v>1221.6859230617322</v>
      </c>
      <c r="W379" s="98">
        <v>1149.7496261916772</v>
      </c>
      <c r="X379" s="98">
        <v>0</v>
      </c>
      <c r="Y379" s="98">
        <v>0</v>
      </c>
      <c r="DA379" s="63" t="s">
        <v>3993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287.1307488913601</v>
      </c>
      <c r="G380" s="98">
        <v>291.92032653774487</v>
      </c>
      <c r="H380" s="98">
        <v>292.20893394443522</v>
      </c>
      <c r="I380" s="98">
        <v>267.87830608526406</v>
      </c>
      <c r="J380" s="98">
        <v>274.54804889082754</v>
      </c>
      <c r="K380" s="98">
        <v>281.00837238024104</v>
      </c>
      <c r="L380" s="98">
        <v>284.27997308502842</v>
      </c>
      <c r="M380" s="98">
        <v>0</v>
      </c>
      <c r="N380" s="98">
        <v>0</v>
      </c>
      <c r="O380" s="98">
        <v>292.80461350414009</v>
      </c>
      <c r="P380" s="98">
        <v>285.23304101222431</v>
      </c>
      <c r="Q380" s="98">
        <v>282.5088819446496</v>
      </c>
      <c r="R380" s="98">
        <v>277.43235412508875</v>
      </c>
      <c r="S380" s="98">
        <v>267.55590795117485</v>
      </c>
      <c r="T380" s="98">
        <v>257.86884057346901</v>
      </c>
      <c r="U380" s="98">
        <v>250.40232176435185</v>
      </c>
      <c r="V380" s="98">
        <v>249.0426422813959</v>
      </c>
      <c r="W380" s="98">
        <v>250.24022362647673</v>
      </c>
      <c r="X380" s="98">
        <v>0</v>
      </c>
      <c r="Y380" s="98">
        <v>0</v>
      </c>
      <c r="DA380" s="63" t="s">
        <v>3994</v>
      </c>
    </row>
    <row r="381" spans="1:105" ht="12" customHeight="1" x14ac:dyDescent="0.25">
      <c r="A381" s="121" t="s">
        <v>54</v>
      </c>
      <c r="B381" s="122"/>
      <c r="C381" s="122">
        <v>231.98551358039785</v>
      </c>
      <c r="D381" s="122">
        <v>245.94182428280564</v>
      </c>
      <c r="E381" s="122">
        <v>230.0259445591409</v>
      </c>
      <c r="F381" s="122">
        <v>234.28656020598859</v>
      </c>
      <c r="G381" s="122">
        <v>234.33634565444578</v>
      </c>
      <c r="H381" s="122">
        <v>242.41671330950371</v>
      </c>
      <c r="I381" s="122">
        <v>249.52189571580416</v>
      </c>
      <c r="J381" s="122">
        <v>257.17124177703852</v>
      </c>
      <c r="K381" s="122">
        <v>282.34272081105087</v>
      </c>
      <c r="L381" s="122">
        <v>298.57138481150594</v>
      </c>
      <c r="M381" s="122">
        <v>0</v>
      </c>
      <c r="N381" s="122">
        <v>0</v>
      </c>
      <c r="O381" s="122">
        <v>289.01841311924341</v>
      </c>
      <c r="P381" s="122">
        <v>294.01989611852974</v>
      </c>
      <c r="Q381" s="122">
        <v>288.83863545190582</v>
      </c>
      <c r="R381" s="122">
        <v>284.82640534175323</v>
      </c>
      <c r="S381" s="122">
        <v>290.4359782987674</v>
      </c>
      <c r="T381" s="122">
        <v>282.47133046431287</v>
      </c>
      <c r="U381" s="122">
        <v>308.18360313328509</v>
      </c>
      <c r="V381" s="122">
        <v>391.37970594045436</v>
      </c>
      <c r="W381" s="122">
        <v>430.35440475839044</v>
      </c>
      <c r="X381" s="122">
        <v>0</v>
      </c>
      <c r="Y381" s="122">
        <v>0</v>
      </c>
      <c r="DA381" s="130" t="s">
        <v>3995</v>
      </c>
    </row>
    <row r="382" spans="1:105" ht="12" customHeight="1" x14ac:dyDescent="0.25">
      <c r="A382" s="97" t="s">
        <v>175</v>
      </c>
      <c r="B382" s="98"/>
      <c r="C382" s="98">
        <v>233.51880991409286</v>
      </c>
      <c r="D382" s="98">
        <v>247.89382002784649</v>
      </c>
      <c r="E382" s="98">
        <v>232.3535895507454</v>
      </c>
      <c r="F382" s="98">
        <v>237.43876470553008</v>
      </c>
      <c r="G382" s="98">
        <v>237.62362311853997</v>
      </c>
      <c r="H382" s="98">
        <v>245.72399639338821</v>
      </c>
      <c r="I382" s="98">
        <v>252.47626198799739</v>
      </c>
      <c r="J382" s="98">
        <v>259.7347594507753</v>
      </c>
      <c r="K382" s="98">
        <v>285.74956013268491</v>
      </c>
      <c r="L382" s="98">
        <v>303.22338428598931</v>
      </c>
      <c r="M382" s="98">
        <v>0</v>
      </c>
      <c r="N382" s="98">
        <v>0</v>
      </c>
      <c r="O382" s="98">
        <v>294.40490173988871</v>
      </c>
      <c r="P382" s="98">
        <v>300.62483881558398</v>
      </c>
      <c r="Q382" s="98">
        <v>292.76975723135979</v>
      </c>
      <c r="R382" s="98">
        <v>287.58095167500016</v>
      </c>
      <c r="S382" s="98">
        <v>293.4130320024351</v>
      </c>
      <c r="T382" s="98">
        <v>286.74653909064619</v>
      </c>
      <c r="U382" s="98">
        <v>313.61265120240989</v>
      </c>
      <c r="V382" s="98">
        <v>407.34133548537807</v>
      </c>
      <c r="W382" s="98">
        <v>459.89963270647672</v>
      </c>
      <c r="X382" s="98">
        <v>0</v>
      </c>
      <c r="Y382" s="98">
        <v>0</v>
      </c>
      <c r="DA382" s="63" t="s">
        <v>3996</v>
      </c>
    </row>
    <row r="383" spans="1:105" ht="12" customHeight="1" x14ac:dyDescent="0.25">
      <c r="A383" s="109" t="s">
        <v>120</v>
      </c>
      <c r="B383" s="33"/>
      <c r="C383" s="33">
        <v>187.94583555149126</v>
      </c>
      <c r="D383" s="33">
        <v>189.53942091294294</v>
      </c>
      <c r="E383" s="33">
        <v>188.9340579765859</v>
      </c>
      <c r="F383" s="33">
        <v>190.77243287536101</v>
      </c>
      <c r="G383" s="33">
        <v>193.5129464491832</v>
      </c>
      <c r="H383" s="33">
        <v>199.36190079929801</v>
      </c>
      <c r="I383" s="33">
        <v>198.09995303222408</v>
      </c>
      <c r="J383" s="33">
        <v>201.28655648957698</v>
      </c>
      <c r="K383" s="33">
        <v>214.20593437837033</v>
      </c>
      <c r="L383" s="33">
        <v>223.47482186627494</v>
      </c>
      <c r="M383" s="33">
        <v>0</v>
      </c>
      <c r="N383" s="33">
        <v>0</v>
      </c>
      <c r="O383" s="33">
        <v>231.92163374040351</v>
      </c>
      <c r="P383" s="33">
        <v>229.62170482225085</v>
      </c>
      <c r="Q383" s="33">
        <v>225.2259375661958</v>
      </c>
      <c r="R383" s="33">
        <v>225.37411364917372</v>
      </c>
      <c r="S383" s="33">
        <v>220.68786295569623</v>
      </c>
      <c r="T383" s="33">
        <v>221.34740172565563</v>
      </c>
      <c r="U383" s="33">
        <v>218.26499448840639</v>
      </c>
      <c r="V383" s="33">
        <v>287.13031297517114</v>
      </c>
      <c r="W383" s="33">
        <v>279.43418632086838</v>
      </c>
      <c r="X383" s="33">
        <v>0</v>
      </c>
      <c r="Y383" s="33">
        <v>0</v>
      </c>
      <c r="DA383" s="60" t="s">
        <v>3997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16679.968555105967</v>
      </c>
      <c r="D385" s="117">
        <f t="shared" si="211"/>
        <v>17568.416006603624</v>
      </c>
      <c r="E385" s="117">
        <f t="shared" si="211"/>
        <v>17017.195093496863</v>
      </c>
      <c r="F385" s="117">
        <f t="shared" si="211"/>
        <v>16606.065761727048</v>
      </c>
      <c r="G385" s="117">
        <f t="shared" si="211"/>
        <v>17441.927277454284</v>
      </c>
      <c r="H385" s="117">
        <f t="shared" si="211"/>
        <v>18544.566918168457</v>
      </c>
      <c r="I385" s="117">
        <f t="shared" si="211"/>
        <v>18682.22378537897</v>
      </c>
      <c r="J385" s="117">
        <f t="shared" si="211"/>
        <v>15846.006109686998</v>
      </c>
      <c r="K385" s="117">
        <f t="shared" si="211"/>
        <v>16255.370049763604</v>
      </c>
      <c r="L385" s="117">
        <f t="shared" si="211"/>
        <v>19127.695433319466</v>
      </c>
      <c r="M385" s="117">
        <f t="shared" si="211"/>
        <v>0</v>
      </c>
      <c r="N385" s="117">
        <f t="shared" si="211"/>
        <v>0</v>
      </c>
      <c r="O385" s="117">
        <f t="shared" si="211"/>
        <v>15179.986210372186</v>
      </c>
      <c r="P385" s="117">
        <f t="shared" si="211"/>
        <v>16032.508100007368</v>
      </c>
      <c r="Q385" s="117">
        <f t="shared" si="211"/>
        <v>14043.808128289564</v>
      </c>
      <c r="R385" s="117">
        <f t="shared" ref="R385:V385" si="212">R386+R389+R391+R400</f>
        <v>14583.88495583937</v>
      </c>
      <c r="S385" s="117">
        <f t="shared" si="212"/>
        <v>13214.933264072966</v>
      </c>
      <c r="T385" s="117">
        <f t="shared" si="212"/>
        <v>12670.87205027852</v>
      </c>
      <c r="U385" s="117">
        <f t="shared" si="212"/>
        <v>10870.507540734385</v>
      </c>
      <c r="V385" s="117">
        <f t="shared" si="212"/>
        <v>11909.008758870368</v>
      </c>
      <c r="W385" s="117">
        <f t="shared" ref="W385:Y385" si="213">W386+W389+W391+W400</f>
        <v>12248.683861576274</v>
      </c>
      <c r="X385" s="117">
        <f t="shared" si="213"/>
        <v>0</v>
      </c>
      <c r="Y385" s="117">
        <f t="shared" si="213"/>
        <v>0</v>
      </c>
      <c r="DA385" s="129" t="s">
        <v>4148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15071.783554014683</v>
      </c>
      <c r="D386" s="122">
        <f t="shared" si="214"/>
        <v>15890.056618082917</v>
      </c>
      <c r="E386" s="122">
        <f t="shared" si="214"/>
        <v>15462.515920352276</v>
      </c>
      <c r="F386" s="122">
        <f t="shared" si="214"/>
        <v>15016.325542602723</v>
      </c>
      <c r="G386" s="122">
        <f t="shared" si="214"/>
        <v>15861.312761482239</v>
      </c>
      <c r="H386" s="122">
        <f t="shared" si="214"/>
        <v>16879.012851883519</v>
      </c>
      <c r="I386" s="122">
        <f t="shared" si="214"/>
        <v>17028.569584937562</v>
      </c>
      <c r="J386" s="122">
        <f t="shared" si="214"/>
        <v>14234.46233611989</v>
      </c>
      <c r="K386" s="122">
        <f t="shared" si="214"/>
        <v>14589.359789592678</v>
      </c>
      <c r="L386" s="122">
        <f t="shared" si="214"/>
        <v>17366.024493564975</v>
      </c>
      <c r="M386" s="122">
        <f t="shared" si="214"/>
        <v>0</v>
      </c>
      <c r="N386" s="122">
        <f t="shared" si="214"/>
        <v>0</v>
      </c>
      <c r="O386" s="122">
        <f t="shared" si="214"/>
        <v>13482.767731827078</v>
      </c>
      <c r="P386" s="122">
        <f t="shared" si="214"/>
        <v>14362.063683370981</v>
      </c>
      <c r="Q386" s="122">
        <f t="shared" si="214"/>
        <v>12414.705586116594</v>
      </c>
      <c r="R386" s="122">
        <f t="shared" ref="R386:V386" si="215">SUM(R387:R388)</f>
        <v>13016.062117588723</v>
      </c>
      <c r="S386" s="122">
        <f t="shared" si="215"/>
        <v>11668.531184153126</v>
      </c>
      <c r="T386" s="122">
        <f t="shared" si="215"/>
        <v>11200.854262822806</v>
      </c>
      <c r="U386" s="122">
        <f t="shared" si="215"/>
        <v>9316.1575149881664</v>
      </c>
      <c r="V386" s="122">
        <f t="shared" si="215"/>
        <v>10289.567849753723</v>
      </c>
      <c r="W386" s="122">
        <f t="shared" ref="W386:Y386" si="216">SUM(W387:W388)</f>
        <v>10504.330154787789</v>
      </c>
      <c r="X386" s="122">
        <f t="shared" si="216"/>
        <v>0</v>
      </c>
      <c r="Y386" s="122">
        <f t="shared" si="216"/>
        <v>0</v>
      </c>
      <c r="DA386" s="130" t="s">
        <v>4149</v>
      </c>
    </row>
    <row r="387" spans="1:105" ht="12" customHeight="1" x14ac:dyDescent="0.25">
      <c r="A387" s="97" t="s">
        <v>212</v>
      </c>
      <c r="B387" s="98"/>
      <c r="C387" s="98">
        <v>14730.565085683844</v>
      </c>
      <c r="D387" s="98">
        <v>15539.155712791564</v>
      </c>
      <c r="E387" s="98">
        <v>15126.056555781055</v>
      </c>
      <c r="F387" s="98">
        <v>14698.684004641555</v>
      </c>
      <c r="G387" s="98">
        <v>15531.762599783706</v>
      </c>
      <c r="H387" s="98">
        <v>16533.913392978982</v>
      </c>
      <c r="I387" s="98">
        <v>16685.477035976764</v>
      </c>
      <c r="J387" s="98">
        <v>13952.833529946052</v>
      </c>
      <c r="K387" s="98">
        <v>14303.741740635251</v>
      </c>
      <c r="L387" s="98">
        <v>17028.145683043971</v>
      </c>
      <c r="M387" s="98">
        <v>0</v>
      </c>
      <c r="N387" s="98">
        <v>0</v>
      </c>
      <c r="O387" s="98">
        <v>13231.119581448806</v>
      </c>
      <c r="P387" s="98">
        <v>14096.706716595354</v>
      </c>
      <c r="Q387" s="98">
        <v>12187.801471206029</v>
      </c>
      <c r="R387" s="98">
        <v>12778.685833155381</v>
      </c>
      <c r="S387" s="98">
        <v>11457.811798849441</v>
      </c>
      <c r="T387" s="98">
        <v>11000.714422609813</v>
      </c>
      <c r="U387" s="98">
        <v>9150.6352723079362</v>
      </c>
      <c r="V387" s="98">
        <v>10107.414406597823</v>
      </c>
      <c r="W387" s="98">
        <v>10317.642239829578</v>
      </c>
      <c r="X387" s="98">
        <v>0</v>
      </c>
      <c r="Y387" s="98">
        <v>0</v>
      </c>
      <c r="DA387" s="63" t="s">
        <v>4150</v>
      </c>
    </row>
    <row r="388" spans="1:105" ht="12" customHeight="1" x14ac:dyDescent="0.25">
      <c r="A388" s="97" t="s">
        <v>53</v>
      </c>
      <c r="B388" s="98"/>
      <c r="C388" s="98">
        <v>341.21846833083805</v>
      </c>
      <c r="D388" s="98">
        <v>350.90090529135284</v>
      </c>
      <c r="E388" s="98">
        <v>336.45936457122076</v>
      </c>
      <c r="F388" s="98">
        <v>317.64153796116722</v>
      </c>
      <c r="G388" s="98">
        <v>329.55016169853377</v>
      </c>
      <c r="H388" s="98">
        <v>345.09945890453798</v>
      </c>
      <c r="I388" s="98">
        <v>343.09254896079858</v>
      </c>
      <c r="J388" s="98">
        <v>281.62880617383689</v>
      </c>
      <c r="K388" s="98">
        <v>285.61804895742802</v>
      </c>
      <c r="L388" s="98">
        <v>337.87881052100408</v>
      </c>
      <c r="M388" s="98">
        <v>0</v>
      </c>
      <c r="N388" s="98">
        <v>0</v>
      </c>
      <c r="O388" s="98">
        <v>251.64815037827222</v>
      </c>
      <c r="P388" s="98">
        <v>265.3569667756276</v>
      </c>
      <c r="Q388" s="98">
        <v>226.90411491056472</v>
      </c>
      <c r="R388" s="98">
        <v>237.37628443334089</v>
      </c>
      <c r="S388" s="98">
        <v>210.71938530368496</v>
      </c>
      <c r="T388" s="98">
        <v>200.13984021299262</v>
      </c>
      <c r="U388" s="98">
        <v>165.52224268022988</v>
      </c>
      <c r="V388" s="98">
        <v>182.1534431558986</v>
      </c>
      <c r="W388" s="98">
        <v>186.68791495821009</v>
      </c>
      <c r="X388" s="98">
        <v>0</v>
      </c>
      <c r="Y388" s="98">
        <v>0</v>
      </c>
      <c r="DA388" s="63" t="s">
        <v>4151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24.602847753214981</v>
      </c>
      <c r="D389" s="122">
        <f t="shared" si="217"/>
        <v>22.292024576069821</v>
      </c>
      <c r="E389" s="122">
        <f t="shared" si="217"/>
        <v>18.646604746158872</v>
      </c>
      <c r="F389" s="122">
        <f t="shared" si="217"/>
        <v>19.854691182224286</v>
      </c>
      <c r="G389" s="122">
        <f t="shared" si="217"/>
        <v>36.360021958511929</v>
      </c>
      <c r="H389" s="122">
        <f t="shared" si="217"/>
        <v>30.632902952694565</v>
      </c>
      <c r="I389" s="122">
        <f t="shared" si="217"/>
        <v>23.164708896020443</v>
      </c>
      <c r="J389" s="122">
        <f t="shared" si="217"/>
        <v>41.538886542167795</v>
      </c>
      <c r="K389" s="122">
        <f t="shared" si="217"/>
        <v>20.451318048042193</v>
      </c>
      <c r="L389" s="122">
        <f t="shared" si="217"/>
        <v>34.345118696292403</v>
      </c>
      <c r="M389" s="122">
        <f t="shared" si="217"/>
        <v>0</v>
      </c>
      <c r="N389" s="122">
        <f t="shared" si="217"/>
        <v>0</v>
      </c>
      <c r="O389" s="122">
        <f t="shared" si="217"/>
        <v>37.57246276333354</v>
      </c>
      <c r="P389" s="122">
        <f t="shared" si="217"/>
        <v>19.406926002677668</v>
      </c>
      <c r="Q389" s="122">
        <f t="shared" si="217"/>
        <v>36.435481185890168</v>
      </c>
      <c r="R389" s="122">
        <f t="shared" si="217"/>
        <v>21.624162516841828</v>
      </c>
      <c r="S389" s="122">
        <f t="shared" si="217"/>
        <v>14.213587072384708</v>
      </c>
      <c r="T389" s="122">
        <f t="shared" si="217"/>
        <v>29.486450514148068</v>
      </c>
      <c r="U389" s="122">
        <f t="shared" si="217"/>
        <v>31.379687022986573</v>
      </c>
      <c r="V389" s="122">
        <f t="shared" si="217"/>
        <v>67.350834934619641</v>
      </c>
      <c r="W389" s="122">
        <f t="shared" si="217"/>
        <v>69.623040075995831</v>
      </c>
      <c r="X389" s="122">
        <f t="shared" si="217"/>
        <v>0</v>
      </c>
      <c r="Y389" s="122">
        <f t="shared" si="217"/>
        <v>0</v>
      </c>
      <c r="DA389" s="130" t="s">
        <v>4152</v>
      </c>
    </row>
    <row r="390" spans="1:105" ht="12" customHeight="1" x14ac:dyDescent="0.25">
      <c r="A390" s="97" t="s">
        <v>53</v>
      </c>
      <c r="B390" s="98"/>
      <c r="C390" s="98">
        <f>RES_hhdet_in_tesh!C67</f>
        <v>24.602847753214981</v>
      </c>
      <c r="D390" s="98">
        <f>RES_hhdet_in_tesh!D67</f>
        <v>22.292024576069821</v>
      </c>
      <c r="E390" s="98">
        <f>RES_hhdet_in_tesh!E67</f>
        <v>18.646604746158872</v>
      </c>
      <c r="F390" s="98">
        <f>RES_hhdet_in_tesh!F67</f>
        <v>19.854691182224286</v>
      </c>
      <c r="G390" s="98">
        <f>RES_hhdet_in_tesh!G67</f>
        <v>36.360021958511929</v>
      </c>
      <c r="H390" s="98">
        <f>RES_hhdet_in_tesh!H67</f>
        <v>30.632902952694565</v>
      </c>
      <c r="I390" s="98">
        <f>RES_hhdet_in_tesh!I67</f>
        <v>23.164708896020443</v>
      </c>
      <c r="J390" s="98">
        <f>RES_hhdet_in_tesh!J67</f>
        <v>41.538886542167795</v>
      </c>
      <c r="K390" s="98">
        <f>RES_hhdet_in_tesh!K67</f>
        <v>20.451318048042193</v>
      </c>
      <c r="L390" s="98">
        <f>RES_hhdet_in_tesh!L67</f>
        <v>34.345118696292403</v>
      </c>
      <c r="M390" s="98">
        <f>RES_hhdet_in_tesh!M67</f>
        <v>0</v>
      </c>
      <c r="N390" s="98">
        <f>RES_hhdet_in_tesh!N67</f>
        <v>0</v>
      </c>
      <c r="O390" s="98">
        <f>RES_hhdet_in_tesh!O67</f>
        <v>37.57246276333354</v>
      </c>
      <c r="P390" s="98">
        <f>RES_hhdet_in_tesh!P67</f>
        <v>19.406926002677668</v>
      </c>
      <c r="Q390" s="98">
        <f>RES_hhdet_in_tesh!Q67</f>
        <v>36.435481185890168</v>
      </c>
      <c r="R390" s="98">
        <f>RES_hhdet_in_tesh!R67</f>
        <v>21.624162516841828</v>
      </c>
      <c r="S390" s="98">
        <f>RES_hhdet_in_tesh!S67</f>
        <v>14.213587072384708</v>
      </c>
      <c r="T390" s="98">
        <f>RES_hhdet_in_tesh!T67</f>
        <v>29.486450514148068</v>
      </c>
      <c r="U390" s="98">
        <f>RES_hhdet_in_tesh!U67</f>
        <v>31.379687022986573</v>
      </c>
      <c r="V390" s="98">
        <f>RES_hhdet_in_tesh!V67</f>
        <v>67.350834934619641</v>
      </c>
      <c r="W390" s="98">
        <f>RES_hhdet_in_tesh!W67</f>
        <v>69.623040075995831</v>
      </c>
      <c r="X390" s="98">
        <f>RES_hhdet_in_tesh!X67</f>
        <v>0</v>
      </c>
      <c r="Y390" s="98">
        <f>RES_hhdet_in_tesh!Y67</f>
        <v>0</v>
      </c>
      <c r="DA390" s="63" t="s">
        <v>4153</v>
      </c>
    </row>
    <row r="391" spans="1:105" ht="12" customHeight="1" x14ac:dyDescent="0.25">
      <c r="A391" s="121" t="s">
        <v>55</v>
      </c>
      <c r="B391" s="122"/>
      <c r="C391" s="122">
        <v>1438.3383158976276</v>
      </c>
      <c r="D391" s="122">
        <v>1502.0754023945431</v>
      </c>
      <c r="E391" s="122">
        <v>1391.2961522908297</v>
      </c>
      <c r="F391" s="122">
        <v>1422.0010577295088</v>
      </c>
      <c r="G391" s="122">
        <v>1396.0274761494561</v>
      </c>
      <c r="H391" s="122">
        <v>1481.616842811284</v>
      </c>
      <c r="I391" s="122">
        <v>1473.2299964205342</v>
      </c>
      <c r="J391" s="122">
        <v>1408.2108678001446</v>
      </c>
      <c r="K391" s="122">
        <v>1467.7639802315341</v>
      </c>
      <c r="L391" s="122">
        <v>1538.8534566540561</v>
      </c>
      <c r="M391" s="122">
        <v>0</v>
      </c>
      <c r="N391" s="122">
        <v>0</v>
      </c>
      <c r="O391" s="122">
        <v>1475.6699872504066</v>
      </c>
      <c r="P391" s="122">
        <v>1463.5053308041593</v>
      </c>
      <c r="Q391" s="122">
        <v>1409.5629566875409</v>
      </c>
      <c r="R391" s="122">
        <v>1365.5765552911694</v>
      </c>
      <c r="S391" s="122">
        <v>1347.3782999725338</v>
      </c>
      <c r="T391" s="122">
        <v>1258.5875271112789</v>
      </c>
      <c r="U391" s="122">
        <v>1324.2718166778225</v>
      </c>
      <c r="V391" s="122">
        <v>1293.2594856886737</v>
      </c>
      <c r="W391" s="122">
        <v>1388.3827110495522</v>
      </c>
      <c r="X391" s="122">
        <v>0</v>
      </c>
      <c r="Y391" s="122">
        <v>0</v>
      </c>
      <c r="DA391" s="130" t="s">
        <v>4154</v>
      </c>
    </row>
    <row r="392" spans="1:105" ht="12" customHeight="1" x14ac:dyDescent="0.25">
      <c r="A392" s="97" t="s">
        <v>134</v>
      </c>
      <c r="B392" s="98"/>
      <c r="C392" s="98">
        <v>1437.8732100095415</v>
      </c>
      <c r="D392" s="98">
        <v>1504.9682274951949</v>
      </c>
      <c r="E392" s="98">
        <v>1389.375623174747</v>
      </c>
      <c r="F392" s="98">
        <v>1422.25768621457</v>
      </c>
      <c r="G392" s="98">
        <v>1391.6172521418039</v>
      </c>
      <c r="H392" s="98">
        <v>1482.7464335053135</v>
      </c>
      <c r="I392" s="98">
        <v>1475.8369622473076</v>
      </c>
      <c r="J392" s="98">
        <v>1408.6754909397976</v>
      </c>
      <c r="K392" s="98">
        <v>1470.5386442273152</v>
      </c>
      <c r="L392" s="98">
        <v>1557.5144043557016</v>
      </c>
      <c r="M392" s="98">
        <v>0</v>
      </c>
      <c r="N392" s="98">
        <v>0</v>
      </c>
      <c r="O392" s="98">
        <v>1472.1861090182019</v>
      </c>
      <c r="P392" s="98">
        <v>1468.5107872323963</v>
      </c>
      <c r="Q392" s="98">
        <v>1406.7919937343665</v>
      </c>
      <c r="R392" s="98">
        <v>1362.3700040016458</v>
      </c>
      <c r="S392" s="98">
        <v>1346.9099299103405</v>
      </c>
      <c r="T392" s="98">
        <v>1256.8369505178277</v>
      </c>
      <c r="U392" s="98">
        <v>1325.485599275532</v>
      </c>
      <c r="V392" s="98">
        <v>1294.5772054790493</v>
      </c>
      <c r="W392" s="98">
        <v>1405.0763498414642</v>
      </c>
      <c r="X392" s="98">
        <v>0</v>
      </c>
      <c r="Y392" s="98">
        <v>0</v>
      </c>
      <c r="DA392" s="63" t="s">
        <v>4155</v>
      </c>
    </row>
    <row r="393" spans="1:105" ht="12" customHeight="1" x14ac:dyDescent="0.25">
      <c r="A393" s="97" t="s">
        <v>133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1476.3791420882308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1347.7629945519636</v>
      </c>
      <c r="T393" s="98">
        <v>0</v>
      </c>
      <c r="U393" s="98">
        <v>1326.5768390488872</v>
      </c>
      <c r="V393" s="98">
        <v>1297.4952663836348</v>
      </c>
      <c r="W393" s="98">
        <v>1408.6542254129263</v>
      </c>
      <c r="X393" s="98">
        <v>0</v>
      </c>
      <c r="Y393" s="98">
        <v>0</v>
      </c>
      <c r="DA393" s="63" t="s">
        <v>4156</v>
      </c>
    </row>
    <row r="394" spans="1:105" ht="12" customHeight="1" x14ac:dyDescent="0.25">
      <c r="A394" s="100" t="s">
        <v>212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1198.3580811888658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1084.0501628211525</v>
      </c>
      <c r="T394" s="101">
        <v>0</v>
      </c>
      <c r="U394" s="101">
        <v>1066.7910981902824</v>
      </c>
      <c r="V394" s="101">
        <v>1041.9198624434941</v>
      </c>
      <c r="W394" s="101">
        <v>1119.239258135332</v>
      </c>
      <c r="X394" s="101">
        <v>0</v>
      </c>
      <c r="Y394" s="101">
        <v>0</v>
      </c>
      <c r="DA394" s="131" t="s">
        <v>4157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278.02106089936518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263.7128317308111</v>
      </c>
      <c r="T395" s="104">
        <v>0</v>
      </c>
      <c r="U395" s="104">
        <v>259.78574085860481</v>
      </c>
      <c r="V395" s="104">
        <v>255.57540394014066</v>
      </c>
      <c r="W395" s="104">
        <v>289.41496727759431</v>
      </c>
      <c r="X395" s="104">
        <v>0</v>
      </c>
      <c r="Y395" s="104">
        <v>0</v>
      </c>
      <c r="DA395" s="132" t="s">
        <v>4158</v>
      </c>
    </row>
    <row r="396" spans="1:105" ht="12" customHeight="1" x14ac:dyDescent="0.25">
      <c r="A396" s="106" t="s">
        <v>122</v>
      </c>
      <c r="B396" s="101"/>
      <c r="C396" s="101">
        <v>1446.7600546569006</v>
      </c>
      <c r="D396" s="101">
        <v>1450.1974055895255</v>
      </c>
      <c r="E396" s="101">
        <v>1422.6419310783203</v>
      </c>
      <c r="F396" s="101">
        <v>1417.7765011074105</v>
      </c>
      <c r="G396" s="101">
        <v>1466.4606033513787</v>
      </c>
      <c r="H396" s="101">
        <v>1462.9491476278158</v>
      </c>
      <c r="I396" s="101">
        <v>1422.0197330514816</v>
      </c>
      <c r="J396" s="101">
        <v>1399.8420691580193</v>
      </c>
      <c r="K396" s="101">
        <v>1435.0660415025557</v>
      </c>
      <c r="L396" s="101">
        <v>1433.1035238894383</v>
      </c>
      <c r="M396" s="101">
        <v>0</v>
      </c>
      <c r="N396" s="101">
        <v>0</v>
      </c>
      <c r="O396" s="101">
        <v>1484.0672629778473</v>
      </c>
      <c r="P396" s="101">
        <v>1450.0449899535038</v>
      </c>
      <c r="Q396" s="101">
        <v>1426.9216752492166</v>
      </c>
      <c r="R396" s="101">
        <v>1416.6582570595831</v>
      </c>
      <c r="S396" s="101">
        <v>1366.8385712529662</v>
      </c>
      <c r="T396" s="101">
        <v>1322.8758957117916</v>
      </c>
      <c r="U396" s="101">
        <v>1278.9082488239901</v>
      </c>
      <c r="V396" s="101">
        <v>1266.8199391488704</v>
      </c>
      <c r="W396" s="101">
        <v>1216.2420011784786</v>
      </c>
      <c r="X396" s="101">
        <v>0</v>
      </c>
      <c r="Y396" s="101">
        <v>0</v>
      </c>
      <c r="DA396" s="131" t="s">
        <v>4159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1417.7787219599202</v>
      </c>
      <c r="G397" s="104">
        <v>1466.4859146412073</v>
      </c>
      <c r="H397" s="104">
        <v>1463.0322243842554</v>
      </c>
      <c r="I397" s="104">
        <v>1422.1023886401463</v>
      </c>
      <c r="J397" s="104">
        <v>1400.0095330090724</v>
      </c>
      <c r="K397" s="104">
        <v>1435.1846894123869</v>
      </c>
      <c r="L397" s="104">
        <v>1433.1856480847382</v>
      </c>
      <c r="M397" s="104">
        <v>0</v>
      </c>
      <c r="N397" s="104">
        <v>0</v>
      </c>
      <c r="O397" s="104">
        <v>1484.1525831317526</v>
      </c>
      <c r="P397" s="104">
        <v>1450.3445027128344</v>
      </c>
      <c r="Q397" s="104">
        <v>1427.2619540130668</v>
      </c>
      <c r="R397" s="104">
        <v>1417.0216075934723</v>
      </c>
      <c r="S397" s="104">
        <v>1367.1156524049156</v>
      </c>
      <c r="T397" s="104">
        <v>1323.1180696957806</v>
      </c>
      <c r="U397" s="104">
        <v>1279.1041189695759</v>
      </c>
      <c r="V397" s="104">
        <v>1266.9990020131472</v>
      </c>
      <c r="W397" s="104">
        <v>1216.4153665365582</v>
      </c>
      <c r="X397" s="104">
        <v>0</v>
      </c>
      <c r="Y397" s="104">
        <v>0</v>
      </c>
      <c r="DA397" s="132" t="s">
        <v>4160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1130.6479730685603</v>
      </c>
      <c r="G398" s="98">
        <v>1174.5655881034622</v>
      </c>
      <c r="H398" s="98">
        <v>1170.8232904398203</v>
      </c>
      <c r="I398" s="98">
        <v>1154.2240825548822</v>
      </c>
      <c r="J398" s="98">
        <v>1125.4614841182447</v>
      </c>
      <c r="K398" s="98">
        <v>1154.176317032146</v>
      </c>
      <c r="L398" s="98">
        <v>1148.9056749997101</v>
      </c>
      <c r="M398" s="98">
        <v>0</v>
      </c>
      <c r="N398" s="98">
        <v>0</v>
      </c>
      <c r="O398" s="98">
        <v>1191.3479696276124</v>
      </c>
      <c r="P398" s="98">
        <v>1165.1114617006101</v>
      </c>
      <c r="Q398" s="98">
        <v>1144.7530720684172</v>
      </c>
      <c r="R398" s="98">
        <v>1139.5892534683833</v>
      </c>
      <c r="S398" s="98">
        <v>1099.5597444537407</v>
      </c>
      <c r="T398" s="98">
        <v>1065.2492291223114</v>
      </c>
      <c r="U398" s="98">
        <v>1028.701797205224</v>
      </c>
      <c r="V398" s="98">
        <v>1017.9563597317514</v>
      </c>
      <c r="W398" s="98">
        <v>966.1751429100816</v>
      </c>
      <c r="X398" s="98">
        <v>0</v>
      </c>
      <c r="Y398" s="98">
        <v>0</v>
      </c>
      <c r="DA398" s="63" t="s">
        <v>4161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287.1307488913601</v>
      </c>
      <c r="G399" s="98">
        <v>291.92032653774487</v>
      </c>
      <c r="H399" s="98">
        <v>292.20893394443522</v>
      </c>
      <c r="I399" s="98">
        <v>267.87830608526406</v>
      </c>
      <c r="J399" s="98">
        <v>274.54804889082754</v>
      </c>
      <c r="K399" s="98">
        <v>281.00837238024104</v>
      </c>
      <c r="L399" s="98">
        <v>284.27997308502842</v>
      </c>
      <c r="M399" s="98">
        <v>0</v>
      </c>
      <c r="N399" s="98">
        <v>0</v>
      </c>
      <c r="O399" s="98">
        <v>292.80461350414009</v>
      </c>
      <c r="P399" s="98">
        <v>285.23304101222431</v>
      </c>
      <c r="Q399" s="98">
        <v>282.5088819446496</v>
      </c>
      <c r="R399" s="98">
        <v>277.43235412508875</v>
      </c>
      <c r="S399" s="98">
        <v>267.55590795117485</v>
      </c>
      <c r="T399" s="98">
        <v>257.86884057346901</v>
      </c>
      <c r="U399" s="98">
        <v>250.40232176435185</v>
      </c>
      <c r="V399" s="98">
        <v>249.0426422813959</v>
      </c>
      <c r="W399" s="98">
        <v>250.24022362647673</v>
      </c>
      <c r="X399" s="98">
        <v>0</v>
      </c>
      <c r="Y399" s="98">
        <v>0</v>
      </c>
      <c r="DA399" s="63" t="s">
        <v>4162</v>
      </c>
    </row>
    <row r="400" spans="1:105" ht="12" customHeight="1" x14ac:dyDescent="0.25">
      <c r="A400" s="121" t="s">
        <v>54</v>
      </c>
      <c r="B400" s="122"/>
      <c r="C400" s="122">
        <v>145.24383744043988</v>
      </c>
      <c r="D400" s="122">
        <v>153.9919615500898</v>
      </c>
      <c r="E400" s="122">
        <v>144.73641610760185</v>
      </c>
      <c r="F400" s="122">
        <v>147.88447021259282</v>
      </c>
      <c r="G400" s="122">
        <v>148.22701786408001</v>
      </c>
      <c r="H400" s="122">
        <v>153.30432052096293</v>
      </c>
      <c r="I400" s="122">
        <v>157.25949512485445</v>
      </c>
      <c r="J400" s="122">
        <v>161.79401922479428</v>
      </c>
      <c r="K400" s="122">
        <v>177.79496189134932</v>
      </c>
      <c r="L400" s="122">
        <v>188.4723644041448</v>
      </c>
      <c r="M400" s="122">
        <v>0</v>
      </c>
      <c r="N400" s="122">
        <v>0</v>
      </c>
      <c r="O400" s="122">
        <v>183.97602853136777</v>
      </c>
      <c r="P400" s="122">
        <v>187.53215982954987</v>
      </c>
      <c r="Q400" s="122">
        <v>183.10410429953848</v>
      </c>
      <c r="R400" s="122">
        <v>180.62212044263649</v>
      </c>
      <c r="S400" s="122">
        <v>184.81019287492231</v>
      </c>
      <c r="T400" s="122">
        <v>181.94380983028734</v>
      </c>
      <c r="U400" s="122">
        <v>198.69852204540859</v>
      </c>
      <c r="V400" s="122">
        <v>258.8305884933518</v>
      </c>
      <c r="W400" s="122">
        <v>286.34795566293747</v>
      </c>
      <c r="X400" s="122">
        <v>0</v>
      </c>
      <c r="Y400" s="122">
        <v>0</v>
      </c>
      <c r="DA400" s="130" t="s">
        <v>4163</v>
      </c>
    </row>
    <row r="401" spans="1:105" ht="12" customHeight="1" x14ac:dyDescent="0.25">
      <c r="A401" s="97" t="s">
        <v>175</v>
      </c>
      <c r="B401" s="98"/>
      <c r="C401" s="98">
        <v>145.23457753472289</v>
      </c>
      <c r="D401" s="98">
        <v>154.23450002022099</v>
      </c>
      <c r="E401" s="98">
        <v>144.62149257898574</v>
      </c>
      <c r="F401" s="98">
        <v>147.84363710086069</v>
      </c>
      <c r="G401" s="98">
        <v>148.01582061668734</v>
      </c>
      <c r="H401" s="98">
        <v>153.12057511152571</v>
      </c>
      <c r="I401" s="98">
        <v>157.38884268488161</v>
      </c>
      <c r="J401" s="98">
        <v>161.97606171744118</v>
      </c>
      <c r="K401" s="98">
        <v>178.26811669631329</v>
      </c>
      <c r="L401" s="98">
        <v>189.24225586727567</v>
      </c>
      <c r="M401" s="98">
        <v>0</v>
      </c>
      <c r="N401" s="98">
        <v>0</v>
      </c>
      <c r="O401" s="98">
        <v>183.8403744777745</v>
      </c>
      <c r="P401" s="98">
        <v>187.77556038584626</v>
      </c>
      <c r="Q401" s="98">
        <v>183.0719399835769</v>
      </c>
      <c r="R401" s="98">
        <v>180.35059471518485</v>
      </c>
      <c r="S401" s="98">
        <v>184.76116499729886</v>
      </c>
      <c r="T401" s="98">
        <v>181.370820674448</v>
      </c>
      <c r="U401" s="98">
        <v>199.1693237481885</v>
      </c>
      <c r="V401" s="98">
        <v>259.4368189498141</v>
      </c>
      <c r="W401" s="98">
        <v>293.31408735719253</v>
      </c>
      <c r="X401" s="98">
        <v>0</v>
      </c>
      <c r="Y401" s="98">
        <v>0</v>
      </c>
      <c r="DA401" s="63" t="s">
        <v>4164</v>
      </c>
    </row>
    <row r="402" spans="1:105" ht="12" customHeight="1" x14ac:dyDescent="0.25">
      <c r="A402" s="109" t="s">
        <v>120</v>
      </c>
      <c r="B402" s="33"/>
      <c r="C402" s="33">
        <v>145.50980251020152</v>
      </c>
      <c r="D402" s="33">
        <v>146.98387628156252</v>
      </c>
      <c r="E402" s="33">
        <v>146.76525840124776</v>
      </c>
      <c r="F402" s="33">
        <v>148.44814468976389</v>
      </c>
      <c r="G402" s="33">
        <v>150.84979298286339</v>
      </c>
      <c r="H402" s="33">
        <v>155.69635166927284</v>
      </c>
      <c r="I402" s="33">
        <v>155.00814840438164</v>
      </c>
      <c r="J402" s="33">
        <v>157.82549288509239</v>
      </c>
      <c r="K402" s="33">
        <v>168.3318657920702</v>
      </c>
      <c r="L402" s="33">
        <v>176.04411649931788</v>
      </c>
      <c r="M402" s="33">
        <v>0</v>
      </c>
      <c r="N402" s="33">
        <v>0</v>
      </c>
      <c r="O402" s="33">
        <v>185.41396149945601</v>
      </c>
      <c r="P402" s="33">
        <v>185.15900440565989</v>
      </c>
      <c r="Q402" s="33">
        <v>183.6245814123709</v>
      </c>
      <c r="R402" s="33">
        <v>186.48255072680112</v>
      </c>
      <c r="S402" s="33">
        <v>185.95884600781488</v>
      </c>
      <c r="T402" s="33">
        <v>190.13600613945007</v>
      </c>
      <c r="U402" s="33">
        <v>190.90086884311677</v>
      </c>
      <c r="V402" s="33">
        <v>254.87114582458236</v>
      </c>
      <c r="W402" s="33">
        <v>250.76420187336427</v>
      </c>
      <c r="X402" s="33">
        <v>0</v>
      </c>
      <c r="Y402" s="33">
        <v>0</v>
      </c>
      <c r="DA402" s="60" t="s">
        <v>4165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5458.2520057289312</v>
      </c>
      <c r="D404" s="117">
        <f t="shared" si="218"/>
        <v>5712.890238198549</v>
      </c>
      <c r="E404" s="117">
        <f t="shared" si="218"/>
        <v>5492.0676772988281</v>
      </c>
      <c r="F404" s="117">
        <f t="shared" si="218"/>
        <v>5319.0146912505552</v>
      </c>
      <c r="G404" s="117">
        <f t="shared" si="218"/>
        <v>5541.3129817724839</v>
      </c>
      <c r="H404" s="117">
        <f t="shared" si="218"/>
        <v>5850.8859957345312</v>
      </c>
      <c r="I404" s="117">
        <f t="shared" si="218"/>
        <v>5854.0202359244731</v>
      </c>
      <c r="J404" s="117">
        <f t="shared" si="218"/>
        <v>4906.7147499144658</v>
      </c>
      <c r="K404" s="117">
        <f t="shared" si="218"/>
        <v>4978.3846922099929</v>
      </c>
      <c r="L404" s="117">
        <f t="shared" si="218"/>
        <v>5768.9320124411406</v>
      </c>
      <c r="M404" s="117">
        <f t="shared" si="218"/>
        <v>0</v>
      </c>
      <c r="N404" s="117">
        <f t="shared" si="218"/>
        <v>0</v>
      </c>
      <c r="O404" s="117">
        <f t="shared" si="218"/>
        <v>4083.659693111566</v>
      </c>
      <c r="P404" s="117">
        <f t="shared" si="218"/>
        <v>4132.2348605094294</v>
      </c>
      <c r="Q404" s="117">
        <f t="shared" si="218"/>
        <v>3508.4841351392438</v>
      </c>
      <c r="R404" s="117">
        <f t="shared" ref="R404:V404" si="219">R405+R408+R410+R419</f>
        <v>3605.06630322099</v>
      </c>
      <c r="S404" s="117">
        <f t="shared" si="219"/>
        <v>3228.1593802440934</v>
      </c>
      <c r="T404" s="117">
        <f t="shared" si="219"/>
        <v>3054.3805630091733</v>
      </c>
      <c r="U404" s="117">
        <f t="shared" si="219"/>
        <v>2593.6142483177255</v>
      </c>
      <c r="V404" s="117">
        <f t="shared" si="219"/>
        <v>2799.3383378443032</v>
      </c>
      <c r="W404" s="117">
        <f t="shared" ref="W404:Y404" si="220">W405+W408+W410+W419</f>
        <v>2843.6603275144976</v>
      </c>
      <c r="X404" s="117">
        <f t="shared" si="220"/>
        <v>0</v>
      </c>
      <c r="Y404" s="117">
        <f t="shared" si="220"/>
        <v>0</v>
      </c>
      <c r="DA404" s="129" t="s">
        <v>4315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4989.8470564886438</v>
      </c>
      <c r="D405" s="122">
        <f t="shared" si="221"/>
        <v>5225.8149572345519</v>
      </c>
      <c r="E405" s="122">
        <f t="shared" si="221"/>
        <v>5048.2138495280442</v>
      </c>
      <c r="F405" s="122">
        <f t="shared" si="221"/>
        <v>4868.6989367523429</v>
      </c>
      <c r="G405" s="122">
        <f t="shared" si="221"/>
        <v>5104.220399337416</v>
      </c>
      <c r="H405" s="122">
        <f t="shared" si="221"/>
        <v>5389.3622304385599</v>
      </c>
      <c r="I405" s="122">
        <f t="shared" si="221"/>
        <v>5392.5189272892958</v>
      </c>
      <c r="J405" s="122">
        <f t="shared" si="221"/>
        <v>4467.5537978493476</v>
      </c>
      <c r="K405" s="122">
        <f t="shared" si="221"/>
        <v>4532.4630158560785</v>
      </c>
      <c r="L405" s="122">
        <f t="shared" si="221"/>
        <v>5333.7206519205956</v>
      </c>
      <c r="M405" s="122">
        <f t="shared" si="221"/>
        <v>0</v>
      </c>
      <c r="N405" s="122">
        <f t="shared" si="221"/>
        <v>0</v>
      </c>
      <c r="O405" s="122">
        <f t="shared" si="221"/>
        <v>3753.9642628947295</v>
      </c>
      <c r="P405" s="122">
        <f t="shared" si="221"/>
        <v>3804.1219648833053</v>
      </c>
      <c r="Q405" s="122">
        <f t="shared" si="221"/>
        <v>3153.2021982842084</v>
      </c>
      <c r="R405" s="122">
        <f t="shared" ref="R405:V405" si="222">SUM(R406:R407)</f>
        <v>3238.9540073784547</v>
      </c>
      <c r="S405" s="122">
        <f t="shared" si="222"/>
        <v>2857.9659958856737</v>
      </c>
      <c r="T405" s="122">
        <f t="shared" si="222"/>
        <v>2712.2163446136233</v>
      </c>
      <c r="U405" s="122">
        <f t="shared" si="222"/>
        <v>2233.1563791389331</v>
      </c>
      <c r="V405" s="122">
        <f t="shared" si="222"/>
        <v>2443.3576090300267</v>
      </c>
      <c r="W405" s="122">
        <f t="shared" ref="W405:Y405" si="223">SUM(W406:W407)</f>
        <v>2472.6981591235549</v>
      </c>
      <c r="X405" s="122">
        <f t="shared" si="223"/>
        <v>0</v>
      </c>
      <c r="Y405" s="122">
        <f t="shared" si="223"/>
        <v>0</v>
      </c>
      <c r="DA405" s="130" t="s">
        <v>4316</v>
      </c>
    </row>
    <row r="406" spans="1:105" ht="12" customHeight="1" x14ac:dyDescent="0.25">
      <c r="A406" s="97" t="s">
        <v>212</v>
      </c>
      <c r="B406" s="98"/>
      <c r="C406" s="98">
        <v>4989.8470564886438</v>
      </c>
      <c r="D406" s="98">
        <v>5225.8149572345519</v>
      </c>
      <c r="E406" s="98">
        <v>5048.2138495280442</v>
      </c>
      <c r="F406" s="98">
        <v>4868.6989367523429</v>
      </c>
      <c r="G406" s="98">
        <v>5104.220399337416</v>
      </c>
      <c r="H406" s="98">
        <v>5389.3622304385599</v>
      </c>
      <c r="I406" s="98">
        <v>5392.5189272892958</v>
      </c>
      <c r="J406" s="98">
        <v>4467.5537978493476</v>
      </c>
      <c r="K406" s="98">
        <v>4532.4630158560785</v>
      </c>
      <c r="L406" s="98">
        <v>5333.7206519205956</v>
      </c>
      <c r="M406" s="98">
        <v>0</v>
      </c>
      <c r="N406" s="98">
        <v>0</v>
      </c>
      <c r="O406" s="98">
        <v>3753.9642628947295</v>
      </c>
      <c r="P406" s="98">
        <v>3804.1219648833053</v>
      </c>
      <c r="Q406" s="98">
        <v>3153.2021982842084</v>
      </c>
      <c r="R406" s="98">
        <v>3238.9540073784547</v>
      </c>
      <c r="S406" s="98">
        <v>2857.9659958856737</v>
      </c>
      <c r="T406" s="98">
        <v>2712.2163446136233</v>
      </c>
      <c r="U406" s="98">
        <v>2233.1563791389331</v>
      </c>
      <c r="V406" s="98">
        <v>2443.3576090300267</v>
      </c>
      <c r="W406" s="98">
        <v>2472.6981591235549</v>
      </c>
      <c r="X406" s="98">
        <v>0</v>
      </c>
      <c r="Y406" s="98">
        <v>0</v>
      </c>
      <c r="DA406" s="63" t="s">
        <v>4317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4318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4319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4320</v>
      </c>
    </row>
    <row r="410" spans="1:105" ht="12" customHeight="1" x14ac:dyDescent="0.25">
      <c r="A410" s="121" t="s">
        <v>55</v>
      </c>
      <c r="B410" s="122"/>
      <c r="C410" s="122">
        <v>422.83023106163415</v>
      </c>
      <c r="D410" s="122">
        <v>438.68534239857394</v>
      </c>
      <c r="E410" s="122">
        <v>399.44332446344055</v>
      </c>
      <c r="F410" s="122">
        <v>405.60174656259568</v>
      </c>
      <c r="G410" s="122">
        <v>392.67852812317739</v>
      </c>
      <c r="H410" s="122">
        <v>415.43749355652625</v>
      </c>
      <c r="I410" s="122">
        <v>413.28159030773895</v>
      </c>
      <c r="J410" s="122">
        <v>389.00562320515371</v>
      </c>
      <c r="K410" s="122">
        <v>390.95978953067913</v>
      </c>
      <c r="L410" s="122">
        <v>377.54464052041982</v>
      </c>
      <c r="M410" s="122">
        <v>0</v>
      </c>
      <c r="N410" s="122">
        <v>0</v>
      </c>
      <c r="O410" s="122">
        <v>275.41886722510799</v>
      </c>
      <c r="P410" s="122">
        <v>273.11410421383471</v>
      </c>
      <c r="Q410" s="122">
        <v>299.77055436975877</v>
      </c>
      <c r="R410" s="122">
        <v>310.81519670712356</v>
      </c>
      <c r="S410" s="122">
        <v>313.63876629897231</v>
      </c>
      <c r="T410" s="122">
        <v>288.28262430676386</v>
      </c>
      <c r="U410" s="122">
        <v>300.98754847848329</v>
      </c>
      <c r="V410" s="122">
        <v>284.95817884087023</v>
      </c>
      <c r="W410" s="122">
        <v>293.76390072190361</v>
      </c>
      <c r="X410" s="122">
        <v>0</v>
      </c>
      <c r="Y410" s="122">
        <v>0</v>
      </c>
      <c r="DA410" s="130" t="s">
        <v>4321</v>
      </c>
    </row>
    <row r="411" spans="1:105" ht="12" customHeight="1" x14ac:dyDescent="0.25">
      <c r="A411" s="97" t="s">
        <v>134</v>
      </c>
      <c r="B411" s="98"/>
      <c r="C411" s="98">
        <v>446.18180200783883</v>
      </c>
      <c r="D411" s="98">
        <v>463.14735033901485</v>
      </c>
      <c r="E411" s="98">
        <v>423.91687607170383</v>
      </c>
      <c r="F411" s="98">
        <v>430.24110499864122</v>
      </c>
      <c r="G411" s="98">
        <v>417.2661339356784</v>
      </c>
      <c r="H411" s="98">
        <v>440.58089069062135</v>
      </c>
      <c r="I411" s="98">
        <v>434.45439315444901</v>
      </c>
      <c r="J411" s="98">
        <v>410.6170467165511</v>
      </c>
      <c r="K411" s="98">
        <v>424.1408786790393</v>
      </c>
      <c r="L411" s="98">
        <v>444.17016531814096</v>
      </c>
      <c r="M411" s="98">
        <v>0</v>
      </c>
      <c r="N411" s="98">
        <v>0</v>
      </c>
      <c r="O411" s="98">
        <v>389.61693412332346</v>
      </c>
      <c r="P411" s="98">
        <v>374.80552599558166</v>
      </c>
      <c r="Q411" s="98">
        <v>347.58671641646873</v>
      </c>
      <c r="R411" s="98">
        <v>330.31732669659016</v>
      </c>
      <c r="S411" s="98">
        <v>321.27622080107153</v>
      </c>
      <c r="T411" s="98">
        <v>296.13060863453421</v>
      </c>
      <c r="U411" s="98">
        <v>309.12647437188298</v>
      </c>
      <c r="V411" s="98">
        <v>299.36441815134611</v>
      </c>
      <c r="W411" s="98">
        <v>322.6032490067725</v>
      </c>
      <c r="X411" s="98">
        <v>0</v>
      </c>
      <c r="Y411" s="98">
        <v>0</v>
      </c>
      <c r="DA411" s="63" t="s">
        <v>4322</v>
      </c>
    </row>
    <row r="412" spans="1:105" ht="12" customHeight="1" x14ac:dyDescent="0.25">
      <c r="A412" s="97" t="s">
        <v>133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352.77062864169937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258.57671083704162</v>
      </c>
      <c r="T412" s="98">
        <v>0</v>
      </c>
      <c r="U412" s="98">
        <v>248.79438241736827</v>
      </c>
      <c r="V412" s="98">
        <v>240.9386879829278</v>
      </c>
      <c r="W412" s="98">
        <v>256.9755167618668</v>
      </c>
      <c r="X412" s="98">
        <v>0</v>
      </c>
      <c r="Y412" s="98">
        <v>0</v>
      </c>
      <c r="DA412" s="63" t="s">
        <v>4323</v>
      </c>
    </row>
    <row r="413" spans="1:105" ht="12" customHeight="1" x14ac:dyDescent="0.25">
      <c r="A413" s="100" t="s">
        <v>212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352.77062864169937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258.57671083704162</v>
      </c>
      <c r="T413" s="101">
        <v>0</v>
      </c>
      <c r="U413" s="101">
        <v>248.79438241736827</v>
      </c>
      <c r="V413" s="101">
        <v>240.9386879829278</v>
      </c>
      <c r="W413" s="101">
        <v>256.9755167618668</v>
      </c>
      <c r="X413" s="101">
        <v>0</v>
      </c>
      <c r="Y413" s="101">
        <v>0</v>
      </c>
      <c r="DA413" s="131" t="s">
        <v>4324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4325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4326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4327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4328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4329</v>
      </c>
    </row>
    <row r="419" spans="1:105" ht="12" customHeight="1" x14ac:dyDescent="0.25">
      <c r="A419" s="121" t="s">
        <v>54</v>
      </c>
      <c r="B419" s="122"/>
      <c r="C419" s="122">
        <v>45.574718178652994</v>
      </c>
      <c r="D419" s="122">
        <v>48.389938565423073</v>
      </c>
      <c r="E419" s="122">
        <v>44.410503307344037</v>
      </c>
      <c r="F419" s="122">
        <v>44.714007935616486</v>
      </c>
      <c r="G419" s="122">
        <v>44.414054311890574</v>
      </c>
      <c r="H419" s="122">
        <v>46.086271739444648</v>
      </c>
      <c r="I419" s="122">
        <v>48.219718327438777</v>
      </c>
      <c r="J419" s="122">
        <v>50.155328859964612</v>
      </c>
      <c r="K419" s="122">
        <v>54.961886823235282</v>
      </c>
      <c r="L419" s="122">
        <v>57.66672000012516</v>
      </c>
      <c r="M419" s="122">
        <v>0</v>
      </c>
      <c r="N419" s="122">
        <v>0</v>
      </c>
      <c r="O419" s="122">
        <v>54.276562991728518</v>
      </c>
      <c r="P419" s="122">
        <v>54.998791412289798</v>
      </c>
      <c r="Q419" s="122">
        <v>55.511382485276513</v>
      </c>
      <c r="R419" s="122">
        <v>55.297099135411884</v>
      </c>
      <c r="S419" s="122">
        <v>56.554618059447328</v>
      </c>
      <c r="T419" s="122">
        <v>53.881594088786287</v>
      </c>
      <c r="U419" s="122">
        <v>59.470320700308889</v>
      </c>
      <c r="V419" s="122">
        <v>71.0225499734061</v>
      </c>
      <c r="W419" s="122">
        <v>77.19826766903924</v>
      </c>
      <c r="X419" s="122">
        <v>0</v>
      </c>
      <c r="Y419" s="122">
        <v>0</v>
      </c>
      <c r="DA419" s="130" t="s">
        <v>4330</v>
      </c>
    </row>
    <row r="420" spans="1:105" ht="12" customHeight="1" x14ac:dyDescent="0.25">
      <c r="A420" s="97" t="s">
        <v>175</v>
      </c>
      <c r="B420" s="98"/>
      <c r="C420" s="98">
        <v>47.161458850250192</v>
      </c>
      <c r="D420" s="98">
        <v>50.064635892823873</v>
      </c>
      <c r="E420" s="98">
        <v>46.926130945668532</v>
      </c>
      <c r="F420" s="98">
        <v>47.953132919928862</v>
      </c>
      <c r="G420" s="98">
        <v>47.990466925020336</v>
      </c>
      <c r="H420" s="98">
        <v>49.626418311608688</v>
      </c>
      <c r="I420" s="98">
        <v>50.99010587109597</v>
      </c>
      <c r="J420" s="98">
        <v>52.456032018678584</v>
      </c>
      <c r="K420" s="98">
        <v>57.70998116439705</v>
      </c>
      <c r="L420" s="98">
        <v>61.238994690398407</v>
      </c>
      <c r="M420" s="98">
        <v>0</v>
      </c>
      <c r="N420" s="98">
        <v>0</v>
      </c>
      <c r="O420" s="98">
        <v>59.396993462646307</v>
      </c>
      <c r="P420" s="98">
        <v>60.639693095601565</v>
      </c>
      <c r="Q420" s="98">
        <v>58.941861178186862</v>
      </c>
      <c r="R420" s="98">
        <v>57.85912689458155</v>
      </c>
      <c r="S420" s="98">
        <v>58.968534683935935</v>
      </c>
      <c r="T420" s="98">
        <v>57.65025000803977</v>
      </c>
      <c r="U420" s="98">
        <v>63.060981572780364</v>
      </c>
      <c r="V420" s="98">
        <v>81.896815998042442</v>
      </c>
      <c r="W420" s="98">
        <v>92.311156048692425</v>
      </c>
      <c r="X420" s="98">
        <v>0</v>
      </c>
      <c r="Y420" s="98">
        <v>0</v>
      </c>
      <c r="DA420" s="63" t="s">
        <v>4331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4332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254.16731655139438</v>
      </c>
      <c r="D423" s="118">
        <f t="shared" si="225"/>
        <v>262.69529024047779</v>
      </c>
      <c r="E423" s="118">
        <f t="shared" si="225"/>
        <v>247.80031264194091</v>
      </c>
      <c r="F423" s="118">
        <f t="shared" si="225"/>
        <v>237.35168480472089</v>
      </c>
      <c r="G423" s="118">
        <f t="shared" si="225"/>
        <v>215.12687386818561</v>
      </c>
      <c r="H423" s="118">
        <f t="shared" si="225"/>
        <v>226.74619082887634</v>
      </c>
      <c r="I423" s="118">
        <f t="shared" si="225"/>
        <v>223.87271554266991</v>
      </c>
      <c r="J423" s="118">
        <f t="shared" si="225"/>
        <v>215.36532273725209</v>
      </c>
      <c r="K423" s="118">
        <f t="shared" si="225"/>
        <v>228.03563653034618</v>
      </c>
      <c r="L423" s="118">
        <f t="shared" si="225"/>
        <v>256.17283588651543</v>
      </c>
      <c r="M423" s="118">
        <f t="shared" si="225"/>
        <v>0</v>
      </c>
      <c r="N423" s="118">
        <f t="shared" si="225"/>
        <v>0</v>
      </c>
      <c r="O423" s="118">
        <f t="shared" si="225"/>
        <v>178.96191835852409</v>
      </c>
      <c r="P423" s="118">
        <f t="shared" si="225"/>
        <v>164.43240821253877</v>
      </c>
      <c r="Q423" s="118">
        <f t="shared" si="225"/>
        <v>145.15131305893928</v>
      </c>
      <c r="R423" s="118">
        <f t="shared" ref="R423:V423" si="226">R424+R427+R429+R438</f>
        <v>148.92593989036934</v>
      </c>
      <c r="S423" s="118">
        <f t="shared" si="226"/>
        <v>147.53605882082741</v>
      </c>
      <c r="T423" s="118">
        <f t="shared" si="226"/>
        <v>132.27158075737114</v>
      </c>
      <c r="U423" s="118">
        <f t="shared" si="226"/>
        <v>145.43597795368953</v>
      </c>
      <c r="V423" s="118">
        <f t="shared" si="226"/>
        <v>116.73533173000408</v>
      </c>
      <c r="W423" s="118">
        <f t="shared" ref="W423:Y423" si="227">W424+W427+W429+W438</f>
        <v>136.37878758783566</v>
      </c>
      <c r="X423" s="118">
        <f t="shared" si="227"/>
        <v>0</v>
      </c>
      <c r="Y423" s="118">
        <f t="shared" si="227"/>
        <v>0</v>
      </c>
      <c r="DA423" s="129" t="s">
        <v>4483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231.62250480309027</v>
      </c>
      <c r="D424" s="123">
        <f t="shared" si="228"/>
        <v>239.58084041117229</v>
      </c>
      <c r="E424" s="123">
        <f t="shared" si="228"/>
        <v>226.96314320272785</v>
      </c>
      <c r="F424" s="123">
        <f t="shared" si="228"/>
        <v>216.44632151485931</v>
      </c>
      <c r="G424" s="123">
        <f t="shared" si="228"/>
        <v>197.34363851640299</v>
      </c>
      <c r="H424" s="123">
        <f t="shared" si="228"/>
        <v>208.10393846378696</v>
      </c>
      <c r="I424" s="123">
        <f t="shared" si="228"/>
        <v>205.65321587349047</v>
      </c>
      <c r="J424" s="123">
        <f t="shared" si="228"/>
        <v>195.35826742750962</v>
      </c>
      <c r="K424" s="123">
        <f t="shared" si="228"/>
        <v>206.46951740393516</v>
      </c>
      <c r="L424" s="123">
        <f t="shared" si="228"/>
        <v>234.56756864347619</v>
      </c>
      <c r="M424" s="123">
        <f t="shared" si="228"/>
        <v>0</v>
      </c>
      <c r="N424" s="123">
        <f t="shared" si="228"/>
        <v>0</v>
      </c>
      <c r="O424" s="123">
        <f t="shared" si="228"/>
        <v>160.05696121625689</v>
      </c>
      <c r="P424" s="123">
        <f t="shared" si="228"/>
        <v>147.7821867356262</v>
      </c>
      <c r="Q424" s="123">
        <f t="shared" si="228"/>
        <v>128.68701231272095</v>
      </c>
      <c r="R424" s="123">
        <f t="shared" ref="R424:V424" si="229">SUM(R425:R426)</f>
        <v>133.12842689289556</v>
      </c>
      <c r="S424" s="123">
        <f t="shared" si="229"/>
        <v>130.41926450152823</v>
      </c>
      <c r="T424" s="123">
        <f t="shared" si="229"/>
        <v>117.16172861537844</v>
      </c>
      <c r="U424" s="123">
        <f t="shared" si="229"/>
        <v>124.90674484230865</v>
      </c>
      <c r="V424" s="123">
        <f t="shared" si="229"/>
        <v>101.18069913762625</v>
      </c>
      <c r="W424" s="123">
        <f t="shared" ref="W424:Y424" si="230">SUM(W425:W426)</f>
        <v>117.26914473214771</v>
      </c>
      <c r="X424" s="123">
        <f t="shared" si="230"/>
        <v>0</v>
      </c>
      <c r="Y424" s="123">
        <f t="shared" si="230"/>
        <v>0</v>
      </c>
      <c r="DA424" s="130" t="s">
        <v>4484</v>
      </c>
    </row>
    <row r="425" spans="1:105" ht="12" customHeight="1" x14ac:dyDescent="0.25">
      <c r="A425" s="97" t="s">
        <v>212</v>
      </c>
      <c r="B425" s="99"/>
      <c r="C425" s="99">
        <v>228.4672487486076</v>
      </c>
      <c r="D425" s="99">
        <v>236.37532432348254</v>
      </c>
      <c r="E425" s="99">
        <v>223.94868850228895</v>
      </c>
      <c r="F425" s="99">
        <v>213.63147338784736</v>
      </c>
      <c r="G425" s="99">
        <v>194.80351831423764</v>
      </c>
      <c r="H425" s="99">
        <v>205.44705693060334</v>
      </c>
      <c r="I425" s="99">
        <v>203.04420689648319</v>
      </c>
      <c r="J425" s="99">
        <v>192.90237008650428</v>
      </c>
      <c r="K425" s="99">
        <v>203.87485767051439</v>
      </c>
      <c r="L425" s="99">
        <v>231.60449101930948</v>
      </c>
      <c r="M425" s="99">
        <v>0</v>
      </c>
      <c r="N425" s="99">
        <v>0</v>
      </c>
      <c r="O425" s="99">
        <v>157.92114772046304</v>
      </c>
      <c r="P425" s="99">
        <v>145.73167549886088</v>
      </c>
      <c r="Q425" s="99">
        <v>126.84930528175363</v>
      </c>
      <c r="R425" s="99">
        <v>131.19397384700218</v>
      </c>
      <c r="S425" s="99">
        <v>128.51493553677184</v>
      </c>
      <c r="T425" s="99">
        <v>115.44894617042485</v>
      </c>
      <c r="U425" s="99">
        <v>123.07246631439378</v>
      </c>
      <c r="V425" s="99">
        <v>99.686544908278591</v>
      </c>
      <c r="W425" s="99">
        <v>115.51854071421111</v>
      </c>
      <c r="X425" s="99">
        <v>0</v>
      </c>
      <c r="Y425" s="99">
        <v>0</v>
      </c>
      <c r="DA425" s="63" t="s">
        <v>4485</v>
      </c>
    </row>
    <row r="426" spans="1:105" ht="12" customHeight="1" x14ac:dyDescent="0.25">
      <c r="A426" s="97" t="s">
        <v>53</v>
      </c>
      <c r="B426" s="99"/>
      <c r="C426" s="99">
        <v>3.1552560544826744</v>
      </c>
      <c r="D426" s="99">
        <v>3.2055160876897313</v>
      </c>
      <c r="E426" s="99">
        <v>3.0144547004388973</v>
      </c>
      <c r="F426" s="99">
        <v>2.8148481270119285</v>
      </c>
      <c r="G426" s="99">
        <v>2.5401202021653506</v>
      </c>
      <c r="H426" s="99">
        <v>2.6568815331836317</v>
      </c>
      <c r="I426" s="99">
        <v>2.6090089770072873</v>
      </c>
      <c r="J426" s="99">
        <v>2.4558973410053313</v>
      </c>
      <c r="K426" s="99">
        <v>2.5946597334207646</v>
      </c>
      <c r="L426" s="99">
        <v>2.9630776241667016</v>
      </c>
      <c r="M426" s="99">
        <v>0</v>
      </c>
      <c r="N426" s="99">
        <v>0</v>
      </c>
      <c r="O426" s="99">
        <v>2.1358134957938426</v>
      </c>
      <c r="P426" s="99">
        <v>2.050511236765316</v>
      </c>
      <c r="Q426" s="99">
        <v>1.8377070309673298</v>
      </c>
      <c r="R426" s="99">
        <v>1.9344530458933669</v>
      </c>
      <c r="S426" s="99">
        <v>1.9043289647563766</v>
      </c>
      <c r="T426" s="99">
        <v>1.7127824449535931</v>
      </c>
      <c r="U426" s="99">
        <v>1.8342785279148763</v>
      </c>
      <c r="V426" s="99">
        <v>1.4941542293476506</v>
      </c>
      <c r="W426" s="99">
        <v>1.7506040179366</v>
      </c>
      <c r="X426" s="99">
        <v>0</v>
      </c>
      <c r="Y426" s="99">
        <v>0</v>
      </c>
      <c r="DA426" s="63" t="s">
        <v>4486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8.9285352043785321E-2</v>
      </c>
      <c r="D427" s="123">
        <f t="shared" si="231"/>
        <v>7.6455309831803125E-2</v>
      </c>
      <c r="E427" s="123">
        <f t="shared" si="231"/>
        <v>6.0078493388417524E-2</v>
      </c>
      <c r="F427" s="123">
        <f t="shared" si="231"/>
        <v>6.0695087293310641E-2</v>
      </c>
      <c r="G427" s="123">
        <f t="shared" si="231"/>
        <v>9.284257687099659E-2</v>
      </c>
      <c r="H427" s="123">
        <f t="shared" si="231"/>
        <v>7.5110064861268352E-2</v>
      </c>
      <c r="I427" s="123">
        <f t="shared" si="231"/>
        <v>5.3987376205241612E-2</v>
      </c>
      <c r="J427" s="123">
        <f t="shared" si="231"/>
        <v>0.10691278668964939</v>
      </c>
      <c r="K427" s="123">
        <f t="shared" si="231"/>
        <v>5.2837777030534154E-2</v>
      </c>
      <c r="L427" s="123">
        <f t="shared" si="231"/>
        <v>8.2583942506945091E-2</v>
      </c>
      <c r="M427" s="123">
        <f t="shared" si="231"/>
        <v>0</v>
      </c>
      <c r="N427" s="123">
        <f t="shared" si="231"/>
        <v>0</v>
      </c>
      <c r="O427" s="123">
        <f t="shared" si="231"/>
        <v>7.6494664698026446E-2</v>
      </c>
      <c r="P427" s="123">
        <f t="shared" si="231"/>
        <v>3.4310880896050854E-2</v>
      </c>
      <c r="Q427" s="123">
        <f t="shared" si="231"/>
        <v>6.5202673345480147E-2</v>
      </c>
      <c r="R427" s="123">
        <f t="shared" si="231"/>
        <v>3.8650561367587676E-2</v>
      </c>
      <c r="S427" s="123">
        <f t="shared" si="231"/>
        <v>2.8150198815544897E-2</v>
      </c>
      <c r="T427" s="123">
        <f t="shared" si="231"/>
        <v>5.5250592938234151E-2</v>
      </c>
      <c r="U427" s="123">
        <f t="shared" si="231"/>
        <v>7.60615916525271E-2</v>
      </c>
      <c r="V427" s="123">
        <f t="shared" si="231"/>
        <v>0.12049249315067535</v>
      </c>
      <c r="W427" s="123">
        <f t="shared" si="231"/>
        <v>0.14106183468531738</v>
      </c>
      <c r="X427" s="123">
        <f t="shared" si="231"/>
        <v>0</v>
      </c>
      <c r="Y427" s="123">
        <f t="shared" si="231"/>
        <v>0</v>
      </c>
      <c r="DA427" s="130" t="s">
        <v>4487</v>
      </c>
    </row>
    <row r="428" spans="1:105" ht="12" customHeight="1" x14ac:dyDescent="0.25">
      <c r="A428" s="97" t="s">
        <v>53</v>
      </c>
      <c r="B428" s="99"/>
      <c r="C428" s="99">
        <f>RES_hhdet_in_fecs!C67</f>
        <v>8.9285352043785321E-2</v>
      </c>
      <c r="D428" s="99">
        <f>RES_hhdet_in_fecs!D67</f>
        <v>7.6455309831803125E-2</v>
      </c>
      <c r="E428" s="99">
        <f>RES_hhdet_in_fecs!E67</f>
        <v>6.0078493388417524E-2</v>
      </c>
      <c r="F428" s="99">
        <f>RES_hhdet_in_fecs!F67</f>
        <v>6.0695087293310641E-2</v>
      </c>
      <c r="G428" s="99">
        <f>RES_hhdet_in_fecs!G67</f>
        <v>9.284257687099659E-2</v>
      </c>
      <c r="H428" s="99">
        <f>RES_hhdet_in_fecs!H67</f>
        <v>7.5110064861268352E-2</v>
      </c>
      <c r="I428" s="99">
        <f>RES_hhdet_in_fecs!I67</f>
        <v>5.3987376205241612E-2</v>
      </c>
      <c r="J428" s="99">
        <f>RES_hhdet_in_fecs!J67</f>
        <v>0.10691278668964939</v>
      </c>
      <c r="K428" s="99">
        <f>RES_hhdet_in_fecs!K67</f>
        <v>5.2837777030534154E-2</v>
      </c>
      <c r="L428" s="99">
        <f>RES_hhdet_in_fecs!L67</f>
        <v>8.2583942506945091E-2</v>
      </c>
      <c r="M428" s="99">
        <f>RES_hhdet_in_fecs!M67</f>
        <v>0</v>
      </c>
      <c r="N428" s="99">
        <f>RES_hhdet_in_fecs!N67</f>
        <v>0</v>
      </c>
      <c r="O428" s="99">
        <f>RES_hhdet_in_fecs!O67</f>
        <v>7.6494664698026446E-2</v>
      </c>
      <c r="P428" s="99">
        <f>RES_hhdet_in_fecs!P67</f>
        <v>3.4310880896050854E-2</v>
      </c>
      <c r="Q428" s="99">
        <f>RES_hhdet_in_fecs!Q67</f>
        <v>6.5202673345480147E-2</v>
      </c>
      <c r="R428" s="99">
        <f>RES_hhdet_in_fecs!R67</f>
        <v>3.8650561367587676E-2</v>
      </c>
      <c r="S428" s="99">
        <f>RES_hhdet_in_fecs!S67</f>
        <v>2.8150198815544897E-2</v>
      </c>
      <c r="T428" s="99">
        <f>RES_hhdet_in_fecs!T67</f>
        <v>5.5250592938234151E-2</v>
      </c>
      <c r="U428" s="99">
        <f>RES_hhdet_in_fecs!U67</f>
        <v>7.60615916525271E-2</v>
      </c>
      <c r="V428" s="99">
        <f>RES_hhdet_in_fecs!V67</f>
        <v>0.12049249315067535</v>
      </c>
      <c r="W428" s="99">
        <f>RES_hhdet_in_fecs!W67</f>
        <v>0.14106183468531738</v>
      </c>
      <c r="X428" s="99">
        <f>RES_hhdet_in_fecs!X67</f>
        <v>0</v>
      </c>
      <c r="Y428" s="99">
        <f>RES_hhdet_in_fecs!Y67</f>
        <v>0</v>
      </c>
      <c r="DA428" s="63" t="s">
        <v>4488</v>
      </c>
    </row>
    <row r="429" spans="1:105" ht="12" customHeight="1" x14ac:dyDescent="0.25">
      <c r="A429" s="121" t="s">
        <v>55</v>
      </c>
      <c r="B429" s="123"/>
      <c r="C429" s="123">
        <v>20.310350316379708</v>
      </c>
      <c r="D429" s="123">
        <v>20.791290499945095</v>
      </c>
      <c r="E429" s="123">
        <v>18.716209713754122</v>
      </c>
      <c r="F429" s="123">
        <v>18.768487960485103</v>
      </c>
      <c r="G429" s="123">
        <v>15.884165514604657</v>
      </c>
      <c r="H429" s="123">
        <v>16.700803561327753</v>
      </c>
      <c r="I429" s="123">
        <v>16.2680508999645</v>
      </c>
      <c r="J429" s="123">
        <v>17.657523319982282</v>
      </c>
      <c r="K429" s="123">
        <v>18.948375905249794</v>
      </c>
      <c r="L429" s="123">
        <v>18.904317892570624</v>
      </c>
      <c r="M429" s="123">
        <v>0</v>
      </c>
      <c r="N429" s="123">
        <v>0</v>
      </c>
      <c r="O429" s="123">
        <v>16.375476328673951</v>
      </c>
      <c r="P429" s="123">
        <v>14.343910323517973</v>
      </c>
      <c r="Q429" s="123">
        <v>14.059780465546959</v>
      </c>
      <c r="R429" s="123">
        <v>13.437723621925562</v>
      </c>
      <c r="S429" s="123">
        <v>14.463894408516701</v>
      </c>
      <c r="T429" s="123">
        <v>12.637232096240501</v>
      </c>
      <c r="U429" s="123">
        <v>17.037953379076953</v>
      </c>
      <c r="V429" s="123">
        <v>12.223760801531004</v>
      </c>
      <c r="W429" s="123">
        <v>14.933075293299837</v>
      </c>
      <c r="X429" s="123">
        <v>0</v>
      </c>
      <c r="Y429" s="123">
        <v>0</v>
      </c>
      <c r="DA429" s="130" t="s">
        <v>4489</v>
      </c>
    </row>
    <row r="430" spans="1:105" ht="12" customHeight="1" x14ac:dyDescent="0.25">
      <c r="A430" s="97" t="s">
        <v>134</v>
      </c>
      <c r="B430" s="99"/>
      <c r="C430" s="99">
        <v>20.429068785559259</v>
      </c>
      <c r="D430" s="99">
        <v>20.949192813340659</v>
      </c>
      <c r="E430" s="99">
        <v>18.805785820487959</v>
      </c>
      <c r="F430" s="99">
        <v>18.878357928244725</v>
      </c>
      <c r="G430" s="99">
        <v>15.925039399670464</v>
      </c>
      <c r="H430" s="99">
        <v>16.795317045313222</v>
      </c>
      <c r="I430" s="99">
        <v>16.358486429102069</v>
      </c>
      <c r="J430" s="99">
        <v>17.729837198082372</v>
      </c>
      <c r="K430" s="99">
        <v>19.078293848273912</v>
      </c>
      <c r="L430" s="99">
        <v>19.287062779980406</v>
      </c>
      <c r="M430" s="99">
        <v>0</v>
      </c>
      <c r="N430" s="99">
        <v>0</v>
      </c>
      <c r="O430" s="99">
        <v>16.390340743584407</v>
      </c>
      <c r="P430" s="99">
        <v>14.35838224793708</v>
      </c>
      <c r="Q430" s="99">
        <v>13.982970558179503</v>
      </c>
      <c r="R430" s="99">
        <v>13.379517776764958</v>
      </c>
      <c r="S430" s="99">
        <v>14.446915346504019</v>
      </c>
      <c r="T430" s="99">
        <v>12.605176856027624</v>
      </c>
      <c r="U430" s="99">
        <v>17.036405492879261</v>
      </c>
      <c r="V430" s="99">
        <v>12.21376862874849</v>
      </c>
      <c r="W430" s="99">
        <v>15.071251789233653</v>
      </c>
      <c r="X430" s="99">
        <v>0</v>
      </c>
      <c r="Y430" s="99">
        <v>0</v>
      </c>
      <c r="DA430" s="63" t="s">
        <v>4490</v>
      </c>
    </row>
    <row r="431" spans="1:105" ht="12" customHeight="1" x14ac:dyDescent="0.25">
      <c r="A431" s="97" t="s">
        <v>133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15.397032425775789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14.010734696832733</v>
      </c>
      <c r="T431" s="99">
        <v>0</v>
      </c>
      <c r="U431" s="99">
        <v>16.590301383338744</v>
      </c>
      <c r="V431" s="99">
        <v>11.926471548205532</v>
      </c>
      <c r="W431" s="99">
        <v>14.719174076315339</v>
      </c>
      <c r="X431" s="99">
        <v>0</v>
      </c>
      <c r="Y431" s="99">
        <v>0</v>
      </c>
      <c r="DA431" s="63" t="s">
        <v>4491</v>
      </c>
    </row>
    <row r="432" spans="1:105" ht="12" customHeight="1" x14ac:dyDescent="0.25">
      <c r="A432" s="100" t="s">
        <v>212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13.282852313498235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11.627489400633943</v>
      </c>
      <c r="T432" s="102">
        <v>0</v>
      </c>
      <c r="U432" s="102">
        <v>13.711416959110768</v>
      </c>
      <c r="V432" s="102">
        <v>9.8300573157961697</v>
      </c>
      <c r="W432" s="102">
        <v>12.005281188923245</v>
      </c>
      <c r="X432" s="102">
        <v>0</v>
      </c>
      <c r="Y432" s="102">
        <v>0</v>
      </c>
      <c r="DA432" s="131" t="s">
        <v>4492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2.1141801122775545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2.3832452961987918</v>
      </c>
      <c r="T433" s="105">
        <v>0</v>
      </c>
      <c r="U433" s="105">
        <v>2.8788844242279774</v>
      </c>
      <c r="V433" s="105">
        <v>2.0964142324093613</v>
      </c>
      <c r="W433" s="105">
        <v>2.7138928873920927</v>
      </c>
      <c r="X433" s="105">
        <v>0</v>
      </c>
      <c r="Y433" s="105">
        <v>0</v>
      </c>
      <c r="DA433" s="132" t="s">
        <v>4493</v>
      </c>
    </row>
    <row r="434" spans="1:105" ht="12" customHeight="1" x14ac:dyDescent="0.25">
      <c r="A434" s="106" t="s">
        <v>122</v>
      </c>
      <c r="B434" s="102"/>
      <c r="C434" s="102">
        <v>18.160698035164309</v>
      </c>
      <c r="D434" s="102">
        <v>17.959575679717922</v>
      </c>
      <c r="E434" s="102">
        <v>17.254199685991136</v>
      </c>
      <c r="F434" s="102">
        <v>16.982805224660339</v>
      </c>
      <c r="G434" s="102">
        <v>15.254511817274205</v>
      </c>
      <c r="H434" s="102">
        <v>15.17465738114559</v>
      </c>
      <c r="I434" s="102">
        <v>14.542622301009576</v>
      </c>
      <c r="J434" s="102">
        <v>16.383109304385961</v>
      </c>
      <c r="K434" s="102">
        <v>17.455158669946989</v>
      </c>
      <c r="L434" s="102">
        <v>16.781816675821716</v>
      </c>
      <c r="M434" s="102">
        <v>0</v>
      </c>
      <c r="N434" s="102">
        <v>0</v>
      </c>
      <c r="O434" s="102">
        <v>16.383532015621668</v>
      </c>
      <c r="P434" s="102">
        <v>14.340113048006128</v>
      </c>
      <c r="Q434" s="102">
        <v>14.56408653200242</v>
      </c>
      <c r="R434" s="102">
        <v>14.400096664139486</v>
      </c>
      <c r="S434" s="102">
        <v>15.25622755239587</v>
      </c>
      <c r="T434" s="102">
        <v>13.847389268010735</v>
      </c>
      <c r="U434" s="102">
        <v>17.169092683625262</v>
      </c>
      <c r="V434" s="102">
        <v>12.47105928087989</v>
      </c>
      <c r="W434" s="102">
        <v>13.571852457752813</v>
      </c>
      <c r="X434" s="102">
        <v>0</v>
      </c>
      <c r="Y434" s="102">
        <v>0</v>
      </c>
      <c r="DA434" s="131" t="s">
        <v>4494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16.087912620147289</v>
      </c>
      <c r="G435" s="105">
        <v>14.468217935776027</v>
      </c>
      <c r="H435" s="105">
        <v>14.394221916434587</v>
      </c>
      <c r="I435" s="105">
        <v>13.840997188701758</v>
      </c>
      <c r="J435" s="105">
        <v>15.566035598224172</v>
      </c>
      <c r="K435" s="105">
        <v>16.59139252237545</v>
      </c>
      <c r="L435" s="105">
        <v>15.946860061504347</v>
      </c>
      <c r="M435" s="105">
        <v>0</v>
      </c>
      <c r="N435" s="105">
        <v>0</v>
      </c>
      <c r="O435" s="105">
        <v>15.637144326181728</v>
      </c>
      <c r="P435" s="105">
        <v>13.726384921765371</v>
      </c>
      <c r="Q435" s="105">
        <v>13.972143705055796</v>
      </c>
      <c r="R435" s="105">
        <v>13.844618504670526</v>
      </c>
      <c r="S435" s="105">
        <v>14.690920543869652</v>
      </c>
      <c r="T435" s="105">
        <v>13.357469048751076</v>
      </c>
      <c r="U435" s="105">
        <v>16.58501967251695</v>
      </c>
      <c r="V435" s="105">
        <v>12.063978962226257</v>
      </c>
      <c r="W435" s="105">
        <v>13.1279405884989</v>
      </c>
      <c r="X435" s="105">
        <v>0</v>
      </c>
      <c r="Y435" s="105">
        <v>0</v>
      </c>
      <c r="DA435" s="132" t="s">
        <v>4495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13.543442347423744</v>
      </c>
      <c r="G436" s="99">
        <v>12.218142514664402</v>
      </c>
      <c r="H436" s="99">
        <v>12.144538526919318</v>
      </c>
      <c r="I436" s="99">
        <v>11.803946522813311</v>
      </c>
      <c r="J436" s="99">
        <v>13.171884827890707</v>
      </c>
      <c r="K436" s="99">
        <v>14.038608791688331</v>
      </c>
      <c r="L436" s="99">
        <v>13.4538252779733</v>
      </c>
      <c r="M436" s="99">
        <v>0</v>
      </c>
      <c r="N436" s="99">
        <v>0</v>
      </c>
      <c r="O436" s="99">
        <v>13.152023556516662</v>
      </c>
      <c r="P436" s="99">
        <v>11.52228392227344</v>
      </c>
      <c r="Q436" s="99">
        <v>11.684091067204628</v>
      </c>
      <c r="R436" s="99">
        <v>11.583736109667189</v>
      </c>
      <c r="S436" s="99">
        <v>12.272944312262814</v>
      </c>
      <c r="T436" s="99">
        <v>11.150645945641083</v>
      </c>
      <c r="U436" s="99">
        <v>13.810120089747805</v>
      </c>
      <c r="V436" s="99">
        <v>10.021151163828906</v>
      </c>
      <c r="W436" s="99">
        <v>10.781395869586992</v>
      </c>
      <c r="X436" s="99">
        <v>0</v>
      </c>
      <c r="Y436" s="99">
        <v>0</v>
      </c>
      <c r="DA436" s="63" t="s">
        <v>4496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2.5444702727235446</v>
      </c>
      <c r="G437" s="99">
        <v>2.2500754211116227</v>
      </c>
      <c r="H437" s="99">
        <v>2.2496833895152673</v>
      </c>
      <c r="I437" s="99">
        <v>2.0370506658884482</v>
      </c>
      <c r="J437" s="99">
        <v>2.3941507703334626</v>
      </c>
      <c r="K437" s="99">
        <v>2.5527837306871186</v>
      </c>
      <c r="L437" s="99">
        <v>2.4930347835310496</v>
      </c>
      <c r="M437" s="99">
        <v>0</v>
      </c>
      <c r="N437" s="99">
        <v>0</v>
      </c>
      <c r="O437" s="99">
        <v>2.485120769665067</v>
      </c>
      <c r="P437" s="99">
        <v>2.2041009994919318</v>
      </c>
      <c r="Q437" s="99">
        <v>2.288052637851167</v>
      </c>
      <c r="R437" s="99">
        <v>2.2608823950033372</v>
      </c>
      <c r="S437" s="99">
        <v>2.4179762316068367</v>
      </c>
      <c r="T437" s="99">
        <v>2.206823103109993</v>
      </c>
      <c r="U437" s="99">
        <v>2.7748995827691414</v>
      </c>
      <c r="V437" s="99">
        <v>2.0428277983973531</v>
      </c>
      <c r="W437" s="99">
        <v>2.3465447189119093</v>
      </c>
      <c r="X437" s="99">
        <v>0</v>
      </c>
      <c r="Y437" s="99">
        <v>0</v>
      </c>
      <c r="DA437" s="63" t="s">
        <v>4497</v>
      </c>
    </row>
    <row r="438" spans="1:105" ht="12" customHeight="1" x14ac:dyDescent="0.25">
      <c r="A438" s="121" t="s">
        <v>54</v>
      </c>
      <c r="B438" s="123"/>
      <c r="C438" s="123">
        <v>2.1451760798806387</v>
      </c>
      <c r="D438" s="123">
        <v>2.2467040195285644</v>
      </c>
      <c r="E438" s="123">
        <v>2.0608812320705137</v>
      </c>
      <c r="F438" s="123">
        <v>2.0761802420831947</v>
      </c>
      <c r="G438" s="123">
        <v>1.806227260306966</v>
      </c>
      <c r="H438" s="123">
        <v>1.8663387389003574</v>
      </c>
      <c r="I438" s="123">
        <v>1.8974613930097106</v>
      </c>
      <c r="J438" s="123">
        <v>2.2426192030705057</v>
      </c>
      <c r="K438" s="123">
        <v>2.5649054441306953</v>
      </c>
      <c r="L438" s="123">
        <v>2.6183654079616892</v>
      </c>
      <c r="M438" s="123">
        <v>0</v>
      </c>
      <c r="N438" s="123">
        <v>0</v>
      </c>
      <c r="O438" s="123">
        <v>2.4529861488952083</v>
      </c>
      <c r="P438" s="123">
        <v>2.272000272498556</v>
      </c>
      <c r="Q438" s="123">
        <v>2.3393176073258712</v>
      </c>
      <c r="R438" s="123">
        <v>2.321138814180649</v>
      </c>
      <c r="S438" s="123">
        <v>2.6247497119669374</v>
      </c>
      <c r="T438" s="123">
        <v>2.417369452813984</v>
      </c>
      <c r="U438" s="123">
        <v>3.4152181406514006</v>
      </c>
      <c r="V438" s="123">
        <v>3.2103792976961518</v>
      </c>
      <c r="W438" s="123">
        <v>4.0355057277028115</v>
      </c>
      <c r="X438" s="123">
        <v>0</v>
      </c>
      <c r="Y438" s="123">
        <v>0</v>
      </c>
      <c r="DA438" s="130" t="s">
        <v>4498</v>
      </c>
    </row>
    <row r="439" spans="1:105" ht="12" customHeight="1" x14ac:dyDescent="0.25">
      <c r="A439" s="97" t="s">
        <v>175</v>
      </c>
      <c r="B439" s="99"/>
      <c r="C439" s="99">
        <v>2.1593545109716441</v>
      </c>
      <c r="D439" s="99">
        <v>2.2645357026888999</v>
      </c>
      <c r="E439" s="99">
        <v>2.0817354008787947</v>
      </c>
      <c r="F439" s="99">
        <v>2.104114173484124</v>
      </c>
      <c r="G439" s="99">
        <v>1.8315650718669161</v>
      </c>
      <c r="H439" s="99">
        <v>1.8918011356785978</v>
      </c>
      <c r="I439" s="99">
        <v>1.9199275414261263</v>
      </c>
      <c r="J439" s="99">
        <v>2.2649739341936574</v>
      </c>
      <c r="K439" s="99">
        <v>2.5958544294568853</v>
      </c>
      <c r="L439" s="99">
        <v>2.6591617974399813</v>
      </c>
      <c r="M439" s="99">
        <v>0</v>
      </c>
      <c r="N439" s="99">
        <v>0</v>
      </c>
      <c r="O439" s="99">
        <v>2.4987028969564236</v>
      </c>
      <c r="P439" s="99">
        <v>2.3230391028826567</v>
      </c>
      <c r="Q439" s="99">
        <v>2.3711559463376553</v>
      </c>
      <c r="R439" s="99">
        <v>2.3435864675219422</v>
      </c>
      <c r="S439" s="99">
        <v>2.6516541640151394</v>
      </c>
      <c r="T439" s="99">
        <v>2.4539563826121946</v>
      </c>
      <c r="U439" s="99">
        <v>3.475381573305294</v>
      </c>
      <c r="V439" s="99">
        <v>3.3413081227495249</v>
      </c>
      <c r="W439" s="99">
        <v>4.3125563057670133</v>
      </c>
      <c r="X439" s="99">
        <v>0</v>
      </c>
      <c r="Y439" s="99">
        <v>0</v>
      </c>
      <c r="DA439" s="63" t="s">
        <v>4499</v>
      </c>
    </row>
    <row r="440" spans="1:105" ht="12" customHeight="1" x14ac:dyDescent="0.25">
      <c r="A440" s="109" t="s">
        <v>120</v>
      </c>
      <c r="B440" s="110"/>
      <c r="C440" s="110">
        <v>1.7379400313223117</v>
      </c>
      <c r="D440" s="110">
        <v>1.7314622271588831</v>
      </c>
      <c r="E440" s="110">
        <v>1.6927249442627934</v>
      </c>
      <c r="F440" s="110">
        <v>1.6905705368747093</v>
      </c>
      <c r="G440" s="110">
        <v>1.4915669958182847</v>
      </c>
      <c r="H440" s="110">
        <v>1.5348646281145382</v>
      </c>
      <c r="I440" s="110">
        <v>1.506428971923983</v>
      </c>
      <c r="J440" s="110">
        <v>1.7552860645858011</v>
      </c>
      <c r="K440" s="110">
        <v>1.9459257376069048</v>
      </c>
      <c r="L440" s="110">
        <v>1.9597951206692648</v>
      </c>
      <c r="M440" s="110">
        <v>0</v>
      </c>
      <c r="N440" s="110">
        <v>0</v>
      </c>
      <c r="O440" s="110">
        <v>1.9683886194463329</v>
      </c>
      <c r="P440" s="110">
        <v>1.7743716762535726</v>
      </c>
      <c r="Q440" s="110">
        <v>1.8241153942260904</v>
      </c>
      <c r="R440" s="110">
        <v>1.8366436295643973</v>
      </c>
      <c r="S440" s="110">
        <v>1.9944168354090617</v>
      </c>
      <c r="T440" s="110">
        <v>1.8942752402936216</v>
      </c>
      <c r="U440" s="110">
        <v>2.4187612873213071</v>
      </c>
      <c r="V440" s="110">
        <v>2.3552504090663073</v>
      </c>
      <c r="W440" s="110">
        <v>2.6203014235370237</v>
      </c>
      <c r="X440" s="110">
        <v>0</v>
      </c>
      <c r="Y440" s="110">
        <v>0</v>
      </c>
      <c r="DA440" s="60" t="s">
        <v>4500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154.24010320874606</v>
      </c>
      <c r="D442" s="118">
        <f t="shared" si="232"/>
        <v>160.48929853183103</v>
      </c>
      <c r="E442" s="118">
        <f t="shared" si="232"/>
        <v>152.46288003679223</v>
      </c>
      <c r="F442" s="118">
        <f t="shared" si="232"/>
        <v>147.15818783168359</v>
      </c>
      <c r="G442" s="118">
        <f t="shared" si="232"/>
        <v>134.43959976778751</v>
      </c>
      <c r="H442" s="118">
        <f t="shared" si="232"/>
        <v>142.77251416786268</v>
      </c>
      <c r="I442" s="118">
        <f t="shared" si="232"/>
        <v>142.06688461801025</v>
      </c>
      <c r="J442" s="118">
        <f t="shared" si="232"/>
        <v>138.1824707459553</v>
      </c>
      <c r="K442" s="118">
        <f t="shared" si="232"/>
        <v>147.6697788320167</v>
      </c>
      <c r="L442" s="118">
        <f t="shared" si="232"/>
        <v>167.74312142554805</v>
      </c>
      <c r="M442" s="118">
        <f t="shared" si="232"/>
        <v>0</v>
      </c>
      <c r="N442" s="118">
        <f t="shared" si="232"/>
        <v>0</v>
      </c>
      <c r="O442" s="118">
        <f t="shared" si="232"/>
        <v>128.83710595663766</v>
      </c>
      <c r="P442" s="118">
        <f t="shared" si="232"/>
        <v>123.88910836621581</v>
      </c>
      <c r="Q442" s="118">
        <f t="shared" si="232"/>
        <v>113.7414583648532</v>
      </c>
      <c r="R442" s="118">
        <f t="shared" ref="R442:V442" si="233">R443+R446+R448+R457</f>
        <v>118.84860672214398</v>
      </c>
      <c r="S442" s="118">
        <f t="shared" si="233"/>
        <v>119.4269817455499</v>
      </c>
      <c r="T442" s="118">
        <f t="shared" si="233"/>
        <v>108.43641719146989</v>
      </c>
      <c r="U442" s="118">
        <f t="shared" si="233"/>
        <v>120.46440554836333</v>
      </c>
      <c r="V442" s="118">
        <f t="shared" si="233"/>
        <v>97.686299507252343</v>
      </c>
      <c r="W442" s="118">
        <f t="shared" ref="W442:Y442" si="234">W443+W446+W448+W457</f>
        <v>114.85797132241002</v>
      </c>
      <c r="X442" s="118">
        <f t="shared" si="234"/>
        <v>0</v>
      </c>
      <c r="Y442" s="118">
        <f t="shared" si="234"/>
        <v>0</v>
      </c>
      <c r="DA442" s="129" t="s">
        <v>4651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139.36917466187262</v>
      </c>
      <c r="D443" s="123">
        <f t="shared" si="235"/>
        <v>145.15731180936532</v>
      </c>
      <c r="E443" s="123">
        <f t="shared" si="235"/>
        <v>138.53397677344395</v>
      </c>
      <c r="F443" s="123">
        <f t="shared" si="235"/>
        <v>133.07036636173243</v>
      </c>
      <c r="G443" s="123">
        <f t="shared" si="235"/>
        <v>122.25647461572277</v>
      </c>
      <c r="H443" s="123">
        <f t="shared" si="235"/>
        <v>129.94960260700893</v>
      </c>
      <c r="I443" s="123">
        <f t="shared" si="235"/>
        <v>129.49185590670353</v>
      </c>
      <c r="J443" s="123">
        <f t="shared" si="235"/>
        <v>124.12927028614794</v>
      </c>
      <c r="K443" s="123">
        <f t="shared" si="235"/>
        <v>132.53512696631594</v>
      </c>
      <c r="L443" s="123">
        <f t="shared" si="235"/>
        <v>152.2938905765281</v>
      </c>
      <c r="M443" s="123">
        <f t="shared" si="235"/>
        <v>0</v>
      </c>
      <c r="N443" s="123">
        <f t="shared" si="235"/>
        <v>0</v>
      </c>
      <c r="O443" s="123">
        <f t="shared" si="235"/>
        <v>114.43230255816881</v>
      </c>
      <c r="P443" s="123">
        <f t="shared" si="235"/>
        <v>110.98096772711578</v>
      </c>
      <c r="Q443" s="123">
        <f t="shared" si="235"/>
        <v>100.54728074009729</v>
      </c>
      <c r="R443" s="123">
        <f t="shared" ref="R443:V443" si="236">SUM(R444:R445)</f>
        <v>106.07193161276999</v>
      </c>
      <c r="S443" s="123">
        <f t="shared" si="236"/>
        <v>105.45172138824208</v>
      </c>
      <c r="T443" s="123">
        <f t="shared" si="236"/>
        <v>95.856110054998922</v>
      </c>
      <c r="U443" s="123">
        <f t="shared" si="236"/>
        <v>103.23946447142153</v>
      </c>
      <c r="V443" s="123">
        <f t="shared" si="236"/>
        <v>84.402474389193443</v>
      </c>
      <c r="W443" s="123">
        <f t="shared" ref="W443:Y443" si="237">SUM(W444:W445)</f>
        <v>98.500872854145015</v>
      </c>
      <c r="X443" s="123">
        <f t="shared" si="237"/>
        <v>0</v>
      </c>
      <c r="Y443" s="123">
        <f t="shared" si="237"/>
        <v>0</v>
      </c>
      <c r="DA443" s="130" t="s">
        <v>4652</v>
      </c>
    </row>
    <row r="444" spans="1:105" ht="12" customHeight="1" x14ac:dyDescent="0.25">
      <c r="A444" s="97" t="s">
        <v>212</v>
      </c>
      <c r="B444" s="99"/>
      <c r="C444" s="99">
        <v>136.21391860738996</v>
      </c>
      <c r="D444" s="99">
        <v>141.95179572167558</v>
      </c>
      <c r="E444" s="99">
        <v>135.51952207300505</v>
      </c>
      <c r="F444" s="99">
        <v>130.25551823472048</v>
      </c>
      <c r="G444" s="99">
        <v>119.71635441355741</v>
      </c>
      <c r="H444" s="99">
        <v>127.29272107382529</v>
      </c>
      <c r="I444" s="99">
        <v>126.88284692969624</v>
      </c>
      <c r="J444" s="99">
        <v>121.67337294514262</v>
      </c>
      <c r="K444" s="99">
        <v>129.94046723289517</v>
      </c>
      <c r="L444" s="99">
        <v>149.33081295236138</v>
      </c>
      <c r="M444" s="99">
        <v>0</v>
      </c>
      <c r="N444" s="99">
        <v>0</v>
      </c>
      <c r="O444" s="99">
        <v>112.29648906237497</v>
      </c>
      <c r="P444" s="99">
        <v>108.93045649035047</v>
      </c>
      <c r="Q444" s="99">
        <v>98.70957370912997</v>
      </c>
      <c r="R444" s="99">
        <v>104.13747856687662</v>
      </c>
      <c r="S444" s="99">
        <v>103.5473924234857</v>
      </c>
      <c r="T444" s="99">
        <v>94.143327610045333</v>
      </c>
      <c r="U444" s="99">
        <v>101.40518594350665</v>
      </c>
      <c r="V444" s="99">
        <v>82.908320159845786</v>
      </c>
      <c r="W444" s="99">
        <v>96.75026883620842</v>
      </c>
      <c r="X444" s="99">
        <v>0</v>
      </c>
      <c r="Y444" s="99">
        <v>0</v>
      </c>
      <c r="DA444" s="63" t="s">
        <v>4653</v>
      </c>
    </row>
    <row r="445" spans="1:105" ht="12" customHeight="1" x14ac:dyDescent="0.25">
      <c r="A445" s="97" t="s">
        <v>53</v>
      </c>
      <c r="B445" s="99"/>
      <c r="C445" s="99">
        <v>3.1552560544826744</v>
      </c>
      <c r="D445" s="99">
        <v>3.2055160876897313</v>
      </c>
      <c r="E445" s="99">
        <v>3.0144547004388973</v>
      </c>
      <c r="F445" s="99">
        <v>2.8148481270119285</v>
      </c>
      <c r="G445" s="99">
        <v>2.5401202021653506</v>
      </c>
      <c r="H445" s="99">
        <v>2.6568815331836317</v>
      </c>
      <c r="I445" s="99">
        <v>2.6090089770072873</v>
      </c>
      <c r="J445" s="99">
        <v>2.4558973410053313</v>
      </c>
      <c r="K445" s="99">
        <v>2.5946597334207646</v>
      </c>
      <c r="L445" s="99">
        <v>2.9630776241667016</v>
      </c>
      <c r="M445" s="99">
        <v>0</v>
      </c>
      <c r="N445" s="99">
        <v>0</v>
      </c>
      <c r="O445" s="99">
        <v>2.1358134957938426</v>
      </c>
      <c r="P445" s="99">
        <v>2.050511236765316</v>
      </c>
      <c r="Q445" s="99">
        <v>1.8377070309673298</v>
      </c>
      <c r="R445" s="99">
        <v>1.9344530458933669</v>
      </c>
      <c r="S445" s="99">
        <v>1.9043289647563766</v>
      </c>
      <c r="T445" s="99">
        <v>1.7127824449535931</v>
      </c>
      <c r="U445" s="99">
        <v>1.8342785279148763</v>
      </c>
      <c r="V445" s="99">
        <v>1.4941542293476506</v>
      </c>
      <c r="W445" s="99">
        <v>1.7506040179366</v>
      </c>
      <c r="X445" s="99">
        <v>0</v>
      </c>
      <c r="Y445" s="99">
        <v>0</v>
      </c>
      <c r="DA445" s="63" t="s">
        <v>4654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0.22750317329125436</v>
      </c>
      <c r="D446" s="123">
        <f t="shared" si="238"/>
        <v>0.20363995170213536</v>
      </c>
      <c r="E446" s="123">
        <f t="shared" si="238"/>
        <v>0.16706131926486067</v>
      </c>
      <c r="F446" s="123">
        <f t="shared" si="238"/>
        <v>0.17594657375546641</v>
      </c>
      <c r="G446" s="123">
        <f t="shared" si="238"/>
        <v>0.2802572629670867</v>
      </c>
      <c r="H446" s="123">
        <f t="shared" si="238"/>
        <v>0.23583924014593785</v>
      </c>
      <c r="I446" s="123">
        <f t="shared" si="238"/>
        <v>0.17615344210341147</v>
      </c>
      <c r="J446" s="123">
        <f t="shared" si="238"/>
        <v>0.36223297748974786</v>
      </c>
      <c r="K446" s="123">
        <f t="shared" si="238"/>
        <v>0.18578731851272384</v>
      </c>
      <c r="L446" s="123">
        <f t="shared" si="238"/>
        <v>0.30119453940130153</v>
      </c>
      <c r="M446" s="123">
        <f t="shared" si="238"/>
        <v>0</v>
      </c>
      <c r="N446" s="123">
        <f t="shared" si="238"/>
        <v>0</v>
      </c>
      <c r="O446" s="123">
        <f t="shared" si="238"/>
        <v>0.31888878547095467</v>
      </c>
      <c r="P446" s="123">
        <f t="shared" si="238"/>
        <v>0.14996448114064947</v>
      </c>
      <c r="Q446" s="123">
        <f t="shared" si="238"/>
        <v>0.2950926649275617</v>
      </c>
      <c r="R446" s="123">
        <f t="shared" si="238"/>
        <v>0.17622201453466871</v>
      </c>
      <c r="S446" s="123">
        <f t="shared" si="238"/>
        <v>0.12845209051848752</v>
      </c>
      <c r="T446" s="123">
        <f t="shared" si="238"/>
        <v>0.25234293557383913</v>
      </c>
      <c r="U446" s="123">
        <f t="shared" si="238"/>
        <v>0.3477423045200696</v>
      </c>
      <c r="V446" s="123">
        <f t="shared" si="238"/>
        <v>0.55246023969763591</v>
      </c>
      <c r="W446" s="123">
        <f t="shared" si="238"/>
        <v>0.65286697173345409</v>
      </c>
      <c r="X446" s="123">
        <f t="shared" si="238"/>
        <v>0</v>
      </c>
      <c r="Y446" s="123">
        <f t="shared" si="238"/>
        <v>0</v>
      </c>
      <c r="DA446" s="130" t="s">
        <v>4655</v>
      </c>
    </row>
    <row r="447" spans="1:105" ht="12" customHeight="1" x14ac:dyDescent="0.25">
      <c r="A447" s="97" t="s">
        <v>53</v>
      </c>
      <c r="B447" s="99"/>
      <c r="C447" s="99">
        <f>RES_hhdet_in_tess!C67</f>
        <v>0.22750317329125436</v>
      </c>
      <c r="D447" s="99">
        <f>RES_hhdet_in_tess!D67</f>
        <v>0.20363995170213536</v>
      </c>
      <c r="E447" s="99">
        <f>RES_hhdet_in_tess!E67</f>
        <v>0.16706131926486067</v>
      </c>
      <c r="F447" s="99">
        <f>RES_hhdet_in_tess!F67</f>
        <v>0.17594657375546641</v>
      </c>
      <c r="G447" s="99">
        <f>RES_hhdet_in_tess!G67</f>
        <v>0.2802572629670867</v>
      </c>
      <c r="H447" s="99">
        <f>RES_hhdet_in_tess!H67</f>
        <v>0.23583924014593785</v>
      </c>
      <c r="I447" s="99">
        <f>RES_hhdet_in_tess!I67</f>
        <v>0.17615344210341147</v>
      </c>
      <c r="J447" s="99">
        <f>RES_hhdet_in_tess!J67</f>
        <v>0.36223297748974786</v>
      </c>
      <c r="K447" s="99">
        <f>RES_hhdet_in_tess!K67</f>
        <v>0.18578731851272384</v>
      </c>
      <c r="L447" s="99">
        <f>RES_hhdet_in_tess!L67</f>
        <v>0.30119453940130153</v>
      </c>
      <c r="M447" s="99">
        <f>RES_hhdet_in_tess!M67</f>
        <v>0</v>
      </c>
      <c r="N447" s="99">
        <f>RES_hhdet_in_tess!N67</f>
        <v>0</v>
      </c>
      <c r="O447" s="99">
        <f>RES_hhdet_in_tess!O67</f>
        <v>0.31888878547095467</v>
      </c>
      <c r="P447" s="99">
        <f>RES_hhdet_in_tess!P67</f>
        <v>0.14996448114064947</v>
      </c>
      <c r="Q447" s="99">
        <f>RES_hhdet_in_tess!Q67</f>
        <v>0.2950926649275617</v>
      </c>
      <c r="R447" s="99">
        <f>RES_hhdet_in_tess!R67</f>
        <v>0.17622201453466871</v>
      </c>
      <c r="S447" s="99">
        <f>RES_hhdet_in_tess!S67</f>
        <v>0.12845209051848752</v>
      </c>
      <c r="T447" s="99">
        <f>RES_hhdet_in_tess!T67</f>
        <v>0.25234293557383913</v>
      </c>
      <c r="U447" s="99">
        <f>RES_hhdet_in_tess!U67</f>
        <v>0.3477423045200696</v>
      </c>
      <c r="V447" s="99">
        <f>RES_hhdet_in_tess!V67</f>
        <v>0.55246023969763591</v>
      </c>
      <c r="W447" s="99">
        <f>RES_hhdet_in_tess!W67</f>
        <v>0.65286697173345409</v>
      </c>
      <c r="X447" s="99">
        <f>RES_hhdet_in_tess!X67</f>
        <v>0</v>
      </c>
      <c r="Y447" s="99">
        <f>RES_hhdet_in_tess!Y67</f>
        <v>0</v>
      </c>
      <c r="DA447" s="63" t="s">
        <v>4656</v>
      </c>
    </row>
    <row r="448" spans="1:105" ht="12" customHeight="1" x14ac:dyDescent="0.25">
      <c r="A448" s="121" t="s">
        <v>55</v>
      </c>
      <c r="B448" s="123"/>
      <c r="C448" s="123">
        <v>13.300351829814032</v>
      </c>
      <c r="D448" s="123">
        <v>13.721614264006822</v>
      </c>
      <c r="E448" s="123">
        <v>12.465098813107549</v>
      </c>
      <c r="F448" s="123">
        <v>12.601365172990175</v>
      </c>
      <c r="G448" s="123">
        <v>10.760357624066424</v>
      </c>
      <c r="H448" s="123">
        <v>11.40679977133216</v>
      </c>
      <c r="I448" s="123">
        <v>11.203012998970028</v>
      </c>
      <c r="J448" s="123">
        <v>12.280069545408844</v>
      </c>
      <c r="K448" s="123">
        <v>13.333709517215402</v>
      </c>
      <c r="L448" s="123">
        <v>13.495200356755616</v>
      </c>
      <c r="M448" s="123">
        <v>0</v>
      </c>
      <c r="N448" s="123">
        <v>0</v>
      </c>
      <c r="O448" s="123">
        <v>12.52445475704746</v>
      </c>
      <c r="P448" s="123">
        <v>11.309045932897279</v>
      </c>
      <c r="Q448" s="123">
        <v>11.416116261782186</v>
      </c>
      <c r="R448" s="123">
        <v>11.128507353165647</v>
      </c>
      <c r="S448" s="123">
        <v>12.176627790670722</v>
      </c>
      <c r="T448" s="123">
        <v>10.770902083161605</v>
      </c>
      <c r="U448" s="123">
        <v>14.675268526585079</v>
      </c>
      <c r="V448" s="123">
        <v>10.608249268897366</v>
      </c>
      <c r="W448" s="123">
        <v>13.019098493553386</v>
      </c>
      <c r="X448" s="123">
        <v>0</v>
      </c>
      <c r="Y448" s="123">
        <v>0</v>
      </c>
      <c r="DA448" s="130" t="s">
        <v>4657</v>
      </c>
    </row>
    <row r="449" spans="1:105" ht="12" customHeight="1" x14ac:dyDescent="0.25">
      <c r="A449" s="97" t="s">
        <v>134</v>
      </c>
      <c r="B449" s="99"/>
      <c r="C449" s="99">
        <v>13.296050983565767</v>
      </c>
      <c r="D449" s="99">
        <v>13.748040520705455</v>
      </c>
      <c r="E449" s="99">
        <v>12.44789213488451</v>
      </c>
      <c r="F449" s="99">
        <v>12.603639340956837</v>
      </c>
      <c r="G449" s="99">
        <v>10.72636431925306</v>
      </c>
      <c r="H449" s="99">
        <v>11.415496361771769</v>
      </c>
      <c r="I449" s="99">
        <v>11.222837379491857</v>
      </c>
      <c r="J449" s="99">
        <v>12.284121214514522</v>
      </c>
      <c r="K449" s="99">
        <v>13.358915588645079</v>
      </c>
      <c r="L449" s="99">
        <v>13.658850265713292</v>
      </c>
      <c r="M449" s="99">
        <v>0</v>
      </c>
      <c r="N449" s="99">
        <v>0</v>
      </c>
      <c r="O449" s="99">
        <v>12.494886035263255</v>
      </c>
      <c r="P449" s="99">
        <v>11.347724942444135</v>
      </c>
      <c r="Q449" s="99">
        <v>11.393674103324171</v>
      </c>
      <c r="R449" s="99">
        <v>11.102376171090574</v>
      </c>
      <c r="S449" s="99">
        <v>12.1723950017682</v>
      </c>
      <c r="T449" s="99">
        <v>10.755920773820002</v>
      </c>
      <c r="U449" s="99">
        <v>14.688719379597241</v>
      </c>
      <c r="V449" s="99">
        <v>10.619058159268985</v>
      </c>
      <c r="W449" s="99">
        <v>13.175637555814836</v>
      </c>
      <c r="X449" s="99">
        <v>0</v>
      </c>
      <c r="Y449" s="99">
        <v>0</v>
      </c>
      <c r="DA449" s="63" t="s">
        <v>4658</v>
      </c>
    </row>
    <row r="450" spans="1:105" ht="12" customHeight="1" x14ac:dyDescent="0.25">
      <c r="A450" s="97" t="s">
        <v>133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11.226960325549431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12.180104381251779</v>
      </c>
      <c r="T450" s="99">
        <v>0</v>
      </c>
      <c r="U450" s="99">
        <v>14.700812241877625</v>
      </c>
      <c r="V450" s="99">
        <v>10.64299420443256</v>
      </c>
      <c r="W450" s="99">
        <v>13.209187897584311</v>
      </c>
      <c r="X450" s="99">
        <v>0</v>
      </c>
      <c r="Y450" s="99">
        <v>0</v>
      </c>
      <c r="DA450" s="63" t="s">
        <v>4659</v>
      </c>
    </row>
    <row r="451" spans="1:105" ht="12" customHeight="1" x14ac:dyDescent="0.25">
      <c r="A451" s="100" t="s">
        <v>212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9.1127802132718774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9.7968590850529864</v>
      </c>
      <c r="T451" s="102">
        <v>0</v>
      </c>
      <c r="U451" s="102">
        <v>11.821927817649648</v>
      </c>
      <c r="V451" s="102">
        <v>8.5465799720231992</v>
      </c>
      <c r="W451" s="102">
        <v>10.495295010192219</v>
      </c>
      <c r="X451" s="102">
        <v>0</v>
      </c>
      <c r="Y451" s="102">
        <v>0</v>
      </c>
      <c r="DA451" s="131" t="s">
        <v>4660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2.1141801122775545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2.3832452961987918</v>
      </c>
      <c r="T452" s="105">
        <v>0</v>
      </c>
      <c r="U452" s="105">
        <v>2.8788844242279774</v>
      </c>
      <c r="V452" s="105">
        <v>2.0964142324093613</v>
      </c>
      <c r="W452" s="105">
        <v>2.7138928873920927</v>
      </c>
      <c r="X452" s="105">
        <v>0</v>
      </c>
      <c r="Y452" s="105">
        <v>0</v>
      </c>
      <c r="DA452" s="132" t="s">
        <v>4661</v>
      </c>
    </row>
    <row r="453" spans="1:105" ht="12" customHeight="1" x14ac:dyDescent="0.25">
      <c r="A453" s="106" t="s">
        <v>122</v>
      </c>
      <c r="B453" s="102"/>
      <c r="C453" s="102">
        <v>13.378227867237959</v>
      </c>
      <c r="D453" s="102">
        <v>13.247703393878046</v>
      </c>
      <c r="E453" s="102">
        <v>12.745936382676421</v>
      </c>
      <c r="F453" s="102">
        <v>12.563928364909291</v>
      </c>
      <c r="G453" s="102">
        <v>11.303244959897707</v>
      </c>
      <c r="H453" s="102">
        <v>11.263079306636278</v>
      </c>
      <c r="I453" s="102">
        <v>10.81359026959437</v>
      </c>
      <c r="J453" s="102">
        <v>12.207090823481096</v>
      </c>
      <c r="K453" s="102">
        <v>13.036669378135867</v>
      </c>
      <c r="L453" s="102">
        <v>12.567810861543416</v>
      </c>
      <c r="M453" s="102">
        <v>0</v>
      </c>
      <c r="N453" s="102">
        <v>0</v>
      </c>
      <c r="O453" s="102">
        <v>12.595724960303913</v>
      </c>
      <c r="P453" s="102">
        <v>11.205032910362625</v>
      </c>
      <c r="Q453" s="102">
        <v>11.556705334668537</v>
      </c>
      <c r="R453" s="102">
        <v>11.544788001467198</v>
      </c>
      <c r="S453" s="102">
        <v>12.352495607520774</v>
      </c>
      <c r="T453" s="102">
        <v>11.32107734580037</v>
      </c>
      <c r="U453" s="102">
        <v>14.172560146632511</v>
      </c>
      <c r="V453" s="102">
        <v>10.391372993598686</v>
      </c>
      <c r="W453" s="102">
        <v>11.404906067556144</v>
      </c>
      <c r="X453" s="102">
        <v>0</v>
      </c>
      <c r="Y453" s="102">
        <v>0</v>
      </c>
      <c r="DA453" s="131" t="s">
        <v>4662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12.563948045466711</v>
      </c>
      <c r="G454" s="105">
        <v>11.303440055291698</v>
      </c>
      <c r="H454" s="105">
        <v>11.26371890514716</v>
      </c>
      <c r="I454" s="105">
        <v>10.814218814788601</v>
      </c>
      <c r="J454" s="105">
        <v>12.208551164247025</v>
      </c>
      <c r="K454" s="105">
        <v>13.037747219523053</v>
      </c>
      <c r="L454" s="105">
        <v>12.56853106168003</v>
      </c>
      <c r="M454" s="105">
        <v>0</v>
      </c>
      <c r="N454" s="105">
        <v>0</v>
      </c>
      <c r="O454" s="105">
        <v>12.596449098096702</v>
      </c>
      <c r="P454" s="105">
        <v>11.207347356016813</v>
      </c>
      <c r="Q454" s="105">
        <v>11.559461268279803</v>
      </c>
      <c r="R454" s="105">
        <v>11.547749057786227</v>
      </c>
      <c r="S454" s="105">
        <v>12.354999665998758</v>
      </c>
      <c r="T454" s="105">
        <v>11.323149853442825</v>
      </c>
      <c r="U454" s="105">
        <v>14.174730733476247</v>
      </c>
      <c r="V454" s="105">
        <v>10.392841796665721</v>
      </c>
      <c r="W454" s="105">
        <v>11.406531743714631</v>
      </c>
      <c r="X454" s="105">
        <v>0</v>
      </c>
      <c r="Y454" s="105">
        <v>0</v>
      </c>
      <c r="DA454" s="132" t="s">
        <v>4663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10.019477772743169</v>
      </c>
      <c r="G455" s="99">
        <v>9.053364634180074</v>
      </c>
      <c r="H455" s="99">
        <v>9.0140355156318943</v>
      </c>
      <c r="I455" s="99">
        <v>8.7771681489001541</v>
      </c>
      <c r="J455" s="99">
        <v>9.8144003939135622</v>
      </c>
      <c r="K455" s="99">
        <v>10.484963488835938</v>
      </c>
      <c r="L455" s="99">
        <v>10.075496278148982</v>
      </c>
      <c r="M455" s="99">
        <v>0</v>
      </c>
      <c r="N455" s="99">
        <v>0</v>
      </c>
      <c r="O455" s="99">
        <v>10.111328328431634</v>
      </c>
      <c r="P455" s="99">
        <v>9.0032463565248815</v>
      </c>
      <c r="Q455" s="99">
        <v>9.2714086304286365</v>
      </c>
      <c r="R455" s="99">
        <v>9.286866662782888</v>
      </c>
      <c r="S455" s="99">
        <v>9.9370234343919215</v>
      </c>
      <c r="T455" s="99">
        <v>9.1163267503328296</v>
      </c>
      <c r="U455" s="99">
        <v>11.399831150707106</v>
      </c>
      <c r="V455" s="99">
        <v>8.3500139982683681</v>
      </c>
      <c r="W455" s="99">
        <v>9.059987024802723</v>
      </c>
      <c r="X455" s="99">
        <v>0</v>
      </c>
      <c r="Y455" s="99">
        <v>0</v>
      </c>
      <c r="DA455" s="63" t="s">
        <v>4664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2.5444702727235446</v>
      </c>
      <c r="G456" s="99">
        <v>2.2500754211116227</v>
      </c>
      <c r="H456" s="99">
        <v>2.2496833895152673</v>
      </c>
      <c r="I456" s="99">
        <v>2.0370506658884482</v>
      </c>
      <c r="J456" s="99">
        <v>2.3941507703334626</v>
      </c>
      <c r="K456" s="99">
        <v>2.5527837306871186</v>
      </c>
      <c r="L456" s="99">
        <v>2.4930347835310496</v>
      </c>
      <c r="M456" s="99">
        <v>0</v>
      </c>
      <c r="N456" s="99">
        <v>0</v>
      </c>
      <c r="O456" s="99">
        <v>2.485120769665067</v>
      </c>
      <c r="P456" s="99">
        <v>2.2041009994919318</v>
      </c>
      <c r="Q456" s="99">
        <v>2.288052637851167</v>
      </c>
      <c r="R456" s="99">
        <v>2.2608823950033372</v>
      </c>
      <c r="S456" s="99">
        <v>2.4179762316068367</v>
      </c>
      <c r="T456" s="99">
        <v>2.206823103109993</v>
      </c>
      <c r="U456" s="99">
        <v>2.7748995827691414</v>
      </c>
      <c r="V456" s="99">
        <v>2.0428277983973531</v>
      </c>
      <c r="W456" s="99">
        <v>2.3465447189119093</v>
      </c>
      <c r="X456" s="99">
        <v>0</v>
      </c>
      <c r="Y456" s="99">
        <v>0</v>
      </c>
      <c r="DA456" s="63" t="s">
        <v>4665</v>
      </c>
    </row>
    <row r="457" spans="1:105" ht="12" customHeight="1" x14ac:dyDescent="0.25">
      <c r="A457" s="121" t="s">
        <v>54</v>
      </c>
      <c r="B457" s="123"/>
      <c r="C457" s="123">
        <v>1.3430735437681687</v>
      </c>
      <c r="D457" s="123">
        <v>1.4067325067567318</v>
      </c>
      <c r="E457" s="123">
        <v>1.2967431309758821</v>
      </c>
      <c r="F457" s="123">
        <v>1.3105097232055305</v>
      </c>
      <c r="G457" s="123">
        <v>1.1425102650312222</v>
      </c>
      <c r="H457" s="123">
        <v>1.1802725493756341</v>
      </c>
      <c r="I457" s="123">
        <v>1.1958622702332673</v>
      </c>
      <c r="J457" s="123">
        <v>1.4108979369087393</v>
      </c>
      <c r="K457" s="123">
        <v>1.6151550299726463</v>
      </c>
      <c r="L457" s="123">
        <v>1.6528359528630396</v>
      </c>
      <c r="M457" s="123">
        <v>0</v>
      </c>
      <c r="N457" s="123">
        <v>0</v>
      </c>
      <c r="O457" s="123">
        <v>1.5614598559504271</v>
      </c>
      <c r="P457" s="123">
        <v>1.4491302250620992</v>
      </c>
      <c r="Q457" s="123">
        <v>1.4829686980461632</v>
      </c>
      <c r="R457" s="123">
        <v>1.4719457416736814</v>
      </c>
      <c r="S457" s="123">
        <v>1.670180476118599</v>
      </c>
      <c r="T457" s="123">
        <v>1.5570621177355213</v>
      </c>
      <c r="U457" s="123">
        <v>2.2019302458366585</v>
      </c>
      <c r="V457" s="123">
        <v>2.123115609463897</v>
      </c>
      <c r="W457" s="123">
        <v>2.6851330029781586</v>
      </c>
      <c r="X457" s="123">
        <v>0</v>
      </c>
      <c r="Y457" s="123">
        <v>0</v>
      </c>
      <c r="DA457" s="130" t="s">
        <v>4666</v>
      </c>
    </row>
    <row r="458" spans="1:105" ht="12" customHeight="1" x14ac:dyDescent="0.25">
      <c r="A458" s="97" t="s">
        <v>175</v>
      </c>
      <c r="B458" s="99"/>
      <c r="C458" s="99">
        <v>1.3429879171790793</v>
      </c>
      <c r="D458" s="99">
        <v>1.4089481207838421</v>
      </c>
      <c r="E458" s="99">
        <v>1.2957134917162663</v>
      </c>
      <c r="F458" s="99">
        <v>1.3101478718909416</v>
      </c>
      <c r="G458" s="99">
        <v>1.1408823902579894</v>
      </c>
      <c r="H458" s="99">
        <v>1.1788579143405904</v>
      </c>
      <c r="I458" s="99">
        <v>1.1968458793098473</v>
      </c>
      <c r="J458" s="99">
        <v>1.4124854083031448</v>
      </c>
      <c r="K458" s="99">
        <v>1.6194533427879458</v>
      </c>
      <c r="L458" s="99">
        <v>1.6595876286012206</v>
      </c>
      <c r="M458" s="99">
        <v>0</v>
      </c>
      <c r="N458" s="99">
        <v>0</v>
      </c>
      <c r="O458" s="99">
        <v>1.5603085192209969</v>
      </c>
      <c r="P458" s="99">
        <v>1.4510110710100508</v>
      </c>
      <c r="Q458" s="99">
        <v>1.482708197747999</v>
      </c>
      <c r="R458" s="99">
        <v>1.4697329942134156</v>
      </c>
      <c r="S458" s="99">
        <v>1.6697373977216861</v>
      </c>
      <c r="T458" s="99">
        <v>1.552158517501675</v>
      </c>
      <c r="U458" s="99">
        <v>2.2071475594757888</v>
      </c>
      <c r="V458" s="99">
        <v>2.1280883499446093</v>
      </c>
      <c r="W458" s="99">
        <v>2.7504555930138781</v>
      </c>
      <c r="X458" s="99">
        <v>0</v>
      </c>
      <c r="Y458" s="99">
        <v>0</v>
      </c>
      <c r="DA458" s="63" t="s">
        <v>4667</v>
      </c>
    </row>
    <row r="459" spans="1:105" ht="12" customHeight="1" x14ac:dyDescent="0.25">
      <c r="A459" s="109" t="s">
        <v>120</v>
      </c>
      <c r="B459" s="110"/>
      <c r="C459" s="110">
        <v>1.345532929688138</v>
      </c>
      <c r="D459" s="110">
        <v>1.3427129224997083</v>
      </c>
      <c r="E459" s="110">
        <v>1.314920224059096</v>
      </c>
      <c r="F459" s="110">
        <v>1.3155048446134345</v>
      </c>
      <c r="G459" s="110">
        <v>1.1627261982616017</v>
      </c>
      <c r="H459" s="110">
        <v>1.1986885254682036</v>
      </c>
      <c r="I459" s="110">
        <v>1.1787421554949533</v>
      </c>
      <c r="J459" s="110">
        <v>1.3762910605107066</v>
      </c>
      <c r="K459" s="110">
        <v>1.5291887736666578</v>
      </c>
      <c r="L459" s="110">
        <v>1.5438446159466928</v>
      </c>
      <c r="M459" s="110">
        <v>0</v>
      </c>
      <c r="N459" s="110">
        <v>0</v>
      </c>
      <c r="O459" s="110">
        <v>1.5736640252823821</v>
      </c>
      <c r="P459" s="110">
        <v>1.4307919770695694</v>
      </c>
      <c r="Q459" s="110">
        <v>1.4871840665073597</v>
      </c>
      <c r="R459" s="110">
        <v>1.5197042076910883</v>
      </c>
      <c r="S459" s="110">
        <v>1.680561169989137</v>
      </c>
      <c r="T459" s="110">
        <v>1.6271703481059214</v>
      </c>
      <c r="U459" s="110">
        <v>2.115518488688573</v>
      </c>
      <c r="V459" s="110">
        <v>2.090637398199243</v>
      </c>
      <c r="W459" s="110">
        <v>2.3514581511740782</v>
      </c>
      <c r="X459" s="110">
        <v>0</v>
      </c>
      <c r="Y459" s="110">
        <v>0</v>
      </c>
      <c r="DA459" s="60" t="s">
        <v>4668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50.472598309860985</v>
      </c>
      <c r="D461" s="118">
        <f t="shared" si="239"/>
        <v>52.187843603726222</v>
      </c>
      <c r="E461" s="118">
        <f t="shared" si="239"/>
        <v>49.205315613848974</v>
      </c>
      <c r="F461" s="118">
        <f t="shared" si="239"/>
        <v>47.135581313820367</v>
      </c>
      <c r="G461" s="118">
        <f t="shared" si="239"/>
        <v>42.711558625777577</v>
      </c>
      <c r="H461" s="118">
        <f t="shared" si="239"/>
        <v>45.045306660796349</v>
      </c>
      <c r="I461" s="118">
        <f t="shared" si="239"/>
        <v>44.516243192603902</v>
      </c>
      <c r="J461" s="118">
        <f t="shared" si="239"/>
        <v>42.788192980331743</v>
      </c>
      <c r="K461" s="118">
        <f t="shared" si="239"/>
        <v>45.22548328267915</v>
      </c>
      <c r="L461" s="118">
        <f t="shared" si="239"/>
        <v>50.591492656923208</v>
      </c>
      <c r="M461" s="118">
        <f t="shared" si="239"/>
        <v>0</v>
      </c>
      <c r="N461" s="118">
        <f t="shared" si="239"/>
        <v>0</v>
      </c>
      <c r="O461" s="118">
        <f t="shared" si="239"/>
        <v>34.659247332700012</v>
      </c>
      <c r="P461" s="118">
        <f t="shared" si="239"/>
        <v>31.931304149977144</v>
      </c>
      <c r="Q461" s="118">
        <f t="shared" si="239"/>
        <v>28.415376978615203</v>
      </c>
      <c r="R461" s="118">
        <f t="shared" ref="R461:V461" si="240">R462+R465+R467+R476</f>
        <v>29.378804658439879</v>
      </c>
      <c r="S461" s="118">
        <f t="shared" si="240"/>
        <v>29.173763020375116</v>
      </c>
      <c r="T461" s="118">
        <f t="shared" si="240"/>
        <v>26.139170506792322</v>
      </c>
      <c r="U461" s="118">
        <f t="shared" si="240"/>
        <v>28.74182253906541</v>
      </c>
      <c r="V461" s="118">
        <f t="shared" si="240"/>
        <v>22.962196840195404</v>
      </c>
      <c r="W461" s="118">
        <f t="shared" ref="W461:Y461" si="241">W462+W465+W467+W476</f>
        <v>26.665481780693387</v>
      </c>
      <c r="X461" s="118">
        <f t="shared" si="241"/>
        <v>0</v>
      </c>
      <c r="Y461" s="118">
        <f t="shared" si="241"/>
        <v>0</v>
      </c>
      <c r="DA461" s="129" t="s">
        <v>4819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46.141245557268796</v>
      </c>
      <c r="D462" s="123">
        <f t="shared" si="242"/>
        <v>47.738360500370533</v>
      </c>
      <c r="E462" s="123">
        <f t="shared" si="242"/>
        <v>45.228677129922275</v>
      </c>
      <c r="F462" s="123">
        <f t="shared" si="242"/>
        <v>43.145012365409656</v>
      </c>
      <c r="G462" s="123">
        <f t="shared" si="242"/>
        <v>39.342518558743436</v>
      </c>
      <c r="H462" s="123">
        <f t="shared" si="242"/>
        <v>41.492087617704662</v>
      </c>
      <c r="I462" s="123">
        <f t="shared" si="242"/>
        <v>41.006808024813751</v>
      </c>
      <c r="J462" s="123">
        <f t="shared" si="242"/>
        <v>38.958562662670403</v>
      </c>
      <c r="K462" s="123">
        <f t="shared" si="242"/>
        <v>41.174566255137087</v>
      </c>
      <c r="L462" s="123">
        <f t="shared" si="242"/>
        <v>46.774843006259751</v>
      </c>
      <c r="M462" s="123">
        <f t="shared" si="242"/>
        <v>0</v>
      </c>
      <c r="N462" s="123">
        <f t="shared" si="242"/>
        <v>0</v>
      </c>
      <c r="O462" s="123">
        <f t="shared" si="242"/>
        <v>31.861023112493406</v>
      </c>
      <c r="P462" s="123">
        <f t="shared" si="242"/>
        <v>29.395854685113992</v>
      </c>
      <c r="Q462" s="123">
        <f t="shared" si="242"/>
        <v>25.53793196801443</v>
      </c>
      <c r="R462" s="123">
        <f t="shared" ref="R462:V462" si="243">SUM(R463:R464)</f>
        <v>26.395241883741178</v>
      </c>
      <c r="S462" s="123">
        <f t="shared" si="243"/>
        <v>25.828223722322694</v>
      </c>
      <c r="T462" s="123">
        <f t="shared" si="243"/>
        <v>23.210953586385685</v>
      </c>
      <c r="U462" s="123">
        <f t="shared" si="243"/>
        <v>24.747313287943594</v>
      </c>
      <c r="V462" s="123">
        <f t="shared" si="243"/>
        <v>20.042185544724671</v>
      </c>
      <c r="W462" s="123">
        <f t="shared" ref="W462:Y462" si="244">SUM(W463:W464)</f>
        <v>23.18690705541978</v>
      </c>
      <c r="X462" s="123">
        <f t="shared" si="244"/>
        <v>0</v>
      </c>
      <c r="Y462" s="123">
        <f t="shared" si="244"/>
        <v>0</v>
      </c>
      <c r="DA462" s="130" t="s">
        <v>4820</v>
      </c>
    </row>
    <row r="463" spans="1:105" ht="12" customHeight="1" x14ac:dyDescent="0.25">
      <c r="A463" s="97" t="s">
        <v>212</v>
      </c>
      <c r="B463" s="99"/>
      <c r="C463" s="99">
        <v>46.141245557268796</v>
      </c>
      <c r="D463" s="99">
        <v>47.738360500370533</v>
      </c>
      <c r="E463" s="99">
        <v>45.228677129922275</v>
      </c>
      <c r="F463" s="99">
        <v>43.145012365409656</v>
      </c>
      <c r="G463" s="99">
        <v>39.342518558743436</v>
      </c>
      <c r="H463" s="99">
        <v>41.492087617704662</v>
      </c>
      <c r="I463" s="99">
        <v>41.006808024813751</v>
      </c>
      <c r="J463" s="99">
        <v>38.958562662670403</v>
      </c>
      <c r="K463" s="99">
        <v>41.174566255137087</v>
      </c>
      <c r="L463" s="99">
        <v>46.774843006259751</v>
      </c>
      <c r="M463" s="99">
        <v>0</v>
      </c>
      <c r="N463" s="99">
        <v>0</v>
      </c>
      <c r="O463" s="99">
        <v>31.861023112493406</v>
      </c>
      <c r="P463" s="99">
        <v>29.395854685113992</v>
      </c>
      <c r="Q463" s="99">
        <v>25.53793196801443</v>
      </c>
      <c r="R463" s="99">
        <v>26.395241883741178</v>
      </c>
      <c r="S463" s="99">
        <v>25.828223722322694</v>
      </c>
      <c r="T463" s="99">
        <v>23.210953586385685</v>
      </c>
      <c r="U463" s="99">
        <v>24.747313287943594</v>
      </c>
      <c r="V463" s="99">
        <v>20.042185544724671</v>
      </c>
      <c r="W463" s="99">
        <v>23.18690705541978</v>
      </c>
      <c r="X463" s="99">
        <v>0</v>
      </c>
      <c r="Y463" s="99">
        <v>0</v>
      </c>
      <c r="DA463" s="63" t="s">
        <v>4821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4822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4823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4824</v>
      </c>
    </row>
    <row r="467" spans="1:105" ht="12" customHeight="1" x14ac:dyDescent="0.25">
      <c r="A467" s="121" t="s">
        <v>55</v>
      </c>
      <c r="B467" s="123"/>
      <c r="C467" s="123">
        <v>3.909922147830458</v>
      </c>
      <c r="D467" s="123">
        <v>4.0074360062557517</v>
      </c>
      <c r="E467" s="123">
        <v>3.5787495720984066</v>
      </c>
      <c r="F467" s="123">
        <v>3.5943262457193716</v>
      </c>
      <c r="G467" s="123">
        <v>3.0267036043960029</v>
      </c>
      <c r="H467" s="123">
        <v>3.1984060720528542</v>
      </c>
      <c r="I467" s="123">
        <v>3.1427537042430473</v>
      </c>
      <c r="J467" s="123">
        <v>3.3922590826023633</v>
      </c>
      <c r="K467" s="123">
        <v>3.5516229698533857</v>
      </c>
      <c r="L467" s="123">
        <v>3.3109329191881178</v>
      </c>
      <c r="M467" s="123">
        <v>0</v>
      </c>
      <c r="N467" s="123">
        <v>0</v>
      </c>
      <c r="O467" s="123">
        <v>2.3375627149708951</v>
      </c>
      <c r="P467" s="123">
        <v>2.1104535012381609</v>
      </c>
      <c r="Q467" s="123">
        <v>2.4278557295420398</v>
      </c>
      <c r="R467" s="123">
        <v>2.5329295443955102</v>
      </c>
      <c r="S467" s="123">
        <v>2.8344396803968102</v>
      </c>
      <c r="T467" s="123">
        <v>2.4671020900801288</v>
      </c>
      <c r="U467" s="123">
        <v>3.3354731569847349</v>
      </c>
      <c r="V467" s="123">
        <v>2.3374329945434407</v>
      </c>
      <c r="W467" s="123">
        <v>2.7546735686860635</v>
      </c>
      <c r="X467" s="123">
        <v>0</v>
      </c>
      <c r="Y467" s="123">
        <v>0</v>
      </c>
      <c r="DA467" s="130" t="s">
        <v>4825</v>
      </c>
    </row>
    <row r="468" spans="1:105" ht="12" customHeight="1" x14ac:dyDescent="0.25">
      <c r="A468" s="97" t="s">
        <v>134</v>
      </c>
      <c r="B468" s="99"/>
      <c r="C468" s="99">
        <v>4.1258547319315486</v>
      </c>
      <c r="D468" s="99">
        <v>4.230898980582281</v>
      </c>
      <c r="E468" s="99">
        <v>3.7980165043057483</v>
      </c>
      <c r="F468" s="99">
        <v>3.8126731671883052</v>
      </c>
      <c r="G468" s="99">
        <v>3.2162209571574469</v>
      </c>
      <c r="H468" s="99">
        <v>3.3919822304714584</v>
      </c>
      <c r="I468" s="99">
        <v>3.3037599192214544</v>
      </c>
      <c r="J468" s="99">
        <v>3.5807179205247168</v>
      </c>
      <c r="K468" s="99">
        <v>3.8530522255973993</v>
      </c>
      <c r="L468" s="99">
        <v>3.8952151990448449</v>
      </c>
      <c r="M468" s="99">
        <v>0</v>
      </c>
      <c r="N468" s="99">
        <v>0</v>
      </c>
      <c r="O468" s="99">
        <v>3.3067960358124853</v>
      </c>
      <c r="P468" s="99">
        <v>2.8962606559544972</v>
      </c>
      <c r="Q468" s="99">
        <v>2.8151210606346346</v>
      </c>
      <c r="R468" s="99">
        <v>2.6918584569850323</v>
      </c>
      <c r="S468" s="99">
        <v>2.9034614545653121</v>
      </c>
      <c r="T468" s="99">
        <v>2.5342645789207858</v>
      </c>
      <c r="U468" s="99">
        <v>3.4256668177569289</v>
      </c>
      <c r="V468" s="99">
        <v>2.455603384418088</v>
      </c>
      <c r="W468" s="99">
        <v>3.0251049942738732</v>
      </c>
      <c r="X468" s="99">
        <v>0</v>
      </c>
      <c r="Y468" s="99">
        <v>0</v>
      </c>
      <c r="DA468" s="63" t="s">
        <v>4826</v>
      </c>
    </row>
    <row r="469" spans="1:105" ht="12" customHeight="1" x14ac:dyDescent="0.25">
      <c r="A469" s="97" t="s">
        <v>133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2.6826048532341038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2.336828760907558</v>
      </c>
      <c r="T469" s="99">
        <v>0</v>
      </c>
      <c r="U469" s="99">
        <v>2.7570807774496693</v>
      </c>
      <c r="V469" s="99">
        <v>1.976353306454135</v>
      </c>
      <c r="W469" s="99">
        <v>2.4097026969065425</v>
      </c>
      <c r="X469" s="99">
        <v>0</v>
      </c>
      <c r="Y469" s="99">
        <v>0</v>
      </c>
      <c r="DA469" s="63" t="s">
        <v>4827</v>
      </c>
    </row>
    <row r="470" spans="1:105" ht="12" customHeight="1" x14ac:dyDescent="0.25">
      <c r="A470" s="100" t="s">
        <v>212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2.6826048532341038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2.336828760907558</v>
      </c>
      <c r="T470" s="102">
        <v>0</v>
      </c>
      <c r="U470" s="102">
        <v>2.7570807774496693</v>
      </c>
      <c r="V470" s="102">
        <v>1.976353306454135</v>
      </c>
      <c r="W470" s="102">
        <v>2.4097026969065425</v>
      </c>
      <c r="X470" s="102">
        <v>0</v>
      </c>
      <c r="Y470" s="102">
        <v>0</v>
      </c>
      <c r="DA470" s="131" t="s">
        <v>4828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4829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4830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4831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4832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4833</v>
      </c>
    </row>
    <row r="476" spans="1:105" ht="12" customHeight="1" x14ac:dyDescent="0.25">
      <c r="A476" s="121" t="s">
        <v>54</v>
      </c>
      <c r="B476" s="123"/>
      <c r="C476" s="123">
        <v>0.4214306047617305</v>
      </c>
      <c r="D476" s="123">
        <v>0.44204709709993406</v>
      </c>
      <c r="E476" s="123">
        <v>0.39788891182828851</v>
      </c>
      <c r="F476" s="123">
        <v>0.39624270269133938</v>
      </c>
      <c r="G476" s="123">
        <v>0.34233646263813772</v>
      </c>
      <c r="H476" s="123">
        <v>0.35481297103883419</v>
      </c>
      <c r="I476" s="123">
        <v>0.36668146354709968</v>
      </c>
      <c r="J476" s="123">
        <v>0.43737123505897257</v>
      </c>
      <c r="K476" s="123">
        <v>0.49929405768867863</v>
      </c>
      <c r="L476" s="123">
        <v>0.50571673147533813</v>
      </c>
      <c r="M476" s="123">
        <v>0</v>
      </c>
      <c r="N476" s="123">
        <v>0</v>
      </c>
      <c r="O476" s="123">
        <v>0.46066150523571481</v>
      </c>
      <c r="P476" s="123">
        <v>0.42499596362498882</v>
      </c>
      <c r="Q476" s="123">
        <v>0.4495892810587348</v>
      </c>
      <c r="R476" s="123">
        <v>0.45063323030318891</v>
      </c>
      <c r="S476" s="123">
        <v>0.51109961765561507</v>
      </c>
      <c r="T476" s="123">
        <v>0.46111483032650763</v>
      </c>
      <c r="U476" s="123">
        <v>0.65903609413707764</v>
      </c>
      <c r="V476" s="123">
        <v>0.58257830092729268</v>
      </c>
      <c r="W476" s="123">
        <v>0.72390115658754339</v>
      </c>
      <c r="X476" s="123">
        <v>0</v>
      </c>
      <c r="Y476" s="123">
        <v>0</v>
      </c>
      <c r="DA476" s="130" t="s">
        <v>4834</v>
      </c>
    </row>
    <row r="477" spans="1:105" ht="12" customHeight="1" x14ac:dyDescent="0.25">
      <c r="A477" s="97" t="s">
        <v>175</v>
      </c>
      <c r="B477" s="99"/>
      <c r="C477" s="99">
        <v>0.43610323703583326</v>
      </c>
      <c r="D477" s="99">
        <v>0.45734563051505017</v>
      </c>
      <c r="E477" s="99">
        <v>0.42042728156148129</v>
      </c>
      <c r="F477" s="99">
        <v>0.42494689847685374</v>
      </c>
      <c r="G477" s="99">
        <v>0.36990288191424242</v>
      </c>
      <c r="H477" s="99">
        <v>0.38206815736164962</v>
      </c>
      <c r="I477" s="99">
        <v>0.38774856626642062</v>
      </c>
      <c r="J477" s="99">
        <v>0.45743413574975111</v>
      </c>
      <c r="K477" s="99">
        <v>0.5242587605731126</v>
      </c>
      <c r="L477" s="99">
        <v>0.53704431661097862</v>
      </c>
      <c r="M477" s="99">
        <v>0</v>
      </c>
      <c r="N477" s="99">
        <v>0</v>
      </c>
      <c r="O477" s="99">
        <v>0.50412013780512188</v>
      </c>
      <c r="P477" s="99">
        <v>0.46858529322755171</v>
      </c>
      <c r="Q477" s="99">
        <v>0.47737288831517349</v>
      </c>
      <c r="R477" s="99">
        <v>0.47151199000835603</v>
      </c>
      <c r="S477" s="99">
        <v>0.53291484523847665</v>
      </c>
      <c r="T477" s="99">
        <v>0.4933667182699496</v>
      </c>
      <c r="U477" s="99">
        <v>0.69882695265101424</v>
      </c>
      <c r="V477" s="99">
        <v>0.67177689245683037</v>
      </c>
      <c r="W477" s="99">
        <v>0.86561725602531647</v>
      </c>
      <c r="X477" s="99">
        <v>0</v>
      </c>
      <c r="Y477" s="99">
        <v>0</v>
      </c>
      <c r="DA477" s="63" t="s">
        <v>4835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4836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399250</v>
      </c>
      <c r="C5" s="120">
        <v>409505</v>
      </c>
      <c r="D5" s="120">
        <v>422981</v>
      </c>
      <c r="E5" s="120">
        <v>435446</v>
      </c>
      <c r="F5" s="120">
        <v>457256</v>
      </c>
      <c r="G5" s="120">
        <v>476021</v>
      </c>
      <c r="H5" s="120">
        <v>499142</v>
      </c>
      <c r="I5" s="120">
        <v>522615</v>
      </c>
      <c r="J5" s="120">
        <v>553367</v>
      </c>
      <c r="K5" s="120">
        <v>573442</v>
      </c>
      <c r="L5" s="120">
        <v>587604</v>
      </c>
      <c r="M5" s="120">
        <v>598261</v>
      </c>
      <c r="N5" s="120">
        <v>609785</v>
      </c>
      <c r="O5" s="120">
        <v>619770</v>
      </c>
      <c r="P5" s="120">
        <v>626860</v>
      </c>
      <c r="Q5" s="120">
        <v>626289</v>
      </c>
      <c r="R5" s="120">
        <v>624831</v>
      </c>
      <c r="S5" s="120">
        <v>626037</v>
      </c>
      <c r="T5" s="120">
        <v>630685</v>
      </c>
      <c r="U5" s="120">
        <v>637038</v>
      </c>
      <c r="V5" s="120">
        <v>640369</v>
      </c>
      <c r="W5" s="120">
        <v>641064</v>
      </c>
      <c r="X5" s="120">
        <v>638721</v>
      </c>
      <c r="Y5" s="120">
        <v>636806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204</v>
      </c>
      <c r="B7" s="52">
        <v>399250</v>
      </c>
      <c r="C7" s="52">
        <v>409505</v>
      </c>
      <c r="D7" s="52">
        <v>422981</v>
      </c>
      <c r="E7" s="52">
        <v>435446</v>
      </c>
      <c r="F7" s="52">
        <v>457256</v>
      </c>
      <c r="G7" s="52">
        <v>476021</v>
      </c>
      <c r="H7" s="52">
        <v>499142</v>
      </c>
      <c r="I7" s="52">
        <v>522615</v>
      </c>
      <c r="J7" s="52">
        <v>553367</v>
      </c>
      <c r="K7" s="52">
        <v>573442</v>
      </c>
      <c r="L7" s="52">
        <v>587604</v>
      </c>
      <c r="M7" s="52">
        <v>598261</v>
      </c>
      <c r="N7" s="52">
        <v>609785</v>
      </c>
      <c r="O7" s="52">
        <v>619770</v>
      </c>
      <c r="P7" s="52">
        <v>626860</v>
      </c>
      <c r="Q7" s="52">
        <v>626289</v>
      </c>
      <c r="R7" s="52">
        <v>624831</v>
      </c>
      <c r="S7" s="52">
        <v>626037</v>
      </c>
      <c r="T7" s="52">
        <v>630685</v>
      </c>
      <c r="U7" s="52">
        <v>637038</v>
      </c>
      <c r="V7" s="52">
        <v>640369</v>
      </c>
      <c r="W7" s="52">
        <v>641064</v>
      </c>
      <c r="X7" s="52">
        <v>638721</v>
      </c>
      <c r="Y7" s="52">
        <v>636806</v>
      </c>
      <c r="DA7" s="63" t="s">
        <v>1093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9391</v>
      </c>
      <c r="C9" s="52">
        <v>10178</v>
      </c>
      <c r="D9" s="52">
        <v>10980</v>
      </c>
      <c r="E9" s="52">
        <v>11688</v>
      </c>
      <c r="F9" s="52">
        <v>12787</v>
      </c>
      <c r="G9" s="52">
        <v>14103</v>
      </c>
      <c r="H9" s="52">
        <v>16060</v>
      </c>
      <c r="I9" s="52">
        <v>17832</v>
      </c>
      <c r="J9" s="52">
        <v>20334</v>
      </c>
      <c r="K9" s="52">
        <v>23179</v>
      </c>
      <c r="L9" s="52">
        <v>26297</v>
      </c>
      <c r="M9" s="52">
        <v>27637</v>
      </c>
      <c r="N9" s="52">
        <v>28942</v>
      </c>
      <c r="O9" s="52">
        <v>30243</v>
      </c>
      <c r="P9" s="52">
        <v>30979</v>
      </c>
      <c r="Q9" s="52">
        <v>31334</v>
      </c>
      <c r="R9" s="52">
        <v>30127</v>
      </c>
      <c r="S9" s="52">
        <v>29058</v>
      </c>
      <c r="T9" s="52">
        <v>28446</v>
      </c>
      <c r="U9" s="52">
        <v>29060</v>
      </c>
      <c r="V9" s="52">
        <v>30699</v>
      </c>
      <c r="W9" s="52">
        <v>34678</v>
      </c>
      <c r="X9" s="52">
        <v>37341</v>
      </c>
      <c r="Y9" s="52">
        <v>44300</v>
      </c>
      <c r="DA9" s="63" t="s">
        <v>1094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132</v>
      </c>
      <c r="B11" s="52">
        <v>95217</v>
      </c>
      <c r="C11" s="52">
        <v>101323</v>
      </c>
      <c r="D11" s="52">
        <v>110603</v>
      </c>
      <c r="E11" s="52">
        <v>120133</v>
      </c>
      <c r="F11" s="52">
        <v>132975</v>
      </c>
      <c r="G11" s="52">
        <v>145796</v>
      </c>
      <c r="H11" s="52">
        <v>160995</v>
      </c>
      <c r="I11" s="52">
        <v>177559</v>
      </c>
      <c r="J11" s="52">
        <v>197802</v>
      </c>
      <c r="K11" s="52">
        <v>213555</v>
      </c>
      <c r="L11" s="52">
        <v>224932</v>
      </c>
      <c r="M11" s="52">
        <v>229203</v>
      </c>
      <c r="N11" s="52">
        <v>232736</v>
      </c>
      <c r="O11" s="52">
        <v>235079</v>
      </c>
      <c r="P11" s="52">
        <v>237590</v>
      </c>
      <c r="Q11" s="52">
        <v>237982</v>
      </c>
      <c r="R11" s="52">
        <v>239349</v>
      </c>
      <c r="S11" s="52">
        <v>241414</v>
      </c>
      <c r="T11" s="52">
        <v>245776</v>
      </c>
      <c r="U11" s="52">
        <v>249542</v>
      </c>
      <c r="V11" s="52">
        <v>253583</v>
      </c>
      <c r="W11" s="52">
        <v>259393</v>
      </c>
      <c r="X11" s="52">
        <v>266646</v>
      </c>
      <c r="Y11" s="52">
        <v>271229</v>
      </c>
      <c r="DA11" s="63" t="s">
        <v>1095</v>
      </c>
    </row>
    <row r="12" spans="1:105" ht="12" customHeight="1" x14ac:dyDescent="0.25">
      <c r="A12" s="97" t="s">
        <v>131</v>
      </c>
      <c r="B12" s="52">
        <v>14</v>
      </c>
      <c r="C12" s="52">
        <v>16</v>
      </c>
      <c r="D12" s="52">
        <v>17</v>
      </c>
      <c r="E12" s="52">
        <v>17</v>
      </c>
      <c r="F12" s="52">
        <v>21</v>
      </c>
      <c r="G12" s="52">
        <v>23</v>
      </c>
      <c r="H12" s="52">
        <v>32</v>
      </c>
      <c r="I12" s="52">
        <v>37</v>
      </c>
      <c r="J12" s="52">
        <v>53</v>
      </c>
      <c r="K12" s="52">
        <v>59</v>
      </c>
      <c r="L12" s="52">
        <v>69</v>
      </c>
      <c r="M12" s="52">
        <v>71</v>
      </c>
      <c r="N12" s="52">
        <v>78</v>
      </c>
      <c r="O12" s="52">
        <v>86</v>
      </c>
      <c r="P12" s="52">
        <v>97</v>
      </c>
      <c r="Q12" s="52">
        <v>103</v>
      </c>
      <c r="R12" s="52">
        <v>112</v>
      </c>
      <c r="S12" s="52">
        <v>124</v>
      </c>
      <c r="T12" s="52">
        <v>140</v>
      </c>
      <c r="U12" s="52">
        <v>154</v>
      </c>
      <c r="V12" s="52">
        <v>168</v>
      </c>
      <c r="W12" s="52">
        <v>181</v>
      </c>
      <c r="X12" s="52">
        <v>197</v>
      </c>
      <c r="Y12" s="52">
        <v>205</v>
      </c>
      <c r="DA12" s="63" t="s">
        <v>1096</v>
      </c>
    </row>
    <row r="13" spans="1:105" ht="12" customHeight="1" x14ac:dyDescent="0.25">
      <c r="A13" s="97" t="s">
        <v>124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1097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1098</v>
      </c>
    </row>
    <row r="15" spans="1:105" ht="12" customHeight="1" x14ac:dyDescent="0.25">
      <c r="A15" s="97" t="s">
        <v>122</v>
      </c>
      <c r="B15" s="52">
        <v>299333</v>
      </c>
      <c r="C15" s="52">
        <v>303372</v>
      </c>
      <c r="D15" s="52">
        <v>307582</v>
      </c>
      <c r="E15" s="52">
        <v>310601</v>
      </c>
      <c r="F15" s="52">
        <v>319327</v>
      </c>
      <c r="G15" s="52">
        <v>324805</v>
      </c>
      <c r="H15" s="52">
        <v>330978</v>
      </c>
      <c r="I15" s="52">
        <v>337182</v>
      </c>
      <c r="J15" s="52">
        <v>346028</v>
      </c>
      <c r="K15" s="52">
        <v>349766</v>
      </c>
      <c r="L15" s="52">
        <v>351681</v>
      </c>
      <c r="M15" s="52">
        <v>357357</v>
      </c>
      <c r="N15" s="52">
        <v>364220</v>
      </c>
      <c r="O15" s="52">
        <v>370405</v>
      </c>
      <c r="P15" s="52">
        <v>373120</v>
      </c>
      <c r="Q15" s="52">
        <v>371216</v>
      </c>
      <c r="R15" s="52">
        <v>366823</v>
      </c>
      <c r="S15" s="52">
        <v>364429</v>
      </c>
      <c r="T15" s="52">
        <v>362453</v>
      </c>
      <c r="U15" s="52">
        <v>362989</v>
      </c>
      <c r="V15" s="52">
        <v>360244</v>
      </c>
      <c r="W15" s="52">
        <v>354297</v>
      </c>
      <c r="X15" s="52">
        <v>344350</v>
      </c>
      <c r="Y15" s="52">
        <v>337198</v>
      </c>
      <c r="DA15" s="63" t="s">
        <v>1099</v>
      </c>
    </row>
    <row r="16" spans="1:105" ht="12" customHeight="1" x14ac:dyDescent="0.25">
      <c r="A16" s="97" t="s">
        <v>121</v>
      </c>
      <c r="B16" s="52">
        <v>4686</v>
      </c>
      <c r="C16" s="52">
        <v>4794</v>
      </c>
      <c r="D16" s="52">
        <v>4779</v>
      </c>
      <c r="E16" s="52">
        <v>4695</v>
      </c>
      <c r="F16" s="52">
        <v>4933</v>
      </c>
      <c r="G16" s="52">
        <v>5397</v>
      </c>
      <c r="H16" s="52">
        <v>7137</v>
      </c>
      <c r="I16" s="52">
        <v>7837</v>
      </c>
      <c r="J16" s="52">
        <v>9484</v>
      </c>
      <c r="K16" s="52">
        <v>10062</v>
      </c>
      <c r="L16" s="52">
        <v>10922</v>
      </c>
      <c r="M16" s="52">
        <v>11630</v>
      </c>
      <c r="N16" s="52">
        <v>12751</v>
      </c>
      <c r="O16" s="52">
        <v>14200</v>
      </c>
      <c r="P16" s="52">
        <v>16053</v>
      </c>
      <c r="Q16" s="52">
        <v>16988</v>
      </c>
      <c r="R16" s="52">
        <v>18547</v>
      </c>
      <c r="S16" s="52">
        <v>20070</v>
      </c>
      <c r="T16" s="52">
        <v>22316</v>
      </c>
      <c r="U16" s="52">
        <v>24353</v>
      </c>
      <c r="V16" s="52">
        <v>26374</v>
      </c>
      <c r="W16" s="52">
        <v>27193</v>
      </c>
      <c r="X16" s="52">
        <v>27528</v>
      </c>
      <c r="Y16" s="52">
        <v>28174</v>
      </c>
      <c r="DA16" s="63" t="s">
        <v>1100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DA17" s="134"/>
    </row>
    <row r="18" spans="1:105" ht="12" customHeight="1" x14ac:dyDescent="0.25">
      <c r="A18" s="97" t="s">
        <v>202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X18" s="52">
        <v>0</v>
      </c>
      <c r="Y18" s="52">
        <v>0</v>
      </c>
      <c r="DA18" s="63" t="s">
        <v>1101</v>
      </c>
    </row>
    <row r="19" spans="1:105" ht="12" customHeight="1" x14ac:dyDescent="0.25">
      <c r="A19" s="97" t="s">
        <v>50</v>
      </c>
      <c r="B19" s="52">
        <v>39648</v>
      </c>
      <c r="C19" s="52">
        <v>43202</v>
      </c>
      <c r="D19" s="52">
        <v>46604</v>
      </c>
      <c r="E19" s="52">
        <v>49680</v>
      </c>
      <c r="F19" s="52">
        <v>49472</v>
      </c>
      <c r="G19" s="52">
        <v>49279</v>
      </c>
      <c r="H19" s="52">
        <v>48451</v>
      </c>
      <c r="I19" s="52">
        <v>50342</v>
      </c>
      <c r="J19" s="52">
        <v>57211</v>
      </c>
      <c r="K19" s="52">
        <v>58757</v>
      </c>
      <c r="L19" s="52">
        <v>54498</v>
      </c>
      <c r="M19" s="52">
        <v>45859</v>
      </c>
      <c r="N19" s="52">
        <v>41546</v>
      </c>
      <c r="O19" s="52">
        <v>40925</v>
      </c>
      <c r="P19" s="52">
        <v>43020</v>
      </c>
      <c r="Q19" s="52">
        <v>42650</v>
      </c>
      <c r="R19" s="52">
        <v>42318</v>
      </c>
      <c r="S19" s="52">
        <v>40823</v>
      </c>
      <c r="T19" s="52">
        <v>39151</v>
      </c>
      <c r="U19" s="52">
        <v>38201</v>
      </c>
      <c r="V19" s="52">
        <v>36591</v>
      </c>
      <c r="W19" s="52">
        <v>34027</v>
      </c>
      <c r="X19" s="52">
        <v>30123</v>
      </c>
      <c r="Y19" s="52">
        <v>26264</v>
      </c>
      <c r="DA19" s="63" t="s">
        <v>1102</v>
      </c>
    </row>
    <row r="20" spans="1:105" ht="12" customHeight="1" x14ac:dyDescent="0.25">
      <c r="A20" s="109" t="s">
        <v>120</v>
      </c>
      <c r="B20" s="36">
        <v>359602</v>
      </c>
      <c r="C20" s="36">
        <v>366303</v>
      </c>
      <c r="D20" s="36">
        <v>376377</v>
      </c>
      <c r="E20" s="36">
        <v>385766</v>
      </c>
      <c r="F20" s="36">
        <v>407784</v>
      </c>
      <c r="G20" s="36">
        <v>426742</v>
      </c>
      <c r="H20" s="36">
        <v>450691</v>
      </c>
      <c r="I20" s="36">
        <v>472273</v>
      </c>
      <c r="J20" s="36">
        <v>496156</v>
      </c>
      <c r="K20" s="36">
        <v>514685</v>
      </c>
      <c r="L20" s="36">
        <v>533106</v>
      </c>
      <c r="M20" s="36">
        <v>552402</v>
      </c>
      <c r="N20" s="36">
        <v>568239</v>
      </c>
      <c r="O20" s="36">
        <v>578845</v>
      </c>
      <c r="P20" s="36">
        <v>583840</v>
      </c>
      <c r="Q20" s="36">
        <v>583639</v>
      </c>
      <c r="R20" s="36">
        <v>582513</v>
      </c>
      <c r="S20" s="36">
        <v>585214</v>
      </c>
      <c r="T20" s="36">
        <v>591534</v>
      </c>
      <c r="U20" s="36">
        <v>598837</v>
      </c>
      <c r="V20" s="36">
        <v>603778</v>
      </c>
      <c r="W20" s="36">
        <v>607037</v>
      </c>
      <c r="X20" s="36">
        <v>608598</v>
      </c>
      <c r="Y20" s="36">
        <v>610542</v>
      </c>
      <c r="DA20" s="60" t="s">
        <v>1103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DA22" s="129" t="s">
        <v>1175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DA23" s="133"/>
    </row>
    <row r="24" spans="1:105" ht="12" customHeight="1" x14ac:dyDescent="0.25">
      <c r="A24" s="97" t="s">
        <v>204</v>
      </c>
      <c r="B24" s="52"/>
      <c r="C24" s="52">
        <v>31191</v>
      </c>
      <c r="D24" s="52">
        <v>31202</v>
      </c>
      <c r="E24" s="52">
        <v>31272</v>
      </c>
      <c r="F24" s="52">
        <v>31471</v>
      </c>
      <c r="G24" s="52">
        <v>31862</v>
      </c>
      <c r="H24" s="52">
        <v>32517</v>
      </c>
      <c r="I24" s="52">
        <v>33520</v>
      </c>
      <c r="J24" s="52">
        <v>34945</v>
      </c>
      <c r="K24" s="52">
        <v>36882</v>
      </c>
      <c r="L24" s="52">
        <v>39414</v>
      </c>
      <c r="M24" s="52">
        <v>42643</v>
      </c>
      <c r="N24" s="52">
        <v>46629</v>
      </c>
      <c r="O24" s="52">
        <v>45220</v>
      </c>
      <c r="P24" s="52">
        <v>26033</v>
      </c>
      <c r="Q24" s="52">
        <v>32801</v>
      </c>
      <c r="R24" s="52">
        <v>40619</v>
      </c>
      <c r="S24" s="52">
        <v>49558</v>
      </c>
      <c r="T24" s="52">
        <v>51377</v>
      </c>
      <c r="U24" s="52">
        <v>52771</v>
      </c>
      <c r="V24" s="52">
        <v>54506</v>
      </c>
      <c r="W24" s="52">
        <v>54508</v>
      </c>
      <c r="X24" s="52">
        <v>55034</v>
      </c>
      <c r="Y24" s="52">
        <v>54577</v>
      </c>
      <c r="DA24" s="63" t="s">
        <v>1176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DA25" s="134"/>
    </row>
    <row r="26" spans="1:105" ht="12" customHeight="1" x14ac:dyDescent="0.25">
      <c r="A26" s="97" t="s">
        <v>53</v>
      </c>
      <c r="B26" s="52"/>
      <c r="C26" s="52">
        <v>1467</v>
      </c>
      <c r="D26" s="52">
        <v>1472</v>
      </c>
      <c r="E26" s="52">
        <v>1502</v>
      </c>
      <c r="F26" s="52">
        <v>1588</v>
      </c>
      <c r="G26" s="52">
        <v>1748</v>
      </c>
      <c r="H26" s="52">
        <v>2025</v>
      </c>
      <c r="I26" s="52">
        <v>1564</v>
      </c>
      <c r="J26" s="52">
        <v>1592</v>
      </c>
      <c r="K26" s="52">
        <v>2449</v>
      </c>
      <c r="L26" s="52">
        <v>2621</v>
      </c>
      <c r="M26" s="52">
        <v>2888</v>
      </c>
      <c r="N26" s="52">
        <v>3334</v>
      </c>
      <c r="O26" s="52">
        <v>4041</v>
      </c>
      <c r="P26" s="52">
        <v>4082</v>
      </c>
      <c r="Q26" s="52">
        <v>4239</v>
      </c>
      <c r="R26" s="52">
        <v>4729</v>
      </c>
      <c r="S26" s="52">
        <v>5161</v>
      </c>
      <c r="T26" s="52">
        <v>5002</v>
      </c>
      <c r="U26" s="52">
        <v>4637</v>
      </c>
      <c r="V26" s="52">
        <v>4782</v>
      </c>
      <c r="W26" s="52">
        <v>4748</v>
      </c>
      <c r="X26" s="52">
        <v>4473</v>
      </c>
      <c r="Y26" s="52">
        <v>4383</v>
      </c>
      <c r="DA26" s="63" t="s">
        <v>1177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DA27" s="134"/>
    </row>
    <row r="28" spans="1:105" ht="12" customHeight="1" x14ac:dyDescent="0.25">
      <c r="A28" s="97" t="s">
        <v>132</v>
      </c>
      <c r="B28" s="52"/>
      <c r="C28" s="52">
        <v>7439</v>
      </c>
      <c r="D28" s="52">
        <v>7442</v>
      </c>
      <c r="E28" s="52">
        <v>7465</v>
      </c>
      <c r="F28" s="52">
        <v>7534</v>
      </c>
      <c r="G28" s="52">
        <v>7674</v>
      </c>
      <c r="H28" s="52">
        <v>7909</v>
      </c>
      <c r="I28" s="52">
        <v>8274</v>
      </c>
      <c r="J28" s="52">
        <v>18673</v>
      </c>
      <c r="K28" s="52">
        <v>18173</v>
      </c>
      <c r="L28" s="52">
        <v>20707</v>
      </c>
      <c r="M28" s="52">
        <v>23616</v>
      </c>
      <c r="N28" s="52">
        <v>27170</v>
      </c>
      <c r="O28" s="52">
        <v>26838</v>
      </c>
      <c r="P28" s="52">
        <v>10452</v>
      </c>
      <c r="Q28" s="52">
        <v>13805</v>
      </c>
      <c r="R28" s="52">
        <v>18245</v>
      </c>
      <c r="S28" s="52">
        <v>24626</v>
      </c>
      <c r="T28" s="52">
        <v>25311</v>
      </c>
      <c r="U28" s="52">
        <v>25582</v>
      </c>
      <c r="V28" s="52">
        <v>26787</v>
      </c>
      <c r="W28" s="52">
        <v>26443</v>
      </c>
      <c r="X28" s="52">
        <v>26546</v>
      </c>
      <c r="Y28" s="52">
        <v>27278</v>
      </c>
      <c r="DA28" s="63" t="s">
        <v>1178</v>
      </c>
    </row>
    <row r="29" spans="1:105" ht="12" customHeight="1" x14ac:dyDescent="0.25">
      <c r="A29" s="97" t="s">
        <v>131</v>
      </c>
      <c r="B29" s="52"/>
      <c r="C29" s="52">
        <v>1</v>
      </c>
      <c r="D29" s="52">
        <v>1</v>
      </c>
      <c r="E29" s="52">
        <v>1</v>
      </c>
      <c r="F29" s="52">
        <v>1</v>
      </c>
      <c r="G29" s="52">
        <v>1</v>
      </c>
      <c r="H29" s="52">
        <v>2</v>
      </c>
      <c r="I29" s="52">
        <v>1</v>
      </c>
      <c r="J29" s="52">
        <v>2</v>
      </c>
      <c r="K29" s="52">
        <v>3</v>
      </c>
      <c r="L29" s="52">
        <v>4</v>
      </c>
      <c r="M29" s="52">
        <v>6</v>
      </c>
      <c r="N29" s="52">
        <v>1</v>
      </c>
      <c r="O29" s="52">
        <v>7</v>
      </c>
      <c r="P29" s="52">
        <v>0</v>
      </c>
      <c r="Q29" s="52">
        <v>1</v>
      </c>
      <c r="R29" s="52">
        <v>1</v>
      </c>
      <c r="S29" s="52">
        <v>9</v>
      </c>
      <c r="T29" s="52">
        <v>9</v>
      </c>
      <c r="U29" s="52">
        <v>9</v>
      </c>
      <c r="V29" s="52">
        <v>11</v>
      </c>
      <c r="W29" s="52">
        <v>8</v>
      </c>
      <c r="X29" s="52">
        <v>15</v>
      </c>
      <c r="Y29" s="52">
        <v>10</v>
      </c>
      <c r="DA29" s="63" t="s">
        <v>1179</v>
      </c>
    </row>
    <row r="30" spans="1:105" ht="12" customHeight="1" x14ac:dyDescent="0.25">
      <c r="A30" s="97" t="s">
        <v>124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1180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1181</v>
      </c>
    </row>
    <row r="32" spans="1:105" ht="12" customHeight="1" x14ac:dyDescent="0.25">
      <c r="A32" s="97" t="s">
        <v>122</v>
      </c>
      <c r="B32" s="52"/>
      <c r="C32" s="52">
        <v>46771</v>
      </c>
      <c r="D32" s="52">
        <v>46870</v>
      </c>
      <c r="E32" s="52">
        <v>47565</v>
      </c>
      <c r="F32" s="52">
        <v>49454</v>
      </c>
      <c r="G32" s="52">
        <v>53143</v>
      </c>
      <c r="H32" s="52">
        <v>59301</v>
      </c>
      <c r="I32" s="52">
        <v>40567</v>
      </c>
      <c r="J32" s="52">
        <v>40192</v>
      </c>
      <c r="K32" s="52">
        <v>54933</v>
      </c>
      <c r="L32" s="52">
        <v>55869</v>
      </c>
      <c r="M32" s="52">
        <v>56781</v>
      </c>
      <c r="N32" s="52">
        <v>58632</v>
      </c>
      <c r="O32" s="52">
        <v>56486</v>
      </c>
      <c r="P32" s="52">
        <v>53342</v>
      </c>
      <c r="Q32" s="52">
        <v>54791</v>
      </c>
      <c r="R32" s="52">
        <v>57964</v>
      </c>
      <c r="S32" s="52">
        <v>60063</v>
      </c>
      <c r="T32" s="52">
        <v>60303</v>
      </c>
      <c r="U32" s="52">
        <v>60831</v>
      </c>
      <c r="V32" s="52">
        <v>59636</v>
      </c>
      <c r="W32" s="52">
        <v>56775</v>
      </c>
      <c r="X32" s="52">
        <v>54188</v>
      </c>
      <c r="Y32" s="52">
        <v>54977</v>
      </c>
      <c r="DA32" s="63" t="s">
        <v>1182</v>
      </c>
    </row>
    <row r="33" spans="1:105" ht="12" customHeight="1" x14ac:dyDescent="0.25">
      <c r="A33" s="97" t="s">
        <v>121</v>
      </c>
      <c r="B33" s="52"/>
      <c r="C33" s="52">
        <v>732</v>
      </c>
      <c r="D33" s="52">
        <v>734</v>
      </c>
      <c r="E33" s="52">
        <v>745</v>
      </c>
      <c r="F33" s="52">
        <v>775</v>
      </c>
      <c r="G33" s="52">
        <v>829</v>
      </c>
      <c r="H33" s="52">
        <v>926</v>
      </c>
      <c r="I33" s="52">
        <v>633</v>
      </c>
      <c r="J33" s="52">
        <v>696</v>
      </c>
      <c r="K33" s="52">
        <v>982</v>
      </c>
      <c r="L33" s="52">
        <v>1086</v>
      </c>
      <c r="M33" s="52">
        <v>1298</v>
      </c>
      <c r="N33" s="52">
        <v>1599</v>
      </c>
      <c r="O33" s="52">
        <v>1822</v>
      </c>
      <c r="P33" s="52">
        <v>1939</v>
      </c>
      <c r="Q33" s="52">
        <v>1933</v>
      </c>
      <c r="R33" s="52">
        <v>2221</v>
      </c>
      <c r="S33" s="52">
        <v>2163</v>
      </c>
      <c r="T33" s="52">
        <v>2488</v>
      </c>
      <c r="U33" s="52">
        <v>2807</v>
      </c>
      <c r="V33" s="52">
        <v>3212</v>
      </c>
      <c r="W33" s="52">
        <v>3478</v>
      </c>
      <c r="X33" s="52">
        <v>3630</v>
      </c>
      <c r="Y33" s="52">
        <v>3732</v>
      </c>
      <c r="DA33" s="63" t="s">
        <v>1183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DA34" s="134"/>
    </row>
    <row r="35" spans="1:105" ht="12" customHeight="1" x14ac:dyDescent="0.25">
      <c r="A35" s="97" t="s">
        <v>202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1184</v>
      </c>
    </row>
    <row r="36" spans="1:105" ht="12" customHeight="1" x14ac:dyDescent="0.25">
      <c r="A36" s="97" t="s">
        <v>50</v>
      </c>
      <c r="B36" s="52"/>
      <c r="C36" s="52">
        <v>6195</v>
      </c>
      <c r="D36" s="52">
        <v>6214</v>
      </c>
      <c r="E36" s="52">
        <v>6347</v>
      </c>
      <c r="F36" s="52">
        <v>6706</v>
      </c>
      <c r="G36" s="52">
        <v>7397</v>
      </c>
      <c r="H36" s="52">
        <v>8503</v>
      </c>
      <c r="I36" s="52">
        <v>6390</v>
      </c>
      <c r="J36" s="52">
        <v>7035</v>
      </c>
      <c r="K36" s="52">
        <v>8898</v>
      </c>
      <c r="L36" s="52">
        <v>8639</v>
      </c>
      <c r="M36" s="52">
        <v>9751</v>
      </c>
      <c r="N36" s="52">
        <v>6807</v>
      </c>
      <c r="O36" s="52">
        <v>8376</v>
      </c>
      <c r="P36" s="52">
        <v>7539</v>
      </c>
      <c r="Q36" s="52">
        <v>8645</v>
      </c>
      <c r="R36" s="52">
        <v>8772</v>
      </c>
      <c r="S36" s="52">
        <v>6422</v>
      </c>
      <c r="T36" s="52">
        <v>4505</v>
      </c>
      <c r="U36" s="52">
        <v>4622</v>
      </c>
      <c r="V36" s="52">
        <v>6300</v>
      </c>
      <c r="W36" s="52">
        <v>7868</v>
      </c>
      <c r="X36" s="52">
        <v>7630</v>
      </c>
      <c r="Y36" s="52">
        <v>6496</v>
      </c>
      <c r="DA36" s="63" t="s">
        <v>1185</v>
      </c>
    </row>
    <row r="37" spans="1:105" ht="12" customHeight="1" x14ac:dyDescent="0.25">
      <c r="A37" s="109" t="s">
        <v>120</v>
      </c>
      <c r="B37" s="36"/>
      <c r="C37" s="36">
        <v>56188</v>
      </c>
      <c r="D37" s="36">
        <v>56311</v>
      </c>
      <c r="E37" s="36">
        <v>57176</v>
      </c>
      <c r="F37" s="36">
        <v>59561</v>
      </c>
      <c r="G37" s="36">
        <v>64263</v>
      </c>
      <c r="H37" s="36">
        <v>72227</v>
      </c>
      <c r="I37" s="36">
        <v>50726</v>
      </c>
      <c r="J37" s="36">
        <v>54747</v>
      </c>
      <c r="K37" s="36">
        <v>69126</v>
      </c>
      <c r="L37" s="36">
        <v>74385</v>
      </c>
      <c r="M37" s="36">
        <v>79811</v>
      </c>
      <c r="N37" s="36">
        <v>88181</v>
      </c>
      <c r="O37" s="36">
        <v>87467</v>
      </c>
      <c r="P37" s="36">
        <v>72848</v>
      </c>
      <c r="Q37" s="36">
        <v>80479</v>
      </c>
      <c r="R37" s="36">
        <v>88521</v>
      </c>
      <c r="S37" s="36">
        <v>96205</v>
      </c>
      <c r="T37" s="36">
        <v>98226</v>
      </c>
      <c r="U37" s="36">
        <v>98173</v>
      </c>
      <c r="V37" s="36">
        <v>96478</v>
      </c>
      <c r="W37" s="36">
        <v>90912</v>
      </c>
      <c r="X37" s="36">
        <v>87330</v>
      </c>
      <c r="Y37" s="36">
        <v>91441</v>
      </c>
      <c r="DA37" s="60" t="s">
        <v>1186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DA39" s="129" t="s">
        <v>1262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DA40" s="133"/>
    </row>
    <row r="41" spans="1:105" ht="12" customHeight="1" x14ac:dyDescent="0.25">
      <c r="A41" s="97" t="s">
        <v>204</v>
      </c>
      <c r="B41" s="52"/>
      <c r="C41" s="52">
        <v>41446</v>
      </c>
      <c r="D41" s="52">
        <v>44678</v>
      </c>
      <c r="E41" s="52">
        <v>43737</v>
      </c>
      <c r="F41" s="52">
        <v>53281</v>
      </c>
      <c r="G41" s="52">
        <v>50627</v>
      </c>
      <c r="H41" s="52">
        <v>55638</v>
      </c>
      <c r="I41" s="52">
        <v>56993</v>
      </c>
      <c r="J41" s="52">
        <v>65697</v>
      </c>
      <c r="K41" s="52">
        <v>56957</v>
      </c>
      <c r="L41" s="52">
        <v>53576</v>
      </c>
      <c r="M41" s="52">
        <v>53300</v>
      </c>
      <c r="N41" s="52">
        <v>58153</v>
      </c>
      <c r="O41" s="52">
        <v>55205</v>
      </c>
      <c r="P41" s="52">
        <v>33123</v>
      </c>
      <c r="Q41" s="52">
        <v>32230</v>
      </c>
      <c r="R41" s="52">
        <v>39161</v>
      </c>
      <c r="S41" s="52">
        <v>50764</v>
      </c>
      <c r="T41" s="52">
        <v>56025</v>
      </c>
      <c r="U41" s="52">
        <v>59124</v>
      </c>
      <c r="V41" s="52">
        <v>57837</v>
      </c>
      <c r="W41" s="52">
        <v>55203</v>
      </c>
      <c r="X41" s="52">
        <v>52691</v>
      </c>
      <c r="Y41" s="52">
        <v>52662</v>
      </c>
      <c r="DA41" s="63" t="s">
        <v>1263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53</v>
      </c>
      <c r="B43" s="52"/>
      <c r="C43" s="52">
        <v>2254</v>
      </c>
      <c r="D43" s="52">
        <v>2274</v>
      </c>
      <c r="E43" s="52">
        <v>2210</v>
      </c>
      <c r="F43" s="52">
        <v>2687</v>
      </c>
      <c r="G43" s="52">
        <v>3064</v>
      </c>
      <c r="H43" s="52">
        <v>3982</v>
      </c>
      <c r="I43" s="52">
        <v>3336</v>
      </c>
      <c r="J43" s="52">
        <v>4094</v>
      </c>
      <c r="K43" s="52">
        <v>5294</v>
      </c>
      <c r="L43" s="52">
        <v>5739</v>
      </c>
      <c r="M43" s="52">
        <v>4228</v>
      </c>
      <c r="N43" s="52">
        <v>4639</v>
      </c>
      <c r="O43" s="52">
        <v>5342</v>
      </c>
      <c r="P43" s="52">
        <v>4818</v>
      </c>
      <c r="Q43" s="52">
        <v>4594</v>
      </c>
      <c r="R43" s="52">
        <v>3522</v>
      </c>
      <c r="S43" s="52">
        <v>4092</v>
      </c>
      <c r="T43" s="52">
        <v>4390</v>
      </c>
      <c r="U43" s="52">
        <v>5251</v>
      </c>
      <c r="V43" s="52">
        <v>6421</v>
      </c>
      <c r="W43" s="52">
        <v>8727</v>
      </c>
      <c r="X43" s="52">
        <v>7136</v>
      </c>
      <c r="Y43" s="52">
        <v>11342</v>
      </c>
      <c r="DA43" s="63" t="s">
        <v>1264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DA44" s="134"/>
    </row>
    <row r="45" spans="1:105" ht="12" customHeight="1" x14ac:dyDescent="0.25">
      <c r="A45" s="97" t="s">
        <v>132</v>
      </c>
      <c r="B45" s="52"/>
      <c r="C45" s="52">
        <v>13545</v>
      </c>
      <c r="D45" s="52">
        <v>16722</v>
      </c>
      <c r="E45" s="52">
        <v>16995</v>
      </c>
      <c r="F45" s="52">
        <v>20376</v>
      </c>
      <c r="G45" s="52">
        <v>20495</v>
      </c>
      <c r="H45" s="52">
        <v>23108</v>
      </c>
      <c r="I45" s="52">
        <v>24838</v>
      </c>
      <c r="J45" s="52">
        <v>38916</v>
      </c>
      <c r="K45" s="52">
        <v>33926</v>
      </c>
      <c r="L45" s="52">
        <v>32084</v>
      </c>
      <c r="M45" s="52">
        <v>27887</v>
      </c>
      <c r="N45" s="52">
        <v>30703</v>
      </c>
      <c r="O45" s="52">
        <v>29181</v>
      </c>
      <c r="P45" s="52">
        <v>12963</v>
      </c>
      <c r="Q45" s="52">
        <v>14197</v>
      </c>
      <c r="R45" s="52">
        <v>19612</v>
      </c>
      <c r="S45" s="52">
        <v>26691</v>
      </c>
      <c r="T45" s="52">
        <v>29673</v>
      </c>
      <c r="U45" s="52">
        <v>29348</v>
      </c>
      <c r="V45" s="52">
        <v>30828</v>
      </c>
      <c r="W45" s="52">
        <v>32253</v>
      </c>
      <c r="X45" s="52">
        <v>33799</v>
      </c>
      <c r="Y45" s="52">
        <v>31861</v>
      </c>
      <c r="DA45" s="63" t="s">
        <v>1265</v>
      </c>
    </row>
    <row r="46" spans="1:105" ht="12" customHeight="1" x14ac:dyDescent="0.25">
      <c r="A46" s="97" t="s">
        <v>131</v>
      </c>
      <c r="B46" s="52"/>
      <c r="C46" s="52">
        <v>3</v>
      </c>
      <c r="D46" s="52">
        <v>2</v>
      </c>
      <c r="E46" s="52">
        <v>1</v>
      </c>
      <c r="F46" s="52">
        <v>5</v>
      </c>
      <c r="G46" s="52">
        <v>3</v>
      </c>
      <c r="H46" s="52">
        <v>11</v>
      </c>
      <c r="I46" s="52">
        <v>6</v>
      </c>
      <c r="J46" s="52">
        <v>18</v>
      </c>
      <c r="K46" s="52">
        <v>9</v>
      </c>
      <c r="L46" s="52">
        <v>14</v>
      </c>
      <c r="M46" s="52">
        <v>8</v>
      </c>
      <c r="N46" s="52">
        <v>8</v>
      </c>
      <c r="O46" s="52">
        <v>15</v>
      </c>
      <c r="P46" s="52">
        <v>11</v>
      </c>
      <c r="Q46" s="52">
        <v>7</v>
      </c>
      <c r="R46" s="52">
        <v>10</v>
      </c>
      <c r="S46" s="52">
        <v>21</v>
      </c>
      <c r="T46" s="52">
        <v>25</v>
      </c>
      <c r="U46" s="52">
        <v>23</v>
      </c>
      <c r="V46" s="52">
        <v>25</v>
      </c>
      <c r="W46" s="52">
        <v>21</v>
      </c>
      <c r="X46" s="52">
        <v>31</v>
      </c>
      <c r="Y46" s="52">
        <v>18</v>
      </c>
      <c r="DA46" s="63" t="s">
        <v>1266</v>
      </c>
    </row>
    <row r="47" spans="1:105" ht="12" customHeight="1" x14ac:dyDescent="0.25">
      <c r="A47" s="97" t="s">
        <v>124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X47" s="52">
        <v>0</v>
      </c>
      <c r="Y47" s="52">
        <v>0</v>
      </c>
      <c r="DA47" s="63" t="s">
        <v>1267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1268</v>
      </c>
    </row>
    <row r="49" spans="1:105" ht="12" customHeight="1" x14ac:dyDescent="0.25">
      <c r="A49" s="97" t="s">
        <v>122</v>
      </c>
      <c r="B49" s="52"/>
      <c r="C49" s="52">
        <v>50810</v>
      </c>
      <c r="D49" s="52">
        <v>51080</v>
      </c>
      <c r="E49" s="52">
        <v>50584</v>
      </c>
      <c r="F49" s="52">
        <v>58180</v>
      </c>
      <c r="G49" s="52">
        <v>58621</v>
      </c>
      <c r="H49" s="52">
        <v>65474</v>
      </c>
      <c r="I49" s="52">
        <v>46771</v>
      </c>
      <c r="J49" s="52">
        <v>49038</v>
      </c>
      <c r="K49" s="52">
        <v>58671</v>
      </c>
      <c r="L49" s="52">
        <v>57784</v>
      </c>
      <c r="M49" s="52">
        <v>62457</v>
      </c>
      <c r="N49" s="52">
        <v>65495</v>
      </c>
      <c r="O49" s="52">
        <v>62671</v>
      </c>
      <c r="P49" s="52">
        <v>56057</v>
      </c>
      <c r="Q49" s="52">
        <v>52887</v>
      </c>
      <c r="R49" s="52">
        <v>53571</v>
      </c>
      <c r="S49" s="52">
        <v>57669</v>
      </c>
      <c r="T49" s="52">
        <v>58327</v>
      </c>
      <c r="U49" s="52">
        <v>61367</v>
      </c>
      <c r="V49" s="52">
        <v>56891</v>
      </c>
      <c r="W49" s="52">
        <v>50828</v>
      </c>
      <c r="X49" s="52">
        <v>44241</v>
      </c>
      <c r="Y49" s="52">
        <v>47825</v>
      </c>
      <c r="DA49" s="63" t="s">
        <v>1269</v>
      </c>
    </row>
    <row r="50" spans="1:105" ht="12" customHeight="1" x14ac:dyDescent="0.25">
      <c r="A50" s="97" t="s">
        <v>121</v>
      </c>
      <c r="B50" s="52"/>
      <c r="C50" s="52">
        <v>840</v>
      </c>
      <c r="D50" s="52">
        <v>719</v>
      </c>
      <c r="E50" s="52">
        <v>661</v>
      </c>
      <c r="F50" s="52">
        <v>1013</v>
      </c>
      <c r="G50" s="52">
        <v>1293</v>
      </c>
      <c r="H50" s="52">
        <v>2666</v>
      </c>
      <c r="I50" s="52">
        <v>1333</v>
      </c>
      <c r="J50" s="52">
        <v>2343</v>
      </c>
      <c r="K50" s="52">
        <v>1560</v>
      </c>
      <c r="L50" s="52">
        <v>1946</v>
      </c>
      <c r="M50" s="52">
        <v>2006</v>
      </c>
      <c r="N50" s="52">
        <v>2720</v>
      </c>
      <c r="O50" s="52">
        <v>3271</v>
      </c>
      <c r="P50" s="52">
        <v>3792</v>
      </c>
      <c r="Q50" s="52">
        <v>2868</v>
      </c>
      <c r="R50" s="52">
        <v>3780</v>
      </c>
      <c r="S50" s="52">
        <v>3686</v>
      </c>
      <c r="T50" s="52">
        <v>4734</v>
      </c>
      <c r="U50" s="52">
        <v>4844</v>
      </c>
      <c r="V50" s="52">
        <v>5233</v>
      </c>
      <c r="W50" s="52">
        <v>4297</v>
      </c>
      <c r="X50" s="52">
        <v>3965</v>
      </c>
      <c r="Y50" s="52">
        <v>4378</v>
      </c>
      <c r="DA50" s="63" t="s">
        <v>1270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DA51" s="134"/>
    </row>
    <row r="52" spans="1:105" ht="12" customHeight="1" x14ac:dyDescent="0.25">
      <c r="A52" s="97" t="s">
        <v>202</v>
      </c>
      <c r="B52" s="52"/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X52" s="52">
        <v>0</v>
      </c>
      <c r="Y52" s="52">
        <v>0</v>
      </c>
      <c r="DA52" s="63" t="s">
        <v>1271</v>
      </c>
    </row>
    <row r="53" spans="1:105" ht="12" customHeight="1" x14ac:dyDescent="0.25">
      <c r="A53" s="97" t="s">
        <v>50</v>
      </c>
      <c r="B53" s="52"/>
      <c r="C53" s="52">
        <v>9749</v>
      </c>
      <c r="D53" s="52">
        <v>9616</v>
      </c>
      <c r="E53" s="52">
        <v>9423</v>
      </c>
      <c r="F53" s="52">
        <v>6498</v>
      </c>
      <c r="G53" s="52">
        <v>7204</v>
      </c>
      <c r="H53" s="52">
        <v>7675</v>
      </c>
      <c r="I53" s="52">
        <v>8281</v>
      </c>
      <c r="J53" s="52">
        <v>13904</v>
      </c>
      <c r="K53" s="52">
        <v>10444</v>
      </c>
      <c r="L53" s="52">
        <v>4380</v>
      </c>
      <c r="M53" s="52">
        <v>1112</v>
      </c>
      <c r="N53" s="52">
        <v>2494</v>
      </c>
      <c r="O53" s="52">
        <v>7755</v>
      </c>
      <c r="P53" s="52">
        <v>9634</v>
      </c>
      <c r="Q53" s="52">
        <v>8275</v>
      </c>
      <c r="R53" s="52">
        <v>8440</v>
      </c>
      <c r="S53" s="52">
        <v>4927</v>
      </c>
      <c r="T53" s="52">
        <v>2833</v>
      </c>
      <c r="U53" s="52">
        <v>3672</v>
      </c>
      <c r="V53" s="52">
        <v>4690</v>
      </c>
      <c r="W53" s="52">
        <v>5304</v>
      </c>
      <c r="X53" s="52">
        <v>3726</v>
      </c>
      <c r="Y53" s="52">
        <v>2637</v>
      </c>
      <c r="DA53" s="63" t="s">
        <v>1272</v>
      </c>
    </row>
    <row r="54" spans="1:105" ht="12" customHeight="1" x14ac:dyDescent="0.25">
      <c r="A54" s="109" t="s">
        <v>120</v>
      </c>
      <c r="B54" s="36"/>
      <c r="C54" s="36">
        <v>62889</v>
      </c>
      <c r="D54" s="36">
        <v>66385</v>
      </c>
      <c r="E54" s="36">
        <v>66565</v>
      </c>
      <c r="F54" s="36">
        <v>81579</v>
      </c>
      <c r="G54" s="36">
        <v>83221</v>
      </c>
      <c r="H54" s="36">
        <v>96176</v>
      </c>
      <c r="I54" s="36">
        <v>72308</v>
      </c>
      <c r="J54" s="36">
        <v>78630</v>
      </c>
      <c r="K54" s="36">
        <v>87655</v>
      </c>
      <c r="L54" s="36">
        <v>92806</v>
      </c>
      <c r="M54" s="36">
        <v>99107</v>
      </c>
      <c r="N54" s="36">
        <v>104018</v>
      </c>
      <c r="O54" s="36">
        <v>98073</v>
      </c>
      <c r="P54" s="36">
        <v>77843</v>
      </c>
      <c r="Q54" s="36">
        <v>80278</v>
      </c>
      <c r="R54" s="36">
        <v>87395</v>
      </c>
      <c r="S54" s="36">
        <v>98906</v>
      </c>
      <c r="T54" s="36">
        <v>104546</v>
      </c>
      <c r="U54" s="36">
        <v>105476</v>
      </c>
      <c r="V54" s="36">
        <v>101419</v>
      </c>
      <c r="W54" s="36">
        <v>94171</v>
      </c>
      <c r="X54" s="36">
        <v>88891</v>
      </c>
      <c r="Y54" s="36">
        <v>93385</v>
      </c>
      <c r="DA54" s="60" t="s">
        <v>1273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DA56" s="129" t="s">
        <v>1349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DA57" s="133"/>
    </row>
    <row r="58" spans="1:105" ht="12" customHeight="1" x14ac:dyDescent="0.25">
      <c r="A58" s="108" t="s">
        <v>204</v>
      </c>
      <c r="B58" s="52"/>
      <c r="C58" s="52">
        <v>16552</v>
      </c>
      <c r="D58" s="52">
        <v>18387</v>
      </c>
      <c r="E58" s="52">
        <v>18186</v>
      </c>
      <c r="F58" s="52">
        <v>22607</v>
      </c>
      <c r="G58" s="52">
        <v>16557</v>
      </c>
      <c r="H58" s="52">
        <v>19033</v>
      </c>
      <c r="I58" s="52">
        <v>19590</v>
      </c>
      <c r="J58" s="52">
        <v>23399</v>
      </c>
      <c r="K58" s="52">
        <v>18517</v>
      </c>
      <c r="L58" s="52">
        <v>17052</v>
      </c>
      <c r="M58" s="52">
        <v>15275</v>
      </c>
      <c r="N58" s="52">
        <v>16473</v>
      </c>
      <c r="O58" s="52">
        <v>16404</v>
      </c>
      <c r="P58" s="52">
        <v>17731</v>
      </c>
      <c r="Q58" s="52">
        <v>15650</v>
      </c>
      <c r="R58" s="52">
        <v>13064</v>
      </c>
      <c r="S58" s="52">
        <v>17467</v>
      </c>
      <c r="T58" s="52">
        <v>18807</v>
      </c>
      <c r="U58" s="52">
        <v>23788</v>
      </c>
      <c r="V58" s="52">
        <v>18950</v>
      </c>
      <c r="W58" s="52">
        <v>21942</v>
      </c>
      <c r="X58" s="52">
        <v>21915</v>
      </c>
      <c r="Y58" s="52">
        <v>19263</v>
      </c>
      <c r="DA58" s="63" t="s">
        <v>1350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DA59" s="134"/>
    </row>
    <row r="60" spans="1:105" ht="12" customHeight="1" x14ac:dyDescent="0.25">
      <c r="A60" s="108" t="s">
        <v>53</v>
      </c>
      <c r="B60" s="52"/>
      <c r="C60" s="52">
        <v>459</v>
      </c>
      <c r="D60" s="52">
        <v>459</v>
      </c>
      <c r="E60" s="52">
        <v>291</v>
      </c>
      <c r="F60" s="52">
        <v>483</v>
      </c>
      <c r="G60" s="52">
        <v>544</v>
      </c>
      <c r="H60" s="52">
        <v>529</v>
      </c>
      <c r="I60" s="52">
        <v>407</v>
      </c>
      <c r="J60" s="52">
        <v>944</v>
      </c>
      <c r="K60" s="52">
        <v>368</v>
      </c>
      <c r="L60" s="52">
        <v>445</v>
      </c>
      <c r="M60" s="52">
        <v>247</v>
      </c>
      <c r="N60" s="52">
        <v>522</v>
      </c>
      <c r="O60" s="52">
        <v>602</v>
      </c>
      <c r="P60" s="52">
        <v>358</v>
      </c>
      <c r="Q60" s="52">
        <v>494</v>
      </c>
      <c r="R60" s="52">
        <v>236</v>
      </c>
      <c r="S60" s="52">
        <v>231</v>
      </c>
      <c r="T60" s="52">
        <v>479</v>
      </c>
      <c r="U60" s="52">
        <v>757</v>
      </c>
      <c r="V60" s="52">
        <v>965</v>
      </c>
      <c r="W60" s="52">
        <v>1214</v>
      </c>
      <c r="X60" s="52">
        <v>533</v>
      </c>
      <c r="Y60" s="52">
        <v>2576</v>
      </c>
      <c r="DA60" s="63" t="s">
        <v>1351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DA61" s="134"/>
    </row>
    <row r="62" spans="1:105" ht="12" customHeight="1" x14ac:dyDescent="0.25">
      <c r="A62" s="108" t="s">
        <v>132</v>
      </c>
      <c r="B62" s="52"/>
      <c r="C62" s="52">
        <v>548</v>
      </c>
      <c r="D62" s="52">
        <v>1247</v>
      </c>
      <c r="E62" s="52">
        <v>1618</v>
      </c>
      <c r="F62" s="52">
        <v>2343</v>
      </c>
      <c r="G62" s="52">
        <v>1745</v>
      </c>
      <c r="H62" s="52">
        <v>2095</v>
      </c>
      <c r="I62" s="52">
        <v>4979</v>
      </c>
      <c r="J62" s="52">
        <v>7852</v>
      </c>
      <c r="K62" s="52">
        <v>4650</v>
      </c>
      <c r="L62" s="52">
        <v>4068</v>
      </c>
      <c r="M62" s="52">
        <v>2994</v>
      </c>
      <c r="N62" s="52">
        <v>3326</v>
      </c>
      <c r="O62" s="52">
        <v>3180</v>
      </c>
      <c r="P62" s="52">
        <v>1690</v>
      </c>
      <c r="Q62" s="52">
        <v>1727</v>
      </c>
      <c r="R62" s="52">
        <v>1971</v>
      </c>
      <c r="S62" s="52">
        <v>3492</v>
      </c>
      <c r="T62" s="52">
        <v>4232</v>
      </c>
      <c r="U62" s="52">
        <v>5292</v>
      </c>
      <c r="V62" s="52">
        <v>4672</v>
      </c>
      <c r="W62" s="52">
        <v>6129</v>
      </c>
      <c r="X62" s="52">
        <v>6916</v>
      </c>
      <c r="Y62" s="52">
        <v>5262</v>
      </c>
      <c r="DA62" s="63" t="s">
        <v>1352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1</v>
      </c>
      <c r="G63" s="52">
        <v>0</v>
      </c>
      <c r="H63" s="52">
        <v>1</v>
      </c>
      <c r="I63" s="52">
        <v>2</v>
      </c>
      <c r="J63" s="52">
        <v>4</v>
      </c>
      <c r="K63" s="52">
        <v>1</v>
      </c>
      <c r="L63" s="52">
        <v>2</v>
      </c>
      <c r="M63" s="52">
        <v>1</v>
      </c>
      <c r="N63" s="52">
        <v>1</v>
      </c>
      <c r="O63" s="52">
        <v>2</v>
      </c>
      <c r="P63" s="52">
        <v>2</v>
      </c>
      <c r="Q63" s="52">
        <v>1</v>
      </c>
      <c r="R63" s="52">
        <v>1</v>
      </c>
      <c r="S63" s="52">
        <v>3</v>
      </c>
      <c r="T63" s="52">
        <v>4</v>
      </c>
      <c r="U63" s="52">
        <v>5</v>
      </c>
      <c r="V63" s="52">
        <v>5</v>
      </c>
      <c r="W63" s="52">
        <v>5</v>
      </c>
      <c r="X63" s="52">
        <v>8</v>
      </c>
      <c r="Y63" s="52">
        <v>4</v>
      </c>
      <c r="DA63" s="63" t="s">
        <v>1353</v>
      </c>
    </row>
    <row r="64" spans="1:105" ht="12" customHeight="1" x14ac:dyDescent="0.25">
      <c r="A64" s="108" t="s">
        <v>124</v>
      </c>
      <c r="B64" s="52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DA64" s="63" t="s">
        <v>1354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1355</v>
      </c>
    </row>
    <row r="66" spans="1:105" ht="12" customHeight="1" x14ac:dyDescent="0.25">
      <c r="A66" s="108" t="s">
        <v>122</v>
      </c>
      <c r="B66" s="52"/>
      <c r="C66" s="52">
        <v>15744</v>
      </c>
      <c r="D66" s="52">
        <v>16902</v>
      </c>
      <c r="E66" s="52">
        <v>16354</v>
      </c>
      <c r="F66" s="52">
        <v>19916</v>
      </c>
      <c r="G66" s="52">
        <v>14492</v>
      </c>
      <c r="H66" s="52">
        <v>16274</v>
      </c>
      <c r="I66" s="52">
        <v>14204</v>
      </c>
      <c r="J66" s="52">
        <v>14834</v>
      </c>
      <c r="K66" s="52">
        <v>13507</v>
      </c>
      <c r="L66" s="52">
        <v>12559</v>
      </c>
      <c r="M66" s="52">
        <v>11898</v>
      </c>
      <c r="N66" s="52">
        <v>12622</v>
      </c>
      <c r="O66" s="52">
        <v>12566</v>
      </c>
      <c r="P66" s="52">
        <v>15022</v>
      </c>
      <c r="Q66" s="52">
        <v>13205</v>
      </c>
      <c r="R66" s="52">
        <v>10361</v>
      </c>
      <c r="S66" s="52">
        <v>13132</v>
      </c>
      <c r="T66" s="52">
        <v>13476</v>
      </c>
      <c r="U66" s="52">
        <v>17138</v>
      </c>
      <c r="V66" s="52">
        <v>13070</v>
      </c>
      <c r="W66" s="52">
        <v>14575</v>
      </c>
      <c r="X66" s="52">
        <v>13757</v>
      </c>
      <c r="Y66" s="52">
        <v>12822</v>
      </c>
      <c r="DA66" s="63" t="s">
        <v>1356</v>
      </c>
    </row>
    <row r="67" spans="1:105" ht="12" customHeight="1" x14ac:dyDescent="0.25">
      <c r="A67" s="108" t="s">
        <v>121</v>
      </c>
      <c r="B67" s="52"/>
      <c r="C67" s="52">
        <v>260</v>
      </c>
      <c r="D67" s="52">
        <v>238</v>
      </c>
      <c r="E67" s="52">
        <v>214</v>
      </c>
      <c r="F67" s="52">
        <v>347</v>
      </c>
      <c r="G67" s="52">
        <v>320</v>
      </c>
      <c r="H67" s="52">
        <v>663</v>
      </c>
      <c r="I67" s="52">
        <v>405</v>
      </c>
      <c r="J67" s="52">
        <v>709</v>
      </c>
      <c r="K67" s="52">
        <v>359</v>
      </c>
      <c r="L67" s="52">
        <v>423</v>
      </c>
      <c r="M67" s="52">
        <v>382</v>
      </c>
      <c r="N67" s="52">
        <v>524</v>
      </c>
      <c r="O67" s="52">
        <v>656</v>
      </c>
      <c r="P67" s="52">
        <v>1017</v>
      </c>
      <c r="Q67" s="52">
        <v>717</v>
      </c>
      <c r="R67" s="52">
        <v>731</v>
      </c>
      <c r="S67" s="52">
        <v>840</v>
      </c>
      <c r="T67" s="52">
        <v>1095</v>
      </c>
      <c r="U67" s="52">
        <v>1353</v>
      </c>
      <c r="V67" s="52">
        <v>1203</v>
      </c>
      <c r="W67" s="52">
        <v>1233</v>
      </c>
      <c r="X67" s="52">
        <v>1234</v>
      </c>
      <c r="Y67" s="52">
        <v>1175</v>
      </c>
      <c r="DA67" s="63" t="s">
        <v>1357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108" t="s">
        <v>202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DA69" s="63" t="s">
        <v>1358</v>
      </c>
    </row>
    <row r="70" spans="1:105" ht="12" customHeight="1" x14ac:dyDescent="0.25">
      <c r="A70" s="108" t="s">
        <v>50</v>
      </c>
      <c r="B70" s="52"/>
      <c r="C70" s="52">
        <v>2222</v>
      </c>
      <c r="D70" s="52">
        <v>2326</v>
      </c>
      <c r="E70" s="52">
        <v>2255</v>
      </c>
      <c r="F70" s="52">
        <v>1668</v>
      </c>
      <c r="G70" s="52">
        <v>1319</v>
      </c>
      <c r="H70" s="52">
        <v>1407</v>
      </c>
      <c r="I70" s="52">
        <v>2014</v>
      </c>
      <c r="J70" s="52">
        <v>3517</v>
      </c>
      <c r="K70" s="52">
        <v>1972</v>
      </c>
      <c r="L70" s="52">
        <v>768</v>
      </c>
      <c r="M70" s="52">
        <v>170</v>
      </c>
      <c r="N70" s="52">
        <v>386</v>
      </c>
      <c r="O70" s="52">
        <v>1203</v>
      </c>
      <c r="P70" s="52">
        <v>1954</v>
      </c>
      <c r="Q70" s="52">
        <v>1463</v>
      </c>
      <c r="R70" s="52">
        <v>1151</v>
      </c>
      <c r="S70" s="52">
        <v>830</v>
      </c>
      <c r="T70" s="52">
        <v>497</v>
      </c>
      <c r="U70" s="52">
        <v>801</v>
      </c>
      <c r="V70" s="52">
        <v>839</v>
      </c>
      <c r="W70" s="52">
        <v>1172</v>
      </c>
      <c r="X70" s="52">
        <v>883</v>
      </c>
      <c r="Y70" s="52">
        <v>530</v>
      </c>
      <c r="DA70" s="63" t="s">
        <v>1359</v>
      </c>
    </row>
    <row r="71" spans="1:105" ht="12" customHeight="1" x14ac:dyDescent="0.25">
      <c r="A71" s="115" t="s">
        <v>120</v>
      </c>
      <c r="B71" s="36"/>
      <c r="C71" s="36">
        <v>14330</v>
      </c>
      <c r="D71" s="36">
        <v>16061</v>
      </c>
      <c r="E71" s="36">
        <v>15931</v>
      </c>
      <c r="F71" s="36">
        <v>20939</v>
      </c>
      <c r="G71" s="36">
        <v>15238</v>
      </c>
      <c r="H71" s="36">
        <v>17626</v>
      </c>
      <c r="I71" s="36">
        <v>17576</v>
      </c>
      <c r="J71" s="36">
        <v>19882</v>
      </c>
      <c r="K71" s="36">
        <v>16545</v>
      </c>
      <c r="L71" s="36">
        <v>16284</v>
      </c>
      <c r="M71" s="36">
        <v>15105</v>
      </c>
      <c r="N71" s="36">
        <v>16087</v>
      </c>
      <c r="O71" s="36">
        <v>15201</v>
      </c>
      <c r="P71" s="36">
        <v>15777</v>
      </c>
      <c r="Q71" s="36">
        <v>14187</v>
      </c>
      <c r="R71" s="36">
        <v>11913</v>
      </c>
      <c r="S71" s="36">
        <v>16637</v>
      </c>
      <c r="T71" s="36">
        <v>18310</v>
      </c>
      <c r="U71" s="36">
        <v>22987</v>
      </c>
      <c r="V71" s="36">
        <v>18111</v>
      </c>
      <c r="W71" s="36">
        <v>20770</v>
      </c>
      <c r="X71" s="36">
        <v>21032</v>
      </c>
      <c r="Y71" s="36">
        <v>18733</v>
      </c>
      <c r="DA71" s="60" t="s">
        <v>1360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DA73" s="129" t="s">
        <v>1436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DA74" s="133"/>
    </row>
    <row r="75" spans="1:105" ht="12" customHeight="1" x14ac:dyDescent="0.25">
      <c r="A75" s="108" t="s">
        <v>204</v>
      </c>
      <c r="B75" s="52"/>
      <c r="C75" s="52">
        <v>24894</v>
      </c>
      <c r="D75" s="52">
        <v>26291</v>
      </c>
      <c r="E75" s="52">
        <v>25551</v>
      </c>
      <c r="F75" s="52">
        <v>30674</v>
      </c>
      <c r="G75" s="52">
        <v>34070</v>
      </c>
      <c r="H75" s="52">
        <v>36605</v>
      </c>
      <c r="I75" s="52">
        <v>37403</v>
      </c>
      <c r="J75" s="52">
        <v>42298</v>
      </c>
      <c r="K75" s="52">
        <v>38440</v>
      </c>
      <c r="L75" s="52">
        <v>36524</v>
      </c>
      <c r="M75" s="52">
        <v>38025</v>
      </c>
      <c r="N75" s="52">
        <v>41680</v>
      </c>
      <c r="O75" s="52">
        <v>38801</v>
      </c>
      <c r="P75" s="52">
        <v>15392</v>
      </c>
      <c r="Q75" s="52">
        <v>16580</v>
      </c>
      <c r="R75" s="52">
        <v>26097</v>
      </c>
      <c r="S75" s="52">
        <v>33297</v>
      </c>
      <c r="T75" s="52">
        <v>37218</v>
      </c>
      <c r="U75" s="52">
        <v>35336</v>
      </c>
      <c r="V75" s="52">
        <v>38887</v>
      </c>
      <c r="W75" s="52">
        <v>33261</v>
      </c>
      <c r="X75" s="52">
        <v>30776</v>
      </c>
      <c r="Y75" s="52">
        <v>33399</v>
      </c>
      <c r="DA75" s="63" t="s">
        <v>1437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DA76" s="134"/>
    </row>
    <row r="77" spans="1:105" ht="12" customHeight="1" x14ac:dyDescent="0.25">
      <c r="A77" s="108" t="s">
        <v>53</v>
      </c>
      <c r="B77" s="52"/>
      <c r="C77" s="52">
        <v>1795</v>
      </c>
      <c r="D77" s="52">
        <v>1815</v>
      </c>
      <c r="E77" s="52">
        <v>1919</v>
      </c>
      <c r="F77" s="52">
        <v>2204</v>
      </c>
      <c r="G77" s="52">
        <v>2520</v>
      </c>
      <c r="H77" s="52">
        <v>3453</v>
      </c>
      <c r="I77" s="52">
        <v>2929</v>
      </c>
      <c r="J77" s="52">
        <v>3150</v>
      </c>
      <c r="K77" s="52">
        <v>4926</v>
      </c>
      <c r="L77" s="52">
        <v>5294</v>
      </c>
      <c r="M77" s="52">
        <v>3981</v>
      </c>
      <c r="N77" s="52">
        <v>4117</v>
      </c>
      <c r="O77" s="52">
        <v>4740</v>
      </c>
      <c r="P77" s="52">
        <v>4460</v>
      </c>
      <c r="Q77" s="52">
        <v>4100</v>
      </c>
      <c r="R77" s="52">
        <v>3286</v>
      </c>
      <c r="S77" s="52">
        <v>3861</v>
      </c>
      <c r="T77" s="52">
        <v>3911</v>
      </c>
      <c r="U77" s="52">
        <v>4494</v>
      </c>
      <c r="V77" s="52">
        <v>5456</v>
      </c>
      <c r="W77" s="52">
        <v>7513</v>
      </c>
      <c r="X77" s="52">
        <v>6603</v>
      </c>
      <c r="Y77" s="52">
        <v>8766</v>
      </c>
      <c r="DA77" s="63" t="s">
        <v>1438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12997</v>
      </c>
      <c r="D79" s="52">
        <f t="shared" si="0"/>
        <v>15475</v>
      </c>
      <c r="E79" s="52">
        <f t="shared" si="0"/>
        <v>15377</v>
      </c>
      <c r="F79" s="52">
        <f t="shared" si="0"/>
        <v>18033</v>
      </c>
      <c r="G79" s="52">
        <f t="shared" si="0"/>
        <v>18750</v>
      </c>
      <c r="H79" s="52">
        <f t="shared" si="0"/>
        <v>21013</v>
      </c>
      <c r="I79" s="52">
        <f t="shared" si="0"/>
        <v>19859</v>
      </c>
      <c r="J79" s="52">
        <f t="shared" si="0"/>
        <v>31064</v>
      </c>
      <c r="K79" s="52">
        <f t="shared" si="0"/>
        <v>29276</v>
      </c>
      <c r="L79" s="52">
        <f t="shared" si="0"/>
        <v>28016</v>
      </c>
      <c r="M79" s="52">
        <f t="shared" si="0"/>
        <v>24893</v>
      </c>
      <c r="N79" s="52">
        <f t="shared" si="0"/>
        <v>27377</v>
      </c>
      <c r="O79" s="52">
        <f t="shared" si="0"/>
        <v>26001</v>
      </c>
      <c r="P79" s="52">
        <f t="shared" si="0"/>
        <v>11273</v>
      </c>
      <c r="Q79" s="52">
        <f t="shared" si="0"/>
        <v>12470</v>
      </c>
      <c r="R79" s="52">
        <f t="shared" ref="R79:V79" si="1">R45-R62</f>
        <v>17641</v>
      </c>
      <c r="S79" s="52">
        <f t="shared" si="1"/>
        <v>23199</v>
      </c>
      <c r="T79" s="52">
        <f t="shared" si="1"/>
        <v>25441</v>
      </c>
      <c r="U79" s="52">
        <f t="shared" si="1"/>
        <v>24056</v>
      </c>
      <c r="V79" s="52">
        <f t="shared" si="1"/>
        <v>26156</v>
      </c>
      <c r="W79" s="52">
        <f t="shared" ref="W79:Y79" si="2">W45-W62</f>
        <v>26124</v>
      </c>
      <c r="X79" s="52">
        <f t="shared" si="2"/>
        <v>26883</v>
      </c>
      <c r="Y79" s="52">
        <f t="shared" si="2"/>
        <v>26599</v>
      </c>
      <c r="DA79" s="63" t="s">
        <v>1439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3</v>
      </c>
      <c r="D80" s="52">
        <f t="shared" si="3"/>
        <v>2</v>
      </c>
      <c r="E80" s="52">
        <f t="shared" si="3"/>
        <v>1</v>
      </c>
      <c r="F80" s="52">
        <f t="shared" si="3"/>
        <v>4</v>
      </c>
      <c r="G80" s="52">
        <f t="shared" si="3"/>
        <v>3</v>
      </c>
      <c r="H80" s="52">
        <f t="shared" si="3"/>
        <v>10</v>
      </c>
      <c r="I80" s="52">
        <f t="shared" si="3"/>
        <v>4</v>
      </c>
      <c r="J80" s="52">
        <f t="shared" si="3"/>
        <v>14</v>
      </c>
      <c r="K80" s="52">
        <f t="shared" si="3"/>
        <v>8</v>
      </c>
      <c r="L80" s="52">
        <f t="shared" si="3"/>
        <v>12</v>
      </c>
      <c r="M80" s="52">
        <f t="shared" si="3"/>
        <v>7</v>
      </c>
      <c r="N80" s="52">
        <f t="shared" si="3"/>
        <v>7</v>
      </c>
      <c r="O80" s="52">
        <f t="shared" si="3"/>
        <v>13</v>
      </c>
      <c r="P80" s="52">
        <f t="shared" si="3"/>
        <v>9</v>
      </c>
      <c r="Q80" s="52">
        <f t="shared" si="3"/>
        <v>6</v>
      </c>
      <c r="R80" s="52">
        <f t="shared" ref="R80:V80" si="4">R46-R63</f>
        <v>9</v>
      </c>
      <c r="S80" s="52">
        <f t="shared" si="4"/>
        <v>18</v>
      </c>
      <c r="T80" s="52">
        <f t="shared" si="4"/>
        <v>21</v>
      </c>
      <c r="U80" s="52">
        <f t="shared" si="4"/>
        <v>18</v>
      </c>
      <c r="V80" s="52">
        <f t="shared" si="4"/>
        <v>20</v>
      </c>
      <c r="W80" s="52">
        <f t="shared" ref="W80:Y80" si="5">W46-W63</f>
        <v>16</v>
      </c>
      <c r="X80" s="52">
        <f t="shared" si="5"/>
        <v>23</v>
      </c>
      <c r="Y80" s="52">
        <f t="shared" si="5"/>
        <v>14</v>
      </c>
      <c r="DA80" s="63" t="s">
        <v>1440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0</v>
      </c>
      <c r="D81" s="52">
        <f t="shared" si="6"/>
        <v>0</v>
      </c>
      <c r="E81" s="52">
        <f t="shared" si="6"/>
        <v>0</v>
      </c>
      <c r="F81" s="52">
        <f t="shared" si="6"/>
        <v>0</v>
      </c>
      <c r="G81" s="52">
        <f t="shared" si="6"/>
        <v>0</v>
      </c>
      <c r="H81" s="52">
        <f t="shared" si="6"/>
        <v>0</v>
      </c>
      <c r="I81" s="52">
        <f t="shared" si="6"/>
        <v>0</v>
      </c>
      <c r="J81" s="52">
        <f t="shared" si="6"/>
        <v>0</v>
      </c>
      <c r="K81" s="52">
        <f t="shared" si="6"/>
        <v>0</v>
      </c>
      <c r="L81" s="52">
        <f t="shared" si="6"/>
        <v>0</v>
      </c>
      <c r="M81" s="52">
        <f t="shared" si="6"/>
        <v>0</v>
      </c>
      <c r="N81" s="52">
        <f t="shared" si="6"/>
        <v>0</v>
      </c>
      <c r="O81" s="52">
        <f t="shared" si="6"/>
        <v>0</v>
      </c>
      <c r="P81" s="52">
        <f t="shared" si="6"/>
        <v>0</v>
      </c>
      <c r="Q81" s="52">
        <f t="shared" si="6"/>
        <v>0</v>
      </c>
      <c r="R81" s="52">
        <f t="shared" ref="R81:V81" si="7">R47-R64</f>
        <v>0</v>
      </c>
      <c r="S81" s="52">
        <f t="shared" si="7"/>
        <v>0</v>
      </c>
      <c r="T81" s="52">
        <f t="shared" si="7"/>
        <v>0</v>
      </c>
      <c r="U81" s="52">
        <f t="shared" si="7"/>
        <v>0</v>
      </c>
      <c r="V81" s="52">
        <f t="shared" si="7"/>
        <v>0</v>
      </c>
      <c r="W81" s="52">
        <f t="shared" ref="W81:Y81" si="8">W47-W64</f>
        <v>0</v>
      </c>
      <c r="X81" s="52">
        <f t="shared" si="8"/>
        <v>0</v>
      </c>
      <c r="Y81" s="52">
        <f t="shared" si="8"/>
        <v>0</v>
      </c>
      <c r="DA81" s="63" t="s">
        <v>1441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0</v>
      </c>
      <c r="L82" s="52">
        <f t="shared" si="9"/>
        <v>0</v>
      </c>
      <c r="M82" s="52">
        <f t="shared" si="9"/>
        <v>0</v>
      </c>
      <c r="N82" s="52">
        <f t="shared" si="9"/>
        <v>0</v>
      </c>
      <c r="O82" s="52">
        <f t="shared" si="9"/>
        <v>0</v>
      </c>
      <c r="P82" s="52">
        <f t="shared" si="9"/>
        <v>0</v>
      </c>
      <c r="Q82" s="52">
        <f t="shared" si="9"/>
        <v>0</v>
      </c>
      <c r="R82" s="52">
        <f t="shared" ref="R82:V82" si="10">R48-R65</f>
        <v>0</v>
      </c>
      <c r="S82" s="52">
        <f t="shared" si="10"/>
        <v>0</v>
      </c>
      <c r="T82" s="52">
        <f t="shared" si="10"/>
        <v>0</v>
      </c>
      <c r="U82" s="52">
        <f t="shared" si="10"/>
        <v>0</v>
      </c>
      <c r="V82" s="52">
        <f t="shared" si="10"/>
        <v>0</v>
      </c>
      <c r="W82" s="52">
        <f t="shared" ref="W82:Y82" si="11">W48-W65</f>
        <v>0</v>
      </c>
      <c r="X82" s="52">
        <f t="shared" si="11"/>
        <v>0</v>
      </c>
      <c r="Y82" s="52">
        <f t="shared" si="11"/>
        <v>0</v>
      </c>
      <c r="DA82" s="63" t="s">
        <v>1442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35066</v>
      </c>
      <c r="D83" s="52">
        <f t="shared" si="12"/>
        <v>34178</v>
      </c>
      <c r="E83" s="52">
        <f t="shared" si="12"/>
        <v>34230</v>
      </c>
      <c r="F83" s="52">
        <f t="shared" si="12"/>
        <v>38264</v>
      </c>
      <c r="G83" s="52">
        <f t="shared" si="12"/>
        <v>44129</v>
      </c>
      <c r="H83" s="52">
        <f t="shared" si="12"/>
        <v>49200</v>
      </c>
      <c r="I83" s="52">
        <f t="shared" si="12"/>
        <v>32567</v>
      </c>
      <c r="J83" s="52">
        <f t="shared" si="12"/>
        <v>34204</v>
      </c>
      <c r="K83" s="52">
        <f t="shared" si="12"/>
        <v>45164</v>
      </c>
      <c r="L83" s="52">
        <f t="shared" si="12"/>
        <v>45225</v>
      </c>
      <c r="M83" s="52">
        <f t="shared" si="12"/>
        <v>50559</v>
      </c>
      <c r="N83" s="52">
        <f t="shared" si="12"/>
        <v>52873</v>
      </c>
      <c r="O83" s="52">
        <f t="shared" si="12"/>
        <v>50105</v>
      </c>
      <c r="P83" s="52">
        <f t="shared" si="12"/>
        <v>41035</v>
      </c>
      <c r="Q83" s="52">
        <f t="shared" si="12"/>
        <v>39682</v>
      </c>
      <c r="R83" s="52">
        <f t="shared" ref="R83:V83" si="13">R49-R66</f>
        <v>43210</v>
      </c>
      <c r="S83" s="52">
        <f t="shared" si="13"/>
        <v>44537</v>
      </c>
      <c r="T83" s="52">
        <f t="shared" si="13"/>
        <v>44851</v>
      </c>
      <c r="U83" s="52">
        <f t="shared" si="13"/>
        <v>44229</v>
      </c>
      <c r="V83" s="52">
        <f t="shared" si="13"/>
        <v>43821</v>
      </c>
      <c r="W83" s="52">
        <f t="shared" ref="W83:Y83" si="14">W49-W66</f>
        <v>36253</v>
      </c>
      <c r="X83" s="52">
        <f t="shared" si="14"/>
        <v>30484</v>
      </c>
      <c r="Y83" s="52">
        <f t="shared" si="14"/>
        <v>35003</v>
      </c>
      <c r="DA83" s="63" t="s">
        <v>1443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580</v>
      </c>
      <c r="D84" s="52">
        <f t="shared" si="15"/>
        <v>481</v>
      </c>
      <c r="E84" s="52">
        <f t="shared" si="15"/>
        <v>447</v>
      </c>
      <c r="F84" s="52">
        <f t="shared" si="15"/>
        <v>666</v>
      </c>
      <c r="G84" s="52">
        <f t="shared" si="15"/>
        <v>973</v>
      </c>
      <c r="H84" s="52">
        <f t="shared" si="15"/>
        <v>2003</v>
      </c>
      <c r="I84" s="52">
        <f t="shared" si="15"/>
        <v>928</v>
      </c>
      <c r="J84" s="52">
        <f t="shared" si="15"/>
        <v>1634</v>
      </c>
      <c r="K84" s="52">
        <f t="shared" si="15"/>
        <v>1201</v>
      </c>
      <c r="L84" s="52">
        <f t="shared" si="15"/>
        <v>1523</v>
      </c>
      <c r="M84" s="52">
        <f t="shared" si="15"/>
        <v>1624</v>
      </c>
      <c r="N84" s="52">
        <f t="shared" si="15"/>
        <v>2196</v>
      </c>
      <c r="O84" s="52">
        <f t="shared" si="15"/>
        <v>2615</v>
      </c>
      <c r="P84" s="52">
        <f t="shared" si="15"/>
        <v>2775</v>
      </c>
      <c r="Q84" s="52">
        <f t="shared" si="15"/>
        <v>2151</v>
      </c>
      <c r="R84" s="52">
        <f t="shared" ref="R84:V84" si="16">R50-R67</f>
        <v>3049</v>
      </c>
      <c r="S84" s="52">
        <f t="shared" si="16"/>
        <v>2846</v>
      </c>
      <c r="T84" s="52">
        <f t="shared" si="16"/>
        <v>3639</v>
      </c>
      <c r="U84" s="52">
        <f t="shared" si="16"/>
        <v>3491</v>
      </c>
      <c r="V84" s="52">
        <f t="shared" si="16"/>
        <v>4030</v>
      </c>
      <c r="W84" s="52">
        <f t="shared" ref="W84:Y84" si="17">W50-W67</f>
        <v>3064</v>
      </c>
      <c r="X84" s="52">
        <f t="shared" si="17"/>
        <v>2731</v>
      </c>
      <c r="Y84" s="52">
        <f t="shared" si="17"/>
        <v>3203</v>
      </c>
      <c r="DA84" s="63" t="s">
        <v>1444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108" t="s">
        <v>202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X86" s="52">
        <v>0</v>
      </c>
      <c r="Y86" s="52">
        <v>0</v>
      </c>
      <c r="DA86" s="63" t="s">
        <v>1445</v>
      </c>
    </row>
    <row r="87" spans="1:105" ht="12" customHeight="1" x14ac:dyDescent="0.25">
      <c r="A87" s="108" t="s">
        <v>50</v>
      </c>
      <c r="B87" s="52"/>
      <c r="C87" s="52">
        <v>7527</v>
      </c>
      <c r="D87" s="52">
        <v>7290</v>
      </c>
      <c r="E87" s="52">
        <v>7168</v>
      </c>
      <c r="F87" s="52">
        <v>4830</v>
      </c>
      <c r="G87" s="52">
        <v>5885</v>
      </c>
      <c r="H87" s="52">
        <v>6268</v>
      </c>
      <c r="I87" s="52">
        <v>6267</v>
      </c>
      <c r="J87" s="52">
        <v>10387</v>
      </c>
      <c r="K87" s="52">
        <v>8472</v>
      </c>
      <c r="L87" s="52">
        <v>3612</v>
      </c>
      <c r="M87" s="52">
        <v>942</v>
      </c>
      <c r="N87" s="52">
        <v>2108</v>
      </c>
      <c r="O87" s="52">
        <v>6552</v>
      </c>
      <c r="P87" s="52">
        <v>7680</v>
      </c>
      <c r="Q87" s="52">
        <v>6812</v>
      </c>
      <c r="R87" s="52">
        <v>7289</v>
      </c>
      <c r="S87" s="52">
        <v>4097</v>
      </c>
      <c r="T87" s="52">
        <v>2336</v>
      </c>
      <c r="U87" s="52">
        <v>2871</v>
      </c>
      <c r="V87" s="52">
        <v>3851</v>
      </c>
      <c r="W87" s="52">
        <v>4132</v>
      </c>
      <c r="X87" s="52">
        <v>2843</v>
      </c>
      <c r="Y87" s="52">
        <v>2107</v>
      </c>
      <c r="DA87" s="63" t="s">
        <v>1446</v>
      </c>
    </row>
    <row r="88" spans="1:105" ht="12" customHeight="1" x14ac:dyDescent="0.25">
      <c r="A88" s="115" t="s">
        <v>120</v>
      </c>
      <c r="B88" s="36"/>
      <c r="C88" s="36">
        <v>48559</v>
      </c>
      <c r="D88" s="36">
        <v>50324</v>
      </c>
      <c r="E88" s="36">
        <v>50634</v>
      </c>
      <c r="F88" s="36">
        <v>60640</v>
      </c>
      <c r="G88" s="36">
        <v>67983</v>
      </c>
      <c r="H88" s="36">
        <v>78550</v>
      </c>
      <c r="I88" s="36">
        <v>54732</v>
      </c>
      <c r="J88" s="36">
        <v>58748</v>
      </c>
      <c r="K88" s="36">
        <v>71110</v>
      </c>
      <c r="L88" s="36">
        <v>76522</v>
      </c>
      <c r="M88" s="36">
        <v>84002</v>
      </c>
      <c r="N88" s="36">
        <v>87931</v>
      </c>
      <c r="O88" s="36">
        <v>82872</v>
      </c>
      <c r="P88" s="36">
        <v>62066</v>
      </c>
      <c r="Q88" s="36">
        <v>66091</v>
      </c>
      <c r="R88" s="36">
        <v>75482</v>
      </c>
      <c r="S88" s="36">
        <v>82269</v>
      </c>
      <c r="T88" s="36">
        <v>86236</v>
      </c>
      <c r="U88" s="36">
        <v>82489</v>
      </c>
      <c r="V88" s="36">
        <v>83308</v>
      </c>
      <c r="W88" s="36">
        <v>73401</v>
      </c>
      <c r="X88" s="36">
        <v>67859</v>
      </c>
      <c r="Y88" s="36">
        <v>74652</v>
      </c>
      <c r="DA88" s="60" t="s">
        <v>1447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X91" s="140">
        <v>2022</v>
      </c>
      <c r="Y91" s="140">
        <v>2023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DA92" s="129" t="s">
        <v>1523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X93" s="128">
        <f>RES_hhdet_numvin!X82</f>
        <v>0</v>
      </c>
      <c r="Y93" s="128">
        <f>RES_hhdet_numvin!Y82</f>
        <v>0</v>
      </c>
      <c r="DA93" s="133"/>
    </row>
    <row r="94" spans="1:105" ht="12" customHeight="1" x14ac:dyDescent="0.25">
      <c r="A94" s="97" t="s">
        <v>204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0</v>
      </c>
      <c r="I94" s="52">
        <f>RES_hhdet_numvin!I83</f>
        <v>0</v>
      </c>
      <c r="J94" s="52">
        <f>RES_hhdet_numvin!J83</f>
        <v>11565</v>
      </c>
      <c r="K94" s="52">
        <f>RES_hhdet_numvin!K83</f>
        <v>18801</v>
      </c>
      <c r="L94" s="52">
        <f>RES_hhdet_numvin!L83</f>
        <v>24840</v>
      </c>
      <c r="M94" s="52">
        <f>RES_hhdet_numvin!M83</f>
        <v>30813</v>
      </c>
      <c r="N94" s="52">
        <f>RES_hhdet_numvin!N83</f>
        <v>39256</v>
      </c>
      <c r="O94" s="52">
        <f>RES_hhdet_numvin!O83</f>
        <v>41728</v>
      </c>
      <c r="P94" s="52">
        <f>RES_hhdet_numvin!P83</f>
        <v>27229</v>
      </c>
      <c r="Q94" s="52">
        <f>RES_hhdet_numvin!Q83</f>
        <v>28203</v>
      </c>
      <c r="R94" s="52">
        <f>RES_hhdet_numvin!R83</f>
        <v>35882</v>
      </c>
      <c r="S94" s="52">
        <f>RES_hhdet_numvin!S83</f>
        <v>48086</v>
      </c>
      <c r="T94" s="52">
        <f>RES_hhdet_numvin!T83</f>
        <v>54315</v>
      </c>
      <c r="U94" s="52">
        <f>RES_hhdet_numvin!U83</f>
        <v>58199</v>
      </c>
      <c r="V94" s="52">
        <f>RES_hhdet_numvin!V83</f>
        <v>57453</v>
      </c>
      <c r="W94" s="52">
        <f>RES_hhdet_numvin!W83</f>
        <v>55094</v>
      </c>
      <c r="X94" s="52">
        <f>RES_hhdet_numvin!X83</f>
        <v>52680</v>
      </c>
      <c r="Y94" s="52">
        <f>RES_hhdet_numvin!Y83</f>
        <v>52662</v>
      </c>
      <c r="DA94" s="63" t="s">
        <v>1524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X95" s="138">
        <f>RES_hhdet_numvin!X84</f>
        <v>0</v>
      </c>
      <c r="Y95" s="138">
        <f>RES_hhdet_numvin!Y84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X96" s="150">
        <f>RES_hhdet_numvin!X85</f>
        <v>0</v>
      </c>
      <c r="Y96" s="150">
        <f>RES_hhdet_numvin!Y85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0</v>
      </c>
      <c r="Q97" s="138">
        <f>RES_hhdet_numvin!Q86</f>
        <v>0</v>
      </c>
      <c r="R97" s="138">
        <f>RES_hhdet_numvin!R86</f>
        <v>1131</v>
      </c>
      <c r="S97" s="138">
        <f>RES_hhdet_numvin!S86</f>
        <v>2288</v>
      </c>
      <c r="T97" s="138">
        <f>RES_hhdet_numvin!T86</f>
        <v>3236</v>
      </c>
      <c r="U97" s="138">
        <f>RES_hhdet_numvin!U86</f>
        <v>4555</v>
      </c>
      <c r="V97" s="138">
        <f>RES_hhdet_numvin!V86</f>
        <v>6052</v>
      </c>
      <c r="W97" s="138">
        <f>RES_hhdet_numvin!W86</f>
        <v>8578</v>
      </c>
      <c r="X97" s="138">
        <f>RES_hhdet_numvin!X86</f>
        <v>7118</v>
      </c>
      <c r="Y97" s="138">
        <f>RES_hhdet_numvin!Y86</f>
        <v>11342</v>
      </c>
      <c r="DA97" s="63" t="s">
        <v>1525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X98" s="149">
        <f>RES_hhdet_numvin!X87</f>
        <v>0</v>
      </c>
      <c r="Y98" s="149">
        <f>RES_hhdet_numvin!Y87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0</v>
      </c>
      <c r="I99" s="138">
        <f>RES_hhdet_numvin!I88</f>
        <v>0</v>
      </c>
      <c r="J99" s="138">
        <f>RES_hhdet_numvin!J88</f>
        <v>2890</v>
      </c>
      <c r="K99" s="138">
        <f>RES_hhdet_numvin!K88</f>
        <v>4138</v>
      </c>
      <c r="L99" s="138">
        <f>RES_hhdet_numvin!L88</f>
        <v>5544</v>
      </c>
      <c r="M99" s="138">
        <f>RES_hhdet_numvin!M88</f>
        <v>6386</v>
      </c>
      <c r="N99" s="138">
        <f>RES_hhdet_numvin!N88</f>
        <v>9550</v>
      </c>
      <c r="O99" s="138">
        <f>RES_hhdet_numvin!O88</f>
        <v>11744</v>
      </c>
      <c r="P99" s="138">
        <f>RES_hhdet_numvin!P88</f>
        <v>6159</v>
      </c>
      <c r="Q99" s="138">
        <f>RES_hhdet_numvin!Q88</f>
        <v>8566</v>
      </c>
      <c r="R99" s="138">
        <f>RES_hhdet_numvin!R88</f>
        <v>14498</v>
      </c>
      <c r="S99" s="138">
        <f>RES_hhdet_numvin!S88</f>
        <v>22064</v>
      </c>
      <c r="T99" s="138">
        <f>RES_hhdet_numvin!T88</f>
        <v>26168</v>
      </c>
      <c r="U99" s="138">
        <f>RES_hhdet_numvin!U88</f>
        <v>27050</v>
      </c>
      <c r="V99" s="138">
        <f>RES_hhdet_numvin!V88</f>
        <v>29385</v>
      </c>
      <c r="W99" s="138">
        <f>RES_hhdet_numvin!W88</f>
        <v>31586</v>
      </c>
      <c r="X99" s="138">
        <f>RES_hhdet_numvin!X88</f>
        <v>33640</v>
      </c>
      <c r="Y99" s="138">
        <f>RES_hhdet_numvin!Y88</f>
        <v>31861</v>
      </c>
      <c r="DA99" s="63" t="s">
        <v>1526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2</v>
      </c>
      <c r="K100" s="138">
        <f>RES_hhdet_numvin!K89</f>
        <v>1</v>
      </c>
      <c r="L100" s="138">
        <f>RES_hhdet_numvin!L89</f>
        <v>3</v>
      </c>
      <c r="M100" s="138">
        <f>RES_hhdet_numvin!M89</f>
        <v>2</v>
      </c>
      <c r="N100" s="138">
        <f>RES_hhdet_numvin!N89</f>
        <v>2</v>
      </c>
      <c r="O100" s="138">
        <f>RES_hhdet_numvin!O89</f>
        <v>8</v>
      </c>
      <c r="P100" s="138">
        <f>RES_hhdet_numvin!P89</f>
        <v>7</v>
      </c>
      <c r="Q100" s="138">
        <f>RES_hhdet_numvin!Q89</f>
        <v>6</v>
      </c>
      <c r="R100" s="138">
        <f>RES_hhdet_numvin!R89</f>
        <v>10</v>
      </c>
      <c r="S100" s="138">
        <f>RES_hhdet_numvin!S89</f>
        <v>21</v>
      </c>
      <c r="T100" s="138">
        <f>RES_hhdet_numvin!T89</f>
        <v>25</v>
      </c>
      <c r="U100" s="138">
        <f>RES_hhdet_numvin!U89</f>
        <v>23</v>
      </c>
      <c r="V100" s="138">
        <f>RES_hhdet_numvin!V89</f>
        <v>25</v>
      </c>
      <c r="W100" s="138">
        <f>RES_hhdet_numvin!W89</f>
        <v>21</v>
      </c>
      <c r="X100" s="138">
        <f>RES_hhdet_numvin!X89</f>
        <v>31</v>
      </c>
      <c r="Y100" s="138">
        <f>RES_hhdet_numvin!Y89</f>
        <v>18</v>
      </c>
      <c r="DA100" s="63" t="s">
        <v>1527</v>
      </c>
    </row>
    <row r="101" spans="1:105" ht="12" hidden="1" customHeight="1" x14ac:dyDescent="0.25">
      <c r="A101" s="108" t="s">
        <v>202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X101" s="138">
        <f>RES_hhdet_numvin!X90</f>
        <v>0</v>
      </c>
      <c r="Y101" s="138">
        <f>RES_hhdet_numvin!Y90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X102" s="138">
        <f>RES_hhdet_numvin!X91</f>
        <v>0</v>
      </c>
      <c r="Y102" s="138">
        <f>RES_hhdet_numvin!Y91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0</v>
      </c>
      <c r="S103" s="138">
        <f>RES_hhdet_numvin!S92</f>
        <v>0</v>
      </c>
      <c r="T103" s="138">
        <f>RES_hhdet_numvin!T92</f>
        <v>0</v>
      </c>
      <c r="U103" s="138">
        <f>RES_hhdet_numvin!U92</f>
        <v>0</v>
      </c>
      <c r="V103" s="138">
        <f>RES_hhdet_numvin!V92</f>
        <v>0</v>
      </c>
      <c r="W103" s="138">
        <f>RES_hhdet_numvin!W92</f>
        <v>0</v>
      </c>
      <c r="X103" s="138">
        <f>RES_hhdet_numvin!X92</f>
        <v>0</v>
      </c>
      <c r="Y103" s="138">
        <f>RES_hhdet_numvin!Y92</f>
        <v>0</v>
      </c>
      <c r="DA103" s="63" t="s">
        <v>1528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0</v>
      </c>
      <c r="V104" s="138">
        <f>RES_hhdet_numvin!V93</f>
        <v>0</v>
      </c>
      <c r="W104" s="138">
        <f>RES_hhdet_numvin!W93</f>
        <v>0</v>
      </c>
      <c r="X104" s="138">
        <f>RES_hhdet_numvin!X93</f>
        <v>0</v>
      </c>
      <c r="Y104" s="138">
        <f>RES_hhdet_numvin!Y93</f>
        <v>0</v>
      </c>
      <c r="DA104" s="63" t="s">
        <v>1529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X105" s="138">
        <f>RES_hhdet_numvin!X94</f>
        <v>0</v>
      </c>
      <c r="Y105" s="138">
        <f>RES_hhdet_numvin!Y94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X106" s="138">
        <f>RES_hhdet_numvin!X95</f>
        <v>0</v>
      </c>
      <c r="Y106" s="138">
        <f>RES_hhdet_numvin!Y95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0</v>
      </c>
      <c r="Q107" s="138">
        <f>RES_hhdet_numvin!Q96</f>
        <v>0</v>
      </c>
      <c r="R107" s="138">
        <f>RES_hhdet_numvin!R96</f>
        <v>16459</v>
      </c>
      <c r="S107" s="138">
        <f>RES_hhdet_numvin!S96</f>
        <v>32157</v>
      </c>
      <c r="T107" s="138">
        <f>RES_hhdet_numvin!T96</f>
        <v>42892</v>
      </c>
      <c r="U107" s="138">
        <f>RES_hhdet_numvin!U96</f>
        <v>52183</v>
      </c>
      <c r="V107" s="138">
        <f>RES_hhdet_numvin!V96</f>
        <v>52509</v>
      </c>
      <c r="W107" s="138">
        <f>RES_hhdet_numvin!W96</f>
        <v>49234</v>
      </c>
      <c r="X107" s="138">
        <f>RES_hhdet_numvin!X96</f>
        <v>43939</v>
      </c>
      <c r="Y107" s="138">
        <f>RES_hhdet_numvin!Y96</f>
        <v>47825</v>
      </c>
      <c r="DA107" s="63" t="s">
        <v>1530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1160</v>
      </c>
      <c r="S108" s="138">
        <f>RES_hhdet_numvin!S97</f>
        <v>2064</v>
      </c>
      <c r="T108" s="138">
        <f>RES_hhdet_numvin!T97</f>
        <v>3493</v>
      </c>
      <c r="U108" s="138">
        <f>RES_hhdet_numvin!U97</f>
        <v>4128</v>
      </c>
      <c r="V108" s="138">
        <f>RES_hhdet_numvin!V97</f>
        <v>4838</v>
      </c>
      <c r="W108" s="138">
        <f>RES_hhdet_numvin!W97</f>
        <v>4168</v>
      </c>
      <c r="X108" s="138">
        <f>RES_hhdet_numvin!X97</f>
        <v>3945</v>
      </c>
      <c r="Y108" s="138">
        <f>RES_hhdet_numvin!Y97</f>
        <v>4378</v>
      </c>
      <c r="DA108" s="63" t="s">
        <v>1531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X109" s="138">
        <f>RES_hhdet_numvin!X98</f>
        <v>0</v>
      </c>
      <c r="Y109" s="138">
        <f>RES_hhdet_numvin!Y98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X110" s="148">
        <f>RES_hhdet_numvin!X99</f>
        <v>0</v>
      </c>
      <c r="Y110" s="148">
        <f>RES_hhdet_numvin!Y99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X111" s="150">
        <f>RES_hhdet_numvin!X100</f>
        <v>0</v>
      </c>
      <c r="Y111" s="150">
        <f>RES_hhdet_numvin!Y100</f>
        <v>0</v>
      </c>
      <c r="DA111" s="134"/>
    </row>
    <row r="112" spans="1:105" ht="12" customHeight="1" x14ac:dyDescent="0.25">
      <c r="A112" s="97" t="s">
        <v>202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0</v>
      </c>
      <c r="S112" s="138">
        <f>RES_hhdet_numvin!S101</f>
        <v>0</v>
      </c>
      <c r="T112" s="138">
        <f>RES_hhdet_numvin!T101</f>
        <v>0</v>
      </c>
      <c r="U112" s="138">
        <f>RES_hhdet_numvin!U101</f>
        <v>0</v>
      </c>
      <c r="V112" s="138">
        <f>RES_hhdet_numvin!V101</f>
        <v>0</v>
      </c>
      <c r="W112" s="138">
        <f>RES_hhdet_numvin!W101</f>
        <v>0</v>
      </c>
      <c r="X112" s="138">
        <f>RES_hhdet_numvin!X101</f>
        <v>0</v>
      </c>
      <c r="Y112" s="138">
        <f>RES_hhdet_numvin!Y101</f>
        <v>0</v>
      </c>
      <c r="DA112" s="63" t="s">
        <v>1532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0</v>
      </c>
      <c r="Q113" s="138">
        <f>RES_hhdet_numvin!Q102</f>
        <v>0</v>
      </c>
      <c r="R113" s="138">
        <f>RES_hhdet_numvin!R102</f>
        <v>2668</v>
      </c>
      <c r="S113" s="138">
        <f>RES_hhdet_numvin!S102</f>
        <v>2740</v>
      </c>
      <c r="T113" s="138">
        <f>RES_hhdet_numvin!T102</f>
        <v>2062</v>
      </c>
      <c r="U113" s="138">
        <f>RES_hhdet_numvin!U102</f>
        <v>3081</v>
      </c>
      <c r="V113" s="138">
        <f>RES_hhdet_numvin!V102</f>
        <v>4264</v>
      </c>
      <c r="W113" s="138">
        <f>RES_hhdet_numvin!W102</f>
        <v>5098</v>
      </c>
      <c r="X113" s="138">
        <f>RES_hhdet_numvin!X102</f>
        <v>3714</v>
      </c>
      <c r="Y113" s="138">
        <f>RES_hhdet_numvin!Y102</f>
        <v>2637</v>
      </c>
      <c r="DA113" s="63" t="s">
        <v>1533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0</v>
      </c>
      <c r="Q114" s="39">
        <f>RES_hhdet_numvin!Q103</f>
        <v>0</v>
      </c>
      <c r="R114" s="39">
        <f>RES_hhdet_numvin!R103</f>
        <v>27634</v>
      </c>
      <c r="S114" s="39">
        <f>RES_hhdet_numvin!S103</f>
        <v>54884</v>
      </c>
      <c r="T114" s="39">
        <f>RES_hhdet_numvin!T103</f>
        <v>75666</v>
      </c>
      <c r="U114" s="39">
        <f>RES_hhdet_numvin!U103</f>
        <v>88143</v>
      </c>
      <c r="V114" s="39">
        <f>RES_hhdet_numvin!V103</f>
        <v>92003</v>
      </c>
      <c r="W114" s="39">
        <f>RES_hhdet_numvin!W103</f>
        <v>90347</v>
      </c>
      <c r="X114" s="39">
        <f>RES_hhdet_numvin!X103</f>
        <v>88480</v>
      </c>
      <c r="Y114" s="39">
        <f>RES_hhdet_numvin!Y103</f>
        <v>93385</v>
      </c>
      <c r="DA114" s="60" t="s">
        <v>1534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1000.4818074854744</v>
      </c>
      <c r="C118" s="117">
        <f t="shared" si="18"/>
        <v>1116.9336575288696</v>
      </c>
      <c r="D118" s="117">
        <f t="shared" si="18"/>
        <v>1149.0957240648065</v>
      </c>
      <c r="E118" s="117">
        <f t="shared" si="18"/>
        <v>1159.9240187726314</v>
      </c>
      <c r="F118" s="117">
        <f t="shared" si="18"/>
        <v>1169.2722595385594</v>
      </c>
      <c r="G118" s="117">
        <f t="shared" si="18"/>
        <v>1177.5373295370364</v>
      </c>
      <c r="H118" s="117">
        <f t="shared" si="18"/>
        <v>1212.27164089794</v>
      </c>
      <c r="I118" s="117">
        <f t="shared" si="18"/>
        <v>1222.6884960095956</v>
      </c>
      <c r="J118" s="117">
        <f t="shared" si="18"/>
        <v>1289.0266617364598</v>
      </c>
      <c r="K118" s="117">
        <f t="shared" si="18"/>
        <v>1359.2472195110645</v>
      </c>
      <c r="L118" s="117">
        <f t="shared" si="18"/>
        <v>1503.1178229145912</v>
      </c>
      <c r="M118" s="117">
        <f t="shared" si="18"/>
        <v>1301.8553985815695</v>
      </c>
      <c r="N118" s="117">
        <f t="shared" si="18"/>
        <v>1416.3969761445533</v>
      </c>
      <c r="O118" s="117">
        <f t="shared" si="18"/>
        <v>1339.0993228385605</v>
      </c>
      <c r="P118" s="117">
        <f t="shared" si="18"/>
        <v>1354.12840995848</v>
      </c>
      <c r="Q118" s="117">
        <f t="shared" si="18"/>
        <v>1280.1218383427836</v>
      </c>
      <c r="R118" s="117">
        <f t="shared" ref="R118:V118" si="19">R119+R122+R124+R137</f>
        <v>1384.5660259366148</v>
      </c>
      <c r="S118" s="117">
        <f t="shared" si="19"/>
        <v>1354.663419704671</v>
      </c>
      <c r="T118" s="117">
        <f t="shared" si="19"/>
        <v>1330.344753443906</v>
      </c>
      <c r="U118" s="117">
        <f t="shared" si="19"/>
        <v>1306.952378135031</v>
      </c>
      <c r="V118" s="117">
        <f t="shared" si="19"/>
        <v>1210.8232421601679</v>
      </c>
      <c r="W118" s="117">
        <f t="shared" ref="W118:Y118" si="20">W119+W122+W124+W137</f>
        <v>1346.1434482768043</v>
      </c>
      <c r="X118" s="117">
        <f t="shared" si="20"/>
        <v>1235.664208087092</v>
      </c>
      <c r="Y118" s="117">
        <f t="shared" si="20"/>
        <v>1193.5158518767591</v>
      </c>
      <c r="DA118" s="129" t="s">
        <v>1646</v>
      </c>
    </row>
    <row r="119" spans="1:105" ht="12" customHeight="1" x14ac:dyDescent="0.25">
      <c r="A119" s="121" t="s">
        <v>57</v>
      </c>
      <c r="B119" s="122">
        <f t="shared" ref="B119:Q119" si="21">SUM(B120:B121)</f>
        <v>917.78180810279241</v>
      </c>
      <c r="C119" s="122">
        <f t="shared" si="21"/>
        <v>1032.4235609818595</v>
      </c>
      <c r="D119" s="122">
        <f t="shared" si="21"/>
        <v>1062.0652700876058</v>
      </c>
      <c r="E119" s="122">
        <f t="shared" si="21"/>
        <v>1072.9470445027584</v>
      </c>
      <c r="F119" s="122">
        <f t="shared" si="21"/>
        <v>1078.2532118283607</v>
      </c>
      <c r="G119" s="122">
        <f t="shared" si="21"/>
        <v>1080.9690854190965</v>
      </c>
      <c r="H119" s="122">
        <f t="shared" si="21"/>
        <v>1112.7006026943193</v>
      </c>
      <c r="I119" s="122">
        <f t="shared" si="21"/>
        <v>1121.7765895184286</v>
      </c>
      <c r="J119" s="122">
        <f t="shared" si="21"/>
        <v>1182.5096511473457</v>
      </c>
      <c r="K119" s="122">
        <f t="shared" si="21"/>
        <v>1246.5321009151478</v>
      </c>
      <c r="L119" s="122">
        <f t="shared" si="21"/>
        <v>1387.3064292779809</v>
      </c>
      <c r="M119" s="122">
        <f t="shared" si="21"/>
        <v>1181.9803318562867</v>
      </c>
      <c r="N119" s="122">
        <f t="shared" si="21"/>
        <v>1294.9657942008246</v>
      </c>
      <c r="O119" s="122">
        <f t="shared" si="21"/>
        <v>1216.8113841109716</v>
      </c>
      <c r="P119" s="122">
        <f t="shared" si="21"/>
        <v>1232.958833891294</v>
      </c>
      <c r="Q119" s="122">
        <f t="shared" si="21"/>
        <v>1161.3029876991104</v>
      </c>
      <c r="R119" s="122">
        <f t="shared" ref="R119:V119" si="22">SUM(R120:R121)</f>
        <v>1267.8307012747512</v>
      </c>
      <c r="S119" s="122">
        <f t="shared" si="22"/>
        <v>1242.5534418522473</v>
      </c>
      <c r="T119" s="122">
        <f t="shared" si="22"/>
        <v>1220.6396275216161</v>
      </c>
      <c r="U119" s="122">
        <f t="shared" si="22"/>
        <v>1200.1974389831566</v>
      </c>
      <c r="V119" s="122">
        <f t="shared" si="22"/>
        <v>1101.3561442311934</v>
      </c>
      <c r="W119" s="122">
        <f t="shared" ref="W119:Y119" si="23">SUM(W120:W121)</f>
        <v>1240.357206064871</v>
      </c>
      <c r="X119" s="122">
        <f t="shared" si="23"/>
        <v>1139.1118252692036</v>
      </c>
      <c r="Y119" s="122">
        <f t="shared" si="23"/>
        <v>1100.4235562485867</v>
      </c>
      <c r="DA119" s="130" t="s">
        <v>1647</v>
      </c>
    </row>
    <row r="120" spans="1:105" ht="12" customHeight="1" x14ac:dyDescent="0.25">
      <c r="A120" s="97" t="s">
        <v>199</v>
      </c>
      <c r="B120" s="98">
        <v>913.61402293993103</v>
      </c>
      <c r="C120" s="98">
        <v>1027.6459721072267</v>
      </c>
      <c r="D120" s="98">
        <v>1057.1567076912363</v>
      </c>
      <c r="E120" s="98">
        <v>1067.9417193042445</v>
      </c>
      <c r="F120" s="98">
        <v>1073.2231219091509</v>
      </c>
      <c r="G120" s="98">
        <v>1075.876043265722</v>
      </c>
      <c r="H120" s="98">
        <v>1107.3877055009366</v>
      </c>
      <c r="I120" s="98">
        <v>1116.3411315090718</v>
      </c>
      <c r="J120" s="98">
        <v>1176.7096370427755</v>
      </c>
      <c r="K120" s="98">
        <v>1240.312446211213</v>
      </c>
      <c r="L120" s="98">
        <v>1380.2354183786108</v>
      </c>
      <c r="M120" s="98">
        <v>1175.90936681366</v>
      </c>
      <c r="N120" s="98">
        <v>1288.1566085684233</v>
      </c>
      <c r="O120" s="98">
        <v>1210.3332443774377</v>
      </c>
      <c r="P120" s="98">
        <v>1226.4131641530955</v>
      </c>
      <c r="Q120" s="98">
        <v>1155.1543231107278</v>
      </c>
      <c r="R120" s="98">
        <v>1261.0585554600175</v>
      </c>
      <c r="S120" s="98">
        <v>1235.8841979554782</v>
      </c>
      <c r="T120" s="98">
        <v>1214.0536830037258</v>
      </c>
      <c r="U120" s="98">
        <v>1193.6562147702293</v>
      </c>
      <c r="V120" s="98">
        <v>1095.2755899493652</v>
      </c>
      <c r="W120" s="98">
        <v>1233.3763638100693</v>
      </c>
      <c r="X120" s="98">
        <v>1132.6550014330755</v>
      </c>
      <c r="Y120" s="98">
        <v>1094.1052737173975</v>
      </c>
      <c r="DA120" s="63" t="s">
        <v>1648</v>
      </c>
    </row>
    <row r="121" spans="1:105" ht="12" customHeight="1" x14ac:dyDescent="0.25">
      <c r="A121" s="97" t="s">
        <v>53</v>
      </c>
      <c r="B121" s="98">
        <v>4.1677851628614233</v>
      </c>
      <c r="C121" s="98">
        <v>4.7775888746328397</v>
      </c>
      <c r="D121" s="98">
        <v>4.9085623963695033</v>
      </c>
      <c r="E121" s="98">
        <v>5.005325198513793</v>
      </c>
      <c r="F121" s="98">
        <v>5.0300899192097379</v>
      </c>
      <c r="G121" s="98">
        <v>5.0930421533743679</v>
      </c>
      <c r="H121" s="98">
        <v>5.3128971933826818</v>
      </c>
      <c r="I121" s="98">
        <v>5.4354580093567346</v>
      </c>
      <c r="J121" s="98">
        <v>5.8000141045700984</v>
      </c>
      <c r="K121" s="98">
        <v>6.2196547039348316</v>
      </c>
      <c r="L121" s="98">
        <v>7.0710108993700924</v>
      </c>
      <c r="M121" s="98">
        <v>6.0709650426266828</v>
      </c>
      <c r="N121" s="98">
        <v>6.8091856324011841</v>
      </c>
      <c r="O121" s="98">
        <v>6.4781397335339053</v>
      </c>
      <c r="P121" s="98">
        <v>6.5456697381986002</v>
      </c>
      <c r="Q121" s="98">
        <v>6.1486645883825659</v>
      </c>
      <c r="R121" s="98">
        <v>6.7721458147337348</v>
      </c>
      <c r="S121" s="98">
        <v>6.6692438967691245</v>
      </c>
      <c r="T121" s="98">
        <v>6.5859445178902618</v>
      </c>
      <c r="U121" s="98">
        <v>6.5412242129272675</v>
      </c>
      <c r="V121" s="98">
        <v>6.0805542818281779</v>
      </c>
      <c r="W121" s="98">
        <v>6.9808422548016535</v>
      </c>
      <c r="X121" s="98">
        <v>6.4568238361279606</v>
      </c>
      <c r="Y121" s="98">
        <v>6.3182825311892623</v>
      </c>
      <c r="DA121" s="63" t="s">
        <v>1649</v>
      </c>
    </row>
    <row r="122" spans="1:105" ht="12" customHeight="1" x14ac:dyDescent="0.25">
      <c r="A122" s="121" t="s">
        <v>92</v>
      </c>
      <c r="B122" s="122">
        <f t="shared" ref="B122:Y122" si="24">B123</f>
        <v>0.33773529009479381</v>
      </c>
      <c r="C122" s="122">
        <f t="shared" si="24"/>
        <v>0.35849894876415278</v>
      </c>
      <c r="D122" s="122">
        <f t="shared" si="24"/>
        <v>0.37778755241306217</v>
      </c>
      <c r="E122" s="122">
        <f t="shared" si="24"/>
        <v>0.475318391838915</v>
      </c>
      <c r="F122" s="122">
        <f t="shared" si="24"/>
        <v>0.42042772343656853</v>
      </c>
      <c r="G122" s="122">
        <f t="shared" si="24"/>
        <v>0.4513893236565108</v>
      </c>
      <c r="H122" s="122">
        <f t="shared" si="24"/>
        <v>0.50169790713124174</v>
      </c>
      <c r="I122" s="122">
        <f t="shared" si="24"/>
        <v>0.54694895294793</v>
      </c>
      <c r="J122" s="122">
        <f t="shared" si="24"/>
        <v>0.63387234449247831</v>
      </c>
      <c r="K122" s="122">
        <f t="shared" si="24"/>
        <v>0.7097591310280289</v>
      </c>
      <c r="L122" s="122">
        <f t="shared" si="24"/>
        <v>1.0354207339832788</v>
      </c>
      <c r="M122" s="122">
        <f t="shared" si="24"/>
        <v>0.85750606141225849</v>
      </c>
      <c r="N122" s="122">
        <f t="shared" si="24"/>
        <v>0.84768791115433095</v>
      </c>
      <c r="O122" s="122">
        <f t="shared" si="24"/>
        <v>0.86128530175080042</v>
      </c>
      <c r="P122" s="122">
        <f t="shared" si="24"/>
        <v>0.91069015230361283</v>
      </c>
      <c r="Q122" s="122">
        <f t="shared" si="24"/>
        <v>0.85850048489904407</v>
      </c>
      <c r="R122" s="122">
        <f t="shared" si="24"/>
        <v>0.83670961620620821</v>
      </c>
      <c r="S122" s="122">
        <f t="shared" si="24"/>
        <v>0.77204140708037072</v>
      </c>
      <c r="T122" s="122">
        <f t="shared" si="24"/>
        <v>0.76302562881279667</v>
      </c>
      <c r="U122" s="122">
        <f t="shared" si="24"/>
        <v>0.83537553422615929</v>
      </c>
      <c r="V122" s="122">
        <f t="shared" si="24"/>
        <v>0.92369681726623309</v>
      </c>
      <c r="W122" s="122">
        <f t="shared" si="24"/>
        <v>1.1393134021044267</v>
      </c>
      <c r="X122" s="122">
        <f t="shared" si="24"/>
        <v>1.0294684531006841</v>
      </c>
      <c r="Y122" s="122">
        <f t="shared" si="24"/>
        <v>1.1222910451840169</v>
      </c>
      <c r="DA122" s="130" t="s">
        <v>1650</v>
      </c>
    </row>
    <row r="123" spans="1:105" ht="12" customHeight="1" x14ac:dyDescent="0.25">
      <c r="A123" s="97" t="s">
        <v>53</v>
      </c>
      <c r="B123" s="98">
        <v>0.33773529009479381</v>
      </c>
      <c r="C123" s="98">
        <v>0.35849894876415278</v>
      </c>
      <c r="D123" s="98">
        <v>0.37778755241306217</v>
      </c>
      <c r="E123" s="98">
        <v>0.475318391838915</v>
      </c>
      <c r="F123" s="98">
        <v>0.42042772343656853</v>
      </c>
      <c r="G123" s="98">
        <v>0.4513893236565108</v>
      </c>
      <c r="H123" s="98">
        <v>0.50169790713124174</v>
      </c>
      <c r="I123" s="98">
        <v>0.54694895294793</v>
      </c>
      <c r="J123" s="98">
        <v>0.63387234449247831</v>
      </c>
      <c r="K123" s="98">
        <v>0.7097591310280289</v>
      </c>
      <c r="L123" s="98">
        <v>1.0354207339832788</v>
      </c>
      <c r="M123" s="98">
        <v>0.85750606141225849</v>
      </c>
      <c r="N123" s="98">
        <v>0.84768791115433095</v>
      </c>
      <c r="O123" s="98">
        <v>0.86128530175080042</v>
      </c>
      <c r="P123" s="98">
        <v>0.91069015230361283</v>
      </c>
      <c r="Q123" s="98">
        <v>0.85850048489904407</v>
      </c>
      <c r="R123" s="98">
        <v>0.83670961620620821</v>
      </c>
      <c r="S123" s="98">
        <v>0.77204140708037072</v>
      </c>
      <c r="T123" s="98">
        <v>0.76302562881279667</v>
      </c>
      <c r="U123" s="98">
        <v>0.83537553422615929</v>
      </c>
      <c r="V123" s="98">
        <v>0.92369681726623309</v>
      </c>
      <c r="W123" s="98">
        <v>1.1393134021044267</v>
      </c>
      <c r="X123" s="98">
        <v>1.0294684531006841</v>
      </c>
      <c r="Y123" s="98">
        <v>1.1222910451840169</v>
      </c>
      <c r="DA123" s="63" t="s">
        <v>1651</v>
      </c>
    </row>
    <row r="124" spans="1:105" ht="12" customHeight="1" x14ac:dyDescent="0.25">
      <c r="A124" s="121" t="s">
        <v>55</v>
      </c>
      <c r="B124" s="122">
        <v>75.803976487710145</v>
      </c>
      <c r="C124" s="122">
        <v>77.166184996455158</v>
      </c>
      <c r="D124" s="122">
        <v>79.44433110607055</v>
      </c>
      <c r="E124" s="122">
        <v>78.956740712782292</v>
      </c>
      <c r="F124" s="122">
        <v>82.820521568074298</v>
      </c>
      <c r="G124" s="122">
        <v>87.696108628296159</v>
      </c>
      <c r="H124" s="122">
        <v>90.648640616429304</v>
      </c>
      <c r="I124" s="122">
        <v>91.369889242936438</v>
      </c>
      <c r="J124" s="122">
        <v>95.789315885487525</v>
      </c>
      <c r="K124" s="122">
        <v>100.71316879026803</v>
      </c>
      <c r="L124" s="122">
        <v>103.1872322665823</v>
      </c>
      <c r="M124" s="122">
        <v>107.2060208560254</v>
      </c>
      <c r="N124" s="122">
        <v>108.20761871925467</v>
      </c>
      <c r="O124" s="122">
        <v>108.67733672374631</v>
      </c>
      <c r="P124" s="122">
        <v>107.46233149449452</v>
      </c>
      <c r="Q124" s="122">
        <v>105.08460101048819</v>
      </c>
      <c r="R124" s="122">
        <v>103.22738890670993</v>
      </c>
      <c r="S124" s="122">
        <v>98.774352047080313</v>
      </c>
      <c r="T124" s="122">
        <v>96.151794929458603</v>
      </c>
      <c r="U124" s="122">
        <v>93.125431431946893</v>
      </c>
      <c r="V124" s="122">
        <v>91.672211055659744</v>
      </c>
      <c r="W124" s="122">
        <v>88.193538786283298</v>
      </c>
      <c r="X124" s="122">
        <v>80.694008297402121</v>
      </c>
      <c r="Y124" s="122">
        <v>78.553746672869707</v>
      </c>
      <c r="DA124" s="130" t="s">
        <v>1652</v>
      </c>
    </row>
    <row r="125" spans="1:105" ht="12" customHeight="1" x14ac:dyDescent="0.25">
      <c r="A125" s="97" t="s">
        <v>132</v>
      </c>
      <c r="B125" s="98">
        <v>22.109931537054539</v>
      </c>
      <c r="C125" s="98">
        <v>23.750725390306865</v>
      </c>
      <c r="D125" s="98">
        <v>25.337523148575887</v>
      </c>
      <c r="E125" s="98">
        <v>25.539631233691342</v>
      </c>
      <c r="F125" s="98">
        <v>28.258977319819333</v>
      </c>
      <c r="G125" s="98">
        <v>30.406536578162466</v>
      </c>
      <c r="H125" s="98">
        <v>32.332194546263295</v>
      </c>
      <c r="I125" s="98">
        <v>33.529230692066498</v>
      </c>
      <c r="J125" s="98">
        <v>37.025851240699716</v>
      </c>
      <c r="K125" s="98">
        <v>39.654177903374013</v>
      </c>
      <c r="L125" s="98">
        <v>41.652052340803067</v>
      </c>
      <c r="M125" s="98">
        <v>41.573529044126843</v>
      </c>
      <c r="N125" s="98">
        <v>41.391845076436532</v>
      </c>
      <c r="O125" s="98">
        <v>41.087850455618998</v>
      </c>
      <c r="P125" s="98">
        <v>40.842061874155696</v>
      </c>
      <c r="Q125" s="98">
        <v>39.945124472352077</v>
      </c>
      <c r="R125" s="98">
        <v>39.323166293144517</v>
      </c>
      <c r="S125" s="98">
        <v>37.626713434699759</v>
      </c>
      <c r="T125" s="98">
        <v>37.31472835804832</v>
      </c>
      <c r="U125" s="98">
        <v>36.286820857949941</v>
      </c>
      <c r="V125" s="98">
        <v>35.784234868638926</v>
      </c>
      <c r="W125" s="98">
        <v>35.138839263383517</v>
      </c>
      <c r="X125" s="98">
        <v>33.371327281515107</v>
      </c>
      <c r="Y125" s="98">
        <v>32.797566492999444</v>
      </c>
      <c r="DA125" s="63" t="s">
        <v>1653</v>
      </c>
    </row>
    <row r="126" spans="1:105" ht="12" customHeight="1" x14ac:dyDescent="0.25">
      <c r="A126" s="97" t="s">
        <v>131</v>
      </c>
      <c r="B126" s="98">
        <v>2.9434967855038676E-3</v>
      </c>
      <c r="C126" s="98">
        <v>3.3611474454509037E-3</v>
      </c>
      <c r="D126" s="98">
        <v>3.5315192552628229E-3</v>
      </c>
      <c r="E126" s="98">
        <v>3.3317653076033967E-3</v>
      </c>
      <c r="F126" s="98">
        <v>4.071699840790974E-3</v>
      </c>
      <c r="G126" s="98">
        <v>4.4126818476291204E-3</v>
      </c>
      <c r="H126" s="98">
        <v>5.7509495485271751E-3</v>
      </c>
      <c r="I126" s="98">
        <v>6.3224420476077937E-3</v>
      </c>
      <c r="J126" s="98">
        <v>8.9758542888619466E-3</v>
      </c>
      <c r="K126" s="98">
        <v>1.0003535592253239E-2</v>
      </c>
      <c r="L126" s="98">
        <v>1.1743249123668375E-2</v>
      </c>
      <c r="M126" s="98">
        <v>1.1966869330893564E-2</v>
      </c>
      <c r="N126" s="98">
        <v>1.3165232921066149E-2</v>
      </c>
      <c r="O126" s="98">
        <v>1.4269849032509968E-2</v>
      </c>
      <c r="P126" s="98">
        <v>1.5814439060522774E-2</v>
      </c>
      <c r="Q126" s="98">
        <v>1.6430249277501793E-2</v>
      </c>
      <c r="R126" s="98">
        <v>1.7553734706020362E-2</v>
      </c>
      <c r="S126" s="98">
        <v>1.8378808437700189E-2</v>
      </c>
      <c r="T126" s="98">
        <v>2.0196375050365457E-2</v>
      </c>
      <c r="U126" s="98">
        <v>2.1312076016038239E-2</v>
      </c>
      <c r="V126" s="98">
        <v>2.2605987854961738E-2</v>
      </c>
      <c r="W126" s="98">
        <v>2.3502370208029054E-2</v>
      </c>
      <c r="X126" s="98">
        <v>2.3641291986054261E-2</v>
      </c>
      <c r="Y126" s="98">
        <v>2.3982585305378806E-2</v>
      </c>
      <c r="DA126" s="63" t="s">
        <v>1654</v>
      </c>
    </row>
    <row r="127" spans="1:105" ht="12" customHeight="1" x14ac:dyDescent="0.25">
      <c r="A127" s="100" t="s">
        <v>199</v>
      </c>
      <c r="B127" s="101">
        <v>2.6147405552174314E-3</v>
      </c>
      <c r="C127" s="101">
        <v>2.9585643752838985E-3</v>
      </c>
      <c r="D127" s="101">
        <v>3.1036399818214944E-3</v>
      </c>
      <c r="E127" s="101">
        <v>2.9142943943810656E-3</v>
      </c>
      <c r="F127" s="101">
        <v>3.5413557248250142E-3</v>
      </c>
      <c r="G127" s="101">
        <v>3.8346015155482347E-3</v>
      </c>
      <c r="H127" s="101">
        <v>4.9494798851847524E-3</v>
      </c>
      <c r="I127" s="101">
        <v>5.4761479585634003E-3</v>
      </c>
      <c r="J127" s="101">
        <v>7.6759469623417561E-3</v>
      </c>
      <c r="K127" s="101">
        <v>8.5263583282225233E-3</v>
      </c>
      <c r="L127" s="101">
        <v>9.9497449019100657E-3</v>
      </c>
      <c r="M127" s="101">
        <v>1.0139395866461261E-2</v>
      </c>
      <c r="N127" s="101">
        <v>1.1133629431308681E-2</v>
      </c>
      <c r="O127" s="101">
        <v>1.200920821525131E-2</v>
      </c>
      <c r="P127" s="101">
        <v>1.3303637408519415E-2</v>
      </c>
      <c r="Q127" s="101">
        <v>1.3794033428032306E-2</v>
      </c>
      <c r="R127" s="101">
        <v>1.4752881403946452E-2</v>
      </c>
      <c r="S127" s="101">
        <v>1.5399873793567652E-2</v>
      </c>
      <c r="T127" s="101">
        <v>1.6885284829259686E-2</v>
      </c>
      <c r="U127" s="101">
        <v>1.7755429429424457E-2</v>
      </c>
      <c r="V127" s="101">
        <v>1.8765035822751151E-2</v>
      </c>
      <c r="W127" s="101">
        <v>1.9276720183840582E-2</v>
      </c>
      <c r="X127" s="101">
        <v>1.9329067008822958E-2</v>
      </c>
      <c r="Y127" s="101">
        <v>1.9859703618478601E-2</v>
      </c>
      <c r="DA127" s="131" t="s">
        <v>1655</v>
      </c>
    </row>
    <row r="128" spans="1:105" ht="12" customHeight="1" x14ac:dyDescent="0.25">
      <c r="A128" s="103" t="s">
        <v>52</v>
      </c>
      <c r="B128" s="104">
        <v>3.2875623028643628E-4</v>
      </c>
      <c r="C128" s="104">
        <v>4.0258307016700543E-4</v>
      </c>
      <c r="D128" s="104">
        <v>4.2787927344132865E-4</v>
      </c>
      <c r="E128" s="104">
        <v>4.1747091322233106E-4</v>
      </c>
      <c r="F128" s="104">
        <v>5.3034411596595979E-4</v>
      </c>
      <c r="G128" s="104">
        <v>5.7808033208088603E-4</v>
      </c>
      <c r="H128" s="104">
        <v>8.0146966334242241E-4</v>
      </c>
      <c r="I128" s="104">
        <v>8.4629408904439299E-4</v>
      </c>
      <c r="J128" s="104">
        <v>1.2999073265201905E-3</v>
      </c>
      <c r="K128" s="104">
        <v>1.4771772640307158E-3</v>
      </c>
      <c r="L128" s="104">
        <v>1.7935042217583101E-3</v>
      </c>
      <c r="M128" s="104">
        <v>1.8274734644323032E-3</v>
      </c>
      <c r="N128" s="104">
        <v>2.031603489757468E-3</v>
      </c>
      <c r="O128" s="104">
        <v>2.2606408172586583E-3</v>
      </c>
      <c r="P128" s="104">
        <v>2.510801652003361E-3</v>
      </c>
      <c r="Q128" s="104">
        <v>2.6362158494694869E-3</v>
      </c>
      <c r="R128" s="104">
        <v>2.8008533020739104E-3</v>
      </c>
      <c r="S128" s="104">
        <v>2.9789346441325359E-3</v>
      </c>
      <c r="T128" s="104">
        <v>3.3110902211057718E-3</v>
      </c>
      <c r="U128" s="104">
        <v>3.556646586613782E-3</v>
      </c>
      <c r="V128" s="104">
        <v>3.8409520322105852E-3</v>
      </c>
      <c r="W128" s="104">
        <v>4.2256500241884699E-3</v>
      </c>
      <c r="X128" s="104">
        <v>4.3122249772313036E-3</v>
      </c>
      <c r="Y128" s="104">
        <v>4.1228816869002035E-3</v>
      </c>
      <c r="DA128" s="132" t="s">
        <v>1656</v>
      </c>
    </row>
    <row r="129" spans="1:105" ht="12" customHeight="1" x14ac:dyDescent="0.25">
      <c r="A129" s="106" t="s">
        <v>124</v>
      </c>
      <c r="B129" s="101">
        <v>0</v>
      </c>
      <c r="C129" s="101">
        <v>0</v>
      </c>
      <c r="D129" s="101">
        <v>0</v>
      </c>
      <c r="E129" s="101">
        <v>0</v>
      </c>
      <c r="F129" s="101">
        <v>0</v>
      </c>
      <c r="G129" s="101">
        <v>0</v>
      </c>
      <c r="H129" s="101">
        <v>0</v>
      </c>
      <c r="I129" s="101">
        <v>0</v>
      </c>
      <c r="J129" s="101">
        <v>0</v>
      </c>
      <c r="K129" s="101">
        <v>0</v>
      </c>
      <c r="L129" s="101">
        <v>0</v>
      </c>
      <c r="M129" s="101">
        <v>0</v>
      </c>
      <c r="N129" s="101">
        <v>0</v>
      </c>
      <c r="O129" s="101">
        <v>0</v>
      </c>
      <c r="P129" s="101">
        <v>0</v>
      </c>
      <c r="Q129" s="101">
        <v>0</v>
      </c>
      <c r="R129" s="101">
        <v>0</v>
      </c>
      <c r="S129" s="101">
        <v>0</v>
      </c>
      <c r="T129" s="101">
        <v>0</v>
      </c>
      <c r="U129" s="101">
        <v>0</v>
      </c>
      <c r="V129" s="101">
        <v>0</v>
      </c>
      <c r="W129" s="101">
        <v>0</v>
      </c>
      <c r="X129" s="101">
        <v>0</v>
      </c>
      <c r="Y129" s="101">
        <v>0</v>
      </c>
      <c r="DA129" s="131" t="s">
        <v>1657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0</v>
      </c>
      <c r="M130" s="104">
        <v>0</v>
      </c>
      <c r="N130" s="104">
        <v>0</v>
      </c>
      <c r="O130" s="104">
        <v>0</v>
      </c>
      <c r="P130" s="104">
        <v>0</v>
      </c>
      <c r="Q130" s="104">
        <v>0</v>
      </c>
      <c r="R130" s="104">
        <v>0</v>
      </c>
      <c r="S130" s="104">
        <v>0</v>
      </c>
      <c r="T130" s="104">
        <v>0</v>
      </c>
      <c r="U130" s="104">
        <v>0</v>
      </c>
      <c r="V130" s="104">
        <v>0</v>
      </c>
      <c r="W130" s="104">
        <v>0</v>
      </c>
      <c r="X130" s="104">
        <v>0</v>
      </c>
      <c r="Y130" s="104">
        <v>0</v>
      </c>
      <c r="DA130" s="132" t="s">
        <v>1658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1659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1660</v>
      </c>
    </row>
    <row r="133" spans="1:105" ht="12" customHeight="1" x14ac:dyDescent="0.25">
      <c r="A133" s="106" t="s">
        <v>122</v>
      </c>
      <c r="B133" s="101">
        <v>52.909028211793135</v>
      </c>
      <c r="C133" s="101">
        <v>52.627872833300529</v>
      </c>
      <c r="D133" s="101">
        <v>53.32070178492684</v>
      </c>
      <c r="E133" s="101">
        <v>52.66175502377201</v>
      </c>
      <c r="F133" s="101">
        <v>53.772157649019796</v>
      </c>
      <c r="G133" s="101">
        <v>56.398211643736374</v>
      </c>
      <c r="H133" s="101">
        <v>57.144715735040812</v>
      </c>
      <c r="I133" s="101">
        <v>56.584924920528053</v>
      </c>
      <c r="J133" s="101">
        <v>57.267042378291009</v>
      </c>
      <c r="K133" s="101">
        <v>59.427352167207069</v>
      </c>
      <c r="L133" s="101">
        <v>59.762900331072693</v>
      </c>
      <c r="M133" s="101">
        <v>63.652288052598685</v>
      </c>
      <c r="N133" s="101">
        <v>64.65163872051464</v>
      </c>
      <c r="O133" s="101">
        <v>65.20137423417826</v>
      </c>
      <c r="P133" s="101">
        <v>63.994126064200003</v>
      </c>
      <c r="Q133" s="101">
        <v>62.413370131936567</v>
      </c>
      <c r="R133" s="101">
        <v>60.960346150262119</v>
      </c>
      <c r="S133" s="101">
        <v>58.083654903838614</v>
      </c>
      <c r="T133" s="101">
        <v>55.552875365578743</v>
      </c>
      <c r="U133" s="101">
        <v>53.388758700631243</v>
      </c>
      <c r="V133" s="101">
        <v>52.199090113911808</v>
      </c>
      <c r="W133" s="101">
        <v>49.391919285771159</v>
      </c>
      <c r="X133" s="101">
        <v>43.922819145587717</v>
      </c>
      <c r="Y133" s="101">
        <v>42.317501383831008</v>
      </c>
      <c r="DA133" s="131" t="s">
        <v>1661</v>
      </c>
    </row>
    <row r="134" spans="1:105" ht="12" customHeight="1" x14ac:dyDescent="0.25">
      <c r="A134" s="107" t="s">
        <v>121</v>
      </c>
      <c r="B134" s="104">
        <v>0.7820732420769585</v>
      </c>
      <c r="C134" s="104">
        <v>0.78422562540230878</v>
      </c>
      <c r="D134" s="104">
        <v>0.78257465331257015</v>
      </c>
      <c r="E134" s="104">
        <v>0.75202269001134447</v>
      </c>
      <c r="F134" s="104">
        <v>0.78531489939437382</v>
      </c>
      <c r="G134" s="104">
        <v>0.88694772454968396</v>
      </c>
      <c r="H134" s="104">
        <v>1.1659793855766643</v>
      </c>
      <c r="I134" s="104">
        <v>1.2494111882942858</v>
      </c>
      <c r="J134" s="104">
        <v>1.4874464122079307</v>
      </c>
      <c r="K134" s="104">
        <v>1.6216351840947054</v>
      </c>
      <c r="L134" s="104">
        <v>1.7605363455828651</v>
      </c>
      <c r="M134" s="104">
        <v>1.9682368899689955</v>
      </c>
      <c r="N134" s="104">
        <v>2.1509696893824306</v>
      </c>
      <c r="O134" s="104">
        <v>2.3738421849165361</v>
      </c>
      <c r="P134" s="104">
        <v>2.610329117078301</v>
      </c>
      <c r="Q134" s="104">
        <v>2.7096761569220473</v>
      </c>
      <c r="R134" s="104">
        <v>2.9263227285972886</v>
      </c>
      <c r="S134" s="104">
        <v>3.04560490010424</v>
      </c>
      <c r="T134" s="104">
        <v>3.2639948307811668</v>
      </c>
      <c r="U134" s="104">
        <v>3.4285397973496661</v>
      </c>
      <c r="V134" s="104">
        <v>3.666280085254042</v>
      </c>
      <c r="W134" s="104">
        <v>3.6392778669205961</v>
      </c>
      <c r="X134" s="104">
        <v>3.3762205783132559</v>
      </c>
      <c r="Y134" s="104">
        <v>3.4146962107338825</v>
      </c>
      <c r="DA134" s="132" t="s">
        <v>1662</v>
      </c>
    </row>
    <row r="135" spans="1:105" ht="12" customHeight="1" x14ac:dyDescent="0.25">
      <c r="A135" s="108" t="s">
        <v>53</v>
      </c>
      <c r="B135" s="98">
        <v>0.66620319475611944</v>
      </c>
      <c r="C135" s="98">
        <v>0.66361273303090607</v>
      </c>
      <c r="D135" s="98">
        <v>0.66300935056248878</v>
      </c>
      <c r="E135" s="98">
        <v>0.63439389938532975</v>
      </c>
      <c r="F135" s="98">
        <v>0.66252796211079368</v>
      </c>
      <c r="G135" s="98">
        <v>0.75004874779440467</v>
      </c>
      <c r="H135" s="98">
        <v>0.98435728560240121</v>
      </c>
      <c r="I135" s="98">
        <v>1.0660675903016572</v>
      </c>
      <c r="J135" s="98">
        <v>1.2594234965028694</v>
      </c>
      <c r="K135" s="98">
        <v>1.3731557961283047</v>
      </c>
      <c r="L135" s="98">
        <v>1.4866622627250972</v>
      </c>
      <c r="M135" s="98">
        <v>1.666224574548844</v>
      </c>
      <c r="N135" s="98">
        <v>1.8183446907921454</v>
      </c>
      <c r="O135" s="98">
        <v>2.0024752514197659</v>
      </c>
      <c r="P135" s="98">
        <v>2.2000182062999984</v>
      </c>
      <c r="Q135" s="98">
        <v>2.2776954240641789</v>
      </c>
      <c r="R135" s="98">
        <v>2.4607796490902993</v>
      </c>
      <c r="S135" s="98">
        <v>2.5571207473910786</v>
      </c>
      <c r="T135" s="98">
        <v>2.73762690314978</v>
      </c>
      <c r="U135" s="98">
        <v>2.8678675227634569</v>
      </c>
      <c r="V135" s="98">
        <v>3.0585675872469338</v>
      </c>
      <c r="W135" s="98">
        <v>3.0019559061624799</v>
      </c>
      <c r="X135" s="98">
        <v>2.7800636163938721</v>
      </c>
      <c r="Y135" s="98">
        <v>2.8462815112793529</v>
      </c>
      <c r="DA135" s="63" t="s">
        <v>1663</v>
      </c>
    </row>
    <row r="136" spans="1:105" ht="12" customHeight="1" x14ac:dyDescent="0.25">
      <c r="A136" s="108" t="s">
        <v>52</v>
      </c>
      <c r="B136" s="98">
        <v>0.11587004732083907</v>
      </c>
      <c r="C136" s="98">
        <v>0.12061289237140269</v>
      </c>
      <c r="D136" s="98">
        <v>0.11956530275008137</v>
      </c>
      <c r="E136" s="98">
        <v>0.11762879062601468</v>
      </c>
      <c r="F136" s="98">
        <v>0.12278693728358016</v>
      </c>
      <c r="G136" s="98">
        <v>0.13689897675527932</v>
      </c>
      <c r="H136" s="98">
        <v>0.18162209997426307</v>
      </c>
      <c r="I136" s="98">
        <v>0.18334359799262848</v>
      </c>
      <c r="J136" s="98">
        <v>0.22802291570506125</v>
      </c>
      <c r="K136" s="98">
        <v>0.24847938796640059</v>
      </c>
      <c r="L136" s="98">
        <v>0.27387408285776782</v>
      </c>
      <c r="M136" s="98">
        <v>0.30201231542015156</v>
      </c>
      <c r="N136" s="98">
        <v>0.33262499859028499</v>
      </c>
      <c r="O136" s="98">
        <v>0.37136693349677025</v>
      </c>
      <c r="P136" s="98">
        <v>0.41031091077830251</v>
      </c>
      <c r="Q136" s="98">
        <v>0.43198073285786842</v>
      </c>
      <c r="R136" s="98">
        <v>0.46554307950698937</v>
      </c>
      <c r="S136" s="98">
        <v>0.48848415271316115</v>
      </c>
      <c r="T136" s="98">
        <v>0.52636792763138707</v>
      </c>
      <c r="U136" s="98">
        <v>0.56067227458620916</v>
      </c>
      <c r="V136" s="98">
        <v>0.60771249800710836</v>
      </c>
      <c r="W136" s="98">
        <v>0.63732196075811609</v>
      </c>
      <c r="X136" s="98">
        <v>0.59615696191938394</v>
      </c>
      <c r="Y136" s="98">
        <v>0.5684146994545296</v>
      </c>
      <c r="DA136" s="63" t="s">
        <v>1664</v>
      </c>
    </row>
    <row r="137" spans="1:105" ht="12" customHeight="1" x14ac:dyDescent="0.25">
      <c r="A137" s="121" t="s">
        <v>54</v>
      </c>
      <c r="B137" s="122">
        <v>6.5582876048771714</v>
      </c>
      <c r="C137" s="122">
        <v>6.9854126017907392</v>
      </c>
      <c r="D137" s="122">
        <v>7.2083353187169141</v>
      </c>
      <c r="E137" s="122">
        <v>7.5449151652517825</v>
      </c>
      <c r="F137" s="122">
        <v>7.7780984186876054</v>
      </c>
      <c r="G137" s="122">
        <v>8.4207461659872287</v>
      </c>
      <c r="H137" s="122">
        <v>8.4206996800601956</v>
      </c>
      <c r="I137" s="122">
        <v>8.9950682952824259</v>
      </c>
      <c r="J137" s="122">
        <v>10.093822359134185</v>
      </c>
      <c r="K137" s="122">
        <v>11.292190674620546</v>
      </c>
      <c r="L137" s="122">
        <v>11.588740636044847</v>
      </c>
      <c r="M137" s="122">
        <v>11.811539807845156</v>
      </c>
      <c r="N137" s="122">
        <v>12.375875313319767</v>
      </c>
      <c r="O137" s="122">
        <v>12.749316702091781</v>
      </c>
      <c r="P137" s="122">
        <v>12.796554420387814</v>
      </c>
      <c r="Q137" s="122">
        <v>12.875749148286014</v>
      </c>
      <c r="R137" s="122">
        <v>12.67122613894743</v>
      </c>
      <c r="S137" s="122">
        <v>12.563584398263014</v>
      </c>
      <c r="T137" s="122">
        <v>12.790305364018534</v>
      </c>
      <c r="U137" s="122">
        <v>12.794132185701223</v>
      </c>
      <c r="V137" s="122">
        <v>16.871190056048402</v>
      </c>
      <c r="W137" s="122">
        <v>16.453390023545559</v>
      </c>
      <c r="X137" s="122">
        <v>14.828906067385528</v>
      </c>
      <c r="Y137" s="122">
        <v>13.416257910118805</v>
      </c>
      <c r="DA137" s="130" t="s">
        <v>1665</v>
      </c>
    </row>
    <row r="138" spans="1:105" ht="12" customHeight="1" x14ac:dyDescent="0.25">
      <c r="A138" s="97" t="s">
        <v>202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1666</v>
      </c>
    </row>
    <row r="139" spans="1:105" ht="12" customHeight="1" x14ac:dyDescent="0.25">
      <c r="A139" s="97" t="s">
        <v>50</v>
      </c>
      <c r="B139" s="98">
        <v>0.58337883066124363</v>
      </c>
      <c r="C139" s="98">
        <v>0.9818206249136604</v>
      </c>
      <c r="D139" s="98">
        <v>0.99695563721290104</v>
      </c>
      <c r="E139" s="98">
        <v>1.2090415411969169</v>
      </c>
      <c r="F139" s="98">
        <v>1.0291972505166984</v>
      </c>
      <c r="G139" s="98">
        <v>1.2705549649769545</v>
      </c>
      <c r="H139" s="98">
        <v>0.65730865309895459</v>
      </c>
      <c r="I139" s="98">
        <v>0.91329904980457932</v>
      </c>
      <c r="J139" s="98">
        <v>1.4610855512269314</v>
      </c>
      <c r="K139" s="98">
        <v>1.7587576835198298</v>
      </c>
      <c r="L139" s="98">
        <v>1.2827351152805087</v>
      </c>
      <c r="M139" s="98">
        <v>1.047207182503098</v>
      </c>
      <c r="N139" s="98">
        <v>0.79559506412968184</v>
      </c>
      <c r="O139" s="98">
        <v>1.0695124388889592</v>
      </c>
      <c r="P139" s="98">
        <v>1.0749640929913382</v>
      </c>
      <c r="Q139" s="98">
        <v>1.3133190681089482</v>
      </c>
      <c r="R139" s="98">
        <v>1.03640704903381</v>
      </c>
      <c r="S139" s="98">
        <v>1.0289913184047876</v>
      </c>
      <c r="T139" s="98">
        <v>1.0276506816055413</v>
      </c>
      <c r="U139" s="98">
        <v>1.0204269118697917</v>
      </c>
      <c r="V139" s="98">
        <v>1.2698012353248465</v>
      </c>
      <c r="W139" s="98">
        <v>1.2426712445611887</v>
      </c>
      <c r="X139" s="98">
        <v>0.96542096565020274</v>
      </c>
      <c r="Y139" s="98">
        <v>0.71300973200858475</v>
      </c>
      <c r="DA139" s="63" t="s">
        <v>1667</v>
      </c>
    </row>
    <row r="140" spans="1:105" ht="12" customHeight="1" x14ac:dyDescent="0.25">
      <c r="A140" s="109" t="s">
        <v>120</v>
      </c>
      <c r="B140" s="33">
        <v>5.9749087742159279</v>
      </c>
      <c r="C140" s="33">
        <v>6.0035919768770789</v>
      </c>
      <c r="D140" s="33">
        <v>6.2113796815040132</v>
      </c>
      <c r="E140" s="33">
        <v>6.3358736240548659</v>
      </c>
      <c r="F140" s="33">
        <v>6.7489011681709066</v>
      </c>
      <c r="G140" s="33">
        <v>7.1501912010102737</v>
      </c>
      <c r="H140" s="33">
        <v>7.7633910269612407</v>
      </c>
      <c r="I140" s="33">
        <v>8.0817692454778474</v>
      </c>
      <c r="J140" s="33">
        <v>8.6327368079072535</v>
      </c>
      <c r="K140" s="33">
        <v>9.5334329911007156</v>
      </c>
      <c r="L140" s="33">
        <v>10.306005520764337</v>
      </c>
      <c r="M140" s="33">
        <v>10.764332625342059</v>
      </c>
      <c r="N140" s="33">
        <v>11.580280249190086</v>
      </c>
      <c r="O140" s="33">
        <v>11.679804263202822</v>
      </c>
      <c r="P140" s="33">
        <v>11.721590327396475</v>
      </c>
      <c r="Q140" s="33">
        <v>11.562430080177066</v>
      </c>
      <c r="R140" s="33">
        <v>11.63481908991362</v>
      </c>
      <c r="S140" s="33">
        <v>11.534593079858226</v>
      </c>
      <c r="T140" s="33">
        <v>11.762654682412993</v>
      </c>
      <c r="U140" s="33">
        <v>11.77370527383143</v>
      </c>
      <c r="V140" s="33">
        <v>15.601388820723557</v>
      </c>
      <c r="W140" s="33">
        <v>15.210718778984369</v>
      </c>
      <c r="X140" s="33">
        <v>13.863485101735325</v>
      </c>
      <c r="Y140" s="33">
        <v>12.70324817811022</v>
      </c>
      <c r="DA140" s="60" t="s">
        <v>1668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508.12413073611248</v>
      </c>
      <c r="C142" s="117">
        <f t="shared" si="25"/>
        <v>577.3782407290978</v>
      </c>
      <c r="D142" s="117">
        <f t="shared" si="25"/>
        <v>607.56458526022766</v>
      </c>
      <c r="E142" s="117">
        <f t="shared" si="25"/>
        <v>627.57325051895111</v>
      </c>
      <c r="F142" s="117">
        <f t="shared" si="25"/>
        <v>650.26398676739859</v>
      </c>
      <c r="G142" s="117">
        <f t="shared" si="25"/>
        <v>673.19108191235887</v>
      </c>
      <c r="H142" s="117">
        <f t="shared" si="25"/>
        <v>712.83007783495088</v>
      </c>
      <c r="I142" s="117">
        <f t="shared" si="25"/>
        <v>739.20947593264123</v>
      </c>
      <c r="J142" s="117">
        <f t="shared" si="25"/>
        <v>802.1460234242852</v>
      </c>
      <c r="K142" s="117">
        <f t="shared" si="25"/>
        <v>868.45888404493417</v>
      </c>
      <c r="L142" s="117">
        <f t="shared" si="25"/>
        <v>985.61837290000585</v>
      </c>
      <c r="M142" s="117">
        <f t="shared" si="25"/>
        <v>878.56857993166466</v>
      </c>
      <c r="N142" s="117">
        <f t="shared" si="25"/>
        <v>982.69539116184217</v>
      </c>
      <c r="O142" s="117">
        <f t="shared" si="25"/>
        <v>953.38790807974692</v>
      </c>
      <c r="P142" s="117">
        <f t="shared" si="25"/>
        <v>971.23314245339418</v>
      </c>
      <c r="Q142" s="117">
        <f t="shared" si="25"/>
        <v>925.95370216974482</v>
      </c>
      <c r="R142" s="117">
        <f t="shared" ref="R142:V142" si="26">R143+R146+R148+R161</f>
        <v>1011.6277558237188</v>
      </c>
      <c r="S142" s="117">
        <f t="shared" si="26"/>
        <v>1004.0393924461005</v>
      </c>
      <c r="T142" s="117">
        <f t="shared" si="26"/>
        <v>1001.6688224226664</v>
      </c>
      <c r="U142" s="117">
        <f t="shared" si="26"/>
        <v>999.83871553837093</v>
      </c>
      <c r="V142" s="117">
        <f t="shared" si="26"/>
        <v>942.67580143380837</v>
      </c>
      <c r="W142" s="117">
        <f t="shared" ref="W142:Y142" si="27">W143+W146+W148+W161</f>
        <v>1063.5467661986181</v>
      </c>
      <c r="X142" s="117">
        <f t="shared" si="27"/>
        <v>989.68216880111322</v>
      </c>
      <c r="Y142" s="117">
        <f t="shared" si="27"/>
        <v>969.27780139202412</v>
      </c>
      <c r="DA142" s="129" t="s">
        <v>1814</v>
      </c>
    </row>
    <row r="143" spans="1:105" ht="12" customHeight="1" x14ac:dyDescent="0.25">
      <c r="A143" s="121" t="s">
        <v>57</v>
      </c>
      <c r="B143" s="122">
        <f t="shared" ref="B143:Q143" si="28">SUM(B144:B145)</f>
        <v>452.70506567181349</v>
      </c>
      <c r="C143" s="122">
        <f t="shared" si="28"/>
        <v>520.40460208030754</v>
      </c>
      <c r="D143" s="122">
        <f t="shared" si="28"/>
        <v>548.3306101380814</v>
      </c>
      <c r="E143" s="122">
        <f t="shared" si="28"/>
        <v>567.56086685568027</v>
      </c>
      <c r="F143" s="122">
        <f t="shared" si="28"/>
        <v>586.94156402902684</v>
      </c>
      <c r="G143" s="122">
        <f t="shared" si="28"/>
        <v>605.1831864670088</v>
      </c>
      <c r="H143" s="122">
        <f t="shared" si="28"/>
        <v>641.67279138181186</v>
      </c>
      <c r="I143" s="122">
        <f t="shared" si="28"/>
        <v>666.28637177767268</v>
      </c>
      <c r="J143" s="122">
        <f t="shared" si="28"/>
        <v>724.18028539021873</v>
      </c>
      <c r="K143" s="122">
        <f t="shared" si="28"/>
        <v>784.91987100461574</v>
      </c>
      <c r="L143" s="122">
        <f t="shared" si="28"/>
        <v>897.96887110552814</v>
      </c>
      <c r="M143" s="122">
        <f t="shared" si="28"/>
        <v>787.29900624521702</v>
      </c>
      <c r="N143" s="122">
        <f t="shared" si="28"/>
        <v>889.06690907000973</v>
      </c>
      <c r="O143" s="122">
        <f t="shared" si="28"/>
        <v>857.99484421636009</v>
      </c>
      <c r="P143" s="122">
        <f t="shared" si="28"/>
        <v>875.86886562304619</v>
      </c>
      <c r="Q143" s="122">
        <f t="shared" si="28"/>
        <v>831.81354230312638</v>
      </c>
      <c r="R143" s="122">
        <f t="shared" ref="R143:V143" si="29">SUM(R144:R145)</f>
        <v>918.18505285160165</v>
      </c>
      <c r="S143" s="122">
        <f t="shared" si="29"/>
        <v>913.26525189667586</v>
      </c>
      <c r="T143" s="122">
        <f t="shared" si="29"/>
        <v>911.57935771539087</v>
      </c>
      <c r="U143" s="122">
        <f t="shared" si="29"/>
        <v>910.59429946219541</v>
      </c>
      <c r="V143" s="122">
        <f t="shared" si="29"/>
        <v>849.58206711968808</v>
      </c>
      <c r="W143" s="122">
        <f t="shared" ref="W143:Y143" si="30">SUM(W144:W145)</f>
        <v>971.50274146091385</v>
      </c>
      <c r="X143" s="122">
        <f t="shared" si="30"/>
        <v>904.67678406005302</v>
      </c>
      <c r="Y143" s="122">
        <f t="shared" si="30"/>
        <v>885.85171335963787</v>
      </c>
      <c r="DA143" s="130" t="s">
        <v>1815</v>
      </c>
    </row>
    <row r="144" spans="1:105" ht="12" customHeight="1" x14ac:dyDescent="0.25">
      <c r="A144" s="97" t="s">
        <v>199</v>
      </c>
      <c r="B144" s="98">
        <v>448.53728050895205</v>
      </c>
      <c r="C144" s="98">
        <v>515.62701320567476</v>
      </c>
      <c r="D144" s="98">
        <v>543.42204774171194</v>
      </c>
      <c r="E144" s="98">
        <v>562.55554165716649</v>
      </c>
      <c r="F144" s="98">
        <v>581.91147410981705</v>
      </c>
      <c r="G144" s="98">
        <v>600.09014431363448</v>
      </c>
      <c r="H144" s="98">
        <v>636.35989418842917</v>
      </c>
      <c r="I144" s="98">
        <v>660.85091376831599</v>
      </c>
      <c r="J144" s="98">
        <v>718.38027128564863</v>
      </c>
      <c r="K144" s="98">
        <v>778.70021630068095</v>
      </c>
      <c r="L144" s="98">
        <v>890.89786020615804</v>
      </c>
      <c r="M144" s="98">
        <v>781.22804120259036</v>
      </c>
      <c r="N144" s="98">
        <v>882.25772343760855</v>
      </c>
      <c r="O144" s="98">
        <v>851.51670448282619</v>
      </c>
      <c r="P144" s="98">
        <v>869.32319588484756</v>
      </c>
      <c r="Q144" s="98">
        <v>825.66487771474385</v>
      </c>
      <c r="R144" s="98">
        <v>911.41290703686786</v>
      </c>
      <c r="S144" s="98">
        <v>906.59600799990676</v>
      </c>
      <c r="T144" s="98">
        <v>904.99341319750056</v>
      </c>
      <c r="U144" s="98">
        <v>904.05307524926809</v>
      </c>
      <c r="V144" s="98">
        <v>843.50151283785988</v>
      </c>
      <c r="W144" s="98">
        <v>964.52189920611215</v>
      </c>
      <c r="X144" s="98">
        <v>898.21996022392511</v>
      </c>
      <c r="Y144" s="98">
        <v>879.53343082844856</v>
      </c>
      <c r="DA144" s="63" t="s">
        <v>1816</v>
      </c>
    </row>
    <row r="145" spans="1:105" ht="12" customHeight="1" x14ac:dyDescent="0.25">
      <c r="A145" s="97" t="s">
        <v>53</v>
      </c>
      <c r="B145" s="98">
        <v>4.1677851628614233</v>
      </c>
      <c r="C145" s="98">
        <v>4.7775888746328397</v>
      </c>
      <c r="D145" s="98">
        <v>4.9085623963695033</v>
      </c>
      <c r="E145" s="98">
        <v>5.005325198513793</v>
      </c>
      <c r="F145" s="98">
        <v>5.0300899192097379</v>
      </c>
      <c r="G145" s="98">
        <v>5.0930421533743679</v>
      </c>
      <c r="H145" s="98">
        <v>5.3128971933826818</v>
      </c>
      <c r="I145" s="98">
        <v>5.4354580093567346</v>
      </c>
      <c r="J145" s="98">
        <v>5.8000141045700984</v>
      </c>
      <c r="K145" s="98">
        <v>6.2196547039348316</v>
      </c>
      <c r="L145" s="98">
        <v>7.0710108993700924</v>
      </c>
      <c r="M145" s="98">
        <v>6.0709650426266828</v>
      </c>
      <c r="N145" s="98">
        <v>6.8091856324011841</v>
      </c>
      <c r="O145" s="98">
        <v>6.4781397335339053</v>
      </c>
      <c r="P145" s="98">
        <v>6.5456697381986002</v>
      </c>
      <c r="Q145" s="98">
        <v>6.1486645883825659</v>
      </c>
      <c r="R145" s="98">
        <v>6.7721458147337348</v>
      </c>
      <c r="S145" s="98">
        <v>6.6692438967691245</v>
      </c>
      <c r="T145" s="98">
        <v>6.5859445178902618</v>
      </c>
      <c r="U145" s="98">
        <v>6.5412242129272675</v>
      </c>
      <c r="V145" s="98">
        <v>6.0805542818281779</v>
      </c>
      <c r="W145" s="98">
        <v>6.9808422548016535</v>
      </c>
      <c r="X145" s="98">
        <v>6.4568238361279606</v>
      </c>
      <c r="Y145" s="98">
        <v>6.3182825311892623</v>
      </c>
      <c r="DA145" s="63" t="s">
        <v>1817</v>
      </c>
    </row>
    <row r="146" spans="1:105" ht="12" customHeight="1" x14ac:dyDescent="0.25">
      <c r="A146" s="121" t="s">
        <v>92</v>
      </c>
      <c r="B146" s="122">
        <f t="shared" ref="B146:Y146" si="31">B147</f>
        <v>0.66704072237389855</v>
      </c>
      <c r="C146" s="122">
        <f t="shared" si="31"/>
        <v>0.74535650333479675</v>
      </c>
      <c r="D146" s="122">
        <f t="shared" si="31"/>
        <v>0.8290805345518002</v>
      </c>
      <c r="E146" s="122">
        <f t="shared" si="31"/>
        <v>1.1028804814527096</v>
      </c>
      <c r="F146" s="122">
        <f t="shared" si="31"/>
        <v>1.0394649226970361</v>
      </c>
      <c r="G146" s="122">
        <f t="shared" si="31"/>
        <v>1.1936043992175334</v>
      </c>
      <c r="H146" s="122">
        <f t="shared" si="31"/>
        <v>1.4272521570600283</v>
      </c>
      <c r="I146" s="122">
        <f t="shared" si="31"/>
        <v>1.6251464301224572</v>
      </c>
      <c r="J146" s="122">
        <f t="shared" si="31"/>
        <v>1.9467673989802712</v>
      </c>
      <c r="K146" s="122">
        <f t="shared" si="31"/>
        <v>2.2711547264639362</v>
      </c>
      <c r="L146" s="122">
        <f t="shared" si="31"/>
        <v>3.4367627527133355</v>
      </c>
      <c r="M146" s="122">
        <f t="shared" si="31"/>
        <v>2.9319838382097134</v>
      </c>
      <c r="N146" s="122">
        <f t="shared" si="31"/>
        <v>2.9993490185316145</v>
      </c>
      <c r="O146" s="122">
        <f t="shared" si="31"/>
        <v>3.1714056035924916</v>
      </c>
      <c r="P146" s="122">
        <f t="shared" si="31"/>
        <v>3.4850604431218293</v>
      </c>
      <c r="Q146" s="122">
        <f t="shared" si="31"/>
        <v>3.4101842486663188</v>
      </c>
      <c r="R146" s="122">
        <f t="shared" si="31"/>
        <v>3.4340996856032096</v>
      </c>
      <c r="S146" s="122">
        <f t="shared" si="31"/>
        <v>3.2740250063662546</v>
      </c>
      <c r="T146" s="122">
        <f t="shared" si="31"/>
        <v>3.3249063063362359</v>
      </c>
      <c r="U146" s="122">
        <f t="shared" si="31"/>
        <v>3.7136554244795805</v>
      </c>
      <c r="V146" s="122">
        <f t="shared" si="31"/>
        <v>4.1703776749140165</v>
      </c>
      <c r="W146" s="122">
        <f t="shared" si="31"/>
        <v>5.2037464171176433</v>
      </c>
      <c r="X146" s="122">
        <f t="shared" si="31"/>
        <v>4.73382055472534</v>
      </c>
      <c r="Y146" s="122">
        <f t="shared" si="31"/>
        <v>5.1965586595466062</v>
      </c>
      <c r="DA146" s="130" t="s">
        <v>1818</v>
      </c>
    </row>
    <row r="147" spans="1:105" ht="12" customHeight="1" x14ac:dyDescent="0.25">
      <c r="A147" s="97" t="s">
        <v>53</v>
      </c>
      <c r="B147" s="98">
        <v>0.66704072237389855</v>
      </c>
      <c r="C147" s="98">
        <v>0.74535650333479675</v>
      </c>
      <c r="D147" s="98">
        <v>0.8290805345518002</v>
      </c>
      <c r="E147" s="98">
        <v>1.1028804814527096</v>
      </c>
      <c r="F147" s="98">
        <v>1.0394649226970361</v>
      </c>
      <c r="G147" s="98">
        <v>1.1936043992175334</v>
      </c>
      <c r="H147" s="98">
        <v>1.4272521570600283</v>
      </c>
      <c r="I147" s="98">
        <v>1.6251464301224572</v>
      </c>
      <c r="J147" s="98">
        <v>1.9467673989802712</v>
      </c>
      <c r="K147" s="98">
        <v>2.2711547264639362</v>
      </c>
      <c r="L147" s="98">
        <v>3.4367627527133355</v>
      </c>
      <c r="M147" s="98">
        <v>2.9319838382097134</v>
      </c>
      <c r="N147" s="98">
        <v>2.9993490185316145</v>
      </c>
      <c r="O147" s="98">
        <v>3.1714056035924916</v>
      </c>
      <c r="P147" s="98">
        <v>3.4850604431218293</v>
      </c>
      <c r="Q147" s="98">
        <v>3.4101842486663188</v>
      </c>
      <c r="R147" s="98">
        <v>3.4340996856032096</v>
      </c>
      <c r="S147" s="98">
        <v>3.2740250063662546</v>
      </c>
      <c r="T147" s="98">
        <v>3.3249063063362359</v>
      </c>
      <c r="U147" s="98">
        <v>3.7136554244795805</v>
      </c>
      <c r="V147" s="98">
        <v>4.1703776749140165</v>
      </c>
      <c r="W147" s="98">
        <v>5.2037464171176433</v>
      </c>
      <c r="X147" s="98">
        <v>4.73382055472534</v>
      </c>
      <c r="Y147" s="98">
        <v>5.1965586595466062</v>
      </c>
      <c r="DA147" s="63" t="s">
        <v>1819</v>
      </c>
    </row>
    <row r="148" spans="1:105" ht="12" customHeight="1" x14ac:dyDescent="0.25">
      <c r="A148" s="121" t="s">
        <v>55</v>
      </c>
      <c r="B148" s="122">
        <v>49.845182787878663</v>
      </c>
      <c r="C148" s="122">
        <v>51.039853748016384</v>
      </c>
      <c r="D148" s="122">
        <v>53.032181177963629</v>
      </c>
      <c r="E148" s="122">
        <v>53.293081973201062</v>
      </c>
      <c r="F148" s="122">
        <v>56.440129930358829</v>
      </c>
      <c r="G148" s="122">
        <v>60.490717721858765</v>
      </c>
      <c r="H148" s="122">
        <v>63.287972738237357</v>
      </c>
      <c r="I148" s="122">
        <v>64.435475457270726</v>
      </c>
      <c r="J148" s="122">
        <v>68.37720664258137</v>
      </c>
      <c r="K148" s="122">
        <v>72.724383233725234</v>
      </c>
      <c r="L148" s="122">
        <v>75.34511768643226</v>
      </c>
      <c r="M148" s="122">
        <v>79.237262046761586</v>
      </c>
      <c r="N148" s="122">
        <v>81.017285478995632</v>
      </c>
      <c r="O148" s="122">
        <v>82.327767863380956</v>
      </c>
      <c r="P148" s="122">
        <v>81.91500421124131</v>
      </c>
      <c r="Q148" s="122">
        <v>80.69746028907079</v>
      </c>
      <c r="R148" s="122">
        <v>80.022821764553939</v>
      </c>
      <c r="S148" s="122">
        <v>77.501711837141414</v>
      </c>
      <c r="T148" s="122">
        <v>76.453225094645802</v>
      </c>
      <c r="U148" s="122">
        <v>75.064753430225011</v>
      </c>
      <c r="V148" s="122">
        <v>74.898883861937719</v>
      </c>
      <c r="W148" s="122">
        <v>72.974636245360713</v>
      </c>
      <c r="X148" s="122">
        <v>67.585783129063486</v>
      </c>
      <c r="Y148" s="122">
        <v>66.577582264806438</v>
      </c>
      <c r="DA148" s="130" t="s">
        <v>1820</v>
      </c>
    </row>
    <row r="149" spans="1:105" ht="12" customHeight="1" x14ac:dyDescent="0.25">
      <c r="A149" s="97" t="s">
        <v>132</v>
      </c>
      <c r="B149" s="98">
        <v>11.426390450357973</v>
      </c>
      <c r="C149" s="98">
        <v>12.629489927158772</v>
      </c>
      <c r="D149" s="98">
        <v>13.928253157144932</v>
      </c>
      <c r="E149" s="98">
        <v>14.489708678483638</v>
      </c>
      <c r="F149" s="98">
        <v>16.583995962933386</v>
      </c>
      <c r="G149" s="98">
        <v>18.407462169151518</v>
      </c>
      <c r="H149" s="98">
        <v>20.189629253008189</v>
      </c>
      <c r="I149" s="98">
        <v>21.566467493038076</v>
      </c>
      <c r="J149" s="98">
        <v>24.759825322090965</v>
      </c>
      <c r="K149" s="98">
        <v>27.317127971900771</v>
      </c>
      <c r="L149" s="98">
        <v>29.485541436704519</v>
      </c>
      <c r="M149" s="98">
        <v>30.189144243922755</v>
      </c>
      <c r="N149" s="98">
        <v>30.879839349796192</v>
      </c>
      <c r="O149" s="98">
        <v>31.321377939639067</v>
      </c>
      <c r="P149" s="98">
        <v>31.280101900647711</v>
      </c>
      <c r="Q149" s="98">
        <v>30.768193604944098</v>
      </c>
      <c r="R149" s="98">
        <v>30.555415338607833</v>
      </c>
      <c r="S149" s="98">
        <v>29.631874256002337</v>
      </c>
      <c r="T149" s="98">
        <v>29.834764786688044</v>
      </c>
      <c r="U149" s="98">
        <v>29.462939175008053</v>
      </c>
      <c r="V149" s="98">
        <v>29.529684327886461</v>
      </c>
      <c r="W149" s="98">
        <v>29.466975883500627</v>
      </c>
      <c r="X149" s="98">
        <v>28.418347922256558</v>
      </c>
      <c r="Y149" s="98">
        <v>28.326815875079451</v>
      </c>
      <c r="DA149" s="63" t="s">
        <v>1821</v>
      </c>
    </row>
    <row r="150" spans="1:105" ht="12" customHeight="1" x14ac:dyDescent="0.25">
      <c r="A150" s="97" t="s">
        <v>131</v>
      </c>
      <c r="B150" s="98">
        <v>1.6800515276159888E-3</v>
      </c>
      <c r="C150" s="98">
        <v>1.9943507260241876E-3</v>
      </c>
      <c r="D150" s="98">
        <v>2.1409121103509649E-3</v>
      </c>
      <c r="E150" s="98">
        <v>2.0506769191483264E-3</v>
      </c>
      <c r="F150" s="98">
        <v>2.6187430599062755E-3</v>
      </c>
      <c r="G150" s="98">
        <v>2.9040130269939223E-3</v>
      </c>
      <c r="H150" s="98">
        <v>4.0127263499571937E-3</v>
      </c>
      <c r="I150" s="98">
        <v>4.4925843134522242E-3</v>
      </c>
      <c r="J150" s="98">
        <v>6.6287615497062661E-3</v>
      </c>
      <c r="K150" s="98">
        <v>7.544275360574797E-3</v>
      </c>
      <c r="L150" s="98">
        <v>9.0420192368078599E-3</v>
      </c>
      <c r="M150" s="98">
        <v>9.3514503752026301E-3</v>
      </c>
      <c r="N150" s="98">
        <v>1.0355043431409649E-2</v>
      </c>
      <c r="O150" s="98">
        <v>1.1458570539900726E-2</v>
      </c>
      <c r="P150" s="98">
        <v>1.2766768441356052E-2</v>
      </c>
      <c r="Q150" s="98">
        <v>1.3318408764510908E-2</v>
      </c>
      <c r="R150" s="98">
        <v>1.4305679644949627E-2</v>
      </c>
      <c r="S150" s="98">
        <v>1.5221012077622015E-2</v>
      </c>
      <c r="T150" s="98">
        <v>1.6988213256245728E-2</v>
      </c>
      <c r="U150" s="98">
        <v>1.8166722180302075E-2</v>
      </c>
      <c r="V150" s="98">
        <v>1.9538352637229747E-2</v>
      </c>
      <c r="W150" s="98">
        <v>2.0538988644123395E-2</v>
      </c>
      <c r="X150" s="98">
        <v>2.0943827655614582E-2</v>
      </c>
      <c r="Y150" s="98">
        <v>2.1364580979973055E-2</v>
      </c>
      <c r="DA150" s="63" t="s">
        <v>1822</v>
      </c>
    </row>
    <row r="151" spans="1:105" ht="12" customHeight="1" x14ac:dyDescent="0.25">
      <c r="A151" s="100" t="s">
        <v>199</v>
      </c>
      <c r="B151" s="101">
        <v>1.3512952973295524E-3</v>
      </c>
      <c r="C151" s="101">
        <v>1.5917676558571819E-3</v>
      </c>
      <c r="D151" s="101">
        <v>1.7130328369096364E-3</v>
      </c>
      <c r="E151" s="101">
        <v>1.6332060059259955E-3</v>
      </c>
      <c r="F151" s="101">
        <v>2.0883989439403157E-3</v>
      </c>
      <c r="G151" s="101">
        <v>2.3259326949130361E-3</v>
      </c>
      <c r="H151" s="101">
        <v>3.2112566866147711E-3</v>
      </c>
      <c r="I151" s="101">
        <v>3.6462902244078312E-3</v>
      </c>
      <c r="J151" s="101">
        <v>5.3288542231860756E-3</v>
      </c>
      <c r="K151" s="101">
        <v>6.0670980965440817E-3</v>
      </c>
      <c r="L151" s="101">
        <v>7.2485150150495507E-3</v>
      </c>
      <c r="M151" s="101">
        <v>7.5239769107703263E-3</v>
      </c>
      <c r="N151" s="101">
        <v>8.32343994165218E-3</v>
      </c>
      <c r="O151" s="101">
        <v>9.1979297226420682E-3</v>
      </c>
      <c r="P151" s="101">
        <v>1.0255966789352691E-2</v>
      </c>
      <c r="Q151" s="101">
        <v>1.0682192915041421E-2</v>
      </c>
      <c r="R151" s="101">
        <v>1.1504826342875717E-2</v>
      </c>
      <c r="S151" s="101">
        <v>1.2242077433489479E-2</v>
      </c>
      <c r="T151" s="101">
        <v>1.3677123035139955E-2</v>
      </c>
      <c r="U151" s="101">
        <v>1.4610075593688293E-2</v>
      </c>
      <c r="V151" s="101">
        <v>1.569740060501916E-2</v>
      </c>
      <c r="W151" s="101">
        <v>1.6313338619934926E-2</v>
      </c>
      <c r="X151" s="101">
        <v>1.6631602678383279E-2</v>
      </c>
      <c r="Y151" s="101">
        <v>1.7241699293072853E-2</v>
      </c>
      <c r="DA151" s="131" t="s">
        <v>1823</v>
      </c>
    </row>
    <row r="152" spans="1:105" ht="12" customHeight="1" x14ac:dyDescent="0.25">
      <c r="A152" s="103" t="s">
        <v>52</v>
      </c>
      <c r="B152" s="104">
        <v>3.2875623028643628E-4</v>
      </c>
      <c r="C152" s="104">
        <v>4.0258307016700543E-4</v>
      </c>
      <c r="D152" s="104">
        <v>4.2787927344132865E-4</v>
      </c>
      <c r="E152" s="104">
        <v>4.1747091322233106E-4</v>
      </c>
      <c r="F152" s="104">
        <v>5.3034411596595979E-4</v>
      </c>
      <c r="G152" s="104">
        <v>5.7808033208088603E-4</v>
      </c>
      <c r="H152" s="104">
        <v>8.0146966334242241E-4</v>
      </c>
      <c r="I152" s="104">
        <v>8.4629408904439299E-4</v>
      </c>
      <c r="J152" s="104">
        <v>1.2999073265201905E-3</v>
      </c>
      <c r="K152" s="104">
        <v>1.4771772640307158E-3</v>
      </c>
      <c r="L152" s="104">
        <v>1.7935042217583101E-3</v>
      </c>
      <c r="M152" s="104">
        <v>1.8274734644323032E-3</v>
      </c>
      <c r="N152" s="104">
        <v>2.031603489757468E-3</v>
      </c>
      <c r="O152" s="104">
        <v>2.2606408172586583E-3</v>
      </c>
      <c r="P152" s="104">
        <v>2.510801652003361E-3</v>
      </c>
      <c r="Q152" s="104">
        <v>2.6362158494694869E-3</v>
      </c>
      <c r="R152" s="104">
        <v>2.8008533020739104E-3</v>
      </c>
      <c r="S152" s="104">
        <v>2.9789346441325359E-3</v>
      </c>
      <c r="T152" s="104">
        <v>3.3110902211057718E-3</v>
      </c>
      <c r="U152" s="104">
        <v>3.556646586613782E-3</v>
      </c>
      <c r="V152" s="104">
        <v>3.8409520322105852E-3</v>
      </c>
      <c r="W152" s="104">
        <v>4.2256500241884699E-3</v>
      </c>
      <c r="X152" s="104">
        <v>4.3122249772313036E-3</v>
      </c>
      <c r="Y152" s="104">
        <v>4.1228816869002035E-3</v>
      </c>
      <c r="DA152" s="132" t="s">
        <v>1824</v>
      </c>
    </row>
    <row r="153" spans="1:105" ht="12" customHeight="1" x14ac:dyDescent="0.25">
      <c r="A153" s="106" t="s">
        <v>124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1825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1826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1827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1828</v>
      </c>
    </row>
    <row r="157" spans="1:105" ht="12" customHeight="1" x14ac:dyDescent="0.25">
      <c r="A157" s="106" t="s">
        <v>122</v>
      </c>
      <c r="B157" s="101">
        <v>37.82496972854711</v>
      </c>
      <c r="C157" s="101">
        <v>37.810869867057605</v>
      </c>
      <c r="D157" s="101">
        <v>38.503537555514583</v>
      </c>
      <c r="E157" s="101">
        <v>38.223516196469696</v>
      </c>
      <c r="F157" s="101">
        <v>39.247224509464935</v>
      </c>
      <c r="G157" s="101">
        <v>41.392628202557809</v>
      </c>
      <c r="H157" s="101">
        <v>42.184984896876188</v>
      </c>
      <c r="I157" s="101">
        <v>41.891187705657273</v>
      </c>
      <c r="J157" s="101">
        <v>42.447989767431828</v>
      </c>
      <c r="K157" s="101">
        <v>44.130660494397432</v>
      </c>
      <c r="L157" s="101">
        <v>44.469809444729385</v>
      </c>
      <c r="M157" s="101">
        <v>47.493306893474298</v>
      </c>
      <c r="N157" s="101">
        <v>48.431709407055934</v>
      </c>
      <c r="O157" s="101">
        <v>49.112566225675891</v>
      </c>
      <c r="P157" s="101">
        <v>48.53579879891042</v>
      </c>
      <c r="Q157" s="101">
        <v>47.733540201567472</v>
      </c>
      <c r="R157" s="101">
        <v>47.075279294987766</v>
      </c>
      <c r="S157" s="101">
        <v>45.358636060764155</v>
      </c>
      <c r="T157" s="101">
        <v>43.900692447154341</v>
      </c>
      <c r="U157" s="101">
        <v>42.719623706252172</v>
      </c>
      <c r="V157" s="101">
        <v>42.257937123909358</v>
      </c>
      <c r="W157" s="101">
        <v>40.389105333817902</v>
      </c>
      <c r="X157" s="101">
        <v>36.250738994576679</v>
      </c>
      <c r="Y157" s="101">
        <v>35.283457959722838</v>
      </c>
      <c r="DA157" s="131" t="s">
        <v>1829</v>
      </c>
    </row>
    <row r="158" spans="1:105" ht="12" customHeight="1" x14ac:dyDescent="0.25">
      <c r="A158" s="107" t="s">
        <v>121</v>
      </c>
      <c r="B158" s="104">
        <v>0.59214255744596078</v>
      </c>
      <c r="C158" s="104">
        <v>0.5974996030739872</v>
      </c>
      <c r="D158" s="104">
        <v>0.59824955319375794</v>
      </c>
      <c r="E158" s="104">
        <v>0.57780642132858351</v>
      </c>
      <c r="F158" s="104">
        <v>0.60629071490059938</v>
      </c>
      <c r="G158" s="104">
        <v>0.68772333712244293</v>
      </c>
      <c r="H158" s="104">
        <v>0.90934586200301948</v>
      </c>
      <c r="I158" s="104">
        <v>0.97332767426193079</v>
      </c>
      <c r="J158" s="104">
        <v>1.1627627915088612</v>
      </c>
      <c r="K158" s="104">
        <v>1.2690504920664554</v>
      </c>
      <c r="L158" s="104">
        <v>1.3807247857615437</v>
      </c>
      <c r="M158" s="104">
        <v>1.5454594589893267</v>
      </c>
      <c r="N158" s="104">
        <v>1.6953816787120968</v>
      </c>
      <c r="O158" s="104">
        <v>1.8823651275260951</v>
      </c>
      <c r="P158" s="104">
        <v>2.08633674324183</v>
      </c>
      <c r="Q158" s="104">
        <v>2.1824080737946998</v>
      </c>
      <c r="R158" s="104">
        <v>2.377821451313392</v>
      </c>
      <c r="S158" s="104">
        <v>2.495980508297289</v>
      </c>
      <c r="T158" s="104">
        <v>2.7007796475471704</v>
      </c>
      <c r="U158" s="104">
        <v>2.8640238267844942</v>
      </c>
      <c r="V158" s="104">
        <v>3.0917240575046758</v>
      </c>
      <c r="W158" s="104">
        <v>3.0980160393980611</v>
      </c>
      <c r="X158" s="104">
        <v>2.8957523845746316</v>
      </c>
      <c r="Y158" s="104">
        <v>2.9459438490241752</v>
      </c>
      <c r="DA158" s="132" t="s">
        <v>1830</v>
      </c>
    </row>
    <row r="159" spans="1:105" ht="12" customHeight="1" x14ac:dyDescent="0.25">
      <c r="A159" s="108" t="s">
        <v>53</v>
      </c>
      <c r="B159" s="98">
        <v>0.47627251012512167</v>
      </c>
      <c r="C159" s="98">
        <v>0.47688671070258448</v>
      </c>
      <c r="D159" s="98">
        <v>0.47868425044367657</v>
      </c>
      <c r="E159" s="98">
        <v>0.46017763070256879</v>
      </c>
      <c r="F159" s="98">
        <v>0.48350377761701924</v>
      </c>
      <c r="G159" s="98">
        <v>0.55082436036716365</v>
      </c>
      <c r="H159" s="98">
        <v>0.72772376202875644</v>
      </c>
      <c r="I159" s="98">
        <v>0.78998407626930234</v>
      </c>
      <c r="J159" s="98">
        <v>0.93473987580379991</v>
      </c>
      <c r="K159" s="98">
        <v>1.0205711041000547</v>
      </c>
      <c r="L159" s="98">
        <v>1.1068507029037757</v>
      </c>
      <c r="M159" s="98">
        <v>1.2434471435691752</v>
      </c>
      <c r="N159" s="98">
        <v>1.3627566801218118</v>
      </c>
      <c r="O159" s="98">
        <v>1.5109981940293249</v>
      </c>
      <c r="P159" s="98">
        <v>1.6760258324635275</v>
      </c>
      <c r="Q159" s="98">
        <v>1.7504273409368316</v>
      </c>
      <c r="R159" s="98">
        <v>1.9122783718064025</v>
      </c>
      <c r="S159" s="98">
        <v>2.0074963555841276</v>
      </c>
      <c r="T159" s="98">
        <v>2.1744117199157835</v>
      </c>
      <c r="U159" s="98">
        <v>2.303351552198285</v>
      </c>
      <c r="V159" s="98">
        <v>2.4840115594975676</v>
      </c>
      <c r="W159" s="98">
        <v>2.4606940786399449</v>
      </c>
      <c r="X159" s="98">
        <v>2.2995954226552477</v>
      </c>
      <c r="Y159" s="98">
        <v>2.3775291495696456</v>
      </c>
      <c r="DA159" s="63" t="s">
        <v>1831</v>
      </c>
    </row>
    <row r="160" spans="1:105" ht="12" customHeight="1" x14ac:dyDescent="0.25">
      <c r="A160" s="108" t="s">
        <v>52</v>
      </c>
      <c r="B160" s="98">
        <v>0.11587004732083907</v>
      </c>
      <c r="C160" s="98">
        <v>0.12061289237140269</v>
      </c>
      <c r="D160" s="98">
        <v>0.11956530275008137</v>
      </c>
      <c r="E160" s="98">
        <v>0.11762879062601468</v>
      </c>
      <c r="F160" s="98">
        <v>0.12278693728358016</v>
      </c>
      <c r="G160" s="98">
        <v>0.13689897675527932</v>
      </c>
      <c r="H160" s="98">
        <v>0.18162209997426307</v>
      </c>
      <c r="I160" s="98">
        <v>0.18334359799262848</v>
      </c>
      <c r="J160" s="98">
        <v>0.22802291570506125</v>
      </c>
      <c r="K160" s="98">
        <v>0.24847938796640059</v>
      </c>
      <c r="L160" s="98">
        <v>0.27387408285776782</v>
      </c>
      <c r="M160" s="98">
        <v>0.30201231542015156</v>
      </c>
      <c r="N160" s="98">
        <v>0.33262499859028499</v>
      </c>
      <c r="O160" s="98">
        <v>0.37136693349677025</v>
      </c>
      <c r="P160" s="98">
        <v>0.41031091077830251</v>
      </c>
      <c r="Q160" s="98">
        <v>0.43198073285786842</v>
      </c>
      <c r="R160" s="98">
        <v>0.46554307950698937</v>
      </c>
      <c r="S160" s="98">
        <v>0.48848415271316115</v>
      </c>
      <c r="T160" s="98">
        <v>0.52636792763138707</v>
      </c>
      <c r="U160" s="98">
        <v>0.56067227458620916</v>
      </c>
      <c r="V160" s="98">
        <v>0.60771249800710836</v>
      </c>
      <c r="W160" s="98">
        <v>0.63732196075811609</v>
      </c>
      <c r="X160" s="98">
        <v>0.59615696191938394</v>
      </c>
      <c r="Y160" s="98">
        <v>0.5684146994545296</v>
      </c>
      <c r="DA160" s="63" t="s">
        <v>1832</v>
      </c>
    </row>
    <row r="161" spans="1:105" ht="12" customHeight="1" x14ac:dyDescent="0.25">
      <c r="A161" s="121" t="s">
        <v>54</v>
      </c>
      <c r="B161" s="122">
        <v>4.9068415540464496</v>
      </c>
      <c r="C161" s="122">
        <v>5.188428397438992</v>
      </c>
      <c r="D161" s="122">
        <v>5.3727134096308635</v>
      </c>
      <c r="E161" s="122">
        <v>5.6164212086170409</v>
      </c>
      <c r="F161" s="122">
        <v>5.8428278853159927</v>
      </c>
      <c r="G161" s="122">
        <v>6.3235733242737933</v>
      </c>
      <c r="H161" s="122">
        <v>6.4420615578415941</v>
      </c>
      <c r="I161" s="122">
        <v>6.8624822675754178</v>
      </c>
      <c r="J161" s="122">
        <v>7.6417639925048508</v>
      </c>
      <c r="K161" s="122">
        <v>8.5434750801293209</v>
      </c>
      <c r="L161" s="122">
        <v>8.8676213553322238</v>
      </c>
      <c r="M161" s="122">
        <v>9.1003278014763609</v>
      </c>
      <c r="N161" s="122">
        <v>9.6118475943052459</v>
      </c>
      <c r="O161" s="122">
        <v>9.8938903964134344</v>
      </c>
      <c r="P161" s="122">
        <v>9.9642121759847591</v>
      </c>
      <c r="Q161" s="122">
        <v>10.03251532888139</v>
      </c>
      <c r="R161" s="122">
        <v>9.9857815219600106</v>
      </c>
      <c r="S161" s="122">
        <v>9.998403705916898</v>
      </c>
      <c r="T161" s="122">
        <v>10.311333306293388</v>
      </c>
      <c r="U161" s="122">
        <v>10.46600722147098</v>
      </c>
      <c r="V161" s="122">
        <v>14.024472777268537</v>
      </c>
      <c r="W161" s="122">
        <v>13.865642075225772</v>
      </c>
      <c r="X161" s="122">
        <v>12.685781057271479</v>
      </c>
      <c r="Y161" s="122">
        <v>11.651947108033234</v>
      </c>
      <c r="DA161" s="130" t="s">
        <v>1833</v>
      </c>
    </row>
    <row r="162" spans="1:105" ht="12" customHeight="1" x14ac:dyDescent="0.25">
      <c r="A162" s="97" t="s">
        <v>202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1834</v>
      </c>
    </row>
    <row r="163" spans="1:105" ht="12" customHeight="1" x14ac:dyDescent="0.25">
      <c r="A163" s="97" t="s">
        <v>50</v>
      </c>
      <c r="B163" s="98">
        <v>0.35889020903892577</v>
      </c>
      <c r="C163" s="98">
        <v>0.60539510518668349</v>
      </c>
      <c r="D163" s="98">
        <v>0.61593349533802999</v>
      </c>
      <c r="E163" s="98">
        <v>0.74823146894243031</v>
      </c>
      <c r="F163" s="98">
        <v>0.63777386690062987</v>
      </c>
      <c r="G163" s="98">
        <v>0.78841061085220299</v>
      </c>
      <c r="H163" s="98">
        <v>0.40844638757708435</v>
      </c>
      <c r="I163" s="98">
        <v>0.56788525369901555</v>
      </c>
      <c r="J163" s="98">
        <v>0.90865434092308395</v>
      </c>
      <c r="K163" s="98">
        <v>1.0939577675591006</v>
      </c>
      <c r="L163" s="98">
        <v>0.79795886431887963</v>
      </c>
      <c r="M163" s="98">
        <v>0.65149410642481465</v>
      </c>
      <c r="N163" s="98">
        <v>0.49500156470877094</v>
      </c>
      <c r="O163" s="98">
        <v>0.66552027223863353</v>
      </c>
      <c r="P163" s="98">
        <v>0.66900726349977035</v>
      </c>
      <c r="Q163" s="98">
        <v>0.8175138610452356</v>
      </c>
      <c r="R163" s="98">
        <v>0.64541092251710586</v>
      </c>
      <c r="S163" s="98">
        <v>0.64107609563163725</v>
      </c>
      <c r="T163" s="98">
        <v>0.64048960417013923</v>
      </c>
      <c r="U163" s="98">
        <v>0.63638524422203313</v>
      </c>
      <c r="V163" s="98">
        <v>0.79269369870665429</v>
      </c>
      <c r="W163" s="98">
        <v>0.77680726760748409</v>
      </c>
      <c r="X163" s="98">
        <v>0.6043058747617791</v>
      </c>
      <c r="Y163" s="98">
        <v>0.44683197041975414</v>
      </c>
      <c r="DA163" s="63" t="s">
        <v>1835</v>
      </c>
    </row>
    <row r="164" spans="1:105" ht="12" customHeight="1" x14ac:dyDescent="0.25">
      <c r="A164" s="109" t="s">
        <v>120</v>
      </c>
      <c r="B164" s="33">
        <v>4.5479513450075242</v>
      </c>
      <c r="C164" s="33">
        <v>4.5830332922523089</v>
      </c>
      <c r="D164" s="33">
        <v>4.7567799142928333</v>
      </c>
      <c r="E164" s="33">
        <v>4.8681897396746105</v>
      </c>
      <c r="F164" s="33">
        <v>5.2050540184153631</v>
      </c>
      <c r="G164" s="33">
        <v>5.5351627134215899</v>
      </c>
      <c r="H164" s="33">
        <v>6.0336151702645093</v>
      </c>
      <c r="I164" s="33">
        <v>6.2945970138764027</v>
      </c>
      <c r="J164" s="33">
        <v>6.733109651581767</v>
      </c>
      <c r="K164" s="33">
        <v>7.4495173125702205</v>
      </c>
      <c r="L164" s="33">
        <v>8.0696624910133448</v>
      </c>
      <c r="M164" s="33">
        <v>8.4488336950515457</v>
      </c>
      <c r="N164" s="33">
        <v>9.1168460295964753</v>
      </c>
      <c r="O164" s="33">
        <v>9.2283701241748002</v>
      </c>
      <c r="P164" s="33">
        <v>9.2952049124849889</v>
      </c>
      <c r="Q164" s="33">
        <v>9.2150014678361547</v>
      </c>
      <c r="R164" s="33">
        <v>9.3403705994429043</v>
      </c>
      <c r="S164" s="33">
        <v>9.3573276102852603</v>
      </c>
      <c r="T164" s="33">
        <v>9.6708437021232498</v>
      </c>
      <c r="U164" s="33">
        <v>9.8296219772489462</v>
      </c>
      <c r="V164" s="33">
        <v>13.231779078561882</v>
      </c>
      <c r="W164" s="33">
        <v>13.088834807618287</v>
      </c>
      <c r="X164" s="33">
        <v>12.081475182509699</v>
      </c>
      <c r="Y164" s="33">
        <v>11.205115137613479</v>
      </c>
      <c r="DA164" s="60" t="s">
        <v>1836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0.50787943062471896</v>
      </c>
      <c r="C166" s="119">
        <f t="shared" si="32"/>
        <v>0.5169315445346172</v>
      </c>
      <c r="D166" s="119">
        <f t="shared" si="32"/>
        <v>0.52873278747485997</v>
      </c>
      <c r="E166" s="119">
        <f t="shared" si="32"/>
        <v>0.54104686200309482</v>
      </c>
      <c r="F166" s="119">
        <f t="shared" si="32"/>
        <v>0.55612709654466463</v>
      </c>
      <c r="G166" s="119">
        <f t="shared" si="32"/>
        <v>0.57169404742101249</v>
      </c>
      <c r="H166" s="119">
        <f t="shared" si="32"/>
        <v>0.58801183974488713</v>
      </c>
      <c r="I166" s="119">
        <f t="shared" si="32"/>
        <v>0.60457710884264337</v>
      </c>
      <c r="J166" s="119">
        <f t="shared" si="32"/>
        <v>0.62228815526880321</v>
      </c>
      <c r="K166" s="119">
        <f t="shared" si="32"/>
        <v>0.63892636422484494</v>
      </c>
      <c r="L166" s="119">
        <f t="shared" si="32"/>
        <v>0.65571597773277801</v>
      </c>
      <c r="M166" s="119">
        <f t="shared" si="32"/>
        <v>0.67485880604628212</v>
      </c>
      <c r="N166" s="119">
        <f t="shared" si="32"/>
        <v>0.69379941337967899</v>
      </c>
      <c r="O166" s="119">
        <f t="shared" si="32"/>
        <v>0.71196205674930779</v>
      </c>
      <c r="P166" s="119">
        <f t="shared" si="32"/>
        <v>0.71723858336535007</v>
      </c>
      <c r="Q166" s="119">
        <f t="shared" si="32"/>
        <v>0.72333247854631033</v>
      </c>
      <c r="R166" s="119">
        <f t="shared" ref="R166:V166" si="33">IF(R142=0,"",R142/R118)</f>
        <v>0.73064609189683449</v>
      </c>
      <c r="S166" s="119">
        <f t="shared" si="33"/>
        <v>0.74117258784841933</v>
      </c>
      <c r="T166" s="119">
        <f t="shared" si="33"/>
        <v>0.7529392812123431</v>
      </c>
      <c r="U166" s="119">
        <f t="shared" si="33"/>
        <v>0.76501541468947853</v>
      </c>
      <c r="V166" s="119">
        <f t="shared" si="33"/>
        <v>0.77854121775200535</v>
      </c>
      <c r="W166" s="119">
        <f t="shared" ref="W166:Y166" si="34">IF(W142=0,"",W142/W118)</f>
        <v>0.79006941463783997</v>
      </c>
      <c r="X166" s="119">
        <f t="shared" si="34"/>
        <v>0.80093132286579793</v>
      </c>
      <c r="Y166" s="119">
        <f t="shared" si="34"/>
        <v>0.81211975514851431</v>
      </c>
      <c r="DA166" s="129" t="s">
        <v>1982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0.49326001199307939</v>
      </c>
      <c r="C167" s="124">
        <f t="shared" si="35"/>
        <v>0.50406114481288122</v>
      </c>
      <c r="D167" s="124">
        <f t="shared" si="35"/>
        <v>0.51628711114228565</v>
      </c>
      <c r="E167" s="124">
        <f t="shared" si="35"/>
        <v>0.52897379210239404</v>
      </c>
      <c r="F167" s="124">
        <f t="shared" si="35"/>
        <v>0.5443448325405571</v>
      </c>
      <c r="G167" s="124">
        <f t="shared" si="35"/>
        <v>0.5598524459488835</v>
      </c>
      <c r="H167" s="124">
        <f t="shared" si="35"/>
        <v>0.57668054625660337</v>
      </c>
      <c r="I167" s="124">
        <f t="shared" si="35"/>
        <v>0.59395638846742649</v>
      </c>
      <c r="J167" s="124">
        <f t="shared" si="35"/>
        <v>0.61240961939513405</v>
      </c>
      <c r="K167" s="124">
        <f t="shared" si="35"/>
        <v>0.62968283803390457</v>
      </c>
      <c r="L167" s="124">
        <f t="shared" si="35"/>
        <v>0.64727507359197711</v>
      </c>
      <c r="M167" s="124">
        <f t="shared" si="35"/>
        <v>0.66608469280429805</v>
      </c>
      <c r="N167" s="124">
        <f t="shared" si="35"/>
        <v>0.68655628824442316</v>
      </c>
      <c r="O167" s="124">
        <f t="shared" si="35"/>
        <v>0.70511737104040118</v>
      </c>
      <c r="P167" s="124">
        <f t="shared" si="35"/>
        <v>0.71037965059932295</v>
      </c>
      <c r="Q167" s="124">
        <f t="shared" si="35"/>
        <v>0.71627607188990239</v>
      </c>
      <c r="R167" s="124">
        <f t="shared" ref="R167:V167" si="36">IF(R143=0,"",R143/R119)</f>
        <v>0.72421739900162119</v>
      </c>
      <c r="S167" s="124">
        <f t="shared" si="36"/>
        <v>0.73499072243950436</v>
      </c>
      <c r="T167" s="124">
        <f t="shared" si="36"/>
        <v>0.74680465647855421</v>
      </c>
      <c r="U167" s="124">
        <f t="shared" si="36"/>
        <v>0.75870375147082325</v>
      </c>
      <c r="V167" s="124">
        <f t="shared" si="36"/>
        <v>0.77139631132919551</v>
      </c>
      <c r="W167" s="124">
        <f t="shared" ref="W167:Y167" si="37">IF(W143=0,"",W143/W119)</f>
        <v>0.78324432406296995</v>
      </c>
      <c r="X167" s="124">
        <f t="shared" si="37"/>
        <v>0.79419488411179728</v>
      </c>
      <c r="Y167" s="124">
        <f t="shared" si="37"/>
        <v>0.80500976949236003</v>
      </c>
      <c r="DA167" s="130" t="s">
        <v>1983</v>
      </c>
    </row>
    <row r="168" spans="1:105" ht="12" customHeight="1" x14ac:dyDescent="0.25">
      <c r="A168" s="97" t="s">
        <v>199</v>
      </c>
      <c r="B168" s="111">
        <f t="shared" ref="B168:Q168" si="38">IF(B144=0,"",B144/B120)</f>
        <v>0.4909483318410523</v>
      </c>
      <c r="C168" s="111">
        <f t="shared" si="38"/>
        <v>0.50175549479200721</v>
      </c>
      <c r="D168" s="111">
        <f t="shared" si="38"/>
        <v>0.51404114809857426</v>
      </c>
      <c r="E168" s="111">
        <f t="shared" si="38"/>
        <v>0.52676614415219858</v>
      </c>
      <c r="F168" s="111">
        <f t="shared" si="38"/>
        <v>0.54220922213701273</v>
      </c>
      <c r="G168" s="111">
        <f t="shared" si="38"/>
        <v>0.55776885085396688</v>
      </c>
      <c r="H168" s="111">
        <f t="shared" si="38"/>
        <v>0.57464959293598639</v>
      </c>
      <c r="I168" s="111">
        <f t="shared" si="38"/>
        <v>0.59197936465440149</v>
      </c>
      <c r="J168" s="111">
        <f t="shared" si="38"/>
        <v>0.61049918235651723</v>
      </c>
      <c r="K168" s="111">
        <f t="shared" si="38"/>
        <v>0.62782585039711514</v>
      </c>
      <c r="L168" s="111">
        <f t="shared" si="38"/>
        <v>0.64546804722104067</v>
      </c>
      <c r="M168" s="111">
        <f t="shared" si="38"/>
        <v>0.66436076048910953</v>
      </c>
      <c r="N168" s="111">
        <f t="shared" si="38"/>
        <v>0.68489942726614172</v>
      </c>
      <c r="O168" s="111">
        <f t="shared" si="38"/>
        <v>0.70353905293316388</v>
      </c>
      <c r="P168" s="111">
        <f t="shared" si="38"/>
        <v>0.70883387531571562</v>
      </c>
      <c r="Q168" s="111">
        <f t="shared" si="38"/>
        <v>0.71476586391617514</v>
      </c>
      <c r="R168" s="111">
        <f t="shared" ref="R168:V168" si="39">IF(R144=0,"",R144/R120)</f>
        <v>0.72273638927448258</v>
      </c>
      <c r="S168" s="111">
        <f t="shared" si="39"/>
        <v>0.73356064386913233</v>
      </c>
      <c r="T168" s="111">
        <f t="shared" si="39"/>
        <v>0.74543113362040947</v>
      </c>
      <c r="U168" s="111">
        <f t="shared" si="39"/>
        <v>0.7573814504231372</v>
      </c>
      <c r="V168" s="111">
        <f t="shared" si="39"/>
        <v>0.77012719043328182</v>
      </c>
      <c r="W168" s="111">
        <f t="shared" ref="W168:Y168" si="40">IF(W144=0,"",W144/W120)</f>
        <v>0.78201749888134009</v>
      </c>
      <c r="X168" s="111">
        <f t="shared" si="40"/>
        <v>0.793021669517607</v>
      </c>
      <c r="Y168" s="111">
        <f t="shared" si="40"/>
        <v>0.80388373217514364</v>
      </c>
      <c r="DA168" s="63" t="s">
        <v>1984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:Y169" si="43">IF(W145=0,"",W145/W121)</f>
        <v>1</v>
      </c>
      <c r="X169" s="111">
        <f t="shared" si="43"/>
        <v>1</v>
      </c>
      <c r="Y169" s="111">
        <f t="shared" si="43"/>
        <v>1</v>
      </c>
      <c r="DA169" s="63" t="s">
        <v>1985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1.9750400444877318</v>
      </c>
      <c r="C170" s="124">
        <f t="shared" si="44"/>
        <v>2.079103734904248</v>
      </c>
      <c r="D170" s="124">
        <f t="shared" si="44"/>
        <v>2.1945681620693187</v>
      </c>
      <c r="E170" s="124">
        <f t="shared" si="44"/>
        <v>2.3202983524072742</v>
      </c>
      <c r="F170" s="124">
        <f t="shared" si="44"/>
        <v>2.4723986187220688</v>
      </c>
      <c r="G170" s="124">
        <f t="shared" si="44"/>
        <v>2.6442902759610205</v>
      </c>
      <c r="H170" s="124">
        <f t="shared" si="44"/>
        <v>2.8448437531286452</v>
      </c>
      <c r="I170" s="124">
        <f t="shared" si="44"/>
        <v>2.9712945264147392</v>
      </c>
      <c r="J170" s="124">
        <f t="shared" si="44"/>
        <v>3.0712294295454501</v>
      </c>
      <c r="K170" s="124">
        <f t="shared" si="44"/>
        <v>3.1998950449208756</v>
      </c>
      <c r="L170" s="124">
        <f t="shared" si="44"/>
        <v>3.3191944490932284</v>
      </c>
      <c r="M170" s="124">
        <f t="shared" si="44"/>
        <v>3.4191989656387043</v>
      </c>
      <c r="N170" s="124">
        <f t="shared" si="44"/>
        <v>3.5382703693948869</v>
      </c>
      <c r="O170" s="124">
        <f t="shared" si="44"/>
        <v>3.6821777837677403</v>
      </c>
      <c r="P170" s="124">
        <f t="shared" si="44"/>
        <v>3.8268344445213165</v>
      </c>
      <c r="Q170" s="124">
        <f t="shared" si="44"/>
        <v>3.9722566366020651</v>
      </c>
      <c r="R170" s="124">
        <f t="shared" ref="R170:V170" si="45">IF(R146=0,"",R146/R122)</f>
        <v>4.1042909261328138</v>
      </c>
      <c r="S170" s="124">
        <f t="shared" si="45"/>
        <v>4.2407375774670379</v>
      </c>
      <c r="T170" s="124">
        <f t="shared" si="45"/>
        <v>4.3575290013646182</v>
      </c>
      <c r="U170" s="124">
        <f t="shared" si="45"/>
        <v>4.4454922035988087</v>
      </c>
      <c r="V170" s="124">
        <f t="shared" si="45"/>
        <v>4.5148771728548747</v>
      </c>
      <c r="W170" s="124">
        <f t="shared" ref="W170:Y170" si="46">IF(W146=0,"",W146/W122)</f>
        <v>4.5674407125430099</v>
      </c>
      <c r="X170" s="124">
        <f t="shared" si="46"/>
        <v>4.5983153155081311</v>
      </c>
      <c r="Y170" s="124">
        <f t="shared" si="46"/>
        <v>4.6303128603280896</v>
      </c>
      <c r="DA170" s="130" t="s">
        <v>1986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1.9750400444877318</v>
      </c>
      <c r="C171" s="111">
        <f t="shared" si="47"/>
        <v>2.079103734904248</v>
      </c>
      <c r="D171" s="111">
        <f t="shared" si="47"/>
        <v>2.1945681620693187</v>
      </c>
      <c r="E171" s="111">
        <f t="shared" si="47"/>
        <v>2.3202983524072742</v>
      </c>
      <c r="F171" s="111">
        <f t="shared" si="47"/>
        <v>2.4723986187220688</v>
      </c>
      <c r="G171" s="111">
        <f t="shared" si="47"/>
        <v>2.6442902759610205</v>
      </c>
      <c r="H171" s="111">
        <f t="shared" si="47"/>
        <v>2.8448437531286452</v>
      </c>
      <c r="I171" s="111">
        <f t="shared" si="47"/>
        <v>2.9712945264147392</v>
      </c>
      <c r="J171" s="111">
        <f t="shared" si="47"/>
        <v>3.0712294295454501</v>
      </c>
      <c r="K171" s="111">
        <f t="shared" si="47"/>
        <v>3.1998950449208756</v>
      </c>
      <c r="L171" s="111">
        <f t="shared" si="47"/>
        <v>3.3191944490932284</v>
      </c>
      <c r="M171" s="111">
        <f t="shared" si="47"/>
        <v>3.4191989656387043</v>
      </c>
      <c r="N171" s="111">
        <f t="shared" si="47"/>
        <v>3.5382703693948869</v>
      </c>
      <c r="O171" s="111">
        <f t="shared" si="47"/>
        <v>3.6821777837677403</v>
      </c>
      <c r="P171" s="111">
        <f t="shared" si="47"/>
        <v>3.8268344445213165</v>
      </c>
      <c r="Q171" s="111">
        <f t="shared" si="47"/>
        <v>3.9722566366020651</v>
      </c>
      <c r="R171" s="111">
        <f t="shared" ref="R171:V171" si="48">IF(R147=0,"",R147/R123)</f>
        <v>4.1042909261328138</v>
      </c>
      <c r="S171" s="111">
        <f t="shared" si="48"/>
        <v>4.2407375774670379</v>
      </c>
      <c r="T171" s="111">
        <f t="shared" si="48"/>
        <v>4.3575290013646182</v>
      </c>
      <c r="U171" s="111">
        <f t="shared" si="48"/>
        <v>4.4454922035988087</v>
      </c>
      <c r="V171" s="111">
        <f t="shared" si="48"/>
        <v>4.5148771728548747</v>
      </c>
      <c r="W171" s="111">
        <f t="shared" ref="W171:Y171" si="49">IF(W147=0,"",W147/W123)</f>
        <v>4.5674407125430099</v>
      </c>
      <c r="X171" s="111">
        <f t="shared" si="49"/>
        <v>4.5983153155081311</v>
      </c>
      <c r="Y171" s="111">
        <f t="shared" si="49"/>
        <v>4.6303128603280896</v>
      </c>
      <c r="DA171" s="63" t="s">
        <v>1987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0.65755366799207293</v>
      </c>
      <c r="C172" s="124">
        <f t="shared" si="50"/>
        <v>0.66142771928353128</v>
      </c>
      <c r="D172" s="124">
        <f t="shared" si="50"/>
        <v>0.66753889723305004</v>
      </c>
      <c r="E172" s="124">
        <f t="shared" si="50"/>
        <v>0.67496557598626228</v>
      </c>
      <c r="F172" s="124">
        <f t="shared" si="50"/>
        <v>0.68147518105120708</v>
      </c>
      <c r="G172" s="124">
        <f t="shared" si="50"/>
        <v>0.6897765324827736</v>
      </c>
      <c r="H172" s="124">
        <f t="shared" si="50"/>
        <v>0.698167918546447</v>
      </c>
      <c r="I172" s="124">
        <f t="shared" si="50"/>
        <v>0.7052156458890757</v>
      </c>
      <c r="J172" s="124">
        <f t="shared" si="50"/>
        <v>0.7138291573595088</v>
      </c>
      <c r="K172" s="124">
        <f t="shared" si="50"/>
        <v>0.72209408270304209</v>
      </c>
      <c r="L172" s="124">
        <f t="shared" si="50"/>
        <v>0.73017868617485104</v>
      </c>
      <c r="M172" s="124">
        <f t="shared" si="50"/>
        <v>0.73911205186110718</v>
      </c>
      <c r="N172" s="124">
        <f t="shared" si="50"/>
        <v>0.74872071336488311</v>
      </c>
      <c r="O172" s="124">
        <f t="shared" si="50"/>
        <v>0.75754311197977764</v>
      </c>
      <c r="P172" s="124">
        <f t="shared" si="50"/>
        <v>0.76226714116506911</v>
      </c>
      <c r="Q172" s="124">
        <f t="shared" si="50"/>
        <v>0.76792850249311617</v>
      </c>
      <c r="R172" s="124">
        <f t="shared" ref="R172:V172" si="51">IF(R148=0,"",R148/R124)</f>
        <v>0.77520920186088649</v>
      </c>
      <c r="S172" s="124">
        <f t="shared" si="51"/>
        <v>0.78463396854479595</v>
      </c>
      <c r="T172" s="124">
        <f t="shared" si="51"/>
        <v>0.79513050329154455</v>
      </c>
      <c r="U172" s="124">
        <f t="shared" si="51"/>
        <v>0.80606073202549344</v>
      </c>
      <c r="V172" s="124">
        <f t="shared" si="51"/>
        <v>0.81702931563919712</v>
      </c>
      <c r="W172" s="124">
        <f t="shared" ref="W172:Y172" si="52">IF(W148=0,"",W148/W124)</f>
        <v>0.82743744325985058</v>
      </c>
      <c r="X172" s="124">
        <f t="shared" si="52"/>
        <v>0.83755640046993873</v>
      </c>
      <c r="Y172" s="124">
        <f t="shared" si="52"/>
        <v>0.84754177979648804</v>
      </c>
      <c r="DA172" s="130" t="s">
        <v>1988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0.51679899737401824</v>
      </c>
      <c r="C173" s="111">
        <f t="shared" si="53"/>
        <v>0.53175175577218847</v>
      </c>
      <c r="D173" s="111">
        <f t="shared" si="53"/>
        <v>0.54970855183719003</v>
      </c>
      <c r="E173" s="111">
        <f t="shared" si="53"/>
        <v>0.56734212588665411</v>
      </c>
      <c r="F173" s="111">
        <f t="shared" si="53"/>
        <v>0.58685761254715541</v>
      </c>
      <c r="G173" s="111">
        <f t="shared" si="53"/>
        <v>0.60537845610379348</v>
      </c>
      <c r="H173" s="111">
        <f t="shared" si="53"/>
        <v>0.62444351632609951</v>
      </c>
      <c r="I173" s="111">
        <f t="shared" si="53"/>
        <v>0.64321390762302855</v>
      </c>
      <c r="J173" s="111">
        <f t="shared" si="53"/>
        <v>0.66871724733972793</v>
      </c>
      <c r="K173" s="111">
        <f t="shared" si="53"/>
        <v>0.68888398187108724</v>
      </c>
      <c r="L173" s="111">
        <f t="shared" si="53"/>
        <v>0.70790128648282657</v>
      </c>
      <c r="M173" s="111">
        <f t="shared" si="53"/>
        <v>0.72616265537331437</v>
      </c>
      <c r="N173" s="111">
        <f t="shared" si="53"/>
        <v>0.74603679282167124</v>
      </c>
      <c r="O173" s="111">
        <f t="shared" si="53"/>
        <v>0.76230266592969675</v>
      </c>
      <c r="P173" s="111">
        <f t="shared" si="53"/>
        <v>0.76587959728941446</v>
      </c>
      <c r="Q173" s="111">
        <f t="shared" si="53"/>
        <v>0.77026155285209419</v>
      </c>
      <c r="R173" s="111">
        <f t="shared" ref="R173:V173" si="54">IF(R149=0,"",R149/R125)</f>
        <v>0.77703344412361763</v>
      </c>
      <c r="S173" s="111">
        <f t="shared" si="54"/>
        <v>0.78752225616057936</v>
      </c>
      <c r="T173" s="111">
        <f t="shared" si="54"/>
        <v>0.79954393612121955</v>
      </c>
      <c r="U173" s="111">
        <f t="shared" si="54"/>
        <v>0.81194600349104795</v>
      </c>
      <c r="V173" s="111">
        <f t="shared" si="54"/>
        <v>0.82521491478824627</v>
      </c>
      <c r="W173" s="111">
        <f t="shared" ref="W173:Y173" si="55">IF(W149=0,"",W149/W125)</f>
        <v>0.83858705925459343</v>
      </c>
      <c r="X173" s="111">
        <f t="shared" si="55"/>
        <v>0.85157979131378214</v>
      </c>
      <c r="Y173" s="111">
        <f t="shared" si="55"/>
        <v>0.86368651409322506</v>
      </c>
      <c r="DA173" s="63" t="s">
        <v>1989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0.57076723708002886</v>
      </c>
      <c r="C174" s="111">
        <f t="shared" si="56"/>
        <v>0.59335413229890066</v>
      </c>
      <c r="D174" s="111">
        <f t="shared" si="56"/>
        <v>0.60622977126925892</v>
      </c>
      <c r="E174" s="111">
        <f t="shared" si="56"/>
        <v>0.61549260821837959</v>
      </c>
      <c r="F174" s="111">
        <f t="shared" si="56"/>
        <v>0.64315719780502156</v>
      </c>
      <c r="G174" s="111">
        <f t="shared" si="56"/>
        <v>0.65810614208550133</v>
      </c>
      <c r="H174" s="111">
        <f t="shared" si="56"/>
        <v>0.69775022647953111</v>
      </c>
      <c r="I174" s="111">
        <f t="shared" si="56"/>
        <v>0.71057738127502046</v>
      </c>
      <c r="J174" s="111">
        <f t="shared" si="56"/>
        <v>0.73851037866466196</v>
      </c>
      <c r="K174" s="111">
        <f t="shared" si="56"/>
        <v>0.7541608955154917</v>
      </c>
      <c r="L174" s="111">
        <f t="shared" si="56"/>
        <v>0.76997593609623594</v>
      </c>
      <c r="M174" s="111">
        <f t="shared" si="56"/>
        <v>0.78144501428297608</v>
      </c>
      <c r="N174" s="111">
        <f t="shared" si="56"/>
        <v>0.78654464326568674</v>
      </c>
      <c r="O174" s="111">
        <f t="shared" si="56"/>
        <v>0.80299171447402784</v>
      </c>
      <c r="P174" s="111">
        <f t="shared" si="56"/>
        <v>0.80728556937725648</v>
      </c>
      <c r="Q174" s="111">
        <f t="shared" si="56"/>
        <v>0.81060296405533061</v>
      </c>
      <c r="R174" s="111">
        <f t="shared" ref="R174:V174" si="57">IF(R150=0,"",R150/R126)</f>
        <v>0.81496501368698726</v>
      </c>
      <c r="S174" s="111">
        <f t="shared" si="57"/>
        <v>0.82818274803927816</v>
      </c>
      <c r="T174" s="111">
        <f t="shared" si="57"/>
        <v>0.84115160338826855</v>
      </c>
      <c r="U174" s="111">
        <f t="shared" si="57"/>
        <v>0.85241447931355196</v>
      </c>
      <c r="V174" s="111">
        <f t="shared" si="57"/>
        <v>0.86429988207488651</v>
      </c>
      <c r="W174" s="111">
        <f t="shared" ref="W174:Y174" si="58">IF(W150=0,"",W150/W126)</f>
        <v>0.87391137414330722</v>
      </c>
      <c r="X174" s="111">
        <f t="shared" si="58"/>
        <v>0.88590029969466622</v>
      </c>
      <c r="Y174" s="111">
        <f t="shared" si="58"/>
        <v>0.89083727662928036</v>
      </c>
      <c r="DA174" s="63" t="s">
        <v>1990</v>
      </c>
    </row>
    <row r="175" spans="1:105" ht="12" customHeight="1" x14ac:dyDescent="0.25">
      <c r="A175" s="100" t="s">
        <v>199</v>
      </c>
      <c r="B175" s="112">
        <f t="shared" ref="B175:Q175" si="59">IF(B151=0,"",B151/B127)</f>
        <v>0.51679899737401824</v>
      </c>
      <c r="C175" s="112">
        <f t="shared" si="59"/>
        <v>0.53802028752693232</v>
      </c>
      <c r="D175" s="112">
        <f t="shared" si="59"/>
        <v>0.55194315286023443</v>
      </c>
      <c r="E175" s="112">
        <f t="shared" si="59"/>
        <v>0.56041215639535757</v>
      </c>
      <c r="F175" s="112">
        <f t="shared" si="59"/>
        <v>0.58971735860946528</v>
      </c>
      <c r="G175" s="112">
        <f t="shared" si="59"/>
        <v>0.60656438106594146</v>
      </c>
      <c r="H175" s="112">
        <f t="shared" si="59"/>
        <v>0.64880689710993789</v>
      </c>
      <c r="I175" s="112">
        <f t="shared" si="59"/>
        <v>0.66584947156255991</v>
      </c>
      <c r="J175" s="112">
        <f t="shared" si="59"/>
        <v>0.6942275981490581</v>
      </c>
      <c r="K175" s="112">
        <f t="shared" si="59"/>
        <v>0.71156968344407834</v>
      </c>
      <c r="L175" s="112">
        <f t="shared" si="59"/>
        <v>0.72851264896832113</v>
      </c>
      <c r="M175" s="112">
        <f t="shared" si="59"/>
        <v>0.7420537682780366</v>
      </c>
      <c r="N175" s="112">
        <f t="shared" si="59"/>
        <v>0.74759448327299116</v>
      </c>
      <c r="O175" s="112">
        <f t="shared" si="59"/>
        <v>0.76590642428540723</v>
      </c>
      <c r="P175" s="112">
        <f t="shared" si="59"/>
        <v>0.77091448559661968</v>
      </c>
      <c r="Q175" s="112">
        <f t="shared" si="59"/>
        <v>0.77440677310039086</v>
      </c>
      <c r="R175" s="112">
        <f t="shared" ref="R175:V175" si="60">IF(R151=0,"",R151/R127)</f>
        <v>0.77983588614751098</v>
      </c>
      <c r="S175" s="112">
        <f t="shared" si="60"/>
        <v>0.79494660784836124</v>
      </c>
      <c r="T175" s="112">
        <f t="shared" si="60"/>
        <v>0.81000250652802352</v>
      </c>
      <c r="U175" s="112">
        <f t="shared" si="60"/>
        <v>0.82285115388289876</v>
      </c>
      <c r="V175" s="112">
        <f t="shared" si="60"/>
        <v>0.83652388161110136</v>
      </c>
      <c r="W175" s="112">
        <f t="shared" ref="W175:Y175" si="61">IF(W151=0,"",W151/W127)</f>
        <v>0.8462714852088884</v>
      </c>
      <c r="X175" s="112">
        <f t="shared" si="61"/>
        <v>0.86044518707455497</v>
      </c>
      <c r="Y175" s="112">
        <f t="shared" si="61"/>
        <v>0.86817505559499852</v>
      </c>
      <c r="DA175" s="131" t="s">
        <v>1991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:Y176" si="64">IF(W152=0,"",W152/W128)</f>
        <v>1</v>
      </c>
      <c r="X176" s="113">
        <f t="shared" si="64"/>
        <v>1</v>
      </c>
      <c r="Y176" s="113">
        <f t="shared" si="64"/>
        <v>1</v>
      </c>
      <c r="DA176" s="132" t="s">
        <v>1992</v>
      </c>
    </row>
    <row r="177" spans="1:105" ht="12" customHeight="1" x14ac:dyDescent="0.25">
      <c r="A177" s="106" t="s">
        <v>124</v>
      </c>
      <c r="B177" s="112" t="str">
        <f t="shared" ref="B177:Q177" si="65">IF(B153=0,"",B153/B129)</f>
        <v/>
      </c>
      <c r="C177" s="112" t="str">
        <f t="shared" si="65"/>
        <v/>
      </c>
      <c r="D177" s="112" t="str">
        <f t="shared" si="65"/>
        <v/>
      </c>
      <c r="E177" s="112" t="str">
        <f t="shared" si="65"/>
        <v/>
      </c>
      <c r="F177" s="112" t="str">
        <f t="shared" si="65"/>
        <v/>
      </c>
      <c r="G177" s="112" t="str">
        <f t="shared" si="65"/>
        <v/>
      </c>
      <c r="H177" s="112" t="str">
        <f t="shared" si="65"/>
        <v/>
      </c>
      <c r="I177" s="112" t="str">
        <f t="shared" si="65"/>
        <v/>
      </c>
      <c r="J177" s="112" t="str">
        <f t="shared" si="65"/>
        <v/>
      </c>
      <c r="K177" s="112" t="str">
        <f t="shared" si="65"/>
        <v/>
      </c>
      <c r="L177" s="112" t="str">
        <f t="shared" si="65"/>
        <v/>
      </c>
      <c r="M177" s="112" t="str">
        <f t="shared" si="65"/>
        <v/>
      </c>
      <c r="N177" s="112" t="str">
        <f t="shared" si="65"/>
        <v/>
      </c>
      <c r="O177" s="112" t="str">
        <f t="shared" si="65"/>
        <v/>
      </c>
      <c r="P177" s="112" t="str">
        <f t="shared" si="65"/>
        <v/>
      </c>
      <c r="Q177" s="112" t="str">
        <f t="shared" si="65"/>
        <v/>
      </c>
      <c r="R177" s="112" t="str">
        <f t="shared" ref="R177:V177" si="66">IF(R153=0,"",R153/R129)</f>
        <v/>
      </c>
      <c r="S177" s="112" t="str">
        <f t="shared" si="66"/>
        <v/>
      </c>
      <c r="T177" s="112" t="str">
        <f t="shared" si="66"/>
        <v/>
      </c>
      <c r="U177" s="112" t="str">
        <f t="shared" si="66"/>
        <v/>
      </c>
      <c r="V177" s="112" t="str">
        <f t="shared" si="66"/>
        <v/>
      </c>
      <c r="W177" s="112" t="str">
        <f t="shared" ref="W177:Y177" si="67">IF(W153=0,"",W153/W129)</f>
        <v/>
      </c>
      <c r="X177" s="112" t="str">
        <f t="shared" si="67"/>
        <v/>
      </c>
      <c r="Y177" s="112" t="str">
        <f t="shared" si="67"/>
        <v/>
      </c>
      <c r="DA177" s="131" t="s">
        <v>1993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 t="str">
        <f t="shared" si="68"/>
        <v/>
      </c>
      <c r="L178" s="113" t="str">
        <f t="shared" si="68"/>
        <v/>
      </c>
      <c r="M178" s="113" t="str">
        <f t="shared" si="68"/>
        <v/>
      </c>
      <c r="N178" s="113" t="str">
        <f t="shared" si="68"/>
        <v/>
      </c>
      <c r="O178" s="113" t="str">
        <f t="shared" si="68"/>
        <v/>
      </c>
      <c r="P178" s="113" t="str">
        <f t="shared" si="68"/>
        <v/>
      </c>
      <c r="Q178" s="113" t="str">
        <f t="shared" si="68"/>
        <v/>
      </c>
      <c r="R178" s="113" t="str">
        <f t="shared" ref="R178:V178" si="69">IF(R154=0,"",R154/R130)</f>
        <v/>
      </c>
      <c r="S178" s="113" t="str">
        <f t="shared" si="69"/>
        <v/>
      </c>
      <c r="T178" s="113" t="str">
        <f t="shared" si="69"/>
        <v/>
      </c>
      <c r="U178" s="113" t="str">
        <f t="shared" si="69"/>
        <v/>
      </c>
      <c r="V178" s="113" t="str">
        <f t="shared" si="69"/>
        <v/>
      </c>
      <c r="W178" s="113" t="str">
        <f t="shared" ref="W178:Y178" si="70">IF(W154=0,"",W154/W130)</f>
        <v/>
      </c>
      <c r="X178" s="113" t="str">
        <f t="shared" si="70"/>
        <v/>
      </c>
      <c r="Y178" s="113" t="str">
        <f t="shared" si="70"/>
        <v/>
      </c>
      <c r="DA178" s="132" t="s">
        <v>1994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 t="str">
        <f t="shared" si="71"/>
        <v/>
      </c>
      <c r="L179" s="111" t="str">
        <f t="shared" si="71"/>
        <v/>
      </c>
      <c r="M179" s="111" t="str">
        <f t="shared" si="71"/>
        <v/>
      </c>
      <c r="N179" s="111" t="str">
        <f t="shared" si="71"/>
        <v/>
      </c>
      <c r="O179" s="111" t="str">
        <f t="shared" si="71"/>
        <v/>
      </c>
      <c r="P179" s="111" t="str">
        <f t="shared" si="71"/>
        <v/>
      </c>
      <c r="Q179" s="111" t="str">
        <f t="shared" si="71"/>
        <v/>
      </c>
      <c r="R179" s="111" t="str">
        <f t="shared" ref="R179:V179" si="72">IF(R155=0,"",R155/R131)</f>
        <v/>
      </c>
      <c r="S179" s="111" t="str">
        <f t="shared" si="72"/>
        <v/>
      </c>
      <c r="T179" s="111" t="str">
        <f t="shared" si="72"/>
        <v/>
      </c>
      <c r="U179" s="111" t="str">
        <f t="shared" si="72"/>
        <v/>
      </c>
      <c r="V179" s="111" t="str">
        <f t="shared" si="72"/>
        <v/>
      </c>
      <c r="W179" s="111" t="str">
        <f t="shared" ref="W179:Y179" si="73">IF(W155=0,"",W155/W131)</f>
        <v/>
      </c>
      <c r="X179" s="111" t="str">
        <f t="shared" si="73"/>
        <v/>
      </c>
      <c r="Y179" s="111" t="str">
        <f t="shared" si="73"/>
        <v/>
      </c>
      <c r="DA179" s="63" t="s">
        <v>1995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 t="str">
        <f t="shared" si="74"/>
        <v/>
      </c>
      <c r="L180" s="111" t="str">
        <f t="shared" si="74"/>
        <v/>
      </c>
      <c r="M180" s="111" t="str">
        <f t="shared" si="74"/>
        <v/>
      </c>
      <c r="N180" s="111" t="str">
        <f t="shared" si="74"/>
        <v/>
      </c>
      <c r="O180" s="111" t="str">
        <f t="shared" si="74"/>
        <v/>
      </c>
      <c r="P180" s="111" t="str">
        <f t="shared" si="74"/>
        <v/>
      </c>
      <c r="Q180" s="111" t="str">
        <f t="shared" si="74"/>
        <v/>
      </c>
      <c r="R180" s="111" t="str">
        <f t="shared" ref="R180:V180" si="75">IF(R156=0,"",R156/R132)</f>
        <v/>
      </c>
      <c r="S180" s="111" t="str">
        <f t="shared" si="75"/>
        <v/>
      </c>
      <c r="T180" s="111" t="str">
        <f t="shared" si="75"/>
        <v/>
      </c>
      <c r="U180" s="111" t="str">
        <f t="shared" si="75"/>
        <v/>
      </c>
      <c r="V180" s="111" t="str">
        <f t="shared" si="75"/>
        <v/>
      </c>
      <c r="W180" s="111" t="str">
        <f t="shared" ref="W180:Y180" si="76">IF(W156=0,"",W156/W132)</f>
        <v/>
      </c>
      <c r="X180" s="111" t="str">
        <f t="shared" si="76"/>
        <v/>
      </c>
      <c r="Y180" s="111" t="str">
        <f t="shared" si="76"/>
        <v/>
      </c>
      <c r="DA180" s="63" t="s">
        <v>1996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0.71490577330460459</v>
      </c>
      <c r="C181" s="112">
        <f t="shared" si="77"/>
        <v>0.71845711847073934</v>
      </c>
      <c r="D181" s="112">
        <f t="shared" si="77"/>
        <v>0.72211235536286766</v>
      </c>
      <c r="E181" s="112">
        <f t="shared" si="77"/>
        <v>0.72583065602760943</v>
      </c>
      <c r="F181" s="112">
        <f t="shared" si="77"/>
        <v>0.72988003876724417</v>
      </c>
      <c r="G181" s="112">
        <f t="shared" si="77"/>
        <v>0.73393511950400481</v>
      </c>
      <c r="H181" s="112">
        <f t="shared" si="77"/>
        <v>0.73821322504205922</v>
      </c>
      <c r="I181" s="112">
        <f t="shared" si="77"/>
        <v>0.74032417228603342</v>
      </c>
      <c r="J181" s="112">
        <f t="shared" si="77"/>
        <v>0.74122895132302413</v>
      </c>
      <c r="K181" s="112">
        <f t="shared" si="77"/>
        <v>0.74259846493294401</v>
      </c>
      <c r="L181" s="112">
        <f t="shared" si="77"/>
        <v>0.74410393736543723</v>
      </c>
      <c r="M181" s="112">
        <f t="shared" si="77"/>
        <v>0.74613668018074208</v>
      </c>
      <c r="N181" s="112">
        <f t="shared" si="77"/>
        <v>0.7491180481352292</v>
      </c>
      <c r="O181" s="112">
        <f t="shared" si="77"/>
        <v>0.75324434189504108</v>
      </c>
      <c r="P181" s="112">
        <f t="shared" si="77"/>
        <v>0.75844146617798136</v>
      </c>
      <c r="Q181" s="112">
        <f t="shared" si="77"/>
        <v>0.76479671103583768</v>
      </c>
      <c r="R181" s="112">
        <f t="shared" ref="R181:V181" si="78">IF(R157=0,"",R157/R133)</f>
        <v>0.77222788694393507</v>
      </c>
      <c r="S181" s="112">
        <f t="shared" si="78"/>
        <v>0.78091910944410126</v>
      </c>
      <c r="T181" s="112">
        <f t="shared" si="78"/>
        <v>0.7902505884394917</v>
      </c>
      <c r="U181" s="112">
        <f t="shared" si="78"/>
        <v>0.80016139625563298</v>
      </c>
      <c r="V181" s="112">
        <f t="shared" si="78"/>
        <v>0.80955313649513228</v>
      </c>
      <c r="W181" s="112">
        <f t="shared" ref="W181:Y181" si="79">IF(W157=0,"",W157/W133)</f>
        <v>0.81772698688089263</v>
      </c>
      <c r="X181" s="112">
        <f t="shared" si="79"/>
        <v>0.82532814832351808</v>
      </c>
      <c r="Y181" s="112">
        <f t="shared" si="79"/>
        <v>0.83377933020412709</v>
      </c>
      <c r="DA181" s="131" t="s">
        <v>1997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0.75714463248148323</v>
      </c>
      <c r="C182" s="113">
        <f t="shared" si="80"/>
        <v>0.76189757605468333</v>
      </c>
      <c r="D182" s="113">
        <f t="shared" si="80"/>
        <v>0.76446323767505098</v>
      </c>
      <c r="E182" s="113">
        <f t="shared" si="80"/>
        <v>0.76833641990226009</v>
      </c>
      <c r="F182" s="113">
        <f t="shared" si="80"/>
        <v>0.77203516114130022</v>
      </c>
      <c r="G182" s="113">
        <f t="shared" si="80"/>
        <v>0.77538204122639798</v>
      </c>
      <c r="H182" s="113">
        <f t="shared" si="80"/>
        <v>0.77989874714061069</v>
      </c>
      <c r="I182" s="113">
        <f t="shared" si="80"/>
        <v>0.77902910057235186</v>
      </c>
      <c r="J182" s="113">
        <f t="shared" si="80"/>
        <v>0.78171743329084598</v>
      </c>
      <c r="K182" s="113">
        <f t="shared" si="80"/>
        <v>0.78257459169209864</v>
      </c>
      <c r="L182" s="113">
        <f t="shared" si="80"/>
        <v>0.7842637212379866</v>
      </c>
      <c r="M182" s="113">
        <f t="shared" si="80"/>
        <v>0.78519992530658822</v>
      </c>
      <c r="N182" s="113">
        <f t="shared" si="80"/>
        <v>0.78819412801621647</v>
      </c>
      <c r="O182" s="113">
        <f t="shared" si="80"/>
        <v>0.79296136006289686</v>
      </c>
      <c r="P182" s="113">
        <f t="shared" si="80"/>
        <v>0.79926195114316956</v>
      </c>
      <c r="Q182" s="113">
        <f t="shared" si="80"/>
        <v>0.80541287866433553</v>
      </c>
      <c r="R182" s="113">
        <f t="shared" ref="R182:V182" si="81">IF(R158=0,"",R158/R134)</f>
        <v>0.81256295762469888</v>
      </c>
      <c r="S182" s="113">
        <f t="shared" si="81"/>
        <v>0.8195352286870371</v>
      </c>
      <c r="T182" s="113">
        <f t="shared" si="81"/>
        <v>0.82744605539120808</v>
      </c>
      <c r="U182" s="113">
        <f t="shared" si="81"/>
        <v>0.83534798954308342</v>
      </c>
      <c r="V182" s="113">
        <f t="shared" si="81"/>
        <v>0.84328637900299575</v>
      </c>
      <c r="W182" s="113">
        <f t="shared" ref="W182:Y182" si="82">IF(W158=0,"",W158/W134)</f>
        <v>0.85127218989174691</v>
      </c>
      <c r="X182" s="113">
        <f t="shared" si="82"/>
        <v>0.85769052033363768</v>
      </c>
      <c r="Y182" s="113">
        <f t="shared" si="82"/>
        <v>0.86272501775232191</v>
      </c>
      <c r="DA182" s="132" t="s">
        <v>1998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0.71490577330460459</v>
      </c>
      <c r="C183" s="111">
        <f t="shared" si="83"/>
        <v>0.7186220019084153</v>
      </c>
      <c r="D183" s="111">
        <f t="shared" si="83"/>
        <v>0.72198717866884821</v>
      </c>
      <c r="E183" s="111">
        <f t="shared" si="83"/>
        <v>0.72538155103389113</v>
      </c>
      <c r="F183" s="111">
        <f t="shared" si="83"/>
        <v>0.72978622076054134</v>
      </c>
      <c r="G183" s="111">
        <f t="shared" si="83"/>
        <v>0.734384747640629</v>
      </c>
      <c r="H183" s="111">
        <f t="shared" si="83"/>
        <v>0.73928823677411837</v>
      </c>
      <c r="I183" s="111">
        <f t="shared" si="83"/>
        <v>0.74102625711167758</v>
      </c>
      <c r="J183" s="111">
        <f t="shared" si="83"/>
        <v>0.74219663075951692</v>
      </c>
      <c r="K183" s="111">
        <f t="shared" si="83"/>
        <v>0.74323037995951824</v>
      </c>
      <c r="L183" s="111">
        <f t="shared" si="83"/>
        <v>0.74452061551282311</v>
      </c>
      <c r="M183" s="111">
        <f t="shared" si="83"/>
        <v>0.74626623719426155</v>
      </c>
      <c r="N183" s="111">
        <f t="shared" si="83"/>
        <v>0.74944903847033495</v>
      </c>
      <c r="O183" s="111">
        <f t="shared" si="83"/>
        <v>0.75456522768909073</v>
      </c>
      <c r="P183" s="111">
        <f t="shared" si="83"/>
        <v>0.76182361930644027</v>
      </c>
      <c r="Q183" s="111">
        <f t="shared" si="83"/>
        <v>0.76850808165275986</v>
      </c>
      <c r="R183" s="111">
        <f t="shared" ref="R183:V183" si="84">IF(R159=0,"",R159/R135)</f>
        <v>0.77710264408003105</v>
      </c>
      <c r="S183" s="111">
        <f t="shared" si="84"/>
        <v>0.78506122858386362</v>
      </c>
      <c r="T183" s="111">
        <f t="shared" si="84"/>
        <v>0.79426883094040734</v>
      </c>
      <c r="U183" s="111">
        <f t="shared" si="84"/>
        <v>0.80315828186470473</v>
      </c>
      <c r="V183" s="111">
        <f t="shared" si="84"/>
        <v>0.8121486573829374</v>
      </c>
      <c r="W183" s="111">
        <f t="shared" ref="W183:Y183" si="85">IF(W159=0,"",W159/W135)</f>
        <v>0.81969694277939897</v>
      </c>
      <c r="X183" s="111">
        <f t="shared" si="85"/>
        <v>0.8271736693702505</v>
      </c>
      <c r="Y183" s="111">
        <f t="shared" si="85"/>
        <v>0.83531061145845287</v>
      </c>
      <c r="DA183" s="63" t="s">
        <v>1999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:Y184" si="88">IF(W160=0,"",W160/W136)</f>
        <v>1</v>
      </c>
      <c r="X184" s="111">
        <f t="shared" si="88"/>
        <v>1</v>
      </c>
      <c r="Y184" s="111">
        <f t="shared" si="88"/>
        <v>1</v>
      </c>
      <c r="DA184" s="63" t="s">
        <v>2000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0.74818944359765516</v>
      </c>
      <c r="C185" s="124">
        <f t="shared" si="89"/>
        <v>0.74275188785683421</v>
      </c>
      <c r="D185" s="124">
        <f t="shared" si="89"/>
        <v>0.74534731974527624</v>
      </c>
      <c r="E185" s="124">
        <f t="shared" si="89"/>
        <v>0.74439819210738789</v>
      </c>
      <c r="F185" s="124">
        <f t="shared" si="89"/>
        <v>0.75118976011900995</v>
      </c>
      <c r="G185" s="124">
        <f t="shared" si="89"/>
        <v>0.75095166148289094</v>
      </c>
      <c r="H185" s="124">
        <f t="shared" si="89"/>
        <v>0.76502687455961416</v>
      </c>
      <c r="I185" s="124">
        <f t="shared" si="89"/>
        <v>0.76291608271329425</v>
      </c>
      <c r="J185" s="124">
        <f t="shared" si="89"/>
        <v>0.75707335839822887</v>
      </c>
      <c r="K185" s="124">
        <f t="shared" si="89"/>
        <v>0.75658260884054807</v>
      </c>
      <c r="L185" s="124">
        <f t="shared" si="89"/>
        <v>0.76519283965601625</v>
      </c>
      <c r="M185" s="124">
        <f t="shared" si="89"/>
        <v>0.77046074851578417</v>
      </c>
      <c r="N185" s="124">
        <f t="shared" si="89"/>
        <v>0.77666002209640195</v>
      </c>
      <c r="O185" s="124">
        <f t="shared" si="89"/>
        <v>0.77603299279483295</v>
      </c>
      <c r="P185" s="124">
        <f t="shared" si="89"/>
        <v>0.77866368153832943</v>
      </c>
      <c r="Q185" s="124">
        <f t="shared" si="89"/>
        <v>0.77917915403135141</v>
      </c>
      <c r="R185" s="124">
        <f t="shared" ref="R185:V185" si="90">IF(R161=0,"",R161/R137)</f>
        <v>0.78806750131834569</v>
      </c>
      <c r="S185" s="124">
        <f t="shared" si="90"/>
        <v>0.79582413656561524</v>
      </c>
      <c r="T185" s="124">
        <f t="shared" si="90"/>
        <v>0.80618351265490917</v>
      </c>
      <c r="U185" s="124">
        <f t="shared" si="90"/>
        <v>0.81803181877140796</v>
      </c>
      <c r="V185" s="124">
        <f t="shared" si="90"/>
        <v>0.83126754726117835</v>
      </c>
      <c r="W185" s="124">
        <f t="shared" ref="W185:Y185" si="91">IF(W161=0,"",W161/W137)</f>
        <v>0.84272250614514088</v>
      </c>
      <c r="X185" s="124">
        <f t="shared" si="91"/>
        <v>0.85547652669891772</v>
      </c>
      <c r="Y185" s="124">
        <f t="shared" si="91"/>
        <v>0.86849456727014074</v>
      </c>
      <c r="DA185" s="130" t="s">
        <v>2001</v>
      </c>
    </row>
    <row r="186" spans="1:105" ht="12" customHeight="1" x14ac:dyDescent="0.25">
      <c r="A186" s="97" t="s">
        <v>202</v>
      </c>
      <c r="B186" s="111" t="str">
        <f t="shared" ref="B186:Q186" si="92">IF(B162=0,"",B162/B138)</f>
        <v/>
      </c>
      <c r="C186" s="111" t="str">
        <f t="shared" si="92"/>
        <v/>
      </c>
      <c r="D186" s="111" t="str">
        <f t="shared" si="92"/>
        <v/>
      </c>
      <c r="E186" s="111" t="str">
        <f t="shared" si="92"/>
        <v/>
      </c>
      <c r="F186" s="111" t="str">
        <f t="shared" si="92"/>
        <v/>
      </c>
      <c r="G186" s="111" t="str">
        <f t="shared" si="92"/>
        <v/>
      </c>
      <c r="H186" s="111" t="str">
        <f t="shared" si="92"/>
        <v/>
      </c>
      <c r="I186" s="111" t="str">
        <f t="shared" si="92"/>
        <v/>
      </c>
      <c r="J186" s="111" t="str">
        <f t="shared" si="92"/>
        <v/>
      </c>
      <c r="K186" s="111" t="str">
        <f t="shared" si="92"/>
        <v/>
      </c>
      <c r="L186" s="111" t="str">
        <f t="shared" si="92"/>
        <v/>
      </c>
      <c r="M186" s="111" t="str">
        <f t="shared" si="92"/>
        <v/>
      </c>
      <c r="N186" s="111" t="str">
        <f t="shared" si="92"/>
        <v/>
      </c>
      <c r="O186" s="111" t="str">
        <f t="shared" si="92"/>
        <v/>
      </c>
      <c r="P186" s="111" t="str">
        <f t="shared" si="92"/>
        <v/>
      </c>
      <c r="Q186" s="111" t="str">
        <f t="shared" si="92"/>
        <v/>
      </c>
      <c r="R186" s="111" t="str">
        <f t="shared" ref="R186:V186" si="93">IF(R162=0,"",R162/R138)</f>
        <v/>
      </c>
      <c r="S186" s="111" t="str">
        <f t="shared" si="93"/>
        <v/>
      </c>
      <c r="T186" s="111" t="str">
        <f t="shared" si="93"/>
        <v/>
      </c>
      <c r="U186" s="111" t="str">
        <f t="shared" si="93"/>
        <v/>
      </c>
      <c r="V186" s="111" t="str">
        <f t="shared" si="93"/>
        <v/>
      </c>
      <c r="W186" s="111" t="str">
        <f t="shared" ref="W186:Y186" si="94">IF(W162=0,"",W162/W138)</f>
        <v/>
      </c>
      <c r="X186" s="111" t="str">
        <f t="shared" si="94"/>
        <v/>
      </c>
      <c r="Y186" s="111" t="str">
        <f t="shared" si="94"/>
        <v/>
      </c>
      <c r="DA186" s="63" t="s">
        <v>2002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0.61519237616513056</v>
      </c>
      <c r="C187" s="111">
        <f t="shared" si="95"/>
        <v>0.61660459133247569</v>
      </c>
      <c r="D187" s="111">
        <f t="shared" si="95"/>
        <v>0.61781434634337362</v>
      </c>
      <c r="E187" s="111">
        <f t="shared" si="95"/>
        <v>0.6188633255741588</v>
      </c>
      <c r="F187" s="111">
        <f t="shared" si="95"/>
        <v>0.61968088875134653</v>
      </c>
      <c r="G187" s="111">
        <f t="shared" si="95"/>
        <v>0.62052459955284445</v>
      </c>
      <c r="H187" s="111">
        <f t="shared" si="95"/>
        <v>0.6213920745625644</v>
      </c>
      <c r="I187" s="111">
        <f t="shared" si="95"/>
        <v>0.62179551574101299</v>
      </c>
      <c r="J187" s="111">
        <f t="shared" si="95"/>
        <v>0.62190358405779245</v>
      </c>
      <c r="K187" s="111">
        <f t="shared" si="95"/>
        <v>0.62200596353316018</v>
      </c>
      <c r="L187" s="111">
        <f t="shared" si="95"/>
        <v>0.62207610504557043</v>
      </c>
      <c r="M187" s="111">
        <f t="shared" si="95"/>
        <v>0.62212532277287669</v>
      </c>
      <c r="N187" s="111">
        <f t="shared" si="95"/>
        <v>0.62217777236999772</v>
      </c>
      <c r="O187" s="111">
        <f t="shared" si="95"/>
        <v>0.62226510701455273</v>
      </c>
      <c r="P187" s="111">
        <f t="shared" si="95"/>
        <v>0.62235312589660707</v>
      </c>
      <c r="Q187" s="111">
        <f t="shared" si="95"/>
        <v>0.62247924430304369</v>
      </c>
      <c r="R187" s="111">
        <f t="shared" ref="R187:V187" si="96">IF(R163=0,"",R163/R139)</f>
        <v>0.62273883906790284</v>
      </c>
      <c r="S187" s="111">
        <f t="shared" si="96"/>
        <v>0.62301409561499221</v>
      </c>
      <c r="T187" s="111">
        <f t="shared" si="96"/>
        <v>0.62325614689368547</v>
      </c>
      <c r="U187" s="111">
        <f t="shared" si="96"/>
        <v>0.62364608069376071</v>
      </c>
      <c r="V187" s="111">
        <f t="shared" si="96"/>
        <v>0.62426596907811616</v>
      </c>
      <c r="W187" s="111">
        <f t="shared" ref="W187:Y187" si="97">IF(W163=0,"",W163/W139)</f>
        <v>0.62511084167058983</v>
      </c>
      <c r="X187" s="111">
        <f t="shared" si="97"/>
        <v>0.62595064356695862</v>
      </c>
      <c r="Y187" s="111">
        <f t="shared" si="97"/>
        <v>0.62668425178574449</v>
      </c>
      <c r="DA187" s="63" t="s">
        <v>2003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0.76117502657675984</v>
      </c>
      <c r="C188" s="45">
        <f t="shared" si="98"/>
        <v>0.76338187370226485</v>
      </c>
      <c r="D188" s="45">
        <f t="shared" si="98"/>
        <v>0.76581696148077594</v>
      </c>
      <c r="E188" s="45">
        <f t="shared" si="98"/>
        <v>0.7683533524393501</v>
      </c>
      <c r="F188" s="45">
        <f t="shared" si="98"/>
        <v>0.77124466468161978</v>
      </c>
      <c r="G188" s="45">
        <f t="shared" si="98"/>
        <v>0.7741279299831183</v>
      </c>
      <c r="H188" s="45">
        <f t="shared" si="98"/>
        <v>0.77718810624256252</v>
      </c>
      <c r="I188" s="45">
        <f t="shared" si="98"/>
        <v>0.77886373919900564</v>
      </c>
      <c r="J188" s="45">
        <f t="shared" si="98"/>
        <v>0.77995076201263291</v>
      </c>
      <c r="K188" s="45">
        <f t="shared" si="98"/>
        <v>0.78140973136583725</v>
      </c>
      <c r="L188" s="45">
        <f t="shared" si="98"/>
        <v>0.78300583817413516</v>
      </c>
      <c r="M188" s="45">
        <f t="shared" si="98"/>
        <v>0.78489154777331738</v>
      </c>
      <c r="N188" s="45">
        <f t="shared" si="98"/>
        <v>0.78727335033485901</v>
      </c>
      <c r="O188" s="45">
        <f t="shared" si="98"/>
        <v>0.79011342281212227</v>
      </c>
      <c r="P188" s="45">
        <f t="shared" si="98"/>
        <v>0.7929986164726831</v>
      </c>
      <c r="Q188" s="45">
        <f t="shared" si="98"/>
        <v>0.79697791934193796</v>
      </c>
      <c r="R188" s="45">
        <f t="shared" ref="R188:V188" si="99">IF(R164=0,"",R164/R140)</f>
        <v>0.80279465690533991</v>
      </c>
      <c r="S188" s="45">
        <f t="shared" si="99"/>
        <v>0.81124037454126408</v>
      </c>
      <c r="T188" s="45">
        <f t="shared" si="99"/>
        <v>0.82216506079896001</v>
      </c>
      <c r="U188" s="45">
        <f t="shared" si="99"/>
        <v>0.83487922863981845</v>
      </c>
      <c r="V188" s="45">
        <f t="shared" si="99"/>
        <v>0.84811546142519778</v>
      </c>
      <c r="W188" s="45">
        <f t="shared" ref="W188:Y188" si="100">IF(W164=0,"",W164/W140)</f>
        <v>0.8605007427855581</v>
      </c>
      <c r="X188" s="45">
        <f t="shared" si="100"/>
        <v>0.87146017713810164</v>
      </c>
      <c r="Y188" s="45">
        <f t="shared" si="100"/>
        <v>0.88206693126894342</v>
      </c>
      <c r="DA188" s="60" t="s">
        <v>2004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1.5412114980620846</v>
      </c>
      <c r="C190" s="117">
        <f t="shared" si="101"/>
        <v>2.5938432397971525</v>
      </c>
      <c r="D190" s="117">
        <f t="shared" si="101"/>
        <v>2.6338279868481571</v>
      </c>
      <c r="E190" s="117">
        <f t="shared" si="101"/>
        <v>3.1941315436751321</v>
      </c>
      <c r="F190" s="117">
        <f t="shared" si="101"/>
        <v>2.7190061635803509</v>
      </c>
      <c r="G190" s="117">
        <f t="shared" si="101"/>
        <v>3.3566420617676394</v>
      </c>
      <c r="H190" s="117">
        <f t="shared" si="101"/>
        <v>1.736524537209458</v>
      </c>
      <c r="I190" s="117">
        <f t="shared" si="101"/>
        <v>2.4128180913464643</v>
      </c>
      <c r="J190" s="117">
        <f t="shared" si="101"/>
        <v>3.859999254088335</v>
      </c>
      <c r="K190" s="117">
        <f t="shared" si="101"/>
        <v>4.6464105683666803</v>
      </c>
      <c r="L190" s="117">
        <f t="shared" si="101"/>
        <v>3.3888204451942103</v>
      </c>
      <c r="M190" s="117">
        <f t="shared" si="101"/>
        <v>2.766586077005206</v>
      </c>
      <c r="N190" s="117">
        <f t="shared" si="101"/>
        <v>2.1018593685483342</v>
      </c>
      <c r="O190" s="117">
        <f t="shared" si="101"/>
        <v>2.825513682537526</v>
      </c>
      <c r="P190" s="117">
        <f t="shared" si="101"/>
        <v>2.8399162483223015</v>
      </c>
      <c r="Q190" s="117">
        <f t="shared" si="101"/>
        <v>3.469619297120242</v>
      </c>
      <c r="R190" s="117">
        <f t="shared" ref="R190:V190" si="102">R191+R194+R196+R209</f>
        <v>2.7380535197565914</v>
      </c>
      <c r="S190" s="117">
        <f t="shared" si="102"/>
        <v>2.7184621175471113</v>
      </c>
      <c r="T190" s="117">
        <f t="shared" si="102"/>
        <v>2.7149203283337773</v>
      </c>
      <c r="U190" s="117">
        <f t="shared" si="102"/>
        <v>2.6958360620029764</v>
      </c>
      <c r="V190" s="117">
        <f t="shared" si="102"/>
        <v>3.354650805408641</v>
      </c>
      <c r="W190" s="117">
        <f t="shared" ref="W190:Y190" si="103">W191+W194+W196+W209</f>
        <v>3.2829768750058639</v>
      </c>
      <c r="X190" s="117">
        <f t="shared" si="103"/>
        <v>2.550517458859074</v>
      </c>
      <c r="Y190" s="117">
        <f t="shared" si="103"/>
        <v>1.8836795911093056</v>
      </c>
      <c r="DA190" s="129" t="s">
        <v>2150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:Y191" si="106">SUM(W192:W193)</f>
        <v>0</v>
      </c>
      <c r="X191" s="122">
        <f t="shared" si="106"/>
        <v>0</v>
      </c>
      <c r="Y191" s="122">
        <f t="shared" si="106"/>
        <v>0</v>
      </c>
      <c r="DA191" s="130" t="s">
        <v>2151</v>
      </c>
    </row>
    <row r="192" spans="1:105" ht="12" customHeight="1" x14ac:dyDescent="0.25">
      <c r="A192" s="97" t="s">
        <v>199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X192" s="98">
        <v>0</v>
      </c>
      <c r="Y192" s="98">
        <v>0</v>
      </c>
      <c r="DA192" s="63" t="s">
        <v>2152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2153</v>
      </c>
    </row>
    <row r="194" spans="1:105" ht="12" customHeight="1" x14ac:dyDescent="0.25">
      <c r="A194" s="121" t="s">
        <v>92</v>
      </c>
      <c r="B194" s="122">
        <f t="shared" ref="B194:Y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X194" s="122">
        <f t="shared" si="107"/>
        <v>0</v>
      </c>
      <c r="Y194" s="122">
        <f t="shared" si="107"/>
        <v>0</v>
      </c>
      <c r="DA194" s="130" t="s">
        <v>2154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2155</v>
      </c>
    </row>
    <row r="196" spans="1:105" ht="12" customHeight="1" x14ac:dyDescent="0.25">
      <c r="A196" s="121" t="s">
        <v>55</v>
      </c>
      <c r="B196" s="122">
        <v>0</v>
      </c>
      <c r="C196" s="122">
        <v>0</v>
      </c>
      <c r="D196" s="122">
        <v>0</v>
      </c>
      <c r="E196" s="122">
        <v>0</v>
      </c>
      <c r="F196" s="122">
        <v>0</v>
      </c>
      <c r="G196" s="122">
        <v>0</v>
      </c>
      <c r="H196" s="122">
        <v>0</v>
      </c>
      <c r="I196" s="122">
        <v>0</v>
      </c>
      <c r="J196" s="122">
        <v>0</v>
      </c>
      <c r="K196" s="122">
        <v>0</v>
      </c>
      <c r="L196" s="122">
        <v>0</v>
      </c>
      <c r="M196" s="122">
        <v>0</v>
      </c>
      <c r="N196" s="122">
        <v>0</v>
      </c>
      <c r="O196" s="122">
        <v>0</v>
      </c>
      <c r="P196" s="122">
        <v>0</v>
      </c>
      <c r="Q196" s="122">
        <v>0</v>
      </c>
      <c r="R196" s="122">
        <v>0</v>
      </c>
      <c r="S196" s="122">
        <v>0</v>
      </c>
      <c r="T196" s="122">
        <v>0</v>
      </c>
      <c r="U196" s="122">
        <v>0</v>
      </c>
      <c r="V196" s="122">
        <v>0</v>
      </c>
      <c r="W196" s="122">
        <v>0</v>
      </c>
      <c r="X196" s="122">
        <v>0</v>
      </c>
      <c r="Y196" s="122">
        <v>0</v>
      </c>
      <c r="DA196" s="130" t="s">
        <v>2156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X197" s="98">
        <v>0</v>
      </c>
      <c r="Y197" s="98">
        <v>0</v>
      </c>
      <c r="DA197" s="63" t="s">
        <v>2157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X198" s="98">
        <v>0</v>
      </c>
      <c r="Y198" s="98">
        <v>0</v>
      </c>
      <c r="DA198" s="63" t="s">
        <v>2158</v>
      </c>
    </row>
    <row r="199" spans="1:105" ht="12" customHeight="1" x14ac:dyDescent="0.25">
      <c r="A199" s="100" t="s">
        <v>199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X199" s="101">
        <v>0</v>
      </c>
      <c r="Y199" s="101">
        <v>0</v>
      </c>
      <c r="DA199" s="131" t="s">
        <v>2159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X200" s="104">
        <v>0</v>
      </c>
      <c r="Y200" s="104">
        <v>0</v>
      </c>
      <c r="DA200" s="132" t="s">
        <v>2160</v>
      </c>
    </row>
    <row r="201" spans="1:105" ht="12" customHeight="1" x14ac:dyDescent="0.25">
      <c r="A201" s="106" t="s">
        <v>124</v>
      </c>
      <c r="B201" s="101">
        <v>0</v>
      </c>
      <c r="C201" s="101">
        <v>0</v>
      </c>
      <c r="D201" s="101">
        <v>0</v>
      </c>
      <c r="E201" s="101">
        <v>0</v>
      </c>
      <c r="F201" s="101">
        <v>0</v>
      </c>
      <c r="G201" s="101">
        <v>0</v>
      </c>
      <c r="H201" s="101">
        <v>0</v>
      </c>
      <c r="I201" s="101">
        <v>0</v>
      </c>
      <c r="J201" s="101">
        <v>0</v>
      </c>
      <c r="K201" s="101">
        <v>0</v>
      </c>
      <c r="L201" s="101">
        <v>0</v>
      </c>
      <c r="M201" s="101">
        <v>0</v>
      </c>
      <c r="N201" s="101">
        <v>0</v>
      </c>
      <c r="O201" s="101">
        <v>0</v>
      </c>
      <c r="P201" s="101">
        <v>0</v>
      </c>
      <c r="Q201" s="101">
        <v>0</v>
      </c>
      <c r="R201" s="101">
        <v>0</v>
      </c>
      <c r="S201" s="101">
        <v>0</v>
      </c>
      <c r="T201" s="101">
        <v>0</v>
      </c>
      <c r="U201" s="101">
        <v>0</v>
      </c>
      <c r="V201" s="101">
        <v>0</v>
      </c>
      <c r="W201" s="101">
        <v>0</v>
      </c>
      <c r="X201" s="101">
        <v>0</v>
      </c>
      <c r="Y201" s="101">
        <v>0</v>
      </c>
      <c r="DA201" s="131" t="s">
        <v>2161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0</v>
      </c>
      <c r="M202" s="104">
        <v>0</v>
      </c>
      <c r="N202" s="104">
        <v>0</v>
      </c>
      <c r="O202" s="104">
        <v>0</v>
      </c>
      <c r="P202" s="104">
        <v>0</v>
      </c>
      <c r="Q202" s="104">
        <v>0</v>
      </c>
      <c r="R202" s="104">
        <v>0</v>
      </c>
      <c r="S202" s="104">
        <v>0</v>
      </c>
      <c r="T202" s="104">
        <v>0</v>
      </c>
      <c r="U202" s="104">
        <v>0</v>
      </c>
      <c r="V202" s="104">
        <v>0</v>
      </c>
      <c r="W202" s="104">
        <v>0</v>
      </c>
      <c r="X202" s="104">
        <v>0</v>
      </c>
      <c r="Y202" s="104">
        <v>0</v>
      </c>
      <c r="DA202" s="132" t="s">
        <v>2162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X203" s="98">
        <v>0</v>
      </c>
      <c r="Y203" s="98">
        <v>0</v>
      </c>
      <c r="DA203" s="63" t="s">
        <v>2163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X204" s="98">
        <v>0</v>
      </c>
      <c r="Y204" s="98">
        <v>0</v>
      </c>
      <c r="DA204" s="63" t="s">
        <v>2164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X205" s="101">
        <v>0</v>
      </c>
      <c r="Y205" s="101">
        <v>0</v>
      </c>
      <c r="DA205" s="131" t="s">
        <v>2165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X206" s="104">
        <v>0</v>
      </c>
      <c r="Y206" s="104">
        <v>0</v>
      </c>
      <c r="DA206" s="132" t="s">
        <v>2166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2167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DA208" s="63" t="s">
        <v>2168</v>
      </c>
    </row>
    <row r="209" spans="1:105" ht="12" customHeight="1" x14ac:dyDescent="0.25">
      <c r="A209" s="121" t="s">
        <v>54</v>
      </c>
      <c r="B209" s="122">
        <v>1.5412114980620846</v>
      </c>
      <c r="C209" s="122">
        <v>2.5938432397971525</v>
      </c>
      <c r="D209" s="122">
        <v>2.6338279868481571</v>
      </c>
      <c r="E209" s="122">
        <v>3.1941315436751321</v>
      </c>
      <c r="F209" s="122">
        <v>2.7190061635803509</v>
      </c>
      <c r="G209" s="122">
        <v>3.3566420617676394</v>
      </c>
      <c r="H209" s="122">
        <v>1.736524537209458</v>
      </c>
      <c r="I209" s="122">
        <v>2.4128180913464643</v>
      </c>
      <c r="J209" s="122">
        <v>3.859999254088335</v>
      </c>
      <c r="K209" s="122">
        <v>4.6464105683666803</v>
      </c>
      <c r="L209" s="122">
        <v>3.3888204451942103</v>
      </c>
      <c r="M209" s="122">
        <v>2.766586077005206</v>
      </c>
      <c r="N209" s="122">
        <v>2.1018593685483342</v>
      </c>
      <c r="O209" s="122">
        <v>2.825513682537526</v>
      </c>
      <c r="P209" s="122">
        <v>2.8399162483223015</v>
      </c>
      <c r="Q209" s="122">
        <v>3.469619297120242</v>
      </c>
      <c r="R209" s="122">
        <v>2.7380535197565914</v>
      </c>
      <c r="S209" s="122">
        <v>2.7184621175471113</v>
      </c>
      <c r="T209" s="122">
        <v>2.7149203283337773</v>
      </c>
      <c r="U209" s="122">
        <v>2.6958360620029764</v>
      </c>
      <c r="V209" s="122">
        <v>3.354650805408641</v>
      </c>
      <c r="W209" s="122">
        <v>3.2829768750058639</v>
      </c>
      <c r="X209" s="122">
        <v>2.550517458859074</v>
      </c>
      <c r="Y209" s="122">
        <v>1.8836795911093056</v>
      </c>
      <c r="DA209" s="130" t="s">
        <v>2169</v>
      </c>
    </row>
    <row r="210" spans="1:105" ht="12" customHeight="1" x14ac:dyDescent="0.25">
      <c r="A210" s="97" t="s">
        <v>202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X210" s="98">
        <v>0</v>
      </c>
      <c r="Y210" s="98">
        <v>0</v>
      </c>
      <c r="DA210" s="63" t="s">
        <v>2170</v>
      </c>
    </row>
    <row r="211" spans="1:105" ht="12" customHeight="1" x14ac:dyDescent="0.25">
      <c r="A211" s="97" t="s">
        <v>50</v>
      </c>
      <c r="B211" s="98">
        <v>1.5412114980620846</v>
      </c>
      <c r="C211" s="98">
        <v>2.5938432397971525</v>
      </c>
      <c r="D211" s="98">
        <v>2.6338279868481571</v>
      </c>
      <c r="E211" s="98">
        <v>3.1941315436751321</v>
      </c>
      <c r="F211" s="98">
        <v>2.7190061635803509</v>
      </c>
      <c r="G211" s="98">
        <v>3.3566420617676394</v>
      </c>
      <c r="H211" s="98">
        <v>1.736524537209458</v>
      </c>
      <c r="I211" s="98">
        <v>2.4128180913464643</v>
      </c>
      <c r="J211" s="98">
        <v>3.859999254088335</v>
      </c>
      <c r="K211" s="98">
        <v>4.6464105683666803</v>
      </c>
      <c r="L211" s="98">
        <v>3.3888204451942103</v>
      </c>
      <c r="M211" s="98">
        <v>2.766586077005206</v>
      </c>
      <c r="N211" s="98">
        <v>2.1018593685483342</v>
      </c>
      <c r="O211" s="98">
        <v>2.825513682537526</v>
      </c>
      <c r="P211" s="98">
        <v>2.8399162483223015</v>
      </c>
      <c r="Q211" s="98">
        <v>3.469619297120242</v>
      </c>
      <c r="R211" s="98">
        <v>2.7380535197565914</v>
      </c>
      <c r="S211" s="98">
        <v>2.7184621175471113</v>
      </c>
      <c r="T211" s="98">
        <v>2.7149203283337773</v>
      </c>
      <c r="U211" s="98">
        <v>2.6958360620029764</v>
      </c>
      <c r="V211" s="98">
        <v>3.354650805408641</v>
      </c>
      <c r="W211" s="98">
        <v>3.2829768750058639</v>
      </c>
      <c r="X211" s="98">
        <v>2.550517458859074</v>
      </c>
      <c r="Y211" s="98">
        <v>1.8836795911093056</v>
      </c>
      <c r="DA211" s="63" t="s">
        <v>2171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X212" s="33">
        <v>0</v>
      </c>
      <c r="Y212" s="33">
        <v>0</v>
      </c>
      <c r="DA212" s="60" t="s">
        <v>2172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29143.652901831105</v>
      </c>
      <c r="C214" s="117">
        <f t="shared" si="108"/>
        <v>31721.074070062034</v>
      </c>
      <c r="D214" s="117">
        <f t="shared" si="108"/>
        <v>31594.760215881324</v>
      </c>
      <c r="E214" s="117">
        <f t="shared" si="108"/>
        <v>30979.538997546661</v>
      </c>
      <c r="F214" s="117">
        <f t="shared" si="108"/>
        <v>29739.656512836227</v>
      </c>
      <c r="G214" s="117">
        <f t="shared" si="108"/>
        <v>28769.233169368017</v>
      </c>
      <c r="H214" s="117">
        <f t="shared" si="108"/>
        <v>28245.908346007833</v>
      </c>
      <c r="I214" s="117">
        <f t="shared" si="108"/>
        <v>27209.068259792759</v>
      </c>
      <c r="J214" s="117">
        <f t="shared" si="108"/>
        <v>27091.207238586736</v>
      </c>
      <c r="K214" s="117">
        <f t="shared" si="108"/>
        <v>27566.946897704875</v>
      </c>
      <c r="L214" s="117">
        <f t="shared" si="108"/>
        <v>29750.070252239086</v>
      </c>
      <c r="M214" s="117">
        <f t="shared" si="108"/>
        <v>25307.647139799607</v>
      </c>
      <c r="N214" s="117">
        <f t="shared" si="108"/>
        <v>27013.942344533159</v>
      </c>
      <c r="O214" s="117">
        <f t="shared" si="108"/>
        <v>25128.233255259951</v>
      </c>
      <c r="P214" s="117">
        <f t="shared" si="108"/>
        <v>25122.855833546761</v>
      </c>
      <c r="Q214" s="117">
        <f t="shared" si="108"/>
        <v>23771.480865744998</v>
      </c>
      <c r="R214" s="117">
        <f t="shared" ref="R214:V214" si="109">R215+R218+R220+R233</f>
        <v>25770.973081749831</v>
      </c>
      <c r="S214" s="117">
        <f t="shared" si="109"/>
        <v>25165.821782363219</v>
      </c>
      <c r="T214" s="117">
        <f t="shared" si="109"/>
        <v>24531.912892414803</v>
      </c>
      <c r="U214" s="117">
        <f t="shared" si="109"/>
        <v>23860.203249587004</v>
      </c>
      <c r="V214" s="117">
        <f t="shared" si="109"/>
        <v>21990.249850200045</v>
      </c>
      <c r="W214" s="117">
        <f t="shared" ref="W214:Y214" si="110">W215+W218+W220+W233</f>
        <v>24421.349979813611</v>
      </c>
      <c r="X214" s="117">
        <f t="shared" si="110"/>
        <v>22499.298974126228</v>
      </c>
      <c r="Y214" s="117">
        <f t="shared" si="110"/>
        <v>21797.202534722834</v>
      </c>
      <c r="DA214" s="129" t="s">
        <v>2318</v>
      </c>
    </row>
    <row r="215" spans="1:105" ht="12" customHeight="1" x14ac:dyDescent="0.25">
      <c r="A215" s="121" t="s">
        <v>57</v>
      </c>
      <c r="B215" s="122">
        <f t="shared" ref="B215:Q215" si="111">SUM(B216:B217)</f>
        <v>26734.63350841697</v>
      </c>
      <c r="C215" s="122">
        <f t="shared" si="111"/>
        <v>29320.975358589094</v>
      </c>
      <c r="D215" s="122">
        <f t="shared" si="111"/>
        <v>29201.829612012963</v>
      </c>
      <c r="E215" s="122">
        <f t="shared" si="111"/>
        <v>28656.536350241084</v>
      </c>
      <c r="F215" s="122">
        <f t="shared" si="111"/>
        <v>27424.648016786734</v>
      </c>
      <c r="G215" s="122">
        <f t="shared" si="111"/>
        <v>26409.907259184136</v>
      </c>
      <c r="H215" s="122">
        <f t="shared" si="111"/>
        <v>25925.90487142924</v>
      </c>
      <c r="I215" s="122">
        <f t="shared" si="111"/>
        <v>24963.427640039656</v>
      </c>
      <c r="J215" s="122">
        <f t="shared" si="111"/>
        <v>24852.561216775899</v>
      </c>
      <c r="K215" s="122">
        <f t="shared" si="111"/>
        <v>25280.967096311691</v>
      </c>
      <c r="L215" s="122">
        <f t="shared" si="111"/>
        <v>27457.903235006768</v>
      </c>
      <c r="M215" s="122">
        <f t="shared" si="111"/>
        <v>22977.314682870208</v>
      </c>
      <c r="N215" s="122">
        <f t="shared" si="111"/>
        <v>24697.970902130404</v>
      </c>
      <c r="O215" s="122">
        <f t="shared" si="111"/>
        <v>22833.49693791342</v>
      </c>
      <c r="P215" s="122">
        <f t="shared" si="111"/>
        <v>22874.822509261638</v>
      </c>
      <c r="Q215" s="122">
        <f t="shared" si="111"/>
        <v>21565.050235499348</v>
      </c>
      <c r="R215" s="122">
        <f t="shared" ref="R215:V215" si="112">SUM(R216:R217)</f>
        <v>23598.174635742074</v>
      </c>
      <c r="S215" s="122">
        <f t="shared" si="112"/>
        <v>23083.134908546355</v>
      </c>
      <c r="T215" s="122">
        <f t="shared" si="112"/>
        <v>22508.921043114067</v>
      </c>
      <c r="U215" s="122">
        <f t="shared" si="112"/>
        <v>21911.24582108777</v>
      </c>
      <c r="V215" s="122">
        <f t="shared" si="112"/>
        <v>20002.173680188735</v>
      </c>
      <c r="W215" s="122">
        <f t="shared" ref="W215:Y215" si="113">SUM(W216:W217)</f>
        <v>22502.206186175561</v>
      </c>
      <c r="X215" s="122">
        <f t="shared" si="113"/>
        <v>20741.247787188517</v>
      </c>
      <c r="Y215" s="122">
        <f t="shared" si="113"/>
        <v>20097.05618221415</v>
      </c>
      <c r="DA215" s="130" t="s">
        <v>2319</v>
      </c>
    </row>
    <row r="216" spans="1:105" ht="12" customHeight="1" x14ac:dyDescent="0.25">
      <c r="A216" s="97" t="s">
        <v>199</v>
      </c>
      <c r="B216" s="98">
        <v>26613.227518575823</v>
      </c>
      <c r="C216" s="98">
        <v>29185.291157878528</v>
      </c>
      <c r="D216" s="98">
        <v>29066.867094382673</v>
      </c>
      <c r="E216" s="98">
        <v>28522.852880743798</v>
      </c>
      <c r="F216" s="98">
        <v>27296.711049835158</v>
      </c>
      <c r="G216" s="98">
        <v>26285.475605446707</v>
      </c>
      <c r="H216" s="98">
        <v>25802.114458362335</v>
      </c>
      <c r="I216" s="98">
        <v>24842.469809420905</v>
      </c>
      <c r="J216" s="98">
        <v>24730.663517715147</v>
      </c>
      <c r="K216" s="98">
        <v>25154.826031989996</v>
      </c>
      <c r="L216" s="98">
        <v>27317.952082938922</v>
      </c>
      <c r="M216" s="98">
        <v>22859.297089469088</v>
      </c>
      <c r="N216" s="98">
        <v>24568.104098412987</v>
      </c>
      <c r="O216" s="98">
        <v>22711.934479096442</v>
      </c>
      <c r="P216" s="98">
        <v>22753.382093450691</v>
      </c>
      <c r="Q216" s="98">
        <v>21450.871367336425</v>
      </c>
      <c r="R216" s="98">
        <v>23472.124462454653</v>
      </c>
      <c r="S216" s="98">
        <v>22959.239185898292</v>
      </c>
      <c r="T216" s="98">
        <v>22387.474465594285</v>
      </c>
      <c r="U216" s="98">
        <v>21791.826826308268</v>
      </c>
      <c r="V216" s="98">
        <v>19891.742278453701</v>
      </c>
      <c r="W216" s="98">
        <v>22375.561739718822</v>
      </c>
      <c r="X216" s="98">
        <v>20623.680240146587</v>
      </c>
      <c r="Y216" s="98">
        <v>19981.665269066769</v>
      </c>
      <c r="DA216" s="63" t="s">
        <v>2320</v>
      </c>
    </row>
    <row r="217" spans="1:105" ht="12" customHeight="1" x14ac:dyDescent="0.25">
      <c r="A217" s="97" t="s">
        <v>53</v>
      </c>
      <c r="B217" s="98">
        <v>121.40598984114804</v>
      </c>
      <c r="C217" s="98">
        <v>135.68420071056502</v>
      </c>
      <c r="D217" s="98">
        <v>134.96251763028911</v>
      </c>
      <c r="E217" s="98">
        <v>133.6834694972865</v>
      </c>
      <c r="F217" s="98">
        <v>127.93696695157472</v>
      </c>
      <c r="G217" s="98">
        <v>124.43165373742734</v>
      </c>
      <c r="H217" s="98">
        <v>123.79041306690398</v>
      </c>
      <c r="I217" s="98">
        <v>120.95783061875153</v>
      </c>
      <c r="J217" s="98">
        <v>121.89769906075037</v>
      </c>
      <c r="K217" s="98">
        <v>126.14106432169619</v>
      </c>
      <c r="L217" s="98">
        <v>139.9511520678453</v>
      </c>
      <c r="M217" s="98">
        <v>118.01759340112145</v>
      </c>
      <c r="N217" s="98">
        <v>129.86680371741807</v>
      </c>
      <c r="O217" s="98">
        <v>121.56245881697939</v>
      </c>
      <c r="P217" s="98">
        <v>121.44041581094618</v>
      </c>
      <c r="Q217" s="98">
        <v>114.17886816292358</v>
      </c>
      <c r="R217" s="98">
        <v>126.05017328742227</v>
      </c>
      <c r="S217" s="98">
        <v>123.8957226480622</v>
      </c>
      <c r="T217" s="98">
        <v>121.44657751978205</v>
      </c>
      <c r="U217" s="98">
        <v>119.41899477950157</v>
      </c>
      <c r="V217" s="98">
        <v>110.43140173503359</v>
      </c>
      <c r="W217" s="98">
        <v>126.64444645673946</v>
      </c>
      <c r="X217" s="98">
        <v>117.56754704192939</v>
      </c>
      <c r="Y217" s="98">
        <v>115.39091314738103</v>
      </c>
      <c r="DA217" s="63" t="s">
        <v>2321</v>
      </c>
    </row>
    <row r="218" spans="1:105" ht="12" customHeight="1" x14ac:dyDescent="0.25">
      <c r="A218" s="121" t="s">
        <v>92</v>
      </c>
      <c r="B218" s="122">
        <f t="shared" ref="B218:Y218" si="114">B219</f>
        <v>9.8380999970005067</v>
      </c>
      <c r="C218" s="122">
        <f t="shared" si="114"/>
        <v>10.181420920689849</v>
      </c>
      <c r="D218" s="122">
        <f t="shared" si="114"/>
        <v>10.387391477546068</v>
      </c>
      <c r="E218" s="122">
        <f t="shared" si="114"/>
        <v>12.694921751690407</v>
      </c>
      <c r="F218" s="122">
        <f t="shared" si="114"/>
        <v>10.693297460431994</v>
      </c>
      <c r="G218" s="122">
        <f t="shared" si="114"/>
        <v>11.028206390317278</v>
      </c>
      <c r="H218" s="122">
        <f t="shared" si="114"/>
        <v>11.689552592120762</v>
      </c>
      <c r="I218" s="122">
        <f t="shared" si="114"/>
        <v>12.17151502116171</v>
      </c>
      <c r="J218" s="122">
        <f t="shared" si="114"/>
        <v>13.321964205396279</v>
      </c>
      <c r="K218" s="122">
        <f t="shared" si="114"/>
        <v>14.394653153860332</v>
      </c>
      <c r="L218" s="122">
        <f t="shared" si="114"/>
        <v>20.493296737642243</v>
      </c>
      <c r="M218" s="122">
        <f t="shared" si="114"/>
        <v>16.669639996965483</v>
      </c>
      <c r="N218" s="122">
        <f t="shared" si="114"/>
        <v>16.167354734414374</v>
      </c>
      <c r="O218" s="122">
        <f t="shared" si="114"/>
        <v>16.162040852835421</v>
      </c>
      <c r="P218" s="122">
        <f t="shared" si="114"/>
        <v>16.895840333233927</v>
      </c>
      <c r="Q218" s="122">
        <f t="shared" si="114"/>
        <v>15.942098040003708</v>
      </c>
      <c r="R218" s="122">
        <f t="shared" si="114"/>
        <v>15.573703667836906</v>
      </c>
      <c r="S218" s="122">
        <f t="shared" si="114"/>
        <v>14.342349676368508</v>
      </c>
      <c r="T218" s="122">
        <f t="shared" si="114"/>
        <v>14.070396573714016</v>
      </c>
      <c r="U218" s="122">
        <f t="shared" si="114"/>
        <v>15.250922963858095</v>
      </c>
      <c r="V218" s="122">
        <f t="shared" si="114"/>
        <v>16.775630901568146</v>
      </c>
      <c r="W218" s="122">
        <f t="shared" si="114"/>
        <v>20.669098352854757</v>
      </c>
      <c r="X218" s="122">
        <f t="shared" si="114"/>
        <v>18.7448324222328</v>
      </c>
      <c r="Y218" s="122">
        <f t="shared" si="114"/>
        <v>20.49642254546929</v>
      </c>
      <c r="DA218" s="130" t="s">
        <v>2322</v>
      </c>
    </row>
    <row r="219" spans="1:105" ht="12" customHeight="1" x14ac:dyDescent="0.25">
      <c r="A219" s="97" t="s">
        <v>53</v>
      </c>
      <c r="B219" s="98">
        <f>RES_hhdet_fech!B86</f>
        <v>9.8380999970005067</v>
      </c>
      <c r="C219" s="98">
        <f>RES_hhdet_fech!C86</f>
        <v>10.181420920689849</v>
      </c>
      <c r="D219" s="98">
        <f>RES_hhdet_fech!D86</f>
        <v>10.387391477546068</v>
      </c>
      <c r="E219" s="98">
        <f>RES_hhdet_fech!E86</f>
        <v>12.694921751690407</v>
      </c>
      <c r="F219" s="98">
        <f>RES_hhdet_fech!F86</f>
        <v>10.693297460431994</v>
      </c>
      <c r="G219" s="98">
        <f>RES_hhdet_fech!G86</f>
        <v>11.028206390317278</v>
      </c>
      <c r="H219" s="98">
        <f>RES_hhdet_fech!H86</f>
        <v>11.689552592120762</v>
      </c>
      <c r="I219" s="98">
        <f>RES_hhdet_fech!I86</f>
        <v>12.17151502116171</v>
      </c>
      <c r="J219" s="98">
        <f>RES_hhdet_fech!J86</f>
        <v>13.321964205396279</v>
      </c>
      <c r="K219" s="98">
        <f>RES_hhdet_fech!K86</f>
        <v>14.394653153860332</v>
      </c>
      <c r="L219" s="98">
        <f>RES_hhdet_fech!L86</f>
        <v>20.493296737642243</v>
      </c>
      <c r="M219" s="98">
        <f>RES_hhdet_fech!M86</f>
        <v>16.669639996965483</v>
      </c>
      <c r="N219" s="98">
        <f>RES_hhdet_fech!N86</f>
        <v>16.167354734414374</v>
      </c>
      <c r="O219" s="98">
        <f>RES_hhdet_fech!O86</f>
        <v>16.162040852835421</v>
      </c>
      <c r="P219" s="98">
        <f>RES_hhdet_fech!P86</f>
        <v>16.895840333233927</v>
      </c>
      <c r="Q219" s="98">
        <f>RES_hhdet_fech!Q86</f>
        <v>15.942098040003708</v>
      </c>
      <c r="R219" s="98">
        <f>RES_hhdet_fech!R86</f>
        <v>15.573703667836906</v>
      </c>
      <c r="S219" s="98">
        <f>RES_hhdet_fech!S86</f>
        <v>14.342349676368508</v>
      </c>
      <c r="T219" s="98">
        <f>RES_hhdet_fech!T86</f>
        <v>14.070396573714016</v>
      </c>
      <c r="U219" s="98">
        <f>RES_hhdet_fech!U86</f>
        <v>15.250922963858095</v>
      </c>
      <c r="V219" s="98">
        <f>RES_hhdet_fech!V86</f>
        <v>16.775630901568146</v>
      </c>
      <c r="W219" s="98">
        <f>RES_hhdet_fech!W86</f>
        <v>20.669098352854757</v>
      </c>
      <c r="X219" s="98">
        <f>RES_hhdet_fech!X86</f>
        <v>18.7448324222328</v>
      </c>
      <c r="Y219" s="98">
        <f>RES_hhdet_fech!Y86</f>
        <v>20.49642254546929</v>
      </c>
      <c r="DA219" s="63" t="s">
        <v>2323</v>
      </c>
    </row>
    <row r="220" spans="1:105" ht="12" customHeight="1" x14ac:dyDescent="0.25">
      <c r="A220" s="121" t="s">
        <v>55</v>
      </c>
      <c r="B220" s="122">
        <v>2208.1408805311685</v>
      </c>
      <c r="C220" s="122">
        <v>2191.5305832865865</v>
      </c>
      <c r="D220" s="122">
        <v>2184.3476911814018</v>
      </c>
      <c r="E220" s="122">
        <v>2108.7962559988105</v>
      </c>
      <c r="F220" s="122">
        <v>2106.4844766098295</v>
      </c>
      <c r="G220" s="122">
        <v>2142.5645997699353</v>
      </c>
      <c r="H220" s="122">
        <v>2112.1117645260724</v>
      </c>
      <c r="I220" s="122">
        <v>2033.2975744962366</v>
      </c>
      <c r="J220" s="122">
        <v>2013.1842768871652</v>
      </c>
      <c r="K220" s="122">
        <v>2042.5677802302887</v>
      </c>
      <c r="L220" s="122">
        <v>2042.306572556266</v>
      </c>
      <c r="M220" s="122">
        <v>2084.0503100746587</v>
      </c>
      <c r="N220" s="122">
        <v>2063.76773076565</v>
      </c>
      <c r="O220" s="122">
        <v>2039.3330204707704</v>
      </c>
      <c r="P220" s="122">
        <v>1993.7257366572621</v>
      </c>
      <c r="Q220" s="122">
        <v>1951.3897094663605</v>
      </c>
      <c r="R220" s="122">
        <v>1921.3747925199559</v>
      </c>
      <c r="S220" s="122">
        <v>1834.9485961812863</v>
      </c>
      <c r="T220" s="122">
        <v>1773.0648026028896</v>
      </c>
      <c r="U220" s="122">
        <v>1700.1321232854907</v>
      </c>
      <c r="V220" s="122">
        <v>1664.8960436518992</v>
      </c>
      <c r="W220" s="122">
        <v>1599.9819925693453</v>
      </c>
      <c r="X220" s="122">
        <v>1469.2977317150785</v>
      </c>
      <c r="Y220" s="122">
        <v>1434.6285584706718</v>
      </c>
      <c r="DA220" s="130" t="s">
        <v>2324</v>
      </c>
    </row>
    <row r="221" spans="1:105" ht="12" customHeight="1" x14ac:dyDescent="0.25">
      <c r="A221" s="97" t="s">
        <v>132</v>
      </c>
      <c r="B221" s="98">
        <v>2700.5524620177521</v>
      </c>
      <c r="C221" s="98">
        <v>2726.1424976487951</v>
      </c>
      <c r="D221" s="98">
        <v>2664.2622190893335</v>
      </c>
      <c r="E221" s="98">
        <v>2472.4755999419835</v>
      </c>
      <c r="F221" s="98">
        <v>2471.531537728888</v>
      </c>
      <c r="G221" s="98">
        <v>2425.4987818872223</v>
      </c>
      <c r="H221" s="98">
        <v>2335.6217433649622</v>
      </c>
      <c r="I221" s="98">
        <v>2196.1429888022199</v>
      </c>
      <c r="J221" s="98">
        <v>2176.9782405098922</v>
      </c>
      <c r="K221" s="98">
        <v>2159.5284072779368</v>
      </c>
      <c r="L221" s="98">
        <v>2153.5991709651794</v>
      </c>
      <c r="M221" s="98">
        <v>2109.4843557160912</v>
      </c>
      <c r="N221" s="98">
        <v>2068.3828811999729</v>
      </c>
      <c r="O221" s="98">
        <v>2032.7281501063426</v>
      </c>
      <c r="P221" s="98">
        <v>1999.2136857461624</v>
      </c>
      <c r="Q221" s="98">
        <v>1952.0879630117179</v>
      </c>
      <c r="R221" s="98">
        <v>1910.7179223195867</v>
      </c>
      <c r="S221" s="98">
        <v>1812.6483022755856</v>
      </c>
      <c r="T221" s="98">
        <v>1765.7146784230436</v>
      </c>
      <c r="U221" s="98">
        <v>1691.1611134717114</v>
      </c>
      <c r="V221" s="98">
        <v>1641.161479761146</v>
      </c>
      <c r="W221" s="98">
        <v>1575.4654159254501</v>
      </c>
      <c r="X221" s="98">
        <v>1455.5198138506512</v>
      </c>
      <c r="Y221" s="98">
        <v>1406.3234326476279</v>
      </c>
      <c r="DA221" s="63" t="s">
        <v>2325</v>
      </c>
    </row>
    <row r="222" spans="1:105" ht="12" customHeight="1" x14ac:dyDescent="0.25">
      <c r="A222" s="97" t="s">
        <v>131</v>
      </c>
      <c r="B222" s="98">
        <v>2445.2048296721414</v>
      </c>
      <c r="C222" s="98">
        <v>2443.1340494121255</v>
      </c>
      <c r="D222" s="98">
        <v>2415.9746434533313</v>
      </c>
      <c r="E222" s="98">
        <v>2279.3194427898529</v>
      </c>
      <c r="F222" s="98">
        <v>2254.9461499237632</v>
      </c>
      <c r="G222" s="98">
        <v>2231.2821690402898</v>
      </c>
      <c r="H222" s="98">
        <v>2090.110726542845</v>
      </c>
      <c r="I222" s="98">
        <v>1987.2973246940173</v>
      </c>
      <c r="J222" s="98">
        <v>1969.6072713106498</v>
      </c>
      <c r="K222" s="98">
        <v>1971.8833718289011</v>
      </c>
      <c r="L222" s="98">
        <v>1979.3331493951191</v>
      </c>
      <c r="M222" s="98">
        <v>1960.2069058914383</v>
      </c>
      <c r="N222" s="98">
        <v>1962.9699855384526</v>
      </c>
      <c r="O222" s="98">
        <v>1929.7481889312899</v>
      </c>
      <c r="P222" s="98">
        <v>1896.1023327204109</v>
      </c>
      <c r="Q222" s="98">
        <v>1855.1825155082122</v>
      </c>
      <c r="R222" s="98">
        <v>1822.7672734912214</v>
      </c>
      <c r="S222" s="98">
        <v>1723.7543720197839</v>
      </c>
      <c r="T222" s="98">
        <v>1677.7417273982162</v>
      </c>
      <c r="U222" s="98">
        <v>1609.4769095228878</v>
      </c>
      <c r="V222" s="98">
        <v>1564.9264211500299</v>
      </c>
      <c r="W222" s="98">
        <v>1510.1246713777784</v>
      </c>
      <c r="X222" s="98">
        <v>1395.6762730853354</v>
      </c>
      <c r="Y222" s="98">
        <v>1360.5730102514906</v>
      </c>
      <c r="DA222" s="63" t="s">
        <v>2326</v>
      </c>
    </row>
    <row r="223" spans="1:105" ht="12" customHeight="1" x14ac:dyDescent="0.25">
      <c r="A223" s="100" t="s">
        <v>199</v>
      </c>
      <c r="B223" s="101">
        <v>2172.1023326556233</v>
      </c>
      <c r="C223" s="101">
        <v>2150.5064802844836</v>
      </c>
      <c r="D223" s="101">
        <v>2123.2548816814106</v>
      </c>
      <c r="E223" s="101">
        <v>1993.7202239206938</v>
      </c>
      <c r="F223" s="101">
        <v>1961.2365276054722</v>
      </c>
      <c r="G223" s="101">
        <v>1938.9745924272161</v>
      </c>
      <c r="H223" s="101">
        <v>1798.8265957718334</v>
      </c>
      <c r="I223" s="101">
        <v>1721.2865069754689</v>
      </c>
      <c r="J223" s="101">
        <v>1684.363456076125</v>
      </c>
      <c r="K223" s="101">
        <v>1680.704192495389</v>
      </c>
      <c r="L223" s="101">
        <v>1677.0367131770154</v>
      </c>
      <c r="M223" s="101">
        <v>1660.8616046048517</v>
      </c>
      <c r="N223" s="101">
        <v>1660.0526959758968</v>
      </c>
      <c r="O223" s="101">
        <v>1624.035948178753</v>
      </c>
      <c r="P223" s="101">
        <v>1595.0649800111421</v>
      </c>
      <c r="Q223" s="101">
        <v>1557.5204734758809</v>
      </c>
      <c r="R223" s="101">
        <v>1531.928667213368</v>
      </c>
      <c r="S223" s="101">
        <v>1444.3591307999336</v>
      </c>
      <c r="T223" s="101">
        <v>1402.6847326020725</v>
      </c>
      <c r="U223" s="101">
        <v>1340.8808069104314</v>
      </c>
      <c r="V223" s="101">
        <v>1299.031944158309</v>
      </c>
      <c r="W223" s="101">
        <v>1238.6091477241214</v>
      </c>
      <c r="X223" s="101">
        <v>1141.1017731604618</v>
      </c>
      <c r="Y223" s="101">
        <v>1126.6748930873471</v>
      </c>
      <c r="DA223" s="131" t="s">
        <v>2327</v>
      </c>
    </row>
    <row r="224" spans="1:105" ht="12" customHeight="1" x14ac:dyDescent="0.25">
      <c r="A224" s="103" t="s">
        <v>52</v>
      </c>
      <c r="B224" s="104">
        <v>273.10249701651816</v>
      </c>
      <c r="C224" s="104">
        <v>292.62756912764212</v>
      </c>
      <c r="D224" s="104">
        <v>292.71976177192073</v>
      </c>
      <c r="E224" s="104">
        <v>285.59921886915942</v>
      </c>
      <c r="F224" s="104">
        <v>293.70962231829105</v>
      </c>
      <c r="G224" s="104">
        <v>292.3075766130741</v>
      </c>
      <c r="H224" s="104">
        <v>291.28413077101163</v>
      </c>
      <c r="I224" s="104">
        <v>266.01081771854842</v>
      </c>
      <c r="J224" s="104">
        <v>285.24381523452485</v>
      </c>
      <c r="K224" s="104">
        <v>291.17917933351225</v>
      </c>
      <c r="L224" s="104">
        <v>302.29643621810357</v>
      </c>
      <c r="M224" s="104">
        <v>299.34530128658713</v>
      </c>
      <c r="N224" s="104">
        <v>302.91728956255582</v>
      </c>
      <c r="O224" s="104">
        <v>305.71224075253718</v>
      </c>
      <c r="P224" s="104">
        <v>301.03735270926893</v>
      </c>
      <c r="Q224" s="104">
        <v>297.66204203233139</v>
      </c>
      <c r="R224" s="104">
        <v>290.83860627785339</v>
      </c>
      <c r="S224" s="104">
        <v>279.39524121984994</v>
      </c>
      <c r="T224" s="104">
        <v>275.05699479614373</v>
      </c>
      <c r="U224" s="104">
        <v>268.59610261245638</v>
      </c>
      <c r="V224" s="104">
        <v>265.89447699172086</v>
      </c>
      <c r="W224" s="104">
        <v>271.51552365365694</v>
      </c>
      <c r="X224" s="104">
        <v>254.57449992487341</v>
      </c>
      <c r="Y224" s="104">
        <v>233.89811716414323</v>
      </c>
      <c r="DA224" s="132" t="s">
        <v>2328</v>
      </c>
    </row>
    <row r="225" spans="1:105" ht="12" customHeight="1" x14ac:dyDescent="0.25">
      <c r="A225" s="106" t="s">
        <v>124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X225" s="101">
        <v>0</v>
      </c>
      <c r="Y225" s="101">
        <v>0</v>
      </c>
      <c r="DA225" s="131" t="s">
        <v>2329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X226" s="104">
        <v>0</v>
      </c>
      <c r="Y226" s="104">
        <v>0</v>
      </c>
      <c r="DA226" s="132" t="s">
        <v>2330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0</v>
      </c>
      <c r="L227" s="98">
        <v>0</v>
      </c>
      <c r="M227" s="98">
        <v>0</v>
      </c>
      <c r="N227" s="98">
        <v>0</v>
      </c>
      <c r="O227" s="98">
        <v>0</v>
      </c>
      <c r="P227" s="98">
        <v>0</v>
      </c>
      <c r="Q227" s="98">
        <v>0</v>
      </c>
      <c r="R227" s="98">
        <v>0</v>
      </c>
      <c r="S227" s="98">
        <v>0</v>
      </c>
      <c r="T227" s="98">
        <v>0</v>
      </c>
      <c r="U227" s="98">
        <v>0</v>
      </c>
      <c r="V227" s="98">
        <v>0</v>
      </c>
      <c r="W227" s="98">
        <v>0</v>
      </c>
      <c r="X227" s="98">
        <v>0</v>
      </c>
      <c r="Y227" s="98">
        <v>0</v>
      </c>
      <c r="DA227" s="63" t="s">
        <v>2331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2332</v>
      </c>
    </row>
    <row r="229" spans="1:105" ht="12" customHeight="1" x14ac:dyDescent="0.25">
      <c r="A229" s="106" t="s">
        <v>122</v>
      </c>
      <c r="B229" s="101">
        <v>2055.6771157979715</v>
      </c>
      <c r="C229" s="101">
        <v>2017.5301644558006</v>
      </c>
      <c r="D229" s="101">
        <v>2016.1120018684421</v>
      </c>
      <c r="E229" s="101">
        <v>1971.842366658409</v>
      </c>
      <c r="F229" s="101">
        <v>1958.4006158517764</v>
      </c>
      <c r="G229" s="101">
        <v>2019.3999520224565</v>
      </c>
      <c r="H229" s="101">
        <v>2007.9674298549289</v>
      </c>
      <c r="I229" s="101">
        <v>1951.7135458765333</v>
      </c>
      <c r="J229" s="101">
        <v>1924.7451155962071</v>
      </c>
      <c r="K229" s="101">
        <v>1976.0071182007916</v>
      </c>
      <c r="L229" s="101">
        <v>1976.3437059448063</v>
      </c>
      <c r="M229" s="101">
        <v>2071.5310181463433</v>
      </c>
      <c r="N229" s="101">
        <v>2064.4076610828215</v>
      </c>
      <c r="O229" s="101">
        <v>2047.1969394135963</v>
      </c>
      <c r="P229" s="101">
        <v>1994.6711141901962</v>
      </c>
      <c r="Q229" s="101">
        <v>1955.3777171092361</v>
      </c>
      <c r="R229" s="101">
        <v>1932.7272982543311</v>
      </c>
      <c r="S229" s="101">
        <v>1853.6200646261498</v>
      </c>
      <c r="T229" s="101">
        <v>1782.5206040553696</v>
      </c>
      <c r="U229" s="101">
        <v>1710.5511838880554</v>
      </c>
      <c r="V229" s="101">
        <v>1685.1784291335716</v>
      </c>
      <c r="W229" s="101">
        <v>1621.3177681253821</v>
      </c>
      <c r="X229" s="101">
        <v>1483.4394850099757</v>
      </c>
      <c r="Y229" s="101">
        <v>1459.5357656153199</v>
      </c>
      <c r="DA229" s="131" t="s">
        <v>2333</v>
      </c>
    </row>
    <row r="230" spans="1:105" ht="12" customHeight="1" x14ac:dyDescent="0.25">
      <c r="A230" s="107" t="s">
        <v>121</v>
      </c>
      <c r="B230" s="104">
        <v>1940.9969708397412</v>
      </c>
      <c r="C230" s="104">
        <v>1902.4914525300062</v>
      </c>
      <c r="D230" s="104">
        <v>1904.4451178123438</v>
      </c>
      <c r="E230" s="104">
        <v>1862.8378881431177</v>
      </c>
      <c r="F230" s="104">
        <v>1851.4519116068454</v>
      </c>
      <c r="G230" s="104">
        <v>1911.2844240342456</v>
      </c>
      <c r="H230" s="104">
        <v>1900.0056402209059</v>
      </c>
      <c r="I230" s="104">
        <v>1854.1089855636778</v>
      </c>
      <c r="J230" s="104">
        <v>1824.0195881461655</v>
      </c>
      <c r="K230" s="104">
        <v>1874.3408061042958</v>
      </c>
      <c r="L230" s="104">
        <v>1874.6601079590478</v>
      </c>
      <c r="M230" s="104">
        <v>1968.2368899689955</v>
      </c>
      <c r="N230" s="104">
        <v>1961.8678917353675</v>
      </c>
      <c r="O230" s="104">
        <v>1944.2101838436138</v>
      </c>
      <c r="P230" s="104">
        <v>1891.1186464598916</v>
      </c>
      <c r="Q230" s="104">
        <v>1855.0467215095014</v>
      </c>
      <c r="R230" s="104">
        <v>1834.9670207357776</v>
      </c>
      <c r="S230" s="104">
        <v>1764.8423013558699</v>
      </c>
      <c r="T230" s="104">
        <v>1701.0333340197603</v>
      </c>
      <c r="U230" s="104">
        <v>1637.3308357564415</v>
      </c>
      <c r="V230" s="104">
        <v>1616.699681182396</v>
      </c>
      <c r="W230" s="104">
        <v>1556.4594414844455</v>
      </c>
      <c r="X230" s="104">
        <v>1426.3820592045615</v>
      </c>
      <c r="Y230" s="104">
        <v>1409.5590590911852</v>
      </c>
      <c r="DA230" s="132" t="s">
        <v>2334</v>
      </c>
    </row>
    <row r="231" spans="1:105" ht="12" customHeight="1" x14ac:dyDescent="0.25">
      <c r="A231" s="108" t="s">
        <v>53</v>
      </c>
      <c r="B231" s="98">
        <v>1653.4236352995451</v>
      </c>
      <c r="C231" s="98">
        <v>1609.8907144658817</v>
      </c>
      <c r="D231" s="98">
        <v>1613.4753603351633</v>
      </c>
      <c r="E231" s="98">
        <v>1571.4592225455558</v>
      </c>
      <c r="F231" s="98">
        <v>1561.9704438168517</v>
      </c>
      <c r="G231" s="98">
        <v>1616.2806998052488</v>
      </c>
      <c r="H231" s="98">
        <v>1604.0458500148418</v>
      </c>
      <c r="I231" s="98">
        <v>1582.0296127610404</v>
      </c>
      <c r="J231" s="98">
        <v>1544.4005972509881</v>
      </c>
      <c r="K231" s="98">
        <v>1587.13992337231</v>
      </c>
      <c r="L231" s="98">
        <v>1583.0326053371984</v>
      </c>
      <c r="M231" s="98">
        <v>1666.224574548844</v>
      </c>
      <c r="N231" s="98">
        <v>1658.4855112471689</v>
      </c>
      <c r="O231" s="98">
        <v>1640.0554347895688</v>
      </c>
      <c r="P231" s="98">
        <v>1593.8585771674443</v>
      </c>
      <c r="Q231" s="98">
        <v>1559.3123252805747</v>
      </c>
      <c r="R231" s="98">
        <v>1543.0456310411485</v>
      </c>
      <c r="S231" s="98">
        <v>1481.7794864054929</v>
      </c>
      <c r="T231" s="98">
        <v>1426.716296990139</v>
      </c>
      <c r="U231" s="98">
        <v>1369.5766143694414</v>
      </c>
      <c r="V231" s="98">
        <v>1348.7199908880655</v>
      </c>
      <c r="W231" s="98">
        <v>1283.8872941076618</v>
      </c>
      <c r="X231" s="98">
        <v>1174.5183034968297</v>
      </c>
      <c r="Y231" s="98">
        <v>1174.9220549506238</v>
      </c>
      <c r="DA231" s="63" t="s">
        <v>2335</v>
      </c>
    </row>
    <row r="232" spans="1:105" ht="12" customHeight="1" x14ac:dyDescent="0.25">
      <c r="A232" s="108" t="s">
        <v>52</v>
      </c>
      <c r="B232" s="98">
        <v>287.57333554019596</v>
      </c>
      <c r="C232" s="98">
        <v>292.60073806412458</v>
      </c>
      <c r="D232" s="98">
        <v>290.96975747718068</v>
      </c>
      <c r="E232" s="98">
        <v>291.37866559756139</v>
      </c>
      <c r="F232" s="98">
        <v>289.48146778999336</v>
      </c>
      <c r="G232" s="98">
        <v>295.00372422899733</v>
      </c>
      <c r="H232" s="98">
        <v>295.9597902060641</v>
      </c>
      <c r="I232" s="98">
        <v>272.07937280263741</v>
      </c>
      <c r="J232" s="98">
        <v>279.61899089517743</v>
      </c>
      <c r="K232" s="98">
        <v>287.20088273198553</v>
      </c>
      <c r="L232" s="98">
        <v>291.62750262184943</v>
      </c>
      <c r="M232" s="98">
        <v>302.01231542015154</v>
      </c>
      <c r="N232" s="98">
        <v>303.38238048819812</v>
      </c>
      <c r="O232" s="98">
        <v>304.15474905404494</v>
      </c>
      <c r="P232" s="98">
        <v>297.26006929244738</v>
      </c>
      <c r="Q232" s="98">
        <v>295.73439622892687</v>
      </c>
      <c r="R232" s="98">
        <v>291.92138969462911</v>
      </c>
      <c r="S232" s="98">
        <v>283.06281495037689</v>
      </c>
      <c r="T232" s="98">
        <v>274.31703702962142</v>
      </c>
      <c r="U232" s="98">
        <v>267.75422138700009</v>
      </c>
      <c r="V232" s="98">
        <v>267.9796902943304</v>
      </c>
      <c r="W232" s="98">
        <v>272.57214737678413</v>
      </c>
      <c r="X232" s="98">
        <v>251.8637557077316</v>
      </c>
      <c r="Y232" s="98">
        <v>234.63700414056149</v>
      </c>
      <c r="DA232" s="63" t="s">
        <v>2336</v>
      </c>
    </row>
    <row r="233" spans="1:105" ht="12" customHeight="1" x14ac:dyDescent="0.25">
      <c r="A233" s="121" t="s">
        <v>54</v>
      </c>
      <c r="B233" s="122">
        <v>191.04041288596491</v>
      </c>
      <c r="C233" s="122">
        <v>198.38670726566536</v>
      </c>
      <c r="D233" s="122">
        <v>198.1955212094106</v>
      </c>
      <c r="E233" s="122">
        <v>201.51146955507281</v>
      </c>
      <c r="F233" s="122">
        <v>197.83072197923451</v>
      </c>
      <c r="G233" s="122">
        <v>205.7331040236281</v>
      </c>
      <c r="H233" s="122">
        <v>196.20215746040219</v>
      </c>
      <c r="I233" s="122">
        <v>200.17153023570813</v>
      </c>
      <c r="J233" s="122">
        <v>212.1397807182766</v>
      </c>
      <c r="K233" s="122">
        <v>229.01736800903484</v>
      </c>
      <c r="L233" s="122">
        <v>229.36714793841014</v>
      </c>
      <c r="M233" s="122">
        <v>229.61250685777472</v>
      </c>
      <c r="N233" s="122">
        <v>236.03635690269343</v>
      </c>
      <c r="O233" s="122">
        <v>239.24125602292369</v>
      </c>
      <c r="P233" s="122">
        <v>237.41174729462765</v>
      </c>
      <c r="Q233" s="122">
        <v>239.09882273928864</v>
      </c>
      <c r="R233" s="122">
        <v>235.84994981996513</v>
      </c>
      <c r="S233" s="122">
        <v>233.39592795920825</v>
      </c>
      <c r="T233" s="122">
        <v>235.85665012412784</v>
      </c>
      <c r="U233" s="122">
        <v>233.57438224988968</v>
      </c>
      <c r="V233" s="122">
        <v>306.40449545784213</v>
      </c>
      <c r="W233" s="122">
        <v>298.49270271585186</v>
      </c>
      <c r="X233" s="122">
        <v>270.00862280039911</v>
      </c>
      <c r="Y233" s="122">
        <v>245.02137149254517</v>
      </c>
      <c r="DA233" s="130" t="s">
        <v>2337</v>
      </c>
    </row>
    <row r="234" spans="1:105" ht="12" customHeight="1" x14ac:dyDescent="0.25">
      <c r="A234" s="97" t="s">
        <v>202</v>
      </c>
      <c r="B234" s="98">
        <v>0</v>
      </c>
      <c r="C234" s="98">
        <v>0</v>
      </c>
      <c r="D234" s="98">
        <v>0</v>
      </c>
      <c r="E234" s="98">
        <v>0</v>
      </c>
      <c r="F234" s="98">
        <v>0</v>
      </c>
      <c r="G234" s="98">
        <v>0</v>
      </c>
      <c r="H234" s="98">
        <v>0</v>
      </c>
      <c r="I234" s="98">
        <v>0</v>
      </c>
      <c r="J234" s="98">
        <v>0</v>
      </c>
      <c r="K234" s="98">
        <v>0</v>
      </c>
      <c r="L234" s="98">
        <v>0</v>
      </c>
      <c r="M234" s="98">
        <v>0</v>
      </c>
      <c r="N234" s="98">
        <v>0</v>
      </c>
      <c r="O234" s="98">
        <v>0</v>
      </c>
      <c r="P234" s="98">
        <v>0</v>
      </c>
      <c r="Q234" s="98">
        <v>0</v>
      </c>
      <c r="R234" s="98">
        <v>0</v>
      </c>
      <c r="S234" s="98">
        <v>0</v>
      </c>
      <c r="T234" s="98">
        <v>0</v>
      </c>
      <c r="U234" s="98">
        <v>0</v>
      </c>
      <c r="V234" s="98">
        <v>0</v>
      </c>
      <c r="W234" s="98">
        <v>0</v>
      </c>
      <c r="X234" s="98">
        <v>0</v>
      </c>
      <c r="Y234" s="98">
        <v>0</v>
      </c>
      <c r="DA234" s="63" t="s">
        <v>2338</v>
      </c>
    </row>
    <row r="235" spans="1:105" ht="12" customHeight="1" x14ac:dyDescent="0.25">
      <c r="A235" s="97" t="s">
        <v>50</v>
      </c>
      <c r="B235" s="98">
        <v>171.12327987768018</v>
      </c>
      <c r="C235" s="98">
        <v>264.30660311434355</v>
      </c>
      <c r="D235" s="98">
        <v>248.7896760103433</v>
      </c>
      <c r="E235" s="98">
        <v>283.03448317472106</v>
      </c>
      <c r="F235" s="98">
        <v>241.9462326873626</v>
      </c>
      <c r="G235" s="98">
        <v>299.85499386517546</v>
      </c>
      <c r="H235" s="98">
        <v>157.77795371696854</v>
      </c>
      <c r="I235" s="98">
        <v>210.99018611154222</v>
      </c>
      <c r="J235" s="98">
        <v>297.01324851460748</v>
      </c>
      <c r="K235" s="98">
        <v>348.1177027304937</v>
      </c>
      <c r="L235" s="98">
        <v>273.73865812896469</v>
      </c>
      <c r="M235" s="98">
        <v>265.57534033692468</v>
      </c>
      <c r="N235" s="98">
        <v>222.7114667074616</v>
      </c>
      <c r="O235" s="98">
        <v>303.93230700741839</v>
      </c>
      <c r="P235" s="98">
        <v>290.60512323313026</v>
      </c>
      <c r="Q235" s="98">
        <v>358.12194049489017</v>
      </c>
      <c r="R235" s="98">
        <v>284.82948107810415</v>
      </c>
      <c r="S235" s="98">
        <v>293.14771165881194</v>
      </c>
      <c r="T235" s="98">
        <v>305.26876521857537</v>
      </c>
      <c r="U235" s="98">
        <v>310.66110795648484</v>
      </c>
      <c r="V235" s="98">
        <v>403.59072905435664</v>
      </c>
      <c r="W235" s="98">
        <v>424.72937885345829</v>
      </c>
      <c r="X235" s="98">
        <v>372.73332106735251</v>
      </c>
      <c r="Y235" s="98">
        <v>315.72887539064277</v>
      </c>
      <c r="DA235" s="63" t="s">
        <v>2339</v>
      </c>
    </row>
    <row r="236" spans="1:105" ht="12" customHeight="1" x14ac:dyDescent="0.25">
      <c r="A236" s="109" t="s">
        <v>120</v>
      </c>
      <c r="B236" s="33">
        <v>193.23638089924765</v>
      </c>
      <c r="C236" s="33">
        <v>190.61207440583456</v>
      </c>
      <c r="D236" s="33">
        <v>191.93081855663783</v>
      </c>
      <c r="E236" s="33">
        <v>191.01271301192457</v>
      </c>
      <c r="F236" s="33">
        <v>192.47866661229389</v>
      </c>
      <c r="G236" s="33">
        <v>194.86416539208579</v>
      </c>
      <c r="H236" s="33">
        <v>200.33290579035133</v>
      </c>
      <c r="I236" s="33">
        <v>199.01831424813057</v>
      </c>
      <c r="J236" s="33">
        <v>202.35314916268544</v>
      </c>
      <c r="K236" s="33">
        <v>215.42074411824964</v>
      </c>
      <c r="L236" s="33">
        <v>224.83116717217447</v>
      </c>
      <c r="M236" s="33">
        <v>226.62696448008541</v>
      </c>
      <c r="N236" s="33">
        <v>237.01058761908402</v>
      </c>
      <c r="O236" s="33">
        <v>234.66752512511781</v>
      </c>
      <c r="P236" s="33">
        <v>233.49221620242022</v>
      </c>
      <c r="Q236" s="33">
        <v>230.40109011299668</v>
      </c>
      <c r="R236" s="33">
        <v>232.29171883836995</v>
      </c>
      <c r="S236" s="33">
        <v>229.2277996062144</v>
      </c>
      <c r="T236" s="33">
        <v>231.26257147765489</v>
      </c>
      <c r="U236" s="33">
        <v>228.65686711853067</v>
      </c>
      <c r="V236" s="33">
        <v>300.51467921158934</v>
      </c>
      <c r="W236" s="33">
        <v>291.4166012938062</v>
      </c>
      <c r="X236" s="33">
        <v>264.92418925658944</v>
      </c>
      <c r="Y236" s="33">
        <v>241.97971034166665</v>
      </c>
      <c r="DA236" s="60" t="s">
        <v>2340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14801.461842106421</v>
      </c>
      <c r="C238" s="117">
        <f t="shared" si="115"/>
        <v>16397.623813334161</v>
      </c>
      <c r="D238" s="117">
        <f t="shared" si="115"/>
        <v>16705.185638542742</v>
      </c>
      <c r="E238" s="117">
        <f t="shared" si="115"/>
        <v>16761.382360925123</v>
      </c>
      <c r="F238" s="117">
        <f t="shared" si="115"/>
        <v>16539.028828719245</v>
      </c>
      <c r="G238" s="117">
        <f t="shared" si="115"/>
        <v>16447.199351794847</v>
      </c>
      <c r="H238" s="117">
        <f t="shared" si="115"/>
        <v>16608.928531801528</v>
      </c>
      <c r="I238" s="117">
        <f t="shared" si="115"/>
        <v>16449.979822807647</v>
      </c>
      <c r="J238" s="117">
        <f t="shared" si="115"/>
        <v>16858.537376504992</v>
      </c>
      <c r="K238" s="117">
        <f t="shared" si="115"/>
        <v>17613.24915412995</v>
      </c>
      <c r="L238" s="117">
        <f t="shared" si="115"/>
        <v>19507.596403065785</v>
      </c>
      <c r="M238" s="117">
        <f t="shared" si="115"/>
        <v>17079.088532605769</v>
      </c>
      <c r="N238" s="117">
        <f t="shared" si="115"/>
        <v>18742.257351709577</v>
      </c>
      <c r="O238" s="117">
        <f t="shared" si="115"/>
        <v>17890.348630891232</v>
      </c>
      <c r="P238" s="117">
        <f t="shared" si="115"/>
        <v>18019.081528144998</v>
      </c>
      <c r="Q238" s="117">
        <f t="shared" si="115"/>
        <v>17194.684173335521</v>
      </c>
      <c r="R238" s="117">
        <f t="shared" ref="R238:V238" si="116">R239+R242+R244+R257</f>
        <v>18829.460766559034</v>
      </c>
      <c r="S238" s="117">
        <f t="shared" si="116"/>
        <v>18652.217255766271</v>
      </c>
      <c r="T238" s="117">
        <f t="shared" si="116"/>
        <v>18471.040859978606</v>
      </c>
      <c r="U238" s="117">
        <f t="shared" si="116"/>
        <v>18253.423283558055</v>
      </c>
      <c r="V238" s="117">
        <f t="shared" si="116"/>
        <v>17120.315897045595</v>
      </c>
      <c r="W238" s="117">
        <f t="shared" ref="W238:Y238" si="117">W239+W242+W244+W257</f>
        <v>19294.561683217162</v>
      </c>
      <c r="X238" s="117">
        <f t="shared" si="117"/>
        <v>18020.393290900014</v>
      </c>
      <c r="Y238" s="117">
        <f t="shared" si="117"/>
        <v>17701.938785421684</v>
      </c>
      <c r="DA238" s="129" t="s">
        <v>2486</v>
      </c>
    </row>
    <row r="239" spans="1:105" ht="12" customHeight="1" x14ac:dyDescent="0.25">
      <c r="A239" s="121" t="s">
        <v>57</v>
      </c>
      <c r="B239" s="122">
        <f t="shared" ref="B239:Q239" si="118">SUM(B240:B241)</f>
        <v>13187.125644992338</v>
      </c>
      <c r="C239" s="122">
        <f t="shared" si="118"/>
        <v>14779.564406280697</v>
      </c>
      <c r="D239" s="122">
        <f t="shared" si="118"/>
        <v>15076.528250455427</v>
      </c>
      <c r="E239" s="122">
        <f t="shared" si="118"/>
        <v>15158.556701707126</v>
      </c>
      <c r="F239" s="122">
        <f t="shared" si="118"/>
        <v>14928.465432181494</v>
      </c>
      <c r="G239" s="122">
        <f t="shared" si="118"/>
        <v>14785.651176337415</v>
      </c>
      <c r="H239" s="122">
        <f t="shared" si="118"/>
        <v>14950.96498345255</v>
      </c>
      <c r="I239" s="122">
        <f t="shared" si="118"/>
        <v>14827.187324845889</v>
      </c>
      <c r="J239" s="122">
        <f t="shared" si="118"/>
        <v>15219.94755576</v>
      </c>
      <c r="K239" s="122">
        <f t="shared" si="118"/>
        <v>15918.991109447306</v>
      </c>
      <c r="L239" s="122">
        <f t="shared" si="118"/>
        <v>17772.816337120392</v>
      </c>
      <c r="M239" s="122">
        <f t="shared" si="118"/>
        <v>15304.83759200729</v>
      </c>
      <c r="N239" s="122">
        <f t="shared" si="118"/>
        <v>16956.547229735421</v>
      </c>
      <c r="O239" s="122">
        <f t="shared" si="118"/>
        <v>16100.295332520562</v>
      </c>
      <c r="P239" s="122">
        <f t="shared" si="118"/>
        <v>16249.80842165081</v>
      </c>
      <c r="Q239" s="122">
        <f t="shared" si="118"/>
        <v>15446.529472791888</v>
      </c>
      <c r="R239" s="122">
        <f t="shared" ref="R239:V239" si="119">SUM(R240:R241)</f>
        <v>17090.208655883151</v>
      </c>
      <c r="S239" s="122">
        <f t="shared" si="119"/>
        <v>16965.890002601031</v>
      </c>
      <c r="T239" s="122">
        <f t="shared" si="119"/>
        <v>16809.767047305701</v>
      </c>
      <c r="U239" s="122">
        <f t="shared" si="119"/>
        <v>16624.144403858692</v>
      </c>
      <c r="V239" s="122">
        <f t="shared" si="119"/>
        <v>15429.602995463509</v>
      </c>
      <c r="W239" s="122">
        <f t="shared" ref="W239:Y239" si="120">SUM(W240:W241)</f>
        <v>17624.725274216657</v>
      </c>
      <c r="X239" s="122">
        <f t="shared" si="120"/>
        <v>16472.592882680259</v>
      </c>
      <c r="Y239" s="122">
        <f t="shared" si="120"/>
        <v>16178.32656471922</v>
      </c>
      <c r="DA239" s="130" t="s">
        <v>2487</v>
      </c>
    </row>
    <row r="240" spans="1:105" ht="12" customHeight="1" x14ac:dyDescent="0.25">
      <c r="A240" s="97" t="s">
        <v>199</v>
      </c>
      <c r="B240" s="98">
        <v>13065.71965515119</v>
      </c>
      <c r="C240" s="98">
        <v>14643.880205570133</v>
      </c>
      <c r="D240" s="98">
        <v>14941.565732825138</v>
      </c>
      <c r="E240" s="98">
        <v>15024.87323220984</v>
      </c>
      <c r="F240" s="98">
        <v>14800.52846522992</v>
      </c>
      <c r="G240" s="98">
        <v>14661.219522599988</v>
      </c>
      <c r="H240" s="98">
        <v>14827.174570385645</v>
      </c>
      <c r="I240" s="98">
        <v>14706.229494227136</v>
      </c>
      <c r="J240" s="98">
        <v>15098.04985669925</v>
      </c>
      <c r="K240" s="98">
        <v>15792.85004512561</v>
      </c>
      <c r="L240" s="98">
        <v>17632.865185052546</v>
      </c>
      <c r="M240" s="98">
        <v>15186.819998606168</v>
      </c>
      <c r="N240" s="98">
        <v>16826.680426018003</v>
      </c>
      <c r="O240" s="98">
        <v>15978.732873703582</v>
      </c>
      <c r="P240" s="98">
        <v>16128.368005839864</v>
      </c>
      <c r="Q240" s="98">
        <v>15332.350604628964</v>
      </c>
      <c r="R240" s="98">
        <v>16964.158482595729</v>
      </c>
      <c r="S240" s="98">
        <v>16841.994279952967</v>
      </c>
      <c r="T240" s="98">
        <v>16688.320469785918</v>
      </c>
      <c r="U240" s="98">
        <v>16504.72540907919</v>
      </c>
      <c r="V240" s="98">
        <v>15319.171593728475</v>
      </c>
      <c r="W240" s="98">
        <v>17498.080827759917</v>
      </c>
      <c r="X240" s="98">
        <v>16355.025335638329</v>
      </c>
      <c r="Y240" s="98">
        <v>16062.935651571839</v>
      </c>
      <c r="DA240" s="63" t="s">
        <v>2488</v>
      </c>
    </row>
    <row r="241" spans="1:105" ht="12" customHeight="1" x14ac:dyDescent="0.25">
      <c r="A241" s="97" t="s">
        <v>53</v>
      </c>
      <c r="B241" s="98">
        <v>121.40598984114804</v>
      </c>
      <c r="C241" s="98">
        <v>135.68420071056502</v>
      </c>
      <c r="D241" s="98">
        <v>134.96251763028911</v>
      </c>
      <c r="E241" s="98">
        <v>133.6834694972865</v>
      </c>
      <c r="F241" s="98">
        <v>127.93696695157472</v>
      </c>
      <c r="G241" s="98">
        <v>124.43165373742734</v>
      </c>
      <c r="H241" s="98">
        <v>123.79041306690398</v>
      </c>
      <c r="I241" s="98">
        <v>120.95783061875153</v>
      </c>
      <c r="J241" s="98">
        <v>121.89769906075037</v>
      </c>
      <c r="K241" s="98">
        <v>126.14106432169619</v>
      </c>
      <c r="L241" s="98">
        <v>139.9511520678453</v>
      </c>
      <c r="M241" s="98">
        <v>118.01759340112145</v>
      </c>
      <c r="N241" s="98">
        <v>129.86680371741807</v>
      </c>
      <c r="O241" s="98">
        <v>121.56245881697939</v>
      </c>
      <c r="P241" s="98">
        <v>121.44041581094618</v>
      </c>
      <c r="Q241" s="98">
        <v>114.17886816292358</v>
      </c>
      <c r="R241" s="98">
        <v>126.05017328742227</v>
      </c>
      <c r="S241" s="98">
        <v>123.8957226480622</v>
      </c>
      <c r="T241" s="98">
        <v>121.44657751978205</v>
      </c>
      <c r="U241" s="98">
        <v>119.41899477950157</v>
      </c>
      <c r="V241" s="98">
        <v>110.43140173503359</v>
      </c>
      <c r="W241" s="98">
        <v>126.64444645673946</v>
      </c>
      <c r="X241" s="98">
        <v>117.56754704192939</v>
      </c>
      <c r="Y241" s="98">
        <v>115.39091314738103</v>
      </c>
      <c r="DA241" s="63" t="s">
        <v>2489</v>
      </c>
    </row>
    <row r="242" spans="1:105" ht="12" customHeight="1" x14ac:dyDescent="0.25">
      <c r="A242" s="121" t="s">
        <v>92</v>
      </c>
      <c r="B242" s="122">
        <f t="shared" ref="B242:Y242" si="121">B243</f>
        <v>19.430641455750632</v>
      </c>
      <c r="C242" s="122">
        <f t="shared" si="121"/>
        <v>21.168230262838517</v>
      </c>
      <c r="D242" s="122">
        <f t="shared" si="121"/>
        <v>22.795838623572777</v>
      </c>
      <c r="E242" s="122">
        <f t="shared" si="121"/>
        <v>29.456006024386518</v>
      </c>
      <c r="F242" s="122">
        <f t="shared" si="121"/>
        <v>26.438093870756266</v>
      </c>
      <c r="G242" s="122">
        <f t="shared" si="121"/>
        <v>29.161778919207162</v>
      </c>
      <c r="H242" s="122">
        <f t="shared" si="121"/>
        <v>33.254950668563517</v>
      </c>
      <c r="I242" s="122">
        <f t="shared" si="121"/>
        <v>36.165155960552561</v>
      </c>
      <c r="J242" s="122">
        <f t="shared" si="121"/>
        <v>40.914808526964116</v>
      </c>
      <c r="K242" s="122">
        <f t="shared" si="121"/>
        <v>46.061379300392332</v>
      </c>
      <c r="L242" s="122">
        <f t="shared" si="121"/>
        <v>68.021236775202496</v>
      </c>
      <c r="M242" s="122">
        <f t="shared" si="121"/>
        <v>56.996815835193942</v>
      </c>
      <c r="N242" s="122">
        <f t="shared" si="121"/>
        <v>57.204472208274517</v>
      </c>
      <c r="O242" s="122">
        <f t="shared" si="121"/>
        <v>59.511507768657196</v>
      </c>
      <c r="P242" s="122">
        <f t="shared" si="121"/>
        <v>64.657583756352096</v>
      </c>
      <c r="Q242" s="122">
        <f t="shared" si="121"/>
        <v>63.326104740765501</v>
      </c>
      <c r="R242" s="122">
        <f t="shared" si="121"/>
        <v>63.91901065018434</v>
      </c>
      <c r="S242" s="122">
        <f t="shared" si="121"/>
        <v>60.82214122174814</v>
      </c>
      <c r="T242" s="122">
        <f t="shared" si="121"/>
        <v>61.312161130660193</v>
      </c>
      <c r="U242" s="122">
        <f t="shared" si="121"/>
        <v>67.797859133517193</v>
      </c>
      <c r="V242" s="122">
        <f t="shared" si="121"/>
        <v>75.739913017728853</v>
      </c>
      <c r="W242" s="122">
        <f t="shared" si="121"/>
        <v>94.404881308384489</v>
      </c>
      <c r="X242" s="122">
        <f t="shared" si="121"/>
        <v>86.194650013786472</v>
      </c>
      <c r="Y242" s="122">
        <f t="shared" si="121"/>
        <v>94.904848903005046</v>
      </c>
      <c r="DA242" s="130" t="s">
        <v>2490</v>
      </c>
    </row>
    <row r="243" spans="1:105" ht="12" customHeight="1" x14ac:dyDescent="0.25">
      <c r="A243" s="97" t="s">
        <v>53</v>
      </c>
      <c r="B243" s="98">
        <f>RES_hhdet_tesh!B86</f>
        <v>19.430641455750632</v>
      </c>
      <c r="C243" s="98">
        <f>RES_hhdet_tesh!C86</f>
        <v>21.168230262838517</v>
      </c>
      <c r="D243" s="98">
        <f>RES_hhdet_tesh!D86</f>
        <v>22.795838623572777</v>
      </c>
      <c r="E243" s="98">
        <f>RES_hhdet_tesh!E86</f>
        <v>29.456006024386518</v>
      </c>
      <c r="F243" s="98">
        <f>RES_hhdet_tesh!F86</f>
        <v>26.438093870756266</v>
      </c>
      <c r="G243" s="98">
        <f>RES_hhdet_tesh!G86</f>
        <v>29.161778919207162</v>
      </c>
      <c r="H243" s="98">
        <f>RES_hhdet_tesh!H86</f>
        <v>33.254950668563517</v>
      </c>
      <c r="I243" s="98">
        <f>RES_hhdet_tesh!I86</f>
        <v>36.165155960552561</v>
      </c>
      <c r="J243" s="98">
        <f>RES_hhdet_tesh!J86</f>
        <v>40.914808526964116</v>
      </c>
      <c r="K243" s="98">
        <f>RES_hhdet_tesh!K86</f>
        <v>46.061379300392332</v>
      </c>
      <c r="L243" s="98">
        <f>RES_hhdet_tesh!L86</f>
        <v>68.021236775202496</v>
      </c>
      <c r="M243" s="98">
        <f>RES_hhdet_tesh!M86</f>
        <v>56.996815835193942</v>
      </c>
      <c r="N243" s="98">
        <f>RES_hhdet_tesh!N86</f>
        <v>57.204472208274517</v>
      </c>
      <c r="O243" s="98">
        <f>RES_hhdet_tesh!O86</f>
        <v>59.511507768657196</v>
      </c>
      <c r="P243" s="98">
        <f>RES_hhdet_tesh!P86</f>
        <v>64.657583756352096</v>
      </c>
      <c r="Q243" s="98">
        <f>RES_hhdet_tesh!Q86</f>
        <v>63.326104740765501</v>
      </c>
      <c r="R243" s="98">
        <f>RES_hhdet_tesh!R86</f>
        <v>63.91901065018434</v>
      </c>
      <c r="S243" s="98">
        <f>RES_hhdet_tesh!S86</f>
        <v>60.82214122174814</v>
      </c>
      <c r="T243" s="98">
        <f>RES_hhdet_tesh!T86</f>
        <v>61.312161130660193</v>
      </c>
      <c r="U243" s="98">
        <f>RES_hhdet_tesh!U86</f>
        <v>67.797859133517193</v>
      </c>
      <c r="V243" s="98">
        <f>RES_hhdet_tesh!V86</f>
        <v>75.739913017728853</v>
      </c>
      <c r="W243" s="98">
        <f>RES_hhdet_tesh!W86</f>
        <v>94.404881308384489</v>
      </c>
      <c r="X243" s="98">
        <f>RES_hhdet_tesh!X86</f>
        <v>86.194650013786472</v>
      </c>
      <c r="Y243" s="98">
        <f>RES_hhdet_tesh!Y86</f>
        <v>94.904848903005046</v>
      </c>
      <c r="DA243" s="63" t="s">
        <v>2491</v>
      </c>
    </row>
    <row r="244" spans="1:105" ht="12" customHeight="1" x14ac:dyDescent="0.25">
      <c r="A244" s="121" t="s">
        <v>55</v>
      </c>
      <c r="B244" s="122">
        <v>1451.9711354365154</v>
      </c>
      <c r="C244" s="122">
        <v>1449.5390754433538</v>
      </c>
      <c r="D244" s="122">
        <v>1458.1370489447918</v>
      </c>
      <c r="E244" s="122">
        <v>1423.3648795679105</v>
      </c>
      <c r="F244" s="122">
        <v>1435.5168900792405</v>
      </c>
      <c r="G244" s="122">
        <v>1477.8907802496476</v>
      </c>
      <c r="H244" s="122">
        <v>1474.6086743766311</v>
      </c>
      <c r="I244" s="122">
        <v>1433.9132622830546</v>
      </c>
      <c r="J244" s="122">
        <v>1437.0696359797771</v>
      </c>
      <c r="K244" s="122">
        <v>1474.9261076241792</v>
      </c>
      <c r="L244" s="122">
        <v>1491.2487299153975</v>
      </c>
      <c r="M244" s="122">
        <v>1540.3467008610578</v>
      </c>
      <c r="N244" s="122">
        <v>1545.1856475982834</v>
      </c>
      <c r="O244" s="122">
        <v>1544.8826826905472</v>
      </c>
      <c r="P244" s="122">
        <v>1519.7516175489527</v>
      </c>
      <c r="Q244" s="122">
        <v>1498.5277773709793</v>
      </c>
      <c r="R244" s="122">
        <v>1489.4674193850215</v>
      </c>
      <c r="S244" s="122">
        <v>1439.7629990974249</v>
      </c>
      <c r="T244" s="122">
        <v>1409.8179088621589</v>
      </c>
      <c r="U244" s="122">
        <v>1370.4097438355591</v>
      </c>
      <c r="V244" s="122">
        <v>1360.2688751553178</v>
      </c>
      <c r="W244" s="122">
        <v>1323.8850091933803</v>
      </c>
      <c r="X244" s="122">
        <v>1230.6197193939267</v>
      </c>
      <c r="Y244" s="122">
        <v>1215.9076417931033</v>
      </c>
      <c r="DA244" s="130" t="s">
        <v>2492</v>
      </c>
    </row>
    <row r="245" spans="1:105" ht="12" customHeight="1" x14ac:dyDescent="0.25">
      <c r="A245" s="97" t="s">
        <v>132</v>
      </c>
      <c r="B245" s="98">
        <v>1395.6428047267111</v>
      </c>
      <c r="C245" s="98">
        <v>1449.6310596099258</v>
      </c>
      <c r="D245" s="98">
        <v>1464.567726170136</v>
      </c>
      <c r="E245" s="98">
        <v>1402.7395630739657</v>
      </c>
      <c r="F245" s="98">
        <v>1450.4370975665749</v>
      </c>
      <c r="G245" s="98">
        <v>1468.3447078605186</v>
      </c>
      <c r="H245" s="98">
        <v>1458.4638542345119</v>
      </c>
      <c r="I245" s="98">
        <v>1412.5897135263931</v>
      </c>
      <c r="J245" s="98">
        <v>1455.7828965122594</v>
      </c>
      <c r="K245" s="98">
        <v>1487.664528169352</v>
      </c>
      <c r="L245" s="98">
        <v>1524.5356236945991</v>
      </c>
      <c r="M245" s="98">
        <v>1531.8287612152617</v>
      </c>
      <c r="N245" s="98">
        <v>1543.0897310176754</v>
      </c>
      <c r="O245" s="98">
        <v>1549.5540879364059</v>
      </c>
      <c r="P245" s="98">
        <v>1531.156972534757</v>
      </c>
      <c r="Q245" s="98">
        <v>1503.6183056932873</v>
      </c>
      <c r="R245" s="98">
        <v>1484.6917279287113</v>
      </c>
      <c r="S245" s="98">
        <v>1427.500880633713</v>
      </c>
      <c r="T245" s="98">
        <v>1411.7664640533735</v>
      </c>
      <c r="U245" s="98">
        <v>1373.1315073428268</v>
      </c>
      <c r="V245" s="98">
        <v>1354.3109306748465</v>
      </c>
      <c r="W245" s="98">
        <v>1321.1649100982381</v>
      </c>
      <c r="X245" s="98">
        <v>1239.4912593320123</v>
      </c>
      <c r="Y245" s="98">
        <v>1214.6225832310483</v>
      </c>
      <c r="DA245" s="63" t="s">
        <v>2493</v>
      </c>
    </row>
    <row r="246" spans="1:105" ht="12" customHeight="1" x14ac:dyDescent="0.25">
      <c r="A246" s="97" t="s">
        <v>131</v>
      </c>
      <c r="B246" s="98">
        <v>1395.6428047267107</v>
      </c>
      <c r="C246" s="98">
        <v>1449.6436839788314</v>
      </c>
      <c r="D246" s="98">
        <v>1464.6357554930423</v>
      </c>
      <c r="E246" s="98">
        <v>1402.9042688055904</v>
      </c>
      <c r="F246" s="98">
        <v>1450.2848469861897</v>
      </c>
      <c r="G246" s="98">
        <v>1468.4205001712746</v>
      </c>
      <c r="H246" s="98">
        <v>1458.3752328125677</v>
      </c>
      <c r="I246" s="98">
        <v>1412.1285287959288</v>
      </c>
      <c r="J246" s="98">
        <v>1454.5754117562994</v>
      </c>
      <c r="K246" s="98">
        <v>1487.1173295505914</v>
      </c>
      <c r="L246" s="98">
        <v>1524.0388945518175</v>
      </c>
      <c r="M246" s="98">
        <v>1531.7939135719239</v>
      </c>
      <c r="N246" s="98">
        <v>1543.9635270165927</v>
      </c>
      <c r="O246" s="98">
        <v>1549.5718067330863</v>
      </c>
      <c r="P246" s="98">
        <v>1530.696051267741</v>
      </c>
      <c r="Q246" s="98">
        <v>1503.8164459345812</v>
      </c>
      <c r="R246" s="98">
        <v>1485.4915559889657</v>
      </c>
      <c r="S246" s="98">
        <v>1427.5836327640648</v>
      </c>
      <c r="T246" s="98">
        <v>1411.235144072413</v>
      </c>
      <c r="U246" s="98">
        <v>1371.9414217981373</v>
      </c>
      <c r="V246" s="98">
        <v>1352.5657212558449</v>
      </c>
      <c r="W246" s="98">
        <v>1319.7151266914645</v>
      </c>
      <c r="X246" s="98">
        <v>1236.4300286030334</v>
      </c>
      <c r="Y246" s="98">
        <v>1212.0491551077396</v>
      </c>
      <c r="DA246" s="63" t="s">
        <v>2494</v>
      </c>
    </row>
    <row r="247" spans="1:105" ht="12" customHeight="1" x14ac:dyDescent="0.25">
      <c r="A247" s="100" t="s">
        <v>199</v>
      </c>
      <c r="B247" s="101">
        <v>1122.5403077101923</v>
      </c>
      <c r="C247" s="101">
        <v>1157.0161148511891</v>
      </c>
      <c r="D247" s="101">
        <v>1171.9159937211218</v>
      </c>
      <c r="E247" s="101">
        <v>1117.3050499364308</v>
      </c>
      <c r="F247" s="101">
        <v>1156.5752246678985</v>
      </c>
      <c r="G247" s="101">
        <v>1176.1129235582005</v>
      </c>
      <c r="H247" s="101">
        <v>1167.091102041556</v>
      </c>
      <c r="I247" s="101">
        <v>1146.1177110773806</v>
      </c>
      <c r="J247" s="101">
        <v>1169.3315965217746</v>
      </c>
      <c r="K247" s="101">
        <v>1195.9381502170791</v>
      </c>
      <c r="L247" s="101">
        <v>1221.742458333714</v>
      </c>
      <c r="M247" s="101">
        <v>1232.4486122853366</v>
      </c>
      <c r="N247" s="101">
        <v>1241.0462374540366</v>
      </c>
      <c r="O247" s="101">
        <v>1243.8595659805496</v>
      </c>
      <c r="P247" s="101">
        <v>1229.658698558472</v>
      </c>
      <c r="Q247" s="101">
        <v>1206.1544039022499</v>
      </c>
      <c r="R247" s="101">
        <v>1194.6529497111126</v>
      </c>
      <c r="S247" s="101">
        <v>1148.1883915442147</v>
      </c>
      <c r="T247" s="101">
        <v>1136.1781492762689</v>
      </c>
      <c r="U247" s="101">
        <v>1103.3453191856809</v>
      </c>
      <c r="V247" s="101">
        <v>1086.671244264124</v>
      </c>
      <c r="W247" s="101">
        <v>1048.1996030378077</v>
      </c>
      <c r="X247" s="101">
        <v>981.85552867816011</v>
      </c>
      <c r="Y247" s="101">
        <v>978.15103794359641</v>
      </c>
      <c r="DA247" s="131" t="s">
        <v>2495</v>
      </c>
    </row>
    <row r="248" spans="1:105" ht="12" customHeight="1" x14ac:dyDescent="0.25">
      <c r="A248" s="103" t="s">
        <v>52</v>
      </c>
      <c r="B248" s="104">
        <v>273.10249701651816</v>
      </c>
      <c r="C248" s="104">
        <v>292.62756912764212</v>
      </c>
      <c r="D248" s="104">
        <v>292.71976177192073</v>
      </c>
      <c r="E248" s="104">
        <v>285.59921886915942</v>
      </c>
      <c r="F248" s="104">
        <v>293.70962231829105</v>
      </c>
      <c r="G248" s="104">
        <v>292.3075766130741</v>
      </c>
      <c r="H248" s="104">
        <v>291.28413077101163</v>
      </c>
      <c r="I248" s="104">
        <v>266.01081771854842</v>
      </c>
      <c r="J248" s="104">
        <v>285.24381523452485</v>
      </c>
      <c r="K248" s="104">
        <v>291.17917933351225</v>
      </c>
      <c r="L248" s="104">
        <v>302.29643621810357</v>
      </c>
      <c r="M248" s="104">
        <v>299.34530128658713</v>
      </c>
      <c r="N248" s="104">
        <v>302.91728956255582</v>
      </c>
      <c r="O248" s="104">
        <v>305.71224075253718</v>
      </c>
      <c r="P248" s="104">
        <v>301.03735270926893</v>
      </c>
      <c r="Q248" s="104">
        <v>297.66204203233139</v>
      </c>
      <c r="R248" s="104">
        <v>290.83860627785339</v>
      </c>
      <c r="S248" s="104">
        <v>279.39524121984994</v>
      </c>
      <c r="T248" s="104">
        <v>275.05699479614373</v>
      </c>
      <c r="U248" s="104">
        <v>268.59610261245638</v>
      </c>
      <c r="V248" s="104">
        <v>265.89447699172086</v>
      </c>
      <c r="W248" s="104">
        <v>271.51552365365694</v>
      </c>
      <c r="X248" s="104">
        <v>254.57449992487341</v>
      </c>
      <c r="Y248" s="104">
        <v>233.89811716414323</v>
      </c>
      <c r="DA248" s="132" t="s">
        <v>2496</v>
      </c>
    </row>
    <row r="249" spans="1:105" ht="12" customHeight="1" x14ac:dyDescent="0.25">
      <c r="A249" s="106" t="s">
        <v>124</v>
      </c>
      <c r="B249" s="101">
        <v>0</v>
      </c>
      <c r="C249" s="101">
        <v>0</v>
      </c>
      <c r="D249" s="101">
        <v>0</v>
      </c>
      <c r="E249" s="101">
        <v>0</v>
      </c>
      <c r="F249" s="101">
        <v>0</v>
      </c>
      <c r="G249" s="101">
        <v>0</v>
      </c>
      <c r="H249" s="101">
        <v>0</v>
      </c>
      <c r="I249" s="101">
        <v>0</v>
      </c>
      <c r="J249" s="101">
        <v>0</v>
      </c>
      <c r="K249" s="101">
        <v>0</v>
      </c>
      <c r="L249" s="101">
        <v>0</v>
      </c>
      <c r="M249" s="101">
        <v>0</v>
      </c>
      <c r="N249" s="101">
        <v>0</v>
      </c>
      <c r="O249" s="101">
        <v>0</v>
      </c>
      <c r="P249" s="101">
        <v>0</v>
      </c>
      <c r="Q249" s="101">
        <v>0</v>
      </c>
      <c r="R249" s="101">
        <v>0</v>
      </c>
      <c r="S249" s="101">
        <v>0</v>
      </c>
      <c r="T249" s="101">
        <v>0</v>
      </c>
      <c r="U249" s="101">
        <v>0</v>
      </c>
      <c r="V249" s="101">
        <v>0</v>
      </c>
      <c r="W249" s="101">
        <v>0</v>
      </c>
      <c r="X249" s="101">
        <v>0</v>
      </c>
      <c r="Y249" s="101">
        <v>0</v>
      </c>
      <c r="DA249" s="131" t="s">
        <v>2497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0</v>
      </c>
      <c r="M250" s="104">
        <v>0</v>
      </c>
      <c r="N250" s="104">
        <v>0</v>
      </c>
      <c r="O250" s="104">
        <v>0</v>
      </c>
      <c r="P250" s="104">
        <v>0</v>
      </c>
      <c r="Q250" s="104">
        <v>0</v>
      </c>
      <c r="R250" s="104">
        <v>0</v>
      </c>
      <c r="S250" s="104">
        <v>0</v>
      </c>
      <c r="T250" s="104">
        <v>0</v>
      </c>
      <c r="U250" s="104">
        <v>0</v>
      </c>
      <c r="V250" s="104">
        <v>0</v>
      </c>
      <c r="W250" s="104">
        <v>0</v>
      </c>
      <c r="X250" s="104">
        <v>0</v>
      </c>
      <c r="Y250" s="104">
        <v>0</v>
      </c>
      <c r="DA250" s="132" t="s">
        <v>2498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X251" s="98">
        <v>0</v>
      </c>
      <c r="Y251" s="98">
        <v>0</v>
      </c>
      <c r="DA251" s="63" t="s">
        <v>2499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0</v>
      </c>
      <c r="M252" s="98">
        <v>0</v>
      </c>
      <c r="N252" s="98">
        <v>0</v>
      </c>
      <c r="O252" s="98">
        <v>0</v>
      </c>
      <c r="P252" s="98">
        <v>0</v>
      </c>
      <c r="Q252" s="98">
        <v>0</v>
      </c>
      <c r="R252" s="98">
        <v>0</v>
      </c>
      <c r="S252" s="98">
        <v>0</v>
      </c>
      <c r="T252" s="98">
        <v>0</v>
      </c>
      <c r="U252" s="98">
        <v>0</v>
      </c>
      <c r="V252" s="98">
        <v>0</v>
      </c>
      <c r="W252" s="98">
        <v>0</v>
      </c>
      <c r="X252" s="98">
        <v>0</v>
      </c>
      <c r="Y252" s="98">
        <v>0</v>
      </c>
      <c r="DA252" s="63" t="s">
        <v>2500</v>
      </c>
    </row>
    <row r="253" spans="1:105" ht="12" customHeight="1" x14ac:dyDescent="0.25">
      <c r="A253" s="106" t="s">
        <v>122</v>
      </c>
      <c r="B253" s="101">
        <v>1469.6154381341278</v>
      </c>
      <c r="C253" s="101">
        <v>1449.5089083827113</v>
      </c>
      <c r="D253" s="101">
        <v>1455.8593863445672</v>
      </c>
      <c r="E253" s="101">
        <v>1431.2236385747069</v>
      </c>
      <c r="F253" s="101">
        <v>1429.3975174196896</v>
      </c>
      <c r="G253" s="101">
        <v>1482.1085451139832</v>
      </c>
      <c r="H253" s="101">
        <v>1482.308112172622</v>
      </c>
      <c r="I253" s="101">
        <v>1444.9007153904838</v>
      </c>
      <c r="J253" s="101">
        <v>1426.6768035974897</v>
      </c>
      <c r="K253" s="101">
        <v>1467.3798526724786</v>
      </c>
      <c r="L253" s="101">
        <v>1470.6051331809304</v>
      </c>
      <c r="M253" s="101">
        <v>1545.6452767711451</v>
      </c>
      <c r="N253" s="101">
        <v>1546.4850376257771</v>
      </c>
      <c r="O253" s="101">
        <v>1542.0395113581369</v>
      </c>
      <c r="P253" s="101">
        <v>1512.8412843892802</v>
      </c>
      <c r="Q253" s="101">
        <v>1495.4664468779083</v>
      </c>
      <c r="R253" s="101">
        <v>1492.5059175698025</v>
      </c>
      <c r="S253" s="101">
        <v>1447.5273301155703</v>
      </c>
      <c r="T253" s="101">
        <v>1408.6379562602738</v>
      </c>
      <c r="U253" s="101">
        <v>1368.7170236665925</v>
      </c>
      <c r="V253" s="101">
        <v>1364.2414828590227</v>
      </c>
      <c r="W253" s="101">
        <v>1325.7952933056226</v>
      </c>
      <c r="X253" s="101">
        <v>1224.3243633132765</v>
      </c>
      <c r="Y253" s="101">
        <v>1216.9307530637091</v>
      </c>
      <c r="DA253" s="131" t="s">
        <v>2501</v>
      </c>
    </row>
    <row r="254" spans="1:105" ht="12" customHeight="1" x14ac:dyDescent="0.25">
      <c r="A254" s="107" t="s">
        <v>121</v>
      </c>
      <c r="B254" s="104">
        <v>1469.615438134128</v>
      </c>
      <c r="C254" s="104">
        <v>1449.5036261473658</v>
      </c>
      <c r="D254" s="104">
        <v>1455.8782807372684</v>
      </c>
      <c r="E254" s="104">
        <v>1431.2861938341696</v>
      </c>
      <c r="F254" s="104">
        <v>1429.385974922759</v>
      </c>
      <c r="G254" s="104">
        <v>1481.9756180718939</v>
      </c>
      <c r="H254" s="104">
        <v>1481.8120183683786</v>
      </c>
      <c r="I254" s="104">
        <v>1444.4048553867876</v>
      </c>
      <c r="J254" s="104">
        <v>1425.8679107178464</v>
      </c>
      <c r="K254" s="104">
        <v>1466.8114910289082</v>
      </c>
      <c r="L254" s="104">
        <v>1470.2279123243684</v>
      </c>
      <c r="M254" s="104">
        <v>1545.4594589893265</v>
      </c>
      <c r="N254" s="104">
        <v>1546.3327522093707</v>
      </c>
      <c r="O254" s="104">
        <v>1541.6835516287667</v>
      </c>
      <c r="P254" s="104">
        <v>1511.499179212763</v>
      </c>
      <c r="Q254" s="104">
        <v>1494.0785200278056</v>
      </c>
      <c r="R254" s="104">
        <v>1491.0262295128457</v>
      </c>
      <c r="S254" s="104">
        <v>1446.3504390382398</v>
      </c>
      <c r="T254" s="104">
        <v>1407.513322323606</v>
      </c>
      <c r="U254" s="104">
        <v>1367.7410218660395</v>
      </c>
      <c r="V254" s="104">
        <v>1363.3408200796002</v>
      </c>
      <c r="W254" s="104">
        <v>1324.9706372301491</v>
      </c>
      <c r="X254" s="104">
        <v>1223.3943705537258</v>
      </c>
      <c r="Y254" s="104">
        <v>1216.0618642773891</v>
      </c>
      <c r="DA254" s="132" t="s">
        <v>2502</v>
      </c>
    </row>
    <row r="255" spans="1:105" ht="12" customHeight="1" x14ac:dyDescent="0.25">
      <c r="A255" s="108" t="s">
        <v>53</v>
      </c>
      <c r="B255" s="98">
        <v>1182.042102593932</v>
      </c>
      <c r="C255" s="98">
        <v>1156.9028880832411</v>
      </c>
      <c r="D255" s="98">
        <v>1164.9085232600876</v>
      </c>
      <c r="E255" s="98">
        <v>1139.9075282366082</v>
      </c>
      <c r="F255" s="98">
        <v>1139.904507132766</v>
      </c>
      <c r="G255" s="98">
        <v>1186.9718938428966</v>
      </c>
      <c r="H255" s="98">
        <v>1185.8522281623143</v>
      </c>
      <c r="I255" s="98">
        <v>1172.3254825841502</v>
      </c>
      <c r="J255" s="98">
        <v>1146.248919822669</v>
      </c>
      <c r="K255" s="98">
        <v>1179.6106082969227</v>
      </c>
      <c r="L255" s="98">
        <v>1178.6004097025188</v>
      </c>
      <c r="M255" s="98">
        <v>1243.4471435691751</v>
      </c>
      <c r="N255" s="98">
        <v>1242.9503717211726</v>
      </c>
      <c r="O255" s="98">
        <v>1237.5288025747216</v>
      </c>
      <c r="P255" s="98">
        <v>1214.2391099203157</v>
      </c>
      <c r="Q255" s="98">
        <v>1198.3441237988786</v>
      </c>
      <c r="R255" s="98">
        <v>1199.1048398182165</v>
      </c>
      <c r="S255" s="98">
        <v>1163.2876240878627</v>
      </c>
      <c r="T255" s="98">
        <v>1133.1962852939848</v>
      </c>
      <c r="U255" s="98">
        <v>1099.9868004790396</v>
      </c>
      <c r="V255" s="98">
        <v>1095.3611297852699</v>
      </c>
      <c r="W255" s="98">
        <v>1052.3984898533652</v>
      </c>
      <c r="X255" s="98">
        <v>971.53061484599436</v>
      </c>
      <c r="Y255" s="98">
        <v>981.42486013682742</v>
      </c>
      <c r="DA255" s="63" t="s">
        <v>2503</v>
      </c>
    </row>
    <row r="256" spans="1:105" ht="12" customHeight="1" x14ac:dyDescent="0.25">
      <c r="A256" s="108" t="s">
        <v>52</v>
      </c>
      <c r="B256" s="98">
        <v>287.57333554019596</v>
      </c>
      <c r="C256" s="98">
        <v>292.60073806412458</v>
      </c>
      <c r="D256" s="98">
        <v>290.96975747718068</v>
      </c>
      <c r="E256" s="98">
        <v>291.37866559756139</v>
      </c>
      <c r="F256" s="98">
        <v>289.48146778999336</v>
      </c>
      <c r="G256" s="98">
        <v>295.00372422899733</v>
      </c>
      <c r="H256" s="98">
        <v>295.9597902060641</v>
      </c>
      <c r="I256" s="98">
        <v>272.07937280263741</v>
      </c>
      <c r="J256" s="98">
        <v>279.61899089517743</v>
      </c>
      <c r="K256" s="98">
        <v>287.20088273198553</v>
      </c>
      <c r="L256" s="98">
        <v>291.62750262184943</v>
      </c>
      <c r="M256" s="98">
        <v>302.01231542015154</v>
      </c>
      <c r="N256" s="98">
        <v>303.38238048819812</v>
      </c>
      <c r="O256" s="98">
        <v>304.15474905404494</v>
      </c>
      <c r="P256" s="98">
        <v>297.26006929244738</v>
      </c>
      <c r="Q256" s="98">
        <v>295.73439622892687</v>
      </c>
      <c r="R256" s="98">
        <v>291.92138969462911</v>
      </c>
      <c r="S256" s="98">
        <v>283.06281495037689</v>
      </c>
      <c r="T256" s="98">
        <v>274.31703702962142</v>
      </c>
      <c r="U256" s="98">
        <v>267.75422138700009</v>
      </c>
      <c r="V256" s="98">
        <v>267.9796902943304</v>
      </c>
      <c r="W256" s="98">
        <v>272.57214737678413</v>
      </c>
      <c r="X256" s="98">
        <v>251.8637557077316</v>
      </c>
      <c r="Y256" s="98">
        <v>234.63700414056149</v>
      </c>
      <c r="DA256" s="63" t="s">
        <v>2504</v>
      </c>
    </row>
    <row r="257" spans="1:105" ht="12" customHeight="1" x14ac:dyDescent="0.25">
      <c r="A257" s="121" t="s">
        <v>54</v>
      </c>
      <c r="B257" s="122">
        <v>142.93442022181642</v>
      </c>
      <c r="C257" s="122">
        <v>147.3521013472741</v>
      </c>
      <c r="D257" s="122">
        <v>147.72450051895225</v>
      </c>
      <c r="E257" s="122">
        <v>150.00477362569913</v>
      </c>
      <c r="F257" s="122">
        <v>148.6084125877517</v>
      </c>
      <c r="G257" s="122">
        <v>154.49561628857595</v>
      </c>
      <c r="H257" s="122">
        <v>150.09992330378478</v>
      </c>
      <c r="I257" s="122">
        <v>152.71407971815219</v>
      </c>
      <c r="J257" s="122">
        <v>160.60537623824951</v>
      </c>
      <c r="K257" s="122">
        <v>173.27055775807142</v>
      </c>
      <c r="L257" s="122">
        <v>175.51009925479366</v>
      </c>
      <c r="M257" s="122">
        <v>176.90742390222675</v>
      </c>
      <c r="N257" s="122">
        <v>183.32000216760005</v>
      </c>
      <c r="O257" s="122">
        <v>185.6591079114643</v>
      </c>
      <c r="P257" s="122">
        <v>184.86390518888231</v>
      </c>
      <c r="Q257" s="122">
        <v>186.30081843189095</v>
      </c>
      <c r="R257" s="122">
        <v>185.86568064067711</v>
      </c>
      <c r="S257" s="122">
        <v>185.74211284606744</v>
      </c>
      <c r="T257" s="122">
        <v>190.14374268008928</v>
      </c>
      <c r="U257" s="122">
        <v>191.07127673028532</v>
      </c>
      <c r="V257" s="122">
        <v>254.70411340903934</v>
      </c>
      <c r="W257" s="122">
        <v>251.54651849873918</v>
      </c>
      <c r="X257" s="122">
        <v>230.9860388120436</v>
      </c>
      <c r="Y257" s="122">
        <v>212.79973000635437</v>
      </c>
      <c r="DA257" s="130" t="s">
        <v>2505</v>
      </c>
    </row>
    <row r="258" spans="1:105" ht="12" customHeight="1" x14ac:dyDescent="0.25">
      <c r="A258" s="97" t="s">
        <v>202</v>
      </c>
      <c r="B258" s="98">
        <v>0</v>
      </c>
      <c r="C258" s="98">
        <v>0</v>
      </c>
      <c r="D258" s="98">
        <v>0</v>
      </c>
      <c r="E258" s="98">
        <v>0</v>
      </c>
      <c r="F258" s="98">
        <v>0</v>
      </c>
      <c r="G258" s="98">
        <v>0</v>
      </c>
      <c r="H258" s="98">
        <v>0</v>
      </c>
      <c r="I258" s="98">
        <v>0</v>
      </c>
      <c r="J258" s="98">
        <v>0</v>
      </c>
      <c r="K258" s="98">
        <v>0</v>
      </c>
      <c r="L258" s="98">
        <v>0</v>
      </c>
      <c r="M258" s="98">
        <v>0</v>
      </c>
      <c r="N258" s="98">
        <v>0</v>
      </c>
      <c r="O258" s="98">
        <v>0</v>
      </c>
      <c r="P258" s="98">
        <v>0</v>
      </c>
      <c r="Q258" s="98">
        <v>0</v>
      </c>
      <c r="R258" s="98">
        <v>0</v>
      </c>
      <c r="S258" s="98">
        <v>0</v>
      </c>
      <c r="T258" s="98">
        <v>0</v>
      </c>
      <c r="U258" s="98">
        <v>0</v>
      </c>
      <c r="V258" s="98">
        <v>0</v>
      </c>
      <c r="W258" s="98">
        <v>0</v>
      </c>
      <c r="X258" s="98">
        <v>0</v>
      </c>
      <c r="Y258" s="98">
        <v>0</v>
      </c>
      <c r="DA258" s="63" t="s">
        <v>2506</v>
      </c>
    </row>
    <row r="259" spans="1:105" ht="12" customHeight="1" x14ac:dyDescent="0.25">
      <c r="A259" s="97" t="s">
        <v>50</v>
      </c>
      <c r="B259" s="98">
        <v>105.27373716512074</v>
      </c>
      <c r="C259" s="98">
        <v>162.97266499979466</v>
      </c>
      <c r="D259" s="98">
        <v>153.70583106130996</v>
      </c>
      <c r="E259" s="98">
        <v>175.1596615096712</v>
      </c>
      <c r="F259" s="98">
        <v>149.92945650174494</v>
      </c>
      <c r="G259" s="98">
        <v>186.06739999210862</v>
      </c>
      <c r="H259" s="98">
        <v>98.041969980423332</v>
      </c>
      <c r="I259" s="98">
        <v>131.19275158951871</v>
      </c>
      <c r="J259" s="98">
        <v>184.71360376388222</v>
      </c>
      <c r="K259" s="98">
        <v>216.531287109831</v>
      </c>
      <c r="L259" s="98">
        <v>170.2862782492673</v>
      </c>
      <c r="M259" s="98">
        <v>165.22114432762586</v>
      </c>
      <c r="N259" s="98">
        <v>138.5661242373034</v>
      </c>
      <c r="O259" s="98">
        <v>189.12646954515105</v>
      </c>
      <c r="P259" s="98">
        <v>180.85900684570731</v>
      </c>
      <c r="Q259" s="98">
        <v>222.92347488759881</v>
      </c>
      <c r="R259" s="98">
        <v>177.37438037889174</v>
      </c>
      <c r="S259" s="98">
        <v>182.63515646071923</v>
      </c>
      <c r="T259" s="98">
        <v>190.26063437712241</v>
      </c>
      <c r="U259" s="98">
        <v>193.74258240104305</v>
      </c>
      <c r="V259" s="98">
        <v>251.94795758406133</v>
      </c>
      <c r="W259" s="98">
        <v>265.50293949731213</v>
      </c>
      <c r="X259" s="98">
        <v>233.31266220095907</v>
      </c>
      <c r="Y259" s="98">
        <v>197.86231404133949</v>
      </c>
      <c r="DA259" s="63" t="s">
        <v>2507</v>
      </c>
    </row>
    <row r="260" spans="1:105" ht="12" customHeight="1" x14ac:dyDescent="0.25">
      <c r="A260" s="109" t="s">
        <v>120</v>
      </c>
      <c r="B260" s="33">
        <v>147.08670736658169</v>
      </c>
      <c r="C260" s="33">
        <v>145.50980251020152</v>
      </c>
      <c r="D260" s="33">
        <v>146.98387628156252</v>
      </c>
      <c r="E260" s="33">
        <v>146.76525840124771</v>
      </c>
      <c r="F260" s="33">
        <v>148.44814468976386</v>
      </c>
      <c r="G260" s="33">
        <v>150.84979298286339</v>
      </c>
      <c r="H260" s="33">
        <v>155.69635166927284</v>
      </c>
      <c r="I260" s="33">
        <v>155.00814840438173</v>
      </c>
      <c r="J260" s="33">
        <v>157.8254928850925</v>
      </c>
      <c r="K260" s="33">
        <v>168.33186579207023</v>
      </c>
      <c r="L260" s="33">
        <v>176.0441164993176</v>
      </c>
      <c r="M260" s="33">
        <v>177.87758891794286</v>
      </c>
      <c r="N260" s="33">
        <v>186.59211937970997</v>
      </c>
      <c r="O260" s="33">
        <v>185.41396149945655</v>
      </c>
      <c r="P260" s="33">
        <v>185.1590044056598</v>
      </c>
      <c r="Q260" s="33">
        <v>183.62458141237045</v>
      </c>
      <c r="R260" s="33">
        <v>186.48255072680089</v>
      </c>
      <c r="S260" s="33">
        <v>185.95884600781523</v>
      </c>
      <c r="T260" s="33">
        <v>190.13600613944999</v>
      </c>
      <c r="U260" s="33">
        <v>190.90086884311631</v>
      </c>
      <c r="V260" s="33">
        <v>254.87114582458233</v>
      </c>
      <c r="W260" s="33">
        <v>250.76420187336302</v>
      </c>
      <c r="X260" s="33">
        <v>230.87088089771541</v>
      </c>
      <c r="Y260" s="33">
        <v>213.44230053042173</v>
      </c>
      <c r="DA260" s="60" t="s">
        <v>2508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3.860266745302654</v>
      </c>
      <c r="C262" s="117">
        <f t="shared" si="122"/>
        <v>6.3340941863888176</v>
      </c>
      <c r="D262" s="117">
        <f t="shared" si="122"/>
        <v>6.2268233959637831</v>
      </c>
      <c r="E262" s="117">
        <f t="shared" si="122"/>
        <v>7.3353103339452703</v>
      </c>
      <c r="F262" s="117">
        <f t="shared" si="122"/>
        <v>5.9463542601526305</v>
      </c>
      <c r="G262" s="117">
        <f t="shared" si="122"/>
        <v>7.0514579435941673</v>
      </c>
      <c r="H262" s="117">
        <f t="shared" si="122"/>
        <v>3.4790190711450006</v>
      </c>
      <c r="I262" s="117">
        <f t="shared" si="122"/>
        <v>4.616817525992297</v>
      </c>
      <c r="J262" s="117">
        <f t="shared" si="122"/>
        <v>6.9754778548202827</v>
      </c>
      <c r="K262" s="117">
        <f t="shared" si="122"/>
        <v>8.102668741331609</v>
      </c>
      <c r="L262" s="117">
        <f t="shared" si="122"/>
        <v>5.7671840988049956</v>
      </c>
      <c r="M262" s="117">
        <f t="shared" si="122"/>
        <v>4.6243797890974108</v>
      </c>
      <c r="N262" s="117">
        <f t="shared" si="122"/>
        <v>3.4468859820237201</v>
      </c>
      <c r="O262" s="117">
        <f t="shared" si="122"/>
        <v>4.5589713644376557</v>
      </c>
      <c r="P262" s="117">
        <f t="shared" si="122"/>
        <v>4.5303835757941195</v>
      </c>
      <c r="Q262" s="117">
        <f t="shared" si="122"/>
        <v>5.5399652510586037</v>
      </c>
      <c r="R262" s="117">
        <f t="shared" ref="R262:V262" si="123">R263+R266+R268+R281</f>
        <v>4.3820705434855052</v>
      </c>
      <c r="S262" s="117">
        <f t="shared" si="123"/>
        <v>4.3423345865294083</v>
      </c>
      <c r="T262" s="117">
        <f t="shared" si="123"/>
        <v>4.3047168211290536</v>
      </c>
      <c r="U262" s="117">
        <f t="shared" si="123"/>
        <v>4.2318292817743624</v>
      </c>
      <c r="V262" s="117">
        <f t="shared" si="123"/>
        <v>5.2386214907477431</v>
      </c>
      <c r="W262" s="117">
        <f t="shared" ref="W262:Y262" si="124">W263+W266+W268+W281</f>
        <v>5.1211374761425752</v>
      </c>
      <c r="X262" s="117">
        <f t="shared" si="124"/>
        <v>3.9931636173839187</v>
      </c>
      <c r="Y262" s="117">
        <f t="shared" si="124"/>
        <v>2.9580116881896616</v>
      </c>
      <c r="DA262" s="129" t="s">
        <v>2654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:Y263" si="127">SUM(W264:W265)</f>
        <v>0</v>
      </c>
      <c r="X263" s="122">
        <f t="shared" si="127"/>
        <v>0</v>
      </c>
      <c r="Y263" s="122">
        <f t="shared" si="127"/>
        <v>0</v>
      </c>
      <c r="DA263" s="130" t="s">
        <v>2655</v>
      </c>
    </row>
    <row r="264" spans="1:105" ht="12" customHeight="1" x14ac:dyDescent="0.25">
      <c r="A264" s="97" t="s">
        <v>199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X264" s="98">
        <v>0</v>
      </c>
      <c r="Y264" s="98">
        <v>0</v>
      </c>
      <c r="DA264" s="63" t="s">
        <v>2656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X265" s="98">
        <v>0</v>
      </c>
      <c r="Y265" s="98">
        <v>0</v>
      </c>
      <c r="DA265" s="63" t="s">
        <v>2657</v>
      </c>
    </row>
    <row r="266" spans="1:105" ht="12" customHeight="1" x14ac:dyDescent="0.25">
      <c r="A266" s="121" t="s">
        <v>92</v>
      </c>
      <c r="B266" s="122">
        <f t="shared" ref="B266:Y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X266" s="122">
        <f t="shared" si="128"/>
        <v>0</v>
      </c>
      <c r="Y266" s="122">
        <f t="shared" si="128"/>
        <v>0</v>
      </c>
      <c r="DA266" s="130" t="s">
        <v>2658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X267" s="98">
        <v>0</v>
      </c>
      <c r="Y267" s="98">
        <v>0</v>
      </c>
      <c r="DA267" s="63" t="s">
        <v>2659</v>
      </c>
    </row>
    <row r="268" spans="1:105" ht="12" customHeight="1" x14ac:dyDescent="0.25">
      <c r="A268" s="121" t="s">
        <v>55</v>
      </c>
      <c r="B268" s="122">
        <v>0</v>
      </c>
      <c r="C268" s="122">
        <v>0</v>
      </c>
      <c r="D268" s="122">
        <v>0</v>
      </c>
      <c r="E268" s="122">
        <v>0</v>
      </c>
      <c r="F268" s="122">
        <v>0</v>
      </c>
      <c r="G268" s="122">
        <v>0</v>
      </c>
      <c r="H268" s="122">
        <v>0</v>
      </c>
      <c r="I268" s="122">
        <v>0</v>
      </c>
      <c r="J268" s="122">
        <v>0</v>
      </c>
      <c r="K268" s="122">
        <v>0</v>
      </c>
      <c r="L268" s="122">
        <v>0</v>
      </c>
      <c r="M268" s="122">
        <v>0</v>
      </c>
      <c r="N268" s="122">
        <v>0</v>
      </c>
      <c r="O268" s="122">
        <v>0</v>
      </c>
      <c r="P268" s="122">
        <v>0</v>
      </c>
      <c r="Q268" s="122">
        <v>0</v>
      </c>
      <c r="R268" s="122">
        <v>0</v>
      </c>
      <c r="S268" s="122">
        <v>0</v>
      </c>
      <c r="T268" s="122">
        <v>0</v>
      </c>
      <c r="U268" s="122">
        <v>0</v>
      </c>
      <c r="V268" s="122">
        <v>0</v>
      </c>
      <c r="W268" s="122">
        <v>0</v>
      </c>
      <c r="X268" s="122">
        <v>0</v>
      </c>
      <c r="Y268" s="122">
        <v>0</v>
      </c>
      <c r="DA268" s="130" t="s">
        <v>2660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X269" s="98">
        <v>0</v>
      </c>
      <c r="Y269" s="98">
        <v>0</v>
      </c>
      <c r="DA269" s="63" t="s">
        <v>2661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X270" s="98">
        <v>0</v>
      </c>
      <c r="Y270" s="98">
        <v>0</v>
      </c>
      <c r="DA270" s="63" t="s">
        <v>2662</v>
      </c>
    </row>
    <row r="271" spans="1:105" ht="12" customHeight="1" x14ac:dyDescent="0.25">
      <c r="A271" s="100" t="s">
        <v>199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X271" s="101">
        <v>0</v>
      </c>
      <c r="Y271" s="101">
        <v>0</v>
      </c>
      <c r="DA271" s="131" t="s">
        <v>2663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X272" s="104">
        <v>0</v>
      </c>
      <c r="Y272" s="104">
        <v>0</v>
      </c>
      <c r="DA272" s="132" t="s">
        <v>2664</v>
      </c>
    </row>
    <row r="273" spans="1:105" ht="12" customHeight="1" x14ac:dyDescent="0.25">
      <c r="A273" s="106" t="s">
        <v>124</v>
      </c>
      <c r="B273" s="101">
        <v>0</v>
      </c>
      <c r="C273" s="101">
        <v>0</v>
      </c>
      <c r="D273" s="101">
        <v>0</v>
      </c>
      <c r="E273" s="101">
        <v>0</v>
      </c>
      <c r="F273" s="101">
        <v>0</v>
      </c>
      <c r="G273" s="101">
        <v>0</v>
      </c>
      <c r="H273" s="101">
        <v>0</v>
      </c>
      <c r="I273" s="101">
        <v>0</v>
      </c>
      <c r="J273" s="101">
        <v>0</v>
      </c>
      <c r="K273" s="101">
        <v>0</v>
      </c>
      <c r="L273" s="101">
        <v>0</v>
      </c>
      <c r="M273" s="101">
        <v>0</v>
      </c>
      <c r="N273" s="101">
        <v>0</v>
      </c>
      <c r="O273" s="101">
        <v>0</v>
      </c>
      <c r="P273" s="101">
        <v>0</v>
      </c>
      <c r="Q273" s="101">
        <v>0</v>
      </c>
      <c r="R273" s="101">
        <v>0</v>
      </c>
      <c r="S273" s="101">
        <v>0</v>
      </c>
      <c r="T273" s="101">
        <v>0</v>
      </c>
      <c r="U273" s="101">
        <v>0</v>
      </c>
      <c r="V273" s="101">
        <v>0</v>
      </c>
      <c r="W273" s="101">
        <v>0</v>
      </c>
      <c r="X273" s="101">
        <v>0</v>
      </c>
      <c r="Y273" s="101">
        <v>0</v>
      </c>
      <c r="DA273" s="131" t="s">
        <v>2665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0</v>
      </c>
      <c r="M274" s="104">
        <v>0</v>
      </c>
      <c r="N274" s="104">
        <v>0</v>
      </c>
      <c r="O274" s="104">
        <v>0</v>
      </c>
      <c r="P274" s="104">
        <v>0</v>
      </c>
      <c r="Q274" s="104">
        <v>0</v>
      </c>
      <c r="R274" s="104">
        <v>0</v>
      </c>
      <c r="S274" s="104">
        <v>0</v>
      </c>
      <c r="T274" s="104">
        <v>0</v>
      </c>
      <c r="U274" s="104">
        <v>0</v>
      </c>
      <c r="V274" s="104">
        <v>0</v>
      </c>
      <c r="W274" s="104">
        <v>0</v>
      </c>
      <c r="X274" s="104">
        <v>0</v>
      </c>
      <c r="Y274" s="104">
        <v>0</v>
      </c>
      <c r="DA274" s="132" t="s">
        <v>2666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0</v>
      </c>
      <c r="M275" s="98">
        <v>0</v>
      </c>
      <c r="N275" s="98">
        <v>0</v>
      </c>
      <c r="O275" s="98">
        <v>0</v>
      </c>
      <c r="P275" s="98">
        <v>0</v>
      </c>
      <c r="Q275" s="98">
        <v>0</v>
      </c>
      <c r="R275" s="98">
        <v>0</v>
      </c>
      <c r="S275" s="98">
        <v>0</v>
      </c>
      <c r="T275" s="98">
        <v>0</v>
      </c>
      <c r="U275" s="98">
        <v>0</v>
      </c>
      <c r="V275" s="98">
        <v>0</v>
      </c>
      <c r="W275" s="98">
        <v>0</v>
      </c>
      <c r="X275" s="98">
        <v>0</v>
      </c>
      <c r="Y275" s="98">
        <v>0</v>
      </c>
      <c r="DA275" s="63" t="s">
        <v>2667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X276" s="98">
        <v>0</v>
      </c>
      <c r="Y276" s="98">
        <v>0</v>
      </c>
      <c r="DA276" s="63" t="s">
        <v>2668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X277" s="101">
        <v>0</v>
      </c>
      <c r="Y277" s="101">
        <v>0</v>
      </c>
      <c r="DA277" s="131" t="s">
        <v>2669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X278" s="104">
        <v>0</v>
      </c>
      <c r="Y278" s="104">
        <v>0</v>
      </c>
      <c r="DA278" s="132" t="s">
        <v>2670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X279" s="98">
        <v>0</v>
      </c>
      <c r="Y279" s="98">
        <v>0</v>
      </c>
      <c r="DA279" s="63" t="s">
        <v>2671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X280" s="98">
        <v>0</v>
      </c>
      <c r="Y280" s="98">
        <v>0</v>
      </c>
      <c r="DA280" s="63" t="s">
        <v>2672</v>
      </c>
    </row>
    <row r="281" spans="1:105" ht="12" customHeight="1" x14ac:dyDescent="0.25">
      <c r="A281" s="121" t="s">
        <v>54</v>
      </c>
      <c r="B281" s="122">
        <v>3.860266745302654</v>
      </c>
      <c r="C281" s="122">
        <v>6.3340941863888176</v>
      </c>
      <c r="D281" s="122">
        <v>6.2268233959637831</v>
      </c>
      <c r="E281" s="122">
        <v>7.3353103339452703</v>
      </c>
      <c r="F281" s="122">
        <v>5.9463542601526305</v>
      </c>
      <c r="G281" s="122">
        <v>7.0514579435941673</v>
      </c>
      <c r="H281" s="122">
        <v>3.4790190711450006</v>
      </c>
      <c r="I281" s="122">
        <v>4.616817525992297</v>
      </c>
      <c r="J281" s="122">
        <v>6.9754778548202827</v>
      </c>
      <c r="K281" s="122">
        <v>8.102668741331609</v>
      </c>
      <c r="L281" s="122">
        <v>5.7671840988049956</v>
      </c>
      <c r="M281" s="122">
        <v>4.6243797890974108</v>
      </c>
      <c r="N281" s="122">
        <v>3.4468859820237201</v>
      </c>
      <c r="O281" s="122">
        <v>4.5589713644376557</v>
      </c>
      <c r="P281" s="122">
        <v>4.5303835757941195</v>
      </c>
      <c r="Q281" s="122">
        <v>5.5399652510586037</v>
      </c>
      <c r="R281" s="122">
        <v>4.3820705434855052</v>
      </c>
      <c r="S281" s="122">
        <v>4.3423345865294083</v>
      </c>
      <c r="T281" s="122">
        <v>4.3047168211290536</v>
      </c>
      <c r="U281" s="122">
        <v>4.2318292817743624</v>
      </c>
      <c r="V281" s="122">
        <v>5.2386214907477431</v>
      </c>
      <c r="W281" s="122">
        <v>5.1211374761425752</v>
      </c>
      <c r="X281" s="122">
        <v>3.9931636173839187</v>
      </c>
      <c r="Y281" s="122">
        <v>2.9580116881896616</v>
      </c>
      <c r="DA281" s="130" t="s">
        <v>2673</v>
      </c>
    </row>
    <row r="282" spans="1:105" ht="12" customHeight="1" x14ac:dyDescent="0.25">
      <c r="A282" s="97" t="s">
        <v>202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X282" s="98">
        <v>0</v>
      </c>
      <c r="Y282" s="98">
        <v>0</v>
      </c>
      <c r="DA282" s="63" t="s">
        <v>2674</v>
      </c>
    </row>
    <row r="283" spans="1:105" ht="12" customHeight="1" x14ac:dyDescent="0.25">
      <c r="A283" s="97" t="s">
        <v>50</v>
      </c>
      <c r="B283" s="98">
        <v>38.872364257013835</v>
      </c>
      <c r="C283" s="98">
        <v>60.039887963454298</v>
      </c>
      <c r="D283" s="98">
        <v>56.51506280250959</v>
      </c>
      <c r="E283" s="98">
        <v>64.294113197969651</v>
      </c>
      <c r="F283" s="98">
        <v>54.960506217261297</v>
      </c>
      <c r="G283" s="98">
        <v>68.115060406413264</v>
      </c>
      <c r="H283" s="98">
        <v>35.840839966346579</v>
      </c>
      <c r="I283" s="98">
        <v>47.928530677097932</v>
      </c>
      <c r="J283" s="98">
        <v>67.469529532578264</v>
      </c>
      <c r="K283" s="98">
        <v>79.078417352258967</v>
      </c>
      <c r="L283" s="98">
        <v>62.182473580575625</v>
      </c>
      <c r="M283" s="98">
        <v>60.328094310935825</v>
      </c>
      <c r="N283" s="98">
        <v>50.591136777266982</v>
      </c>
      <c r="O283" s="98">
        <v>69.041262859805158</v>
      </c>
      <c r="P283" s="98">
        <v>66.013859793637877</v>
      </c>
      <c r="Q283" s="98">
        <v>81.35098000281927</v>
      </c>
      <c r="R283" s="98">
        <v>64.701864921702139</v>
      </c>
      <c r="S283" s="98">
        <v>66.591434180415717</v>
      </c>
      <c r="T283" s="98">
        <v>69.344852707051601</v>
      </c>
      <c r="U283" s="98">
        <v>70.569777283395112</v>
      </c>
      <c r="V283" s="98">
        <v>91.679670011987682</v>
      </c>
      <c r="W283" s="98">
        <v>96.481525700351611</v>
      </c>
      <c r="X283" s="98">
        <v>84.670101213659791</v>
      </c>
      <c r="Y283" s="98">
        <v>71.720971333738404</v>
      </c>
      <c r="DA283" s="63" t="s">
        <v>2675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DA284" s="60" t="s">
        <v>2676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282.62286282767025</v>
      </c>
      <c r="C286" s="118">
        <f t="shared" si="129"/>
        <v>307.05356053643106</v>
      </c>
      <c r="D286" s="118">
        <f t="shared" si="129"/>
        <v>305.1159292135261</v>
      </c>
      <c r="E286" s="118">
        <f t="shared" si="129"/>
        <v>298.25563341246942</v>
      </c>
      <c r="F286" s="118">
        <f t="shared" si="129"/>
        <v>285.31276195643409</v>
      </c>
      <c r="G286" s="118">
        <f t="shared" si="129"/>
        <v>274.20834959243865</v>
      </c>
      <c r="H286" s="118">
        <f t="shared" si="129"/>
        <v>267.34086679122214</v>
      </c>
      <c r="I286" s="118">
        <f t="shared" si="129"/>
        <v>255.59065272906398</v>
      </c>
      <c r="J286" s="118">
        <f t="shared" si="129"/>
        <v>253.70205083787849</v>
      </c>
      <c r="K286" s="118">
        <f t="shared" si="129"/>
        <v>257.74843904712867</v>
      </c>
      <c r="L286" s="118">
        <f t="shared" si="129"/>
        <v>277.4144419353309</v>
      </c>
      <c r="M286" s="118">
        <f t="shared" si="129"/>
        <v>234.15480507990128</v>
      </c>
      <c r="N286" s="118">
        <f t="shared" si="129"/>
        <v>248.65752218530943</v>
      </c>
      <c r="O286" s="118">
        <f t="shared" si="129"/>
        <v>230.50204391646716</v>
      </c>
      <c r="P286" s="118">
        <f t="shared" si="129"/>
        <v>229.03582332686727</v>
      </c>
      <c r="Q286" s="118">
        <f t="shared" si="129"/>
        <v>215.58347166008278</v>
      </c>
      <c r="R286" s="118">
        <f t="shared" ref="R286:V286" si="130">R287+R290+R292+R305</f>
        <v>232.80065310428785</v>
      </c>
      <c r="S286" s="118">
        <f t="shared" si="130"/>
        <v>227.02335631771243</v>
      </c>
      <c r="T286" s="118">
        <f t="shared" si="130"/>
        <v>220.6362412511578</v>
      </c>
      <c r="U286" s="118">
        <f t="shared" si="130"/>
        <v>215.86460646871291</v>
      </c>
      <c r="V286" s="118">
        <f t="shared" si="130"/>
        <v>198.11274517871391</v>
      </c>
      <c r="W286" s="118">
        <f t="shared" ref="W286:Y286" si="131">W287+W290+W292+W305</f>
        <v>220.02538725683343</v>
      </c>
      <c r="X286" s="118">
        <f t="shared" si="131"/>
        <v>205.66125128221384</v>
      </c>
      <c r="Y286" s="118">
        <f t="shared" si="131"/>
        <v>201.61952039849754</v>
      </c>
      <c r="DA286" s="129" t="s">
        <v>2822</v>
      </c>
    </row>
    <row r="287" spans="1:105" ht="12" customHeight="1" x14ac:dyDescent="0.25">
      <c r="A287" s="121" t="s">
        <v>57</v>
      </c>
      <c r="B287" s="123">
        <f t="shared" ref="B287:Q287" si="132">SUM(B288:B289)</f>
        <v>259.26120806642712</v>
      </c>
      <c r="C287" s="123">
        <f t="shared" si="132"/>
        <v>283.82109200875914</v>
      </c>
      <c r="D287" s="123">
        <f t="shared" si="132"/>
        <v>282.00699470179092</v>
      </c>
      <c r="E287" s="123">
        <f t="shared" si="132"/>
        <v>275.89091629883404</v>
      </c>
      <c r="F287" s="123">
        <f t="shared" si="132"/>
        <v>263.10331015340444</v>
      </c>
      <c r="G287" s="123">
        <f t="shared" si="132"/>
        <v>251.72089362955131</v>
      </c>
      <c r="H287" s="123">
        <f t="shared" si="132"/>
        <v>245.38258057664021</v>
      </c>
      <c r="I287" s="123">
        <f t="shared" si="132"/>
        <v>234.49604021542078</v>
      </c>
      <c r="J287" s="123">
        <f t="shared" si="132"/>
        <v>232.73771795187398</v>
      </c>
      <c r="K287" s="123">
        <f t="shared" si="132"/>
        <v>236.37473641372557</v>
      </c>
      <c r="L287" s="123">
        <f t="shared" si="132"/>
        <v>256.04036689897981</v>
      </c>
      <c r="M287" s="123">
        <f t="shared" si="132"/>
        <v>212.5937907663442</v>
      </c>
      <c r="N287" s="123">
        <f t="shared" si="132"/>
        <v>227.33950377189009</v>
      </c>
      <c r="O287" s="123">
        <f t="shared" si="132"/>
        <v>209.45235824917091</v>
      </c>
      <c r="P287" s="123">
        <f t="shared" si="132"/>
        <v>208.54133151012269</v>
      </c>
      <c r="Q287" s="123">
        <f t="shared" si="132"/>
        <v>195.57336047130326</v>
      </c>
      <c r="R287" s="123">
        <f t="shared" ref="R287:V287" si="133">SUM(R288:R289)</f>
        <v>213.17279909621396</v>
      </c>
      <c r="S287" s="123">
        <f t="shared" si="133"/>
        <v>208.2352329517546</v>
      </c>
      <c r="T287" s="123">
        <f t="shared" si="133"/>
        <v>202.44176454365851</v>
      </c>
      <c r="U287" s="123">
        <f t="shared" si="133"/>
        <v>198.23227853225475</v>
      </c>
      <c r="V287" s="123">
        <f t="shared" si="133"/>
        <v>180.20193332580803</v>
      </c>
      <c r="W287" s="123">
        <f t="shared" ref="W287:Y287" si="134">SUM(W288:W289)</f>
        <v>202.73476422633772</v>
      </c>
      <c r="X287" s="123">
        <f t="shared" si="134"/>
        <v>189.59128362057331</v>
      </c>
      <c r="Y287" s="123">
        <f t="shared" si="134"/>
        <v>185.89352566802671</v>
      </c>
      <c r="DA287" s="130" t="s">
        <v>2823</v>
      </c>
    </row>
    <row r="288" spans="1:105" ht="12" customHeight="1" x14ac:dyDescent="0.25">
      <c r="A288" s="97" t="s">
        <v>199</v>
      </c>
      <c r="B288" s="99">
        <v>258.08386394525911</v>
      </c>
      <c r="C288" s="99">
        <v>282.50769647729953</v>
      </c>
      <c r="D288" s="99">
        <v>280.70363890182938</v>
      </c>
      <c r="E288" s="99">
        <v>274.60387817102821</v>
      </c>
      <c r="F288" s="99">
        <v>261.87592377180556</v>
      </c>
      <c r="G288" s="99">
        <v>250.53489752713426</v>
      </c>
      <c r="H288" s="99">
        <v>244.21093348622446</v>
      </c>
      <c r="I288" s="99">
        <v>233.35981274208893</v>
      </c>
      <c r="J288" s="99">
        <v>231.59617796911223</v>
      </c>
      <c r="K288" s="99">
        <v>235.19532896794246</v>
      </c>
      <c r="L288" s="99">
        <v>254.73534575382183</v>
      </c>
      <c r="M288" s="99">
        <v>211.50185256971193</v>
      </c>
      <c r="N288" s="99">
        <v>226.14410780877424</v>
      </c>
      <c r="O288" s="99">
        <v>208.33726213651605</v>
      </c>
      <c r="P288" s="99">
        <v>207.4342039683853</v>
      </c>
      <c r="Q288" s="99">
        <v>194.53787274010969</v>
      </c>
      <c r="R288" s="99">
        <v>212.0341318610989</v>
      </c>
      <c r="S288" s="99">
        <v>207.11755743802735</v>
      </c>
      <c r="T288" s="99">
        <v>201.34949275489527</v>
      </c>
      <c r="U288" s="99">
        <v>197.15188814147245</v>
      </c>
      <c r="V288" s="99">
        <v>179.20704384975863</v>
      </c>
      <c r="W288" s="99">
        <v>201.59375468351539</v>
      </c>
      <c r="X288" s="99">
        <v>188.51662396728236</v>
      </c>
      <c r="Y288" s="99">
        <v>184.82618408921363</v>
      </c>
      <c r="DA288" s="63" t="s">
        <v>2824</v>
      </c>
    </row>
    <row r="289" spans="1:105" ht="12" customHeight="1" x14ac:dyDescent="0.25">
      <c r="A289" s="97" t="s">
        <v>53</v>
      </c>
      <c r="B289" s="99">
        <v>1.1773441211680253</v>
      </c>
      <c r="C289" s="99">
        <v>1.3133955314596089</v>
      </c>
      <c r="D289" s="99">
        <v>1.3033557999615251</v>
      </c>
      <c r="E289" s="99">
        <v>1.2870381278058163</v>
      </c>
      <c r="F289" s="99">
        <v>1.2273863815988524</v>
      </c>
      <c r="G289" s="99">
        <v>1.1859961024170487</v>
      </c>
      <c r="H289" s="99">
        <v>1.1716470904157328</v>
      </c>
      <c r="I289" s="99">
        <v>1.1362274733318536</v>
      </c>
      <c r="J289" s="99">
        <v>1.1415399827617354</v>
      </c>
      <c r="K289" s="99">
        <v>1.1794074457831067</v>
      </c>
      <c r="L289" s="99">
        <v>1.3050211451579981</v>
      </c>
      <c r="M289" s="99">
        <v>1.091938196632271</v>
      </c>
      <c r="N289" s="99">
        <v>1.1953959631158442</v>
      </c>
      <c r="O289" s="99">
        <v>1.1150961126548664</v>
      </c>
      <c r="P289" s="99">
        <v>1.1071275417373776</v>
      </c>
      <c r="Q289" s="99">
        <v>1.0354877311935831</v>
      </c>
      <c r="R289" s="99">
        <v>1.1386672351150537</v>
      </c>
      <c r="S289" s="99">
        <v>1.1176755137272607</v>
      </c>
      <c r="T289" s="99">
        <v>1.0922717887632469</v>
      </c>
      <c r="U289" s="99">
        <v>1.0803903907822989</v>
      </c>
      <c r="V289" s="99">
        <v>0.9948894760493987</v>
      </c>
      <c r="W289" s="99">
        <v>1.1410095428223364</v>
      </c>
      <c r="X289" s="99">
        <v>1.074659653290942</v>
      </c>
      <c r="Y289" s="99">
        <v>1.0673415788130847</v>
      </c>
      <c r="DA289" s="63" t="s">
        <v>2825</v>
      </c>
    </row>
    <row r="290" spans="1:105" ht="12" customHeight="1" x14ac:dyDescent="0.25">
      <c r="A290" s="121" t="s">
        <v>92</v>
      </c>
      <c r="B290" s="123">
        <f t="shared" ref="B290:Y290" si="135">B291</f>
        <v>9.5405747361288387E-2</v>
      </c>
      <c r="C290" s="123">
        <f t="shared" si="135"/>
        <v>9.8554088619856525E-2</v>
      </c>
      <c r="D290" s="123">
        <f t="shared" si="135"/>
        <v>0.10031279177687923</v>
      </c>
      <c r="E290" s="123">
        <f t="shared" si="135"/>
        <v>0.12222040904068995</v>
      </c>
      <c r="F290" s="123">
        <f t="shared" si="135"/>
        <v>0.1025880790365124</v>
      </c>
      <c r="G290" s="123">
        <f t="shared" si="135"/>
        <v>0.10511320393737542</v>
      </c>
      <c r="H290" s="123">
        <f t="shared" si="135"/>
        <v>0.11063886082533546</v>
      </c>
      <c r="I290" s="123">
        <f t="shared" si="135"/>
        <v>0.11433414181100013</v>
      </c>
      <c r="J290" s="123">
        <f t="shared" si="135"/>
        <v>0.12475670095956043</v>
      </c>
      <c r="K290" s="123">
        <f t="shared" si="135"/>
        <v>0.13458869401824206</v>
      </c>
      <c r="L290" s="123">
        <f t="shared" si="135"/>
        <v>0.19109657320759704</v>
      </c>
      <c r="M290" s="123">
        <f t="shared" si="135"/>
        <v>0.15423307756267721</v>
      </c>
      <c r="N290" s="123">
        <f t="shared" si="135"/>
        <v>0.14881701890372059</v>
      </c>
      <c r="O290" s="123">
        <f t="shared" si="135"/>
        <v>0.14825488973285428</v>
      </c>
      <c r="P290" s="123">
        <f t="shared" si="135"/>
        <v>0.1540331532036342</v>
      </c>
      <c r="Q290" s="123">
        <f t="shared" si="135"/>
        <v>0.1445788278996934</v>
      </c>
      <c r="R290" s="123">
        <f t="shared" si="135"/>
        <v>0.14068418657006726</v>
      </c>
      <c r="S290" s="123">
        <f t="shared" si="135"/>
        <v>0.12938374868780753</v>
      </c>
      <c r="T290" s="123">
        <f t="shared" si="135"/>
        <v>0.12654697685223373</v>
      </c>
      <c r="U290" s="123">
        <f t="shared" si="135"/>
        <v>0.13797596145518448</v>
      </c>
      <c r="V290" s="123">
        <f t="shared" si="135"/>
        <v>0.15113363025224086</v>
      </c>
      <c r="W290" s="123">
        <f t="shared" si="135"/>
        <v>0.18621928652984129</v>
      </c>
      <c r="X290" s="123">
        <f t="shared" si="135"/>
        <v>0.17134248029083421</v>
      </c>
      <c r="Y290" s="123">
        <f t="shared" si="135"/>
        <v>0.18958758019151545</v>
      </c>
      <c r="DA290" s="130" t="s">
        <v>2826</v>
      </c>
    </row>
    <row r="291" spans="1:105" ht="12" customHeight="1" x14ac:dyDescent="0.25">
      <c r="A291" s="97" t="s">
        <v>53</v>
      </c>
      <c r="B291" s="99">
        <f>RES_hhdet_fecs!B86</f>
        <v>9.5405747361288387E-2</v>
      </c>
      <c r="C291" s="99">
        <f>RES_hhdet_fecs!C86</f>
        <v>9.8554088619856525E-2</v>
      </c>
      <c r="D291" s="99">
        <f>RES_hhdet_fecs!D86</f>
        <v>0.10031279177687923</v>
      </c>
      <c r="E291" s="99">
        <f>RES_hhdet_fecs!E86</f>
        <v>0.12222040904068995</v>
      </c>
      <c r="F291" s="99">
        <f>RES_hhdet_fecs!F86</f>
        <v>0.1025880790365124</v>
      </c>
      <c r="G291" s="99">
        <f>RES_hhdet_fecs!G86</f>
        <v>0.10511320393737542</v>
      </c>
      <c r="H291" s="99">
        <f>RES_hhdet_fecs!H86</f>
        <v>0.11063886082533546</v>
      </c>
      <c r="I291" s="99">
        <f>RES_hhdet_fecs!I86</f>
        <v>0.11433414181100013</v>
      </c>
      <c r="J291" s="99">
        <f>RES_hhdet_fecs!J86</f>
        <v>0.12475670095956043</v>
      </c>
      <c r="K291" s="99">
        <f>RES_hhdet_fecs!K86</f>
        <v>0.13458869401824206</v>
      </c>
      <c r="L291" s="99">
        <f>RES_hhdet_fecs!L86</f>
        <v>0.19109657320759704</v>
      </c>
      <c r="M291" s="99">
        <f>RES_hhdet_fecs!M86</f>
        <v>0.15423307756267721</v>
      </c>
      <c r="N291" s="99">
        <f>RES_hhdet_fecs!N86</f>
        <v>0.14881701890372059</v>
      </c>
      <c r="O291" s="99">
        <f>RES_hhdet_fecs!O86</f>
        <v>0.14825488973285428</v>
      </c>
      <c r="P291" s="99">
        <f>RES_hhdet_fecs!P86</f>
        <v>0.1540331532036342</v>
      </c>
      <c r="Q291" s="99">
        <f>RES_hhdet_fecs!Q86</f>
        <v>0.1445788278996934</v>
      </c>
      <c r="R291" s="99">
        <f>RES_hhdet_fecs!R86</f>
        <v>0.14068418657006726</v>
      </c>
      <c r="S291" s="99">
        <f>RES_hhdet_fecs!S86</f>
        <v>0.12938374868780753</v>
      </c>
      <c r="T291" s="99">
        <f>RES_hhdet_fecs!T86</f>
        <v>0.12654697685223373</v>
      </c>
      <c r="U291" s="99">
        <f>RES_hhdet_fecs!U86</f>
        <v>0.13797596145518448</v>
      </c>
      <c r="V291" s="99">
        <f>RES_hhdet_fecs!V86</f>
        <v>0.15113363025224086</v>
      </c>
      <c r="W291" s="99">
        <f>RES_hhdet_fecs!W86</f>
        <v>0.18621928652984129</v>
      </c>
      <c r="X291" s="99">
        <f>RES_hhdet_fecs!X86</f>
        <v>0.17134248029083421</v>
      </c>
      <c r="Y291" s="99">
        <f>RES_hhdet_fecs!Y86</f>
        <v>0.18958758019151545</v>
      </c>
      <c r="DA291" s="63" t="s">
        <v>2827</v>
      </c>
    </row>
    <row r="292" spans="1:105" ht="12" customHeight="1" x14ac:dyDescent="0.25">
      <c r="A292" s="121" t="s">
        <v>55</v>
      </c>
      <c r="B292" s="123">
        <v>21.41361960646055</v>
      </c>
      <c r="C292" s="123">
        <v>21.213571366983416</v>
      </c>
      <c r="D292" s="123">
        <v>21.094614137480413</v>
      </c>
      <c r="E292" s="123">
        <v>20.302444239747341</v>
      </c>
      <c r="F292" s="123">
        <v>20.208938989611301</v>
      </c>
      <c r="G292" s="123">
        <v>20.421437698368926</v>
      </c>
      <c r="H292" s="123">
        <v>19.990640165344296</v>
      </c>
      <c r="I292" s="123">
        <v>19.09995040241315</v>
      </c>
      <c r="J292" s="123">
        <v>18.852942774487058</v>
      </c>
      <c r="K292" s="123">
        <v>19.097822437716065</v>
      </c>
      <c r="L292" s="123">
        <v>19.044168073650631</v>
      </c>
      <c r="M292" s="123">
        <v>19.282329623001988</v>
      </c>
      <c r="N292" s="123">
        <v>18.99653755654203</v>
      </c>
      <c r="O292" s="123">
        <v>18.706863497713588</v>
      </c>
      <c r="P292" s="123">
        <v>18.176063207492234</v>
      </c>
      <c r="Q292" s="123">
        <v>17.697146025712435</v>
      </c>
      <c r="R292" s="123">
        <v>17.356632407238155</v>
      </c>
      <c r="S292" s="123">
        <v>16.553251969204378</v>
      </c>
      <c r="T292" s="123">
        <v>15.946671393162591</v>
      </c>
      <c r="U292" s="123">
        <v>15.381191346062488</v>
      </c>
      <c r="V292" s="123">
        <v>14.999244114639156</v>
      </c>
      <c r="W292" s="123">
        <v>14.415118648642245</v>
      </c>
      <c r="X292" s="123">
        <v>13.430534451679591</v>
      </c>
      <c r="Y292" s="123">
        <v>13.270011206624899</v>
      </c>
      <c r="DA292" s="130" t="s">
        <v>2828</v>
      </c>
    </row>
    <row r="293" spans="1:105" ht="12" customHeight="1" x14ac:dyDescent="0.25">
      <c r="A293" s="97" t="s">
        <v>132</v>
      </c>
      <c r="B293" s="99">
        <v>26.188819589730148</v>
      </c>
      <c r="C293" s="99">
        <v>26.388506220940357</v>
      </c>
      <c r="D293" s="99">
        <v>25.729229691615732</v>
      </c>
      <c r="E293" s="99">
        <v>23.803768552397457</v>
      </c>
      <c r="F293" s="99">
        <v>23.711083851540135</v>
      </c>
      <c r="G293" s="99">
        <v>23.118169817189319</v>
      </c>
      <c r="H293" s="99">
        <v>22.106109448445675</v>
      </c>
      <c r="I293" s="99">
        <v>20.629652387758462</v>
      </c>
      <c r="J293" s="99">
        <v>20.386830287139613</v>
      </c>
      <c r="K293" s="99">
        <v>20.191393632356217</v>
      </c>
      <c r="L293" s="99">
        <v>20.081952987009547</v>
      </c>
      <c r="M293" s="99">
        <v>19.517653909241034</v>
      </c>
      <c r="N293" s="99">
        <v>19.039019022478211</v>
      </c>
      <c r="O293" s="99">
        <v>18.646276822027378</v>
      </c>
      <c r="P293" s="99">
        <v>18.226094818001808</v>
      </c>
      <c r="Q293" s="99">
        <v>17.703478484521259</v>
      </c>
      <c r="R293" s="99">
        <v>17.260364162541936</v>
      </c>
      <c r="S293" s="99">
        <v>16.352078822023799</v>
      </c>
      <c r="T293" s="99">
        <v>15.880565509822693</v>
      </c>
      <c r="U293" s="99">
        <v>15.300030113577515</v>
      </c>
      <c r="V293" s="99">
        <v>14.785416639278575</v>
      </c>
      <c r="W293" s="99">
        <v>14.194235311941215</v>
      </c>
      <c r="X293" s="99">
        <v>13.304593468748513</v>
      </c>
      <c r="Y293" s="99">
        <v>13.008194770127131</v>
      </c>
      <c r="DA293" s="63" t="s">
        <v>2829</v>
      </c>
    </row>
    <row r="294" spans="1:105" ht="12" customHeight="1" x14ac:dyDescent="0.25">
      <c r="A294" s="97" t="s">
        <v>131</v>
      </c>
      <c r="B294" s="99">
        <v>23.712565871197508</v>
      </c>
      <c r="C294" s="99">
        <v>23.649041866706096</v>
      </c>
      <c r="D294" s="99">
        <v>23.331474689370992</v>
      </c>
      <c r="E294" s="99">
        <v>21.944156890536075</v>
      </c>
      <c r="F294" s="99">
        <v>21.63323284584968</v>
      </c>
      <c r="G294" s="99">
        <v>21.267031952003013</v>
      </c>
      <c r="H294" s="99">
        <v>19.782405525031376</v>
      </c>
      <c r="I294" s="99">
        <v>18.667843218132127</v>
      </c>
      <c r="J294" s="99">
        <v>18.444855545786933</v>
      </c>
      <c r="K294" s="99">
        <v>18.436929666455125</v>
      </c>
      <c r="L294" s="99">
        <v>18.45695140844991</v>
      </c>
      <c r="M294" s="99">
        <v>18.136489078965422</v>
      </c>
      <c r="N294" s="99">
        <v>18.0687160171904</v>
      </c>
      <c r="O294" s="99">
        <v>17.701638522463703</v>
      </c>
      <c r="P294" s="99">
        <v>17.286066590674828</v>
      </c>
      <c r="Q294" s="99">
        <v>16.824643341116957</v>
      </c>
      <c r="R294" s="99">
        <v>16.465866864235064</v>
      </c>
      <c r="S294" s="99">
        <v>15.55015792401092</v>
      </c>
      <c r="T294" s="99">
        <v>15.089350355463834</v>
      </c>
      <c r="U294" s="99">
        <v>14.561028506773177</v>
      </c>
      <c r="V294" s="99">
        <v>14.098606037162066</v>
      </c>
      <c r="W294" s="99">
        <v>13.605544570658083</v>
      </c>
      <c r="X294" s="99">
        <v>12.757576537727399</v>
      </c>
      <c r="Y294" s="99">
        <v>12.585013024357517</v>
      </c>
      <c r="DA294" s="63" t="s">
        <v>2830</v>
      </c>
    </row>
    <row r="295" spans="1:105" ht="12" customHeight="1" x14ac:dyDescent="0.25">
      <c r="A295" s="100" t="s">
        <v>199</v>
      </c>
      <c r="B295" s="102">
        <v>21.064132958131072</v>
      </c>
      <c r="C295" s="102">
        <v>20.816466374044431</v>
      </c>
      <c r="D295" s="102">
        <v>20.504630570221529</v>
      </c>
      <c r="E295" s="102">
        <v>19.194549288800189</v>
      </c>
      <c r="F295" s="102">
        <v>18.81547657752683</v>
      </c>
      <c r="G295" s="102">
        <v>18.480959146914167</v>
      </c>
      <c r="H295" s="102">
        <v>17.025469863804673</v>
      </c>
      <c r="I295" s="102">
        <v>16.169048408824178</v>
      </c>
      <c r="J295" s="102">
        <v>15.773622024279421</v>
      </c>
      <c r="K295" s="102">
        <v>15.714430898828262</v>
      </c>
      <c r="L295" s="102">
        <v>15.638087572450299</v>
      </c>
      <c r="M295" s="102">
        <v>15.366846358441068</v>
      </c>
      <c r="N295" s="102">
        <v>15.280427596009321</v>
      </c>
      <c r="O295" s="102">
        <v>14.897330888579722</v>
      </c>
      <c r="P295" s="102">
        <v>14.541619924788993</v>
      </c>
      <c r="Q295" s="102">
        <v>14.125147387744075</v>
      </c>
      <c r="R295" s="102">
        <v>13.83859247786844</v>
      </c>
      <c r="S295" s="102">
        <v>13.029705941577351</v>
      </c>
      <c r="T295" s="102">
        <v>12.615530163463037</v>
      </c>
      <c r="U295" s="102">
        <v>12.131024395619114</v>
      </c>
      <c r="V295" s="102">
        <v>11.703131446216979</v>
      </c>
      <c r="W295" s="102">
        <v>11.159311733918164</v>
      </c>
      <c r="X295" s="102">
        <v>10.430565804668475</v>
      </c>
      <c r="Y295" s="102">
        <v>10.421504834275645</v>
      </c>
      <c r="DA295" s="131" t="s">
        <v>2831</v>
      </c>
    </row>
    <row r="296" spans="1:105" ht="12" customHeight="1" x14ac:dyDescent="0.25">
      <c r="A296" s="103" t="s">
        <v>52</v>
      </c>
      <c r="B296" s="105">
        <v>2.6484329130664359</v>
      </c>
      <c r="C296" s="105">
        <v>2.8325754926616651</v>
      </c>
      <c r="D296" s="105">
        <v>2.8268441191494653</v>
      </c>
      <c r="E296" s="105">
        <v>2.7496076017358866</v>
      </c>
      <c r="F296" s="105">
        <v>2.8177562683228485</v>
      </c>
      <c r="G296" s="105">
        <v>2.7860728050888506</v>
      </c>
      <c r="H296" s="105">
        <v>2.7569356612267026</v>
      </c>
      <c r="I296" s="105">
        <v>2.4987948093079497</v>
      </c>
      <c r="J296" s="105">
        <v>2.6712335215075118</v>
      </c>
      <c r="K296" s="105">
        <v>2.7224987676268642</v>
      </c>
      <c r="L296" s="105">
        <v>2.8188638359996103</v>
      </c>
      <c r="M296" s="105">
        <v>2.7696427205243603</v>
      </c>
      <c r="N296" s="105">
        <v>2.7882884211810772</v>
      </c>
      <c r="O296" s="105">
        <v>2.804307633883985</v>
      </c>
      <c r="P296" s="105">
        <v>2.7444466658858362</v>
      </c>
      <c r="Q296" s="105">
        <v>2.6994959533728804</v>
      </c>
      <c r="R296" s="105">
        <v>2.6272743863666248</v>
      </c>
      <c r="S296" s="105">
        <v>2.5204519824335665</v>
      </c>
      <c r="T296" s="105">
        <v>2.4738201920007978</v>
      </c>
      <c r="U296" s="105">
        <v>2.4300041111540613</v>
      </c>
      <c r="V296" s="105">
        <v>2.3954745909450863</v>
      </c>
      <c r="W296" s="105">
        <v>2.4462328367399175</v>
      </c>
      <c r="X296" s="105">
        <v>2.327010733058922</v>
      </c>
      <c r="Y296" s="105">
        <v>2.1635081900818691</v>
      </c>
      <c r="DA296" s="132" t="s">
        <v>2832</v>
      </c>
    </row>
    <row r="297" spans="1:105" ht="12" customHeight="1" x14ac:dyDescent="0.25">
      <c r="A297" s="106" t="s">
        <v>124</v>
      </c>
      <c r="B297" s="102">
        <v>0</v>
      </c>
      <c r="C297" s="102">
        <v>0</v>
      </c>
      <c r="D297" s="102">
        <v>0</v>
      </c>
      <c r="E297" s="102">
        <v>0</v>
      </c>
      <c r="F297" s="102">
        <v>0</v>
      </c>
      <c r="G297" s="102">
        <v>0</v>
      </c>
      <c r="H297" s="102">
        <v>0</v>
      </c>
      <c r="I297" s="102">
        <v>0</v>
      </c>
      <c r="J297" s="102">
        <v>0</v>
      </c>
      <c r="K297" s="102">
        <v>0</v>
      </c>
      <c r="L297" s="102">
        <v>0</v>
      </c>
      <c r="M297" s="102">
        <v>0</v>
      </c>
      <c r="N297" s="102">
        <v>0</v>
      </c>
      <c r="O297" s="102">
        <v>0</v>
      </c>
      <c r="P297" s="102">
        <v>0</v>
      </c>
      <c r="Q297" s="102">
        <v>0</v>
      </c>
      <c r="R297" s="102">
        <v>0</v>
      </c>
      <c r="S297" s="102">
        <v>0</v>
      </c>
      <c r="T297" s="102">
        <v>0</v>
      </c>
      <c r="U297" s="102">
        <v>0</v>
      </c>
      <c r="V297" s="102">
        <v>0</v>
      </c>
      <c r="W297" s="102">
        <v>0</v>
      </c>
      <c r="X297" s="102">
        <v>0</v>
      </c>
      <c r="Y297" s="102">
        <v>0</v>
      </c>
      <c r="DA297" s="131" t="s">
        <v>2833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0</v>
      </c>
      <c r="L298" s="105">
        <v>0</v>
      </c>
      <c r="M298" s="105">
        <v>0</v>
      </c>
      <c r="N298" s="105">
        <v>0</v>
      </c>
      <c r="O298" s="105">
        <v>0</v>
      </c>
      <c r="P298" s="105">
        <v>0</v>
      </c>
      <c r="Q298" s="105">
        <v>0</v>
      </c>
      <c r="R298" s="105">
        <v>0</v>
      </c>
      <c r="S298" s="105">
        <v>0</v>
      </c>
      <c r="T298" s="105">
        <v>0</v>
      </c>
      <c r="U298" s="105">
        <v>0</v>
      </c>
      <c r="V298" s="105">
        <v>0</v>
      </c>
      <c r="W298" s="105">
        <v>0</v>
      </c>
      <c r="X298" s="105">
        <v>0</v>
      </c>
      <c r="Y298" s="105">
        <v>0</v>
      </c>
      <c r="DA298" s="132" t="s">
        <v>2834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0</v>
      </c>
      <c r="M299" s="99">
        <v>0</v>
      </c>
      <c r="N299" s="99">
        <v>0</v>
      </c>
      <c r="O299" s="99">
        <v>0</v>
      </c>
      <c r="P299" s="99">
        <v>0</v>
      </c>
      <c r="Q299" s="99">
        <v>0</v>
      </c>
      <c r="R299" s="99">
        <v>0</v>
      </c>
      <c r="S299" s="99">
        <v>0</v>
      </c>
      <c r="T299" s="99">
        <v>0</v>
      </c>
      <c r="U299" s="99">
        <v>0</v>
      </c>
      <c r="V299" s="99">
        <v>0</v>
      </c>
      <c r="W299" s="99">
        <v>0</v>
      </c>
      <c r="X299" s="99">
        <v>0</v>
      </c>
      <c r="Y299" s="99">
        <v>0</v>
      </c>
      <c r="DA299" s="63" t="s">
        <v>2835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0</v>
      </c>
      <c r="M300" s="99">
        <v>0</v>
      </c>
      <c r="N300" s="99">
        <v>0</v>
      </c>
      <c r="O300" s="99">
        <v>0</v>
      </c>
      <c r="P300" s="99">
        <v>0</v>
      </c>
      <c r="Q300" s="99">
        <v>0</v>
      </c>
      <c r="R300" s="99">
        <v>0</v>
      </c>
      <c r="S300" s="99">
        <v>0</v>
      </c>
      <c r="T300" s="99">
        <v>0</v>
      </c>
      <c r="U300" s="99">
        <v>0</v>
      </c>
      <c r="V300" s="99">
        <v>0</v>
      </c>
      <c r="W300" s="99">
        <v>0</v>
      </c>
      <c r="X300" s="99">
        <v>0</v>
      </c>
      <c r="Y300" s="99">
        <v>0</v>
      </c>
      <c r="DA300" s="63" t="s">
        <v>2836</v>
      </c>
    </row>
    <row r="301" spans="1:105" ht="12" customHeight="1" x14ac:dyDescent="0.25">
      <c r="A301" s="106" t="s">
        <v>122</v>
      </c>
      <c r="B301" s="102">
        <v>19.935090274138137</v>
      </c>
      <c r="C301" s="102">
        <v>19.529282618789757</v>
      </c>
      <c r="D301" s="102">
        <v>19.469933705634638</v>
      </c>
      <c r="E301" s="102">
        <v>18.983920132052987</v>
      </c>
      <c r="F301" s="102">
        <v>18.788269746312675</v>
      </c>
      <c r="G301" s="102">
        <v>19.247517817079572</v>
      </c>
      <c r="H301" s="102">
        <v>19.00493857765527</v>
      </c>
      <c r="I301" s="102">
        <v>18.333584023084018</v>
      </c>
      <c r="J301" s="102">
        <v>18.024733223089139</v>
      </c>
      <c r="K301" s="102">
        <v>18.475486318895644</v>
      </c>
      <c r="L301" s="102">
        <v>18.429075347000836</v>
      </c>
      <c r="M301" s="102">
        <v>19.166496952148798</v>
      </c>
      <c r="N301" s="102">
        <v>19.002427977311044</v>
      </c>
      <c r="O301" s="102">
        <v>18.778999464102526</v>
      </c>
      <c r="P301" s="102">
        <v>18.184681866256383</v>
      </c>
      <c r="Q301" s="102">
        <v>17.733313252210174</v>
      </c>
      <c r="R301" s="102">
        <v>17.45918463687066</v>
      </c>
      <c r="S301" s="102">
        <v>16.721689124580877</v>
      </c>
      <c r="T301" s="102">
        <v>16.031715413155727</v>
      </c>
      <c r="U301" s="102">
        <v>15.475453175822267</v>
      </c>
      <c r="V301" s="102">
        <v>15.181970509014819</v>
      </c>
      <c r="W301" s="102">
        <v>14.607344397137814</v>
      </c>
      <c r="X301" s="102">
        <v>13.559801176002761</v>
      </c>
      <c r="Y301" s="102">
        <v>13.500397612906637</v>
      </c>
      <c r="DA301" s="131" t="s">
        <v>2837</v>
      </c>
    </row>
    <row r="302" spans="1:105" ht="12" customHeight="1" x14ac:dyDescent="0.25">
      <c r="A302" s="107" t="s">
        <v>121</v>
      </c>
      <c r="B302" s="105">
        <v>18.822970561939982</v>
      </c>
      <c r="C302" s="105">
        <v>18.415731229630541</v>
      </c>
      <c r="D302" s="105">
        <v>18.391547768904871</v>
      </c>
      <c r="E302" s="105">
        <v>17.934479086886085</v>
      </c>
      <c r="F302" s="105">
        <v>17.762238050801578</v>
      </c>
      <c r="G302" s="105">
        <v>18.217035693331898</v>
      </c>
      <c r="H302" s="105">
        <v>17.983105678265769</v>
      </c>
      <c r="I302" s="105">
        <v>17.416727442715175</v>
      </c>
      <c r="J302" s="105">
        <v>17.081465074838995</v>
      </c>
      <c r="K302" s="105">
        <v>17.524915574018134</v>
      </c>
      <c r="L302" s="105">
        <v>17.480892759530384</v>
      </c>
      <c r="M302" s="105">
        <v>18.210785173979257</v>
      </c>
      <c r="N302" s="105">
        <v>18.058571481054361</v>
      </c>
      <c r="O302" s="105">
        <v>17.834298839348595</v>
      </c>
      <c r="P302" s="105">
        <v>17.240632158640366</v>
      </c>
      <c r="Q302" s="105">
        <v>16.823411825847124</v>
      </c>
      <c r="R302" s="105">
        <v>16.576072602964086</v>
      </c>
      <c r="S302" s="105">
        <v>15.920816180383079</v>
      </c>
      <c r="T302" s="105">
        <v>15.29883147339439</v>
      </c>
      <c r="U302" s="105">
        <v>14.813024550650914</v>
      </c>
      <c r="V302" s="105">
        <v>14.565037421149736</v>
      </c>
      <c r="W302" s="105">
        <v>14.023000024373896</v>
      </c>
      <c r="X302" s="105">
        <v>13.038251522407863</v>
      </c>
      <c r="Y302" s="105">
        <v>13.038123631443142</v>
      </c>
      <c r="DA302" s="132" t="s">
        <v>2838</v>
      </c>
    </row>
    <row r="303" spans="1:105" ht="12" customHeight="1" x14ac:dyDescent="0.25">
      <c r="A303" s="108" t="s">
        <v>53</v>
      </c>
      <c r="B303" s="99">
        <v>16.034205555815241</v>
      </c>
      <c r="C303" s="99">
        <v>15.583415456219489</v>
      </c>
      <c r="D303" s="99">
        <v>15.581603736442847</v>
      </c>
      <c r="E303" s="99">
        <v>15.129229839065996</v>
      </c>
      <c r="F303" s="99">
        <v>14.985045346013042</v>
      </c>
      <c r="G303" s="99">
        <v>15.405265081712461</v>
      </c>
      <c r="H303" s="99">
        <v>15.18191600223185</v>
      </c>
      <c r="I303" s="99">
        <v>14.860927154930161</v>
      </c>
      <c r="J303" s="99">
        <v>14.462906558100658</v>
      </c>
      <c r="K303" s="99">
        <v>14.839613516745704</v>
      </c>
      <c r="L303" s="99">
        <v>14.761514949431072</v>
      </c>
      <c r="M303" s="99">
        <v>15.416466347804283</v>
      </c>
      <c r="N303" s="99">
        <v>15.266001998053937</v>
      </c>
      <c r="O303" s="99">
        <v>15.04427812393749</v>
      </c>
      <c r="P303" s="99">
        <v>14.530621594408048</v>
      </c>
      <c r="Q303" s="99">
        <v>14.14139768510409</v>
      </c>
      <c r="R303" s="99">
        <v>13.939016952778035</v>
      </c>
      <c r="S303" s="99">
        <v>13.367278654189107</v>
      </c>
      <c r="T303" s="99">
        <v>12.83166634742966</v>
      </c>
      <c r="U303" s="99">
        <v>12.390636986494608</v>
      </c>
      <c r="V303" s="99">
        <v>12.150776898508678</v>
      </c>
      <c r="W303" s="99">
        <v>11.567247482783186</v>
      </c>
      <c r="X303" s="99">
        <v>10.736019119031322</v>
      </c>
      <c r="Y303" s="99">
        <v>10.867780892864657</v>
      </c>
      <c r="DA303" s="63" t="s">
        <v>2839</v>
      </c>
    </row>
    <row r="304" spans="1:105" ht="12" customHeight="1" x14ac:dyDescent="0.25">
      <c r="A304" s="108" t="s">
        <v>52</v>
      </c>
      <c r="B304" s="99">
        <v>2.7887650061247427</v>
      </c>
      <c r="C304" s="99">
        <v>2.8323157734110547</v>
      </c>
      <c r="D304" s="99">
        <v>2.8099440324620253</v>
      </c>
      <c r="E304" s="99">
        <v>2.8052492478200866</v>
      </c>
      <c r="F304" s="99">
        <v>2.777192704788531</v>
      </c>
      <c r="G304" s="99">
        <v>2.8117706116194423</v>
      </c>
      <c r="H304" s="99">
        <v>2.8011896760339181</v>
      </c>
      <c r="I304" s="99">
        <v>2.5558002877850137</v>
      </c>
      <c r="J304" s="99">
        <v>2.6185585167383372</v>
      </c>
      <c r="K304" s="99">
        <v>2.6853020572724295</v>
      </c>
      <c r="L304" s="99">
        <v>2.7193778100993122</v>
      </c>
      <c r="M304" s="99">
        <v>2.7943188261749725</v>
      </c>
      <c r="N304" s="99">
        <v>2.7925694830004195</v>
      </c>
      <c r="O304" s="99">
        <v>2.7900207154111056</v>
      </c>
      <c r="P304" s="99">
        <v>2.71001056423232</v>
      </c>
      <c r="Q304" s="99">
        <v>2.6820141407430338</v>
      </c>
      <c r="R304" s="99">
        <v>2.6370556501860491</v>
      </c>
      <c r="S304" s="99">
        <v>2.5535375261939706</v>
      </c>
      <c r="T304" s="99">
        <v>2.4671651259647298</v>
      </c>
      <c r="U304" s="99">
        <v>2.422387564156304</v>
      </c>
      <c r="V304" s="99">
        <v>2.414260522641055</v>
      </c>
      <c r="W304" s="99">
        <v>2.4557525415907131</v>
      </c>
      <c r="X304" s="99">
        <v>2.3022324033765384</v>
      </c>
      <c r="Y304" s="99">
        <v>2.1703427385784861</v>
      </c>
      <c r="DA304" s="63" t="s">
        <v>2840</v>
      </c>
    </row>
    <row r="305" spans="1:105" ht="12" customHeight="1" x14ac:dyDescent="0.25">
      <c r="A305" s="121" t="s">
        <v>54</v>
      </c>
      <c r="B305" s="123">
        <v>1.8526294074213048</v>
      </c>
      <c r="C305" s="123">
        <v>1.9203430720686845</v>
      </c>
      <c r="D305" s="123">
        <v>1.9140075824779159</v>
      </c>
      <c r="E305" s="123">
        <v>1.9400524648473758</v>
      </c>
      <c r="F305" s="123">
        <v>1.8979247343818049</v>
      </c>
      <c r="G305" s="123">
        <v>1.9609050605810017</v>
      </c>
      <c r="H305" s="123">
        <v>1.8570071884123087</v>
      </c>
      <c r="I305" s="123">
        <v>1.8803279694190409</v>
      </c>
      <c r="J305" s="123">
        <v>1.9866334105579064</v>
      </c>
      <c r="K305" s="123">
        <v>2.1412915016688006</v>
      </c>
      <c r="L305" s="123">
        <v>2.1388103894928974</v>
      </c>
      <c r="M305" s="123">
        <v>2.1244516129923983</v>
      </c>
      <c r="N305" s="123">
        <v>2.1726638379736047</v>
      </c>
      <c r="O305" s="123">
        <v>2.1945672798497839</v>
      </c>
      <c r="P305" s="123">
        <v>2.1643954560487</v>
      </c>
      <c r="Q305" s="123">
        <v>2.168386335167392</v>
      </c>
      <c r="R305" s="123">
        <v>2.130537414265667</v>
      </c>
      <c r="S305" s="123">
        <v>2.1054876480656195</v>
      </c>
      <c r="T305" s="123">
        <v>2.1212583374844427</v>
      </c>
      <c r="U305" s="123">
        <v>2.1131606289404878</v>
      </c>
      <c r="V305" s="123">
        <v>2.7604341080144508</v>
      </c>
      <c r="W305" s="123">
        <v>2.689285095323604</v>
      </c>
      <c r="X305" s="123">
        <v>2.4680907296701196</v>
      </c>
      <c r="Y305" s="123">
        <v>2.2663959436543912</v>
      </c>
      <c r="DA305" s="130" t="s">
        <v>2841</v>
      </c>
    </row>
    <row r="306" spans="1:105" ht="12" customHeight="1" x14ac:dyDescent="0.25">
      <c r="A306" s="97" t="s">
        <v>202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X306" s="99">
        <v>0</v>
      </c>
      <c r="Y306" s="99">
        <v>0</v>
      </c>
      <c r="DA306" s="63" t="s">
        <v>2842</v>
      </c>
    </row>
    <row r="307" spans="1:105" ht="12" customHeight="1" x14ac:dyDescent="0.25">
      <c r="A307" s="97" t="s">
        <v>50</v>
      </c>
      <c r="B307" s="99">
        <v>1.6594814458709102</v>
      </c>
      <c r="C307" s="99">
        <v>2.5584342882053566</v>
      </c>
      <c r="D307" s="99">
        <v>2.4026038702604708</v>
      </c>
      <c r="E307" s="99">
        <v>2.7249155987612506</v>
      </c>
      <c r="F307" s="99">
        <v>2.3211548480121351</v>
      </c>
      <c r="G307" s="99">
        <v>2.8580095444590117</v>
      </c>
      <c r="H307" s="99">
        <v>1.4933311540395664</v>
      </c>
      <c r="I307" s="99">
        <v>1.9819539159804547</v>
      </c>
      <c r="J307" s="99">
        <v>2.7814511775189281</v>
      </c>
      <c r="K307" s="99">
        <v>3.254868767891284</v>
      </c>
      <c r="L307" s="99">
        <v>2.5525673195765872</v>
      </c>
      <c r="M307" s="99">
        <v>2.4571917613323198</v>
      </c>
      <c r="N307" s="99">
        <v>2.0500110930658186</v>
      </c>
      <c r="O307" s="99">
        <v>2.7879802477873166</v>
      </c>
      <c r="P307" s="99">
        <v>2.6493398721744419</v>
      </c>
      <c r="Q307" s="99">
        <v>3.2478065479205216</v>
      </c>
      <c r="R307" s="99">
        <v>2.5729912878336583</v>
      </c>
      <c r="S307" s="99">
        <v>2.6445143724367153</v>
      </c>
      <c r="T307" s="99">
        <v>2.7455401959312402</v>
      </c>
      <c r="U307" s="99">
        <v>2.8105685904130628</v>
      </c>
      <c r="V307" s="99">
        <v>3.6359963077413489</v>
      </c>
      <c r="W307" s="99">
        <v>3.8266208108410105</v>
      </c>
      <c r="X307" s="99">
        <v>3.4070750956925711</v>
      </c>
      <c r="Y307" s="99">
        <v>2.9204254229786106</v>
      </c>
      <c r="DA307" s="63" t="s">
        <v>2843</v>
      </c>
    </row>
    <row r="308" spans="1:105" ht="12" customHeight="1" x14ac:dyDescent="0.25">
      <c r="A308" s="109" t="s">
        <v>120</v>
      </c>
      <c r="B308" s="110">
        <v>1.8739249796916213</v>
      </c>
      <c r="C308" s="110">
        <v>1.8450862035212345</v>
      </c>
      <c r="D308" s="110">
        <v>1.8535082921498192</v>
      </c>
      <c r="E308" s="110">
        <v>1.838975644980303</v>
      </c>
      <c r="F308" s="110">
        <v>1.8465788253183799</v>
      </c>
      <c r="G308" s="110">
        <v>1.8573098863046835</v>
      </c>
      <c r="H308" s="110">
        <v>1.8961037480094469</v>
      </c>
      <c r="I308" s="110">
        <v>1.869495138827848</v>
      </c>
      <c r="J308" s="110">
        <v>1.8949841726859327</v>
      </c>
      <c r="K308" s="110">
        <v>2.0141643084701748</v>
      </c>
      <c r="L308" s="110">
        <v>2.0965131255797154</v>
      </c>
      <c r="M308" s="110">
        <v>2.0968283776262693</v>
      </c>
      <c r="N308" s="110">
        <v>2.1816314219302475</v>
      </c>
      <c r="O308" s="110">
        <v>2.1526123079439308</v>
      </c>
      <c r="P308" s="110">
        <v>2.1286625347316792</v>
      </c>
      <c r="Q308" s="110">
        <v>2.0895066302917393</v>
      </c>
      <c r="R308" s="110">
        <v>2.0983943324432004</v>
      </c>
      <c r="S308" s="110">
        <v>2.0678865517675109</v>
      </c>
      <c r="T308" s="110">
        <v>2.0799399026353038</v>
      </c>
      <c r="U308" s="110">
        <v>2.0686715917964675</v>
      </c>
      <c r="V308" s="110">
        <v>2.707372061285013</v>
      </c>
      <c r="W308" s="110">
        <v>2.6255326018315919</v>
      </c>
      <c r="X308" s="110">
        <v>2.4216150165430728</v>
      </c>
      <c r="Y308" s="110">
        <v>2.2382612203348295</v>
      </c>
      <c r="DA308" s="60" t="s">
        <v>2844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143.53833865444523</v>
      </c>
      <c r="C310" s="118">
        <f t="shared" si="136"/>
        <v>158.72567130295093</v>
      </c>
      <c r="D310" s="118">
        <f t="shared" si="136"/>
        <v>161.32479575604981</v>
      </c>
      <c r="E310" s="118">
        <f t="shared" si="136"/>
        <v>161.37027453256204</v>
      </c>
      <c r="F310" s="118">
        <f t="shared" si="136"/>
        <v>158.67015791397074</v>
      </c>
      <c r="G310" s="118">
        <f t="shared" si="136"/>
        <v>156.76328121513717</v>
      </c>
      <c r="H310" s="118">
        <f t="shared" si="136"/>
        <v>157.19959492089933</v>
      </c>
      <c r="I310" s="118">
        <f t="shared" si="136"/>
        <v>154.52425787414163</v>
      </c>
      <c r="J310" s="118">
        <f t="shared" si="136"/>
        <v>157.87578120381554</v>
      </c>
      <c r="K310" s="118">
        <f t="shared" si="136"/>
        <v>164.68227304501102</v>
      </c>
      <c r="L310" s="118">
        <f t="shared" si="136"/>
        <v>181.90508203081851</v>
      </c>
      <c r="M310" s="118">
        <f t="shared" si="136"/>
        <v>158.02143218622206</v>
      </c>
      <c r="N310" s="118">
        <f t="shared" si="136"/>
        <v>172.5184430246122</v>
      </c>
      <c r="O310" s="118">
        <f t="shared" si="136"/>
        <v>164.10870927168725</v>
      </c>
      <c r="P310" s="118">
        <f t="shared" si="136"/>
        <v>164.27332946287882</v>
      </c>
      <c r="Q310" s="118">
        <f t="shared" si="136"/>
        <v>155.93852688950591</v>
      </c>
      <c r="R310" s="118">
        <f t="shared" ref="R310:V310" si="137">R311+R314+R316+R329</f>
        <v>170.09488738167855</v>
      </c>
      <c r="S310" s="118">
        <f t="shared" si="137"/>
        <v>168.26348850403272</v>
      </c>
      <c r="T310" s="118">
        <f t="shared" si="137"/>
        <v>166.12569289703984</v>
      </c>
      <c r="U310" s="118">
        <f t="shared" si="137"/>
        <v>165.13975143444355</v>
      </c>
      <c r="V310" s="118">
        <f t="shared" si="137"/>
        <v>154.23893788362861</v>
      </c>
      <c r="W310" s="118">
        <f t="shared" ref="W310:Y310" si="138">W311+W314+W316+W329</f>
        <v>173.83532891547037</v>
      </c>
      <c r="X310" s="118">
        <f t="shared" si="138"/>
        <v>164.7205380516989</v>
      </c>
      <c r="Y310" s="118">
        <f t="shared" si="138"/>
        <v>163.73919553918864</v>
      </c>
      <c r="DA310" s="129" t="s">
        <v>2990</v>
      </c>
    </row>
    <row r="311" spans="1:105" ht="12" customHeight="1" x14ac:dyDescent="0.25">
      <c r="A311" s="121" t="s">
        <v>57</v>
      </c>
      <c r="B311" s="123">
        <f t="shared" ref="B311:Q311" si="139">SUM(B312:B313)</f>
        <v>127.88318660018609</v>
      </c>
      <c r="C311" s="123">
        <f t="shared" si="139"/>
        <v>143.06318455997723</v>
      </c>
      <c r="D311" s="123">
        <f t="shared" si="139"/>
        <v>145.59657661650553</v>
      </c>
      <c r="E311" s="123">
        <f t="shared" si="139"/>
        <v>145.93906420119848</v>
      </c>
      <c r="F311" s="123">
        <f t="shared" si="139"/>
        <v>143.21892730632115</v>
      </c>
      <c r="G311" s="123">
        <f t="shared" si="139"/>
        <v>140.92655799494307</v>
      </c>
      <c r="H311" s="123">
        <f t="shared" si="139"/>
        <v>141.50736060879188</v>
      </c>
      <c r="I311" s="123">
        <f t="shared" si="139"/>
        <v>139.28042115626374</v>
      </c>
      <c r="J311" s="123">
        <f t="shared" si="139"/>
        <v>142.53081726979923</v>
      </c>
      <c r="K311" s="123">
        <f t="shared" si="139"/>
        <v>148.84111486451084</v>
      </c>
      <c r="L311" s="123">
        <f t="shared" si="139"/>
        <v>165.72854732705397</v>
      </c>
      <c r="M311" s="123">
        <f t="shared" si="139"/>
        <v>141.60546981470159</v>
      </c>
      <c r="N311" s="123">
        <f t="shared" si="139"/>
        <v>156.08136588095792</v>
      </c>
      <c r="O311" s="123">
        <f t="shared" si="139"/>
        <v>147.68849620686768</v>
      </c>
      <c r="P311" s="123">
        <f t="shared" si="139"/>
        <v>148.14351821367853</v>
      </c>
      <c r="Q311" s="123">
        <f t="shared" si="139"/>
        <v>140.084518404693</v>
      </c>
      <c r="R311" s="123">
        <f t="shared" ref="R311:V311" si="140">SUM(R312:R313)</f>
        <v>154.38345009935517</v>
      </c>
      <c r="S311" s="123">
        <f t="shared" si="140"/>
        <v>153.05096430456862</v>
      </c>
      <c r="T311" s="123">
        <f t="shared" si="140"/>
        <v>151.18445242693926</v>
      </c>
      <c r="U311" s="123">
        <f t="shared" si="140"/>
        <v>150.39957338503083</v>
      </c>
      <c r="V311" s="123">
        <f t="shared" si="140"/>
        <v>139.00710666191793</v>
      </c>
      <c r="W311" s="123">
        <f t="shared" ref="W311:Y311" si="141">SUM(W312:W313)</f>
        <v>158.79085337052345</v>
      </c>
      <c r="X311" s="123">
        <f t="shared" si="141"/>
        <v>150.57242752364814</v>
      </c>
      <c r="Y311" s="123">
        <f t="shared" si="141"/>
        <v>149.64610424814026</v>
      </c>
      <c r="DA311" s="130" t="s">
        <v>2991</v>
      </c>
    </row>
    <row r="312" spans="1:105" ht="12" customHeight="1" x14ac:dyDescent="0.25">
      <c r="A312" s="97" t="s">
        <v>199</v>
      </c>
      <c r="B312" s="99">
        <v>126.70584247901807</v>
      </c>
      <c r="C312" s="99">
        <v>141.74978902851763</v>
      </c>
      <c r="D312" s="99">
        <v>144.29322081654399</v>
      </c>
      <c r="E312" s="99">
        <v>144.65202607339265</v>
      </c>
      <c r="F312" s="99">
        <v>141.9915409247223</v>
      </c>
      <c r="G312" s="99">
        <v>139.74056189252602</v>
      </c>
      <c r="H312" s="99">
        <v>140.33571351837614</v>
      </c>
      <c r="I312" s="99">
        <v>138.1441936829319</v>
      </c>
      <c r="J312" s="99">
        <v>141.38927728703749</v>
      </c>
      <c r="K312" s="99">
        <v>147.66170741872773</v>
      </c>
      <c r="L312" s="99">
        <v>164.42352618189597</v>
      </c>
      <c r="M312" s="99">
        <v>140.51353161806932</v>
      </c>
      <c r="N312" s="99">
        <v>154.88596991784206</v>
      </c>
      <c r="O312" s="99">
        <v>146.57340009421281</v>
      </c>
      <c r="P312" s="99">
        <v>147.03639067194115</v>
      </c>
      <c r="Q312" s="99">
        <v>139.04903067349943</v>
      </c>
      <c r="R312" s="99">
        <v>153.24478286424011</v>
      </c>
      <c r="S312" s="99">
        <v>151.93328879084137</v>
      </c>
      <c r="T312" s="99">
        <v>150.09218063817602</v>
      </c>
      <c r="U312" s="99">
        <v>149.31918299424854</v>
      </c>
      <c r="V312" s="99">
        <v>138.01221718586854</v>
      </c>
      <c r="W312" s="99">
        <v>157.64984382770112</v>
      </c>
      <c r="X312" s="99">
        <v>149.49776787035719</v>
      </c>
      <c r="Y312" s="99">
        <v>148.57876266932718</v>
      </c>
      <c r="DA312" s="63" t="s">
        <v>2992</v>
      </c>
    </row>
    <row r="313" spans="1:105" ht="12" customHeight="1" x14ac:dyDescent="0.25">
      <c r="A313" s="97" t="s">
        <v>53</v>
      </c>
      <c r="B313" s="99">
        <v>1.1773441211680253</v>
      </c>
      <c r="C313" s="99">
        <v>1.3133955314596089</v>
      </c>
      <c r="D313" s="99">
        <v>1.3033557999615251</v>
      </c>
      <c r="E313" s="99">
        <v>1.2870381278058163</v>
      </c>
      <c r="F313" s="99">
        <v>1.2273863815988524</v>
      </c>
      <c r="G313" s="99">
        <v>1.1859961024170487</v>
      </c>
      <c r="H313" s="99">
        <v>1.1716470904157328</v>
      </c>
      <c r="I313" s="99">
        <v>1.1362274733318536</v>
      </c>
      <c r="J313" s="99">
        <v>1.1415399827617354</v>
      </c>
      <c r="K313" s="99">
        <v>1.1794074457831067</v>
      </c>
      <c r="L313" s="99">
        <v>1.3050211451579981</v>
      </c>
      <c r="M313" s="99">
        <v>1.091938196632271</v>
      </c>
      <c r="N313" s="99">
        <v>1.1953959631158442</v>
      </c>
      <c r="O313" s="99">
        <v>1.1150961126548664</v>
      </c>
      <c r="P313" s="99">
        <v>1.1071275417373776</v>
      </c>
      <c r="Q313" s="99">
        <v>1.0354877311935831</v>
      </c>
      <c r="R313" s="99">
        <v>1.1386672351150537</v>
      </c>
      <c r="S313" s="99">
        <v>1.1176755137272607</v>
      </c>
      <c r="T313" s="99">
        <v>1.0922717887632469</v>
      </c>
      <c r="U313" s="99">
        <v>1.0803903907822989</v>
      </c>
      <c r="V313" s="99">
        <v>0.9948894760493987</v>
      </c>
      <c r="W313" s="99">
        <v>1.1410095428223364</v>
      </c>
      <c r="X313" s="99">
        <v>1.074659653290942</v>
      </c>
      <c r="Y313" s="99">
        <v>1.0673415788130847</v>
      </c>
      <c r="DA313" s="63" t="s">
        <v>2993</v>
      </c>
    </row>
    <row r="314" spans="1:105" ht="12" customHeight="1" x14ac:dyDescent="0.25">
      <c r="A314" s="121" t="s">
        <v>92</v>
      </c>
      <c r="B314" s="123">
        <f t="shared" ref="B314:Y314" si="142">B315</f>
        <v>0.18843017151282426</v>
      </c>
      <c r="C314" s="123">
        <f t="shared" si="142"/>
        <v>0.20490417373962799</v>
      </c>
      <c r="D314" s="123">
        <f t="shared" si="142"/>
        <v>0.22014325908182808</v>
      </c>
      <c r="E314" s="123">
        <f t="shared" si="142"/>
        <v>0.28358781372765601</v>
      </c>
      <c r="F314" s="123">
        <f t="shared" si="142"/>
        <v>0.25363862490722366</v>
      </c>
      <c r="G314" s="123">
        <f t="shared" si="142"/>
        <v>0.27794982304670945</v>
      </c>
      <c r="H314" s="123">
        <f t="shared" si="142"/>
        <v>0.31475027207222522</v>
      </c>
      <c r="I314" s="123">
        <f t="shared" si="142"/>
        <v>0.33972040974535117</v>
      </c>
      <c r="J314" s="123">
        <f t="shared" si="142"/>
        <v>0.38315645152000305</v>
      </c>
      <c r="K314" s="123">
        <f t="shared" si="142"/>
        <v>0.43066969509134462</v>
      </c>
      <c r="L314" s="123">
        <f t="shared" si="142"/>
        <v>0.63428668503139374</v>
      </c>
      <c r="M314" s="123">
        <f t="shared" si="142"/>
        <v>0.52735357926957982</v>
      </c>
      <c r="N314" s="123">
        <f t="shared" si="142"/>
        <v>0.52655484844871325</v>
      </c>
      <c r="O314" s="123">
        <f t="shared" si="142"/>
        <v>0.54590086130925197</v>
      </c>
      <c r="P314" s="123">
        <f t="shared" si="142"/>
        <v>0.58945937627789624</v>
      </c>
      <c r="Q314" s="123">
        <f t="shared" si="142"/>
        <v>0.57430420863670484</v>
      </c>
      <c r="R314" s="123">
        <f t="shared" si="142"/>
        <v>0.57740883038990298</v>
      </c>
      <c r="S314" s="123">
        <f t="shared" si="142"/>
        <v>0.54868252497393699</v>
      </c>
      <c r="T314" s="123">
        <f t="shared" si="142"/>
        <v>0.55143212166862554</v>
      </c>
      <c r="U314" s="123">
        <f t="shared" si="142"/>
        <v>0.61337106093307225</v>
      </c>
      <c r="V314" s="123">
        <f t="shared" si="142"/>
        <v>0.68234977727653101</v>
      </c>
      <c r="W314" s="123">
        <f t="shared" si="142"/>
        <v>0.85054555075710936</v>
      </c>
      <c r="X314" s="123">
        <f t="shared" si="142"/>
        <v>0.78788675131849306</v>
      </c>
      <c r="Y314" s="123">
        <f t="shared" si="142"/>
        <v>0.87784981071925694</v>
      </c>
      <c r="DA314" s="130" t="s">
        <v>2994</v>
      </c>
    </row>
    <row r="315" spans="1:105" ht="12" customHeight="1" x14ac:dyDescent="0.25">
      <c r="A315" s="97" t="s">
        <v>53</v>
      </c>
      <c r="B315" s="99">
        <f>RES_hhdet_tess!B86</f>
        <v>0.18843017151282426</v>
      </c>
      <c r="C315" s="99">
        <f>RES_hhdet_tess!C86</f>
        <v>0.20490417373962799</v>
      </c>
      <c r="D315" s="99">
        <f>RES_hhdet_tess!D86</f>
        <v>0.22014325908182808</v>
      </c>
      <c r="E315" s="99">
        <f>RES_hhdet_tess!E86</f>
        <v>0.28358781372765601</v>
      </c>
      <c r="F315" s="99">
        <f>RES_hhdet_tess!F86</f>
        <v>0.25363862490722366</v>
      </c>
      <c r="G315" s="99">
        <f>RES_hhdet_tess!G86</f>
        <v>0.27794982304670945</v>
      </c>
      <c r="H315" s="99">
        <f>RES_hhdet_tess!H86</f>
        <v>0.31475027207222522</v>
      </c>
      <c r="I315" s="99">
        <f>RES_hhdet_tess!I86</f>
        <v>0.33972040974535117</v>
      </c>
      <c r="J315" s="99">
        <f>RES_hhdet_tess!J86</f>
        <v>0.38315645152000305</v>
      </c>
      <c r="K315" s="99">
        <f>RES_hhdet_tess!K86</f>
        <v>0.43066969509134462</v>
      </c>
      <c r="L315" s="99">
        <f>RES_hhdet_tess!L86</f>
        <v>0.63428668503139374</v>
      </c>
      <c r="M315" s="99">
        <f>RES_hhdet_tess!M86</f>
        <v>0.52735357926957982</v>
      </c>
      <c r="N315" s="99">
        <f>RES_hhdet_tess!N86</f>
        <v>0.52655484844871325</v>
      </c>
      <c r="O315" s="99">
        <f>RES_hhdet_tess!O86</f>
        <v>0.54590086130925197</v>
      </c>
      <c r="P315" s="99">
        <f>RES_hhdet_tess!P86</f>
        <v>0.58945937627789624</v>
      </c>
      <c r="Q315" s="99">
        <f>RES_hhdet_tess!Q86</f>
        <v>0.57430420863670484</v>
      </c>
      <c r="R315" s="99">
        <f>RES_hhdet_tess!R86</f>
        <v>0.57740883038990298</v>
      </c>
      <c r="S315" s="99">
        <f>RES_hhdet_tess!S86</f>
        <v>0.54868252497393699</v>
      </c>
      <c r="T315" s="99">
        <f>RES_hhdet_tess!T86</f>
        <v>0.55143212166862554</v>
      </c>
      <c r="U315" s="99">
        <f>RES_hhdet_tess!U86</f>
        <v>0.61337106093307225</v>
      </c>
      <c r="V315" s="99">
        <f>RES_hhdet_tess!V86</f>
        <v>0.68234977727653101</v>
      </c>
      <c r="W315" s="99">
        <f>RES_hhdet_tess!W86</f>
        <v>0.85054555075710936</v>
      </c>
      <c r="X315" s="99">
        <f>RES_hhdet_tess!X86</f>
        <v>0.78788675131849306</v>
      </c>
      <c r="Y315" s="99">
        <f>RES_hhdet_tess!Y86</f>
        <v>0.87784981071925694</v>
      </c>
      <c r="DA315" s="63" t="s">
        <v>2995</v>
      </c>
    </row>
    <row r="316" spans="1:105" ht="12" customHeight="1" x14ac:dyDescent="0.25">
      <c r="A316" s="121" t="s">
        <v>55</v>
      </c>
      <c r="B316" s="123">
        <v>14.080604117215103</v>
      </c>
      <c r="C316" s="123">
        <v>14.031244127122264</v>
      </c>
      <c r="D316" s="123">
        <v>14.081475458890381</v>
      </c>
      <c r="E316" s="123">
        <v>13.703450970210039</v>
      </c>
      <c r="F316" s="123">
        <v>13.771890356798158</v>
      </c>
      <c r="G316" s="123">
        <v>14.08622848389391</v>
      </c>
      <c r="H316" s="123">
        <v>13.956823634649426</v>
      </c>
      <c r="I316" s="123">
        <v>13.469583859487102</v>
      </c>
      <c r="J316" s="123">
        <v>13.457780254459134</v>
      </c>
      <c r="K316" s="123">
        <v>13.790424574788158</v>
      </c>
      <c r="L316" s="123">
        <v>13.905645623311264</v>
      </c>
      <c r="M316" s="123">
        <v>14.251802212319211</v>
      </c>
      <c r="N316" s="123">
        <v>14.223101150796941</v>
      </c>
      <c r="O316" s="123">
        <v>14.171255589438863</v>
      </c>
      <c r="P316" s="123">
        <v>13.855015738810703</v>
      </c>
      <c r="Q316" s="123">
        <v>13.590142845927351</v>
      </c>
      <c r="R316" s="123">
        <v>13.455021155407886</v>
      </c>
      <c r="S316" s="123">
        <v>12.988243784918788</v>
      </c>
      <c r="T316" s="123">
        <v>12.679684850670249</v>
      </c>
      <c r="U316" s="123">
        <v>12.398174355831314</v>
      </c>
      <c r="V316" s="123">
        <v>12.254822154088883</v>
      </c>
      <c r="W316" s="123">
        <v>11.927608918919931</v>
      </c>
      <c r="X316" s="123">
        <v>11.248830091736259</v>
      </c>
      <c r="Y316" s="123">
        <v>11.246888915982209</v>
      </c>
      <c r="DA316" s="130" t="s">
        <v>2996</v>
      </c>
    </row>
    <row r="317" spans="1:105" ht="12" customHeight="1" x14ac:dyDescent="0.25">
      <c r="A317" s="97" t="s">
        <v>132</v>
      </c>
      <c r="B317" s="99">
        <v>13.534355706381593</v>
      </c>
      <c r="C317" s="99">
        <v>14.032134515190352</v>
      </c>
      <c r="D317" s="99">
        <v>14.143577593664517</v>
      </c>
      <c r="E317" s="99">
        <v>13.504880654631057</v>
      </c>
      <c r="F317" s="99">
        <v>13.915030060020253</v>
      </c>
      <c r="G317" s="99">
        <v>13.995241951875389</v>
      </c>
      <c r="H317" s="99">
        <v>13.804016716277031</v>
      </c>
      <c r="I317" s="99">
        <v>13.269279325234864</v>
      </c>
      <c r="J317" s="99">
        <v>13.633025031598198</v>
      </c>
      <c r="K317" s="99">
        <v>13.909527644984065</v>
      </c>
      <c r="L317" s="99">
        <v>14.2160403545917</v>
      </c>
      <c r="M317" s="99">
        <v>14.172991389391814</v>
      </c>
      <c r="N317" s="99">
        <v>14.203808690000432</v>
      </c>
      <c r="O317" s="99">
        <v>14.214106531094586</v>
      </c>
      <c r="P317" s="99">
        <v>13.95899415936991</v>
      </c>
      <c r="Q317" s="99">
        <v>13.636308828370984</v>
      </c>
      <c r="R317" s="99">
        <v>13.411880212047821</v>
      </c>
      <c r="S317" s="99">
        <v>12.877626006835809</v>
      </c>
      <c r="T317" s="99">
        <v>12.697209855554517</v>
      </c>
      <c r="U317" s="99">
        <v>12.422798304011948</v>
      </c>
      <c r="V317" s="99">
        <v>12.201146332090991</v>
      </c>
      <c r="W317" s="99">
        <v>11.90310204860849</v>
      </c>
      <c r="X317" s="99">
        <v>11.329922929631564</v>
      </c>
      <c r="Y317" s="99">
        <v>11.235002395656824</v>
      </c>
      <c r="DA317" s="63" t="s">
        <v>2997</v>
      </c>
    </row>
    <row r="318" spans="1:105" ht="12" customHeight="1" x14ac:dyDescent="0.25">
      <c r="A318" s="97" t="s">
        <v>131</v>
      </c>
      <c r="B318" s="99">
        <v>13.534355706381588</v>
      </c>
      <c r="C318" s="99">
        <v>14.03225671651977</v>
      </c>
      <c r="D318" s="99">
        <v>14.14423456431188</v>
      </c>
      <c r="E318" s="99">
        <v>13.506466359709377</v>
      </c>
      <c r="F318" s="99">
        <v>13.913569416600232</v>
      </c>
      <c r="G318" s="99">
        <v>13.995964351541792</v>
      </c>
      <c r="H318" s="99">
        <v>13.803177935400573</v>
      </c>
      <c r="I318" s="99">
        <v>13.264947147992977</v>
      </c>
      <c r="J318" s="99">
        <v>13.621717253534095</v>
      </c>
      <c r="K318" s="99">
        <v>13.904411387809933</v>
      </c>
      <c r="L318" s="99">
        <v>14.211408438203959</v>
      </c>
      <c r="M318" s="99">
        <v>14.172668967355179</v>
      </c>
      <c r="N318" s="99">
        <v>14.211851794010023</v>
      </c>
      <c r="O318" s="99">
        <v>14.214269066152625</v>
      </c>
      <c r="P318" s="99">
        <v>13.954792109946098</v>
      </c>
      <c r="Q318" s="99">
        <v>13.638105761483185</v>
      </c>
      <c r="R318" s="99">
        <v>13.419105414379439</v>
      </c>
      <c r="S318" s="99">
        <v>12.878372521952119</v>
      </c>
      <c r="T318" s="99">
        <v>12.692431245585745</v>
      </c>
      <c r="U318" s="99">
        <v>12.412031532870845</v>
      </c>
      <c r="V318" s="99">
        <v>12.185423535339455</v>
      </c>
      <c r="W318" s="99">
        <v>11.890040151711817</v>
      </c>
      <c r="X318" s="99">
        <v>11.301940878150344</v>
      </c>
      <c r="Y318" s="99">
        <v>11.211198728962671</v>
      </c>
      <c r="DA318" s="63" t="s">
        <v>2998</v>
      </c>
    </row>
    <row r="319" spans="1:105" ht="12" customHeight="1" x14ac:dyDescent="0.25">
      <c r="A319" s="100" t="s">
        <v>199</v>
      </c>
      <c r="B319" s="102">
        <v>10.885922793315151</v>
      </c>
      <c r="C319" s="102">
        <v>11.199681223858104</v>
      </c>
      <c r="D319" s="102">
        <v>11.317390445162417</v>
      </c>
      <c r="E319" s="102">
        <v>10.756858757973488</v>
      </c>
      <c r="F319" s="102">
        <v>11.095813148277383</v>
      </c>
      <c r="G319" s="102">
        <v>11.209891546452941</v>
      </c>
      <c r="H319" s="102">
        <v>11.046242274173871</v>
      </c>
      <c r="I319" s="102">
        <v>10.766152338685028</v>
      </c>
      <c r="J319" s="102">
        <v>10.950483732026584</v>
      </c>
      <c r="K319" s="102">
        <v>11.181912620183068</v>
      </c>
      <c r="L319" s="102">
        <v>11.39254460220435</v>
      </c>
      <c r="M319" s="102">
        <v>11.403026246830818</v>
      </c>
      <c r="N319" s="102">
        <v>11.423563372828944</v>
      </c>
      <c r="O319" s="102">
        <v>11.409961432268645</v>
      </c>
      <c r="P319" s="102">
        <v>11.210345444060261</v>
      </c>
      <c r="Q319" s="102">
        <v>10.938609808110305</v>
      </c>
      <c r="R319" s="102">
        <v>10.791831028012817</v>
      </c>
      <c r="S319" s="102">
        <v>10.357920539518553</v>
      </c>
      <c r="T319" s="102">
        <v>10.218611053584944</v>
      </c>
      <c r="U319" s="102">
        <v>9.9820274217167828</v>
      </c>
      <c r="V319" s="102">
        <v>9.7899489443943679</v>
      </c>
      <c r="W319" s="102">
        <v>9.4438073149719006</v>
      </c>
      <c r="X319" s="102">
        <v>8.9749301450914238</v>
      </c>
      <c r="Y319" s="102">
        <v>9.0476905388808024</v>
      </c>
      <c r="DA319" s="131" t="s">
        <v>2999</v>
      </c>
    </row>
    <row r="320" spans="1:105" ht="12" customHeight="1" x14ac:dyDescent="0.25">
      <c r="A320" s="103" t="s">
        <v>52</v>
      </c>
      <c r="B320" s="105">
        <v>2.6484329130664359</v>
      </c>
      <c r="C320" s="105">
        <v>2.8325754926616651</v>
      </c>
      <c r="D320" s="105">
        <v>2.8268441191494653</v>
      </c>
      <c r="E320" s="105">
        <v>2.7496076017358866</v>
      </c>
      <c r="F320" s="105">
        <v>2.8177562683228485</v>
      </c>
      <c r="G320" s="105">
        <v>2.7860728050888506</v>
      </c>
      <c r="H320" s="105">
        <v>2.7569356612267026</v>
      </c>
      <c r="I320" s="105">
        <v>2.4987948093079497</v>
      </c>
      <c r="J320" s="105">
        <v>2.6712335215075118</v>
      </c>
      <c r="K320" s="105">
        <v>2.7224987676268642</v>
      </c>
      <c r="L320" s="105">
        <v>2.8188638359996103</v>
      </c>
      <c r="M320" s="105">
        <v>2.7696427205243603</v>
      </c>
      <c r="N320" s="105">
        <v>2.7882884211810772</v>
      </c>
      <c r="O320" s="105">
        <v>2.804307633883985</v>
      </c>
      <c r="P320" s="105">
        <v>2.7444466658858362</v>
      </c>
      <c r="Q320" s="105">
        <v>2.6994959533728804</v>
      </c>
      <c r="R320" s="105">
        <v>2.6272743863666248</v>
      </c>
      <c r="S320" s="105">
        <v>2.5204519824335665</v>
      </c>
      <c r="T320" s="105">
        <v>2.4738201920007978</v>
      </c>
      <c r="U320" s="105">
        <v>2.4300041111540613</v>
      </c>
      <c r="V320" s="105">
        <v>2.3954745909450863</v>
      </c>
      <c r="W320" s="105">
        <v>2.4462328367399175</v>
      </c>
      <c r="X320" s="105">
        <v>2.327010733058922</v>
      </c>
      <c r="Y320" s="105">
        <v>2.1635081900818691</v>
      </c>
      <c r="DA320" s="132" t="s">
        <v>3000</v>
      </c>
    </row>
    <row r="321" spans="1:105" ht="12" customHeight="1" x14ac:dyDescent="0.25">
      <c r="A321" s="106" t="s">
        <v>124</v>
      </c>
      <c r="B321" s="102">
        <v>0</v>
      </c>
      <c r="C321" s="102">
        <v>0</v>
      </c>
      <c r="D321" s="102">
        <v>0</v>
      </c>
      <c r="E321" s="102">
        <v>0</v>
      </c>
      <c r="F321" s="102">
        <v>0</v>
      </c>
      <c r="G321" s="102">
        <v>0</v>
      </c>
      <c r="H321" s="102">
        <v>0</v>
      </c>
      <c r="I321" s="102">
        <v>0</v>
      </c>
      <c r="J321" s="102">
        <v>0</v>
      </c>
      <c r="K321" s="102">
        <v>0</v>
      </c>
      <c r="L321" s="102">
        <v>0</v>
      </c>
      <c r="M321" s="102">
        <v>0</v>
      </c>
      <c r="N321" s="102">
        <v>0</v>
      </c>
      <c r="O321" s="102">
        <v>0</v>
      </c>
      <c r="P321" s="102">
        <v>0</v>
      </c>
      <c r="Q321" s="102">
        <v>0</v>
      </c>
      <c r="R321" s="102">
        <v>0</v>
      </c>
      <c r="S321" s="102">
        <v>0</v>
      </c>
      <c r="T321" s="102">
        <v>0</v>
      </c>
      <c r="U321" s="102">
        <v>0</v>
      </c>
      <c r="V321" s="102">
        <v>0</v>
      </c>
      <c r="W321" s="102">
        <v>0</v>
      </c>
      <c r="X321" s="102">
        <v>0</v>
      </c>
      <c r="Y321" s="102">
        <v>0</v>
      </c>
      <c r="DA321" s="131" t="s">
        <v>3001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0</v>
      </c>
      <c r="L322" s="105">
        <v>0</v>
      </c>
      <c r="M322" s="105">
        <v>0</v>
      </c>
      <c r="N322" s="105">
        <v>0</v>
      </c>
      <c r="O322" s="105">
        <v>0</v>
      </c>
      <c r="P322" s="105">
        <v>0</v>
      </c>
      <c r="Q322" s="105">
        <v>0</v>
      </c>
      <c r="R322" s="105">
        <v>0</v>
      </c>
      <c r="S322" s="105">
        <v>0</v>
      </c>
      <c r="T322" s="105">
        <v>0</v>
      </c>
      <c r="U322" s="105">
        <v>0</v>
      </c>
      <c r="V322" s="105">
        <v>0</v>
      </c>
      <c r="W322" s="105">
        <v>0</v>
      </c>
      <c r="X322" s="105">
        <v>0</v>
      </c>
      <c r="Y322" s="105">
        <v>0</v>
      </c>
      <c r="DA322" s="132" t="s">
        <v>3002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0</v>
      </c>
      <c r="M323" s="99">
        <v>0</v>
      </c>
      <c r="N323" s="99">
        <v>0</v>
      </c>
      <c r="O323" s="99">
        <v>0</v>
      </c>
      <c r="P323" s="99">
        <v>0</v>
      </c>
      <c r="Q323" s="99">
        <v>0</v>
      </c>
      <c r="R323" s="99">
        <v>0</v>
      </c>
      <c r="S323" s="99">
        <v>0</v>
      </c>
      <c r="T323" s="99">
        <v>0</v>
      </c>
      <c r="U323" s="99">
        <v>0</v>
      </c>
      <c r="V323" s="99">
        <v>0</v>
      </c>
      <c r="W323" s="99">
        <v>0</v>
      </c>
      <c r="X323" s="99">
        <v>0</v>
      </c>
      <c r="Y323" s="99">
        <v>0</v>
      </c>
      <c r="DA323" s="63" t="s">
        <v>3003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0</v>
      </c>
      <c r="M324" s="99">
        <v>0</v>
      </c>
      <c r="N324" s="99">
        <v>0</v>
      </c>
      <c r="O324" s="99">
        <v>0</v>
      </c>
      <c r="P324" s="99">
        <v>0</v>
      </c>
      <c r="Q324" s="99">
        <v>0</v>
      </c>
      <c r="R324" s="99">
        <v>0</v>
      </c>
      <c r="S324" s="99">
        <v>0</v>
      </c>
      <c r="T324" s="99">
        <v>0</v>
      </c>
      <c r="U324" s="99">
        <v>0</v>
      </c>
      <c r="V324" s="99">
        <v>0</v>
      </c>
      <c r="W324" s="99">
        <v>0</v>
      </c>
      <c r="X324" s="99">
        <v>0</v>
      </c>
      <c r="Y324" s="99">
        <v>0</v>
      </c>
      <c r="DA324" s="63" t="s">
        <v>3004</v>
      </c>
    </row>
    <row r="325" spans="1:105" ht="12" customHeight="1" x14ac:dyDescent="0.25">
      <c r="A325" s="106" t="s">
        <v>122</v>
      </c>
      <c r="B325" s="102">
        <v>14.251711128329823</v>
      </c>
      <c r="C325" s="102">
        <v>14.030952116096383</v>
      </c>
      <c r="D325" s="102">
        <v>14.059479686934717</v>
      </c>
      <c r="E325" s="102">
        <v>13.779111203423762</v>
      </c>
      <c r="F325" s="102">
        <v>13.713183050808139</v>
      </c>
      <c r="G325" s="102">
        <v>14.126429289233757</v>
      </c>
      <c r="H325" s="102">
        <v>14.029696999137144</v>
      </c>
      <c r="I325" s="102">
        <v>13.572795416926123</v>
      </c>
      <c r="J325" s="102">
        <v>13.360454104827635</v>
      </c>
      <c r="K325" s="102">
        <v>13.719867779301516</v>
      </c>
      <c r="L325" s="102">
        <v>13.713147527707633</v>
      </c>
      <c r="M325" s="102">
        <v>14.300826406570614</v>
      </c>
      <c r="N325" s="102">
        <v>14.23506175619352</v>
      </c>
      <c r="O325" s="102">
        <v>14.145175092785239</v>
      </c>
      <c r="P325" s="102">
        <v>13.792016776623644</v>
      </c>
      <c r="Q325" s="102">
        <v>13.562379651058574</v>
      </c>
      <c r="R325" s="102">
        <v>13.482469259894641</v>
      </c>
      <c r="S325" s="102">
        <v>13.05828657956881</v>
      </c>
      <c r="T325" s="102">
        <v>12.66907253894078</v>
      </c>
      <c r="U325" s="102">
        <v>12.382860220854615</v>
      </c>
      <c r="V325" s="102">
        <v>12.290611843749545</v>
      </c>
      <c r="W325" s="102">
        <v>11.944819720202995</v>
      </c>
      <c r="X325" s="102">
        <v>11.191285596225422</v>
      </c>
      <c r="Y325" s="102">
        <v>11.256352479178689</v>
      </c>
      <c r="DA325" s="131" t="s">
        <v>3005</v>
      </c>
    </row>
    <row r="326" spans="1:105" ht="12" customHeight="1" x14ac:dyDescent="0.25">
      <c r="A326" s="107" t="s">
        <v>121</v>
      </c>
      <c r="B326" s="105">
        <v>14.251711128329827</v>
      </c>
      <c r="C326" s="105">
        <v>14.030900985130048</v>
      </c>
      <c r="D326" s="105">
        <v>14.059662153272381</v>
      </c>
      <c r="E326" s="105">
        <v>13.779713454430008</v>
      </c>
      <c r="F326" s="105">
        <v>13.713072315780728</v>
      </c>
      <c r="G326" s="105">
        <v>14.125162320989839</v>
      </c>
      <c r="H326" s="105">
        <v>14.025001588176677</v>
      </c>
      <c r="I326" s="105">
        <v>13.5681375146122</v>
      </c>
      <c r="J326" s="105">
        <v>13.352879035150366</v>
      </c>
      <c r="K326" s="105">
        <v>13.714553649775743</v>
      </c>
      <c r="L326" s="105">
        <v>13.709630006151475</v>
      </c>
      <c r="M326" s="105">
        <v>14.299107158382833</v>
      </c>
      <c r="N326" s="105">
        <v>14.233660001728156</v>
      </c>
      <c r="O326" s="105">
        <v>14.141909863418006</v>
      </c>
      <c r="P326" s="105">
        <v>13.779781298056577</v>
      </c>
      <c r="Q326" s="105">
        <v>13.549792547611158</v>
      </c>
      <c r="R326" s="105">
        <v>13.469102580066238</v>
      </c>
      <c r="S326" s="105">
        <v>13.047669729274528</v>
      </c>
      <c r="T326" s="105">
        <v>12.658957754755052</v>
      </c>
      <c r="U326" s="105">
        <v>12.374030277438573</v>
      </c>
      <c r="V326" s="105">
        <v>12.28249766692449</v>
      </c>
      <c r="W326" s="105">
        <v>11.937389939600786</v>
      </c>
      <c r="X326" s="105">
        <v>11.182784732494843</v>
      </c>
      <c r="Y326" s="105">
        <v>11.248315441393753</v>
      </c>
      <c r="DA326" s="132" t="s">
        <v>3006</v>
      </c>
    </row>
    <row r="327" spans="1:105" ht="12" customHeight="1" x14ac:dyDescent="0.25">
      <c r="A327" s="108" t="s">
        <v>53</v>
      </c>
      <c r="B327" s="99">
        <v>11.462946122205084</v>
      </c>
      <c r="C327" s="99">
        <v>11.198585211718992</v>
      </c>
      <c r="D327" s="99">
        <v>11.249718120810353</v>
      </c>
      <c r="E327" s="99">
        <v>10.974464206609921</v>
      </c>
      <c r="F327" s="99">
        <v>10.935879610992199</v>
      </c>
      <c r="G327" s="99">
        <v>11.313391709370396</v>
      </c>
      <c r="H327" s="99">
        <v>11.223811912142757</v>
      </c>
      <c r="I327" s="99">
        <v>11.012337226827187</v>
      </c>
      <c r="J327" s="99">
        <v>10.73432051841203</v>
      </c>
      <c r="K327" s="99">
        <v>11.029251592503313</v>
      </c>
      <c r="L327" s="99">
        <v>10.990252196052161</v>
      </c>
      <c r="M327" s="99">
        <v>11.504788332207863</v>
      </c>
      <c r="N327" s="99">
        <v>11.441090518727735</v>
      </c>
      <c r="O327" s="99">
        <v>11.351889148006897</v>
      </c>
      <c r="P327" s="99">
        <v>11.069770733824258</v>
      </c>
      <c r="Q327" s="99">
        <v>10.867778406868123</v>
      </c>
      <c r="R327" s="99">
        <v>10.832046929880189</v>
      </c>
      <c r="S327" s="99">
        <v>10.494132203080555</v>
      </c>
      <c r="T327" s="99">
        <v>10.191792628790324</v>
      </c>
      <c r="U327" s="99">
        <v>9.9516427132822702</v>
      </c>
      <c r="V327" s="99">
        <v>9.8682371442834356</v>
      </c>
      <c r="W327" s="99">
        <v>9.4816373980100739</v>
      </c>
      <c r="X327" s="99">
        <v>8.8805523291183057</v>
      </c>
      <c r="Y327" s="99">
        <v>9.0779727028152664</v>
      </c>
      <c r="DA327" s="63" t="s">
        <v>3007</v>
      </c>
    </row>
    <row r="328" spans="1:105" ht="12" customHeight="1" x14ac:dyDescent="0.25">
      <c r="A328" s="108" t="s">
        <v>52</v>
      </c>
      <c r="B328" s="99">
        <v>2.7887650061247427</v>
      </c>
      <c r="C328" s="99">
        <v>2.8323157734110547</v>
      </c>
      <c r="D328" s="99">
        <v>2.8099440324620253</v>
      </c>
      <c r="E328" s="99">
        <v>2.8052492478200866</v>
      </c>
      <c r="F328" s="99">
        <v>2.777192704788531</v>
      </c>
      <c r="G328" s="99">
        <v>2.8117706116194423</v>
      </c>
      <c r="H328" s="99">
        <v>2.8011896760339181</v>
      </c>
      <c r="I328" s="99">
        <v>2.5558002877850137</v>
      </c>
      <c r="J328" s="99">
        <v>2.6185585167383372</v>
      </c>
      <c r="K328" s="99">
        <v>2.6853020572724295</v>
      </c>
      <c r="L328" s="99">
        <v>2.7193778100993122</v>
      </c>
      <c r="M328" s="99">
        <v>2.7943188261749725</v>
      </c>
      <c r="N328" s="99">
        <v>2.7925694830004195</v>
      </c>
      <c r="O328" s="99">
        <v>2.7900207154111056</v>
      </c>
      <c r="P328" s="99">
        <v>2.71001056423232</v>
      </c>
      <c r="Q328" s="99">
        <v>2.6820141407430338</v>
      </c>
      <c r="R328" s="99">
        <v>2.6370556501860491</v>
      </c>
      <c r="S328" s="99">
        <v>2.5535375261939706</v>
      </c>
      <c r="T328" s="99">
        <v>2.4671651259647298</v>
      </c>
      <c r="U328" s="99">
        <v>2.422387564156304</v>
      </c>
      <c r="V328" s="99">
        <v>2.414260522641055</v>
      </c>
      <c r="W328" s="99">
        <v>2.4557525415907131</v>
      </c>
      <c r="X328" s="99">
        <v>2.3022324033765384</v>
      </c>
      <c r="Y328" s="99">
        <v>2.1703427385784861</v>
      </c>
      <c r="DA328" s="63" t="s">
        <v>3008</v>
      </c>
    </row>
    <row r="329" spans="1:105" ht="12" customHeight="1" x14ac:dyDescent="0.25">
      <c r="A329" s="121" t="s">
        <v>54</v>
      </c>
      <c r="B329" s="123">
        <v>1.3861177655312</v>
      </c>
      <c r="C329" s="123">
        <v>1.4263384421118084</v>
      </c>
      <c r="D329" s="123">
        <v>1.4266004215720505</v>
      </c>
      <c r="E329" s="123">
        <v>1.4441715474258683</v>
      </c>
      <c r="F329" s="123">
        <v>1.4257016259442035</v>
      </c>
      <c r="G329" s="123">
        <v>1.472544913253512</v>
      </c>
      <c r="H329" s="123">
        <v>1.4206604053858052</v>
      </c>
      <c r="I329" s="123">
        <v>1.4345324486454178</v>
      </c>
      <c r="J329" s="123">
        <v>1.5040272280372016</v>
      </c>
      <c r="K329" s="123">
        <v>1.6200639106206756</v>
      </c>
      <c r="L329" s="123">
        <v>1.6366023954218607</v>
      </c>
      <c r="M329" s="123">
        <v>1.6368065799316884</v>
      </c>
      <c r="N329" s="123">
        <v>1.6874211444086331</v>
      </c>
      <c r="O329" s="123">
        <v>1.7030566140714434</v>
      </c>
      <c r="P329" s="123">
        <v>1.6853361341117126</v>
      </c>
      <c r="Q329" s="123">
        <v>1.6895614302488708</v>
      </c>
      <c r="R329" s="123">
        <v>1.6790072965255931</v>
      </c>
      <c r="S329" s="123">
        <v>1.6755978895713897</v>
      </c>
      <c r="T329" s="123">
        <v>1.7101234977617206</v>
      </c>
      <c r="U329" s="123">
        <v>1.7286326326483197</v>
      </c>
      <c r="V329" s="123">
        <v>2.2946592903452716</v>
      </c>
      <c r="W329" s="123">
        <v>2.2663210752698819</v>
      </c>
      <c r="X329" s="123">
        <v>2.1113936849959911</v>
      </c>
      <c r="Y329" s="123">
        <v>1.9683525643469222</v>
      </c>
      <c r="DA329" s="130" t="s">
        <v>3009</v>
      </c>
    </row>
    <row r="330" spans="1:105" ht="12" customHeight="1" x14ac:dyDescent="0.25">
      <c r="A330" s="97" t="s">
        <v>202</v>
      </c>
      <c r="B330" s="99">
        <v>0</v>
      </c>
      <c r="C330" s="99">
        <v>0</v>
      </c>
      <c r="D330" s="99">
        <v>0</v>
      </c>
      <c r="E330" s="99">
        <v>0</v>
      </c>
      <c r="F330" s="99">
        <v>0</v>
      </c>
      <c r="G330" s="99">
        <v>0</v>
      </c>
      <c r="H330" s="99">
        <v>0</v>
      </c>
      <c r="I330" s="99">
        <v>0</v>
      </c>
      <c r="J330" s="99">
        <v>0</v>
      </c>
      <c r="K330" s="99">
        <v>0</v>
      </c>
      <c r="L330" s="99">
        <v>0</v>
      </c>
      <c r="M330" s="99">
        <v>0</v>
      </c>
      <c r="N330" s="99">
        <v>0</v>
      </c>
      <c r="O330" s="99">
        <v>0</v>
      </c>
      <c r="P330" s="99">
        <v>0</v>
      </c>
      <c r="Q330" s="99">
        <v>0</v>
      </c>
      <c r="R330" s="99">
        <v>0</v>
      </c>
      <c r="S330" s="99">
        <v>0</v>
      </c>
      <c r="T330" s="99">
        <v>0</v>
      </c>
      <c r="U330" s="99">
        <v>0</v>
      </c>
      <c r="V330" s="99">
        <v>0</v>
      </c>
      <c r="W330" s="99">
        <v>0</v>
      </c>
      <c r="X330" s="99">
        <v>0</v>
      </c>
      <c r="Y330" s="99">
        <v>0</v>
      </c>
      <c r="DA330" s="63" t="s">
        <v>3010</v>
      </c>
    </row>
    <row r="331" spans="1:105" ht="12" customHeight="1" x14ac:dyDescent="0.25">
      <c r="A331" s="97" t="s">
        <v>50</v>
      </c>
      <c r="B331" s="99">
        <v>1.0209003338872717</v>
      </c>
      <c r="C331" s="99">
        <v>1.5775423287298573</v>
      </c>
      <c r="D331" s="99">
        <v>1.4843631396270325</v>
      </c>
      <c r="E331" s="99">
        <v>1.6863503293582878</v>
      </c>
      <c r="F331" s="99">
        <v>1.4383752991456564</v>
      </c>
      <c r="G331" s="99">
        <v>1.7734652280936354</v>
      </c>
      <c r="H331" s="99">
        <v>0.92794414381755441</v>
      </c>
      <c r="I331" s="99">
        <v>1.2323700573619871</v>
      </c>
      <c r="J331" s="99">
        <v>1.7297944561807888</v>
      </c>
      <c r="K331" s="99">
        <v>2.0245477841462081</v>
      </c>
      <c r="L331" s="99">
        <v>1.5878911360288148</v>
      </c>
      <c r="M331" s="99">
        <v>1.528681217633723</v>
      </c>
      <c r="N331" s="99">
        <v>1.2754713352174754</v>
      </c>
      <c r="O331" s="99">
        <v>1.7348628272438333</v>
      </c>
      <c r="P331" s="99">
        <v>1.648824951010281</v>
      </c>
      <c r="Q331" s="99">
        <v>2.0216921655920435</v>
      </c>
      <c r="R331" s="99">
        <v>1.6023016075173602</v>
      </c>
      <c r="S331" s="99">
        <v>1.6475697300845087</v>
      </c>
      <c r="T331" s="99">
        <v>1.7111748036578391</v>
      </c>
      <c r="U331" s="99">
        <v>1.7528000859320942</v>
      </c>
      <c r="V331" s="99">
        <v>2.269828758616605</v>
      </c>
      <c r="W331" s="99">
        <v>2.3920621558190192</v>
      </c>
      <c r="X331" s="99">
        <v>2.1326608488297216</v>
      </c>
      <c r="Y331" s="99">
        <v>1.8301846210954165</v>
      </c>
      <c r="DA331" s="63" t="s">
        <v>3011</v>
      </c>
    </row>
    <row r="332" spans="1:105" ht="12" customHeight="1" x14ac:dyDescent="0.25">
      <c r="A332" s="109" t="s">
        <v>120</v>
      </c>
      <c r="B332" s="110">
        <v>1.4263848962196237</v>
      </c>
      <c r="C332" s="110">
        <v>1.4085053631862385</v>
      </c>
      <c r="D332" s="110">
        <v>1.4194480883735969</v>
      </c>
      <c r="E332" s="110">
        <v>1.4129831018749317</v>
      </c>
      <c r="F332" s="110">
        <v>1.4241640669408531</v>
      </c>
      <c r="G332" s="110">
        <v>1.4377954576222256</v>
      </c>
      <c r="H332" s="110">
        <v>1.473629281154887</v>
      </c>
      <c r="I332" s="110">
        <v>1.4560819742418221</v>
      </c>
      <c r="J332" s="110">
        <v>1.4779943494882721</v>
      </c>
      <c r="K332" s="110">
        <v>1.5738875912083368</v>
      </c>
      <c r="L332" s="110">
        <v>1.6415820171376212</v>
      </c>
      <c r="M332" s="110">
        <v>1.6457828707300965</v>
      </c>
      <c r="N332" s="110">
        <v>1.7175402787388288</v>
      </c>
      <c r="O332" s="110">
        <v>1.7008078786170817</v>
      </c>
      <c r="P332" s="110">
        <v>1.6880264449794562</v>
      </c>
      <c r="Q332" s="110">
        <v>1.6652906466610946</v>
      </c>
      <c r="R332" s="110">
        <v>1.6845797581658488</v>
      </c>
      <c r="S332" s="110">
        <v>1.6775530607647189</v>
      </c>
      <c r="T332" s="110">
        <v>1.7100539165083375</v>
      </c>
      <c r="U332" s="110">
        <v>1.7270909428681398</v>
      </c>
      <c r="V332" s="110">
        <v>2.2961641050064272</v>
      </c>
      <c r="W332" s="110">
        <v>2.2592727540837831</v>
      </c>
      <c r="X332" s="110">
        <v>2.110341051276913</v>
      </c>
      <c r="Y332" s="110">
        <v>1.9742962059990239</v>
      </c>
      <c r="DA332" s="60" t="s">
        <v>3012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3.7435239930658837E-2</v>
      </c>
      <c r="C334" s="118">
        <f t="shared" si="143"/>
        <v>6.1312746485446851E-2</v>
      </c>
      <c r="D334" s="118">
        <f t="shared" si="143"/>
        <v>6.0133483955134272E-2</v>
      </c>
      <c r="E334" s="118">
        <f t="shared" si="143"/>
        <v>7.0620729059303833E-2</v>
      </c>
      <c r="F334" s="118">
        <f t="shared" si="143"/>
        <v>5.7047422750268854E-2</v>
      </c>
      <c r="G334" s="118">
        <f t="shared" si="143"/>
        <v>6.7209599698062547E-2</v>
      </c>
      <c r="H334" s="118">
        <f t="shared" si="143"/>
        <v>3.2928095732299274E-2</v>
      </c>
      <c r="I334" s="118">
        <f t="shared" si="143"/>
        <v>4.3368460607784917E-2</v>
      </c>
      <c r="J334" s="118">
        <f t="shared" si="143"/>
        <v>6.5323520718614914E-2</v>
      </c>
      <c r="K334" s="118">
        <f t="shared" si="143"/>
        <v>7.5759213667874914E-2</v>
      </c>
      <c r="L334" s="118">
        <f t="shared" si="143"/>
        <v>5.3778029589287735E-2</v>
      </c>
      <c r="M334" s="118">
        <f t="shared" si="143"/>
        <v>4.2786306532173073E-2</v>
      </c>
      <c r="N334" s="118">
        <f t="shared" si="143"/>
        <v>3.1727843223103132E-2</v>
      </c>
      <c r="O334" s="118">
        <f t="shared" si="143"/>
        <v>4.1819582259710025E-2</v>
      </c>
      <c r="P334" s="118">
        <f t="shared" si="143"/>
        <v>4.1301838419300248E-2</v>
      </c>
      <c r="Q334" s="118">
        <f t="shared" si="143"/>
        <v>5.0241924280807974E-2</v>
      </c>
      <c r="R334" s="118">
        <f t="shared" ref="R334:V334" si="144">R335+R338+R340+R353</f>
        <v>3.9585190719667603E-2</v>
      </c>
      <c r="S334" s="118">
        <f t="shared" si="144"/>
        <v>3.9172627884509273E-2</v>
      </c>
      <c r="T334" s="118">
        <f t="shared" si="144"/>
        <v>3.8715959217277968E-2</v>
      </c>
      <c r="U334" s="118">
        <f t="shared" si="144"/>
        <v>3.8285598533986095E-2</v>
      </c>
      <c r="V334" s="118">
        <f t="shared" si="144"/>
        <v>4.719535664915607E-2</v>
      </c>
      <c r="W334" s="118">
        <f t="shared" ref="W334:Y334" si="145">W335+W338+W340+W353</f>
        <v>4.6139146988808367E-2</v>
      </c>
      <c r="X334" s="118">
        <f t="shared" si="145"/>
        <v>3.6500649512244701E-2</v>
      </c>
      <c r="Y334" s="118">
        <f t="shared" si="145"/>
        <v>2.7360983454454698E-2</v>
      </c>
      <c r="DA334" s="129" t="s">
        <v>3158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:Y335" si="148">SUM(W336:W337)</f>
        <v>0</v>
      </c>
      <c r="X335" s="123">
        <f t="shared" si="148"/>
        <v>0</v>
      </c>
      <c r="Y335" s="123">
        <f t="shared" si="148"/>
        <v>0</v>
      </c>
      <c r="DA335" s="130" t="s">
        <v>3159</v>
      </c>
    </row>
    <row r="336" spans="1:105" ht="12" customHeight="1" x14ac:dyDescent="0.25">
      <c r="A336" s="97" t="s">
        <v>199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X336" s="99">
        <v>0</v>
      </c>
      <c r="Y336" s="99">
        <v>0</v>
      </c>
      <c r="DA336" s="63" t="s">
        <v>3160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X337" s="99">
        <v>0</v>
      </c>
      <c r="Y337" s="99">
        <v>0</v>
      </c>
      <c r="DA337" s="63" t="s">
        <v>3161</v>
      </c>
    </row>
    <row r="338" spans="1:105" ht="12" customHeight="1" x14ac:dyDescent="0.25">
      <c r="A338" s="121" t="s">
        <v>92</v>
      </c>
      <c r="B338" s="123">
        <f t="shared" ref="B338:Y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X338" s="123">
        <f t="shared" si="149"/>
        <v>0</v>
      </c>
      <c r="Y338" s="123">
        <f t="shared" si="149"/>
        <v>0</v>
      </c>
      <c r="DA338" s="130" t="s">
        <v>3162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X339" s="99">
        <v>0</v>
      </c>
      <c r="Y339" s="99">
        <v>0</v>
      </c>
      <c r="DA339" s="63" t="s">
        <v>3163</v>
      </c>
    </row>
    <row r="340" spans="1:105" ht="12" customHeight="1" x14ac:dyDescent="0.25">
      <c r="A340" s="121" t="s">
        <v>55</v>
      </c>
      <c r="B340" s="123">
        <v>0</v>
      </c>
      <c r="C340" s="123">
        <v>0</v>
      </c>
      <c r="D340" s="123">
        <v>0</v>
      </c>
      <c r="E340" s="123">
        <v>0</v>
      </c>
      <c r="F340" s="123">
        <v>0</v>
      </c>
      <c r="G340" s="123">
        <v>0</v>
      </c>
      <c r="H340" s="123">
        <v>0</v>
      </c>
      <c r="I340" s="123">
        <v>0</v>
      </c>
      <c r="J340" s="123">
        <v>0</v>
      </c>
      <c r="K340" s="123">
        <v>0</v>
      </c>
      <c r="L340" s="123">
        <v>0</v>
      </c>
      <c r="M340" s="123">
        <v>0</v>
      </c>
      <c r="N340" s="123">
        <v>0</v>
      </c>
      <c r="O340" s="123">
        <v>0</v>
      </c>
      <c r="P340" s="123">
        <v>0</v>
      </c>
      <c r="Q340" s="123">
        <v>0</v>
      </c>
      <c r="R340" s="123">
        <v>0</v>
      </c>
      <c r="S340" s="123">
        <v>0</v>
      </c>
      <c r="T340" s="123">
        <v>0</v>
      </c>
      <c r="U340" s="123">
        <v>0</v>
      </c>
      <c r="V340" s="123">
        <v>0</v>
      </c>
      <c r="W340" s="123">
        <v>0</v>
      </c>
      <c r="X340" s="123">
        <v>0</v>
      </c>
      <c r="Y340" s="123">
        <v>0</v>
      </c>
      <c r="DA340" s="130" t="s">
        <v>3164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X341" s="99">
        <v>0</v>
      </c>
      <c r="Y341" s="99">
        <v>0</v>
      </c>
      <c r="DA341" s="63" t="s">
        <v>3165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X342" s="99">
        <v>0</v>
      </c>
      <c r="Y342" s="99">
        <v>0</v>
      </c>
      <c r="DA342" s="63" t="s">
        <v>3166</v>
      </c>
    </row>
    <row r="343" spans="1:105" ht="12" customHeight="1" x14ac:dyDescent="0.25">
      <c r="A343" s="100" t="s">
        <v>199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X343" s="102">
        <v>0</v>
      </c>
      <c r="Y343" s="102">
        <v>0</v>
      </c>
      <c r="DA343" s="131" t="s">
        <v>3167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X344" s="105">
        <v>0</v>
      </c>
      <c r="Y344" s="105">
        <v>0</v>
      </c>
      <c r="DA344" s="132" t="s">
        <v>3168</v>
      </c>
    </row>
    <row r="345" spans="1:105" ht="12" customHeight="1" x14ac:dyDescent="0.25">
      <c r="A345" s="106" t="s">
        <v>124</v>
      </c>
      <c r="B345" s="102">
        <v>0</v>
      </c>
      <c r="C345" s="102">
        <v>0</v>
      </c>
      <c r="D345" s="102">
        <v>0</v>
      </c>
      <c r="E345" s="102">
        <v>0</v>
      </c>
      <c r="F345" s="102">
        <v>0</v>
      </c>
      <c r="G345" s="102">
        <v>0</v>
      </c>
      <c r="H345" s="102">
        <v>0</v>
      </c>
      <c r="I345" s="102">
        <v>0</v>
      </c>
      <c r="J345" s="102">
        <v>0</v>
      </c>
      <c r="K345" s="102">
        <v>0</v>
      </c>
      <c r="L345" s="102">
        <v>0</v>
      </c>
      <c r="M345" s="102">
        <v>0</v>
      </c>
      <c r="N345" s="102">
        <v>0</v>
      </c>
      <c r="O345" s="102">
        <v>0</v>
      </c>
      <c r="P345" s="102">
        <v>0</v>
      </c>
      <c r="Q345" s="102">
        <v>0</v>
      </c>
      <c r="R345" s="102">
        <v>0</v>
      </c>
      <c r="S345" s="102">
        <v>0</v>
      </c>
      <c r="T345" s="102">
        <v>0</v>
      </c>
      <c r="U345" s="102">
        <v>0</v>
      </c>
      <c r="V345" s="102">
        <v>0</v>
      </c>
      <c r="W345" s="102">
        <v>0</v>
      </c>
      <c r="X345" s="102">
        <v>0</v>
      </c>
      <c r="Y345" s="102">
        <v>0</v>
      </c>
      <c r="DA345" s="131" t="s">
        <v>3169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0</v>
      </c>
      <c r="L346" s="105">
        <v>0</v>
      </c>
      <c r="M346" s="105">
        <v>0</v>
      </c>
      <c r="N346" s="105">
        <v>0</v>
      </c>
      <c r="O346" s="105">
        <v>0</v>
      </c>
      <c r="P346" s="105">
        <v>0</v>
      </c>
      <c r="Q346" s="105">
        <v>0</v>
      </c>
      <c r="R346" s="105">
        <v>0</v>
      </c>
      <c r="S346" s="105">
        <v>0</v>
      </c>
      <c r="T346" s="105">
        <v>0</v>
      </c>
      <c r="U346" s="105">
        <v>0</v>
      </c>
      <c r="V346" s="105">
        <v>0</v>
      </c>
      <c r="W346" s="105">
        <v>0</v>
      </c>
      <c r="X346" s="105">
        <v>0</v>
      </c>
      <c r="Y346" s="105">
        <v>0</v>
      </c>
      <c r="DA346" s="132" t="s">
        <v>3170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0</v>
      </c>
      <c r="M347" s="99">
        <v>0</v>
      </c>
      <c r="N347" s="99">
        <v>0</v>
      </c>
      <c r="O347" s="99">
        <v>0</v>
      </c>
      <c r="P347" s="99">
        <v>0</v>
      </c>
      <c r="Q347" s="99">
        <v>0</v>
      </c>
      <c r="R347" s="99">
        <v>0</v>
      </c>
      <c r="S347" s="99">
        <v>0</v>
      </c>
      <c r="T347" s="99">
        <v>0</v>
      </c>
      <c r="U347" s="99">
        <v>0</v>
      </c>
      <c r="V347" s="99">
        <v>0</v>
      </c>
      <c r="W347" s="99">
        <v>0</v>
      </c>
      <c r="X347" s="99">
        <v>0</v>
      </c>
      <c r="Y347" s="99">
        <v>0</v>
      </c>
      <c r="DA347" s="63" t="s">
        <v>3171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X348" s="99">
        <v>0</v>
      </c>
      <c r="Y348" s="99">
        <v>0</v>
      </c>
      <c r="DA348" s="63" t="s">
        <v>3172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X349" s="102">
        <v>0</v>
      </c>
      <c r="Y349" s="102">
        <v>0</v>
      </c>
      <c r="DA349" s="131" t="s">
        <v>3173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X350" s="105">
        <v>0</v>
      </c>
      <c r="Y350" s="105">
        <v>0</v>
      </c>
      <c r="DA350" s="132" t="s">
        <v>3174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X351" s="99">
        <v>0</v>
      </c>
      <c r="Y351" s="99">
        <v>0</v>
      </c>
      <c r="DA351" s="63" t="s">
        <v>3175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X352" s="99">
        <v>0</v>
      </c>
      <c r="Y352" s="99">
        <v>0</v>
      </c>
      <c r="DA352" s="63" t="s">
        <v>3176</v>
      </c>
    </row>
    <row r="353" spans="1:105" ht="12" customHeight="1" x14ac:dyDescent="0.25">
      <c r="A353" s="121" t="s">
        <v>54</v>
      </c>
      <c r="B353" s="123">
        <v>3.7435239930658837E-2</v>
      </c>
      <c r="C353" s="123">
        <v>6.1312746485446851E-2</v>
      </c>
      <c r="D353" s="123">
        <v>6.0133483955134272E-2</v>
      </c>
      <c r="E353" s="123">
        <v>7.0620729059303833E-2</v>
      </c>
      <c r="F353" s="123">
        <v>5.7047422750268854E-2</v>
      </c>
      <c r="G353" s="123">
        <v>6.7209599698062547E-2</v>
      </c>
      <c r="H353" s="123">
        <v>3.2928095732299274E-2</v>
      </c>
      <c r="I353" s="123">
        <v>4.3368460607784917E-2</v>
      </c>
      <c r="J353" s="123">
        <v>6.5323520718614914E-2</v>
      </c>
      <c r="K353" s="123">
        <v>7.5759213667874914E-2</v>
      </c>
      <c r="L353" s="123">
        <v>5.3778029589287735E-2</v>
      </c>
      <c r="M353" s="123">
        <v>4.2786306532173073E-2</v>
      </c>
      <c r="N353" s="123">
        <v>3.1727843223103132E-2</v>
      </c>
      <c r="O353" s="123">
        <v>4.1819582259710025E-2</v>
      </c>
      <c r="P353" s="123">
        <v>4.1301838419300248E-2</v>
      </c>
      <c r="Q353" s="123">
        <v>5.0241924280807974E-2</v>
      </c>
      <c r="R353" s="123">
        <v>3.9585190719667603E-2</v>
      </c>
      <c r="S353" s="123">
        <v>3.9172627884509273E-2</v>
      </c>
      <c r="T353" s="123">
        <v>3.8715959217277968E-2</v>
      </c>
      <c r="U353" s="123">
        <v>3.8285598533986095E-2</v>
      </c>
      <c r="V353" s="123">
        <v>4.719535664915607E-2</v>
      </c>
      <c r="W353" s="123">
        <v>4.6139146988808367E-2</v>
      </c>
      <c r="X353" s="123">
        <v>3.6500649512244701E-2</v>
      </c>
      <c r="Y353" s="123">
        <v>2.7360983454454698E-2</v>
      </c>
      <c r="DA353" s="130" t="s">
        <v>3177</v>
      </c>
    </row>
    <row r="354" spans="1:105" ht="12" customHeight="1" x14ac:dyDescent="0.25">
      <c r="A354" s="97" t="s">
        <v>202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X354" s="99">
        <v>0</v>
      </c>
      <c r="Y354" s="99">
        <v>0</v>
      </c>
      <c r="DA354" s="63" t="s">
        <v>3178</v>
      </c>
    </row>
    <row r="355" spans="1:105" ht="12" customHeight="1" x14ac:dyDescent="0.25">
      <c r="A355" s="97" t="s">
        <v>50</v>
      </c>
      <c r="B355" s="99">
        <v>0.37696780524403606</v>
      </c>
      <c r="C355" s="99">
        <v>0.58117393290872899</v>
      </c>
      <c r="D355" s="99">
        <v>0.54577549516836854</v>
      </c>
      <c r="E355" s="99">
        <v>0.61899182741460579</v>
      </c>
      <c r="F355" s="99">
        <v>0.52727353527443666</v>
      </c>
      <c r="G355" s="99">
        <v>0.64922544811930916</v>
      </c>
      <c r="H355" s="99">
        <v>0.33922510495162794</v>
      </c>
      <c r="I355" s="99">
        <v>0.45022065155412011</v>
      </c>
      <c r="J355" s="99">
        <v>0.63183444948519996</v>
      </c>
      <c r="K355" s="99">
        <v>0.73937598931418413</v>
      </c>
      <c r="L355" s="99">
        <v>0.57984119231501763</v>
      </c>
      <c r="M355" s="99">
        <v>0.55817568050424982</v>
      </c>
      <c r="N355" s="99">
        <v>0.46568051990083142</v>
      </c>
      <c r="O355" s="99">
        <v>0.63331759308736679</v>
      </c>
      <c r="P355" s="99">
        <v>0.60182404536314626</v>
      </c>
      <c r="Q355" s="99">
        <v>0.73777173542562591</v>
      </c>
      <c r="R355" s="99">
        <v>0.58448070094429383</v>
      </c>
      <c r="S355" s="99">
        <v>0.60072788484272421</v>
      </c>
      <c r="T355" s="99">
        <v>0.62367691090774069</v>
      </c>
      <c r="U355" s="99">
        <v>0.63844876099823145</v>
      </c>
      <c r="V355" s="99">
        <v>0.82595292126652509</v>
      </c>
      <c r="W355" s="99">
        <v>0.86925518339064423</v>
      </c>
      <c r="X355" s="99">
        <v>0.77395117873752439</v>
      </c>
      <c r="Y355" s="99">
        <v>0.66340383908382106</v>
      </c>
      <c r="DA355" s="63" t="s">
        <v>3179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X356" s="110">
        <v>0</v>
      </c>
      <c r="Y356" s="110">
        <v>0</v>
      </c>
      <c r="DA356" s="60" t="s">
        <v>3180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37.764694279784806</v>
      </c>
      <c r="D360" s="117">
        <f t="shared" si="150"/>
        <v>41.879915753618</v>
      </c>
      <c r="E360" s="117">
        <f t="shared" si="150"/>
        <v>40.909753805137655</v>
      </c>
      <c r="F360" s="117">
        <f t="shared" si="150"/>
        <v>48.9792206958452</v>
      </c>
      <c r="G360" s="117">
        <f t="shared" si="150"/>
        <v>38.266336394126498</v>
      </c>
      <c r="H360" s="117">
        <f t="shared" si="150"/>
        <v>42.843394862716721</v>
      </c>
      <c r="I360" s="117">
        <f t="shared" si="150"/>
        <v>42.45058163082102</v>
      </c>
      <c r="J360" s="117">
        <f t="shared" si="150"/>
        <v>45.251861929661494</v>
      </c>
      <c r="K360" s="117">
        <f t="shared" si="150"/>
        <v>35.019319425486586</v>
      </c>
      <c r="L360" s="117">
        <f t="shared" si="150"/>
        <v>35.286219137929116</v>
      </c>
      <c r="M360" s="117">
        <f t="shared" si="150"/>
        <v>30.156511964661469</v>
      </c>
      <c r="N360" s="117">
        <f t="shared" si="150"/>
        <v>32.190535773019299</v>
      </c>
      <c r="O360" s="117">
        <f t="shared" si="150"/>
        <v>28.403008274519745</v>
      </c>
      <c r="P360" s="117">
        <f t="shared" si="150"/>
        <v>31.824469302717389</v>
      </c>
      <c r="Q360" s="117">
        <f t="shared" si="150"/>
        <v>24.760358417172217</v>
      </c>
      <c r="R360" s="117">
        <f t="shared" ref="R360:V360" si="151">R361+R364+R366+R379</f>
        <v>21.329667312362464</v>
      </c>
      <c r="S360" s="117">
        <f t="shared" si="151"/>
        <v>24.732115575976053</v>
      </c>
      <c r="T360" s="117">
        <f t="shared" si="151"/>
        <v>25.822340734443181</v>
      </c>
      <c r="U360" s="117">
        <f t="shared" si="151"/>
        <v>25.285500619344504</v>
      </c>
      <c r="V360" s="117">
        <f t="shared" si="151"/>
        <v>21.98054314607208</v>
      </c>
      <c r="W360" s="117">
        <f t="shared" ref="W360:Y360" si="152">W361+W364+W366+W379</f>
        <v>22.896242338151744</v>
      </c>
      <c r="X360" s="117">
        <f t="shared" si="152"/>
        <v>13.624246130872946</v>
      </c>
      <c r="Y360" s="117">
        <f t="shared" si="152"/>
        <v>9.7943146670917383</v>
      </c>
      <c r="DA360" s="129" t="s">
        <v>3326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34.665013531726643</v>
      </c>
      <c r="D361" s="122">
        <f t="shared" si="153"/>
        <v>38.42567420259158</v>
      </c>
      <c r="E361" s="122">
        <f t="shared" si="153"/>
        <v>37.55959370882298</v>
      </c>
      <c r="F361" s="122">
        <f t="shared" si="153"/>
        <v>44.833740365713986</v>
      </c>
      <c r="G361" s="122">
        <f t="shared" si="153"/>
        <v>35.136017917700855</v>
      </c>
      <c r="H361" s="122">
        <f t="shared" si="153"/>
        <v>39.281718138961423</v>
      </c>
      <c r="I361" s="122">
        <f t="shared" si="153"/>
        <v>38.893560370724579</v>
      </c>
      <c r="J361" s="122">
        <f t="shared" si="153"/>
        <v>40.998923040968918</v>
      </c>
      <c r="K361" s="122">
        <f t="shared" si="153"/>
        <v>31.594974308765501</v>
      </c>
      <c r="L361" s="122">
        <f t="shared" si="153"/>
        <v>32.137649238050557</v>
      </c>
      <c r="M361" s="122">
        <f t="shared" si="153"/>
        <v>27.265729873180518</v>
      </c>
      <c r="N361" s="122">
        <f t="shared" si="153"/>
        <v>29.088922849247833</v>
      </c>
      <c r="O361" s="122">
        <f t="shared" si="153"/>
        <v>25.359686459875164</v>
      </c>
      <c r="P361" s="122">
        <f t="shared" si="153"/>
        <v>28.641218051793274</v>
      </c>
      <c r="Q361" s="122">
        <f t="shared" si="153"/>
        <v>22.023455757176592</v>
      </c>
      <c r="R361" s="122">
        <f t="shared" ref="R361:V361" si="154">SUM(R362:R363)</f>
        <v>19.099797017091603</v>
      </c>
      <c r="S361" s="122">
        <f t="shared" si="154"/>
        <v>21.893714163347283</v>
      </c>
      <c r="T361" s="122">
        <f t="shared" si="154"/>
        <v>22.874369353800102</v>
      </c>
      <c r="U361" s="122">
        <f t="shared" si="154"/>
        <v>21.701848129206113</v>
      </c>
      <c r="V361" s="122">
        <f t="shared" si="154"/>
        <v>19.055861347174822</v>
      </c>
      <c r="W361" s="122">
        <f t="shared" ref="W361:Y361" si="155">SUM(W362:W363)</f>
        <v>19.65836089595043</v>
      </c>
      <c r="X361" s="122">
        <f t="shared" si="155"/>
        <v>10.722548676614176</v>
      </c>
      <c r="Y361" s="122">
        <f t="shared" si="155"/>
        <v>7.3264031960849669</v>
      </c>
      <c r="DA361" s="130" t="s">
        <v>3327</v>
      </c>
    </row>
    <row r="362" spans="1:105" ht="12" customHeight="1" x14ac:dyDescent="0.25">
      <c r="A362" s="97" t="s">
        <v>199</v>
      </c>
      <c r="B362" s="98"/>
      <c r="C362" s="98">
        <v>34.466408106941188</v>
      </c>
      <c r="D362" s="98">
        <v>38.206749746865782</v>
      </c>
      <c r="E362" s="98">
        <v>37.344632834547525</v>
      </c>
      <c r="F362" s="98">
        <v>44.57955421351258</v>
      </c>
      <c r="G362" s="98">
        <v>34.936642214481239</v>
      </c>
      <c r="H362" s="98">
        <v>39.058259078378491</v>
      </c>
      <c r="I362" s="98">
        <v>38.671490122885672</v>
      </c>
      <c r="J362" s="98">
        <v>40.764877680892241</v>
      </c>
      <c r="K362" s="98">
        <v>31.413316126392765</v>
      </c>
      <c r="L362" s="98">
        <v>31.950797462612261</v>
      </c>
      <c r="M362" s="98">
        <v>27.108033876575124</v>
      </c>
      <c r="N362" s="98">
        <v>28.91956227633073</v>
      </c>
      <c r="O362" s="98">
        <v>25.212543961013452</v>
      </c>
      <c r="P362" s="98">
        <v>28.475200586345846</v>
      </c>
      <c r="Q362" s="98">
        <v>21.89580149206013</v>
      </c>
      <c r="R362" s="98">
        <v>18.987531908495473</v>
      </c>
      <c r="S362" s="98">
        <v>21.764000399216719</v>
      </c>
      <c r="T362" s="98">
        <v>22.737893886625173</v>
      </c>
      <c r="U362" s="98">
        <v>21.571019386848487</v>
      </c>
      <c r="V362" s="98">
        <v>18.939872353918375</v>
      </c>
      <c r="W362" s="98">
        <v>19.53695197740176</v>
      </c>
      <c r="X362" s="98">
        <v>10.65636502316439</v>
      </c>
      <c r="Y362" s="98">
        <v>7.2809487727670028</v>
      </c>
      <c r="DA362" s="63" t="s">
        <v>3328</v>
      </c>
    </row>
    <row r="363" spans="1:105" ht="12" customHeight="1" x14ac:dyDescent="0.25">
      <c r="A363" s="97" t="s">
        <v>53</v>
      </c>
      <c r="B363" s="98"/>
      <c r="C363" s="98">
        <v>0.19860542478545817</v>
      </c>
      <c r="D363" s="98">
        <v>0.21892445572579944</v>
      </c>
      <c r="E363" s="98">
        <v>0.21496087427545379</v>
      </c>
      <c r="F363" s="98">
        <v>0.25418615220140917</v>
      </c>
      <c r="G363" s="98">
        <v>0.19937570321961468</v>
      </c>
      <c r="H363" s="98">
        <v>0.22345906058293072</v>
      </c>
      <c r="I363" s="98">
        <v>0.22207024783890908</v>
      </c>
      <c r="J363" s="98">
        <v>0.23404536007667484</v>
      </c>
      <c r="K363" s="98">
        <v>0.18165818237273726</v>
      </c>
      <c r="L363" s="98">
        <v>0.18685177543829848</v>
      </c>
      <c r="M363" s="98">
        <v>0.15769599660539416</v>
      </c>
      <c r="N363" s="98">
        <v>0.16936057291710152</v>
      </c>
      <c r="O363" s="98">
        <v>0.14714249886171221</v>
      </c>
      <c r="P363" s="98">
        <v>0.16601746544742935</v>
      </c>
      <c r="Q363" s="98">
        <v>0.12765426511646219</v>
      </c>
      <c r="R363" s="98">
        <v>0.11226510859613029</v>
      </c>
      <c r="S363" s="98">
        <v>0.1297137641305656</v>
      </c>
      <c r="T363" s="98">
        <v>0.13647546717492967</v>
      </c>
      <c r="U363" s="98">
        <v>0.13082874235762493</v>
      </c>
      <c r="V363" s="98">
        <v>0.11598899325644764</v>
      </c>
      <c r="W363" s="98">
        <v>0.12140891854867188</v>
      </c>
      <c r="X363" s="98">
        <v>6.6183653449786023E-2</v>
      </c>
      <c r="Y363" s="98">
        <v>4.5454423317964086E-2</v>
      </c>
      <c r="DA363" s="63" t="s">
        <v>3329</v>
      </c>
    </row>
    <row r="364" spans="1:105" ht="12" customHeight="1" x14ac:dyDescent="0.25">
      <c r="A364" s="121" t="s">
        <v>92</v>
      </c>
      <c r="B364" s="122"/>
      <c r="C364" s="122">
        <f t="shared" ref="C364:Y364" si="156">C365</f>
        <v>1.3591695288074607E-2</v>
      </c>
      <c r="D364" s="122">
        <f t="shared" si="156"/>
        <v>1.3401316104466335E-2</v>
      </c>
      <c r="E364" s="122">
        <f t="shared" si="156"/>
        <v>1.0172036678913874E-2</v>
      </c>
      <c r="F364" s="122">
        <f t="shared" si="156"/>
        <v>1.3836375987879132E-2</v>
      </c>
      <c r="G364" s="122">
        <f t="shared" si="156"/>
        <v>1.7110229847491883E-2</v>
      </c>
      <c r="H364" s="122">
        <f t="shared" si="156"/>
        <v>1.6292257508969857E-2</v>
      </c>
      <c r="I364" s="122">
        <f t="shared" si="156"/>
        <v>1.2085418806462817E-2</v>
      </c>
      <c r="J364" s="122">
        <f t="shared" si="156"/>
        <v>2.4662427077959646E-2</v>
      </c>
      <c r="K364" s="122">
        <f t="shared" si="156"/>
        <v>9.0180773903927262E-3</v>
      </c>
      <c r="L364" s="122">
        <f t="shared" si="156"/>
        <v>1.4412981436475698E-2</v>
      </c>
      <c r="M364" s="122">
        <f t="shared" si="156"/>
        <v>7.1168416307913077E-3</v>
      </c>
      <c r="N364" s="122">
        <f t="shared" si="156"/>
        <v>1.2879967672324886E-2</v>
      </c>
      <c r="O364" s="122">
        <f t="shared" si="156"/>
        <v>1.352933143352264E-2</v>
      </c>
      <c r="P364" s="122">
        <f t="shared" si="156"/>
        <v>8.8158305808347208E-3</v>
      </c>
      <c r="Q364" s="122">
        <f t="shared" si="156"/>
        <v>1.0771824904676312E-2</v>
      </c>
      <c r="R364" s="122">
        <f t="shared" si="156"/>
        <v>5.2163475060332176E-3</v>
      </c>
      <c r="S364" s="122">
        <f t="shared" si="156"/>
        <v>4.5341467731762645E-3</v>
      </c>
      <c r="T364" s="122">
        <f t="shared" si="156"/>
        <v>1.0033426177773067E-2</v>
      </c>
      <c r="U364" s="122">
        <f t="shared" si="156"/>
        <v>1.3948787692779331E-2</v>
      </c>
      <c r="V364" s="122">
        <f t="shared" si="156"/>
        <v>2.4478530476565195E-2</v>
      </c>
      <c r="W364" s="122">
        <f t="shared" si="156"/>
        <v>2.9573585227463117E-2</v>
      </c>
      <c r="X364" s="122">
        <f t="shared" si="156"/>
        <v>7.0487082480926973E-3</v>
      </c>
      <c r="Y364" s="122">
        <f t="shared" si="156"/>
        <v>2.9687816744029708E-2</v>
      </c>
      <c r="DA364" s="130" t="s">
        <v>3330</v>
      </c>
    </row>
    <row r="365" spans="1:105" ht="12" customHeight="1" x14ac:dyDescent="0.25">
      <c r="A365" s="97" t="s">
        <v>53</v>
      </c>
      <c r="B365" s="98"/>
      <c r="C365" s="98">
        <v>1.3591695288074607E-2</v>
      </c>
      <c r="D365" s="98">
        <v>1.3401316104466335E-2</v>
      </c>
      <c r="E365" s="98">
        <v>1.0172036678913874E-2</v>
      </c>
      <c r="F365" s="98">
        <v>1.3836375987879132E-2</v>
      </c>
      <c r="G365" s="98">
        <v>1.7110229847491883E-2</v>
      </c>
      <c r="H365" s="98">
        <v>1.6292257508969857E-2</v>
      </c>
      <c r="I365" s="98">
        <v>1.2085418806462817E-2</v>
      </c>
      <c r="J365" s="98">
        <v>2.4662427077959646E-2</v>
      </c>
      <c r="K365" s="98">
        <v>9.0180773903927262E-3</v>
      </c>
      <c r="L365" s="98">
        <v>1.4412981436475698E-2</v>
      </c>
      <c r="M365" s="98">
        <v>7.1168416307913077E-3</v>
      </c>
      <c r="N365" s="98">
        <v>1.2879967672324886E-2</v>
      </c>
      <c r="O365" s="98">
        <v>1.352933143352264E-2</v>
      </c>
      <c r="P365" s="98">
        <v>8.8158305808347208E-3</v>
      </c>
      <c r="Q365" s="98">
        <v>1.0771824904676312E-2</v>
      </c>
      <c r="R365" s="98">
        <v>5.2163475060332176E-3</v>
      </c>
      <c r="S365" s="98">
        <v>4.5341467731762645E-3</v>
      </c>
      <c r="T365" s="98">
        <v>1.0033426177773067E-2</v>
      </c>
      <c r="U365" s="98">
        <v>1.3948787692779331E-2</v>
      </c>
      <c r="V365" s="98">
        <v>2.4478530476565195E-2</v>
      </c>
      <c r="W365" s="98">
        <v>2.9573585227463117E-2</v>
      </c>
      <c r="X365" s="98">
        <v>7.0487082480926973E-3</v>
      </c>
      <c r="Y365" s="98">
        <v>2.9687816744029708E-2</v>
      </c>
      <c r="DA365" s="63" t="s">
        <v>3331</v>
      </c>
    </row>
    <row r="366" spans="1:105" ht="12" customHeight="1" x14ac:dyDescent="0.25">
      <c r="A366" s="121" t="s">
        <v>55</v>
      </c>
      <c r="B366" s="122"/>
      <c r="C366" s="122">
        <v>2.804410035186168</v>
      </c>
      <c r="D366" s="122">
        <v>3.1296314014739646</v>
      </c>
      <c r="E366" s="122">
        <v>3.0265528368310757</v>
      </c>
      <c r="F366" s="122">
        <v>3.7535883301905195</v>
      </c>
      <c r="G366" s="122">
        <v>2.8257275919854017</v>
      </c>
      <c r="H366" s="122">
        <v>3.2241686004237819</v>
      </c>
      <c r="I366" s="122">
        <v>3.2090324518354194</v>
      </c>
      <c r="J366" s="122">
        <v>3.7943856551159278</v>
      </c>
      <c r="K366" s="122">
        <v>3.0515905316060064</v>
      </c>
      <c r="L366" s="122">
        <v>2.8031848894123161</v>
      </c>
      <c r="M366" s="122">
        <v>2.5875306991462668</v>
      </c>
      <c r="N366" s="122">
        <v>2.756384411413956</v>
      </c>
      <c r="O366" s="122">
        <v>2.6952313853451839</v>
      </c>
      <c r="P366" s="122">
        <v>2.8141251489452612</v>
      </c>
      <c r="Q366" s="122">
        <v>2.4063604611331018</v>
      </c>
      <c r="R366" s="122">
        <v>1.9656422115163477</v>
      </c>
      <c r="S366" s="122">
        <v>2.4972974765868958</v>
      </c>
      <c r="T366" s="122">
        <v>2.5764577827629789</v>
      </c>
      <c r="U366" s="122">
        <v>3.1170027571870853</v>
      </c>
      <c r="V366" s="122">
        <v>2.4240923722599859</v>
      </c>
      <c r="W366" s="122">
        <v>2.6666405465110925</v>
      </c>
      <c r="X366" s="122">
        <v>2.4046915626503691</v>
      </c>
      <c r="Y366" s="122">
        <v>2.04615246515002</v>
      </c>
      <c r="DA366" s="130" t="s">
        <v>3332</v>
      </c>
    </row>
    <row r="367" spans="1:105" ht="12" customHeight="1" x14ac:dyDescent="0.25">
      <c r="A367" s="97" t="s">
        <v>132</v>
      </c>
      <c r="B367" s="98"/>
      <c r="C367" s="98">
        <v>0.10415946220156141</v>
      </c>
      <c r="D367" s="98">
        <v>0.2343060970101665</v>
      </c>
      <c r="E367" s="98">
        <v>0.28491230374748222</v>
      </c>
      <c r="F367" s="98">
        <v>0.4174391486207284</v>
      </c>
      <c r="G367" s="98">
        <v>0.3079598202585736</v>
      </c>
      <c r="H367" s="98">
        <v>0.35935026959937294</v>
      </c>
      <c r="I367" s="98">
        <v>0.80968095667334694</v>
      </c>
      <c r="J367" s="98">
        <v>1.2886378176461981</v>
      </c>
      <c r="K367" s="98">
        <v>0.76349869022105654</v>
      </c>
      <c r="L367" s="98">
        <v>0.67024676453372323</v>
      </c>
      <c r="M367" s="98">
        <v>0.48599158443759721</v>
      </c>
      <c r="N367" s="98">
        <v>0.53438206132122879</v>
      </c>
      <c r="O367" s="98">
        <v>0.50528615805823451</v>
      </c>
      <c r="P367" s="98">
        <v>0.26148823946420946</v>
      </c>
      <c r="Q367" s="98">
        <v>0.25808296058009611</v>
      </c>
      <c r="R367" s="98">
        <v>0.2844967148140396</v>
      </c>
      <c r="S367" s="98">
        <v>0.47332464343873693</v>
      </c>
      <c r="T367" s="98">
        <v>0.55408043657492212</v>
      </c>
      <c r="U367" s="98">
        <v>0.65921592958727104</v>
      </c>
      <c r="V367" s="98">
        <v>0.56276853369337276</v>
      </c>
      <c r="W367" s="98">
        <v>0.7038238993189363</v>
      </c>
      <c r="X367" s="98">
        <v>0.73253085573921084</v>
      </c>
      <c r="Y367" s="98">
        <v>0.5362588016632388</v>
      </c>
      <c r="DA367" s="63" t="s">
        <v>3333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1.6711584789957435E-4</v>
      </c>
      <c r="G368" s="98">
        <v>0</v>
      </c>
      <c r="H368" s="98">
        <v>1.6194766790145166E-4</v>
      </c>
      <c r="I368" s="98">
        <v>3.0894759523457214E-4</v>
      </c>
      <c r="J368" s="98">
        <v>6.2404054394471107E-4</v>
      </c>
      <c r="K368" s="98">
        <v>1.5650934125857727E-4</v>
      </c>
      <c r="L368" s="98">
        <v>3.1476631000698483E-4</v>
      </c>
      <c r="M368" s="98">
        <v>1.5553713397683204E-4</v>
      </c>
      <c r="N368" s="98">
        <v>1.5423777625991807E-4</v>
      </c>
      <c r="O368" s="98">
        <v>3.0558473834365826E-4</v>
      </c>
      <c r="P368" s="98">
        <v>2.980830336728458E-4</v>
      </c>
      <c r="Q368" s="98">
        <v>1.4416172181634039E-4</v>
      </c>
      <c r="R368" s="98">
        <v>1.3966175248393716E-4</v>
      </c>
      <c r="S368" s="98">
        <v>3.9469938357852906E-4</v>
      </c>
      <c r="T368" s="98">
        <v>5.0999530202871656E-4</v>
      </c>
      <c r="U368" s="98">
        <v>6.0824254083807143E-4</v>
      </c>
      <c r="V368" s="98">
        <v>5.8955338821604583E-4</v>
      </c>
      <c r="W368" s="98">
        <v>5.6256782863419667E-4</v>
      </c>
      <c r="X368" s="98">
        <v>8.3117093447663529E-4</v>
      </c>
      <c r="Y368" s="98">
        <v>4.0060125481281765E-4</v>
      </c>
      <c r="DA368" s="63" t="s">
        <v>3334</v>
      </c>
    </row>
    <row r="369" spans="1:105" ht="12" customHeight="1" x14ac:dyDescent="0.25">
      <c r="A369" s="100" t="s">
        <v>199</v>
      </c>
      <c r="B369" s="101"/>
      <c r="C369" s="101">
        <v>0</v>
      </c>
      <c r="D369" s="101">
        <v>0</v>
      </c>
      <c r="E369" s="101">
        <v>0</v>
      </c>
      <c r="F369" s="101">
        <v>1.4208657800272756E-4</v>
      </c>
      <c r="G369" s="101">
        <v>0</v>
      </c>
      <c r="H369" s="101">
        <v>1.3727017011746706E-4</v>
      </c>
      <c r="I369" s="101">
        <v>2.6399142860081146E-4</v>
      </c>
      <c r="J369" s="101">
        <v>5.2783727814979331E-4</v>
      </c>
      <c r="K369" s="101">
        <v>1.3205592508537496E-4</v>
      </c>
      <c r="L369" s="101">
        <v>2.6418160757087842E-4</v>
      </c>
      <c r="M369" s="101">
        <v>1.3060144109810964E-4</v>
      </c>
      <c r="N369" s="101">
        <v>1.2912803908608536E-4</v>
      </c>
      <c r="O369" s="101">
        <v>2.5509311516654326E-4</v>
      </c>
      <c r="P369" s="101">
        <v>2.4861259326656467E-4</v>
      </c>
      <c r="Q369" s="101">
        <v>1.1985633757601805E-4</v>
      </c>
      <c r="R369" s="101">
        <v>1.1606607643117864E-4</v>
      </c>
      <c r="S369" s="101">
        <v>3.2704815518996963E-4</v>
      </c>
      <c r="T369" s="101">
        <v>4.2167115469507043E-4</v>
      </c>
      <c r="U369" s="101">
        <v>5.0100894879980462E-4</v>
      </c>
      <c r="V369" s="101">
        <v>4.8403167974504996E-4</v>
      </c>
      <c r="W369" s="101">
        <v>4.5617520783139984E-4</v>
      </c>
      <c r="X369" s="101">
        <v>6.7331292941611278E-4</v>
      </c>
      <c r="Y369" s="101">
        <v>3.2914643149335748E-4</v>
      </c>
      <c r="DA369" s="131" t="s">
        <v>3335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2.5029269896846805E-5</v>
      </c>
      <c r="G370" s="104">
        <v>0</v>
      </c>
      <c r="H370" s="104">
        <v>2.4677497783984593E-5</v>
      </c>
      <c r="I370" s="104">
        <v>4.4956166633760705E-5</v>
      </c>
      <c r="J370" s="104">
        <v>9.6203265794917733E-5</v>
      </c>
      <c r="K370" s="104">
        <v>2.4453416173202323E-5</v>
      </c>
      <c r="L370" s="104">
        <v>5.0584702436106428E-5</v>
      </c>
      <c r="M370" s="104">
        <v>2.4935692878722392E-5</v>
      </c>
      <c r="N370" s="104">
        <v>2.5109737173832702E-5</v>
      </c>
      <c r="O370" s="104">
        <v>5.0491623177115002E-5</v>
      </c>
      <c r="P370" s="104">
        <v>4.9470440406281124E-5</v>
      </c>
      <c r="Q370" s="104">
        <v>2.4305384240322338E-5</v>
      </c>
      <c r="R370" s="104">
        <v>2.3595676052758517E-5</v>
      </c>
      <c r="S370" s="104">
        <v>6.7651228388559414E-5</v>
      </c>
      <c r="T370" s="104">
        <v>8.8324147333646141E-5</v>
      </c>
      <c r="U370" s="104">
        <v>1.0723359203826677E-4</v>
      </c>
      <c r="V370" s="104">
        <v>1.0552170847099587E-4</v>
      </c>
      <c r="W370" s="104">
        <v>1.0639262080279684E-4</v>
      </c>
      <c r="X370" s="104">
        <v>1.5785800506052254E-4</v>
      </c>
      <c r="Y370" s="104">
        <v>7.1454823319460159E-5</v>
      </c>
      <c r="DA370" s="132" t="s">
        <v>3336</v>
      </c>
    </row>
    <row r="371" spans="1:105" ht="12" customHeight="1" x14ac:dyDescent="0.25">
      <c r="A371" s="106" t="s">
        <v>124</v>
      </c>
      <c r="B371" s="101"/>
      <c r="C371" s="101">
        <v>0</v>
      </c>
      <c r="D371" s="101">
        <v>0</v>
      </c>
      <c r="E371" s="101">
        <v>0</v>
      </c>
      <c r="F371" s="101">
        <v>0</v>
      </c>
      <c r="G371" s="101">
        <v>0</v>
      </c>
      <c r="H371" s="101">
        <v>0</v>
      </c>
      <c r="I371" s="101">
        <v>0</v>
      </c>
      <c r="J371" s="101">
        <v>0</v>
      </c>
      <c r="K371" s="101">
        <v>0</v>
      </c>
      <c r="L371" s="101">
        <v>0</v>
      </c>
      <c r="M371" s="101">
        <v>0</v>
      </c>
      <c r="N371" s="101">
        <v>0</v>
      </c>
      <c r="O371" s="101">
        <v>0</v>
      </c>
      <c r="P371" s="101">
        <v>0</v>
      </c>
      <c r="Q371" s="101">
        <v>0</v>
      </c>
      <c r="R371" s="101">
        <v>0</v>
      </c>
      <c r="S371" s="101">
        <v>0</v>
      </c>
      <c r="T371" s="101">
        <v>0</v>
      </c>
      <c r="U371" s="101">
        <v>0</v>
      </c>
      <c r="V371" s="101">
        <v>0</v>
      </c>
      <c r="W371" s="101">
        <v>0</v>
      </c>
      <c r="X371" s="101">
        <v>0</v>
      </c>
      <c r="Y371" s="101">
        <v>0</v>
      </c>
      <c r="DA371" s="131" t="s">
        <v>3337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0</v>
      </c>
      <c r="M372" s="104">
        <v>0</v>
      </c>
      <c r="N372" s="104">
        <v>0</v>
      </c>
      <c r="O372" s="104">
        <v>0</v>
      </c>
      <c r="P372" s="104">
        <v>0</v>
      </c>
      <c r="Q372" s="104">
        <v>0</v>
      </c>
      <c r="R372" s="104">
        <v>0</v>
      </c>
      <c r="S372" s="104">
        <v>0</v>
      </c>
      <c r="T372" s="104">
        <v>0</v>
      </c>
      <c r="U372" s="104">
        <v>0</v>
      </c>
      <c r="V372" s="104">
        <v>0</v>
      </c>
      <c r="W372" s="104">
        <v>0</v>
      </c>
      <c r="X372" s="104">
        <v>0</v>
      </c>
      <c r="Y372" s="104">
        <v>0</v>
      </c>
      <c r="DA372" s="132" t="s">
        <v>3338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3339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3340</v>
      </c>
    </row>
    <row r="375" spans="1:105" ht="12" customHeight="1" x14ac:dyDescent="0.25">
      <c r="A375" s="106" t="s">
        <v>122</v>
      </c>
      <c r="B375" s="101"/>
      <c r="C375" s="101">
        <v>2.6586785031288769</v>
      </c>
      <c r="D375" s="101">
        <v>2.8572022410281765</v>
      </c>
      <c r="E375" s="101">
        <v>2.7080891493302484</v>
      </c>
      <c r="F375" s="101">
        <v>3.2818154401425779</v>
      </c>
      <c r="G375" s="101">
        <v>2.4661198838301353</v>
      </c>
      <c r="H375" s="101">
        <v>2.7580718724758313</v>
      </c>
      <c r="I375" s="101">
        <v>2.3356587286792654</v>
      </c>
      <c r="J375" s="101">
        <v>2.3963031245276278</v>
      </c>
      <c r="K375" s="101">
        <v>2.231558222209983</v>
      </c>
      <c r="L375" s="101">
        <v>2.0664849465153057</v>
      </c>
      <c r="M375" s="101">
        <v>2.0390781519300742</v>
      </c>
      <c r="N375" s="101">
        <v>2.1373097291002678</v>
      </c>
      <c r="O375" s="101">
        <v>2.0857165683094046</v>
      </c>
      <c r="P375" s="101">
        <v>2.3970051031407089</v>
      </c>
      <c r="Q375" s="101">
        <v>2.0417757263610574</v>
      </c>
      <c r="R375" s="101">
        <v>1.5742238990243451</v>
      </c>
      <c r="S375" s="101">
        <v>1.9061665087542745</v>
      </c>
      <c r="T375" s="101">
        <v>1.8749104696519021</v>
      </c>
      <c r="U375" s="101">
        <v>2.2830680089120579</v>
      </c>
      <c r="V375" s="101">
        <v>1.7086030328905397</v>
      </c>
      <c r="W375" s="101">
        <v>1.8138286722417865</v>
      </c>
      <c r="X375" s="101">
        <v>1.5375567231668983</v>
      </c>
      <c r="Y375" s="101">
        <v>1.3857879465926366</v>
      </c>
      <c r="DA375" s="131" t="s">
        <v>3341</v>
      </c>
    </row>
    <row r="376" spans="1:105" ht="12" customHeight="1" x14ac:dyDescent="0.25">
      <c r="A376" s="107" t="s">
        <v>121</v>
      </c>
      <c r="B376" s="104"/>
      <c r="C376" s="104">
        <v>4.1572069855729483E-2</v>
      </c>
      <c r="D376" s="104">
        <v>3.8123063435621232E-2</v>
      </c>
      <c r="E376" s="104">
        <v>3.3551383753345411E-2</v>
      </c>
      <c r="F376" s="104">
        <v>5.4166625579313815E-2</v>
      </c>
      <c r="G376" s="104">
        <v>5.1647887896693001E-2</v>
      </c>
      <c r="H376" s="104">
        <v>0.10658451068067633</v>
      </c>
      <c r="I376" s="104">
        <v>6.3383818887572232E-2</v>
      </c>
      <c r="J376" s="104">
        <v>0.10882067239815718</v>
      </c>
      <c r="K376" s="104">
        <v>5.6377109833708444E-2</v>
      </c>
      <c r="L376" s="104">
        <v>6.6138412053280221E-2</v>
      </c>
      <c r="M376" s="104">
        <v>6.230542564461837E-2</v>
      </c>
      <c r="N376" s="104">
        <v>8.4538383216199262E-2</v>
      </c>
      <c r="O376" s="104">
        <v>0.10392307423920166</v>
      </c>
      <c r="P376" s="104">
        <v>0.15533372330666997</v>
      </c>
      <c r="Q376" s="104">
        <v>0.10635761247013192</v>
      </c>
      <c r="R376" s="104">
        <v>0.10678193592547887</v>
      </c>
      <c r="S376" s="104">
        <v>0.11741162501030607</v>
      </c>
      <c r="T376" s="104">
        <v>0.1469568812341259</v>
      </c>
      <c r="U376" s="104">
        <v>0.17411057614691833</v>
      </c>
      <c r="V376" s="104">
        <v>0.15213125228785748</v>
      </c>
      <c r="W376" s="104">
        <v>0.14842540712173549</v>
      </c>
      <c r="X376" s="104">
        <v>0.13377281280978354</v>
      </c>
      <c r="Y376" s="104">
        <v>0.12370511563933173</v>
      </c>
      <c r="DA376" s="132" t="s">
        <v>3342</v>
      </c>
    </row>
    <row r="377" spans="1:105" ht="12" customHeight="1" x14ac:dyDescent="0.25">
      <c r="A377" s="108" t="s">
        <v>53</v>
      </c>
      <c r="B377" s="98"/>
      <c r="C377" s="98">
        <v>3.5043069356607434E-2</v>
      </c>
      <c r="D377" s="98">
        <v>3.2191816134746601E-2</v>
      </c>
      <c r="E377" s="98">
        <v>2.8222249288558196E-2</v>
      </c>
      <c r="F377" s="98">
        <v>4.559961183337212E-2</v>
      </c>
      <c r="G377" s="98">
        <v>4.3615686306660476E-2</v>
      </c>
      <c r="H377" s="98">
        <v>8.9926340155727008E-2</v>
      </c>
      <c r="I377" s="98">
        <v>5.4055296620630529E-2</v>
      </c>
      <c r="J377" s="98">
        <v>9.2083392375491943E-2</v>
      </c>
      <c r="K377" s="98">
        <v>4.7702818717241843E-2</v>
      </c>
      <c r="L377" s="98">
        <v>5.579873633402252E-2</v>
      </c>
      <c r="M377" s="98">
        <v>5.2674860459916699E-2</v>
      </c>
      <c r="N377" s="98">
        <v>7.1323247741647056E-2</v>
      </c>
      <c r="O377" s="98">
        <v>8.7407182024350757E-2</v>
      </c>
      <c r="P377" s="98">
        <v>0.13039116073492174</v>
      </c>
      <c r="Q377" s="98">
        <v>8.8940684838634612E-2</v>
      </c>
      <c r="R377" s="98">
        <v>8.9344012377289714E-2</v>
      </c>
      <c r="S377" s="98">
        <v>9.8086864676773231E-2</v>
      </c>
      <c r="T377" s="98">
        <v>0.12267774276224726</v>
      </c>
      <c r="U377" s="98">
        <v>0.14497950638361928</v>
      </c>
      <c r="V377" s="98">
        <v>0.12637043554972169</v>
      </c>
      <c r="W377" s="98">
        <v>0.12189520972436267</v>
      </c>
      <c r="X377" s="98">
        <v>0.10954440415613757</v>
      </c>
      <c r="Y377" s="98">
        <v>0.10250437307561405</v>
      </c>
      <c r="DA377" s="63" t="s">
        <v>3343</v>
      </c>
    </row>
    <row r="378" spans="1:105" ht="12" customHeight="1" x14ac:dyDescent="0.25">
      <c r="A378" s="108" t="s">
        <v>52</v>
      </c>
      <c r="B378" s="98"/>
      <c r="C378" s="98">
        <v>6.5290004991220519E-3</v>
      </c>
      <c r="D378" s="98">
        <v>5.9312473008746314E-3</v>
      </c>
      <c r="E378" s="98">
        <v>5.3291344647872158E-3</v>
      </c>
      <c r="F378" s="98">
        <v>8.5670137459416974E-3</v>
      </c>
      <c r="G378" s="98">
        <v>8.032201590032529E-3</v>
      </c>
      <c r="H378" s="98">
        <v>1.6658170524949317E-2</v>
      </c>
      <c r="I378" s="98">
        <v>9.3285222669417037E-3</v>
      </c>
      <c r="J378" s="98">
        <v>1.6737280022665245E-2</v>
      </c>
      <c r="K378" s="98">
        <v>8.6742911164666044E-3</v>
      </c>
      <c r="L378" s="98">
        <v>1.0339675719257695E-2</v>
      </c>
      <c r="M378" s="98">
        <v>9.630565184701673E-3</v>
      </c>
      <c r="N378" s="98">
        <v>1.3215135474552201E-2</v>
      </c>
      <c r="O378" s="98">
        <v>1.6515892214850898E-2</v>
      </c>
      <c r="P378" s="98">
        <v>2.4942562571748237E-2</v>
      </c>
      <c r="Q378" s="98">
        <v>1.7416927631497318E-2</v>
      </c>
      <c r="R378" s="98">
        <v>1.7437923548189158E-2</v>
      </c>
      <c r="S378" s="98">
        <v>1.9324760333532837E-2</v>
      </c>
      <c r="T378" s="98">
        <v>2.4279138471878632E-2</v>
      </c>
      <c r="U378" s="98">
        <v>2.9131069763299048E-2</v>
      </c>
      <c r="V378" s="98">
        <v>2.5760816738135784E-2</v>
      </c>
      <c r="W378" s="98">
        <v>2.6530197397372817E-2</v>
      </c>
      <c r="X378" s="98">
        <v>2.4228408653645974E-2</v>
      </c>
      <c r="Y378" s="98">
        <v>2.1200742563717671E-2</v>
      </c>
      <c r="DA378" s="63" t="s">
        <v>3344</v>
      </c>
    </row>
    <row r="379" spans="1:105" ht="12" customHeight="1" x14ac:dyDescent="0.25">
      <c r="A379" s="121" t="s">
        <v>54</v>
      </c>
      <c r="B379" s="122"/>
      <c r="C379" s="122">
        <v>0.28167901758391967</v>
      </c>
      <c r="D379" s="122">
        <v>0.31120883344799349</v>
      </c>
      <c r="E379" s="122">
        <v>0.31343522280468816</v>
      </c>
      <c r="F379" s="122">
        <v>0.37805562395281644</v>
      </c>
      <c r="G379" s="122">
        <v>0.28748065459275263</v>
      </c>
      <c r="H379" s="122">
        <v>0.32121586582254696</v>
      </c>
      <c r="I379" s="122">
        <v>0.33590338945455522</v>
      </c>
      <c r="J379" s="122">
        <v>0.43389080649868816</v>
      </c>
      <c r="K379" s="122">
        <v>0.3637365077246813</v>
      </c>
      <c r="L379" s="122">
        <v>0.33097202902976275</v>
      </c>
      <c r="M379" s="122">
        <v>0.29613455070389172</v>
      </c>
      <c r="N379" s="122">
        <v>0.33234854468518504</v>
      </c>
      <c r="O379" s="122">
        <v>0.33456109786587118</v>
      </c>
      <c r="P379" s="122">
        <v>0.36031027139801858</v>
      </c>
      <c r="Q379" s="122">
        <v>0.31977037395784663</v>
      </c>
      <c r="R379" s="122">
        <v>0.25901173624848051</v>
      </c>
      <c r="S379" s="122">
        <v>0.33656978926869996</v>
      </c>
      <c r="T379" s="122">
        <v>0.36148017170232644</v>
      </c>
      <c r="U379" s="122">
        <v>0.45270094525852722</v>
      </c>
      <c r="V379" s="122">
        <v>0.47611089616070901</v>
      </c>
      <c r="W379" s="122">
        <v>0.54166731046275518</v>
      </c>
      <c r="X379" s="122">
        <v>0.48995718336030897</v>
      </c>
      <c r="Y379" s="122">
        <v>0.39207118911272237</v>
      </c>
      <c r="DA379" s="130" t="s">
        <v>3345</v>
      </c>
    </row>
    <row r="380" spans="1:105" ht="12" customHeight="1" x14ac:dyDescent="0.25">
      <c r="A380" s="97" t="s">
        <v>202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3346</v>
      </c>
    </row>
    <row r="381" spans="1:105" ht="12" customHeight="1" x14ac:dyDescent="0.25">
      <c r="A381" s="97" t="s">
        <v>50</v>
      </c>
      <c r="B381" s="98"/>
      <c r="C381" s="98">
        <v>5.0100012987800174E-2</v>
      </c>
      <c r="D381" s="98">
        <v>4.9455382090918924E-2</v>
      </c>
      <c r="E381" s="98">
        <v>5.462967872687307E-2</v>
      </c>
      <c r="F381" s="98">
        <v>3.4583227394159158E-2</v>
      </c>
      <c r="G381" s="98">
        <v>3.3933769124768642E-2</v>
      </c>
      <c r="H381" s="98">
        <v>1.9070305763352894E-2</v>
      </c>
      <c r="I381" s="98">
        <v>3.6522067485993702E-2</v>
      </c>
      <c r="J381" s="98">
        <v>8.9782524802577313E-2</v>
      </c>
      <c r="K381" s="98">
        <v>5.9004161698014333E-2</v>
      </c>
      <c r="L381" s="98">
        <v>1.8068847665152182E-2</v>
      </c>
      <c r="M381" s="98">
        <v>3.8802025586055409E-3</v>
      </c>
      <c r="N381" s="98">
        <v>7.3885025827280315E-3</v>
      </c>
      <c r="O381" s="98">
        <v>3.1427756981273196E-2</v>
      </c>
      <c r="P381" s="98">
        <v>4.8810560565632363E-2</v>
      </c>
      <c r="Q381" s="98">
        <v>4.5025715638704764E-2</v>
      </c>
      <c r="R381" s="98">
        <v>2.815345457155824E-2</v>
      </c>
      <c r="S381" s="98">
        <v>2.0870393224510991E-2</v>
      </c>
      <c r="T381" s="98">
        <v>1.299599925204664E-2</v>
      </c>
      <c r="U381" s="98">
        <v>2.129445959171752E-2</v>
      </c>
      <c r="V381" s="98">
        <v>2.897271058088741E-2</v>
      </c>
      <c r="W381" s="98">
        <v>4.2626205571574011E-2</v>
      </c>
      <c r="X381" s="98">
        <v>2.8204187055990794E-2</v>
      </c>
      <c r="Y381" s="98">
        <v>1.4355787476485462E-2</v>
      </c>
      <c r="DA381" s="63" t="s">
        <v>3347</v>
      </c>
    </row>
    <row r="382" spans="1:105" ht="12" customHeight="1" x14ac:dyDescent="0.25">
      <c r="A382" s="109" t="s">
        <v>120</v>
      </c>
      <c r="B382" s="33"/>
      <c r="C382" s="33">
        <v>0.23157900459611952</v>
      </c>
      <c r="D382" s="33">
        <v>0.26175345135707456</v>
      </c>
      <c r="E382" s="33">
        <v>0.25880554407781509</v>
      </c>
      <c r="F382" s="33">
        <v>0.3434723965586573</v>
      </c>
      <c r="G382" s="33">
        <v>0.25354688546798398</v>
      </c>
      <c r="H382" s="33">
        <v>0.30214556005919407</v>
      </c>
      <c r="I382" s="33">
        <v>0.29938132196856154</v>
      </c>
      <c r="J382" s="33">
        <v>0.34410828169611085</v>
      </c>
      <c r="K382" s="33">
        <v>0.30473234602666699</v>
      </c>
      <c r="L382" s="33">
        <v>0.31290318136461054</v>
      </c>
      <c r="M382" s="33">
        <v>0.29225434814528617</v>
      </c>
      <c r="N382" s="33">
        <v>0.32496004210245699</v>
      </c>
      <c r="O382" s="33">
        <v>0.30313334088459798</v>
      </c>
      <c r="P382" s="33">
        <v>0.3114997108323862</v>
      </c>
      <c r="Q382" s="33">
        <v>0.27474465831914185</v>
      </c>
      <c r="R382" s="33">
        <v>0.23085828167692229</v>
      </c>
      <c r="S382" s="33">
        <v>0.31569939604418895</v>
      </c>
      <c r="T382" s="33">
        <v>0.34848417245027979</v>
      </c>
      <c r="U382" s="33">
        <v>0.43140648566680972</v>
      </c>
      <c r="V382" s="33">
        <v>0.4471381855798216</v>
      </c>
      <c r="W382" s="33">
        <v>0.4990411048911812</v>
      </c>
      <c r="X382" s="33">
        <v>0.46175299630431815</v>
      </c>
      <c r="Y382" s="33">
        <v>0.3777154016362369</v>
      </c>
      <c r="DA382" s="60" t="s">
        <v>3348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23.937446022188904</v>
      </c>
      <c r="D384" s="117">
        <f t="shared" si="157"/>
        <v>27.018897941218967</v>
      </c>
      <c r="E384" s="117">
        <f t="shared" si="157"/>
        <v>26.858569184953673</v>
      </c>
      <c r="F384" s="117">
        <f t="shared" si="157"/>
        <v>32.748759116925463</v>
      </c>
      <c r="G384" s="117">
        <f t="shared" si="157"/>
        <v>26.046712833194835</v>
      </c>
      <c r="H384" s="117">
        <f t="shared" si="157"/>
        <v>29.677064058745064</v>
      </c>
      <c r="I384" s="117">
        <f t="shared" si="157"/>
        <v>29.898691633347088</v>
      </c>
      <c r="J384" s="117">
        <f t="shared" si="157"/>
        <v>32.465892352746209</v>
      </c>
      <c r="K384" s="117">
        <f t="shared" si="157"/>
        <v>25.524926676830717</v>
      </c>
      <c r="L384" s="117">
        <f t="shared" si="157"/>
        <v>26.157809772167958</v>
      </c>
      <c r="M384" s="117">
        <f t="shared" si="157"/>
        <v>22.677262319857093</v>
      </c>
      <c r="N384" s="117">
        <f t="shared" si="157"/>
        <v>24.542716172854956</v>
      </c>
      <c r="O384" s="117">
        <f t="shared" si="157"/>
        <v>21.900948703182316</v>
      </c>
      <c r="P384" s="117">
        <f t="shared" si="157"/>
        <v>24.747297949462748</v>
      </c>
      <c r="Q384" s="117">
        <f t="shared" si="157"/>
        <v>19.490668864757573</v>
      </c>
      <c r="R384" s="117">
        <f t="shared" ref="R384:V384" si="158">R385+R388+R390+R403</f>
        <v>17.042390738277938</v>
      </c>
      <c r="S384" s="117">
        <f t="shared" si="158"/>
        <v>20.107151530577863</v>
      </c>
      <c r="T384" s="117">
        <f t="shared" si="158"/>
        <v>21.380545821392307</v>
      </c>
      <c r="U384" s="117">
        <f t="shared" si="158"/>
        <v>21.280467764855409</v>
      </c>
      <c r="V384" s="117">
        <f t="shared" si="158"/>
        <v>18.790100254633472</v>
      </c>
      <c r="W384" s="117">
        <f t="shared" ref="W384:Y384" si="159">W385+W388+W390+W403</f>
        <v>19.794999409810313</v>
      </c>
      <c r="X384" s="117">
        <f t="shared" si="159"/>
        <v>11.833912603150237</v>
      </c>
      <c r="Y384" s="117">
        <f t="shared" si="159"/>
        <v>8.6622649402429399</v>
      </c>
      <c r="DA384" s="129" t="s">
        <v>3494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21.633334254699708</v>
      </c>
      <c r="D385" s="122">
        <f t="shared" si="160"/>
        <v>24.455832622411364</v>
      </c>
      <c r="E385" s="122">
        <f t="shared" si="160"/>
        <v>24.374715988495087</v>
      </c>
      <c r="F385" s="122">
        <f t="shared" si="160"/>
        <v>29.659990203724742</v>
      </c>
      <c r="G385" s="122">
        <f t="shared" si="160"/>
        <v>23.690913945922329</v>
      </c>
      <c r="H385" s="122">
        <f t="shared" si="160"/>
        <v>26.988589077612616</v>
      </c>
      <c r="I385" s="122">
        <f t="shared" si="160"/>
        <v>27.221694925735633</v>
      </c>
      <c r="J385" s="122">
        <f t="shared" si="160"/>
        <v>29.222521290255674</v>
      </c>
      <c r="K385" s="122">
        <f t="shared" si="160"/>
        <v>22.92524647465315</v>
      </c>
      <c r="L385" s="122">
        <f t="shared" si="160"/>
        <v>23.728867094426271</v>
      </c>
      <c r="M385" s="122">
        <f t="shared" si="160"/>
        <v>20.450439187928371</v>
      </c>
      <c r="N385" s="122">
        <f t="shared" si="160"/>
        <v>22.113199611601075</v>
      </c>
      <c r="O385" s="122">
        <f t="shared" si="160"/>
        <v>19.488234366872959</v>
      </c>
      <c r="P385" s="122">
        <f t="shared" si="160"/>
        <v>22.214614386437198</v>
      </c>
      <c r="Q385" s="122">
        <f t="shared" si="160"/>
        <v>17.269529819085353</v>
      </c>
      <c r="R385" s="122">
        <f t="shared" ref="R385:V385" si="161">SUM(R386:R387)</f>
        <v>15.221193915444569</v>
      </c>
      <c r="S385" s="122">
        <f t="shared" si="161"/>
        <v>17.762594277074736</v>
      </c>
      <c r="T385" s="122">
        <f t="shared" si="161"/>
        <v>18.889958512903355</v>
      </c>
      <c r="U385" s="122">
        <f t="shared" si="161"/>
        <v>18.212478753017514</v>
      </c>
      <c r="V385" s="122">
        <f t="shared" si="161"/>
        <v>16.206116101691421</v>
      </c>
      <c r="W385" s="122">
        <f t="shared" ref="W385:Y385" si="162">SUM(W386:W387)</f>
        <v>16.896112661292435</v>
      </c>
      <c r="X385" s="122">
        <f t="shared" si="162"/>
        <v>9.2731064498428868</v>
      </c>
      <c r="Y385" s="122">
        <f t="shared" si="162"/>
        <v>6.3729151992216577</v>
      </c>
      <c r="DA385" s="130" t="s">
        <v>3495</v>
      </c>
    </row>
    <row r="386" spans="1:105" ht="12" customHeight="1" x14ac:dyDescent="0.25">
      <c r="A386" s="97" t="s">
        <v>199</v>
      </c>
      <c r="B386" s="98"/>
      <c r="C386" s="98">
        <v>21.434728829914249</v>
      </c>
      <c r="D386" s="98">
        <v>24.236908166685566</v>
      </c>
      <c r="E386" s="98">
        <v>24.159755114219632</v>
      </c>
      <c r="F386" s="98">
        <v>29.405804051523333</v>
      </c>
      <c r="G386" s="98">
        <v>23.491538242702713</v>
      </c>
      <c r="H386" s="98">
        <v>26.765130017029687</v>
      </c>
      <c r="I386" s="98">
        <v>26.999624677896723</v>
      </c>
      <c r="J386" s="98">
        <v>28.988475930179</v>
      </c>
      <c r="K386" s="98">
        <v>22.743588292280414</v>
      </c>
      <c r="L386" s="98">
        <v>23.542015318987971</v>
      </c>
      <c r="M386" s="98">
        <v>20.292743191322977</v>
      </c>
      <c r="N386" s="98">
        <v>21.943839038683972</v>
      </c>
      <c r="O386" s="98">
        <v>19.341091868011247</v>
      </c>
      <c r="P386" s="98">
        <v>22.04859692098977</v>
      </c>
      <c r="Q386" s="98">
        <v>17.141875553968891</v>
      </c>
      <c r="R386" s="98">
        <v>15.108928806848439</v>
      </c>
      <c r="S386" s="98">
        <v>17.632880512944173</v>
      </c>
      <c r="T386" s="98">
        <v>18.753483045728427</v>
      </c>
      <c r="U386" s="98">
        <v>18.081650010659889</v>
      </c>
      <c r="V386" s="98">
        <v>16.090127108434974</v>
      </c>
      <c r="W386" s="98">
        <v>16.774703742743764</v>
      </c>
      <c r="X386" s="98">
        <v>9.2069227963931013</v>
      </c>
      <c r="Y386" s="98">
        <v>6.3274607759036936</v>
      </c>
      <c r="DA386" s="63" t="s">
        <v>3496</v>
      </c>
    </row>
    <row r="387" spans="1:105" ht="12" customHeight="1" x14ac:dyDescent="0.25">
      <c r="A387" s="97" t="s">
        <v>53</v>
      </c>
      <c r="B387" s="98"/>
      <c r="C387" s="98">
        <v>0.19860542478545817</v>
      </c>
      <c r="D387" s="98">
        <v>0.21892445572579944</v>
      </c>
      <c r="E387" s="98">
        <v>0.21496087427545379</v>
      </c>
      <c r="F387" s="98">
        <v>0.25418615220140917</v>
      </c>
      <c r="G387" s="98">
        <v>0.19937570321961468</v>
      </c>
      <c r="H387" s="98">
        <v>0.22345906058293072</v>
      </c>
      <c r="I387" s="98">
        <v>0.22207024783890908</v>
      </c>
      <c r="J387" s="98">
        <v>0.23404536007667484</v>
      </c>
      <c r="K387" s="98">
        <v>0.18165818237273726</v>
      </c>
      <c r="L387" s="98">
        <v>0.18685177543829848</v>
      </c>
      <c r="M387" s="98">
        <v>0.15769599660539416</v>
      </c>
      <c r="N387" s="98">
        <v>0.16936057291710152</v>
      </c>
      <c r="O387" s="98">
        <v>0.14714249886171221</v>
      </c>
      <c r="P387" s="98">
        <v>0.16601746544742935</v>
      </c>
      <c r="Q387" s="98">
        <v>0.12765426511646219</v>
      </c>
      <c r="R387" s="98">
        <v>0.11226510859613029</v>
      </c>
      <c r="S387" s="98">
        <v>0.1297137641305656</v>
      </c>
      <c r="T387" s="98">
        <v>0.13647546717492967</v>
      </c>
      <c r="U387" s="98">
        <v>0.13082874235762493</v>
      </c>
      <c r="V387" s="98">
        <v>0.11598899325644764</v>
      </c>
      <c r="W387" s="98">
        <v>0.12140891854867188</v>
      </c>
      <c r="X387" s="98">
        <v>6.6183653449786023E-2</v>
      </c>
      <c r="Y387" s="98">
        <v>4.5454423317964086E-2</v>
      </c>
      <c r="DA387" s="63" t="s">
        <v>3497</v>
      </c>
    </row>
    <row r="388" spans="1:105" ht="12" customHeight="1" x14ac:dyDescent="0.25">
      <c r="A388" s="121" t="s">
        <v>92</v>
      </c>
      <c r="B388" s="122"/>
      <c r="C388" s="122">
        <f t="shared" ref="C388:Y388" si="163">C389</f>
        <v>3.4632263161468835E-2</v>
      </c>
      <c r="D388" s="122">
        <f t="shared" si="163"/>
        <v>3.5694621737356068E-2</v>
      </c>
      <c r="E388" s="122">
        <f t="shared" si="163"/>
        <v>2.8285560628215096E-2</v>
      </c>
      <c r="F388" s="122">
        <f t="shared" si="163"/>
        <v>4.0109719860771144E-2</v>
      </c>
      <c r="G388" s="122">
        <f t="shared" si="163"/>
        <v>5.1649430115008339E-2</v>
      </c>
      <c r="H388" s="122">
        <f t="shared" si="163"/>
        <v>5.115630825608259E-2</v>
      </c>
      <c r="I388" s="122">
        <f t="shared" si="163"/>
        <v>3.9433072537669193E-2</v>
      </c>
      <c r="J388" s="122">
        <f t="shared" si="163"/>
        <v>8.3559176307935426E-2</v>
      </c>
      <c r="K388" s="122">
        <f t="shared" si="163"/>
        <v>3.1709214706990278E-2</v>
      </c>
      <c r="L388" s="122">
        <f t="shared" si="163"/>
        <v>5.2566045812038234E-2</v>
      </c>
      <c r="M388" s="122">
        <f t="shared" si="163"/>
        <v>2.7023995289166703E-2</v>
      </c>
      <c r="N388" s="122">
        <f t="shared" si="163"/>
        <v>5.1148575712345032E-2</v>
      </c>
      <c r="O388" s="122">
        <f t="shared" si="163"/>
        <v>5.6400692598648057E-2</v>
      </c>
      <c r="P388" s="122">
        <f t="shared" si="163"/>
        <v>3.8531842504542557E-2</v>
      </c>
      <c r="Q388" s="122">
        <f t="shared" si="163"/>
        <v>4.8750861799968778E-2</v>
      </c>
      <c r="R388" s="122">
        <f t="shared" si="163"/>
        <v>2.3783231950595632E-2</v>
      </c>
      <c r="S388" s="122">
        <f t="shared" si="163"/>
        <v>2.0689751981805737E-2</v>
      </c>
      <c r="T388" s="122">
        <f t="shared" si="163"/>
        <v>4.5825104870694994E-2</v>
      </c>
      <c r="U388" s="122">
        <f t="shared" si="163"/>
        <v>6.3771786418922657E-2</v>
      </c>
      <c r="V388" s="122">
        <f t="shared" si="163"/>
        <v>0.11223450076361287</v>
      </c>
      <c r="W388" s="122">
        <f t="shared" si="163"/>
        <v>0.13687342911586786</v>
      </c>
      <c r="X388" s="122">
        <f t="shared" si="163"/>
        <v>3.2977621305479807E-2</v>
      </c>
      <c r="Y388" s="122">
        <f t="shared" si="163"/>
        <v>0.14057872164380333</v>
      </c>
      <c r="DA388" s="130" t="s">
        <v>3498</v>
      </c>
    </row>
    <row r="389" spans="1:105" ht="12" customHeight="1" x14ac:dyDescent="0.25">
      <c r="A389" s="97" t="s">
        <v>53</v>
      </c>
      <c r="B389" s="98"/>
      <c r="C389" s="98">
        <v>3.4632263161468835E-2</v>
      </c>
      <c r="D389" s="98">
        <v>3.5694621737356068E-2</v>
      </c>
      <c r="E389" s="98">
        <v>2.8285560628215096E-2</v>
      </c>
      <c r="F389" s="98">
        <v>4.0109719860771144E-2</v>
      </c>
      <c r="G389" s="98">
        <v>5.1649430115008339E-2</v>
      </c>
      <c r="H389" s="98">
        <v>5.115630825608259E-2</v>
      </c>
      <c r="I389" s="98">
        <v>3.9433072537669193E-2</v>
      </c>
      <c r="J389" s="98">
        <v>8.3559176307935426E-2</v>
      </c>
      <c r="K389" s="98">
        <v>3.1709214706990278E-2</v>
      </c>
      <c r="L389" s="98">
        <v>5.2566045812038234E-2</v>
      </c>
      <c r="M389" s="98">
        <v>2.7023995289166703E-2</v>
      </c>
      <c r="N389" s="98">
        <v>5.1148575712345032E-2</v>
      </c>
      <c r="O389" s="98">
        <v>5.6400692598648057E-2</v>
      </c>
      <c r="P389" s="98">
        <v>3.8531842504542557E-2</v>
      </c>
      <c r="Q389" s="98">
        <v>4.8750861799968778E-2</v>
      </c>
      <c r="R389" s="98">
        <v>2.3783231950595632E-2</v>
      </c>
      <c r="S389" s="98">
        <v>2.0689751981805737E-2</v>
      </c>
      <c r="T389" s="98">
        <v>4.5825104870694994E-2</v>
      </c>
      <c r="U389" s="98">
        <v>6.3771786418922657E-2</v>
      </c>
      <c r="V389" s="98">
        <v>0.11223450076361287</v>
      </c>
      <c r="W389" s="98">
        <v>0.13687342911586786</v>
      </c>
      <c r="X389" s="98">
        <v>3.2977621305479807E-2</v>
      </c>
      <c r="Y389" s="98">
        <v>0.14057872164380333</v>
      </c>
      <c r="DA389" s="63" t="s">
        <v>3499</v>
      </c>
    </row>
    <row r="390" spans="1:105" ht="12" customHeight="1" x14ac:dyDescent="0.25">
      <c r="A390" s="121" t="s">
        <v>55</v>
      </c>
      <c r="B390" s="122"/>
      <c r="C390" s="122">
        <v>2.0590512384979114</v>
      </c>
      <c r="D390" s="122">
        <v>2.2936451768632997</v>
      </c>
      <c r="E390" s="122">
        <v>2.2205631329675528</v>
      </c>
      <c r="F390" s="122">
        <v>2.7598855015855346</v>
      </c>
      <c r="G390" s="122">
        <v>2.0853986363438723</v>
      </c>
      <c r="H390" s="122">
        <v>2.3894898726798859</v>
      </c>
      <c r="I390" s="122">
        <v>2.3805863850259175</v>
      </c>
      <c r="J390" s="122">
        <v>2.8341434258232781</v>
      </c>
      <c r="K390" s="122">
        <v>2.2917843651395011</v>
      </c>
      <c r="L390" s="122">
        <v>2.118639550694025</v>
      </c>
      <c r="M390" s="122">
        <v>1.9663572987082394</v>
      </c>
      <c r="N390" s="122">
        <v>2.115668591868535</v>
      </c>
      <c r="O390" s="122">
        <v>2.0944050648959154</v>
      </c>
      <c r="P390" s="122">
        <v>2.2125823213907738</v>
      </c>
      <c r="Q390" s="122">
        <v>1.9203487186738093</v>
      </c>
      <c r="R390" s="122">
        <v>1.5888388240191034</v>
      </c>
      <c r="S390" s="122">
        <v>2.0448146639551599</v>
      </c>
      <c r="T390" s="122">
        <v>2.1372858658969514</v>
      </c>
      <c r="U390" s="122">
        <v>2.6135529020655768</v>
      </c>
      <c r="V390" s="122">
        <v>2.0566717795694922</v>
      </c>
      <c r="W390" s="122">
        <v>2.2874181415859618</v>
      </c>
      <c r="X390" s="122">
        <v>2.0926014083764004</v>
      </c>
      <c r="Y390" s="122">
        <v>1.7959523055100415</v>
      </c>
      <c r="DA390" s="130" t="s">
        <v>3500</v>
      </c>
    </row>
    <row r="391" spans="1:105" ht="12" customHeight="1" x14ac:dyDescent="0.25">
      <c r="A391" s="97" t="s">
        <v>132</v>
      </c>
      <c r="B391" s="98"/>
      <c r="C391" s="98">
        <v>6.8170043065148497E-2</v>
      </c>
      <c r="D391" s="98">
        <v>0.15638097716109498</v>
      </c>
      <c r="E391" s="98">
        <v>0.19387968217915613</v>
      </c>
      <c r="F391" s="98">
        <v>0.28956363019934089</v>
      </c>
      <c r="G391" s="98">
        <v>0.21770968050093475</v>
      </c>
      <c r="H391" s="98">
        <v>0.25883968217388525</v>
      </c>
      <c r="I391" s="98">
        <v>0.59407776311562877</v>
      </c>
      <c r="J391" s="98">
        <v>0.96281329186351472</v>
      </c>
      <c r="K391" s="98">
        <v>0.58068197597011573</v>
      </c>
      <c r="L391" s="98">
        <v>0.51867819018023775</v>
      </c>
      <c r="M391" s="98">
        <v>0.38203099072320434</v>
      </c>
      <c r="N391" s="98">
        <v>0.42573306545637524</v>
      </c>
      <c r="O391" s="98">
        <v>0.4069270110226243</v>
      </c>
      <c r="P391" s="98">
        <v>0.21253918659412671</v>
      </c>
      <c r="Q391" s="98">
        <v>0.21207050490595897</v>
      </c>
      <c r="R391" s="98">
        <v>0.23757135914362426</v>
      </c>
      <c r="S391" s="98">
        <v>0.40236226705904149</v>
      </c>
      <c r="T391" s="98">
        <v>0.47940451050172145</v>
      </c>
      <c r="U391" s="98">
        <v>0.57959524566331155</v>
      </c>
      <c r="V391" s="98">
        <v>0.50140272736544911</v>
      </c>
      <c r="W391" s="98">
        <v>0.63371379948126805</v>
      </c>
      <c r="X391" s="98">
        <v>0.66238161438130827</v>
      </c>
      <c r="Y391" s="98">
        <v>0.48685095515725701</v>
      </c>
      <c r="DA391" s="63" t="s">
        <v>3501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1.2358999537028076E-4</v>
      </c>
      <c r="G392" s="98">
        <v>0</v>
      </c>
      <c r="H392" s="98">
        <v>1.2355308021995317E-4</v>
      </c>
      <c r="I392" s="98">
        <v>2.3865151798452795E-4</v>
      </c>
      <c r="J392" s="98">
        <v>4.9057997923947954E-4</v>
      </c>
      <c r="K392" s="98">
        <v>1.2488907703194608E-4</v>
      </c>
      <c r="L392" s="98">
        <v>2.550246868485558E-4</v>
      </c>
      <c r="M392" s="98">
        <v>1.2759960626793779E-4</v>
      </c>
      <c r="N392" s="98">
        <v>1.2798384148146895E-4</v>
      </c>
      <c r="O392" s="98">
        <v>2.5592824009549892E-4</v>
      </c>
      <c r="P392" s="98">
        <v>2.5154422566791022E-4</v>
      </c>
      <c r="Q392" s="98">
        <v>1.2279307195435385E-4</v>
      </c>
      <c r="R392" s="98">
        <v>1.2051762309965686E-4</v>
      </c>
      <c r="S392" s="98">
        <v>3.4566725604283371E-4</v>
      </c>
      <c r="T392" s="98">
        <v>4.531647736493729E-4</v>
      </c>
      <c r="U392" s="98">
        <v>5.4773023619695085E-4</v>
      </c>
      <c r="V392" s="98">
        <v>5.3677326186307153E-4</v>
      </c>
      <c r="W392" s="98">
        <v>5.1712678948295906E-4</v>
      </c>
      <c r="X392" s="98">
        <v>7.6669257042554797E-4</v>
      </c>
      <c r="Y392" s="98">
        <v>3.7027556819513123E-4</v>
      </c>
      <c r="DA392" s="63" t="s">
        <v>3502</v>
      </c>
    </row>
    <row r="393" spans="1:105" ht="12" customHeight="1" x14ac:dyDescent="0.25">
      <c r="A393" s="100" t="s">
        <v>199</v>
      </c>
      <c r="B393" s="101"/>
      <c r="C393" s="101">
        <v>0</v>
      </c>
      <c r="D393" s="101">
        <v>0</v>
      </c>
      <c r="E393" s="101">
        <v>0</v>
      </c>
      <c r="F393" s="101">
        <v>9.856072547343395E-5</v>
      </c>
      <c r="G393" s="101">
        <v>0</v>
      </c>
      <c r="H393" s="101">
        <v>9.8875582435968586E-5</v>
      </c>
      <c r="I393" s="101">
        <v>1.9369535135076724E-4</v>
      </c>
      <c r="J393" s="101">
        <v>3.9437671344456183E-4</v>
      </c>
      <c r="K393" s="101">
        <v>1.0043566085874376E-4</v>
      </c>
      <c r="L393" s="101">
        <v>2.044399844124494E-4</v>
      </c>
      <c r="M393" s="101">
        <v>1.0266391338921539E-4</v>
      </c>
      <c r="N393" s="101">
        <v>1.0287410430763625E-4</v>
      </c>
      <c r="O393" s="101">
        <v>2.0543661691838395E-4</v>
      </c>
      <c r="P393" s="101">
        <v>2.0207378526162912E-4</v>
      </c>
      <c r="Q393" s="101">
        <v>9.8487687714031509E-5</v>
      </c>
      <c r="R393" s="101">
        <v>9.6921947046898344E-5</v>
      </c>
      <c r="S393" s="101">
        <v>2.7801602765427429E-4</v>
      </c>
      <c r="T393" s="101">
        <v>3.6484062631572678E-4</v>
      </c>
      <c r="U393" s="101">
        <v>4.4049664415868404E-4</v>
      </c>
      <c r="V393" s="101">
        <v>4.3125155339207561E-4</v>
      </c>
      <c r="W393" s="101">
        <v>4.1073416868016223E-4</v>
      </c>
      <c r="X393" s="101">
        <v>6.0883456536502546E-4</v>
      </c>
      <c r="Y393" s="101">
        <v>2.9882074487567106E-4</v>
      </c>
      <c r="DA393" s="131" t="s">
        <v>3503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2.5029269896846805E-5</v>
      </c>
      <c r="G394" s="104">
        <v>0</v>
      </c>
      <c r="H394" s="104">
        <v>2.4677497783984593E-5</v>
      </c>
      <c r="I394" s="104">
        <v>4.4956166633760705E-5</v>
      </c>
      <c r="J394" s="104">
        <v>9.6203265794917733E-5</v>
      </c>
      <c r="K394" s="104">
        <v>2.4453416173202323E-5</v>
      </c>
      <c r="L394" s="104">
        <v>5.0584702436106428E-5</v>
      </c>
      <c r="M394" s="104">
        <v>2.4935692878722392E-5</v>
      </c>
      <c r="N394" s="104">
        <v>2.5109737173832702E-5</v>
      </c>
      <c r="O394" s="104">
        <v>5.0491623177115002E-5</v>
      </c>
      <c r="P394" s="104">
        <v>4.9470440406281124E-5</v>
      </c>
      <c r="Q394" s="104">
        <v>2.4305384240322338E-5</v>
      </c>
      <c r="R394" s="104">
        <v>2.3595676052758517E-5</v>
      </c>
      <c r="S394" s="104">
        <v>6.7651228388559414E-5</v>
      </c>
      <c r="T394" s="104">
        <v>8.8324147333646141E-5</v>
      </c>
      <c r="U394" s="104">
        <v>1.0723359203826677E-4</v>
      </c>
      <c r="V394" s="104">
        <v>1.0552170847099587E-4</v>
      </c>
      <c r="W394" s="104">
        <v>1.0639262080279684E-4</v>
      </c>
      <c r="X394" s="104">
        <v>1.5785800506052254E-4</v>
      </c>
      <c r="Y394" s="104">
        <v>7.1454823319460159E-5</v>
      </c>
      <c r="DA394" s="132" t="s">
        <v>3504</v>
      </c>
    </row>
    <row r="395" spans="1:105" ht="12" customHeight="1" x14ac:dyDescent="0.25">
      <c r="A395" s="106" t="s">
        <v>124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3505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3506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0</v>
      </c>
      <c r="L397" s="98">
        <v>0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0</v>
      </c>
      <c r="S397" s="98">
        <v>0</v>
      </c>
      <c r="T397" s="98">
        <v>0</v>
      </c>
      <c r="U397" s="98">
        <v>0</v>
      </c>
      <c r="V397" s="98">
        <v>0</v>
      </c>
      <c r="W397" s="98">
        <v>0</v>
      </c>
      <c r="X397" s="98">
        <v>0</v>
      </c>
      <c r="Y397" s="98">
        <v>0</v>
      </c>
      <c r="DA397" s="63" t="s">
        <v>3507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3508</v>
      </c>
    </row>
    <row r="399" spans="1:105" ht="12" customHeight="1" x14ac:dyDescent="0.25">
      <c r="A399" s="106" t="s">
        <v>122</v>
      </c>
      <c r="B399" s="101"/>
      <c r="C399" s="101">
        <v>1.9585374291073296</v>
      </c>
      <c r="D399" s="101">
        <v>2.107586977581613</v>
      </c>
      <c r="E399" s="101">
        <v>2.0005061170124554</v>
      </c>
      <c r="F399" s="101">
        <v>2.4278965430829911</v>
      </c>
      <c r="G399" s="101">
        <v>1.8273385265492845</v>
      </c>
      <c r="H399" s="101">
        <v>2.0471224788043911</v>
      </c>
      <c r="I399" s="101">
        <v>1.736747058320141</v>
      </c>
      <c r="J399" s="101">
        <v>1.7854907355021543</v>
      </c>
      <c r="K399" s="101">
        <v>1.6666755823366315</v>
      </c>
      <c r="L399" s="101">
        <v>1.5475792911889472</v>
      </c>
      <c r="M399" s="101">
        <v>1.5349171152112673</v>
      </c>
      <c r="N399" s="101">
        <v>1.6224503124761018</v>
      </c>
      <c r="O399" s="101">
        <v>1.6035072421822556</v>
      </c>
      <c r="P399" s="101">
        <v>1.8729643885710692</v>
      </c>
      <c r="Q399" s="101">
        <v>1.6201634326453913</v>
      </c>
      <c r="R399" s="101">
        <v>1.2620804988301242</v>
      </c>
      <c r="S399" s="101">
        <v>1.5433640685893337</v>
      </c>
      <c r="T399" s="101">
        <v>1.5328525856072315</v>
      </c>
      <c r="U399" s="101">
        <v>1.8846027143891266</v>
      </c>
      <c r="V399" s="101">
        <v>1.423674686558533</v>
      </c>
      <c r="W399" s="101">
        <v>1.5242241760254791</v>
      </c>
      <c r="X399" s="101">
        <v>1.311766860023813</v>
      </c>
      <c r="Y399" s="101">
        <v>1.19885320355736</v>
      </c>
      <c r="DA399" s="131" t="s">
        <v>3509</v>
      </c>
    </row>
    <row r="400" spans="1:105" ht="12" customHeight="1" x14ac:dyDescent="0.25">
      <c r="A400" s="107" t="s">
        <v>121</v>
      </c>
      <c r="B400" s="104"/>
      <c r="C400" s="104">
        <v>3.2343766325433336E-2</v>
      </c>
      <c r="D400" s="104">
        <v>2.9677222120591464E-2</v>
      </c>
      <c r="E400" s="104">
        <v>2.617733377594143E-2</v>
      </c>
      <c r="F400" s="104">
        <v>4.2301738307832536E-2</v>
      </c>
      <c r="G400" s="104">
        <v>4.0350429293653151E-2</v>
      </c>
      <c r="H400" s="104">
        <v>8.3404158621389654E-2</v>
      </c>
      <c r="I400" s="104">
        <v>4.9522912072163312E-2</v>
      </c>
      <c r="J400" s="104">
        <v>8.5348818478369087E-2</v>
      </c>
      <c r="K400" s="104">
        <v>4.4301917755722009E-2</v>
      </c>
      <c r="L400" s="104">
        <v>5.2127044637991768E-2</v>
      </c>
      <c r="M400" s="104">
        <v>4.9281593167499665E-2</v>
      </c>
      <c r="N400" s="104">
        <v>6.7357230094576725E-2</v>
      </c>
      <c r="O400" s="104">
        <v>8.3714883450939803E-2</v>
      </c>
      <c r="P400" s="104">
        <v>0.12682720199990996</v>
      </c>
      <c r="Q400" s="104">
        <v>8.7991988050504621E-2</v>
      </c>
      <c r="R400" s="104">
        <v>8.9066448422255237E-2</v>
      </c>
      <c r="S400" s="104">
        <v>9.8742661050741976E-2</v>
      </c>
      <c r="T400" s="104">
        <v>0.12457560501434908</v>
      </c>
      <c r="U400" s="104">
        <v>0.14880721177694206</v>
      </c>
      <c r="V400" s="104">
        <v>0.13105759238364709</v>
      </c>
      <c r="W400" s="104">
        <v>0.12896303928973143</v>
      </c>
      <c r="X400" s="104">
        <v>0.11768624140085329</v>
      </c>
      <c r="Y400" s="104">
        <v>0.10987787122722922</v>
      </c>
      <c r="DA400" s="132" t="s">
        <v>3510</v>
      </c>
    </row>
    <row r="401" spans="1:105" ht="12" customHeight="1" x14ac:dyDescent="0.25">
      <c r="A401" s="108" t="s">
        <v>53</v>
      </c>
      <c r="B401" s="98"/>
      <c r="C401" s="98">
        <v>2.5814765826311283E-2</v>
      </c>
      <c r="D401" s="98">
        <v>2.3745974819716832E-2</v>
      </c>
      <c r="E401" s="98">
        <v>2.0848199311154215E-2</v>
      </c>
      <c r="F401" s="98">
        <v>3.373472456189084E-2</v>
      </c>
      <c r="G401" s="98">
        <v>3.2318227703620625E-2</v>
      </c>
      <c r="H401" s="98">
        <v>6.6745988096440334E-2</v>
      </c>
      <c r="I401" s="98">
        <v>4.0194389805221609E-2</v>
      </c>
      <c r="J401" s="98">
        <v>6.8611538455703835E-2</v>
      </c>
      <c r="K401" s="98">
        <v>3.5627626639255401E-2</v>
      </c>
      <c r="L401" s="98">
        <v>4.1787368918734073E-2</v>
      </c>
      <c r="M401" s="98">
        <v>3.9651027982797994E-2</v>
      </c>
      <c r="N401" s="98">
        <v>5.4142094620024526E-2</v>
      </c>
      <c r="O401" s="98">
        <v>6.7198991236088912E-2</v>
      </c>
      <c r="P401" s="98">
        <v>0.10188463942816171</v>
      </c>
      <c r="Q401" s="98">
        <v>7.057506041900731E-2</v>
      </c>
      <c r="R401" s="98">
        <v>7.1628524874066082E-2</v>
      </c>
      <c r="S401" s="98">
        <v>7.9417900717209139E-2</v>
      </c>
      <c r="T401" s="98">
        <v>0.10029646654247044</v>
      </c>
      <c r="U401" s="98">
        <v>0.119676142013643</v>
      </c>
      <c r="V401" s="98">
        <v>0.10529677564551129</v>
      </c>
      <c r="W401" s="98">
        <v>0.10243284189235861</v>
      </c>
      <c r="X401" s="98">
        <v>9.3457832747207314E-2</v>
      </c>
      <c r="Y401" s="98">
        <v>8.8677128663511559E-2</v>
      </c>
      <c r="DA401" s="63" t="s">
        <v>3511</v>
      </c>
    </row>
    <row r="402" spans="1:105" ht="12" customHeight="1" x14ac:dyDescent="0.25">
      <c r="A402" s="108" t="s">
        <v>52</v>
      </c>
      <c r="B402" s="98"/>
      <c r="C402" s="98">
        <v>6.5290004991220519E-3</v>
      </c>
      <c r="D402" s="98">
        <v>5.9312473008746314E-3</v>
      </c>
      <c r="E402" s="98">
        <v>5.3291344647872158E-3</v>
      </c>
      <c r="F402" s="98">
        <v>8.5670137459416974E-3</v>
      </c>
      <c r="G402" s="98">
        <v>8.032201590032529E-3</v>
      </c>
      <c r="H402" s="98">
        <v>1.6658170524949317E-2</v>
      </c>
      <c r="I402" s="98">
        <v>9.3285222669417037E-3</v>
      </c>
      <c r="J402" s="98">
        <v>1.6737280022665245E-2</v>
      </c>
      <c r="K402" s="98">
        <v>8.6742911164666044E-3</v>
      </c>
      <c r="L402" s="98">
        <v>1.0339675719257695E-2</v>
      </c>
      <c r="M402" s="98">
        <v>9.630565184701673E-3</v>
      </c>
      <c r="N402" s="98">
        <v>1.3215135474552201E-2</v>
      </c>
      <c r="O402" s="98">
        <v>1.6515892214850898E-2</v>
      </c>
      <c r="P402" s="98">
        <v>2.4942562571748237E-2</v>
      </c>
      <c r="Q402" s="98">
        <v>1.7416927631497318E-2</v>
      </c>
      <c r="R402" s="98">
        <v>1.7437923548189158E-2</v>
      </c>
      <c r="S402" s="98">
        <v>1.9324760333532837E-2</v>
      </c>
      <c r="T402" s="98">
        <v>2.4279138471878632E-2</v>
      </c>
      <c r="U402" s="98">
        <v>2.9131069763299048E-2</v>
      </c>
      <c r="V402" s="98">
        <v>2.5760816738135784E-2</v>
      </c>
      <c r="W402" s="98">
        <v>2.6530197397372817E-2</v>
      </c>
      <c r="X402" s="98">
        <v>2.4228408653645974E-2</v>
      </c>
      <c r="Y402" s="98">
        <v>2.1200742563717671E-2</v>
      </c>
      <c r="DA402" s="63" t="s">
        <v>3512</v>
      </c>
    </row>
    <row r="403" spans="1:105" ht="12" customHeight="1" x14ac:dyDescent="0.25">
      <c r="A403" s="121" t="s">
        <v>54</v>
      </c>
      <c r="B403" s="122"/>
      <c r="C403" s="122">
        <v>0.21042826582981358</v>
      </c>
      <c r="D403" s="122">
        <v>0.23372552020694609</v>
      </c>
      <c r="E403" s="122">
        <v>0.2350045028628191</v>
      </c>
      <c r="F403" s="122">
        <v>0.28877369175441764</v>
      </c>
      <c r="G403" s="122">
        <v>0.21875082081362543</v>
      </c>
      <c r="H403" s="122">
        <v>0.24782880019647974</v>
      </c>
      <c r="I403" s="122">
        <v>0.25697725004786781</v>
      </c>
      <c r="J403" s="122">
        <v>0.32566846035932773</v>
      </c>
      <c r="K403" s="122">
        <v>0.27618662233107377</v>
      </c>
      <c r="L403" s="122">
        <v>0.25773708123562583</v>
      </c>
      <c r="M403" s="122">
        <v>0.23344183793131723</v>
      </c>
      <c r="N403" s="122">
        <v>0.26269939367300027</v>
      </c>
      <c r="O403" s="122">
        <v>0.26190857881479346</v>
      </c>
      <c r="P403" s="122">
        <v>0.28156939913023299</v>
      </c>
      <c r="Q403" s="122">
        <v>0.2520394651984405</v>
      </c>
      <c r="R403" s="122">
        <v>0.20857476686367044</v>
      </c>
      <c r="S403" s="122">
        <v>0.27905283756615762</v>
      </c>
      <c r="T403" s="122">
        <v>0.30747633772130362</v>
      </c>
      <c r="U403" s="122">
        <v>0.39066432335339313</v>
      </c>
      <c r="V403" s="122">
        <v>0.41507787260894563</v>
      </c>
      <c r="W403" s="122">
        <v>0.47459517781604699</v>
      </c>
      <c r="X403" s="122">
        <v>0.43522712362546756</v>
      </c>
      <c r="Y403" s="122">
        <v>0.35281871386743707</v>
      </c>
      <c r="DA403" s="130" t="s">
        <v>3513</v>
      </c>
    </row>
    <row r="404" spans="1:105" ht="12" customHeight="1" x14ac:dyDescent="0.25">
      <c r="A404" s="97" t="s">
        <v>202</v>
      </c>
      <c r="B404" s="98"/>
      <c r="C404" s="98">
        <v>0</v>
      </c>
      <c r="D404" s="98">
        <v>0</v>
      </c>
      <c r="E404" s="98">
        <v>0</v>
      </c>
      <c r="F404" s="98">
        <v>0</v>
      </c>
      <c r="G404" s="98">
        <v>0</v>
      </c>
      <c r="H404" s="98">
        <v>0</v>
      </c>
      <c r="I404" s="98">
        <v>0</v>
      </c>
      <c r="J404" s="98">
        <v>0</v>
      </c>
      <c r="K404" s="98">
        <v>0</v>
      </c>
      <c r="L404" s="98">
        <v>0</v>
      </c>
      <c r="M404" s="98">
        <v>0</v>
      </c>
      <c r="N404" s="98">
        <v>0</v>
      </c>
      <c r="O404" s="98">
        <v>0</v>
      </c>
      <c r="P404" s="98">
        <v>0</v>
      </c>
      <c r="Q404" s="98">
        <v>0</v>
      </c>
      <c r="R404" s="98">
        <v>0</v>
      </c>
      <c r="S404" s="98">
        <v>0</v>
      </c>
      <c r="T404" s="98">
        <v>0</v>
      </c>
      <c r="U404" s="98">
        <v>0</v>
      </c>
      <c r="V404" s="98">
        <v>0</v>
      </c>
      <c r="W404" s="98">
        <v>0</v>
      </c>
      <c r="X404" s="98">
        <v>0</v>
      </c>
      <c r="Y404" s="98">
        <v>0</v>
      </c>
      <c r="DA404" s="63" t="s">
        <v>3514</v>
      </c>
    </row>
    <row r="405" spans="1:105" ht="12" customHeight="1" x14ac:dyDescent="0.25">
      <c r="A405" s="97" t="s">
        <v>50</v>
      </c>
      <c r="B405" s="98"/>
      <c r="C405" s="98">
        <v>3.1137167809934974E-2</v>
      </c>
      <c r="D405" s="98">
        <v>3.074116621226199E-2</v>
      </c>
      <c r="E405" s="98">
        <v>3.39625998885906E-2</v>
      </c>
      <c r="F405" s="98">
        <v>2.1503210098444595E-2</v>
      </c>
      <c r="G405" s="98">
        <v>2.1102570987927026E-2</v>
      </c>
      <c r="H405" s="98">
        <v>1.1861139446470813E-2</v>
      </c>
      <c r="I405" s="98">
        <v>2.2719019922724903E-2</v>
      </c>
      <c r="J405" s="98">
        <v>5.5858791439172356E-2</v>
      </c>
      <c r="K405" s="98">
        <v>3.6715365277780444E-2</v>
      </c>
      <c r="L405" s="98">
        <v>1.1245043997887973E-2</v>
      </c>
      <c r="M405" s="98">
        <v>2.4150984123556631E-3</v>
      </c>
      <c r="N405" s="98">
        <v>4.5990132377987164E-3</v>
      </c>
      <c r="O405" s="98">
        <v>1.9563124923715956E-2</v>
      </c>
      <c r="P405" s="98">
        <v>3.0386801322142127E-2</v>
      </c>
      <c r="Q405" s="98">
        <v>2.8042738070555209E-2</v>
      </c>
      <c r="R405" s="98">
        <v>1.7554420620473344E-2</v>
      </c>
      <c r="S405" s="98">
        <v>1.3034151320928394E-2</v>
      </c>
      <c r="T405" s="98">
        <v>8.130656516374072E-3</v>
      </c>
      <c r="U405" s="98">
        <v>1.3343749656340149E-2</v>
      </c>
      <c r="V405" s="98">
        <v>1.8175781290887944E-2</v>
      </c>
      <c r="W405" s="98">
        <v>2.6755756241689566E-2</v>
      </c>
      <c r="X405" s="98">
        <v>1.7714108402703883E-2</v>
      </c>
      <c r="Y405" s="98">
        <v>9.0169412245838017E-3</v>
      </c>
      <c r="DA405" s="63" t="s">
        <v>3515</v>
      </c>
    </row>
    <row r="406" spans="1:105" ht="12" customHeight="1" x14ac:dyDescent="0.25">
      <c r="A406" s="109" t="s">
        <v>120</v>
      </c>
      <c r="B406" s="33"/>
      <c r="C406" s="33">
        <v>0.17929109801987861</v>
      </c>
      <c r="D406" s="33">
        <v>0.20298435399468409</v>
      </c>
      <c r="E406" s="33">
        <v>0.2010419029742285</v>
      </c>
      <c r="F406" s="33">
        <v>0.26727048165597306</v>
      </c>
      <c r="G406" s="33">
        <v>0.1976482498256984</v>
      </c>
      <c r="H406" s="33">
        <v>0.23596766075000891</v>
      </c>
      <c r="I406" s="33">
        <v>0.23425823012514291</v>
      </c>
      <c r="J406" s="33">
        <v>0.2698096689201554</v>
      </c>
      <c r="K406" s="33">
        <v>0.23947125705329331</v>
      </c>
      <c r="L406" s="33">
        <v>0.24649203723773788</v>
      </c>
      <c r="M406" s="33">
        <v>0.23102673951896158</v>
      </c>
      <c r="N406" s="33">
        <v>0.25810038043520156</v>
      </c>
      <c r="O406" s="33">
        <v>0.24234545389107748</v>
      </c>
      <c r="P406" s="33">
        <v>0.25118259780809088</v>
      </c>
      <c r="Q406" s="33">
        <v>0.22399672712788532</v>
      </c>
      <c r="R406" s="33">
        <v>0.19102034624319708</v>
      </c>
      <c r="S406" s="33">
        <v>0.26601868624522923</v>
      </c>
      <c r="T406" s="33">
        <v>0.29934568120492955</v>
      </c>
      <c r="U406" s="33">
        <v>0.37732057369705296</v>
      </c>
      <c r="V406" s="33">
        <v>0.3969020913180577</v>
      </c>
      <c r="W406" s="33">
        <v>0.44783942157435741</v>
      </c>
      <c r="X406" s="33">
        <v>0.41751301522276368</v>
      </c>
      <c r="Y406" s="33">
        <v>0.34380177264285328</v>
      </c>
      <c r="DA406" s="60" t="s">
        <v>3516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0.63385779969103218</v>
      </c>
      <c r="D408" s="119">
        <f t="shared" si="164"/>
        <v>0.64515167843633514</v>
      </c>
      <c r="E408" s="119">
        <f t="shared" si="164"/>
        <v>0.65653216376923385</v>
      </c>
      <c r="F408" s="119">
        <f t="shared" si="164"/>
        <v>0.66862556512058735</v>
      </c>
      <c r="G408" s="119">
        <f t="shared" si="164"/>
        <v>0.68066910207774023</v>
      </c>
      <c r="H408" s="119">
        <f t="shared" si="164"/>
        <v>0.69268703271156296</v>
      </c>
      <c r="I408" s="119">
        <f t="shared" si="164"/>
        <v>0.70431759671437111</v>
      </c>
      <c r="J408" s="119">
        <f t="shared" si="164"/>
        <v>0.71744876273180724</v>
      </c>
      <c r="K408" s="119">
        <f t="shared" si="164"/>
        <v>0.72888128883093084</v>
      </c>
      <c r="L408" s="119">
        <f t="shared" si="164"/>
        <v>0.74130384074078826</v>
      </c>
      <c r="M408" s="119">
        <f t="shared" si="164"/>
        <v>0.75198558594678189</v>
      </c>
      <c r="N408" s="119">
        <f t="shared" si="164"/>
        <v>0.76242024506549499</v>
      </c>
      <c r="O408" s="119">
        <f t="shared" si="164"/>
        <v>0.77107848899335041</v>
      </c>
      <c r="P408" s="119">
        <f t="shared" si="164"/>
        <v>0.77761855866516072</v>
      </c>
      <c r="Q408" s="119">
        <f t="shared" si="164"/>
        <v>0.78717232345231636</v>
      </c>
      <c r="R408" s="119">
        <f t="shared" ref="R408:V408" si="165">IF(R384=0,"",R384/R360)</f>
        <v>0.79899936969013752</v>
      </c>
      <c r="S408" s="119">
        <f t="shared" si="165"/>
        <v>0.81299763737596609</v>
      </c>
      <c r="T408" s="119">
        <f t="shared" si="165"/>
        <v>0.82798635651468355</v>
      </c>
      <c r="U408" s="119">
        <f t="shared" si="165"/>
        <v>0.84160753173203651</v>
      </c>
      <c r="V408" s="119">
        <f t="shared" si="165"/>
        <v>0.85485149888078449</v>
      </c>
      <c r="W408" s="119">
        <f t="shared" ref="W408:Y408" si="166">IF(W384=0,"",W384/W360)</f>
        <v>0.8645523189989186</v>
      </c>
      <c r="X408" s="119">
        <f t="shared" si="166"/>
        <v>0.86859210333364723</v>
      </c>
      <c r="Y408" s="119">
        <f t="shared" si="166"/>
        <v>0.88441766827724944</v>
      </c>
      <c r="DA408" s="129" t="s">
        <v>3662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0.62406824779976267</v>
      </c>
      <c r="D409" s="124">
        <f t="shared" si="167"/>
        <v>0.63644511462500153</v>
      </c>
      <c r="E409" s="124">
        <f t="shared" si="167"/>
        <v>0.64896111969308434</v>
      </c>
      <c r="F409" s="124">
        <f t="shared" si="167"/>
        <v>0.66155511366628761</v>
      </c>
      <c r="G409" s="124">
        <f t="shared" si="167"/>
        <v>0.67426291736911081</v>
      </c>
      <c r="H409" s="124">
        <f t="shared" si="167"/>
        <v>0.68705215444341994</v>
      </c>
      <c r="I409" s="124">
        <f t="shared" si="167"/>
        <v>0.69990236600261391</v>
      </c>
      <c r="J409" s="124">
        <f t="shared" si="167"/>
        <v>0.71276314407221231</v>
      </c>
      <c r="K409" s="124">
        <f t="shared" si="167"/>
        <v>0.72559788308778339</v>
      </c>
      <c r="L409" s="124">
        <f t="shared" si="167"/>
        <v>0.73835105108844123</v>
      </c>
      <c r="M409" s="124">
        <f t="shared" si="167"/>
        <v>0.75004187612245454</v>
      </c>
      <c r="N409" s="124">
        <f t="shared" si="167"/>
        <v>0.76019314039924535</v>
      </c>
      <c r="O409" s="124">
        <f t="shared" si="167"/>
        <v>0.76847300134044683</v>
      </c>
      <c r="P409" s="124">
        <f t="shared" si="167"/>
        <v>0.77561695687192689</v>
      </c>
      <c r="Q409" s="124">
        <f t="shared" si="167"/>
        <v>0.78414259821408283</v>
      </c>
      <c r="R409" s="124">
        <f t="shared" ref="R409:V409" si="168">IF(R385=0,"",R385/R361)</f>
        <v>0.79692961667727491</v>
      </c>
      <c r="S409" s="124">
        <f t="shared" si="168"/>
        <v>0.81131023016695181</v>
      </c>
      <c r="T409" s="124">
        <f t="shared" si="168"/>
        <v>0.82581330312239543</v>
      </c>
      <c r="U409" s="124">
        <f t="shared" si="168"/>
        <v>0.83921326168103427</v>
      </c>
      <c r="V409" s="124">
        <f t="shared" si="168"/>
        <v>0.85045308666113395</v>
      </c>
      <c r="W409" s="124">
        <f t="shared" ref="W409:Y409" si="169">IF(W385=0,"",W385/W361)</f>
        <v>0.85948735760431527</v>
      </c>
      <c r="X409" s="124">
        <f t="shared" si="169"/>
        <v>0.8648229753498331</v>
      </c>
      <c r="Y409" s="124">
        <f t="shared" si="169"/>
        <v>0.86985592092818098</v>
      </c>
      <c r="DA409" s="130" t="s">
        <v>3663</v>
      </c>
    </row>
    <row r="410" spans="1:105" ht="12" customHeight="1" x14ac:dyDescent="0.25">
      <c r="A410" s="97" t="s">
        <v>199</v>
      </c>
      <c r="B410" s="111"/>
      <c r="C410" s="111">
        <f t="shared" ref="C410:Q410" si="170">IF(C386=0,"",C386/C362)</f>
        <v>0.62190202017591467</v>
      </c>
      <c r="D410" s="111">
        <f t="shared" si="170"/>
        <v>0.63436194722828509</v>
      </c>
      <c r="E410" s="111">
        <f t="shared" si="170"/>
        <v>0.64694049132194009</v>
      </c>
      <c r="F410" s="111">
        <f t="shared" si="170"/>
        <v>0.65962535001325995</v>
      </c>
      <c r="G410" s="111">
        <f t="shared" si="170"/>
        <v>0.67240400776023834</v>
      </c>
      <c r="H410" s="111">
        <f t="shared" si="170"/>
        <v>0.68526172565243904</v>
      </c>
      <c r="I410" s="111">
        <f t="shared" si="170"/>
        <v>0.6981790614248512</v>
      </c>
      <c r="J410" s="111">
        <f t="shared" si="170"/>
        <v>0.7111140172454582</v>
      </c>
      <c r="K410" s="111">
        <f t="shared" si="170"/>
        <v>0.72401105953827527</v>
      </c>
      <c r="L410" s="111">
        <f t="shared" si="170"/>
        <v>0.7368208992760209</v>
      </c>
      <c r="M410" s="111">
        <f t="shared" si="170"/>
        <v>0.74858779075300452</v>
      </c>
      <c r="N410" s="111">
        <f t="shared" si="170"/>
        <v>0.75878876827412944</v>
      </c>
      <c r="O410" s="111">
        <f t="shared" si="170"/>
        <v>0.76712179056261354</v>
      </c>
      <c r="P410" s="111">
        <f t="shared" si="170"/>
        <v>0.77430874820816187</v>
      </c>
      <c r="Q410" s="111">
        <f t="shared" si="170"/>
        <v>0.78288413238423304</v>
      </c>
      <c r="R410" s="111">
        <f t="shared" ref="R410:V410" si="171">IF(R386=0,"",R386/R362)</f>
        <v>0.79572894885239642</v>
      </c>
      <c r="S410" s="111">
        <f t="shared" si="171"/>
        <v>0.81018563634922447</v>
      </c>
      <c r="T410" s="111">
        <f t="shared" si="171"/>
        <v>0.82476781443507186</v>
      </c>
      <c r="U410" s="111">
        <f t="shared" si="171"/>
        <v>0.83823808631334262</v>
      </c>
      <c r="V410" s="111">
        <f t="shared" si="171"/>
        <v>0.84953725177066297</v>
      </c>
      <c r="W410" s="111">
        <f t="shared" ref="W410:Y410" si="172">IF(W386=0,"",W386/W362)</f>
        <v>0.85861416674141045</v>
      </c>
      <c r="X410" s="111">
        <f t="shared" si="172"/>
        <v>0.86398342928188476</v>
      </c>
      <c r="Y410" s="111">
        <f t="shared" si="172"/>
        <v>0.86904344109250586</v>
      </c>
      <c r="DA410" s="63" t="s">
        <v>3664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:Y411" si="175">IF(W387=0,"",W387/W363)</f>
        <v>1</v>
      </c>
      <c r="X411" s="111">
        <f t="shared" si="175"/>
        <v>1</v>
      </c>
      <c r="Y411" s="111">
        <f t="shared" si="175"/>
        <v>1</v>
      </c>
      <c r="DA411" s="63" t="s">
        <v>3665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2.548045878563455</v>
      </c>
      <c r="D412" s="124">
        <f t="shared" si="176"/>
        <v>2.6635161396916764</v>
      </c>
      <c r="E412" s="124">
        <f t="shared" si="176"/>
        <v>2.7807175220720208</v>
      </c>
      <c r="F412" s="124">
        <f t="shared" si="176"/>
        <v>2.898860214257537</v>
      </c>
      <c r="G412" s="124">
        <f t="shared" si="176"/>
        <v>3.0186286552181771</v>
      </c>
      <c r="H412" s="124">
        <f t="shared" si="176"/>
        <v>3.1399152774204557</v>
      </c>
      <c r="I412" s="124">
        <f t="shared" si="176"/>
        <v>3.2628635522818543</v>
      </c>
      <c r="J412" s="124">
        <f t="shared" si="176"/>
        <v>3.3881165079089364</v>
      </c>
      <c r="K412" s="124">
        <f t="shared" si="176"/>
        <v>3.5161834761776625</v>
      </c>
      <c r="L412" s="124">
        <f t="shared" si="176"/>
        <v>3.6471319999765317</v>
      </c>
      <c r="M412" s="124">
        <f t="shared" si="176"/>
        <v>3.797189356054556</v>
      </c>
      <c r="N412" s="124">
        <f t="shared" si="176"/>
        <v>3.9711726778823899</v>
      </c>
      <c r="O412" s="124">
        <f t="shared" si="176"/>
        <v>4.1687715964219656</v>
      </c>
      <c r="P412" s="124">
        <f t="shared" si="176"/>
        <v>4.3707557842943707</v>
      </c>
      <c r="Q412" s="124">
        <f t="shared" si="176"/>
        <v>4.5257755516249469</v>
      </c>
      <c r="R412" s="124">
        <f t="shared" ref="R412:V412" si="177">IF(R388=0,"",R388/R364)</f>
        <v>4.5593649432074823</v>
      </c>
      <c r="S412" s="124">
        <f t="shared" si="177"/>
        <v>4.5630970978277645</v>
      </c>
      <c r="T412" s="124">
        <f t="shared" si="177"/>
        <v>4.5672439362947443</v>
      </c>
      <c r="U412" s="124">
        <f t="shared" si="177"/>
        <v>4.5718515345913886</v>
      </c>
      <c r="V412" s="124">
        <f t="shared" si="177"/>
        <v>4.5850179148238439</v>
      </c>
      <c r="W412" s="124">
        <f t="shared" ref="W412:Y412" si="178">IF(W388=0,"",W388/W364)</f>
        <v>4.6282325278830978</v>
      </c>
      <c r="X412" s="124">
        <f t="shared" si="178"/>
        <v>4.6785340157046775</v>
      </c>
      <c r="Y412" s="124">
        <f t="shared" si="178"/>
        <v>4.7352327338814515</v>
      </c>
      <c r="DA412" s="130" t="s">
        <v>3666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2.548045878563455</v>
      </c>
      <c r="D413" s="111">
        <f t="shared" si="179"/>
        <v>2.6635161396916764</v>
      </c>
      <c r="E413" s="111">
        <f t="shared" si="179"/>
        <v>2.7807175220720208</v>
      </c>
      <c r="F413" s="111">
        <f t="shared" si="179"/>
        <v>2.898860214257537</v>
      </c>
      <c r="G413" s="111">
        <f t="shared" si="179"/>
        <v>3.0186286552181771</v>
      </c>
      <c r="H413" s="111">
        <f t="shared" si="179"/>
        <v>3.1399152774204557</v>
      </c>
      <c r="I413" s="111">
        <f t="shared" si="179"/>
        <v>3.2628635522818543</v>
      </c>
      <c r="J413" s="111">
        <f t="shared" si="179"/>
        <v>3.3881165079089364</v>
      </c>
      <c r="K413" s="111">
        <f t="shared" si="179"/>
        <v>3.5161834761776625</v>
      </c>
      <c r="L413" s="111">
        <f t="shared" si="179"/>
        <v>3.6471319999765317</v>
      </c>
      <c r="M413" s="111">
        <f t="shared" si="179"/>
        <v>3.797189356054556</v>
      </c>
      <c r="N413" s="111">
        <f t="shared" si="179"/>
        <v>3.9711726778823899</v>
      </c>
      <c r="O413" s="111">
        <f t="shared" si="179"/>
        <v>4.1687715964219656</v>
      </c>
      <c r="P413" s="111">
        <f t="shared" si="179"/>
        <v>4.3707557842943707</v>
      </c>
      <c r="Q413" s="111">
        <f t="shared" si="179"/>
        <v>4.5257755516249469</v>
      </c>
      <c r="R413" s="111">
        <f t="shared" ref="R413:V413" si="180">IF(R389=0,"",R389/R365)</f>
        <v>4.5593649432074823</v>
      </c>
      <c r="S413" s="111">
        <f t="shared" si="180"/>
        <v>4.5630970978277645</v>
      </c>
      <c r="T413" s="111">
        <f t="shared" si="180"/>
        <v>4.5672439362947443</v>
      </c>
      <c r="U413" s="111">
        <f t="shared" si="180"/>
        <v>4.5718515345913886</v>
      </c>
      <c r="V413" s="111">
        <f t="shared" si="180"/>
        <v>4.5850179148238439</v>
      </c>
      <c r="W413" s="111">
        <f t="shared" ref="W413:Y413" si="181">IF(W389=0,"",W389/W365)</f>
        <v>4.6282325278830978</v>
      </c>
      <c r="X413" s="111">
        <f t="shared" si="181"/>
        <v>4.6785340157046775</v>
      </c>
      <c r="Y413" s="111">
        <f t="shared" si="181"/>
        <v>4.7352327338814515</v>
      </c>
      <c r="DA413" s="63" t="s">
        <v>3667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0.7342190381091056</v>
      </c>
      <c r="D414" s="124">
        <f t="shared" si="182"/>
        <v>0.73288029247887154</v>
      </c>
      <c r="E414" s="124">
        <f t="shared" si="182"/>
        <v>0.73369382683322759</v>
      </c>
      <c r="F414" s="124">
        <f t="shared" si="182"/>
        <v>0.73526589993566294</v>
      </c>
      <c r="G414" s="124">
        <f t="shared" si="182"/>
        <v>0.73800413113375796</v>
      </c>
      <c r="H414" s="124">
        <f t="shared" si="182"/>
        <v>0.74111815131684289</v>
      </c>
      <c r="I414" s="124">
        <f t="shared" si="182"/>
        <v>0.74183929915209523</v>
      </c>
      <c r="J414" s="124">
        <f t="shared" si="182"/>
        <v>0.74693077705531441</v>
      </c>
      <c r="K414" s="124">
        <f t="shared" si="182"/>
        <v>0.75101306725229922</v>
      </c>
      <c r="L414" s="124">
        <f t="shared" si="182"/>
        <v>0.7557972928208081</v>
      </c>
      <c r="M414" s="124">
        <f t="shared" si="182"/>
        <v>0.75993583355630212</v>
      </c>
      <c r="N414" s="124">
        <f t="shared" si="182"/>
        <v>0.76755208130902541</v>
      </c>
      <c r="O414" s="124">
        <f t="shared" si="182"/>
        <v>0.77707801871254945</v>
      </c>
      <c r="P414" s="124">
        <f t="shared" si="182"/>
        <v>0.78624162191935687</v>
      </c>
      <c r="Q414" s="124">
        <f t="shared" si="182"/>
        <v>0.79803036564586827</v>
      </c>
      <c r="R414" s="124">
        <f t="shared" ref="R414:V414" si="183">IF(R390=0,"",R390/R366)</f>
        <v>0.80830520158265817</v>
      </c>
      <c r="S414" s="124">
        <f t="shared" si="183"/>
        <v>0.81881100795002093</v>
      </c>
      <c r="T414" s="124">
        <f t="shared" si="183"/>
        <v>0.82954429922967265</v>
      </c>
      <c r="U414" s="124">
        <f t="shared" si="183"/>
        <v>0.83848270459155994</v>
      </c>
      <c r="V414" s="124">
        <f t="shared" si="183"/>
        <v>0.84842962384806042</v>
      </c>
      <c r="W414" s="124">
        <f t="shared" ref="W414:Y414" si="184">IF(W390=0,"",W390/W366)</f>
        <v>0.8577902051998394</v>
      </c>
      <c r="X414" s="124">
        <f t="shared" si="184"/>
        <v>0.87021613951604104</v>
      </c>
      <c r="Y414" s="124">
        <f t="shared" si="184"/>
        <v>0.87772164396281471</v>
      </c>
      <c r="DA414" s="130" t="s">
        <v>3668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0.65447767897678899</v>
      </c>
      <c r="D415" s="111">
        <f t="shared" si="185"/>
        <v>0.66742171525442484</v>
      </c>
      <c r="E415" s="111">
        <f t="shared" si="185"/>
        <v>0.68048897723627866</v>
      </c>
      <c r="F415" s="111">
        <f t="shared" si="185"/>
        <v>0.69366668448825575</v>
      </c>
      <c r="G415" s="111">
        <f t="shared" si="185"/>
        <v>0.70694183519830045</v>
      </c>
      <c r="H415" s="111">
        <f t="shared" si="185"/>
        <v>0.72029911780073674</v>
      </c>
      <c r="I415" s="111">
        <f t="shared" si="185"/>
        <v>0.73371833463448999</v>
      </c>
      <c r="J415" s="111">
        <f t="shared" si="185"/>
        <v>0.74715585611337376</v>
      </c>
      <c r="K415" s="111">
        <f t="shared" si="185"/>
        <v>0.76055399099897647</v>
      </c>
      <c r="L415" s="111">
        <f t="shared" si="185"/>
        <v>0.77386153522288381</v>
      </c>
      <c r="M415" s="111">
        <f t="shared" si="185"/>
        <v>0.78608560920926451</v>
      </c>
      <c r="N415" s="111">
        <f t="shared" si="185"/>
        <v>0.79668292832243437</v>
      </c>
      <c r="O415" s="111">
        <f t="shared" si="185"/>
        <v>0.80533971598668996</v>
      </c>
      <c r="P415" s="111">
        <f t="shared" si="185"/>
        <v>0.81280591061999741</v>
      </c>
      <c r="Q415" s="111">
        <f t="shared" si="185"/>
        <v>0.82171447672982978</v>
      </c>
      <c r="R415" s="111">
        <f t="shared" ref="R415:V415" si="186">IF(R391=0,"",R391/R367)</f>
        <v>0.83505835664539063</v>
      </c>
      <c r="S415" s="111">
        <f t="shared" si="186"/>
        <v>0.85007673409068929</v>
      </c>
      <c r="T415" s="111">
        <f t="shared" si="186"/>
        <v>0.86522547784792059</v>
      </c>
      <c r="U415" s="111">
        <f t="shared" si="186"/>
        <v>0.879219114177339</v>
      </c>
      <c r="V415" s="111">
        <f t="shared" si="186"/>
        <v>0.89095728944689168</v>
      </c>
      <c r="W415" s="111">
        <f t="shared" ref="W415:Y415" si="187">IF(W391=0,"",W391/W367)</f>
        <v>0.90038687247547133</v>
      </c>
      <c r="X415" s="111">
        <f t="shared" si="187"/>
        <v>0.90423715150249384</v>
      </c>
      <c r="Y415" s="111">
        <f t="shared" si="187"/>
        <v>0.90786566793357915</v>
      </c>
      <c r="DA415" s="63" t="s">
        <v>3669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>
        <f t="shared" si="188"/>
        <v>0.73954682888333978</v>
      </c>
      <c r="G416" s="111" t="str">
        <f t="shared" si="188"/>
        <v/>
      </c>
      <c r="H416" s="111">
        <f t="shared" si="188"/>
        <v>0.76291978650249936</v>
      </c>
      <c r="I416" s="111">
        <f t="shared" si="188"/>
        <v>0.77246601580869712</v>
      </c>
      <c r="J416" s="111">
        <f t="shared" si="188"/>
        <v>0.78613478563172345</v>
      </c>
      <c r="K416" s="111">
        <f t="shared" si="188"/>
        <v>0.79796564235492051</v>
      </c>
      <c r="L416" s="111">
        <f t="shared" si="188"/>
        <v>0.81020324838098678</v>
      </c>
      <c r="M416" s="111">
        <f t="shared" si="188"/>
        <v>0.82038033622854545</v>
      </c>
      <c r="N416" s="111">
        <f t="shared" si="188"/>
        <v>0.82978271980395657</v>
      </c>
      <c r="O416" s="111">
        <f t="shared" si="188"/>
        <v>0.83750334353309219</v>
      </c>
      <c r="P416" s="111">
        <f t="shared" si="188"/>
        <v>0.84387300601612514</v>
      </c>
      <c r="Q416" s="111">
        <f t="shared" si="188"/>
        <v>0.85177306713074752</v>
      </c>
      <c r="R416" s="111">
        <f t="shared" ref="R416:V416" si="189">IF(R392=0,"",R392/R368)</f>
        <v>0.86292503821701572</v>
      </c>
      <c r="S416" s="111">
        <f t="shared" si="189"/>
        <v>0.8757734884429077</v>
      </c>
      <c r="T416" s="111">
        <f t="shared" si="189"/>
        <v>0.88856656492074182</v>
      </c>
      <c r="U416" s="111">
        <f t="shared" si="189"/>
        <v>0.90051287014922821</v>
      </c>
      <c r="V416" s="111">
        <f t="shared" si="189"/>
        <v>0.9104743906015299</v>
      </c>
      <c r="W416" s="111">
        <f t="shared" ref="W416:Y416" si="190">IF(W392=0,"",W392/W368)</f>
        <v>0.91922567050881765</v>
      </c>
      <c r="X416" s="111">
        <f t="shared" si="190"/>
        <v>0.92242466455869576</v>
      </c>
      <c r="Y416" s="111">
        <f t="shared" si="190"/>
        <v>0.92429957157309406</v>
      </c>
      <c r="DA416" s="63" t="s">
        <v>3670</v>
      </c>
    </row>
    <row r="417" spans="1:105" ht="12" customHeight="1" x14ac:dyDescent="0.25">
      <c r="A417" s="100" t="s">
        <v>199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>
        <f t="shared" si="191"/>
        <v>0.69366668448825575</v>
      </c>
      <c r="G417" s="112" t="str">
        <f t="shared" si="191"/>
        <v/>
      </c>
      <c r="H417" s="112">
        <f t="shared" si="191"/>
        <v>0.72029911780073674</v>
      </c>
      <c r="I417" s="112">
        <f t="shared" si="191"/>
        <v>0.73371833463448999</v>
      </c>
      <c r="J417" s="112">
        <f t="shared" si="191"/>
        <v>0.74715585611337376</v>
      </c>
      <c r="K417" s="112">
        <f t="shared" si="191"/>
        <v>0.76055399099897636</v>
      </c>
      <c r="L417" s="112">
        <f t="shared" si="191"/>
        <v>0.77386153522288381</v>
      </c>
      <c r="M417" s="112">
        <f t="shared" si="191"/>
        <v>0.78608560920926451</v>
      </c>
      <c r="N417" s="112">
        <f t="shared" si="191"/>
        <v>0.79668292832243437</v>
      </c>
      <c r="O417" s="112">
        <f t="shared" si="191"/>
        <v>0.80533971598668996</v>
      </c>
      <c r="P417" s="112">
        <f t="shared" si="191"/>
        <v>0.81280591061999741</v>
      </c>
      <c r="Q417" s="112">
        <f t="shared" si="191"/>
        <v>0.82171447672982978</v>
      </c>
      <c r="R417" s="112">
        <f t="shared" ref="R417:V417" si="192">IF(R393=0,"",R393/R369)</f>
        <v>0.83505835664539063</v>
      </c>
      <c r="S417" s="112">
        <f t="shared" si="192"/>
        <v>0.85007673409068929</v>
      </c>
      <c r="T417" s="112">
        <f t="shared" si="192"/>
        <v>0.86522547784792059</v>
      </c>
      <c r="U417" s="112">
        <f t="shared" si="192"/>
        <v>0.87921911417733911</v>
      </c>
      <c r="V417" s="112">
        <f t="shared" si="192"/>
        <v>0.89095728944689156</v>
      </c>
      <c r="W417" s="112">
        <f t="shared" ref="W417:Y417" si="193">IF(W393=0,"",W393/W369)</f>
        <v>0.90038687247547133</v>
      </c>
      <c r="X417" s="112">
        <f t="shared" si="193"/>
        <v>0.90423715150249373</v>
      </c>
      <c r="Y417" s="112">
        <f t="shared" si="193"/>
        <v>0.90786566793357926</v>
      </c>
      <c r="DA417" s="131" t="s">
        <v>3671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>
        <f t="shared" si="194"/>
        <v>1</v>
      </c>
      <c r="G418" s="113" t="str">
        <f t="shared" si="194"/>
        <v/>
      </c>
      <c r="H418" s="113">
        <f t="shared" si="194"/>
        <v>1</v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>
        <f t="shared" si="194"/>
        <v>1</v>
      </c>
      <c r="Q418" s="113">
        <f t="shared" si="194"/>
        <v>1</v>
      </c>
      <c r="R418" s="113">
        <f t="shared" ref="R418:V418" si="195">IF(R394=0,"",R394/R370)</f>
        <v>1</v>
      </c>
      <c r="S418" s="113">
        <f t="shared" si="195"/>
        <v>1</v>
      </c>
      <c r="T418" s="113">
        <f t="shared" si="195"/>
        <v>1</v>
      </c>
      <c r="U418" s="113">
        <f t="shared" si="195"/>
        <v>1</v>
      </c>
      <c r="V418" s="113">
        <f t="shared" si="195"/>
        <v>1</v>
      </c>
      <c r="W418" s="113">
        <f t="shared" ref="W418:Y418" si="196">IF(W394=0,"",W394/W370)</f>
        <v>1</v>
      </c>
      <c r="X418" s="113">
        <f t="shared" si="196"/>
        <v>1</v>
      </c>
      <c r="Y418" s="113">
        <f t="shared" si="196"/>
        <v>1</v>
      </c>
      <c r="DA418" s="132" t="s">
        <v>3672</v>
      </c>
    </row>
    <row r="419" spans="1:105" ht="12" customHeight="1" x14ac:dyDescent="0.25">
      <c r="A419" s="106" t="s">
        <v>124</v>
      </c>
      <c r="B419" s="112"/>
      <c r="C419" s="112" t="str">
        <f t="shared" ref="C419:Q419" si="197">IF(C395=0,"",C395/C371)</f>
        <v/>
      </c>
      <c r="D419" s="112" t="str">
        <f t="shared" si="197"/>
        <v/>
      </c>
      <c r="E419" s="112" t="str">
        <f t="shared" si="197"/>
        <v/>
      </c>
      <c r="F419" s="112" t="str">
        <f t="shared" si="197"/>
        <v/>
      </c>
      <c r="G419" s="112" t="str">
        <f t="shared" si="197"/>
        <v/>
      </c>
      <c r="H419" s="112" t="str">
        <f t="shared" si="197"/>
        <v/>
      </c>
      <c r="I419" s="112" t="str">
        <f t="shared" si="197"/>
        <v/>
      </c>
      <c r="J419" s="112" t="str">
        <f t="shared" si="197"/>
        <v/>
      </c>
      <c r="K419" s="112" t="str">
        <f t="shared" si="197"/>
        <v/>
      </c>
      <c r="L419" s="112" t="str">
        <f t="shared" si="197"/>
        <v/>
      </c>
      <c r="M419" s="112" t="str">
        <f t="shared" si="197"/>
        <v/>
      </c>
      <c r="N419" s="112" t="str">
        <f t="shared" si="197"/>
        <v/>
      </c>
      <c r="O419" s="112" t="str">
        <f t="shared" si="197"/>
        <v/>
      </c>
      <c r="P419" s="112" t="str">
        <f t="shared" si="197"/>
        <v/>
      </c>
      <c r="Q419" s="112" t="str">
        <f t="shared" si="197"/>
        <v/>
      </c>
      <c r="R419" s="112" t="str">
        <f t="shared" ref="R419:V419" si="198">IF(R395=0,"",R395/R371)</f>
        <v/>
      </c>
      <c r="S419" s="112" t="str">
        <f t="shared" si="198"/>
        <v/>
      </c>
      <c r="T419" s="112" t="str">
        <f t="shared" si="198"/>
        <v/>
      </c>
      <c r="U419" s="112" t="str">
        <f t="shared" si="198"/>
        <v/>
      </c>
      <c r="V419" s="112" t="str">
        <f t="shared" si="198"/>
        <v/>
      </c>
      <c r="W419" s="112" t="str">
        <f t="shared" ref="W419:Y419" si="199">IF(W395=0,"",W395/W371)</f>
        <v/>
      </c>
      <c r="X419" s="112" t="str">
        <f t="shared" si="199"/>
        <v/>
      </c>
      <c r="Y419" s="112" t="str">
        <f t="shared" si="199"/>
        <v/>
      </c>
      <c r="DA419" s="131" t="s">
        <v>3673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 t="str">
        <f t="shared" si="200"/>
        <v/>
      </c>
      <c r="L420" s="113" t="str">
        <f t="shared" si="200"/>
        <v/>
      </c>
      <c r="M420" s="113" t="str">
        <f t="shared" si="200"/>
        <v/>
      </c>
      <c r="N420" s="113" t="str">
        <f t="shared" si="200"/>
        <v/>
      </c>
      <c r="O420" s="113" t="str">
        <f t="shared" si="200"/>
        <v/>
      </c>
      <c r="P420" s="113" t="str">
        <f t="shared" si="200"/>
        <v/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 t="str">
        <f t="shared" si="201"/>
        <v/>
      </c>
      <c r="W420" s="113" t="str">
        <f t="shared" ref="W420:Y420" si="202">IF(W396=0,"",W396/W372)</f>
        <v/>
      </c>
      <c r="X420" s="113" t="str">
        <f t="shared" si="202"/>
        <v/>
      </c>
      <c r="Y420" s="113" t="str">
        <f t="shared" si="202"/>
        <v/>
      </c>
      <c r="DA420" s="132" t="s">
        <v>3674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 t="str">
        <f t="shared" si="203"/>
        <v/>
      </c>
      <c r="L421" s="111" t="str">
        <f t="shared" si="203"/>
        <v/>
      </c>
      <c r="M421" s="111" t="str">
        <f t="shared" si="203"/>
        <v/>
      </c>
      <c r="N421" s="111" t="str">
        <f t="shared" si="203"/>
        <v/>
      </c>
      <c r="O421" s="111" t="str">
        <f t="shared" si="203"/>
        <v/>
      </c>
      <c r="P421" s="111" t="str">
        <f t="shared" si="203"/>
        <v/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 t="str">
        <f t="shared" si="204"/>
        <v/>
      </c>
      <c r="W421" s="111" t="str">
        <f t="shared" ref="W421:Y421" si="205">IF(W397=0,"",W397/W373)</f>
        <v/>
      </c>
      <c r="X421" s="111" t="str">
        <f t="shared" si="205"/>
        <v/>
      </c>
      <c r="Y421" s="111" t="str">
        <f t="shared" si="205"/>
        <v/>
      </c>
      <c r="DA421" s="63" t="s">
        <v>3675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 t="str">
        <f t="shared" si="206"/>
        <v/>
      </c>
      <c r="L422" s="111" t="str">
        <f t="shared" si="206"/>
        <v/>
      </c>
      <c r="M422" s="111" t="str">
        <f t="shared" si="206"/>
        <v/>
      </c>
      <c r="N422" s="111" t="str">
        <f t="shared" si="206"/>
        <v/>
      </c>
      <c r="O422" s="111" t="str">
        <f t="shared" si="206"/>
        <v/>
      </c>
      <c r="P422" s="111" t="str">
        <f t="shared" si="206"/>
        <v/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 t="str">
        <f t="shared" si="207"/>
        <v/>
      </c>
      <c r="W422" s="111" t="str">
        <f t="shared" ref="W422:Y422" si="208">IF(W398=0,"",W398/W374)</f>
        <v/>
      </c>
      <c r="X422" s="111" t="str">
        <f t="shared" si="208"/>
        <v/>
      </c>
      <c r="Y422" s="111" t="str">
        <f t="shared" si="208"/>
        <v/>
      </c>
      <c r="DA422" s="63" t="s">
        <v>3676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0.73665824085252007</v>
      </c>
      <c r="D423" s="112">
        <f t="shared" si="209"/>
        <v>0.73764011077605363</v>
      </c>
      <c r="E423" s="112">
        <f t="shared" si="209"/>
        <v>0.73871501516381433</v>
      </c>
      <c r="F423" s="112">
        <f t="shared" si="209"/>
        <v>0.73980288878691836</v>
      </c>
      <c r="G423" s="112">
        <f t="shared" si="209"/>
        <v>0.74097716762708299</v>
      </c>
      <c r="H423" s="112">
        <f t="shared" si="209"/>
        <v>0.74222956233796622</v>
      </c>
      <c r="I423" s="112">
        <f t="shared" si="209"/>
        <v>0.74357911838524959</v>
      </c>
      <c r="J423" s="112">
        <f t="shared" si="209"/>
        <v>0.74510220231596114</v>
      </c>
      <c r="K423" s="112">
        <f t="shared" si="209"/>
        <v>0.7468662774507715</v>
      </c>
      <c r="L423" s="112">
        <f t="shared" si="209"/>
        <v>0.74889453891189273</v>
      </c>
      <c r="M423" s="112">
        <f t="shared" si="209"/>
        <v>0.75275050824236578</v>
      </c>
      <c r="N423" s="112">
        <f t="shared" si="209"/>
        <v>0.75910865439193798</v>
      </c>
      <c r="O423" s="112">
        <f t="shared" si="209"/>
        <v>0.76880400076698441</v>
      </c>
      <c r="P423" s="112">
        <f t="shared" si="209"/>
        <v>0.78137688823315055</v>
      </c>
      <c r="Q423" s="112">
        <f t="shared" si="209"/>
        <v>0.79350704963709107</v>
      </c>
      <c r="R423" s="112">
        <f t="shared" ref="R423:V423" si="210">IF(R399=0,"",R399/R375)</f>
        <v>0.80171600724161429</v>
      </c>
      <c r="S423" s="112">
        <f t="shared" si="210"/>
        <v>0.80966907219346707</v>
      </c>
      <c r="T423" s="112">
        <f t="shared" si="210"/>
        <v>0.81756041710718197</v>
      </c>
      <c r="U423" s="112">
        <f t="shared" si="210"/>
        <v>0.8254693714915613</v>
      </c>
      <c r="V423" s="112">
        <f t="shared" si="210"/>
        <v>0.83323900236207737</v>
      </c>
      <c r="W423" s="112">
        <f t="shared" ref="W423:Y423" si="211">IF(W399=0,"",W399/W375)</f>
        <v>0.84033525291097477</v>
      </c>
      <c r="X423" s="112">
        <f t="shared" si="211"/>
        <v>0.85315022220576886</v>
      </c>
      <c r="Y423" s="112">
        <f t="shared" si="211"/>
        <v>0.86510580966235839</v>
      </c>
      <c r="DA423" s="131" t="s">
        <v>3677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0.77801674147277755</v>
      </c>
      <c r="D424" s="113">
        <f t="shared" si="212"/>
        <v>0.77845848276877494</v>
      </c>
      <c r="E424" s="113">
        <f t="shared" si="212"/>
        <v>0.78021621905031813</v>
      </c>
      <c r="F424" s="113">
        <f t="shared" si="212"/>
        <v>0.78095576114284537</v>
      </c>
      <c r="G424" s="113">
        <f t="shared" si="212"/>
        <v>0.78126000765728842</v>
      </c>
      <c r="H424" s="113">
        <f t="shared" si="212"/>
        <v>0.78251669110970312</v>
      </c>
      <c r="I424" s="113">
        <f t="shared" si="212"/>
        <v>0.78131789692263798</v>
      </c>
      <c r="J424" s="113">
        <f t="shared" si="212"/>
        <v>0.78430703098480781</v>
      </c>
      <c r="K424" s="113">
        <f t="shared" si="212"/>
        <v>0.7858139214017219</v>
      </c>
      <c r="L424" s="113">
        <f t="shared" si="212"/>
        <v>0.78815083428369759</v>
      </c>
      <c r="M424" s="113">
        <f t="shared" si="212"/>
        <v>0.79096792386260439</v>
      </c>
      <c r="N424" s="113">
        <f t="shared" si="212"/>
        <v>0.79676506140786618</v>
      </c>
      <c r="O424" s="113">
        <f t="shared" si="212"/>
        <v>0.80554664172320101</v>
      </c>
      <c r="P424" s="113">
        <f t="shared" si="212"/>
        <v>0.81648208322103644</v>
      </c>
      <c r="Q424" s="113">
        <f t="shared" si="212"/>
        <v>0.82732195662266428</v>
      </c>
      <c r="R424" s="113">
        <f t="shared" ref="R424:V424" si="213">IF(R400=0,"",R400/R376)</f>
        <v>0.83409658806348164</v>
      </c>
      <c r="S424" s="113">
        <f t="shared" si="213"/>
        <v>0.84099560875743451</v>
      </c>
      <c r="T424" s="113">
        <f t="shared" si="213"/>
        <v>0.84770174739813753</v>
      </c>
      <c r="U424" s="113">
        <f t="shared" si="213"/>
        <v>0.85467072173361414</v>
      </c>
      <c r="V424" s="113">
        <f t="shared" si="213"/>
        <v>0.86147711540337846</v>
      </c>
      <c r="W424" s="113">
        <f t="shared" ref="W424:Y424" si="214">IF(W400=0,"",W400/W376)</f>
        <v>0.86887441840707624</v>
      </c>
      <c r="X424" s="113">
        <f t="shared" si="214"/>
        <v>0.87974707961172705</v>
      </c>
      <c r="Y424" s="113">
        <f t="shared" si="214"/>
        <v>0.8882241503058248</v>
      </c>
      <c r="DA424" s="132" t="s">
        <v>3678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0.73665824085252007</v>
      </c>
      <c r="D425" s="111">
        <f t="shared" si="215"/>
        <v>0.73764011077605363</v>
      </c>
      <c r="E425" s="111">
        <f t="shared" si="215"/>
        <v>0.73871501516381433</v>
      </c>
      <c r="F425" s="111">
        <f t="shared" si="215"/>
        <v>0.73980288878691836</v>
      </c>
      <c r="G425" s="111">
        <f t="shared" si="215"/>
        <v>0.74097716762708299</v>
      </c>
      <c r="H425" s="111">
        <f t="shared" si="215"/>
        <v>0.74222956233796622</v>
      </c>
      <c r="I425" s="111">
        <f t="shared" si="215"/>
        <v>0.74357911838524959</v>
      </c>
      <c r="J425" s="111">
        <f t="shared" si="215"/>
        <v>0.74510220231596114</v>
      </c>
      <c r="K425" s="111">
        <f t="shared" si="215"/>
        <v>0.7468662774507715</v>
      </c>
      <c r="L425" s="111">
        <f t="shared" si="215"/>
        <v>0.74889453891189273</v>
      </c>
      <c r="M425" s="111">
        <f t="shared" si="215"/>
        <v>0.75275050824236578</v>
      </c>
      <c r="N425" s="111">
        <f t="shared" si="215"/>
        <v>0.75910865439193798</v>
      </c>
      <c r="O425" s="111">
        <f t="shared" si="215"/>
        <v>0.76880400076698452</v>
      </c>
      <c r="P425" s="111">
        <f t="shared" si="215"/>
        <v>0.78137688823315055</v>
      </c>
      <c r="Q425" s="111">
        <f t="shared" si="215"/>
        <v>0.79350704963709107</v>
      </c>
      <c r="R425" s="111">
        <f t="shared" ref="R425:V425" si="216">IF(R401=0,"",R401/R377)</f>
        <v>0.8017160072416144</v>
      </c>
      <c r="S425" s="111">
        <f t="shared" si="216"/>
        <v>0.80966907219346707</v>
      </c>
      <c r="T425" s="111">
        <f t="shared" si="216"/>
        <v>0.81756041710718197</v>
      </c>
      <c r="U425" s="111">
        <f t="shared" si="216"/>
        <v>0.8254693714915613</v>
      </c>
      <c r="V425" s="111">
        <f t="shared" si="216"/>
        <v>0.83323900236207737</v>
      </c>
      <c r="W425" s="111">
        <f t="shared" ref="W425:Y425" si="217">IF(W401=0,"",W401/W377)</f>
        <v>0.84033525291097477</v>
      </c>
      <c r="X425" s="111">
        <f t="shared" si="217"/>
        <v>0.85315022220576886</v>
      </c>
      <c r="Y425" s="111">
        <f t="shared" si="217"/>
        <v>0.8651058096623585</v>
      </c>
      <c r="DA425" s="63" t="s">
        <v>3679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:Y426" si="220">IF(W402=0,"",W402/W378)</f>
        <v>1</v>
      </c>
      <c r="X426" s="111">
        <f t="shared" si="220"/>
        <v>1</v>
      </c>
      <c r="Y426" s="111">
        <f t="shared" si="220"/>
        <v>1</v>
      </c>
      <c r="DA426" s="63" t="s">
        <v>3680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0.74704984288409559</v>
      </c>
      <c r="D427" s="124">
        <f t="shared" si="221"/>
        <v>0.75102469816623718</v>
      </c>
      <c r="E427" s="124">
        <f t="shared" si="221"/>
        <v>0.74977056107461848</v>
      </c>
      <c r="F427" s="124">
        <f t="shared" si="221"/>
        <v>0.7638391640232769</v>
      </c>
      <c r="G427" s="124">
        <f t="shared" si="221"/>
        <v>0.76092362153380222</v>
      </c>
      <c r="H427" s="124">
        <f t="shared" si="221"/>
        <v>0.77153349683353034</v>
      </c>
      <c r="I427" s="124">
        <f t="shared" si="221"/>
        <v>0.76503321525022772</v>
      </c>
      <c r="J427" s="124">
        <f t="shared" si="221"/>
        <v>0.75057700112922854</v>
      </c>
      <c r="K427" s="124">
        <f t="shared" si="221"/>
        <v>0.75930410191358733</v>
      </c>
      <c r="L427" s="124">
        <f t="shared" si="221"/>
        <v>0.77872768279294302</v>
      </c>
      <c r="M427" s="124">
        <f t="shared" si="221"/>
        <v>0.78829652729288713</v>
      </c>
      <c r="N427" s="124">
        <f t="shared" si="221"/>
        <v>0.79043341056853589</v>
      </c>
      <c r="O427" s="124">
        <f t="shared" si="221"/>
        <v>0.78284229841867381</v>
      </c>
      <c r="P427" s="124">
        <f t="shared" si="221"/>
        <v>0.78146370359560446</v>
      </c>
      <c r="Q427" s="124">
        <f t="shared" si="221"/>
        <v>0.7881889184382832</v>
      </c>
      <c r="R427" s="124">
        <f t="shared" ref="R427:V427" si="222">IF(R403=0,"",R403/R379)</f>
        <v>0.80527149033731882</v>
      </c>
      <c r="S427" s="124">
        <f t="shared" si="222"/>
        <v>0.82910839434663641</v>
      </c>
      <c r="T427" s="124">
        <f t="shared" si="222"/>
        <v>0.85060360648081634</v>
      </c>
      <c r="U427" s="124">
        <f t="shared" si="222"/>
        <v>0.86296334797863872</v>
      </c>
      <c r="V427" s="124">
        <f t="shared" si="222"/>
        <v>0.8718092275477729</v>
      </c>
      <c r="W427" s="124">
        <f t="shared" ref="W427:Y427" si="223">IF(W403=0,"",W403/W379)</f>
        <v>0.87617467151671502</v>
      </c>
      <c r="X427" s="124">
        <f t="shared" si="223"/>
        <v>0.88829623976633576</v>
      </c>
      <c r="Y427" s="124">
        <f t="shared" si="223"/>
        <v>0.89988431607505848</v>
      </c>
      <c r="DA427" s="130" t="s">
        <v>3681</v>
      </c>
    </row>
    <row r="428" spans="1:105" ht="12" customHeight="1" x14ac:dyDescent="0.25">
      <c r="A428" s="97" t="s">
        <v>202</v>
      </c>
      <c r="B428" s="111"/>
      <c r="C428" s="111" t="str">
        <f t="shared" ref="C428:Q428" si="224">IF(C404=0,"",C404/C380)</f>
        <v/>
      </c>
      <c r="D428" s="111" t="str">
        <f t="shared" si="224"/>
        <v/>
      </c>
      <c r="E428" s="111" t="str">
        <f t="shared" si="224"/>
        <v/>
      </c>
      <c r="F428" s="111" t="str">
        <f t="shared" si="224"/>
        <v/>
      </c>
      <c r="G428" s="111" t="str">
        <f t="shared" si="224"/>
        <v/>
      </c>
      <c r="H428" s="111" t="str">
        <f t="shared" si="224"/>
        <v/>
      </c>
      <c r="I428" s="111" t="str">
        <f t="shared" si="224"/>
        <v/>
      </c>
      <c r="J428" s="111" t="str">
        <f t="shared" si="224"/>
        <v/>
      </c>
      <c r="K428" s="111" t="str">
        <f t="shared" si="224"/>
        <v/>
      </c>
      <c r="L428" s="111" t="str">
        <f t="shared" si="224"/>
        <v/>
      </c>
      <c r="M428" s="111" t="str">
        <f t="shared" si="224"/>
        <v/>
      </c>
      <c r="N428" s="111" t="str">
        <f t="shared" si="224"/>
        <v/>
      </c>
      <c r="O428" s="111" t="str">
        <f t="shared" si="224"/>
        <v/>
      </c>
      <c r="P428" s="111" t="str">
        <f t="shared" si="224"/>
        <v/>
      </c>
      <c r="Q428" s="111" t="str">
        <f t="shared" si="224"/>
        <v/>
      </c>
      <c r="R428" s="111" t="str">
        <f t="shared" ref="R428:V428" si="225">IF(R404=0,"",R404/R380)</f>
        <v/>
      </c>
      <c r="S428" s="111" t="str">
        <f t="shared" si="225"/>
        <v/>
      </c>
      <c r="T428" s="111" t="str">
        <f t="shared" si="225"/>
        <v/>
      </c>
      <c r="U428" s="111" t="str">
        <f t="shared" si="225"/>
        <v/>
      </c>
      <c r="V428" s="111" t="str">
        <f t="shared" si="225"/>
        <v/>
      </c>
      <c r="W428" s="111" t="str">
        <f t="shared" ref="W428:Y428" si="226">IF(W404=0,"",W404/W380)</f>
        <v/>
      </c>
      <c r="X428" s="111" t="str">
        <f t="shared" si="226"/>
        <v/>
      </c>
      <c r="Y428" s="111" t="str">
        <f t="shared" si="226"/>
        <v/>
      </c>
      <c r="DA428" s="63" t="s">
        <v>3682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0.62150019437154969</v>
      </c>
      <c r="D429" s="111">
        <f t="shared" si="227"/>
        <v>0.62159394817226032</v>
      </c>
      <c r="E429" s="111">
        <f t="shared" si="227"/>
        <v>0.62168771041818227</v>
      </c>
      <c r="F429" s="111">
        <f t="shared" si="227"/>
        <v>0.6217814738157238</v>
      </c>
      <c r="G429" s="111">
        <f t="shared" si="227"/>
        <v>0.62187524499080826</v>
      </c>
      <c r="H429" s="111">
        <f t="shared" si="227"/>
        <v>0.62196902313250679</v>
      </c>
      <c r="I429" s="111">
        <f t="shared" si="227"/>
        <v>0.62206280987344709</v>
      </c>
      <c r="J429" s="111">
        <f t="shared" si="227"/>
        <v>0.62215661190192839</v>
      </c>
      <c r="K429" s="111">
        <f t="shared" si="227"/>
        <v>0.62225043490476417</v>
      </c>
      <c r="L429" s="111">
        <f t="shared" si="227"/>
        <v>0.62234428040341017</v>
      </c>
      <c r="M429" s="111">
        <f t="shared" si="227"/>
        <v>0.62241555070351695</v>
      </c>
      <c r="N429" s="111">
        <f t="shared" si="227"/>
        <v>0.62245538744883788</v>
      </c>
      <c r="O429" s="111">
        <f t="shared" si="227"/>
        <v>0.62247919682505504</v>
      </c>
      <c r="P429" s="111">
        <f t="shared" si="227"/>
        <v>0.62254563295340537</v>
      </c>
      <c r="Q429" s="111">
        <f t="shared" si="227"/>
        <v>0.62281604351556963</v>
      </c>
      <c r="R429" s="111">
        <f t="shared" ref="R429:V429" si="228">IF(R405=0,"",R405/R381)</f>
        <v>0.62352634472813617</v>
      </c>
      <c r="S429" s="111">
        <f t="shared" si="228"/>
        <v>0.62452830575422924</v>
      </c>
      <c r="T429" s="111">
        <f t="shared" si="228"/>
        <v>0.62562765345601545</v>
      </c>
      <c r="U429" s="111">
        <f t="shared" si="228"/>
        <v>0.62663011469566476</v>
      </c>
      <c r="V429" s="111">
        <f t="shared" si="228"/>
        <v>0.62734141633534501</v>
      </c>
      <c r="W429" s="111">
        <f t="shared" ref="W429:Y429" si="229">IF(W405=0,"",W405/W381)</f>
        <v>0.62768327330387774</v>
      </c>
      <c r="X429" s="111">
        <f t="shared" si="229"/>
        <v>0.62806661888668991</v>
      </c>
      <c r="Y429" s="111">
        <f t="shared" si="229"/>
        <v>0.62810495344497119</v>
      </c>
      <c r="DA429" s="63" t="s">
        <v>3683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0.77421136830848492</v>
      </c>
      <c r="D430" s="45">
        <f t="shared" si="230"/>
        <v>0.77547918830602236</v>
      </c>
      <c r="E430" s="45">
        <f t="shared" si="230"/>
        <v>0.77680678630972921</v>
      </c>
      <c r="F430" s="45">
        <f t="shared" si="230"/>
        <v>0.77814253585973192</v>
      </c>
      <c r="G430" s="45">
        <f t="shared" si="230"/>
        <v>0.77953333743733144</v>
      </c>
      <c r="H430" s="45">
        <f t="shared" si="230"/>
        <v>0.78097345102069315</v>
      </c>
      <c r="I430" s="45">
        <f t="shared" si="230"/>
        <v>0.78247443288978025</v>
      </c>
      <c r="J430" s="45">
        <f t="shared" si="230"/>
        <v>0.78408362504460127</v>
      </c>
      <c r="K430" s="45">
        <f t="shared" si="230"/>
        <v>0.7858412806375904</v>
      </c>
      <c r="L430" s="45">
        <f t="shared" si="230"/>
        <v>0.78775816903731943</v>
      </c>
      <c r="M430" s="45">
        <f t="shared" si="230"/>
        <v>0.79049889585941424</v>
      </c>
      <c r="N430" s="45">
        <f t="shared" si="230"/>
        <v>0.79425266800594774</v>
      </c>
      <c r="O430" s="45">
        <f t="shared" si="230"/>
        <v>0.79946815874449695</v>
      </c>
      <c r="P430" s="45">
        <f t="shared" si="230"/>
        <v>0.80636542851639714</v>
      </c>
      <c r="Q430" s="45">
        <f t="shared" si="230"/>
        <v>0.81529056287490032</v>
      </c>
      <c r="R430" s="45">
        <f t="shared" ref="R430:V430" si="231">IF(R406=0,"",R406/R382)</f>
        <v>0.82743553688285287</v>
      </c>
      <c r="S430" s="45">
        <f t="shared" si="231"/>
        <v>0.84263286397923354</v>
      </c>
      <c r="T430" s="45">
        <f t="shared" si="231"/>
        <v>0.85899362114541622</v>
      </c>
      <c r="U430" s="45">
        <f t="shared" si="231"/>
        <v>0.87462888536281946</v>
      </c>
      <c r="V430" s="45">
        <f t="shared" si="231"/>
        <v>0.88764973361284094</v>
      </c>
      <c r="W430" s="45">
        <f t="shared" ref="W430:Y430" si="232">IF(W406=0,"",W406/W382)</f>
        <v>0.897399867836561</v>
      </c>
      <c r="X430" s="45">
        <f t="shared" si="232"/>
        <v>0.90419124199380807</v>
      </c>
      <c r="Y430" s="45">
        <f t="shared" si="232"/>
        <v>0.91021380423866183</v>
      </c>
      <c r="DA430" s="60" t="s">
        <v>3684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0.13235776139209005</v>
      </c>
      <c r="D432" s="117">
        <f t="shared" si="233"/>
        <v>0.13065472984884166</v>
      </c>
      <c r="E432" s="117">
        <f t="shared" si="233"/>
        <v>0.14432455304190717</v>
      </c>
      <c r="F432" s="117">
        <f t="shared" si="233"/>
        <v>9.1364418622389185E-2</v>
      </c>
      <c r="G432" s="117">
        <f t="shared" si="233"/>
        <v>8.964863378466785E-2</v>
      </c>
      <c r="H432" s="117">
        <f t="shared" si="233"/>
        <v>5.0381283943273729E-2</v>
      </c>
      <c r="I432" s="117">
        <f t="shared" si="233"/>
        <v>9.6486583646876178E-2</v>
      </c>
      <c r="J432" s="117">
        <f t="shared" si="233"/>
        <v>0.2371938306262048</v>
      </c>
      <c r="K432" s="117">
        <f t="shared" si="233"/>
        <v>0.15588137186846251</v>
      </c>
      <c r="L432" s="117">
        <f t="shared" si="233"/>
        <v>4.7735561036213736E-2</v>
      </c>
      <c r="M432" s="117">
        <f t="shared" si="233"/>
        <v>1.0250993837665269E-2</v>
      </c>
      <c r="N432" s="117">
        <f t="shared" si="233"/>
        <v>1.9519469229033772E-2</v>
      </c>
      <c r="O432" s="117">
        <f t="shared" si="233"/>
        <v>8.302807347832182E-2</v>
      </c>
      <c r="P432" s="117">
        <f t="shared" si="233"/>
        <v>0.12895119468997565</v>
      </c>
      <c r="Q432" s="117">
        <f t="shared" si="233"/>
        <v>0.11895212339499749</v>
      </c>
      <c r="R432" s="117">
        <f t="shared" ref="R432:V432" si="234">R433+R436+R438+R451</f>
        <v>7.4377789551726234E-2</v>
      </c>
      <c r="S432" s="117">
        <f t="shared" si="234"/>
        <v>5.5136882444353441E-2</v>
      </c>
      <c r="T432" s="117">
        <f t="shared" si="234"/>
        <v>3.4333750940803862E-2</v>
      </c>
      <c r="U432" s="117">
        <f t="shared" si="234"/>
        <v>5.625721099713845E-2</v>
      </c>
      <c r="V432" s="117">
        <f t="shared" si="234"/>
        <v>7.6542158080497497E-2</v>
      </c>
      <c r="W432" s="117">
        <f t="shared" ref="W432:Y432" si="235">W433+W436+W438+W451</f>
        <v>0.11261292781433871</v>
      </c>
      <c r="X432" s="117">
        <f t="shared" si="235"/>
        <v>7.4511818220960049E-2</v>
      </c>
      <c r="Y432" s="117">
        <f t="shared" si="235"/>
        <v>3.7926135745132636E-2</v>
      </c>
      <c r="DA432" s="129" t="s">
        <v>3830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:Y433" si="238">SUM(W434:W435)</f>
        <v>0</v>
      </c>
      <c r="X433" s="122">
        <f t="shared" si="238"/>
        <v>0</v>
      </c>
      <c r="Y433" s="122">
        <f t="shared" si="238"/>
        <v>0</v>
      </c>
      <c r="DA433" s="130" t="s">
        <v>3831</v>
      </c>
    </row>
    <row r="434" spans="1:105" ht="12" customHeight="1" x14ac:dyDescent="0.25">
      <c r="A434" s="97" t="s">
        <v>199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3832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3833</v>
      </c>
    </row>
    <row r="436" spans="1:105" ht="12" customHeight="1" x14ac:dyDescent="0.25">
      <c r="A436" s="121" t="s">
        <v>92</v>
      </c>
      <c r="B436" s="122"/>
      <c r="C436" s="122">
        <f t="shared" ref="C436:Y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X436" s="122">
        <f t="shared" si="239"/>
        <v>0</v>
      </c>
      <c r="Y436" s="122">
        <f t="shared" si="239"/>
        <v>0</v>
      </c>
      <c r="DA436" s="130" t="s">
        <v>3834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X437" s="98">
        <v>0</v>
      </c>
      <c r="Y437" s="98">
        <v>0</v>
      </c>
      <c r="DA437" s="63" t="s">
        <v>3835</v>
      </c>
    </row>
    <row r="438" spans="1:105" ht="12" customHeight="1" x14ac:dyDescent="0.25">
      <c r="A438" s="121" t="s">
        <v>55</v>
      </c>
      <c r="B438" s="122"/>
      <c r="C438" s="122">
        <v>0</v>
      </c>
      <c r="D438" s="122">
        <v>0</v>
      </c>
      <c r="E438" s="122">
        <v>0</v>
      </c>
      <c r="F438" s="122">
        <v>0</v>
      </c>
      <c r="G438" s="122">
        <v>0</v>
      </c>
      <c r="H438" s="122">
        <v>0</v>
      </c>
      <c r="I438" s="122">
        <v>0</v>
      </c>
      <c r="J438" s="122">
        <v>0</v>
      </c>
      <c r="K438" s="122">
        <v>0</v>
      </c>
      <c r="L438" s="122">
        <v>0</v>
      </c>
      <c r="M438" s="122">
        <v>0</v>
      </c>
      <c r="N438" s="122">
        <v>0</v>
      </c>
      <c r="O438" s="122">
        <v>0</v>
      </c>
      <c r="P438" s="122">
        <v>0</v>
      </c>
      <c r="Q438" s="122">
        <v>0</v>
      </c>
      <c r="R438" s="122">
        <v>0</v>
      </c>
      <c r="S438" s="122">
        <v>0</v>
      </c>
      <c r="T438" s="122">
        <v>0</v>
      </c>
      <c r="U438" s="122">
        <v>0</v>
      </c>
      <c r="V438" s="122">
        <v>0</v>
      </c>
      <c r="W438" s="122">
        <v>0</v>
      </c>
      <c r="X438" s="122">
        <v>0</v>
      </c>
      <c r="Y438" s="122">
        <v>0</v>
      </c>
      <c r="DA438" s="130" t="s">
        <v>3836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X439" s="98">
        <v>0</v>
      </c>
      <c r="Y439" s="98">
        <v>0</v>
      </c>
      <c r="DA439" s="63" t="s">
        <v>3837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X440" s="98">
        <v>0</v>
      </c>
      <c r="Y440" s="98">
        <v>0</v>
      </c>
      <c r="DA440" s="63" t="s">
        <v>3838</v>
      </c>
    </row>
    <row r="441" spans="1:105" ht="12" customHeight="1" x14ac:dyDescent="0.25">
      <c r="A441" s="100" t="s">
        <v>199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X441" s="101">
        <v>0</v>
      </c>
      <c r="Y441" s="101">
        <v>0</v>
      </c>
      <c r="DA441" s="131" t="s">
        <v>3839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X442" s="104">
        <v>0</v>
      </c>
      <c r="Y442" s="104">
        <v>0</v>
      </c>
      <c r="DA442" s="132" t="s">
        <v>3840</v>
      </c>
    </row>
    <row r="443" spans="1:105" ht="12" customHeight="1" x14ac:dyDescent="0.25">
      <c r="A443" s="106" t="s">
        <v>124</v>
      </c>
      <c r="B443" s="101"/>
      <c r="C443" s="101">
        <v>0</v>
      </c>
      <c r="D443" s="101">
        <v>0</v>
      </c>
      <c r="E443" s="101">
        <v>0</v>
      </c>
      <c r="F443" s="101">
        <v>0</v>
      </c>
      <c r="G443" s="101">
        <v>0</v>
      </c>
      <c r="H443" s="101">
        <v>0</v>
      </c>
      <c r="I443" s="101">
        <v>0</v>
      </c>
      <c r="J443" s="101">
        <v>0</v>
      </c>
      <c r="K443" s="101">
        <v>0</v>
      </c>
      <c r="L443" s="101">
        <v>0</v>
      </c>
      <c r="M443" s="101">
        <v>0</v>
      </c>
      <c r="N443" s="101">
        <v>0</v>
      </c>
      <c r="O443" s="101">
        <v>0</v>
      </c>
      <c r="P443" s="101">
        <v>0</v>
      </c>
      <c r="Q443" s="101">
        <v>0</v>
      </c>
      <c r="R443" s="101">
        <v>0</v>
      </c>
      <c r="S443" s="101">
        <v>0</v>
      </c>
      <c r="T443" s="101">
        <v>0</v>
      </c>
      <c r="U443" s="101">
        <v>0</v>
      </c>
      <c r="V443" s="101">
        <v>0</v>
      </c>
      <c r="W443" s="101">
        <v>0</v>
      </c>
      <c r="X443" s="101">
        <v>0</v>
      </c>
      <c r="Y443" s="101">
        <v>0</v>
      </c>
      <c r="DA443" s="131" t="s">
        <v>3841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0</v>
      </c>
      <c r="L444" s="104">
        <v>0</v>
      </c>
      <c r="M444" s="104">
        <v>0</v>
      </c>
      <c r="N444" s="104">
        <v>0</v>
      </c>
      <c r="O444" s="104">
        <v>0</v>
      </c>
      <c r="P444" s="104">
        <v>0</v>
      </c>
      <c r="Q444" s="104">
        <v>0</v>
      </c>
      <c r="R444" s="104">
        <v>0</v>
      </c>
      <c r="S444" s="104">
        <v>0</v>
      </c>
      <c r="T444" s="104">
        <v>0</v>
      </c>
      <c r="U444" s="104">
        <v>0</v>
      </c>
      <c r="V444" s="104">
        <v>0</v>
      </c>
      <c r="W444" s="104">
        <v>0</v>
      </c>
      <c r="X444" s="104">
        <v>0</v>
      </c>
      <c r="Y444" s="104">
        <v>0</v>
      </c>
      <c r="DA444" s="132" t="s">
        <v>3842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X445" s="98">
        <v>0</v>
      </c>
      <c r="Y445" s="98">
        <v>0</v>
      </c>
      <c r="DA445" s="63" t="s">
        <v>3843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X446" s="98">
        <v>0</v>
      </c>
      <c r="Y446" s="98">
        <v>0</v>
      </c>
      <c r="DA446" s="63" t="s">
        <v>3844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X447" s="101">
        <v>0</v>
      </c>
      <c r="Y447" s="101">
        <v>0</v>
      </c>
      <c r="DA447" s="131" t="s">
        <v>3845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X448" s="104">
        <v>0</v>
      </c>
      <c r="Y448" s="104">
        <v>0</v>
      </c>
      <c r="DA448" s="132" t="s">
        <v>3846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X449" s="98">
        <v>0</v>
      </c>
      <c r="Y449" s="98">
        <v>0</v>
      </c>
      <c r="DA449" s="63" t="s">
        <v>3847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X450" s="98">
        <v>0</v>
      </c>
      <c r="Y450" s="98">
        <v>0</v>
      </c>
      <c r="DA450" s="63" t="s">
        <v>3848</v>
      </c>
    </row>
    <row r="451" spans="1:105" ht="12" customHeight="1" x14ac:dyDescent="0.25">
      <c r="A451" s="121" t="s">
        <v>54</v>
      </c>
      <c r="B451" s="122"/>
      <c r="C451" s="122">
        <v>0.13235776139209005</v>
      </c>
      <c r="D451" s="122">
        <v>0.13065472984884166</v>
      </c>
      <c r="E451" s="122">
        <v>0.14432455304190717</v>
      </c>
      <c r="F451" s="122">
        <v>9.1364418622389185E-2</v>
      </c>
      <c r="G451" s="122">
        <v>8.964863378466785E-2</v>
      </c>
      <c r="H451" s="122">
        <v>5.0381283943273729E-2</v>
      </c>
      <c r="I451" s="122">
        <v>9.6486583646876178E-2</v>
      </c>
      <c r="J451" s="122">
        <v>0.2371938306262048</v>
      </c>
      <c r="K451" s="122">
        <v>0.15588137186846251</v>
      </c>
      <c r="L451" s="122">
        <v>4.7735561036213736E-2</v>
      </c>
      <c r="M451" s="122">
        <v>1.0250993837665269E-2</v>
      </c>
      <c r="N451" s="122">
        <v>1.9519469229033772E-2</v>
      </c>
      <c r="O451" s="122">
        <v>8.302807347832182E-2</v>
      </c>
      <c r="P451" s="122">
        <v>0.12895119468997565</v>
      </c>
      <c r="Q451" s="122">
        <v>0.11895212339499749</v>
      </c>
      <c r="R451" s="122">
        <v>7.4377789551726234E-2</v>
      </c>
      <c r="S451" s="122">
        <v>5.5136882444353441E-2</v>
      </c>
      <c r="T451" s="122">
        <v>3.4333750940803862E-2</v>
      </c>
      <c r="U451" s="122">
        <v>5.625721099713845E-2</v>
      </c>
      <c r="V451" s="122">
        <v>7.6542158080497497E-2</v>
      </c>
      <c r="W451" s="122">
        <v>0.11261292781433871</v>
      </c>
      <c r="X451" s="122">
        <v>7.4511818220960049E-2</v>
      </c>
      <c r="Y451" s="122">
        <v>3.7926135745132636E-2</v>
      </c>
      <c r="DA451" s="130" t="s">
        <v>3849</v>
      </c>
    </row>
    <row r="452" spans="1:105" ht="12" customHeight="1" x14ac:dyDescent="0.25">
      <c r="A452" s="97" t="s">
        <v>202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X452" s="98">
        <v>0</v>
      </c>
      <c r="Y452" s="98">
        <v>0</v>
      </c>
      <c r="DA452" s="63" t="s">
        <v>3850</v>
      </c>
    </row>
    <row r="453" spans="1:105" ht="12" customHeight="1" x14ac:dyDescent="0.25">
      <c r="A453" s="97" t="s">
        <v>50</v>
      </c>
      <c r="B453" s="98"/>
      <c r="C453" s="98">
        <v>0.13235776139209005</v>
      </c>
      <c r="D453" s="98">
        <v>0.13065472984884166</v>
      </c>
      <c r="E453" s="98">
        <v>0.14432455304190717</v>
      </c>
      <c r="F453" s="98">
        <v>9.1364418622389185E-2</v>
      </c>
      <c r="G453" s="98">
        <v>8.964863378466785E-2</v>
      </c>
      <c r="H453" s="98">
        <v>5.0381283943273729E-2</v>
      </c>
      <c r="I453" s="98">
        <v>9.6486583646876178E-2</v>
      </c>
      <c r="J453" s="98">
        <v>0.2371938306262048</v>
      </c>
      <c r="K453" s="98">
        <v>0.15588137186846251</v>
      </c>
      <c r="L453" s="98">
        <v>4.7735561036213736E-2</v>
      </c>
      <c r="M453" s="98">
        <v>1.0250993837665269E-2</v>
      </c>
      <c r="N453" s="98">
        <v>1.9519469229033772E-2</v>
      </c>
      <c r="O453" s="98">
        <v>8.302807347832182E-2</v>
      </c>
      <c r="P453" s="98">
        <v>0.12895119468997565</v>
      </c>
      <c r="Q453" s="98">
        <v>0.11895212339499749</v>
      </c>
      <c r="R453" s="98">
        <v>7.4377789551726234E-2</v>
      </c>
      <c r="S453" s="98">
        <v>5.5136882444353441E-2</v>
      </c>
      <c r="T453" s="98">
        <v>3.4333750940803862E-2</v>
      </c>
      <c r="U453" s="98">
        <v>5.625721099713845E-2</v>
      </c>
      <c r="V453" s="98">
        <v>7.6542158080497497E-2</v>
      </c>
      <c r="W453" s="98">
        <v>0.11261292781433871</v>
      </c>
      <c r="X453" s="98">
        <v>7.4511818220960049E-2</v>
      </c>
      <c r="Y453" s="98">
        <v>3.7926135745132636E-2</v>
      </c>
      <c r="DA453" s="63" t="s">
        <v>3851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X454" s="33">
        <v>0</v>
      </c>
      <c r="Y454" s="33">
        <v>0</v>
      </c>
      <c r="DA454" s="60" t="s">
        <v>3852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26534.762836750688</v>
      </c>
      <c r="D456" s="117">
        <f t="shared" si="240"/>
        <v>26489.553500548071</v>
      </c>
      <c r="E456" s="117">
        <f t="shared" si="240"/>
        <v>26161.906782896236</v>
      </c>
      <c r="F456" s="117">
        <f t="shared" si="240"/>
        <v>25196.989281756963</v>
      </c>
      <c r="G456" s="117">
        <f t="shared" si="240"/>
        <v>26879.114106643185</v>
      </c>
      <c r="H456" s="117">
        <f t="shared" si="240"/>
        <v>26179.198353039221</v>
      </c>
      <c r="I456" s="117">
        <f t="shared" si="240"/>
        <v>25201.646981441983</v>
      </c>
      <c r="J456" s="117">
        <f t="shared" si="240"/>
        <v>22491.523323302838</v>
      </c>
      <c r="K456" s="117">
        <f t="shared" si="240"/>
        <v>21994.636545790836</v>
      </c>
      <c r="L456" s="117">
        <f t="shared" si="240"/>
        <v>24066.310613072696</v>
      </c>
      <c r="M456" s="117">
        <f t="shared" si="240"/>
        <v>22960.408127594957</v>
      </c>
      <c r="N456" s="117">
        <f t="shared" si="240"/>
        <v>22726.639412384775</v>
      </c>
      <c r="O456" s="117">
        <f t="shared" si="240"/>
        <v>20136.977946395058</v>
      </c>
      <c r="P456" s="117">
        <f t="shared" si="240"/>
        <v>20874.094974372751</v>
      </c>
      <c r="Q456" s="117">
        <f t="shared" si="240"/>
        <v>18400.189673591878</v>
      </c>
      <c r="R456" s="117">
        <f t="shared" ref="R456:V456" si="241">R457+R460+R462+R475</f>
        <v>18988.367333341659</v>
      </c>
      <c r="S456" s="117">
        <f t="shared" si="241"/>
        <v>16467.310021675246</v>
      </c>
      <c r="T456" s="117">
        <f t="shared" si="241"/>
        <v>15968.193903417567</v>
      </c>
      <c r="U456" s="117">
        <f t="shared" si="241"/>
        <v>12362.130998948065</v>
      </c>
      <c r="V456" s="117">
        <f t="shared" si="241"/>
        <v>13489.905899146088</v>
      </c>
      <c r="W456" s="117">
        <f t="shared" ref="W456:Y456" si="242">W457+W460+W462+W475</f>
        <v>12135.780621306389</v>
      </c>
      <c r="X456" s="117">
        <f t="shared" si="242"/>
        <v>7230.206821905198</v>
      </c>
      <c r="Y456" s="117">
        <f t="shared" si="242"/>
        <v>5913.2990488645037</v>
      </c>
      <c r="DA456" s="129" t="s">
        <v>3998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24356.821373488456</v>
      </c>
      <c r="D457" s="122">
        <f t="shared" si="243"/>
        <v>24304.703919951058</v>
      </c>
      <c r="E457" s="122">
        <f t="shared" si="243"/>
        <v>24019.46963783192</v>
      </c>
      <c r="F457" s="122">
        <f t="shared" si="243"/>
        <v>23064.378309959466</v>
      </c>
      <c r="G457" s="122">
        <f t="shared" si="243"/>
        <v>24680.309741067882</v>
      </c>
      <c r="H457" s="122">
        <f t="shared" si="243"/>
        <v>24002.857245632393</v>
      </c>
      <c r="I457" s="122">
        <f t="shared" si="243"/>
        <v>23089.949316565944</v>
      </c>
      <c r="J457" s="122">
        <f t="shared" si="243"/>
        <v>20377.686010789712</v>
      </c>
      <c r="K457" s="122">
        <f t="shared" si="243"/>
        <v>19843.902965434074</v>
      </c>
      <c r="L457" s="122">
        <f t="shared" si="243"/>
        <v>21918.886971529912</v>
      </c>
      <c r="M457" s="122">
        <f t="shared" si="243"/>
        <v>20759.439504097511</v>
      </c>
      <c r="N457" s="122">
        <f t="shared" si="243"/>
        <v>20536.889014554257</v>
      </c>
      <c r="O457" s="122">
        <f t="shared" si="243"/>
        <v>17979.343667907102</v>
      </c>
      <c r="P457" s="122">
        <f t="shared" si="243"/>
        <v>18786.15791226416</v>
      </c>
      <c r="Q457" s="122">
        <f t="shared" si="243"/>
        <v>16366.312489198963</v>
      </c>
      <c r="R457" s="122">
        <f t="shared" ref="R457:V457" si="244">SUM(R458:R459)</f>
        <v>17003.263878503931</v>
      </c>
      <c r="S457" s="122">
        <f t="shared" si="244"/>
        <v>14577.425758271536</v>
      </c>
      <c r="T457" s="122">
        <f t="shared" si="244"/>
        <v>14145.207400685658</v>
      </c>
      <c r="U457" s="122">
        <f t="shared" si="244"/>
        <v>10610.07624611851</v>
      </c>
      <c r="V457" s="122">
        <f t="shared" si="244"/>
        <v>11694.969259506237</v>
      </c>
      <c r="W457" s="122">
        <f t="shared" ref="W457:Y457" si="245">SUM(W458:W459)</f>
        <v>10419.594258495285</v>
      </c>
      <c r="X457" s="122">
        <f t="shared" si="245"/>
        <v>5690.3144471377091</v>
      </c>
      <c r="Y457" s="122">
        <f t="shared" si="245"/>
        <v>4423.3021424735589</v>
      </c>
      <c r="DA457" s="130" t="s">
        <v>3999</v>
      </c>
    </row>
    <row r="458" spans="1:105" ht="12" customHeight="1" x14ac:dyDescent="0.25">
      <c r="A458" s="97" t="s">
        <v>199</v>
      </c>
      <c r="B458" s="98"/>
      <c r="C458" s="98">
        <v>24217.27442506803</v>
      </c>
      <c r="D458" s="98">
        <v>24166.231552512592</v>
      </c>
      <c r="E458" s="98">
        <v>23882.001532265906</v>
      </c>
      <c r="F458" s="98">
        <v>22933.614168317392</v>
      </c>
      <c r="G458" s="98">
        <v>24540.263873552987</v>
      </c>
      <c r="H458" s="98">
        <v>23866.313932724312</v>
      </c>
      <c r="I458" s="98">
        <v>22958.112819252696</v>
      </c>
      <c r="J458" s="98">
        <v>20261.358495182561</v>
      </c>
      <c r="K458" s="98">
        <v>19729.808638005499</v>
      </c>
      <c r="L458" s="98">
        <v>21791.448187319998</v>
      </c>
      <c r="M458" s="98">
        <v>20639.373746943944</v>
      </c>
      <c r="N458" s="98">
        <v>20417.319812646536</v>
      </c>
      <c r="O458" s="98">
        <v>17875.02354709744</v>
      </c>
      <c r="P458" s="98">
        <v>18677.264836681643</v>
      </c>
      <c r="Q458" s="98">
        <v>16271.448648732225</v>
      </c>
      <c r="R458" s="98">
        <v>16903.321807700733</v>
      </c>
      <c r="S458" s="98">
        <v>14491.058833393854</v>
      </c>
      <c r="T458" s="98">
        <v>14060.81277723458</v>
      </c>
      <c r="U458" s="98">
        <v>10546.11381659021</v>
      </c>
      <c r="V458" s="98">
        <v>11623.784457840142</v>
      </c>
      <c r="W458" s="98">
        <v>10355.243437115234</v>
      </c>
      <c r="X458" s="98">
        <v>5655.1916595665925</v>
      </c>
      <c r="Y458" s="98">
        <v>4395.8591199335642</v>
      </c>
      <c r="DA458" s="63" t="s">
        <v>4000</v>
      </c>
    </row>
    <row r="459" spans="1:105" ht="12" customHeight="1" x14ac:dyDescent="0.25">
      <c r="A459" s="97" t="s">
        <v>53</v>
      </c>
      <c r="B459" s="98"/>
      <c r="C459" s="98">
        <v>139.54694842042525</v>
      </c>
      <c r="D459" s="98">
        <v>138.47236743846454</v>
      </c>
      <c r="E459" s="98">
        <v>137.46810556601383</v>
      </c>
      <c r="F459" s="98">
        <v>130.76414164207495</v>
      </c>
      <c r="G459" s="98">
        <v>140.04586751489512</v>
      </c>
      <c r="H459" s="98">
        <v>136.54331290807986</v>
      </c>
      <c r="I459" s="98">
        <v>131.83649731324721</v>
      </c>
      <c r="J459" s="98">
        <v>116.32751560715108</v>
      </c>
      <c r="K459" s="98">
        <v>114.0943274285756</v>
      </c>
      <c r="L459" s="98">
        <v>127.43878420991152</v>
      </c>
      <c r="M459" s="98">
        <v>120.06575715356688</v>
      </c>
      <c r="N459" s="98">
        <v>119.56920190772117</v>
      </c>
      <c r="O459" s="98">
        <v>104.32012080966308</v>
      </c>
      <c r="P459" s="98">
        <v>108.89307558251669</v>
      </c>
      <c r="Q459" s="98">
        <v>94.863840466738353</v>
      </c>
      <c r="R459" s="98">
        <v>99.942070803199258</v>
      </c>
      <c r="S459" s="98">
        <v>86.366924877682365</v>
      </c>
      <c r="T459" s="98">
        <v>84.394623451078431</v>
      </c>
      <c r="U459" s="98">
        <v>63.962429528299054</v>
      </c>
      <c r="V459" s="98">
        <v>71.184801666094245</v>
      </c>
      <c r="W459" s="98">
        <v>64.350821380049851</v>
      </c>
      <c r="X459" s="98">
        <v>35.122787571116199</v>
      </c>
      <c r="Y459" s="98">
        <v>27.443022539994931</v>
      </c>
      <c r="DA459" s="63" t="s">
        <v>4001</v>
      </c>
    </row>
    <row r="460" spans="1:105" ht="12" customHeight="1" x14ac:dyDescent="0.25">
      <c r="A460" s="121" t="s">
        <v>92</v>
      </c>
      <c r="B460" s="122"/>
      <c r="C460" s="122">
        <f t="shared" ref="C460:Y460" si="246">C461</f>
        <v>9.5499888956203289</v>
      </c>
      <c r="D460" s="122">
        <f t="shared" si="246"/>
        <v>8.4764946046088809</v>
      </c>
      <c r="E460" s="122">
        <f t="shared" si="246"/>
        <v>6.5050471008340676</v>
      </c>
      <c r="F460" s="122">
        <f t="shared" si="246"/>
        <v>7.1180188764114787</v>
      </c>
      <c r="G460" s="122">
        <f t="shared" si="246"/>
        <v>12.018600780716955</v>
      </c>
      <c r="H460" s="122">
        <f t="shared" si="246"/>
        <v>9.9552858103987507</v>
      </c>
      <c r="I460" s="122">
        <f t="shared" si="246"/>
        <v>7.174753482346226</v>
      </c>
      <c r="J460" s="122">
        <f t="shared" si="246"/>
        <v>12.257960892203542</v>
      </c>
      <c r="K460" s="122">
        <f t="shared" si="246"/>
        <v>5.6639974105021009</v>
      </c>
      <c r="L460" s="122">
        <f t="shared" si="246"/>
        <v>9.8301063867119627</v>
      </c>
      <c r="M460" s="122">
        <f t="shared" si="246"/>
        <v>5.4185838406614018</v>
      </c>
      <c r="N460" s="122">
        <f t="shared" si="246"/>
        <v>9.0933056534412948</v>
      </c>
      <c r="O460" s="122">
        <f t="shared" si="246"/>
        <v>9.5919363918476162</v>
      </c>
      <c r="P460" s="122">
        <f t="shared" si="246"/>
        <v>5.7824211637870286</v>
      </c>
      <c r="Q460" s="122">
        <f t="shared" si="246"/>
        <v>8.0048769099926851</v>
      </c>
      <c r="R460" s="122">
        <f t="shared" si="246"/>
        <v>4.6437631273091187</v>
      </c>
      <c r="S460" s="122">
        <f t="shared" si="246"/>
        <v>3.0189572892906598</v>
      </c>
      <c r="T460" s="122">
        <f t="shared" si="246"/>
        <v>6.2045380149678726</v>
      </c>
      <c r="U460" s="122">
        <f t="shared" si="246"/>
        <v>6.819589745544965</v>
      </c>
      <c r="V460" s="122">
        <f t="shared" si="246"/>
        <v>15.022971474535789</v>
      </c>
      <c r="W460" s="122">
        <f t="shared" si="246"/>
        <v>15.674997547871481</v>
      </c>
      <c r="X460" s="122">
        <f t="shared" si="246"/>
        <v>3.7406560312716435</v>
      </c>
      <c r="Y460" s="122">
        <f t="shared" si="246"/>
        <v>17.923963491307973</v>
      </c>
      <c r="DA460" s="130" t="s">
        <v>4002</v>
      </c>
    </row>
    <row r="461" spans="1:105" ht="12" customHeight="1" x14ac:dyDescent="0.25">
      <c r="A461" s="97" t="s">
        <v>53</v>
      </c>
      <c r="B461" s="98"/>
      <c r="C461" s="98">
        <f>RES_hhdet_in_fech!C86</f>
        <v>9.5499888956203289</v>
      </c>
      <c r="D461" s="98">
        <f>RES_hhdet_in_fech!D86</f>
        <v>8.4764946046088809</v>
      </c>
      <c r="E461" s="98">
        <f>RES_hhdet_in_fech!E86</f>
        <v>6.5050471008340676</v>
      </c>
      <c r="F461" s="98">
        <f>RES_hhdet_in_fech!F86</f>
        <v>7.1180188764114787</v>
      </c>
      <c r="G461" s="98">
        <f>RES_hhdet_in_fech!G86</f>
        <v>12.018600780716955</v>
      </c>
      <c r="H461" s="98">
        <f>RES_hhdet_in_fech!H86</f>
        <v>9.9552858103987507</v>
      </c>
      <c r="I461" s="98">
        <f>RES_hhdet_in_fech!I86</f>
        <v>7.174753482346226</v>
      </c>
      <c r="J461" s="98">
        <f>RES_hhdet_in_fech!J86</f>
        <v>12.257960892203542</v>
      </c>
      <c r="K461" s="98">
        <f>RES_hhdet_in_fech!K86</f>
        <v>5.6639974105021009</v>
      </c>
      <c r="L461" s="98">
        <f>RES_hhdet_in_fech!L86</f>
        <v>9.8301063867119627</v>
      </c>
      <c r="M461" s="98">
        <f>RES_hhdet_in_fech!M86</f>
        <v>5.4185838406614018</v>
      </c>
      <c r="N461" s="98">
        <f>RES_hhdet_in_fech!N86</f>
        <v>9.0933056534412948</v>
      </c>
      <c r="O461" s="98">
        <f>RES_hhdet_in_fech!O86</f>
        <v>9.5919363918476162</v>
      </c>
      <c r="P461" s="98">
        <f>RES_hhdet_in_fech!P86</f>
        <v>5.7824211637870286</v>
      </c>
      <c r="Q461" s="98">
        <f>RES_hhdet_in_fech!Q86</f>
        <v>8.0048769099926851</v>
      </c>
      <c r="R461" s="98">
        <f>RES_hhdet_in_fech!R86</f>
        <v>4.6437631273091187</v>
      </c>
      <c r="S461" s="98">
        <f>RES_hhdet_in_fech!S86</f>
        <v>3.0189572892906598</v>
      </c>
      <c r="T461" s="98">
        <f>RES_hhdet_in_fech!T86</f>
        <v>6.2045380149678726</v>
      </c>
      <c r="U461" s="98">
        <f>RES_hhdet_in_fech!U86</f>
        <v>6.819589745544965</v>
      </c>
      <c r="V461" s="98">
        <f>RES_hhdet_in_fech!V86</f>
        <v>15.022971474535789</v>
      </c>
      <c r="W461" s="98">
        <f>RES_hhdet_in_fech!W86</f>
        <v>15.674997547871481</v>
      </c>
      <c r="X461" s="98">
        <f>RES_hhdet_in_fech!X86</f>
        <v>3.7406560312716435</v>
      </c>
      <c r="Y461" s="98">
        <f>RES_hhdet_in_fech!Y86</f>
        <v>17.923963491307973</v>
      </c>
      <c r="DA461" s="63" t="s">
        <v>4003</v>
      </c>
    </row>
    <row r="462" spans="1:105" ht="12" customHeight="1" x14ac:dyDescent="0.25">
      <c r="A462" s="121" t="s">
        <v>55</v>
      </c>
      <c r="B462" s="122"/>
      <c r="C462" s="122">
        <v>1970.4741849453319</v>
      </c>
      <c r="D462" s="122">
        <v>1979.5297329168548</v>
      </c>
      <c r="E462" s="122">
        <v>1935.4893595263068</v>
      </c>
      <c r="F462" s="122">
        <v>1931.0050993106447</v>
      </c>
      <c r="G462" s="122">
        <v>1984.8530467349292</v>
      </c>
      <c r="H462" s="122">
        <v>1970.1088017090624</v>
      </c>
      <c r="I462" s="122">
        <v>1905.1070655868264</v>
      </c>
      <c r="J462" s="122">
        <v>1885.9226962262594</v>
      </c>
      <c r="K462" s="122">
        <v>1916.6170482571611</v>
      </c>
      <c r="L462" s="122">
        <v>1911.860207826955</v>
      </c>
      <c r="M462" s="122">
        <v>1970.0806566985977</v>
      </c>
      <c r="N462" s="122">
        <v>1946.017768757622</v>
      </c>
      <c r="O462" s="122">
        <v>1910.8474159695495</v>
      </c>
      <c r="P462" s="122">
        <v>1845.8223158441931</v>
      </c>
      <c r="Q462" s="122">
        <v>1788.2410327781454</v>
      </c>
      <c r="R462" s="122">
        <v>1749.8789742754993</v>
      </c>
      <c r="S462" s="122">
        <v>1662.7680570622088</v>
      </c>
      <c r="T462" s="122">
        <v>1593.2474085996407</v>
      </c>
      <c r="U462" s="122">
        <v>1523.9087803130067</v>
      </c>
      <c r="V462" s="122">
        <v>1487.7147382260493</v>
      </c>
      <c r="W462" s="122">
        <v>1413.4094228385748</v>
      </c>
      <c r="X462" s="122">
        <v>1276.1379362821717</v>
      </c>
      <c r="Y462" s="122">
        <v>1235.3607002904394</v>
      </c>
      <c r="DA462" s="130" t="s">
        <v>4004</v>
      </c>
    </row>
    <row r="463" spans="1:105" ht="12" customHeight="1" x14ac:dyDescent="0.25">
      <c r="A463" s="97" t="s">
        <v>132</v>
      </c>
      <c r="B463" s="98"/>
      <c r="C463" s="98">
        <v>2210.5374916134292</v>
      </c>
      <c r="D463" s="98">
        <v>2185.2284749224032</v>
      </c>
      <c r="E463" s="98">
        <v>2047.9172389265875</v>
      </c>
      <c r="F463" s="98">
        <v>2072.0517705757879</v>
      </c>
      <c r="G463" s="98">
        <v>2052.4771974826422</v>
      </c>
      <c r="H463" s="98">
        <v>1994.8656971077362</v>
      </c>
      <c r="I463" s="98">
        <v>1891.2612022717465</v>
      </c>
      <c r="J463" s="98">
        <v>1908.6675775885487</v>
      </c>
      <c r="K463" s="98">
        <v>1909.5676918862127</v>
      </c>
      <c r="L463" s="98">
        <v>1916.1676183695186</v>
      </c>
      <c r="M463" s="98">
        <v>1887.8029816330179</v>
      </c>
      <c r="N463" s="98">
        <v>1868.5698656542068</v>
      </c>
      <c r="O463" s="98">
        <v>1847.9490623324741</v>
      </c>
      <c r="P463" s="98">
        <v>1799.4723224667196</v>
      </c>
      <c r="Q463" s="98">
        <v>1737.987742644191</v>
      </c>
      <c r="R463" s="98">
        <v>1678.6893928398176</v>
      </c>
      <c r="S463" s="98">
        <v>1576.3933571570765</v>
      </c>
      <c r="T463" s="98">
        <v>1522.6737895478129</v>
      </c>
      <c r="U463" s="98">
        <v>1448.7303970332507</v>
      </c>
      <c r="V463" s="98">
        <v>1400.8985545492135</v>
      </c>
      <c r="W463" s="98">
        <v>1335.5313997518729</v>
      </c>
      <c r="X463" s="98">
        <v>1231.8296489657348</v>
      </c>
      <c r="Y463" s="98">
        <v>1185.2318250367671</v>
      </c>
      <c r="DA463" s="63" t="s">
        <v>4005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1943.5573110720497</v>
      </c>
      <c r="G464" s="98">
        <v>0</v>
      </c>
      <c r="H464" s="98">
        <v>1883.4513776938829</v>
      </c>
      <c r="I464" s="98">
        <v>1796.5302662890369</v>
      </c>
      <c r="J464" s="98">
        <v>1814.3978815192474</v>
      </c>
      <c r="K464" s="98">
        <v>1820.2036388372535</v>
      </c>
      <c r="L464" s="98">
        <v>1830.3660926906168</v>
      </c>
      <c r="M464" s="98">
        <v>1808.8968681505567</v>
      </c>
      <c r="N464" s="98">
        <v>1793.7853379028472</v>
      </c>
      <c r="O464" s="98">
        <v>1776.9752534683728</v>
      </c>
      <c r="P464" s="98">
        <v>1733.3528408075983</v>
      </c>
      <c r="Q464" s="98">
        <v>1676.6008247240386</v>
      </c>
      <c r="R464" s="98">
        <v>1624.2661813881891</v>
      </c>
      <c r="S464" s="98">
        <v>1530.1179436727643</v>
      </c>
      <c r="T464" s="98">
        <v>1482.8113406484933</v>
      </c>
      <c r="U464" s="98">
        <v>1414.7721499893539</v>
      </c>
      <c r="V464" s="98">
        <v>1371.3011809905224</v>
      </c>
      <c r="W464" s="98">
        <v>1308.5327694031416</v>
      </c>
      <c r="X464" s="98">
        <v>1208.3147459954084</v>
      </c>
      <c r="Y464" s="98">
        <v>1164.7481483682673</v>
      </c>
      <c r="DA464" s="63" t="s">
        <v>4006</v>
      </c>
    </row>
    <row r="465" spans="1:105" ht="12" customHeight="1" x14ac:dyDescent="0.25">
      <c r="A465" s="100" t="s">
        <v>199</v>
      </c>
      <c r="B465" s="101"/>
      <c r="C465" s="101">
        <v>0</v>
      </c>
      <c r="D465" s="101">
        <v>0</v>
      </c>
      <c r="E465" s="101">
        <v>0</v>
      </c>
      <c r="F465" s="101">
        <v>1652.4669021717216</v>
      </c>
      <c r="G465" s="101">
        <v>0</v>
      </c>
      <c r="H465" s="101">
        <v>1596.452078466142</v>
      </c>
      <c r="I465" s="101">
        <v>1535.1101573137187</v>
      </c>
      <c r="J465" s="101">
        <v>1534.686886220524</v>
      </c>
      <c r="K465" s="101">
        <v>1535.8104087429108</v>
      </c>
      <c r="L465" s="101">
        <v>1536.216048024658</v>
      </c>
      <c r="M465" s="101">
        <v>1518.894759971015</v>
      </c>
      <c r="N465" s="101">
        <v>1501.7590945711727</v>
      </c>
      <c r="O465" s="101">
        <v>1483.366464693449</v>
      </c>
      <c r="P465" s="101">
        <v>1445.6822298450736</v>
      </c>
      <c r="Q465" s="101">
        <v>1393.92920600909</v>
      </c>
      <c r="R465" s="101">
        <v>1349.8484688946075</v>
      </c>
      <c r="S465" s="101">
        <v>1267.8566816197822</v>
      </c>
      <c r="T465" s="101">
        <v>1226.0088822759171</v>
      </c>
      <c r="U465" s="101">
        <v>1165.3468149083456</v>
      </c>
      <c r="V465" s="101">
        <v>1125.8576870869861</v>
      </c>
      <c r="W465" s="101">
        <v>1061.063533415836</v>
      </c>
      <c r="X465" s="101">
        <v>978.82867113867405</v>
      </c>
      <c r="Y465" s="101">
        <v>956.99324956693692</v>
      </c>
      <c r="DA465" s="131" t="s">
        <v>4007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291.09040890032833</v>
      </c>
      <c r="G466" s="104">
        <v>0</v>
      </c>
      <c r="H466" s="104">
        <v>286.99929922774083</v>
      </c>
      <c r="I466" s="104">
        <v>261.4201089753185</v>
      </c>
      <c r="J466" s="104">
        <v>279.71099529872328</v>
      </c>
      <c r="K466" s="104">
        <v>284.39323009434304</v>
      </c>
      <c r="L466" s="104">
        <v>294.15004466595889</v>
      </c>
      <c r="M466" s="104">
        <v>290.00210817954144</v>
      </c>
      <c r="N466" s="104">
        <v>292.02624333167432</v>
      </c>
      <c r="O466" s="104">
        <v>293.60878877492377</v>
      </c>
      <c r="P466" s="104">
        <v>287.67061096252473</v>
      </c>
      <c r="Q466" s="104">
        <v>282.67161871494881</v>
      </c>
      <c r="R466" s="104">
        <v>274.41771249358152</v>
      </c>
      <c r="S466" s="104">
        <v>262.26126205298198</v>
      </c>
      <c r="T466" s="104">
        <v>256.80245837257615</v>
      </c>
      <c r="U466" s="104">
        <v>249.42533508100851</v>
      </c>
      <c r="V466" s="104">
        <v>245.44349390353636</v>
      </c>
      <c r="W466" s="104">
        <v>247.46923598730547</v>
      </c>
      <c r="X466" s="104">
        <v>229.48607485673463</v>
      </c>
      <c r="Y466" s="104">
        <v>207.7548988013304</v>
      </c>
      <c r="DA466" s="132" t="s">
        <v>4008</v>
      </c>
    </row>
    <row r="467" spans="1:105" ht="12" customHeight="1" x14ac:dyDescent="0.25">
      <c r="A467" s="106" t="s">
        <v>124</v>
      </c>
      <c r="B467" s="101"/>
      <c r="C467" s="101">
        <v>0</v>
      </c>
      <c r="D467" s="101">
        <v>0</v>
      </c>
      <c r="E467" s="101">
        <v>0</v>
      </c>
      <c r="F467" s="101">
        <v>0</v>
      </c>
      <c r="G467" s="101">
        <v>0</v>
      </c>
      <c r="H467" s="101">
        <v>0</v>
      </c>
      <c r="I467" s="101">
        <v>0</v>
      </c>
      <c r="J467" s="101">
        <v>0</v>
      </c>
      <c r="K467" s="101">
        <v>0</v>
      </c>
      <c r="L467" s="101">
        <v>0</v>
      </c>
      <c r="M467" s="101">
        <v>0</v>
      </c>
      <c r="N467" s="101">
        <v>0</v>
      </c>
      <c r="O467" s="101">
        <v>0</v>
      </c>
      <c r="P467" s="101">
        <v>0</v>
      </c>
      <c r="Q467" s="101">
        <v>0</v>
      </c>
      <c r="R467" s="101">
        <v>0</v>
      </c>
      <c r="S467" s="101">
        <v>0</v>
      </c>
      <c r="T467" s="101">
        <v>0</v>
      </c>
      <c r="U467" s="101">
        <v>0</v>
      </c>
      <c r="V467" s="101">
        <v>0</v>
      </c>
      <c r="W467" s="101">
        <v>0</v>
      </c>
      <c r="X467" s="101">
        <v>0</v>
      </c>
      <c r="Y467" s="101">
        <v>0</v>
      </c>
      <c r="DA467" s="131" t="s">
        <v>4009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0</v>
      </c>
      <c r="M468" s="104">
        <v>0</v>
      </c>
      <c r="N468" s="104">
        <v>0</v>
      </c>
      <c r="O468" s="104">
        <v>0</v>
      </c>
      <c r="P468" s="104">
        <v>0</v>
      </c>
      <c r="Q468" s="104">
        <v>0</v>
      </c>
      <c r="R468" s="104">
        <v>0</v>
      </c>
      <c r="S468" s="104">
        <v>0</v>
      </c>
      <c r="T468" s="104">
        <v>0</v>
      </c>
      <c r="U468" s="104">
        <v>0</v>
      </c>
      <c r="V468" s="104">
        <v>0</v>
      </c>
      <c r="W468" s="104">
        <v>0</v>
      </c>
      <c r="X468" s="104">
        <v>0</v>
      </c>
      <c r="Y468" s="104">
        <v>0</v>
      </c>
      <c r="DA468" s="132" t="s">
        <v>4010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0</v>
      </c>
      <c r="L469" s="98">
        <v>0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0</v>
      </c>
      <c r="S469" s="98">
        <v>0</v>
      </c>
      <c r="T469" s="98">
        <v>0</v>
      </c>
      <c r="U469" s="98">
        <v>0</v>
      </c>
      <c r="V469" s="98">
        <v>0</v>
      </c>
      <c r="W469" s="98">
        <v>0</v>
      </c>
      <c r="X469" s="98">
        <v>0</v>
      </c>
      <c r="Y469" s="98">
        <v>0</v>
      </c>
      <c r="DA469" s="63" t="s">
        <v>4011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0</v>
      </c>
      <c r="L470" s="98">
        <v>0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0</v>
      </c>
      <c r="S470" s="98">
        <v>0</v>
      </c>
      <c r="T470" s="98">
        <v>0</v>
      </c>
      <c r="U470" s="98">
        <v>0</v>
      </c>
      <c r="V470" s="98">
        <v>0</v>
      </c>
      <c r="W470" s="98">
        <v>0</v>
      </c>
      <c r="X470" s="98">
        <v>0</v>
      </c>
      <c r="Y470" s="98">
        <v>0</v>
      </c>
      <c r="DA470" s="63" t="s">
        <v>4012</v>
      </c>
    </row>
    <row r="471" spans="1:105" ht="12" customHeight="1" x14ac:dyDescent="0.25">
      <c r="A471" s="106" t="s">
        <v>122</v>
      </c>
      <c r="B471" s="101"/>
      <c r="C471" s="101">
        <v>1963.9501391888236</v>
      </c>
      <c r="D471" s="101">
        <v>1965.9958622149859</v>
      </c>
      <c r="E471" s="101">
        <v>1925.8332399847616</v>
      </c>
      <c r="F471" s="101">
        <v>1916.4246620234071</v>
      </c>
      <c r="G471" s="101">
        <v>1979.0901358642336</v>
      </c>
      <c r="H471" s="101">
        <v>1971.0197785973896</v>
      </c>
      <c r="I471" s="101">
        <v>1912.3986915333608</v>
      </c>
      <c r="J471" s="101">
        <v>1878.7249115718157</v>
      </c>
      <c r="K471" s="101">
        <v>1921.4497759903832</v>
      </c>
      <c r="L471" s="101">
        <v>1913.6252829025404</v>
      </c>
      <c r="M471" s="101">
        <v>1993.1483364386252</v>
      </c>
      <c r="N471" s="101">
        <v>1969.3322888160444</v>
      </c>
      <c r="O471" s="101">
        <v>1930.3584027883476</v>
      </c>
      <c r="P471" s="101">
        <v>1855.7561809031049</v>
      </c>
      <c r="Q471" s="101">
        <v>1798.2470047390459</v>
      </c>
      <c r="R471" s="101">
        <v>1767.0325205726413</v>
      </c>
      <c r="S471" s="101">
        <v>1688.1447225717493</v>
      </c>
      <c r="T471" s="101">
        <v>1618.0772307844775</v>
      </c>
      <c r="U471" s="101">
        <v>1549.3103596479889</v>
      </c>
      <c r="V471" s="101">
        <v>1520.3560269714596</v>
      </c>
      <c r="W471" s="101">
        <v>1447.3294997030516</v>
      </c>
      <c r="X471" s="101">
        <v>1299.8316995297687</v>
      </c>
      <c r="Y471" s="101">
        <v>1256.9578707590363</v>
      </c>
      <c r="DA471" s="131" t="s">
        <v>4013</v>
      </c>
    </row>
    <row r="472" spans="1:105" ht="12" customHeight="1" x14ac:dyDescent="0.25">
      <c r="A472" s="107" t="s">
        <v>121</v>
      </c>
      <c r="B472" s="104"/>
      <c r="C472" s="104">
        <v>1859.5506631620535</v>
      </c>
      <c r="D472" s="104">
        <v>1862.9043183036761</v>
      </c>
      <c r="E472" s="104">
        <v>1823.3766030439585</v>
      </c>
      <c r="F472" s="104">
        <v>1815.4405057274341</v>
      </c>
      <c r="G472" s="104">
        <v>1877.077925745436</v>
      </c>
      <c r="H472" s="104">
        <v>1869.6498630712908</v>
      </c>
      <c r="I472" s="104">
        <v>1820.1328732406546</v>
      </c>
      <c r="J472" s="104">
        <v>1785.0273906778109</v>
      </c>
      <c r="K472" s="104">
        <v>1826.3670957271008</v>
      </c>
      <c r="L472" s="104">
        <v>1818.4154425050806</v>
      </c>
      <c r="M472" s="104">
        <v>1896.8903147824913</v>
      </c>
      <c r="N472" s="104">
        <v>1876.3003755809111</v>
      </c>
      <c r="O472" s="104">
        <v>1842.4166972590174</v>
      </c>
      <c r="P472" s="104">
        <v>1776.3335320123617</v>
      </c>
      <c r="Q472" s="104">
        <v>1725.1590418795456</v>
      </c>
      <c r="R472" s="104">
        <v>1698.8699245052246</v>
      </c>
      <c r="S472" s="104">
        <v>1625.5919034164995</v>
      </c>
      <c r="T472" s="104">
        <v>1560.8297066236385</v>
      </c>
      <c r="U472" s="104">
        <v>1496.6045828445381</v>
      </c>
      <c r="V472" s="104">
        <v>1470.7285653431275</v>
      </c>
      <c r="W472" s="104">
        <v>1399.9898498181537</v>
      </c>
      <c r="X472" s="104">
        <v>1260.7599781019308</v>
      </c>
      <c r="Y472" s="104">
        <v>1224.4174424556834</v>
      </c>
      <c r="DA472" s="132" t="s">
        <v>4014</v>
      </c>
    </row>
    <row r="473" spans="1:105" ht="12" customHeight="1" x14ac:dyDescent="0.25">
      <c r="A473" s="108" t="s">
        <v>53</v>
      </c>
      <c r="B473" s="98"/>
      <c r="C473" s="98">
        <v>1567.5034485282479</v>
      </c>
      <c r="D473" s="98">
        <v>1573.0706791895084</v>
      </c>
      <c r="E473" s="98">
        <v>1533.7605571305226</v>
      </c>
      <c r="F473" s="98">
        <v>1528.3097568360743</v>
      </c>
      <c r="G473" s="98">
        <v>1585.1575992076919</v>
      </c>
      <c r="H473" s="98">
        <v>1577.4409291268553</v>
      </c>
      <c r="I473" s="98">
        <v>1552.2545671553903</v>
      </c>
      <c r="J473" s="98">
        <v>1510.4793417869837</v>
      </c>
      <c r="K473" s="98">
        <v>1545.35872334686</v>
      </c>
      <c r="L473" s="98">
        <v>1534.1354694200518</v>
      </c>
      <c r="M473" s="98">
        <v>1603.6875056252127</v>
      </c>
      <c r="N473" s="98">
        <v>1582.9949832735788</v>
      </c>
      <c r="O473" s="98">
        <v>1549.6120837548769</v>
      </c>
      <c r="P473" s="98">
        <v>1491.1004910001377</v>
      </c>
      <c r="Q473" s="98">
        <v>1442.650159934896</v>
      </c>
      <c r="R473" s="98">
        <v>1421.4375703801361</v>
      </c>
      <c r="S473" s="98">
        <v>1358.0359954653247</v>
      </c>
      <c r="T473" s="98">
        <v>1302.9608660501697</v>
      </c>
      <c r="U473" s="98">
        <v>1246.2022610801866</v>
      </c>
      <c r="V473" s="98">
        <v>1221.6859230617317</v>
      </c>
      <c r="W473" s="98">
        <v>1149.7496261916772</v>
      </c>
      <c r="X473" s="98">
        <v>1032.4160618605185</v>
      </c>
      <c r="Y473" s="98">
        <v>1014.5751990377798</v>
      </c>
      <c r="DA473" s="63" t="s">
        <v>4015</v>
      </c>
    </row>
    <row r="474" spans="1:105" ht="12" customHeight="1" x14ac:dyDescent="0.25">
      <c r="A474" s="108" t="s">
        <v>52</v>
      </c>
      <c r="B474" s="98"/>
      <c r="C474" s="98">
        <v>292.04721463380565</v>
      </c>
      <c r="D474" s="98">
        <v>289.83363911416791</v>
      </c>
      <c r="E474" s="98">
        <v>289.6160459134361</v>
      </c>
      <c r="F474" s="98">
        <v>287.13074889136004</v>
      </c>
      <c r="G474" s="98">
        <v>291.9203265377447</v>
      </c>
      <c r="H474" s="98">
        <v>292.20893394443522</v>
      </c>
      <c r="I474" s="98">
        <v>267.87830608526423</v>
      </c>
      <c r="J474" s="98">
        <v>274.54804889082766</v>
      </c>
      <c r="K474" s="98">
        <v>281.00837238024127</v>
      </c>
      <c r="L474" s="98">
        <v>284.27997308502836</v>
      </c>
      <c r="M474" s="98">
        <v>293.20280915727869</v>
      </c>
      <c r="N474" s="98">
        <v>293.30539230733228</v>
      </c>
      <c r="O474" s="98">
        <v>292.80461350414015</v>
      </c>
      <c r="P474" s="98">
        <v>285.23304101222419</v>
      </c>
      <c r="Q474" s="98">
        <v>282.50888194464966</v>
      </c>
      <c r="R474" s="98">
        <v>277.43235412508881</v>
      </c>
      <c r="S474" s="98">
        <v>267.55590795117485</v>
      </c>
      <c r="T474" s="98">
        <v>257.86884057346896</v>
      </c>
      <c r="U474" s="98">
        <v>250.40232176435174</v>
      </c>
      <c r="V474" s="98">
        <v>249.04264228139581</v>
      </c>
      <c r="W474" s="98">
        <v>250.24022362647676</v>
      </c>
      <c r="X474" s="98">
        <v>228.34391624141224</v>
      </c>
      <c r="Y474" s="98">
        <v>209.84224341790343</v>
      </c>
      <c r="DA474" s="63" t="s">
        <v>4016</v>
      </c>
    </row>
    <row r="475" spans="1:105" ht="12" customHeight="1" x14ac:dyDescent="0.25">
      <c r="A475" s="121" t="s">
        <v>54</v>
      </c>
      <c r="B475" s="122"/>
      <c r="C475" s="122">
        <v>197.9172894212775</v>
      </c>
      <c r="D475" s="122">
        <v>196.84335307555145</v>
      </c>
      <c r="E475" s="122">
        <v>200.44273843717821</v>
      </c>
      <c r="F475" s="122">
        <v>194.48785361044168</v>
      </c>
      <c r="G475" s="122">
        <v>201.93271805965531</v>
      </c>
      <c r="H475" s="122">
        <v>196.27701988736516</v>
      </c>
      <c r="I475" s="122">
        <v>199.41584580686461</v>
      </c>
      <c r="J475" s="122">
        <v>215.65665539466403</v>
      </c>
      <c r="K475" s="122">
        <v>228.45253468909888</v>
      </c>
      <c r="L475" s="122">
        <v>225.73332732911922</v>
      </c>
      <c r="M475" s="122">
        <v>225.46938295818399</v>
      </c>
      <c r="N475" s="122">
        <v>234.63932341945619</v>
      </c>
      <c r="O475" s="122">
        <v>237.19492612655949</v>
      </c>
      <c r="P475" s="122">
        <v>236.33232510061225</v>
      </c>
      <c r="Q475" s="122">
        <v>237.63127470477679</v>
      </c>
      <c r="R475" s="122">
        <v>230.58071743492252</v>
      </c>
      <c r="S475" s="122">
        <v>224.09724905221162</v>
      </c>
      <c r="T475" s="122">
        <v>223.53455611729976</v>
      </c>
      <c r="U475" s="122">
        <v>221.32638277100523</v>
      </c>
      <c r="V475" s="122">
        <v>292.19892993926362</v>
      </c>
      <c r="W475" s="122">
        <v>287.10194242465786</v>
      </c>
      <c r="X475" s="122">
        <v>260.01378245404487</v>
      </c>
      <c r="Y475" s="122">
        <v>236.71224260919695</v>
      </c>
      <c r="DA475" s="130" t="s">
        <v>4017</v>
      </c>
    </row>
    <row r="476" spans="1:105" ht="12" customHeight="1" x14ac:dyDescent="0.25">
      <c r="A476" s="97" t="s">
        <v>202</v>
      </c>
      <c r="B476" s="98"/>
      <c r="C476" s="98">
        <v>0</v>
      </c>
      <c r="D476" s="98">
        <v>0</v>
      </c>
      <c r="E476" s="98">
        <v>0</v>
      </c>
      <c r="F476" s="98">
        <v>0</v>
      </c>
      <c r="G476" s="98">
        <v>0</v>
      </c>
      <c r="H476" s="98">
        <v>0</v>
      </c>
      <c r="I476" s="98">
        <v>0</v>
      </c>
      <c r="J476" s="98">
        <v>0</v>
      </c>
      <c r="K476" s="98">
        <v>0</v>
      </c>
      <c r="L476" s="98">
        <v>0</v>
      </c>
      <c r="M476" s="98">
        <v>0</v>
      </c>
      <c r="N476" s="98">
        <v>0</v>
      </c>
      <c r="O476" s="98">
        <v>0</v>
      </c>
      <c r="P476" s="98">
        <v>0</v>
      </c>
      <c r="Q476" s="98">
        <v>0</v>
      </c>
      <c r="R476" s="98">
        <v>0</v>
      </c>
      <c r="S476" s="98">
        <v>0</v>
      </c>
      <c r="T476" s="98">
        <v>0</v>
      </c>
      <c r="U476" s="98">
        <v>0</v>
      </c>
      <c r="V476" s="98">
        <v>0</v>
      </c>
      <c r="W476" s="98">
        <v>0</v>
      </c>
      <c r="X476" s="98">
        <v>0</v>
      </c>
      <c r="Y476" s="98">
        <v>0</v>
      </c>
      <c r="DA476" s="63" t="s">
        <v>4018</v>
      </c>
    </row>
    <row r="477" spans="1:105" ht="12" customHeight="1" x14ac:dyDescent="0.25">
      <c r="A477" s="97" t="s">
        <v>50</v>
      </c>
      <c r="B477" s="98"/>
      <c r="C477" s="98">
        <v>262.22464043569579</v>
      </c>
      <c r="D477" s="98">
        <v>247.2769104545946</v>
      </c>
      <c r="E477" s="98">
        <v>281.74863130533652</v>
      </c>
      <c r="F477" s="98">
        <v>241.12885767030636</v>
      </c>
      <c r="G477" s="98">
        <v>299.20374141096232</v>
      </c>
      <c r="H477" s="98">
        <v>157.63159632394752</v>
      </c>
      <c r="I477" s="98">
        <v>210.89952575079778</v>
      </c>
      <c r="J477" s="98">
        <v>296.89245477792838</v>
      </c>
      <c r="K477" s="98">
        <v>347.98093334072342</v>
      </c>
      <c r="L477" s="98">
        <v>273.62070097098939</v>
      </c>
      <c r="M477" s="98">
        <v>265.45150445048495</v>
      </c>
      <c r="N477" s="98">
        <v>222.61213740188347</v>
      </c>
      <c r="O477" s="98">
        <v>303.82777530524294</v>
      </c>
      <c r="P477" s="98">
        <v>290.51526068490494</v>
      </c>
      <c r="Q477" s="98">
        <v>357.92827947924565</v>
      </c>
      <c r="R477" s="98">
        <v>284.46974514962847</v>
      </c>
      <c r="S477" s="98">
        <v>292.43695566393114</v>
      </c>
      <c r="T477" s="98">
        <v>304.11161227626235</v>
      </c>
      <c r="U477" s="98">
        <v>309.18172915315199</v>
      </c>
      <c r="V477" s="98">
        <v>401.61218600205075</v>
      </c>
      <c r="W477" s="98">
        <v>422.98871228447587</v>
      </c>
      <c r="X477" s="98">
        <v>371.47757130370661</v>
      </c>
      <c r="Y477" s="98">
        <v>315.01473273872813</v>
      </c>
      <c r="DA477" s="63" t="s">
        <v>4019</v>
      </c>
    </row>
    <row r="478" spans="1:105" ht="12" customHeight="1" x14ac:dyDescent="0.25">
      <c r="A478" s="109" t="s">
        <v>120</v>
      </c>
      <c r="B478" s="33"/>
      <c r="C478" s="33">
        <v>187.94583555149126</v>
      </c>
      <c r="D478" s="33">
        <v>189.539420912943</v>
      </c>
      <c r="E478" s="33">
        <v>188.93405797658585</v>
      </c>
      <c r="F478" s="33">
        <v>190.77243287536103</v>
      </c>
      <c r="G478" s="33">
        <v>193.5129464491832</v>
      </c>
      <c r="H478" s="33">
        <v>199.36190079929804</v>
      </c>
      <c r="I478" s="33">
        <v>198.09995303222408</v>
      </c>
      <c r="J478" s="33">
        <v>201.28655648957695</v>
      </c>
      <c r="K478" s="33">
        <v>214.20593437837033</v>
      </c>
      <c r="L478" s="33">
        <v>223.47482186627491</v>
      </c>
      <c r="M478" s="33">
        <v>225.01940211384829</v>
      </c>
      <c r="N478" s="33">
        <v>234.92791009209762</v>
      </c>
      <c r="O478" s="33">
        <v>231.92163374040356</v>
      </c>
      <c r="P478" s="33">
        <v>229.62170482225085</v>
      </c>
      <c r="Q478" s="33">
        <v>225.2259375661958</v>
      </c>
      <c r="R478" s="33">
        <v>225.37411364917372</v>
      </c>
      <c r="S478" s="33">
        <v>220.6878629556962</v>
      </c>
      <c r="T478" s="33">
        <v>221.3474017256556</v>
      </c>
      <c r="U478" s="33">
        <v>218.26499448840636</v>
      </c>
      <c r="V478" s="33">
        <v>287.13031297517114</v>
      </c>
      <c r="W478" s="33">
        <v>279.43418632086843</v>
      </c>
      <c r="X478" s="33">
        <v>255.33412642731176</v>
      </c>
      <c r="Y478" s="33">
        <v>234.49688362939384</v>
      </c>
      <c r="DA478" s="60" t="s">
        <v>4020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16819.266387026153</v>
      </c>
      <c r="D480" s="117">
        <f t="shared" si="247"/>
        <v>17089.779901907685</v>
      </c>
      <c r="E480" s="117">
        <f t="shared" si="247"/>
        <v>17176.133268503858</v>
      </c>
      <c r="F480" s="117">
        <f t="shared" si="247"/>
        <v>16847.351197852135</v>
      </c>
      <c r="G480" s="117">
        <f t="shared" si="247"/>
        <v>18295.782463613934</v>
      </c>
      <c r="H480" s="117">
        <f t="shared" si="247"/>
        <v>18133.991225934176</v>
      </c>
      <c r="I480" s="117">
        <f t="shared" si="247"/>
        <v>17749.963435213202</v>
      </c>
      <c r="J480" s="117">
        <f t="shared" si="247"/>
        <v>16136.51558025721</v>
      </c>
      <c r="K480" s="117">
        <f t="shared" si="247"/>
        <v>16031.479032863923</v>
      </c>
      <c r="L480" s="117">
        <f t="shared" si="247"/>
        <v>17840.448489931579</v>
      </c>
      <c r="M480" s="117">
        <f t="shared" si="247"/>
        <v>17265.895959406742</v>
      </c>
      <c r="N480" s="117">
        <f t="shared" si="247"/>
        <v>17327.249990305536</v>
      </c>
      <c r="O480" s="117">
        <f t="shared" si="247"/>
        <v>15527.190527798726</v>
      </c>
      <c r="P480" s="117">
        <f t="shared" si="247"/>
        <v>16232.083647411413</v>
      </c>
      <c r="Q480" s="117">
        <f t="shared" si="247"/>
        <v>14484.120057324637</v>
      </c>
      <c r="R480" s="117">
        <f t="shared" ref="R480:V480" si="248">R481+R484+R486+R499</f>
        <v>15171.693530784785</v>
      </c>
      <c r="S480" s="117">
        <f t="shared" si="248"/>
        <v>13387.884141559542</v>
      </c>
      <c r="T480" s="117">
        <f t="shared" si="248"/>
        <v>13221.446690210694</v>
      </c>
      <c r="U480" s="117">
        <f t="shared" si="248"/>
        <v>10404.062556972774</v>
      </c>
      <c r="V480" s="117">
        <f t="shared" si="248"/>
        <v>11531.866277645768</v>
      </c>
      <c r="W480" s="117">
        <f t="shared" ref="W480:Y480" si="249">W481+W484+W486+W499</f>
        <v>10492.017279012576</v>
      </c>
      <c r="X480" s="117">
        <f t="shared" si="249"/>
        <v>6280.1005509759179</v>
      </c>
      <c r="Y480" s="117">
        <f t="shared" si="249"/>
        <v>5229.8261566228211</v>
      </c>
      <c r="DA480" s="129" t="s">
        <v>4166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15200.318836524746</v>
      </c>
      <c r="D481" s="122">
        <f t="shared" si="250"/>
        <v>15468.610072259975</v>
      </c>
      <c r="E481" s="122">
        <f t="shared" si="250"/>
        <v>15587.701910601441</v>
      </c>
      <c r="F481" s="122">
        <f t="shared" si="250"/>
        <v>15258.357414487495</v>
      </c>
      <c r="G481" s="122">
        <f t="shared" si="250"/>
        <v>16641.017647585715</v>
      </c>
      <c r="H481" s="122">
        <f t="shared" si="250"/>
        <v>16491.214783409592</v>
      </c>
      <c r="I481" s="122">
        <f t="shared" si="250"/>
        <v>16160.710157544941</v>
      </c>
      <c r="J481" s="122">
        <f t="shared" si="250"/>
        <v>14524.463549966815</v>
      </c>
      <c r="K481" s="122">
        <f t="shared" si="250"/>
        <v>14398.693983918354</v>
      </c>
      <c r="L481" s="122">
        <f t="shared" si="250"/>
        <v>16183.833234117845</v>
      </c>
      <c r="M481" s="122">
        <f t="shared" si="250"/>
        <v>15570.448952903891</v>
      </c>
      <c r="N481" s="122">
        <f t="shared" si="250"/>
        <v>15612.002154004766</v>
      </c>
      <c r="O481" s="122">
        <f t="shared" si="250"/>
        <v>13816.640190607932</v>
      </c>
      <c r="P481" s="122">
        <f t="shared" si="250"/>
        <v>14570.862631225798</v>
      </c>
      <c r="Q481" s="122">
        <f t="shared" si="250"/>
        <v>12833.522798464068</v>
      </c>
      <c r="R481" s="122">
        <f t="shared" ref="R481:V481" si="251">SUM(R482:R483)</f>
        <v>13550.404564958691</v>
      </c>
      <c r="S481" s="122">
        <f t="shared" si="251"/>
        <v>11826.81464718493</v>
      </c>
      <c r="T481" s="122">
        <f t="shared" si="251"/>
        <v>11681.300446911577</v>
      </c>
      <c r="U481" s="122">
        <f t="shared" si="251"/>
        <v>8904.1166931895787</v>
      </c>
      <c r="V481" s="122">
        <f t="shared" si="251"/>
        <v>9946.0227051541551</v>
      </c>
      <c r="W481" s="122">
        <f t="shared" ref="W481:Y481" si="252">SUM(W482:W483)</f>
        <v>8955.5095365432062</v>
      </c>
      <c r="X481" s="122">
        <f t="shared" si="252"/>
        <v>4921.1146708497736</v>
      </c>
      <c r="Y481" s="122">
        <f t="shared" si="252"/>
        <v>3847.635558684934</v>
      </c>
      <c r="DA481" s="130" t="s">
        <v>4167</v>
      </c>
    </row>
    <row r="482" spans="1:105" ht="12" customHeight="1" x14ac:dyDescent="0.25">
      <c r="A482" s="97" t="s">
        <v>199</v>
      </c>
      <c r="B482" s="98"/>
      <c r="C482" s="98">
        <v>15060.77188810432</v>
      </c>
      <c r="D482" s="98">
        <v>15330.137704821511</v>
      </c>
      <c r="E482" s="98">
        <v>15450.233805035428</v>
      </c>
      <c r="F482" s="98">
        <v>15127.593272845419</v>
      </c>
      <c r="G482" s="98">
        <v>16500.97178007082</v>
      </c>
      <c r="H482" s="98">
        <v>16354.671470501511</v>
      </c>
      <c r="I482" s="98">
        <v>16028.873660231695</v>
      </c>
      <c r="J482" s="98">
        <v>14408.136034359664</v>
      </c>
      <c r="K482" s="98">
        <v>14284.599656489778</v>
      </c>
      <c r="L482" s="98">
        <v>16056.394449907933</v>
      </c>
      <c r="M482" s="98">
        <v>15450.383195750324</v>
      </c>
      <c r="N482" s="98">
        <v>15492.432952097044</v>
      </c>
      <c r="O482" s="98">
        <v>13712.320069798268</v>
      </c>
      <c r="P482" s="98">
        <v>14461.969555643282</v>
      </c>
      <c r="Q482" s="98">
        <v>12738.65895799733</v>
      </c>
      <c r="R482" s="98">
        <v>13450.462494155492</v>
      </c>
      <c r="S482" s="98">
        <v>11740.447722307248</v>
      </c>
      <c r="T482" s="98">
        <v>11596.905823460498</v>
      </c>
      <c r="U482" s="98">
        <v>8840.1542636612794</v>
      </c>
      <c r="V482" s="98">
        <v>9874.83790348806</v>
      </c>
      <c r="W482" s="98">
        <v>8891.1587151631556</v>
      </c>
      <c r="X482" s="98">
        <v>4885.991883278657</v>
      </c>
      <c r="Y482" s="98">
        <v>3820.1925361449389</v>
      </c>
      <c r="DA482" s="63" t="s">
        <v>4168</v>
      </c>
    </row>
    <row r="483" spans="1:105" ht="12" customHeight="1" x14ac:dyDescent="0.25">
      <c r="A483" s="97" t="s">
        <v>53</v>
      </c>
      <c r="B483" s="98"/>
      <c r="C483" s="98">
        <v>139.54694842042525</v>
      </c>
      <c r="D483" s="98">
        <v>138.47236743846454</v>
      </c>
      <c r="E483" s="98">
        <v>137.46810556601383</v>
      </c>
      <c r="F483" s="98">
        <v>130.76414164207495</v>
      </c>
      <c r="G483" s="98">
        <v>140.04586751489512</v>
      </c>
      <c r="H483" s="98">
        <v>136.54331290807986</v>
      </c>
      <c r="I483" s="98">
        <v>131.83649731324721</v>
      </c>
      <c r="J483" s="98">
        <v>116.32751560715108</v>
      </c>
      <c r="K483" s="98">
        <v>114.0943274285756</v>
      </c>
      <c r="L483" s="98">
        <v>127.43878420991152</v>
      </c>
      <c r="M483" s="98">
        <v>120.06575715356688</v>
      </c>
      <c r="N483" s="98">
        <v>119.56920190772117</v>
      </c>
      <c r="O483" s="98">
        <v>104.32012080966308</v>
      </c>
      <c r="P483" s="98">
        <v>108.89307558251669</v>
      </c>
      <c r="Q483" s="98">
        <v>94.863840466738353</v>
      </c>
      <c r="R483" s="98">
        <v>99.942070803199258</v>
      </c>
      <c r="S483" s="98">
        <v>86.366924877682365</v>
      </c>
      <c r="T483" s="98">
        <v>84.394623451078431</v>
      </c>
      <c r="U483" s="98">
        <v>63.962429528299054</v>
      </c>
      <c r="V483" s="98">
        <v>71.184801666094245</v>
      </c>
      <c r="W483" s="98">
        <v>64.350821380049851</v>
      </c>
      <c r="X483" s="98">
        <v>35.122787571116199</v>
      </c>
      <c r="Y483" s="98">
        <v>27.443022539994931</v>
      </c>
      <c r="DA483" s="63" t="s">
        <v>4169</v>
      </c>
    </row>
    <row r="484" spans="1:105" ht="12" customHeight="1" x14ac:dyDescent="0.25">
      <c r="A484" s="121" t="s">
        <v>92</v>
      </c>
      <c r="B484" s="122"/>
      <c r="C484" s="122">
        <f t="shared" ref="C484:Y484" si="253">C485</f>
        <v>24.333809845812141</v>
      </c>
      <c r="D484" s="122">
        <f t="shared" si="253"/>
        <v>22.577280187385163</v>
      </c>
      <c r="E484" s="122">
        <f t="shared" si="253"/>
        <v>18.088698455193093</v>
      </c>
      <c r="F484" s="122">
        <f t="shared" si="253"/>
        <v>20.634141725163374</v>
      </c>
      <c r="G484" s="122">
        <f t="shared" si="253"/>
        <v>36.279692712299749</v>
      </c>
      <c r="H484" s="122">
        <f t="shared" si="253"/>
        <v>31.258754007158121</v>
      </c>
      <c r="I484" s="122">
        <f t="shared" si="253"/>
        <v>23.410241634154808</v>
      </c>
      <c r="J484" s="122">
        <f t="shared" si="253"/>
        <v>41.531399652176972</v>
      </c>
      <c r="K484" s="122">
        <f t="shared" si="253"/>
        <v>19.915654103920556</v>
      </c>
      <c r="L484" s="122">
        <f t="shared" si="253"/>
        <v>35.851695566150866</v>
      </c>
      <c r="M484" s="122">
        <f t="shared" si="253"/>
        <v>20.575388884648689</v>
      </c>
      <c r="N484" s="122">
        <f t="shared" si="253"/>
        <v>36.111086962579535</v>
      </c>
      <c r="O484" s="122">
        <f t="shared" si="253"/>
        <v>39.986591985020539</v>
      </c>
      <c r="P484" s="122">
        <f t="shared" si="253"/>
        <v>25.273550748848344</v>
      </c>
      <c r="Q484" s="122">
        <f t="shared" si="253"/>
        <v>36.228276213011945</v>
      </c>
      <c r="R484" s="122">
        <f t="shared" si="253"/>
        <v>21.172610807212735</v>
      </c>
      <c r="S484" s="122">
        <f t="shared" si="253"/>
        <v>13.775795245228187</v>
      </c>
      <c r="T484" s="122">
        <f t="shared" si="253"/>
        <v>28.33763862637224</v>
      </c>
      <c r="U484" s="122">
        <f t="shared" si="253"/>
        <v>31.178151843453445</v>
      </c>
      <c r="V484" s="122">
        <f t="shared" si="253"/>
        <v>68.880593344634178</v>
      </c>
      <c r="W484" s="122">
        <f t="shared" si="253"/>
        <v>72.547533525546584</v>
      </c>
      <c r="X484" s="122">
        <f t="shared" si="253"/>
        <v>17.500786483355242</v>
      </c>
      <c r="Y484" s="122">
        <f t="shared" si="253"/>
        <v>84.874138644937588</v>
      </c>
      <c r="DA484" s="130" t="s">
        <v>4170</v>
      </c>
    </row>
    <row r="485" spans="1:105" ht="12" customHeight="1" x14ac:dyDescent="0.25">
      <c r="A485" s="97" t="s">
        <v>53</v>
      </c>
      <c r="B485" s="98"/>
      <c r="C485" s="98">
        <f>RES_hhdet_in_tesh!C86</f>
        <v>24.333809845812141</v>
      </c>
      <c r="D485" s="98">
        <f>RES_hhdet_in_tesh!D86</f>
        <v>22.577280187385163</v>
      </c>
      <c r="E485" s="98">
        <f>RES_hhdet_in_tesh!E86</f>
        <v>18.088698455193093</v>
      </c>
      <c r="F485" s="98">
        <f>RES_hhdet_in_tesh!F86</f>
        <v>20.634141725163374</v>
      </c>
      <c r="G485" s="98">
        <f>RES_hhdet_in_tesh!G86</f>
        <v>36.279692712299749</v>
      </c>
      <c r="H485" s="98">
        <f>RES_hhdet_in_tesh!H86</f>
        <v>31.258754007158121</v>
      </c>
      <c r="I485" s="98">
        <f>RES_hhdet_in_tesh!I86</f>
        <v>23.410241634154808</v>
      </c>
      <c r="J485" s="98">
        <f>RES_hhdet_in_tesh!J86</f>
        <v>41.531399652176972</v>
      </c>
      <c r="K485" s="98">
        <f>RES_hhdet_in_tesh!K86</f>
        <v>19.915654103920556</v>
      </c>
      <c r="L485" s="98">
        <f>RES_hhdet_in_tesh!L86</f>
        <v>35.851695566150866</v>
      </c>
      <c r="M485" s="98">
        <f>RES_hhdet_in_tesh!M86</f>
        <v>20.575388884648689</v>
      </c>
      <c r="N485" s="98">
        <f>RES_hhdet_in_tesh!N86</f>
        <v>36.111086962579535</v>
      </c>
      <c r="O485" s="98">
        <f>RES_hhdet_in_tesh!O86</f>
        <v>39.986591985020539</v>
      </c>
      <c r="P485" s="98">
        <f>RES_hhdet_in_tesh!P86</f>
        <v>25.273550748848344</v>
      </c>
      <c r="Q485" s="98">
        <f>RES_hhdet_in_tesh!Q86</f>
        <v>36.228276213011945</v>
      </c>
      <c r="R485" s="98">
        <f>RES_hhdet_in_tesh!R86</f>
        <v>21.172610807212735</v>
      </c>
      <c r="S485" s="98">
        <f>RES_hhdet_in_tesh!S86</f>
        <v>13.775795245228187</v>
      </c>
      <c r="T485" s="98">
        <f>RES_hhdet_in_tesh!T86</f>
        <v>28.33763862637224</v>
      </c>
      <c r="U485" s="98">
        <f>RES_hhdet_in_tesh!U86</f>
        <v>31.178151843453445</v>
      </c>
      <c r="V485" s="98">
        <f>RES_hhdet_in_tesh!V86</f>
        <v>68.880593344634178</v>
      </c>
      <c r="W485" s="98">
        <f>RES_hhdet_in_tesh!W86</f>
        <v>72.547533525546584</v>
      </c>
      <c r="X485" s="98">
        <f>RES_hhdet_in_tesh!X86</f>
        <v>17.500786483355242</v>
      </c>
      <c r="Y485" s="98">
        <f>RES_hhdet_in_tesh!Y86</f>
        <v>84.874138644937588</v>
      </c>
      <c r="DA485" s="63" t="s">
        <v>4171</v>
      </c>
    </row>
    <row r="486" spans="1:105" ht="12" customHeight="1" x14ac:dyDescent="0.25">
      <c r="A486" s="121" t="s">
        <v>55</v>
      </c>
      <c r="B486" s="122"/>
      <c r="C486" s="122">
        <v>1446.7596606893856</v>
      </c>
      <c r="D486" s="122">
        <v>1450.7583296307268</v>
      </c>
      <c r="E486" s="122">
        <v>1420.0565949858485</v>
      </c>
      <c r="F486" s="122">
        <v>1419.8022021249951</v>
      </c>
      <c r="G486" s="122">
        <v>1464.8297481838033</v>
      </c>
      <c r="H486" s="122">
        <v>1460.0833930156609</v>
      </c>
      <c r="I486" s="122">
        <v>1413.283290344636</v>
      </c>
      <c r="J486" s="122">
        <v>1408.6537049585334</v>
      </c>
      <c r="K486" s="122">
        <v>1439.4044481596586</v>
      </c>
      <c r="L486" s="122">
        <v>1444.97876932744</v>
      </c>
      <c r="M486" s="122">
        <v>1497.1348860213961</v>
      </c>
      <c r="N486" s="122">
        <v>1493.6699886742583</v>
      </c>
      <c r="O486" s="122">
        <v>1484.8775240636123</v>
      </c>
      <c r="P486" s="122">
        <v>1451.2623313842819</v>
      </c>
      <c r="Q486" s="122">
        <v>1427.0706452508884</v>
      </c>
      <c r="R486" s="122">
        <v>1414.4362770470127</v>
      </c>
      <c r="S486" s="122">
        <v>1361.4927887902049</v>
      </c>
      <c r="T486" s="122">
        <v>1321.6693050662809</v>
      </c>
      <c r="U486" s="122">
        <v>1277.7711556676752</v>
      </c>
      <c r="V486" s="122">
        <v>1262.2212557463426</v>
      </c>
      <c r="W486" s="122">
        <v>1212.4087588480875</v>
      </c>
      <c r="X486" s="122">
        <v>1110.5158284014392</v>
      </c>
      <c r="Y486" s="122">
        <v>1084.3028247459783</v>
      </c>
      <c r="DA486" s="130" t="s">
        <v>4172</v>
      </c>
    </row>
    <row r="487" spans="1:105" ht="12" customHeight="1" x14ac:dyDescent="0.25">
      <c r="A487" s="97" t="s">
        <v>132</v>
      </c>
      <c r="B487" s="98"/>
      <c r="C487" s="98">
        <v>1446.7474468023302</v>
      </c>
      <c r="D487" s="98">
        <v>1458.4689369555208</v>
      </c>
      <c r="E487" s="98">
        <v>1393.5851073816971</v>
      </c>
      <c r="F487" s="98">
        <v>1437.3132817833268</v>
      </c>
      <c r="G487" s="98">
        <v>1450.9819966910436</v>
      </c>
      <c r="H487" s="98">
        <v>1436.9000017576543</v>
      </c>
      <c r="I487" s="98">
        <v>1387.653019689649</v>
      </c>
      <c r="J487" s="98">
        <v>1426.0721579690112</v>
      </c>
      <c r="K487" s="98">
        <v>1452.3293291467626</v>
      </c>
      <c r="L487" s="98">
        <v>1482.8484148958125</v>
      </c>
      <c r="M487" s="98">
        <v>1483.9747568840567</v>
      </c>
      <c r="N487" s="98">
        <v>1488.6577123444511</v>
      </c>
      <c r="O487" s="98">
        <v>1488.2267730167046</v>
      </c>
      <c r="P487" s="98">
        <v>1462.6217396980435</v>
      </c>
      <c r="Q487" s="98">
        <v>1428.1296885097295</v>
      </c>
      <c r="R487" s="98">
        <v>1401.8036057028669</v>
      </c>
      <c r="S487" s="98">
        <v>1340.055316694345</v>
      </c>
      <c r="T487" s="98">
        <v>1317.4561571680103</v>
      </c>
      <c r="U487" s="98">
        <v>1273.7514563613593</v>
      </c>
      <c r="V487" s="98">
        <v>1248.1407789512359</v>
      </c>
      <c r="W487" s="98">
        <v>1202.4949401153774</v>
      </c>
      <c r="X487" s="98">
        <v>1113.866132917093</v>
      </c>
      <c r="Y487" s="98">
        <v>1076.0312824931393</v>
      </c>
      <c r="DA487" s="63" t="s">
        <v>4173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1437.3516461563652</v>
      </c>
      <c r="G488" s="98">
        <v>0</v>
      </c>
      <c r="H488" s="98">
        <v>1436.9223229580555</v>
      </c>
      <c r="I488" s="98">
        <v>1387.7585770800301</v>
      </c>
      <c r="J488" s="98">
        <v>1426.3612896387867</v>
      </c>
      <c r="K488" s="98">
        <v>1452.459965881533</v>
      </c>
      <c r="L488" s="98">
        <v>1482.968554024352</v>
      </c>
      <c r="M488" s="98">
        <v>1483.9834208961165</v>
      </c>
      <c r="N488" s="98">
        <v>1488.4520764294839</v>
      </c>
      <c r="O488" s="98">
        <v>1488.2227161553262</v>
      </c>
      <c r="P488" s="98">
        <v>1462.7296722588981</v>
      </c>
      <c r="Q488" s="98">
        <v>1428.0834268291353</v>
      </c>
      <c r="R488" s="98">
        <v>1401.6199566490093</v>
      </c>
      <c r="S488" s="98">
        <v>1340.0367292593855</v>
      </c>
      <c r="T488" s="98">
        <v>1317.5765793855517</v>
      </c>
      <c r="U488" s="98">
        <v>1274.0205293941076</v>
      </c>
      <c r="V488" s="98">
        <v>1248.5346070935043</v>
      </c>
      <c r="W488" s="98">
        <v>1202.8369123373627</v>
      </c>
      <c r="X488" s="98">
        <v>1114.5793242561404</v>
      </c>
      <c r="Y488" s="98">
        <v>1076.5762145273441</v>
      </c>
      <c r="DA488" s="63" t="s">
        <v>4174</v>
      </c>
    </row>
    <row r="489" spans="1:105" ht="12" customHeight="1" x14ac:dyDescent="0.25">
      <c r="A489" s="100" t="s">
        <v>199</v>
      </c>
      <c r="B489" s="101"/>
      <c r="C489" s="101">
        <v>0</v>
      </c>
      <c r="D489" s="101">
        <v>0</v>
      </c>
      <c r="E489" s="101">
        <v>0</v>
      </c>
      <c r="F489" s="101">
        <v>1146.2612372560368</v>
      </c>
      <c r="G489" s="101">
        <v>0</v>
      </c>
      <c r="H489" s="101">
        <v>1149.9230237303145</v>
      </c>
      <c r="I489" s="101">
        <v>1126.3384681047114</v>
      </c>
      <c r="J489" s="101">
        <v>1146.6502943400635</v>
      </c>
      <c r="K489" s="101">
        <v>1168.0667357871898</v>
      </c>
      <c r="L489" s="101">
        <v>1188.8185093583932</v>
      </c>
      <c r="M489" s="101">
        <v>1193.9813127165751</v>
      </c>
      <c r="N489" s="101">
        <v>1196.4258330978096</v>
      </c>
      <c r="O489" s="101">
        <v>1194.6139273804026</v>
      </c>
      <c r="P489" s="101">
        <v>1175.0590612963733</v>
      </c>
      <c r="Q489" s="101">
        <v>1145.4118081141864</v>
      </c>
      <c r="R489" s="101">
        <v>1127.2022441554277</v>
      </c>
      <c r="S489" s="101">
        <v>1077.7754672064032</v>
      </c>
      <c r="T489" s="101">
        <v>1060.7741210129755</v>
      </c>
      <c r="U489" s="101">
        <v>1024.595194313099</v>
      </c>
      <c r="V489" s="101">
        <v>1003.0911131899678</v>
      </c>
      <c r="W489" s="101">
        <v>955.36767635005742</v>
      </c>
      <c r="X489" s="101">
        <v>885.09324939940586</v>
      </c>
      <c r="Y489" s="101">
        <v>868.82131572601361</v>
      </c>
      <c r="DA489" s="131" t="s">
        <v>4175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291.09040890032833</v>
      </c>
      <c r="G490" s="104">
        <v>0</v>
      </c>
      <c r="H490" s="104">
        <v>286.99929922774083</v>
      </c>
      <c r="I490" s="104">
        <v>261.4201089753185</v>
      </c>
      <c r="J490" s="104">
        <v>279.71099529872328</v>
      </c>
      <c r="K490" s="104">
        <v>284.39323009434304</v>
      </c>
      <c r="L490" s="104">
        <v>294.15004466595889</v>
      </c>
      <c r="M490" s="104">
        <v>290.00210817954144</v>
      </c>
      <c r="N490" s="104">
        <v>292.02624333167432</v>
      </c>
      <c r="O490" s="104">
        <v>293.60878877492377</v>
      </c>
      <c r="P490" s="104">
        <v>287.67061096252473</v>
      </c>
      <c r="Q490" s="104">
        <v>282.67161871494881</v>
      </c>
      <c r="R490" s="104">
        <v>274.41771249358152</v>
      </c>
      <c r="S490" s="104">
        <v>262.26126205298198</v>
      </c>
      <c r="T490" s="104">
        <v>256.80245837257615</v>
      </c>
      <c r="U490" s="104">
        <v>249.42533508100851</v>
      </c>
      <c r="V490" s="104">
        <v>245.44349390353636</v>
      </c>
      <c r="W490" s="104">
        <v>247.46923598730547</v>
      </c>
      <c r="X490" s="104">
        <v>229.48607485673463</v>
      </c>
      <c r="Y490" s="104">
        <v>207.7548988013304</v>
      </c>
      <c r="DA490" s="132" t="s">
        <v>4176</v>
      </c>
    </row>
    <row r="491" spans="1:105" ht="12" customHeight="1" x14ac:dyDescent="0.25">
      <c r="A491" s="106" t="s">
        <v>124</v>
      </c>
      <c r="B491" s="101"/>
      <c r="C491" s="101">
        <v>0</v>
      </c>
      <c r="D491" s="101">
        <v>0</v>
      </c>
      <c r="E491" s="101">
        <v>0</v>
      </c>
      <c r="F491" s="101">
        <v>0</v>
      </c>
      <c r="G491" s="101">
        <v>0</v>
      </c>
      <c r="H491" s="101">
        <v>0</v>
      </c>
      <c r="I491" s="101">
        <v>0</v>
      </c>
      <c r="J491" s="101">
        <v>0</v>
      </c>
      <c r="K491" s="101">
        <v>0</v>
      </c>
      <c r="L491" s="101">
        <v>0</v>
      </c>
      <c r="M491" s="101">
        <v>0</v>
      </c>
      <c r="N491" s="101">
        <v>0</v>
      </c>
      <c r="O491" s="101">
        <v>0</v>
      </c>
      <c r="P491" s="101">
        <v>0</v>
      </c>
      <c r="Q491" s="101">
        <v>0</v>
      </c>
      <c r="R491" s="101">
        <v>0</v>
      </c>
      <c r="S491" s="101">
        <v>0</v>
      </c>
      <c r="T491" s="101">
        <v>0</v>
      </c>
      <c r="U491" s="101">
        <v>0</v>
      </c>
      <c r="V491" s="101">
        <v>0</v>
      </c>
      <c r="W491" s="101">
        <v>0</v>
      </c>
      <c r="X491" s="101">
        <v>0</v>
      </c>
      <c r="Y491" s="101">
        <v>0</v>
      </c>
      <c r="DA491" s="131" t="s">
        <v>4177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0</v>
      </c>
      <c r="M492" s="104">
        <v>0</v>
      </c>
      <c r="N492" s="104">
        <v>0</v>
      </c>
      <c r="O492" s="104">
        <v>0</v>
      </c>
      <c r="P492" s="104">
        <v>0</v>
      </c>
      <c r="Q492" s="104">
        <v>0</v>
      </c>
      <c r="R492" s="104">
        <v>0</v>
      </c>
      <c r="S492" s="104">
        <v>0</v>
      </c>
      <c r="T492" s="104">
        <v>0</v>
      </c>
      <c r="U492" s="104">
        <v>0</v>
      </c>
      <c r="V492" s="104">
        <v>0</v>
      </c>
      <c r="W492" s="104">
        <v>0</v>
      </c>
      <c r="X492" s="104">
        <v>0</v>
      </c>
      <c r="Y492" s="104">
        <v>0</v>
      </c>
      <c r="DA492" s="132" t="s">
        <v>4178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0</v>
      </c>
      <c r="L493" s="98">
        <v>0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0</v>
      </c>
      <c r="W493" s="98">
        <v>0</v>
      </c>
      <c r="X493" s="98">
        <v>0</v>
      </c>
      <c r="Y493" s="98">
        <v>0</v>
      </c>
      <c r="DA493" s="63" t="s">
        <v>4179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0</v>
      </c>
      <c r="L494" s="98">
        <v>0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0</v>
      </c>
      <c r="W494" s="98">
        <v>0</v>
      </c>
      <c r="X494" s="98">
        <v>0</v>
      </c>
      <c r="Y494" s="98">
        <v>0</v>
      </c>
      <c r="DA494" s="63" t="s">
        <v>4180</v>
      </c>
    </row>
    <row r="495" spans="1:105" ht="12" customHeight="1" x14ac:dyDescent="0.25">
      <c r="A495" s="106" t="s">
        <v>122</v>
      </c>
      <c r="B495" s="101"/>
      <c r="C495" s="101">
        <v>1446.7600546569006</v>
      </c>
      <c r="D495" s="101">
        <v>1450.1974055895253</v>
      </c>
      <c r="E495" s="101">
        <v>1422.6419310783206</v>
      </c>
      <c r="F495" s="101">
        <v>1417.7765011074105</v>
      </c>
      <c r="G495" s="101">
        <v>1466.4606033513787</v>
      </c>
      <c r="H495" s="101">
        <v>1462.9491476278154</v>
      </c>
      <c r="I495" s="101">
        <v>1422.0197330514811</v>
      </c>
      <c r="J495" s="101">
        <v>1399.8420691580188</v>
      </c>
      <c r="K495" s="101">
        <v>1435.0660415025561</v>
      </c>
      <c r="L495" s="101">
        <v>1433.1035238894383</v>
      </c>
      <c r="M495" s="101">
        <v>1500.3434232566008</v>
      </c>
      <c r="N495" s="101">
        <v>1494.9371838137431</v>
      </c>
      <c r="O495" s="101">
        <v>1484.0672629778476</v>
      </c>
      <c r="P495" s="101">
        <v>1450.044989953504</v>
      </c>
      <c r="Q495" s="101">
        <v>1426.9216752492162</v>
      </c>
      <c r="R495" s="101">
        <v>1416.6582570595833</v>
      </c>
      <c r="S495" s="101">
        <v>1366.8385712529662</v>
      </c>
      <c r="T495" s="101">
        <v>1322.8758957117916</v>
      </c>
      <c r="U495" s="101">
        <v>1278.9082488239901</v>
      </c>
      <c r="V495" s="101">
        <v>1266.8199391488706</v>
      </c>
      <c r="W495" s="101">
        <v>1216.2420011784784</v>
      </c>
      <c r="X495" s="101">
        <v>1108.9517032839242</v>
      </c>
      <c r="Y495" s="101">
        <v>1087.4015564944702</v>
      </c>
      <c r="DA495" s="131" t="s">
        <v>4181</v>
      </c>
    </row>
    <row r="496" spans="1:105" ht="12" customHeight="1" x14ac:dyDescent="0.25">
      <c r="A496" s="107" t="s">
        <v>121</v>
      </c>
      <c r="B496" s="104"/>
      <c r="C496" s="104">
        <v>1446.7615475568834</v>
      </c>
      <c r="D496" s="104">
        <v>1450.1936691700787</v>
      </c>
      <c r="E496" s="104">
        <v>1422.6279991317701</v>
      </c>
      <c r="F496" s="104">
        <v>1417.7787219599204</v>
      </c>
      <c r="G496" s="104">
        <v>1466.4859146412066</v>
      </c>
      <c r="H496" s="104">
        <v>1463.0322243842559</v>
      </c>
      <c r="I496" s="104">
        <v>1422.1023886401465</v>
      </c>
      <c r="J496" s="104">
        <v>1400.0095330090726</v>
      </c>
      <c r="K496" s="104">
        <v>1435.1846894123871</v>
      </c>
      <c r="L496" s="104">
        <v>1433.1856480847382</v>
      </c>
      <c r="M496" s="104">
        <v>1500.379394078589</v>
      </c>
      <c r="N496" s="104">
        <v>1494.9705839693268</v>
      </c>
      <c r="O496" s="104">
        <v>1484.1525831317531</v>
      </c>
      <c r="P496" s="104">
        <v>1450.3445027128346</v>
      </c>
      <c r="Q496" s="104">
        <v>1427.2619540130665</v>
      </c>
      <c r="R496" s="104">
        <v>1417.0216075934725</v>
      </c>
      <c r="S496" s="104">
        <v>1367.1156524049156</v>
      </c>
      <c r="T496" s="104">
        <v>1323.1180696957806</v>
      </c>
      <c r="U496" s="104">
        <v>1279.1041189695759</v>
      </c>
      <c r="V496" s="104">
        <v>1266.9990020131468</v>
      </c>
      <c r="W496" s="104">
        <v>1216.4153665365584</v>
      </c>
      <c r="X496" s="104">
        <v>1109.1499088265184</v>
      </c>
      <c r="Y496" s="104">
        <v>1087.5571424448303</v>
      </c>
      <c r="DA496" s="132" t="s">
        <v>4182</v>
      </c>
    </row>
    <row r="497" spans="1:105" ht="12" customHeight="1" x14ac:dyDescent="0.25">
      <c r="A497" s="108" t="s">
        <v>53</v>
      </c>
      <c r="B497" s="98"/>
      <c r="C497" s="98">
        <v>1154.7143329230778</v>
      </c>
      <c r="D497" s="98">
        <v>1160.3600300559106</v>
      </c>
      <c r="E497" s="98">
        <v>1133.0119532183344</v>
      </c>
      <c r="F497" s="98">
        <v>1130.6479730685603</v>
      </c>
      <c r="G497" s="98">
        <v>1174.5655881034622</v>
      </c>
      <c r="H497" s="98">
        <v>1170.8232904398205</v>
      </c>
      <c r="I497" s="98">
        <v>1154.2240825548822</v>
      </c>
      <c r="J497" s="98">
        <v>1125.4614841182449</v>
      </c>
      <c r="K497" s="98">
        <v>1154.1763170321458</v>
      </c>
      <c r="L497" s="98">
        <v>1148.9056749997101</v>
      </c>
      <c r="M497" s="98">
        <v>1207.1765849213107</v>
      </c>
      <c r="N497" s="98">
        <v>1201.6651916619949</v>
      </c>
      <c r="O497" s="98">
        <v>1191.3479696276129</v>
      </c>
      <c r="P497" s="98">
        <v>1165.1114617006103</v>
      </c>
      <c r="Q497" s="98">
        <v>1144.7530720684169</v>
      </c>
      <c r="R497" s="98">
        <v>1139.589253468384</v>
      </c>
      <c r="S497" s="98">
        <v>1099.5597444537407</v>
      </c>
      <c r="T497" s="98">
        <v>1065.2492291223118</v>
      </c>
      <c r="U497" s="98">
        <v>1028.701797205224</v>
      </c>
      <c r="V497" s="98">
        <v>1017.9563597317509</v>
      </c>
      <c r="W497" s="98">
        <v>966.17514291008172</v>
      </c>
      <c r="X497" s="98">
        <v>880.80599258510631</v>
      </c>
      <c r="Y497" s="98">
        <v>877.71489902692724</v>
      </c>
      <c r="DA497" s="63" t="s">
        <v>4183</v>
      </c>
    </row>
    <row r="498" spans="1:105" ht="12" customHeight="1" x14ac:dyDescent="0.25">
      <c r="A498" s="108" t="s">
        <v>52</v>
      </c>
      <c r="B498" s="98"/>
      <c r="C498" s="98">
        <v>292.04721463380565</v>
      </c>
      <c r="D498" s="98">
        <v>289.83363911416791</v>
      </c>
      <c r="E498" s="98">
        <v>289.6160459134361</v>
      </c>
      <c r="F498" s="98">
        <v>287.13074889136004</v>
      </c>
      <c r="G498" s="98">
        <v>291.9203265377447</v>
      </c>
      <c r="H498" s="98">
        <v>292.20893394443522</v>
      </c>
      <c r="I498" s="98">
        <v>267.87830608526423</v>
      </c>
      <c r="J498" s="98">
        <v>274.54804889082766</v>
      </c>
      <c r="K498" s="98">
        <v>281.00837238024127</v>
      </c>
      <c r="L498" s="98">
        <v>284.27997308502836</v>
      </c>
      <c r="M498" s="98">
        <v>293.20280915727869</v>
      </c>
      <c r="N498" s="98">
        <v>293.30539230733228</v>
      </c>
      <c r="O498" s="98">
        <v>292.80461350414015</v>
      </c>
      <c r="P498" s="98">
        <v>285.23304101222419</v>
      </c>
      <c r="Q498" s="98">
        <v>282.50888194464966</v>
      </c>
      <c r="R498" s="98">
        <v>277.43235412508881</v>
      </c>
      <c r="S498" s="98">
        <v>267.55590795117485</v>
      </c>
      <c r="T498" s="98">
        <v>257.86884057346896</v>
      </c>
      <c r="U498" s="98">
        <v>250.40232176435174</v>
      </c>
      <c r="V498" s="98">
        <v>249.04264228139581</v>
      </c>
      <c r="W498" s="98">
        <v>250.24022362647676</v>
      </c>
      <c r="X498" s="98">
        <v>228.34391624141224</v>
      </c>
      <c r="Y498" s="98">
        <v>209.84224341790343</v>
      </c>
      <c r="DA498" s="63" t="s">
        <v>4184</v>
      </c>
    </row>
    <row r="499" spans="1:105" ht="12" customHeight="1" x14ac:dyDescent="0.25">
      <c r="A499" s="121" t="s">
        <v>54</v>
      </c>
      <c r="B499" s="122"/>
      <c r="C499" s="122">
        <v>147.85407996621146</v>
      </c>
      <c r="D499" s="122">
        <v>147.83421982959607</v>
      </c>
      <c r="E499" s="122">
        <v>150.2860644613761</v>
      </c>
      <c r="F499" s="122">
        <v>148.55743951448122</v>
      </c>
      <c r="G499" s="122">
        <v>153.65537513211717</v>
      </c>
      <c r="H499" s="122">
        <v>151.43429550176324</v>
      </c>
      <c r="I499" s="122">
        <v>152.55974568946925</v>
      </c>
      <c r="J499" s="122">
        <v>161.86692567968637</v>
      </c>
      <c r="K499" s="122">
        <v>173.46494668198889</v>
      </c>
      <c r="L499" s="122">
        <v>175.78479092014592</v>
      </c>
      <c r="M499" s="122">
        <v>177.73673159680652</v>
      </c>
      <c r="N499" s="122">
        <v>185.46676066393451</v>
      </c>
      <c r="O499" s="122">
        <v>185.68622114216339</v>
      </c>
      <c r="P499" s="122">
        <v>184.68513405248487</v>
      </c>
      <c r="Q499" s="122">
        <v>187.29833739666859</v>
      </c>
      <c r="R499" s="122">
        <v>185.68007797186829</v>
      </c>
      <c r="S499" s="122">
        <v>185.80091033917751</v>
      </c>
      <c r="T499" s="122">
        <v>190.13929960646362</v>
      </c>
      <c r="U499" s="122">
        <v>190.99655627206835</v>
      </c>
      <c r="V499" s="122">
        <v>254.74172340063521</v>
      </c>
      <c r="W499" s="122">
        <v>251.55145009573542</v>
      </c>
      <c r="X499" s="122">
        <v>230.96926524135012</v>
      </c>
      <c r="Y499" s="122">
        <v>213.01363454697054</v>
      </c>
      <c r="DA499" s="130" t="s">
        <v>4185</v>
      </c>
    </row>
    <row r="500" spans="1:105" ht="12" customHeight="1" x14ac:dyDescent="0.25">
      <c r="A500" s="97" t="s">
        <v>202</v>
      </c>
      <c r="B500" s="98"/>
      <c r="C500" s="98">
        <v>0</v>
      </c>
      <c r="D500" s="98">
        <v>0</v>
      </c>
      <c r="E500" s="98">
        <v>0</v>
      </c>
      <c r="F500" s="98">
        <v>0</v>
      </c>
      <c r="G500" s="98">
        <v>0</v>
      </c>
      <c r="H500" s="98">
        <v>0</v>
      </c>
      <c r="I500" s="98">
        <v>0</v>
      </c>
      <c r="J500" s="98">
        <v>0</v>
      </c>
      <c r="K500" s="98">
        <v>0</v>
      </c>
      <c r="L500" s="98">
        <v>0</v>
      </c>
      <c r="M500" s="98">
        <v>0</v>
      </c>
      <c r="N500" s="98">
        <v>0</v>
      </c>
      <c r="O500" s="98">
        <v>0</v>
      </c>
      <c r="P500" s="98">
        <v>0</v>
      </c>
      <c r="Q500" s="98">
        <v>0</v>
      </c>
      <c r="R500" s="98">
        <v>0</v>
      </c>
      <c r="S500" s="98">
        <v>0</v>
      </c>
      <c r="T500" s="98">
        <v>0</v>
      </c>
      <c r="U500" s="98">
        <v>0</v>
      </c>
      <c r="V500" s="98">
        <v>0</v>
      </c>
      <c r="W500" s="98">
        <v>0</v>
      </c>
      <c r="X500" s="98">
        <v>0</v>
      </c>
      <c r="Y500" s="98">
        <v>0</v>
      </c>
      <c r="DA500" s="63" t="s">
        <v>4186</v>
      </c>
    </row>
    <row r="501" spans="1:105" ht="12" customHeight="1" x14ac:dyDescent="0.25">
      <c r="A501" s="97" t="s">
        <v>50</v>
      </c>
      <c r="B501" s="98"/>
      <c r="C501" s="98">
        <v>162.97266499979466</v>
      </c>
      <c r="D501" s="98">
        <v>153.70583106130994</v>
      </c>
      <c r="E501" s="98">
        <v>175.15966150967125</v>
      </c>
      <c r="F501" s="98">
        <v>149.92945650174497</v>
      </c>
      <c r="G501" s="98">
        <v>186.06739999210865</v>
      </c>
      <c r="H501" s="98">
        <v>98.041969980423275</v>
      </c>
      <c r="I501" s="98">
        <v>131.19275158951868</v>
      </c>
      <c r="J501" s="98">
        <v>184.71360376388245</v>
      </c>
      <c r="K501" s="98">
        <v>216.53128710983091</v>
      </c>
      <c r="L501" s="98">
        <v>170.2862782492671</v>
      </c>
      <c r="M501" s="98">
        <v>165.22114432762564</v>
      </c>
      <c r="N501" s="98">
        <v>138.56612423730328</v>
      </c>
      <c r="O501" s="98">
        <v>189.12646954515091</v>
      </c>
      <c r="P501" s="98">
        <v>180.85900684570771</v>
      </c>
      <c r="Q501" s="98">
        <v>222.92347488759881</v>
      </c>
      <c r="R501" s="98">
        <v>177.37438037889225</v>
      </c>
      <c r="S501" s="98">
        <v>182.63515646071954</v>
      </c>
      <c r="T501" s="98">
        <v>190.26063437712364</v>
      </c>
      <c r="U501" s="98">
        <v>193.74258240104365</v>
      </c>
      <c r="V501" s="98">
        <v>251.94795758406053</v>
      </c>
      <c r="W501" s="98">
        <v>265.50293949731201</v>
      </c>
      <c r="X501" s="98">
        <v>233.3126622009583</v>
      </c>
      <c r="Y501" s="98">
        <v>197.86231404133892</v>
      </c>
      <c r="DA501" s="63" t="s">
        <v>4187</v>
      </c>
    </row>
    <row r="502" spans="1:105" ht="12" customHeight="1" x14ac:dyDescent="0.25">
      <c r="A502" s="109" t="s">
        <v>120</v>
      </c>
      <c r="B502" s="33"/>
      <c r="C502" s="33">
        <v>145.50980251020155</v>
      </c>
      <c r="D502" s="33">
        <v>146.98387628156252</v>
      </c>
      <c r="E502" s="33">
        <v>146.76525840124773</v>
      </c>
      <c r="F502" s="33">
        <v>148.44814468976392</v>
      </c>
      <c r="G502" s="33">
        <v>150.84979298286339</v>
      </c>
      <c r="H502" s="33">
        <v>155.69635166927287</v>
      </c>
      <c r="I502" s="33">
        <v>155.00814840438164</v>
      </c>
      <c r="J502" s="33">
        <v>157.82549288509242</v>
      </c>
      <c r="K502" s="33">
        <v>168.33186579207018</v>
      </c>
      <c r="L502" s="33">
        <v>176.04411649931782</v>
      </c>
      <c r="M502" s="33">
        <v>177.8775889179426</v>
      </c>
      <c r="N502" s="33">
        <v>186.59211937970997</v>
      </c>
      <c r="O502" s="33">
        <v>185.41396149945601</v>
      </c>
      <c r="P502" s="33">
        <v>185.15900440565994</v>
      </c>
      <c r="Q502" s="33">
        <v>183.62458141237093</v>
      </c>
      <c r="R502" s="33">
        <v>186.48255072680115</v>
      </c>
      <c r="S502" s="33">
        <v>185.95884600781488</v>
      </c>
      <c r="T502" s="33">
        <v>190.13600613945007</v>
      </c>
      <c r="U502" s="33">
        <v>190.9008688431168</v>
      </c>
      <c r="V502" s="33">
        <v>254.87114582458238</v>
      </c>
      <c r="W502" s="33">
        <v>250.7642018733643</v>
      </c>
      <c r="X502" s="33">
        <v>230.87088089771501</v>
      </c>
      <c r="Y502" s="33">
        <v>213.44230053042139</v>
      </c>
      <c r="DA502" s="60" t="s">
        <v>4188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7.996481476080838</v>
      </c>
      <c r="D504" s="117">
        <f t="shared" si="254"/>
        <v>7.1058209522402596</v>
      </c>
      <c r="E504" s="117">
        <f t="shared" si="254"/>
        <v>7.9360251315246435</v>
      </c>
      <c r="F504" s="117">
        <f t="shared" si="254"/>
        <v>4.0414216226119866</v>
      </c>
      <c r="G504" s="117">
        <f t="shared" si="254"/>
        <v>5.4145457380363506</v>
      </c>
      <c r="H504" s="117">
        <f t="shared" si="254"/>
        <v>2.6470490171425278</v>
      </c>
      <c r="I504" s="117">
        <f t="shared" si="254"/>
        <v>4.9252977869768344</v>
      </c>
      <c r="J504" s="117">
        <f t="shared" si="254"/>
        <v>10.136921690080978</v>
      </c>
      <c r="K504" s="117">
        <f t="shared" si="254"/>
        <v>8.4182843802161536</v>
      </c>
      <c r="L504" s="117">
        <f t="shared" si="254"/>
        <v>2.7994112735288375</v>
      </c>
      <c r="M504" s="117">
        <f t="shared" si="254"/>
        <v>0.67109615958528757</v>
      </c>
      <c r="N504" s="117">
        <f t="shared" si="254"/>
        <v>1.1849371231125947</v>
      </c>
      <c r="O504" s="117">
        <f t="shared" si="254"/>
        <v>5.0614529065058411</v>
      </c>
      <c r="P504" s="117">
        <f t="shared" si="254"/>
        <v>7.2726408375148406</v>
      </c>
      <c r="Q504" s="117">
        <f t="shared" si="254"/>
        <v>7.6007746578273157</v>
      </c>
      <c r="R504" s="117">
        <f t="shared" ref="R504:V504" si="255">R505+R508+R510+R523</f>
        <v>5.6933396778724923</v>
      </c>
      <c r="S504" s="117">
        <f t="shared" si="255"/>
        <v>3.1566315019381372</v>
      </c>
      <c r="T504" s="117">
        <f t="shared" si="255"/>
        <v>1.8255836093371542</v>
      </c>
      <c r="U504" s="117">
        <f t="shared" si="255"/>
        <v>2.3649407683343893</v>
      </c>
      <c r="V504" s="117">
        <f t="shared" si="255"/>
        <v>4.0391640148019787</v>
      </c>
      <c r="W504" s="117">
        <f t="shared" ref="W504:Y504" si="256">W505+W508+W510+W523</f>
        <v>5.1323000553431184</v>
      </c>
      <c r="X504" s="117">
        <f t="shared" si="256"/>
        <v>3.400037336114992</v>
      </c>
      <c r="Y504" s="117">
        <f t="shared" si="256"/>
        <v>1.9688592506428195</v>
      </c>
      <c r="DA504" s="129" t="s">
        <v>4333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:Y505" si="259">SUM(W506:W507)</f>
        <v>0</v>
      </c>
      <c r="X505" s="122">
        <f t="shared" si="259"/>
        <v>0</v>
      </c>
      <c r="Y505" s="122">
        <f t="shared" si="259"/>
        <v>0</v>
      </c>
      <c r="DA505" s="130" t="s">
        <v>4334</v>
      </c>
    </row>
    <row r="506" spans="1:105" ht="12" customHeight="1" x14ac:dyDescent="0.25">
      <c r="A506" s="97" t="s">
        <v>199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X506" s="98">
        <v>0</v>
      </c>
      <c r="Y506" s="98">
        <v>0</v>
      </c>
      <c r="DA506" s="63" t="s">
        <v>4335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X507" s="98">
        <v>0</v>
      </c>
      <c r="Y507" s="98">
        <v>0</v>
      </c>
      <c r="DA507" s="63" t="s">
        <v>4336</v>
      </c>
    </row>
    <row r="508" spans="1:105" ht="12" customHeight="1" x14ac:dyDescent="0.25">
      <c r="A508" s="121" t="s">
        <v>92</v>
      </c>
      <c r="B508" s="122"/>
      <c r="C508" s="122">
        <f t="shared" ref="C508:Y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X508" s="122">
        <f t="shared" si="260"/>
        <v>0</v>
      </c>
      <c r="Y508" s="122">
        <f t="shared" si="260"/>
        <v>0</v>
      </c>
      <c r="DA508" s="130" t="s">
        <v>4337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X509" s="98">
        <v>0</v>
      </c>
      <c r="Y509" s="98">
        <v>0</v>
      </c>
      <c r="DA509" s="63" t="s">
        <v>4338</v>
      </c>
    </row>
    <row r="510" spans="1:105" ht="12" customHeight="1" x14ac:dyDescent="0.25">
      <c r="A510" s="121" t="s">
        <v>55</v>
      </c>
      <c r="B510" s="122"/>
      <c r="C510" s="122">
        <v>0</v>
      </c>
      <c r="D510" s="122">
        <v>0</v>
      </c>
      <c r="E510" s="122">
        <v>0</v>
      </c>
      <c r="F510" s="122">
        <v>0</v>
      </c>
      <c r="G510" s="122">
        <v>0</v>
      </c>
      <c r="H510" s="122">
        <v>0</v>
      </c>
      <c r="I510" s="122">
        <v>0</v>
      </c>
      <c r="J510" s="122">
        <v>0</v>
      </c>
      <c r="K510" s="122">
        <v>0</v>
      </c>
      <c r="L510" s="122">
        <v>0</v>
      </c>
      <c r="M510" s="122">
        <v>0</v>
      </c>
      <c r="N510" s="122">
        <v>0</v>
      </c>
      <c r="O510" s="122">
        <v>0</v>
      </c>
      <c r="P510" s="122">
        <v>0</v>
      </c>
      <c r="Q510" s="122">
        <v>0</v>
      </c>
      <c r="R510" s="122">
        <v>0</v>
      </c>
      <c r="S510" s="122">
        <v>0</v>
      </c>
      <c r="T510" s="122">
        <v>0</v>
      </c>
      <c r="U510" s="122">
        <v>0</v>
      </c>
      <c r="V510" s="122">
        <v>0</v>
      </c>
      <c r="W510" s="122">
        <v>0</v>
      </c>
      <c r="X510" s="122">
        <v>0</v>
      </c>
      <c r="Y510" s="122">
        <v>0</v>
      </c>
      <c r="DA510" s="130" t="s">
        <v>4339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X511" s="98">
        <v>0</v>
      </c>
      <c r="Y511" s="98">
        <v>0</v>
      </c>
      <c r="DA511" s="63" t="s">
        <v>4340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X512" s="98">
        <v>0</v>
      </c>
      <c r="Y512" s="98">
        <v>0</v>
      </c>
      <c r="DA512" s="63" t="s">
        <v>4341</v>
      </c>
    </row>
    <row r="513" spans="1:105" ht="12" customHeight="1" x14ac:dyDescent="0.25">
      <c r="A513" s="100" t="s">
        <v>199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X513" s="101">
        <v>0</v>
      </c>
      <c r="Y513" s="101">
        <v>0</v>
      </c>
      <c r="DA513" s="131" t="s">
        <v>4342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X514" s="104">
        <v>0</v>
      </c>
      <c r="Y514" s="104">
        <v>0</v>
      </c>
      <c r="DA514" s="132" t="s">
        <v>4343</v>
      </c>
    </row>
    <row r="515" spans="1:105" ht="12" customHeight="1" x14ac:dyDescent="0.25">
      <c r="A515" s="106" t="s">
        <v>124</v>
      </c>
      <c r="B515" s="101"/>
      <c r="C515" s="101">
        <v>0</v>
      </c>
      <c r="D515" s="101">
        <v>0</v>
      </c>
      <c r="E515" s="101">
        <v>0</v>
      </c>
      <c r="F515" s="101">
        <v>0</v>
      </c>
      <c r="G515" s="101">
        <v>0</v>
      </c>
      <c r="H515" s="101">
        <v>0</v>
      </c>
      <c r="I515" s="101">
        <v>0</v>
      </c>
      <c r="J515" s="101">
        <v>0</v>
      </c>
      <c r="K515" s="101">
        <v>0</v>
      </c>
      <c r="L515" s="101">
        <v>0</v>
      </c>
      <c r="M515" s="101">
        <v>0</v>
      </c>
      <c r="N515" s="101">
        <v>0</v>
      </c>
      <c r="O515" s="101">
        <v>0</v>
      </c>
      <c r="P515" s="101">
        <v>0</v>
      </c>
      <c r="Q515" s="101">
        <v>0</v>
      </c>
      <c r="R515" s="101">
        <v>0</v>
      </c>
      <c r="S515" s="101">
        <v>0</v>
      </c>
      <c r="T515" s="101">
        <v>0</v>
      </c>
      <c r="U515" s="101">
        <v>0</v>
      </c>
      <c r="V515" s="101">
        <v>0</v>
      </c>
      <c r="W515" s="101">
        <v>0</v>
      </c>
      <c r="X515" s="101">
        <v>0</v>
      </c>
      <c r="Y515" s="101">
        <v>0</v>
      </c>
      <c r="DA515" s="131" t="s">
        <v>4344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0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0</v>
      </c>
      <c r="V516" s="104">
        <v>0</v>
      </c>
      <c r="W516" s="104">
        <v>0</v>
      </c>
      <c r="X516" s="104">
        <v>0</v>
      </c>
      <c r="Y516" s="104">
        <v>0</v>
      </c>
      <c r="DA516" s="132" t="s">
        <v>4345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0</v>
      </c>
      <c r="L517" s="98">
        <v>0</v>
      </c>
      <c r="M517" s="98">
        <v>0</v>
      </c>
      <c r="N517" s="98">
        <v>0</v>
      </c>
      <c r="O517" s="98">
        <v>0</v>
      </c>
      <c r="P517" s="98">
        <v>0</v>
      </c>
      <c r="Q517" s="98">
        <v>0</v>
      </c>
      <c r="R517" s="98">
        <v>0</v>
      </c>
      <c r="S517" s="98">
        <v>0</v>
      </c>
      <c r="T517" s="98">
        <v>0</v>
      </c>
      <c r="U517" s="98">
        <v>0</v>
      </c>
      <c r="V517" s="98">
        <v>0</v>
      </c>
      <c r="W517" s="98">
        <v>0</v>
      </c>
      <c r="X517" s="98">
        <v>0</v>
      </c>
      <c r="Y517" s="98">
        <v>0</v>
      </c>
      <c r="DA517" s="63" t="s">
        <v>4346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X518" s="98">
        <v>0</v>
      </c>
      <c r="Y518" s="98">
        <v>0</v>
      </c>
      <c r="DA518" s="63" t="s">
        <v>4347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X519" s="101">
        <v>0</v>
      </c>
      <c r="Y519" s="101">
        <v>0</v>
      </c>
      <c r="DA519" s="131" t="s">
        <v>4348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X520" s="104">
        <v>0</v>
      </c>
      <c r="Y520" s="104">
        <v>0</v>
      </c>
      <c r="DA520" s="132" t="s">
        <v>4349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X521" s="98">
        <v>0</v>
      </c>
      <c r="Y521" s="98">
        <v>0</v>
      </c>
      <c r="DA521" s="63" t="s">
        <v>4350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X522" s="98">
        <v>0</v>
      </c>
      <c r="Y522" s="98">
        <v>0</v>
      </c>
      <c r="DA522" s="63" t="s">
        <v>4351</v>
      </c>
    </row>
    <row r="523" spans="1:105" ht="12" customHeight="1" x14ac:dyDescent="0.25">
      <c r="A523" s="121" t="s">
        <v>54</v>
      </c>
      <c r="B523" s="122"/>
      <c r="C523" s="122">
        <v>7.996481476080838</v>
      </c>
      <c r="D523" s="122">
        <v>7.1058209522402596</v>
      </c>
      <c r="E523" s="122">
        <v>7.9360251315246435</v>
      </c>
      <c r="F523" s="122">
        <v>4.0414216226119866</v>
      </c>
      <c r="G523" s="122">
        <v>5.4145457380363506</v>
      </c>
      <c r="H523" s="122">
        <v>2.6470490171425278</v>
      </c>
      <c r="I523" s="122">
        <v>4.9252977869768344</v>
      </c>
      <c r="J523" s="122">
        <v>10.136921690080978</v>
      </c>
      <c r="K523" s="122">
        <v>8.4182843802161536</v>
      </c>
      <c r="L523" s="122">
        <v>2.7994112735288375</v>
      </c>
      <c r="M523" s="122">
        <v>0.67109615958528757</v>
      </c>
      <c r="N523" s="122">
        <v>1.1849371231125947</v>
      </c>
      <c r="O523" s="122">
        <v>5.0614529065058411</v>
      </c>
      <c r="P523" s="122">
        <v>7.2726408375148406</v>
      </c>
      <c r="Q523" s="122">
        <v>7.6007746578273157</v>
      </c>
      <c r="R523" s="122">
        <v>5.6933396778724923</v>
      </c>
      <c r="S523" s="122">
        <v>3.1566315019381372</v>
      </c>
      <c r="T523" s="122">
        <v>1.8255836093371542</v>
      </c>
      <c r="U523" s="122">
        <v>2.3649407683343893</v>
      </c>
      <c r="V523" s="122">
        <v>4.0391640148019787</v>
      </c>
      <c r="W523" s="122">
        <v>5.1323000553431184</v>
      </c>
      <c r="X523" s="122">
        <v>3.400037336114992</v>
      </c>
      <c r="Y523" s="122">
        <v>1.9688592506428195</v>
      </c>
      <c r="DA523" s="130" t="s">
        <v>4352</v>
      </c>
    </row>
    <row r="524" spans="1:105" ht="12" customHeight="1" x14ac:dyDescent="0.25">
      <c r="A524" s="97" t="s">
        <v>202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X524" s="98">
        <v>0</v>
      </c>
      <c r="Y524" s="98">
        <v>0</v>
      </c>
      <c r="DA524" s="63" t="s">
        <v>4353</v>
      </c>
    </row>
    <row r="525" spans="1:105" ht="12" customHeight="1" x14ac:dyDescent="0.25">
      <c r="A525" s="97" t="s">
        <v>50</v>
      </c>
      <c r="B525" s="98"/>
      <c r="C525" s="98">
        <v>59.566949321372654</v>
      </c>
      <c r="D525" s="98">
        <v>56.171422978865714</v>
      </c>
      <c r="E525" s="98">
        <v>64.002019087320249</v>
      </c>
      <c r="F525" s="98">
        <v>54.774831308386801</v>
      </c>
      <c r="G525" s="98">
        <v>67.967121898914215</v>
      </c>
      <c r="H525" s="98">
        <v>35.807593420947924</v>
      </c>
      <c r="I525" s="98">
        <v>47.907936269551236</v>
      </c>
      <c r="J525" s="98">
        <v>67.442090027354226</v>
      </c>
      <c r="K525" s="98">
        <v>79.047348817678753</v>
      </c>
      <c r="L525" s="98">
        <v>62.155678432569971</v>
      </c>
      <c r="M525" s="98">
        <v>60.299963750972168</v>
      </c>
      <c r="N525" s="98">
        <v>50.568573132211846</v>
      </c>
      <c r="O525" s="98">
        <v>69.017517438338999</v>
      </c>
      <c r="P525" s="98">
        <v>65.993446617183025</v>
      </c>
      <c r="Q525" s="98">
        <v>81.30698796650546</v>
      </c>
      <c r="R525" s="98">
        <v>64.620147308189601</v>
      </c>
      <c r="S525" s="98">
        <v>66.429978848618603</v>
      </c>
      <c r="T525" s="98">
        <v>69.081993844675779</v>
      </c>
      <c r="U525" s="98">
        <v>70.233721594430023</v>
      </c>
      <c r="V525" s="98">
        <v>91.23022417222586</v>
      </c>
      <c r="W525" s="98">
        <v>96.086115882541563</v>
      </c>
      <c r="X525" s="98">
        <v>84.384845097349995</v>
      </c>
      <c r="Y525" s="98">
        <v>71.558746688929503</v>
      </c>
      <c r="DA525" s="63" t="s">
        <v>4354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DA526" s="60" t="s">
        <v>4355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245.36764233330567</v>
      </c>
      <c r="D528" s="118">
        <f t="shared" si="261"/>
        <v>241.98481286681692</v>
      </c>
      <c r="E528" s="118">
        <f t="shared" si="261"/>
        <v>234.39348455837722</v>
      </c>
      <c r="F528" s="118">
        <f t="shared" si="261"/>
        <v>223.28848594973164</v>
      </c>
      <c r="G528" s="118">
        <f t="shared" si="261"/>
        <v>207.17993402488378</v>
      </c>
      <c r="H528" s="118">
        <f t="shared" si="261"/>
        <v>201.55067434336863</v>
      </c>
      <c r="I528" s="118">
        <f t="shared" si="261"/>
        <v>191.64311031850306</v>
      </c>
      <c r="J528" s="118">
        <f t="shared" si="261"/>
        <v>196.13360250784709</v>
      </c>
      <c r="K528" s="118">
        <f t="shared" si="261"/>
        <v>199.80739314235166</v>
      </c>
      <c r="L528" s="118">
        <f t="shared" si="261"/>
        <v>211.05302923223223</v>
      </c>
      <c r="M528" s="118">
        <f t="shared" si="261"/>
        <v>170.47812557548247</v>
      </c>
      <c r="N528" s="118">
        <f t="shared" si="261"/>
        <v>183.76174286919186</v>
      </c>
      <c r="O528" s="118">
        <f t="shared" si="261"/>
        <v>170.90858485454226</v>
      </c>
      <c r="P528" s="118">
        <f t="shared" si="261"/>
        <v>161.30183737911585</v>
      </c>
      <c r="Q528" s="118">
        <f t="shared" si="261"/>
        <v>149.02399609465107</v>
      </c>
      <c r="R528" s="118">
        <f t="shared" ref="R528:V528" si="262">R529+R532+R534+R547</f>
        <v>154.7421011842481</v>
      </c>
      <c r="S528" s="118">
        <f t="shared" si="262"/>
        <v>148.81960385706734</v>
      </c>
      <c r="T528" s="118">
        <f t="shared" si="262"/>
        <v>136.65466189181606</v>
      </c>
      <c r="U528" s="118">
        <f t="shared" si="262"/>
        <v>136.99422557032398</v>
      </c>
      <c r="V528" s="118">
        <f t="shared" si="262"/>
        <v>110.65396076790131</v>
      </c>
      <c r="W528" s="118">
        <f t="shared" ref="W528:Y528" si="263">W529+W532+W534+W547</f>
        <v>113.79925862481112</v>
      </c>
      <c r="X528" s="118">
        <f t="shared" si="263"/>
        <v>107.92573293852284</v>
      </c>
      <c r="Y528" s="118">
        <f t="shared" si="263"/>
        <v>90.75836467604806</v>
      </c>
      <c r="DA528" s="129" t="s">
        <v>4501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225.22816095680497</v>
      </c>
      <c r="D529" s="123">
        <f t="shared" si="264"/>
        <v>222.02598581856287</v>
      </c>
      <c r="E529" s="123">
        <f t="shared" si="264"/>
        <v>215.19865628969649</v>
      </c>
      <c r="F529" s="123">
        <f t="shared" si="264"/>
        <v>204.38989970644514</v>
      </c>
      <c r="G529" s="123">
        <f t="shared" si="264"/>
        <v>190.23189989004865</v>
      </c>
      <c r="H529" s="123">
        <f t="shared" si="264"/>
        <v>184.79527137480841</v>
      </c>
      <c r="I529" s="123">
        <f t="shared" si="264"/>
        <v>175.58494122950773</v>
      </c>
      <c r="J529" s="123">
        <f t="shared" si="264"/>
        <v>177.70023446695694</v>
      </c>
      <c r="K529" s="123">
        <f t="shared" si="264"/>
        <v>180.26933580095675</v>
      </c>
      <c r="L529" s="123">
        <f t="shared" si="264"/>
        <v>192.22088367077964</v>
      </c>
      <c r="M529" s="123">
        <f t="shared" si="264"/>
        <v>154.13621199541245</v>
      </c>
      <c r="N529" s="123">
        <f t="shared" si="264"/>
        <v>166.05598610277082</v>
      </c>
      <c r="O529" s="123">
        <f t="shared" si="264"/>
        <v>152.59609416444624</v>
      </c>
      <c r="P529" s="123">
        <f t="shared" si="264"/>
        <v>145.16757695424255</v>
      </c>
      <c r="Q529" s="123">
        <f t="shared" si="264"/>
        <v>132.55152972551485</v>
      </c>
      <c r="R529" s="123">
        <f t="shared" ref="R529:V529" si="265">SUM(R530:R531)</f>
        <v>138.5648767669426</v>
      </c>
      <c r="S529" s="123">
        <f t="shared" si="265"/>
        <v>131.74020066096273</v>
      </c>
      <c r="T529" s="123">
        <f t="shared" si="265"/>
        <v>121.05367372302537</v>
      </c>
      <c r="U529" s="123">
        <f t="shared" si="265"/>
        <v>117.57836724936664</v>
      </c>
      <c r="V529" s="123">
        <f t="shared" si="265"/>
        <v>95.93059279272893</v>
      </c>
      <c r="W529" s="123">
        <f t="shared" ref="W529:Y529" si="266">SUM(W530:W531)</f>
        <v>97.706290084573027</v>
      </c>
      <c r="X529" s="123">
        <f t="shared" si="266"/>
        <v>84.939666663114323</v>
      </c>
      <c r="Y529" s="123">
        <f t="shared" si="266"/>
        <v>67.889627363941358</v>
      </c>
      <c r="DA529" s="130" t="s">
        <v>4502</v>
      </c>
    </row>
    <row r="530" spans="1:105" ht="12" customHeight="1" x14ac:dyDescent="0.25">
      <c r="A530" s="97" t="s">
        <v>199</v>
      </c>
      <c r="B530" s="99"/>
      <c r="C530" s="99">
        <v>223.93776669402664</v>
      </c>
      <c r="D530" s="99">
        <v>220.76102641027657</v>
      </c>
      <c r="E530" s="99">
        <v>213.9670324426028</v>
      </c>
      <c r="F530" s="99">
        <v>203.23110542045816</v>
      </c>
      <c r="G530" s="99">
        <v>189.15244862997076</v>
      </c>
      <c r="H530" s="99">
        <v>183.7440399191093</v>
      </c>
      <c r="I530" s="99">
        <v>174.58240530726374</v>
      </c>
      <c r="J530" s="99">
        <v>176.68581964147558</v>
      </c>
      <c r="K530" s="99">
        <v>179.23286083632743</v>
      </c>
      <c r="L530" s="99">
        <v>191.10329062207342</v>
      </c>
      <c r="M530" s="99">
        <v>153.24473893833115</v>
      </c>
      <c r="N530" s="99">
        <v>165.089180384717</v>
      </c>
      <c r="O530" s="99">
        <v>151.7106979412942</v>
      </c>
      <c r="P530" s="99">
        <v>144.32611996217238</v>
      </c>
      <c r="Q530" s="99">
        <v>131.78322304813705</v>
      </c>
      <c r="R530" s="99">
        <v>137.75041780049759</v>
      </c>
      <c r="S530" s="99">
        <v>130.95967903783594</v>
      </c>
      <c r="T530" s="99">
        <v>120.33143056873064</v>
      </c>
      <c r="U530" s="99">
        <v>116.86955066268175</v>
      </c>
      <c r="V530" s="99">
        <v>95.346683586117678</v>
      </c>
      <c r="W530" s="99">
        <v>97.102861595424955</v>
      </c>
      <c r="X530" s="99">
        <v>84.415386696464921</v>
      </c>
      <c r="Y530" s="99">
        <v>67.468426976997264</v>
      </c>
      <c r="DA530" s="63" t="s">
        <v>4503</v>
      </c>
    </row>
    <row r="531" spans="1:105" ht="12" customHeight="1" x14ac:dyDescent="0.25">
      <c r="A531" s="97" t="s">
        <v>53</v>
      </c>
      <c r="B531" s="99"/>
      <c r="C531" s="99">
        <v>1.2903942627783462</v>
      </c>
      <c r="D531" s="99">
        <v>1.2649594082863145</v>
      </c>
      <c r="E531" s="99">
        <v>1.2316238470936771</v>
      </c>
      <c r="F531" s="99">
        <v>1.1587942859869806</v>
      </c>
      <c r="G531" s="99">
        <v>1.079451260077898</v>
      </c>
      <c r="H531" s="99">
        <v>1.0512314556991069</v>
      </c>
      <c r="I531" s="99">
        <v>1.0025359222440005</v>
      </c>
      <c r="J531" s="99">
        <v>1.0144148254813672</v>
      </c>
      <c r="K531" s="99">
        <v>1.0364749646293332</v>
      </c>
      <c r="L531" s="99">
        <v>1.1175930487062125</v>
      </c>
      <c r="M531" s="99">
        <v>0.89147305708128932</v>
      </c>
      <c r="N531" s="99">
        <v>0.9668057180538302</v>
      </c>
      <c r="O531" s="99">
        <v>0.88539622315205457</v>
      </c>
      <c r="P531" s="99">
        <v>0.84145699207017632</v>
      </c>
      <c r="Q531" s="99">
        <v>0.76830667737780733</v>
      </c>
      <c r="R531" s="99">
        <v>0.81445896644502602</v>
      </c>
      <c r="S531" s="99">
        <v>0.78052162312677553</v>
      </c>
      <c r="T531" s="99">
        <v>0.72224315429473462</v>
      </c>
      <c r="U531" s="99">
        <v>0.70881658668488301</v>
      </c>
      <c r="V531" s="99">
        <v>0.58390920661125123</v>
      </c>
      <c r="W531" s="99">
        <v>0.60342848914806813</v>
      </c>
      <c r="X531" s="99">
        <v>0.5242799666494049</v>
      </c>
      <c r="Y531" s="99">
        <v>0.42120038694409312</v>
      </c>
      <c r="DA531" s="63" t="s">
        <v>4504</v>
      </c>
    </row>
    <row r="532" spans="1:105" ht="12" customHeight="1" x14ac:dyDescent="0.25">
      <c r="A532" s="121" t="s">
        <v>92</v>
      </c>
      <c r="B532" s="123"/>
      <c r="C532" s="123">
        <f t="shared" ref="C532:Y532" si="267">C533</f>
        <v>8.8308995789560765E-2</v>
      </c>
      <c r="D532" s="123">
        <f t="shared" si="267"/>
        <v>7.7433655520861247E-2</v>
      </c>
      <c r="E532" s="123">
        <f t="shared" si="267"/>
        <v>5.8280945262662961E-2</v>
      </c>
      <c r="F532" s="123">
        <f t="shared" si="267"/>
        <v>6.3077839979328809E-2</v>
      </c>
      <c r="G532" s="123">
        <f t="shared" si="267"/>
        <v>9.2637462192436917E-2</v>
      </c>
      <c r="H532" s="123">
        <f t="shared" si="267"/>
        <v>7.6644614602337402E-2</v>
      </c>
      <c r="I532" s="123">
        <f t="shared" si="267"/>
        <v>5.4559611684818057E-2</v>
      </c>
      <c r="J532" s="123">
        <f t="shared" si="267"/>
        <v>0.10689351693209954</v>
      </c>
      <c r="K532" s="123">
        <f t="shared" si="267"/>
        <v>5.145384216744571E-2</v>
      </c>
      <c r="L532" s="123">
        <f t="shared" si="267"/>
        <v>8.6206555044782002E-2</v>
      </c>
      <c r="M532" s="123">
        <f t="shared" si="267"/>
        <v>4.0232299499909412E-2</v>
      </c>
      <c r="N532" s="123">
        <f t="shared" si="267"/>
        <v>7.352612346232075E-2</v>
      </c>
      <c r="O532" s="123">
        <f t="shared" si="267"/>
        <v>8.1409647421247594E-2</v>
      </c>
      <c r="P532" s="123">
        <f t="shared" si="267"/>
        <v>4.4682902869026569E-2</v>
      </c>
      <c r="Q532" s="123">
        <f t="shared" si="267"/>
        <v>6.4831872199937177E-2</v>
      </c>
      <c r="R532" s="123">
        <f t="shared" si="267"/>
        <v>3.7843467587652141E-2</v>
      </c>
      <c r="S532" s="123">
        <f t="shared" si="267"/>
        <v>2.7283146261427811E-2</v>
      </c>
      <c r="T532" s="123">
        <f t="shared" si="267"/>
        <v>5.3097992782320129E-2</v>
      </c>
      <c r="U532" s="123">
        <f t="shared" si="267"/>
        <v>7.5573088165604541E-2</v>
      </c>
      <c r="V532" s="123">
        <f t="shared" si="267"/>
        <v>0.12322927295332808</v>
      </c>
      <c r="W532" s="123">
        <f t="shared" si="267"/>
        <v>0.14698709177073807</v>
      </c>
      <c r="X532" s="123">
        <f t="shared" si="267"/>
        <v>5.5836997998837005E-2</v>
      </c>
      <c r="Y532" s="123">
        <f t="shared" si="267"/>
        <v>0.27510017699792738</v>
      </c>
      <c r="DA532" s="130" t="s">
        <v>4505</v>
      </c>
    </row>
    <row r="533" spans="1:105" ht="12" customHeight="1" x14ac:dyDescent="0.25">
      <c r="A533" s="97" t="s">
        <v>53</v>
      </c>
      <c r="B533" s="99"/>
      <c r="C533" s="99">
        <f>RES_hhdet_in_fecs!C86</f>
        <v>8.8308995789560765E-2</v>
      </c>
      <c r="D533" s="99">
        <f>RES_hhdet_in_fecs!D86</f>
        <v>7.7433655520861247E-2</v>
      </c>
      <c r="E533" s="99">
        <f>RES_hhdet_in_fecs!E86</f>
        <v>5.8280945262662961E-2</v>
      </c>
      <c r="F533" s="99">
        <f>RES_hhdet_in_fecs!F86</f>
        <v>6.3077839979328809E-2</v>
      </c>
      <c r="G533" s="99">
        <f>RES_hhdet_in_fecs!G86</f>
        <v>9.2637462192436917E-2</v>
      </c>
      <c r="H533" s="99">
        <f>RES_hhdet_in_fecs!H86</f>
        <v>7.6644614602337402E-2</v>
      </c>
      <c r="I533" s="99">
        <f>RES_hhdet_in_fecs!I86</f>
        <v>5.4559611684818057E-2</v>
      </c>
      <c r="J533" s="99">
        <f>RES_hhdet_in_fecs!J86</f>
        <v>0.10689351693209954</v>
      </c>
      <c r="K533" s="99">
        <f>RES_hhdet_in_fecs!K86</f>
        <v>5.145384216744571E-2</v>
      </c>
      <c r="L533" s="99">
        <f>RES_hhdet_in_fecs!L86</f>
        <v>8.6206555044782002E-2</v>
      </c>
      <c r="M533" s="99">
        <f>RES_hhdet_in_fecs!M86</f>
        <v>4.0232299499909412E-2</v>
      </c>
      <c r="N533" s="99">
        <f>RES_hhdet_in_fecs!N86</f>
        <v>7.352612346232075E-2</v>
      </c>
      <c r="O533" s="99">
        <f>RES_hhdet_in_fecs!O86</f>
        <v>8.1409647421247594E-2</v>
      </c>
      <c r="P533" s="99">
        <f>RES_hhdet_in_fecs!P86</f>
        <v>4.4682902869026569E-2</v>
      </c>
      <c r="Q533" s="99">
        <f>RES_hhdet_in_fecs!Q86</f>
        <v>6.4831872199937177E-2</v>
      </c>
      <c r="R533" s="99">
        <f>RES_hhdet_in_fecs!R86</f>
        <v>3.7843467587652141E-2</v>
      </c>
      <c r="S533" s="99">
        <f>RES_hhdet_in_fecs!S86</f>
        <v>2.7283146261427811E-2</v>
      </c>
      <c r="T533" s="99">
        <f>RES_hhdet_in_fecs!T86</f>
        <v>5.3097992782320129E-2</v>
      </c>
      <c r="U533" s="99">
        <f>RES_hhdet_in_fecs!U86</f>
        <v>7.5573088165604541E-2</v>
      </c>
      <c r="V533" s="99">
        <f>RES_hhdet_in_fecs!V86</f>
        <v>0.12322927295332808</v>
      </c>
      <c r="W533" s="99">
        <f>RES_hhdet_in_fecs!W86</f>
        <v>0.14698709177073807</v>
      </c>
      <c r="X533" s="99">
        <f>RES_hhdet_in_fecs!X86</f>
        <v>5.5836997998837005E-2</v>
      </c>
      <c r="Y533" s="99">
        <f>RES_hhdet_in_fecs!Y86</f>
        <v>0.27510017699792738</v>
      </c>
      <c r="DA533" s="63" t="s">
        <v>4506</v>
      </c>
    </row>
    <row r="534" spans="1:105" ht="12" customHeight="1" x14ac:dyDescent="0.25">
      <c r="A534" s="121" t="s">
        <v>55</v>
      </c>
      <c r="B534" s="123"/>
      <c r="C534" s="123">
        <v>18.221026056017468</v>
      </c>
      <c r="D534" s="123">
        <v>18.083208989320049</v>
      </c>
      <c r="E534" s="123">
        <v>17.340712168641478</v>
      </c>
      <c r="F534" s="123">
        <v>17.112012874429411</v>
      </c>
      <c r="G534" s="123">
        <v>15.298931417162986</v>
      </c>
      <c r="H534" s="123">
        <v>15.167643873563057</v>
      </c>
      <c r="I534" s="123">
        <v>14.487173945721446</v>
      </c>
      <c r="J534" s="123">
        <v>16.445876392860093</v>
      </c>
      <c r="K534" s="123">
        <v>17.411256388218835</v>
      </c>
      <c r="L534" s="123">
        <v>16.766337591905867</v>
      </c>
      <c r="M534" s="123">
        <v>14.627599636734878</v>
      </c>
      <c r="N534" s="123">
        <v>15.73499761018086</v>
      </c>
      <c r="O534" s="123">
        <v>16.217936405635246</v>
      </c>
      <c r="P534" s="123">
        <v>14.263350405685781</v>
      </c>
      <c r="Q534" s="123">
        <v>14.48304769746451</v>
      </c>
      <c r="R534" s="123">
        <v>14.260307089281195</v>
      </c>
      <c r="S534" s="123">
        <v>15.026891655799995</v>
      </c>
      <c r="T534" s="123">
        <v>13.634897424786272</v>
      </c>
      <c r="U534" s="123">
        <v>16.8875983612018</v>
      </c>
      <c r="V534" s="123">
        <v>12.20331183243572</v>
      </c>
      <c r="W534" s="123">
        <v>13.25377818464861</v>
      </c>
      <c r="X534" s="123">
        <v>19.048987877723707</v>
      </c>
      <c r="Y534" s="123">
        <v>18.960535568541459</v>
      </c>
      <c r="DA534" s="130" t="s">
        <v>4507</v>
      </c>
    </row>
    <row r="535" spans="1:105" ht="12" customHeight="1" x14ac:dyDescent="0.25">
      <c r="A535" s="97" t="s">
        <v>132</v>
      </c>
      <c r="B535" s="99"/>
      <c r="C535" s="99">
        <v>20.440897698748209</v>
      </c>
      <c r="D535" s="99">
        <v>19.962288287131635</v>
      </c>
      <c r="E535" s="99">
        <v>18.347992052054604</v>
      </c>
      <c r="F535" s="99">
        <v>18.361927986225943</v>
      </c>
      <c r="G535" s="99">
        <v>15.820167609502276</v>
      </c>
      <c r="H535" s="99">
        <v>15.358244399024588</v>
      </c>
      <c r="I535" s="99">
        <v>14.381884624245721</v>
      </c>
      <c r="J535" s="99">
        <v>16.644219362167888</v>
      </c>
      <c r="K535" s="99">
        <v>17.347217434136631</v>
      </c>
      <c r="L535" s="99">
        <v>16.804112058369419</v>
      </c>
      <c r="M535" s="99">
        <v>14.016698308503221</v>
      </c>
      <c r="N535" s="99">
        <v>15.108773847062929</v>
      </c>
      <c r="O535" s="99">
        <v>15.684099171547322</v>
      </c>
      <c r="P535" s="99">
        <v>13.905186897113309</v>
      </c>
      <c r="Q535" s="99">
        <v>14.076043952094755</v>
      </c>
      <c r="R535" s="99">
        <v>13.680161086183736</v>
      </c>
      <c r="S535" s="99">
        <v>14.246299767614534</v>
      </c>
      <c r="T535" s="99">
        <v>13.030933438104894</v>
      </c>
      <c r="U535" s="99">
        <v>16.05448921538256</v>
      </c>
      <c r="V535" s="99">
        <v>11.491182729800274</v>
      </c>
      <c r="W535" s="99">
        <v>12.523502847034722</v>
      </c>
      <c r="X535" s="99">
        <v>18.387595402837764</v>
      </c>
      <c r="Y535" s="99">
        <v>18.191148682561707</v>
      </c>
      <c r="DA535" s="63" t="s">
        <v>4508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17.223246971812376</v>
      </c>
      <c r="G536" s="99">
        <v>0</v>
      </c>
      <c r="H536" s="99">
        <v>14.500478209756894</v>
      </c>
      <c r="I536" s="99">
        <v>13.661513799732621</v>
      </c>
      <c r="J536" s="99">
        <v>15.822156097193947</v>
      </c>
      <c r="K536" s="99">
        <v>16.535401406025706</v>
      </c>
      <c r="L536" s="99">
        <v>16.051663035400239</v>
      </c>
      <c r="M536" s="99">
        <v>13.430830398482524</v>
      </c>
      <c r="N536" s="99">
        <v>14.504085449897163</v>
      </c>
      <c r="O536" s="99">
        <v>15.081723121526775</v>
      </c>
      <c r="P536" s="99">
        <v>13.394257254833501</v>
      </c>
      <c r="Q536" s="99">
        <v>13.578868434957291</v>
      </c>
      <c r="R536" s="99">
        <v>13.236649437953073</v>
      </c>
      <c r="S536" s="99">
        <v>13.828096145165411</v>
      </c>
      <c r="T536" s="99">
        <v>12.689793450109729</v>
      </c>
      <c r="U536" s="99">
        <v>15.678171915727649</v>
      </c>
      <c r="V536" s="99">
        <v>11.248403674328609</v>
      </c>
      <c r="W536" s="99">
        <v>12.270332143522104</v>
      </c>
      <c r="X536" s="99">
        <v>18.036587029140648</v>
      </c>
      <c r="Y536" s="99">
        <v>17.876761572824215</v>
      </c>
      <c r="DA536" s="63" t="s">
        <v>4509</v>
      </c>
    </row>
    <row r="537" spans="1:105" ht="12" customHeight="1" x14ac:dyDescent="0.25">
      <c r="A537" s="100" t="s">
        <v>199</v>
      </c>
      <c r="B537" s="102"/>
      <c r="C537" s="102">
        <v>0</v>
      </c>
      <c r="D537" s="102">
        <v>0</v>
      </c>
      <c r="E537" s="102">
        <v>0</v>
      </c>
      <c r="F537" s="102">
        <v>14.643687328752103</v>
      </c>
      <c r="G537" s="102">
        <v>0</v>
      </c>
      <c r="H537" s="102">
        <v>12.290903206146822</v>
      </c>
      <c r="I537" s="102">
        <v>11.673573772609622</v>
      </c>
      <c r="J537" s="102">
        <v>13.382982708161892</v>
      </c>
      <c r="K537" s="102">
        <v>13.951868379045175</v>
      </c>
      <c r="L537" s="102">
        <v>13.4720712162111</v>
      </c>
      <c r="M537" s="102">
        <v>11.277601434056221</v>
      </c>
      <c r="N537" s="102">
        <v>12.142836588399071</v>
      </c>
      <c r="O537" s="102">
        <v>12.589777074609552</v>
      </c>
      <c r="P537" s="102">
        <v>11.171320252525337</v>
      </c>
      <c r="Q537" s="102">
        <v>11.289497784398012</v>
      </c>
      <c r="R537" s="102">
        <v>11.000334293634728</v>
      </c>
      <c r="S537" s="102">
        <v>11.457969082857952</v>
      </c>
      <c r="T537" s="102">
        <v>10.492096369641487</v>
      </c>
      <c r="U537" s="102">
        <v>12.914099069391616</v>
      </c>
      <c r="V537" s="102">
        <v>9.2350986929456234</v>
      </c>
      <c r="W537" s="102">
        <v>9.9497714423537733</v>
      </c>
      <c r="X537" s="102">
        <v>14.611034560425594</v>
      </c>
      <c r="Y537" s="102">
        <v>14.688102465135874</v>
      </c>
      <c r="DA537" s="131" t="s">
        <v>4510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2.5795596430602759</v>
      </c>
      <c r="G538" s="105">
        <v>0</v>
      </c>
      <c r="H538" s="105">
        <v>2.209575003610071</v>
      </c>
      <c r="I538" s="105">
        <v>1.9879400271230003</v>
      </c>
      <c r="J538" s="105">
        <v>2.4391733890320539</v>
      </c>
      <c r="K538" s="105">
        <v>2.5835330269805339</v>
      </c>
      <c r="L538" s="105">
        <v>2.5795918191891372</v>
      </c>
      <c r="M538" s="105">
        <v>2.1532289644263014</v>
      </c>
      <c r="N538" s="105">
        <v>2.3612488614980909</v>
      </c>
      <c r="O538" s="105">
        <v>2.4919460469172212</v>
      </c>
      <c r="P538" s="105">
        <v>2.2229370023081638</v>
      </c>
      <c r="Q538" s="105">
        <v>2.2893706505592823</v>
      </c>
      <c r="R538" s="105">
        <v>2.2363151443183442</v>
      </c>
      <c r="S538" s="105">
        <v>2.3701270623074571</v>
      </c>
      <c r="T538" s="105">
        <v>2.1976970804682416</v>
      </c>
      <c r="U538" s="105">
        <v>2.7640728463360356</v>
      </c>
      <c r="V538" s="105">
        <v>2.0133049813829857</v>
      </c>
      <c r="W538" s="105">
        <v>2.3205607011683305</v>
      </c>
      <c r="X538" s="105">
        <v>3.4255524687150585</v>
      </c>
      <c r="Y538" s="105">
        <v>3.1886591076883413</v>
      </c>
      <c r="DA538" s="132" t="s">
        <v>4511</v>
      </c>
    </row>
    <row r="539" spans="1:105" ht="12" customHeight="1" x14ac:dyDescent="0.25">
      <c r="A539" s="106" t="s">
        <v>124</v>
      </c>
      <c r="B539" s="102"/>
      <c r="C539" s="102">
        <v>0</v>
      </c>
      <c r="D539" s="102">
        <v>0</v>
      </c>
      <c r="E539" s="102">
        <v>0</v>
      </c>
      <c r="F539" s="102">
        <v>0</v>
      </c>
      <c r="G539" s="102">
        <v>0</v>
      </c>
      <c r="H539" s="102">
        <v>0</v>
      </c>
      <c r="I539" s="102">
        <v>0</v>
      </c>
      <c r="J539" s="102">
        <v>0</v>
      </c>
      <c r="K539" s="102">
        <v>0</v>
      </c>
      <c r="L539" s="102">
        <v>0</v>
      </c>
      <c r="M539" s="102">
        <v>0</v>
      </c>
      <c r="N539" s="102">
        <v>0</v>
      </c>
      <c r="O539" s="102">
        <v>0</v>
      </c>
      <c r="P539" s="102">
        <v>0</v>
      </c>
      <c r="Q539" s="102">
        <v>0</v>
      </c>
      <c r="R539" s="102">
        <v>0</v>
      </c>
      <c r="S539" s="102">
        <v>0</v>
      </c>
      <c r="T539" s="102">
        <v>0</v>
      </c>
      <c r="U539" s="102">
        <v>0</v>
      </c>
      <c r="V539" s="102">
        <v>0</v>
      </c>
      <c r="W539" s="102">
        <v>0</v>
      </c>
      <c r="X539" s="102">
        <v>0</v>
      </c>
      <c r="Y539" s="102">
        <v>0</v>
      </c>
      <c r="DA539" s="131" t="s">
        <v>4512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0</v>
      </c>
      <c r="L540" s="105">
        <v>0</v>
      </c>
      <c r="M540" s="105">
        <v>0</v>
      </c>
      <c r="N540" s="105">
        <v>0</v>
      </c>
      <c r="O540" s="105">
        <v>0</v>
      </c>
      <c r="P540" s="105">
        <v>0</v>
      </c>
      <c r="Q540" s="105">
        <v>0</v>
      </c>
      <c r="R540" s="105">
        <v>0</v>
      </c>
      <c r="S540" s="105">
        <v>0</v>
      </c>
      <c r="T540" s="105">
        <v>0</v>
      </c>
      <c r="U540" s="105">
        <v>0</v>
      </c>
      <c r="V540" s="105">
        <v>0</v>
      </c>
      <c r="W540" s="105">
        <v>0</v>
      </c>
      <c r="X540" s="105">
        <v>0</v>
      </c>
      <c r="Y540" s="105">
        <v>0</v>
      </c>
      <c r="DA540" s="132" t="s">
        <v>4513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0</v>
      </c>
      <c r="L541" s="99">
        <v>0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</v>
      </c>
      <c r="W541" s="99">
        <v>0</v>
      </c>
      <c r="X541" s="99">
        <v>0</v>
      </c>
      <c r="Y541" s="99">
        <v>0</v>
      </c>
      <c r="DA541" s="63" t="s">
        <v>4514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0</v>
      </c>
      <c r="L542" s="99">
        <v>0</v>
      </c>
      <c r="M542" s="99">
        <v>0</v>
      </c>
      <c r="N542" s="99">
        <v>0</v>
      </c>
      <c r="O542" s="99">
        <v>0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0</v>
      </c>
      <c r="W542" s="99">
        <v>0</v>
      </c>
      <c r="X542" s="99">
        <v>0</v>
      </c>
      <c r="Y542" s="99">
        <v>0</v>
      </c>
      <c r="DA542" s="63" t="s">
        <v>4515</v>
      </c>
    </row>
    <row r="543" spans="1:105" ht="12" customHeight="1" x14ac:dyDescent="0.25">
      <c r="A543" s="106" t="s">
        <v>122</v>
      </c>
      <c r="B543" s="102"/>
      <c r="C543" s="102">
        <v>18.160698035164312</v>
      </c>
      <c r="D543" s="102">
        <v>17.959575679717918</v>
      </c>
      <c r="E543" s="102">
        <v>17.254199685991139</v>
      </c>
      <c r="F543" s="102">
        <v>16.982805224660339</v>
      </c>
      <c r="G543" s="102">
        <v>15.254511817274205</v>
      </c>
      <c r="H543" s="102">
        <v>15.174657381145586</v>
      </c>
      <c r="I543" s="102">
        <v>14.542622301009573</v>
      </c>
      <c r="J543" s="102">
        <v>16.383109304385965</v>
      </c>
      <c r="K543" s="102">
        <v>17.455158669946996</v>
      </c>
      <c r="L543" s="102">
        <v>16.781816675821716</v>
      </c>
      <c r="M543" s="102">
        <v>14.798874240461503</v>
      </c>
      <c r="N543" s="102">
        <v>15.923512804282092</v>
      </c>
      <c r="O543" s="102">
        <v>16.383532015621668</v>
      </c>
      <c r="P543" s="102">
        <v>14.340113048006124</v>
      </c>
      <c r="Q543" s="102">
        <v>14.564086532002424</v>
      </c>
      <c r="R543" s="102">
        <v>14.400096664139491</v>
      </c>
      <c r="S543" s="102">
        <v>15.25622755239587</v>
      </c>
      <c r="T543" s="102">
        <v>13.847389268010732</v>
      </c>
      <c r="U543" s="102">
        <v>17.169092683625266</v>
      </c>
      <c r="V543" s="102">
        <v>12.471059280879892</v>
      </c>
      <c r="W543" s="102">
        <v>13.571852457752811</v>
      </c>
      <c r="X543" s="102">
        <v>19.402666109558147</v>
      </c>
      <c r="Y543" s="102">
        <v>19.292012779005912</v>
      </c>
      <c r="DA543" s="131" t="s">
        <v>4516</v>
      </c>
    </row>
    <row r="544" spans="1:105" ht="12" customHeight="1" x14ac:dyDescent="0.25">
      <c r="A544" s="107" t="s">
        <v>121</v>
      </c>
      <c r="B544" s="105"/>
      <c r="C544" s="105">
        <v>17.195313364077581</v>
      </c>
      <c r="D544" s="105">
        <v>17.017823756228026</v>
      </c>
      <c r="E544" s="105">
        <v>16.33625557939461</v>
      </c>
      <c r="F544" s="105">
        <v>16.087912620147289</v>
      </c>
      <c r="G544" s="105">
        <v>14.468217935776021</v>
      </c>
      <c r="H544" s="105">
        <v>14.39422191643459</v>
      </c>
      <c r="I544" s="105">
        <v>13.840997188701762</v>
      </c>
      <c r="J544" s="105">
        <v>15.566035598224172</v>
      </c>
      <c r="K544" s="105">
        <v>16.591392522375447</v>
      </c>
      <c r="L544" s="105">
        <v>15.946860061504351</v>
      </c>
      <c r="M544" s="105">
        <v>14.084170607479487</v>
      </c>
      <c r="N544" s="105">
        <v>15.171280755876937</v>
      </c>
      <c r="O544" s="105">
        <v>15.637144326181737</v>
      </c>
      <c r="P544" s="105">
        <v>13.726384921765373</v>
      </c>
      <c r="Q544" s="105">
        <v>13.972143705055794</v>
      </c>
      <c r="R544" s="105">
        <v>13.844618504670528</v>
      </c>
      <c r="S544" s="105">
        <v>14.690920543869652</v>
      </c>
      <c r="T544" s="105">
        <v>13.357469048751076</v>
      </c>
      <c r="U544" s="105">
        <v>16.585019672516946</v>
      </c>
      <c r="V544" s="105">
        <v>12.063978962226253</v>
      </c>
      <c r="W544" s="105">
        <v>13.1279405884989</v>
      </c>
      <c r="X544" s="105">
        <v>18.819440169258137</v>
      </c>
      <c r="Y544" s="105">
        <v>18.792576502527115</v>
      </c>
      <c r="DA544" s="132" t="s">
        <v>4517</v>
      </c>
    </row>
    <row r="545" spans="1:105" ht="12" customHeight="1" x14ac:dyDescent="0.25">
      <c r="A545" s="108" t="s">
        <v>53</v>
      </c>
      <c r="B545" s="99"/>
      <c r="C545" s="99">
        <v>14.494745171869807</v>
      </c>
      <c r="D545" s="99">
        <v>14.370163465460976</v>
      </c>
      <c r="E545" s="99">
        <v>13.741486216862919</v>
      </c>
      <c r="F545" s="99">
        <v>13.543442347423747</v>
      </c>
      <c r="G545" s="99">
        <v>12.218142514664404</v>
      </c>
      <c r="H545" s="99">
        <v>12.14453852691932</v>
      </c>
      <c r="I545" s="99">
        <v>11.803946522813312</v>
      </c>
      <c r="J545" s="99">
        <v>13.171884827890711</v>
      </c>
      <c r="K545" s="99">
        <v>14.038608791688331</v>
      </c>
      <c r="L545" s="99">
        <v>13.453825277973298</v>
      </c>
      <c r="M545" s="99">
        <v>11.907176843221233</v>
      </c>
      <c r="N545" s="99">
        <v>12.799689025779093</v>
      </c>
      <c r="O545" s="99">
        <v>13.152023556516665</v>
      </c>
      <c r="P545" s="99">
        <v>11.522283922273443</v>
      </c>
      <c r="Q545" s="99">
        <v>11.684091067204626</v>
      </c>
      <c r="R545" s="99">
        <v>11.583736109667193</v>
      </c>
      <c r="S545" s="99">
        <v>12.272944312262815</v>
      </c>
      <c r="T545" s="99">
        <v>11.150645945641084</v>
      </c>
      <c r="U545" s="99">
        <v>13.81012008974781</v>
      </c>
      <c r="V545" s="99">
        <v>10.021151163828902</v>
      </c>
      <c r="W545" s="99">
        <v>10.781395869586992</v>
      </c>
      <c r="X545" s="99">
        <v>15.410936771022953</v>
      </c>
      <c r="Y545" s="99">
        <v>15.571880458713936</v>
      </c>
      <c r="DA545" s="63" t="s">
        <v>4518</v>
      </c>
    </row>
    <row r="546" spans="1:105" ht="12" customHeight="1" x14ac:dyDescent="0.25">
      <c r="A546" s="108" t="s">
        <v>52</v>
      </c>
      <c r="B546" s="99"/>
      <c r="C546" s="99">
        <v>2.7005681922077724</v>
      </c>
      <c r="D546" s="99">
        <v>2.6476602907670519</v>
      </c>
      <c r="E546" s="99">
        <v>2.594769362531693</v>
      </c>
      <c r="F546" s="99">
        <v>2.5444702727235442</v>
      </c>
      <c r="G546" s="99">
        <v>2.2500754211116214</v>
      </c>
      <c r="H546" s="99">
        <v>2.2496833895152673</v>
      </c>
      <c r="I546" s="99">
        <v>2.0370506658884495</v>
      </c>
      <c r="J546" s="99">
        <v>2.3941507703334635</v>
      </c>
      <c r="K546" s="99">
        <v>2.5527837306871208</v>
      </c>
      <c r="L546" s="99">
        <v>2.4930347835310491</v>
      </c>
      <c r="M546" s="99">
        <v>2.1769937642582553</v>
      </c>
      <c r="N546" s="99">
        <v>2.3715917300978431</v>
      </c>
      <c r="O546" s="99">
        <v>2.4851207696650679</v>
      </c>
      <c r="P546" s="99">
        <v>2.2041009994919309</v>
      </c>
      <c r="Q546" s="99">
        <v>2.2880526378511674</v>
      </c>
      <c r="R546" s="99">
        <v>2.2608823950033377</v>
      </c>
      <c r="S546" s="99">
        <v>2.4179762316068367</v>
      </c>
      <c r="T546" s="99">
        <v>2.2068231031099925</v>
      </c>
      <c r="U546" s="99">
        <v>2.7748995827691405</v>
      </c>
      <c r="V546" s="99">
        <v>2.0428277983973522</v>
      </c>
      <c r="W546" s="99">
        <v>2.3465447189119093</v>
      </c>
      <c r="X546" s="99">
        <v>3.4085033982351858</v>
      </c>
      <c r="Y546" s="99">
        <v>3.2206960438131764</v>
      </c>
      <c r="DA546" s="63" t="s">
        <v>4519</v>
      </c>
    </row>
    <row r="547" spans="1:105" ht="12" customHeight="1" x14ac:dyDescent="0.25">
      <c r="A547" s="121" t="s">
        <v>54</v>
      </c>
      <c r="B547" s="123"/>
      <c r="C547" s="123">
        <v>1.8301463246936669</v>
      </c>
      <c r="D547" s="123">
        <v>1.7981844034131629</v>
      </c>
      <c r="E547" s="123">
        <v>1.7958351547766047</v>
      </c>
      <c r="F547" s="123">
        <v>1.723495528877744</v>
      </c>
      <c r="G547" s="123">
        <v>1.5564652554797171</v>
      </c>
      <c r="H547" s="123">
        <v>1.5111144803947982</v>
      </c>
      <c r="I547" s="123">
        <v>1.5164355315890501</v>
      </c>
      <c r="J547" s="123">
        <v>1.8805981310979285</v>
      </c>
      <c r="K547" s="123">
        <v>2.0753471110086146</v>
      </c>
      <c r="L547" s="123">
        <v>1.9796014145019352</v>
      </c>
      <c r="M547" s="123">
        <v>1.6740816438352255</v>
      </c>
      <c r="N547" s="123">
        <v>1.8972330327778444</v>
      </c>
      <c r="O547" s="123">
        <v>2.0131446370395039</v>
      </c>
      <c r="P547" s="123">
        <v>1.8262271163185029</v>
      </c>
      <c r="Q547" s="123">
        <v>1.9245867994717647</v>
      </c>
      <c r="R547" s="123">
        <v>1.8790738604366395</v>
      </c>
      <c r="S547" s="123">
        <v>2.0252283940431899</v>
      </c>
      <c r="T547" s="123">
        <v>1.912992751222103</v>
      </c>
      <c r="U547" s="123">
        <v>2.4526868715899401</v>
      </c>
      <c r="V547" s="123">
        <v>2.3968268697833324</v>
      </c>
      <c r="W547" s="123">
        <v>2.6922032638187394</v>
      </c>
      <c r="X547" s="123">
        <v>3.8812413996859765</v>
      </c>
      <c r="Y547" s="123">
        <v>3.6331015665673179</v>
      </c>
      <c r="DA547" s="130" t="s">
        <v>4520</v>
      </c>
    </row>
    <row r="548" spans="1:105" ht="12" customHeight="1" x14ac:dyDescent="0.25">
      <c r="A548" s="97" t="s">
        <v>202</v>
      </c>
      <c r="B548" s="99"/>
      <c r="C548" s="99">
        <v>0</v>
      </c>
      <c r="D548" s="99">
        <v>0</v>
      </c>
      <c r="E548" s="99">
        <v>0</v>
      </c>
      <c r="F548" s="99">
        <v>0</v>
      </c>
      <c r="G548" s="99">
        <v>0</v>
      </c>
      <c r="H548" s="99">
        <v>0</v>
      </c>
      <c r="I548" s="99">
        <v>0</v>
      </c>
      <c r="J548" s="99">
        <v>0</v>
      </c>
      <c r="K548" s="99">
        <v>0</v>
      </c>
      <c r="L548" s="99">
        <v>0</v>
      </c>
      <c r="M548" s="99">
        <v>0</v>
      </c>
      <c r="N548" s="99">
        <v>0</v>
      </c>
      <c r="O548" s="99">
        <v>0</v>
      </c>
      <c r="P548" s="99">
        <v>0</v>
      </c>
      <c r="Q548" s="99">
        <v>0</v>
      </c>
      <c r="R548" s="99">
        <v>0</v>
      </c>
      <c r="S548" s="99">
        <v>0</v>
      </c>
      <c r="T548" s="99">
        <v>0</v>
      </c>
      <c r="U548" s="99">
        <v>0</v>
      </c>
      <c r="V548" s="99">
        <v>0</v>
      </c>
      <c r="W548" s="99">
        <v>0</v>
      </c>
      <c r="X548" s="99">
        <v>0</v>
      </c>
      <c r="Y548" s="99">
        <v>0</v>
      </c>
      <c r="DA548" s="63" t="s">
        <v>4521</v>
      </c>
    </row>
    <row r="549" spans="1:105" ht="12" customHeight="1" x14ac:dyDescent="0.25">
      <c r="A549" s="97" t="s">
        <v>50</v>
      </c>
      <c r="B549" s="99"/>
      <c r="C549" s="99">
        <v>2.4247980726736515</v>
      </c>
      <c r="D549" s="99">
        <v>2.2589001698877893</v>
      </c>
      <c r="E549" s="99">
        <v>2.5242825000961333</v>
      </c>
      <c r="F549" s="99">
        <v>2.1368147180573285</v>
      </c>
      <c r="G549" s="99">
        <v>2.3062148238807083</v>
      </c>
      <c r="H549" s="99">
        <v>1.2135877542340761</v>
      </c>
      <c r="I549" s="99">
        <v>1.6037618933930293</v>
      </c>
      <c r="J549" s="99">
        <v>2.58900145961488</v>
      </c>
      <c r="K549" s="99">
        <v>3.1611871834889831</v>
      </c>
      <c r="L549" s="99">
        <v>2.3995567384227732</v>
      </c>
      <c r="M549" s="99">
        <v>1.9709438376891222</v>
      </c>
      <c r="N549" s="99">
        <v>1.7999843096253694</v>
      </c>
      <c r="O549" s="99">
        <v>2.5786776573502128</v>
      </c>
      <c r="P549" s="99">
        <v>2.2449186607936333</v>
      </c>
      <c r="Q549" s="99">
        <v>2.8988778631904104</v>
      </c>
      <c r="R549" s="99">
        <v>2.3182322795339729</v>
      </c>
      <c r="S549" s="99">
        <v>2.6428330940383664</v>
      </c>
      <c r="T549" s="99">
        <v>2.6025654375410139</v>
      </c>
      <c r="U549" s="99">
        <v>3.4262791382354654</v>
      </c>
      <c r="V549" s="99">
        <v>3.2943134967750272</v>
      </c>
      <c r="W549" s="99">
        <v>3.9664363889477743</v>
      </c>
      <c r="X549" s="99">
        <v>5.5450680928945362</v>
      </c>
      <c r="Y549" s="99">
        <v>4.834902100498252</v>
      </c>
      <c r="DA549" s="63" t="s">
        <v>4522</v>
      </c>
    </row>
    <row r="550" spans="1:105" ht="12" customHeight="1" x14ac:dyDescent="0.25">
      <c r="A550" s="109" t="s">
        <v>120</v>
      </c>
      <c r="B550" s="110"/>
      <c r="C550" s="110">
        <v>1.7379400313223117</v>
      </c>
      <c r="D550" s="110">
        <v>1.7314622271588835</v>
      </c>
      <c r="E550" s="110">
        <v>1.692724944262793</v>
      </c>
      <c r="F550" s="110">
        <v>1.6905705368747095</v>
      </c>
      <c r="G550" s="110">
        <v>1.4915669958182847</v>
      </c>
      <c r="H550" s="110">
        <v>1.5348646281145384</v>
      </c>
      <c r="I550" s="110">
        <v>1.506428971923983</v>
      </c>
      <c r="J550" s="110">
        <v>1.7552860645858008</v>
      </c>
      <c r="K550" s="110">
        <v>1.9459257376069048</v>
      </c>
      <c r="L550" s="110">
        <v>1.9597951206692645</v>
      </c>
      <c r="M550" s="110">
        <v>1.6707405929941028</v>
      </c>
      <c r="N550" s="110">
        <v>1.8995664701581423</v>
      </c>
      <c r="O550" s="110">
        <v>1.9683886194463334</v>
      </c>
      <c r="P550" s="110">
        <v>1.7743716762535726</v>
      </c>
      <c r="Q550" s="110">
        <v>1.8241153942260904</v>
      </c>
      <c r="R550" s="110">
        <v>1.8366436295643973</v>
      </c>
      <c r="S550" s="110">
        <v>1.9944168354090615</v>
      </c>
      <c r="T550" s="110">
        <v>1.8942752402936214</v>
      </c>
      <c r="U550" s="110">
        <v>2.4187612873213067</v>
      </c>
      <c r="V550" s="110">
        <v>2.3552504090663073</v>
      </c>
      <c r="W550" s="110">
        <v>2.6203014235370241</v>
      </c>
      <c r="X550" s="110">
        <v>3.8113878921687099</v>
      </c>
      <c r="Y550" s="110">
        <v>3.5990998432457251</v>
      </c>
      <c r="DA550" s="60" t="s">
        <v>4523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155.52819388476524</v>
      </c>
      <c r="D552" s="118">
        <f t="shared" si="268"/>
        <v>156.1169081771294</v>
      </c>
      <c r="E552" s="118">
        <f t="shared" si="268"/>
        <v>153.88686159052187</v>
      </c>
      <c r="F552" s="118">
        <f t="shared" si="268"/>
        <v>149.29639010305962</v>
      </c>
      <c r="G552" s="118">
        <f t="shared" si="268"/>
        <v>141.0209796612431</v>
      </c>
      <c r="H552" s="118">
        <f t="shared" si="268"/>
        <v>139.61153855192256</v>
      </c>
      <c r="I552" s="118">
        <f t="shared" si="268"/>
        <v>134.97761488639517</v>
      </c>
      <c r="J552" s="118">
        <f t="shared" si="268"/>
        <v>140.71581044938699</v>
      </c>
      <c r="K552" s="118">
        <f t="shared" si="268"/>
        <v>145.63587023154577</v>
      </c>
      <c r="L552" s="118">
        <f t="shared" si="268"/>
        <v>156.45442116983159</v>
      </c>
      <c r="M552" s="118">
        <f t="shared" si="268"/>
        <v>128.19709315198821</v>
      </c>
      <c r="N552" s="118">
        <f t="shared" si="268"/>
        <v>140.10367303199175</v>
      </c>
      <c r="O552" s="118">
        <f t="shared" si="268"/>
        <v>131.78393336563229</v>
      </c>
      <c r="P552" s="118">
        <f t="shared" si="268"/>
        <v>125.43130229279024</v>
      </c>
      <c r="Q552" s="118">
        <f t="shared" si="268"/>
        <v>117.30756525597539</v>
      </c>
      <c r="R552" s="118">
        <f t="shared" ref="R552:V552" si="269">R553+R556+R558+R571</f>
        <v>123.63884131074171</v>
      </c>
      <c r="S552" s="118">
        <f t="shared" si="269"/>
        <v>120.98998633102291</v>
      </c>
      <c r="T552" s="118">
        <f t="shared" si="269"/>
        <v>113.14819560055076</v>
      </c>
      <c r="U552" s="118">
        <f t="shared" si="269"/>
        <v>115.29537204378218</v>
      </c>
      <c r="V552" s="118">
        <f t="shared" si="269"/>
        <v>94.592704219535946</v>
      </c>
      <c r="W552" s="118">
        <f t="shared" ref="W552:Y552" si="270">W553+W556+W558+W571</f>
        <v>98.38541294443813</v>
      </c>
      <c r="X552" s="118">
        <f t="shared" si="270"/>
        <v>93.743439376897015</v>
      </c>
      <c r="Y552" s="118">
        <f t="shared" si="270"/>
        <v>80.268301263446688</v>
      </c>
      <c r="DA552" s="129" t="s">
        <v>4669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140.55774376347617</v>
      </c>
      <c r="D553" s="123">
        <f t="shared" si="271"/>
        <v>141.30735399402423</v>
      </c>
      <c r="E553" s="123">
        <f t="shared" si="271"/>
        <v>139.65556094220861</v>
      </c>
      <c r="F553" s="123">
        <f t="shared" si="271"/>
        <v>135.21518333253843</v>
      </c>
      <c r="G553" s="123">
        <f t="shared" si="271"/>
        <v>128.26631579653284</v>
      </c>
      <c r="H553" s="123">
        <f t="shared" si="271"/>
        <v>126.9639893290186</v>
      </c>
      <c r="I553" s="123">
        <f t="shared" si="271"/>
        <v>122.89231580096238</v>
      </c>
      <c r="J553" s="123">
        <f t="shared" si="271"/>
        <v>126.65817782103757</v>
      </c>
      <c r="K553" s="123">
        <f t="shared" si="271"/>
        <v>130.803048442815</v>
      </c>
      <c r="L553" s="123">
        <f t="shared" si="271"/>
        <v>141.92649149946911</v>
      </c>
      <c r="M553" s="123">
        <f t="shared" si="271"/>
        <v>115.6086136234475</v>
      </c>
      <c r="N553" s="123">
        <f t="shared" si="271"/>
        <v>126.23462155755882</v>
      </c>
      <c r="O553" s="123">
        <f t="shared" si="271"/>
        <v>117.26597847538147</v>
      </c>
      <c r="P553" s="123">
        <f t="shared" si="271"/>
        <v>112.59443427372088</v>
      </c>
      <c r="Q553" s="123">
        <f t="shared" si="271"/>
        <v>103.93930091621644</v>
      </c>
      <c r="R553" s="123">
        <f t="shared" ref="R553:V553" si="272">SUM(R554:R555)</f>
        <v>110.4264541268134</v>
      </c>
      <c r="S553" s="123">
        <f t="shared" si="272"/>
        <v>106.88217252048605</v>
      </c>
      <c r="T553" s="123">
        <f t="shared" si="272"/>
        <v>99.967734152312303</v>
      </c>
      <c r="U553" s="123">
        <f t="shared" si="272"/>
        <v>98.673325082471464</v>
      </c>
      <c r="V553" s="123">
        <f t="shared" si="272"/>
        <v>81.58446874580865</v>
      </c>
      <c r="W553" s="123">
        <f t="shared" ref="W553:Y553" si="273">SUM(W554:W555)</f>
        <v>83.977321086110365</v>
      </c>
      <c r="X553" s="123">
        <f t="shared" si="273"/>
        <v>73.457775248817541</v>
      </c>
      <c r="Y553" s="123">
        <f t="shared" si="273"/>
        <v>59.054194332132241</v>
      </c>
      <c r="DA553" s="130" t="s">
        <v>4670</v>
      </c>
    </row>
    <row r="554" spans="1:105" ht="12" customHeight="1" x14ac:dyDescent="0.25">
      <c r="A554" s="97" t="s">
        <v>199</v>
      </c>
      <c r="B554" s="99"/>
      <c r="C554" s="99">
        <v>139.26734950069783</v>
      </c>
      <c r="D554" s="99">
        <v>140.04239458573792</v>
      </c>
      <c r="E554" s="99">
        <v>138.42393709511492</v>
      </c>
      <c r="F554" s="99">
        <v>134.05638904655146</v>
      </c>
      <c r="G554" s="99">
        <v>127.18686453645495</v>
      </c>
      <c r="H554" s="99">
        <v>125.91275787331949</v>
      </c>
      <c r="I554" s="99">
        <v>121.88977987871837</v>
      </c>
      <c r="J554" s="99">
        <v>125.6437629955562</v>
      </c>
      <c r="K554" s="99">
        <v>129.76657347818568</v>
      </c>
      <c r="L554" s="99">
        <v>140.80889845076288</v>
      </c>
      <c r="M554" s="99">
        <v>114.71714056636621</v>
      </c>
      <c r="N554" s="99">
        <v>125.26781583950499</v>
      </c>
      <c r="O554" s="99">
        <v>116.38058225222942</v>
      </c>
      <c r="P554" s="99">
        <v>111.7529772816507</v>
      </c>
      <c r="Q554" s="99">
        <v>103.17099423883863</v>
      </c>
      <c r="R554" s="99">
        <v>109.61199516036837</v>
      </c>
      <c r="S554" s="99">
        <v>106.10165089735928</v>
      </c>
      <c r="T554" s="99">
        <v>99.245490998017573</v>
      </c>
      <c r="U554" s="99">
        <v>97.964508495786575</v>
      </c>
      <c r="V554" s="99">
        <v>81.000559539197397</v>
      </c>
      <c r="W554" s="99">
        <v>83.373892596962293</v>
      </c>
      <c r="X554" s="99">
        <v>72.933495282168138</v>
      </c>
      <c r="Y554" s="99">
        <v>58.632993945188147</v>
      </c>
      <c r="DA554" s="63" t="s">
        <v>4671</v>
      </c>
    </row>
    <row r="555" spans="1:105" ht="12" customHeight="1" x14ac:dyDescent="0.25">
      <c r="A555" s="97" t="s">
        <v>53</v>
      </c>
      <c r="B555" s="99"/>
      <c r="C555" s="99">
        <v>1.2903942627783462</v>
      </c>
      <c r="D555" s="99">
        <v>1.2649594082863145</v>
      </c>
      <c r="E555" s="99">
        <v>1.2316238470936771</v>
      </c>
      <c r="F555" s="99">
        <v>1.1587942859869806</v>
      </c>
      <c r="G555" s="99">
        <v>1.079451260077898</v>
      </c>
      <c r="H555" s="99">
        <v>1.0512314556991069</v>
      </c>
      <c r="I555" s="99">
        <v>1.0025359222440005</v>
      </c>
      <c r="J555" s="99">
        <v>1.0144148254813672</v>
      </c>
      <c r="K555" s="99">
        <v>1.0364749646293332</v>
      </c>
      <c r="L555" s="99">
        <v>1.1175930487062125</v>
      </c>
      <c r="M555" s="99">
        <v>0.89147305708128932</v>
      </c>
      <c r="N555" s="99">
        <v>0.9668057180538302</v>
      </c>
      <c r="O555" s="99">
        <v>0.88539622315205457</v>
      </c>
      <c r="P555" s="99">
        <v>0.84145699207017632</v>
      </c>
      <c r="Q555" s="99">
        <v>0.76830667737780733</v>
      </c>
      <c r="R555" s="99">
        <v>0.81445896644502602</v>
      </c>
      <c r="S555" s="99">
        <v>0.78052162312677553</v>
      </c>
      <c r="T555" s="99">
        <v>0.72224315429473462</v>
      </c>
      <c r="U555" s="99">
        <v>0.70881658668488301</v>
      </c>
      <c r="V555" s="99">
        <v>0.58390920661125123</v>
      </c>
      <c r="W555" s="99">
        <v>0.60342848914806813</v>
      </c>
      <c r="X555" s="99">
        <v>0.5242799666494049</v>
      </c>
      <c r="Y555" s="99">
        <v>0.42120038694409312</v>
      </c>
      <c r="DA555" s="63" t="s">
        <v>4672</v>
      </c>
    </row>
    <row r="556" spans="1:105" ht="12" customHeight="1" x14ac:dyDescent="0.25">
      <c r="A556" s="121" t="s">
        <v>92</v>
      </c>
      <c r="B556" s="123"/>
      <c r="C556" s="123">
        <f t="shared" ref="C556:Y556" si="274">C557</f>
        <v>0.22501537276166783</v>
      </c>
      <c r="D556" s="123">
        <f t="shared" si="274"/>
        <v>0.20624579123513936</v>
      </c>
      <c r="E556" s="123">
        <f t="shared" si="274"/>
        <v>0.16206284569480725</v>
      </c>
      <c r="F556" s="123">
        <f t="shared" si="274"/>
        <v>0.18285384071737976</v>
      </c>
      <c r="G556" s="123">
        <f t="shared" si="274"/>
        <v>0.27963809792078054</v>
      </c>
      <c r="H556" s="123">
        <f t="shared" si="274"/>
        <v>0.24065759632188216</v>
      </c>
      <c r="I556" s="123">
        <f t="shared" si="274"/>
        <v>0.178020568393044</v>
      </c>
      <c r="J556" s="123">
        <f t="shared" si="274"/>
        <v>0.36216768930608989</v>
      </c>
      <c r="K556" s="123">
        <f t="shared" si="274"/>
        <v>0.18092114961502603</v>
      </c>
      <c r="L556" s="123">
        <f t="shared" si="274"/>
        <v>0.31440668551156264</v>
      </c>
      <c r="M556" s="123">
        <f t="shared" si="274"/>
        <v>0.15276965943065504</v>
      </c>
      <c r="N556" s="123">
        <f t="shared" si="274"/>
        <v>0.29198493260417546</v>
      </c>
      <c r="O556" s="123">
        <f t="shared" si="274"/>
        <v>0.33937822584442368</v>
      </c>
      <c r="P556" s="123">
        <f t="shared" si="274"/>
        <v>0.1952980561738614</v>
      </c>
      <c r="Q556" s="123">
        <f t="shared" si="274"/>
        <v>0.29341450216854875</v>
      </c>
      <c r="R556" s="123">
        <f t="shared" si="274"/>
        <v>0.17254217944854977</v>
      </c>
      <c r="S556" s="123">
        <f t="shared" si="274"/>
        <v>0.12449564552513169</v>
      </c>
      <c r="T556" s="123">
        <f t="shared" si="274"/>
        <v>0.24251148556447366</v>
      </c>
      <c r="U556" s="123">
        <f t="shared" si="274"/>
        <v>0.34550893910372943</v>
      </c>
      <c r="V556" s="123">
        <f t="shared" si="274"/>
        <v>0.56500842412172669</v>
      </c>
      <c r="W556" s="123">
        <f t="shared" si="274"/>
        <v>0.68029043931226785</v>
      </c>
      <c r="X556" s="123">
        <f t="shared" si="274"/>
        <v>0.26123529447239291</v>
      </c>
      <c r="Y556" s="123">
        <f t="shared" si="274"/>
        <v>1.3026633632171671</v>
      </c>
      <c r="DA556" s="130" t="s">
        <v>4673</v>
      </c>
    </row>
    <row r="557" spans="1:105" ht="12" customHeight="1" x14ac:dyDescent="0.25">
      <c r="A557" s="97" t="s">
        <v>53</v>
      </c>
      <c r="B557" s="99"/>
      <c r="C557" s="99">
        <f>RES_hhdet_in_tess!C86</f>
        <v>0.22501537276166783</v>
      </c>
      <c r="D557" s="99">
        <f>RES_hhdet_in_tess!D86</f>
        <v>0.20624579123513936</v>
      </c>
      <c r="E557" s="99">
        <f>RES_hhdet_in_tess!E86</f>
        <v>0.16206284569480725</v>
      </c>
      <c r="F557" s="99">
        <f>RES_hhdet_in_tess!F86</f>
        <v>0.18285384071737976</v>
      </c>
      <c r="G557" s="99">
        <f>RES_hhdet_in_tess!G86</f>
        <v>0.27963809792078054</v>
      </c>
      <c r="H557" s="99">
        <f>RES_hhdet_in_tess!H86</f>
        <v>0.24065759632188216</v>
      </c>
      <c r="I557" s="99">
        <f>RES_hhdet_in_tess!I86</f>
        <v>0.178020568393044</v>
      </c>
      <c r="J557" s="99">
        <f>RES_hhdet_in_tess!J86</f>
        <v>0.36216768930608989</v>
      </c>
      <c r="K557" s="99">
        <f>RES_hhdet_in_tess!K86</f>
        <v>0.18092114961502603</v>
      </c>
      <c r="L557" s="99">
        <f>RES_hhdet_in_tess!L86</f>
        <v>0.31440668551156264</v>
      </c>
      <c r="M557" s="99">
        <f>RES_hhdet_in_tess!M86</f>
        <v>0.15276965943065504</v>
      </c>
      <c r="N557" s="99">
        <f>RES_hhdet_in_tess!N86</f>
        <v>0.29198493260417546</v>
      </c>
      <c r="O557" s="99">
        <f>RES_hhdet_in_tess!O86</f>
        <v>0.33937822584442368</v>
      </c>
      <c r="P557" s="99">
        <f>RES_hhdet_in_tess!P86</f>
        <v>0.1952980561738614</v>
      </c>
      <c r="Q557" s="99">
        <f>RES_hhdet_in_tess!Q86</f>
        <v>0.29341450216854875</v>
      </c>
      <c r="R557" s="99">
        <f>RES_hhdet_in_tess!R86</f>
        <v>0.17254217944854977</v>
      </c>
      <c r="S557" s="99">
        <f>RES_hhdet_in_tess!S86</f>
        <v>0.12449564552513169</v>
      </c>
      <c r="T557" s="99">
        <f>RES_hhdet_in_tess!T86</f>
        <v>0.24251148556447366</v>
      </c>
      <c r="U557" s="99">
        <f>RES_hhdet_in_tess!U86</f>
        <v>0.34550893910372943</v>
      </c>
      <c r="V557" s="99">
        <f>RES_hhdet_in_tess!V86</f>
        <v>0.56500842412172669</v>
      </c>
      <c r="W557" s="99">
        <f>RES_hhdet_in_tess!W86</f>
        <v>0.68029043931226785</v>
      </c>
      <c r="X557" s="99">
        <f>RES_hhdet_in_tess!X86</f>
        <v>0.26123529447239291</v>
      </c>
      <c r="Y557" s="99">
        <f>RES_hhdet_in_tess!Y86</f>
        <v>1.3026633632171671</v>
      </c>
      <c r="DA557" s="63" t="s">
        <v>4674</v>
      </c>
    </row>
    <row r="558" spans="1:105" ht="12" customHeight="1" x14ac:dyDescent="0.25">
      <c r="A558" s="121" t="s">
        <v>55</v>
      </c>
      <c r="B558" s="123"/>
      <c r="C558" s="123">
        <v>13.378224224210097</v>
      </c>
      <c r="D558" s="123">
        <v>13.252827493049434</v>
      </c>
      <c r="E558" s="123">
        <v>12.72277347102408</v>
      </c>
      <c r="F558" s="123">
        <v>12.581879545827988</v>
      </c>
      <c r="G558" s="123">
        <v>11.290674587798319</v>
      </c>
      <c r="H558" s="123">
        <v>11.241016187407292</v>
      </c>
      <c r="I558" s="123">
        <v>10.747154966588491</v>
      </c>
      <c r="J558" s="123">
        <v>12.28393123347464</v>
      </c>
      <c r="K558" s="123">
        <v>13.076081064832417</v>
      </c>
      <c r="L558" s="123">
        <v>12.6719525624822</v>
      </c>
      <c r="M558" s="123">
        <v>11.116037122869983</v>
      </c>
      <c r="N558" s="123">
        <v>12.077430165086859</v>
      </c>
      <c r="O558" s="123">
        <v>12.602601889697164</v>
      </c>
      <c r="P558" s="123">
        <v>11.214439756970505</v>
      </c>
      <c r="Q558" s="123">
        <v>11.557911849674154</v>
      </c>
      <c r="R558" s="123">
        <v>11.526680396432047</v>
      </c>
      <c r="S558" s="123">
        <v>12.304184303041351</v>
      </c>
      <c r="T558" s="123">
        <v>11.310751429312797</v>
      </c>
      <c r="U558" s="123">
        <v>14.15995914795648</v>
      </c>
      <c r="V558" s="123">
        <v>10.353651267694021</v>
      </c>
      <c r="W558" s="123">
        <v>11.368961108682885</v>
      </c>
      <c r="X558" s="123">
        <v>16.576736692640591</v>
      </c>
      <c r="Y558" s="123">
        <v>16.642072449635631</v>
      </c>
      <c r="DA558" s="130" t="s">
        <v>4675</v>
      </c>
    </row>
    <row r="559" spans="1:105" ht="12" customHeight="1" x14ac:dyDescent="0.25">
      <c r="A559" s="97" t="s">
        <v>132</v>
      </c>
      <c r="B559" s="99"/>
      <c r="C559" s="99">
        <v>13.378111282078715</v>
      </c>
      <c r="D559" s="99">
        <v>13.323264689000705</v>
      </c>
      <c r="E559" s="99">
        <v>12.485606345842005</v>
      </c>
      <c r="F559" s="99">
        <v>12.737057707017465</v>
      </c>
      <c r="G559" s="99">
        <v>11.183938323006249</v>
      </c>
      <c r="H559" s="99">
        <v>11.06252989158552</v>
      </c>
      <c r="I559" s="99">
        <v>10.552252435406947</v>
      </c>
      <c r="J559" s="99">
        <v>12.435825966879339</v>
      </c>
      <c r="K559" s="99">
        <v>13.193495452259636</v>
      </c>
      <c r="L559" s="99">
        <v>13.004055955547132</v>
      </c>
      <c r="M559" s="99">
        <v>11.018324828942221</v>
      </c>
      <c r="N559" s="99">
        <v>12.036902191839506</v>
      </c>
      <c r="O559" s="99">
        <v>12.631027972320998</v>
      </c>
      <c r="P559" s="99">
        <v>11.302218098249439</v>
      </c>
      <c r="Q559" s="99">
        <v>11.566489090521628</v>
      </c>
      <c r="R559" s="99">
        <v>11.423732835272814</v>
      </c>
      <c r="S559" s="99">
        <v>12.110447979330708</v>
      </c>
      <c r="T559" s="99">
        <v>11.274695610788752</v>
      </c>
      <c r="U559" s="99">
        <v>14.115413786518294</v>
      </c>
      <c r="V559" s="99">
        <v>10.238153017481785</v>
      </c>
      <c r="W559" s="99">
        <v>11.275997560879256</v>
      </c>
      <c r="X559" s="99">
        <v>16.626746890042369</v>
      </c>
      <c r="Y559" s="99">
        <v>16.515119349172927</v>
      </c>
      <c r="DA559" s="63" t="s">
        <v>4676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12.737397681078429</v>
      </c>
      <c r="G560" s="99">
        <v>0</v>
      </c>
      <c r="H560" s="99">
        <v>11.062701739971873</v>
      </c>
      <c r="I560" s="99">
        <v>10.553055134794993</v>
      </c>
      <c r="J560" s="99">
        <v>12.43834729169923</v>
      </c>
      <c r="K560" s="99">
        <v>13.194682204555759</v>
      </c>
      <c r="L560" s="99">
        <v>13.005109533198281</v>
      </c>
      <c r="M560" s="99">
        <v>11.018389158135662</v>
      </c>
      <c r="N560" s="99">
        <v>12.035239472884662</v>
      </c>
      <c r="O560" s="99">
        <v>12.630993540519018</v>
      </c>
      <c r="P560" s="99">
        <v>11.30305213298964</v>
      </c>
      <c r="Q560" s="99">
        <v>11.566114415008467</v>
      </c>
      <c r="R560" s="99">
        <v>11.422236222110895</v>
      </c>
      <c r="S560" s="99">
        <v>12.110279999575438</v>
      </c>
      <c r="T560" s="99">
        <v>11.275726175517731</v>
      </c>
      <c r="U560" s="99">
        <v>14.11839559052493</v>
      </c>
      <c r="V560" s="99">
        <v>10.24138348062435</v>
      </c>
      <c r="W560" s="99">
        <v>11.279204291995002</v>
      </c>
      <c r="X560" s="99">
        <v>16.637392740138786</v>
      </c>
      <c r="Y560" s="99">
        <v>16.523483062875773</v>
      </c>
      <c r="DA560" s="63" t="s">
        <v>4677</v>
      </c>
    </row>
    <row r="561" spans="1:105" ht="12" customHeight="1" x14ac:dyDescent="0.25">
      <c r="A561" s="100" t="s">
        <v>199</v>
      </c>
      <c r="B561" s="102"/>
      <c r="C561" s="102">
        <v>0</v>
      </c>
      <c r="D561" s="102">
        <v>0</v>
      </c>
      <c r="E561" s="102">
        <v>0</v>
      </c>
      <c r="F561" s="102">
        <v>10.157838038018152</v>
      </c>
      <c r="G561" s="102">
        <v>0</v>
      </c>
      <c r="H561" s="102">
        <v>8.8531267363618014</v>
      </c>
      <c r="I561" s="102">
        <v>8.5651151076719909</v>
      </c>
      <c r="J561" s="102">
        <v>9.9991739026671755</v>
      </c>
      <c r="K561" s="102">
        <v>10.611149177575225</v>
      </c>
      <c r="L561" s="102">
        <v>10.425517714009144</v>
      </c>
      <c r="M561" s="102">
        <v>8.8651601937093609</v>
      </c>
      <c r="N561" s="102">
        <v>9.6739906113865715</v>
      </c>
      <c r="O561" s="102">
        <v>10.139047493601799</v>
      </c>
      <c r="P561" s="102">
        <v>9.0801151306814756</v>
      </c>
      <c r="Q561" s="102">
        <v>9.2767437644491846</v>
      </c>
      <c r="R561" s="102">
        <v>9.1859210777925497</v>
      </c>
      <c r="S561" s="102">
        <v>9.7401529372679772</v>
      </c>
      <c r="T561" s="102">
        <v>9.0780290950494891</v>
      </c>
      <c r="U561" s="102">
        <v>11.354322744188893</v>
      </c>
      <c r="V561" s="102">
        <v>8.2280784992413647</v>
      </c>
      <c r="W561" s="102">
        <v>8.9586435908266733</v>
      </c>
      <c r="X561" s="102">
        <v>13.211840271423732</v>
      </c>
      <c r="Y561" s="102">
        <v>13.334823955187431</v>
      </c>
      <c r="DA561" s="131" t="s">
        <v>4678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2.5795596430602759</v>
      </c>
      <c r="G562" s="105">
        <v>0</v>
      </c>
      <c r="H562" s="105">
        <v>2.209575003610071</v>
      </c>
      <c r="I562" s="105">
        <v>1.9879400271230003</v>
      </c>
      <c r="J562" s="105">
        <v>2.4391733890320539</v>
      </c>
      <c r="K562" s="105">
        <v>2.5835330269805339</v>
      </c>
      <c r="L562" s="105">
        <v>2.5795918191891372</v>
      </c>
      <c r="M562" s="105">
        <v>2.1532289644263014</v>
      </c>
      <c r="N562" s="105">
        <v>2.3612488614980909</v>
      </c>
      <c r="O562" s="105">
        <v>2.4919460469172212</v>
      </c>
      <c r="P562" s="105">
        <v>2.2229370023081638</v>
      </c>
      <c r="Q562" s="105">
        <v>2.2893706505592823</v>
      </c>
      <c r="R562" s="105">
        <v>2.2363151443183442</v>
      </c>
      <c r="S562" s="105">
        <v>2.3701270623074571</v>
      </c>
      <c r="T562" s="105">
        <v>2.1976970804682416</v>
      </c>
      <c r="U562" s="105">
        <v>2.7640728463360356</v>
      </c>
      <c r="V562" s="105">
        <v>2.0133049813829857</v>
      </c>
      <c r="W562" s="105">
        <v>2.3205607011683305</v>
      </c>
      <c r="X562" s="105">
        <v>3.4255524687150585</v>
      </c>
      <c r="Y562" s="105">
        <v>3.1886591076883413</v>
      </c>
      <c r="DA562" s="132" t="s">
        <v>4679</v>
      </c>
    </row>
    <row r="563" spans="1:105" ht="12" customHeight="1" x14ac:dyDescent="0.25">
      <c r="A563" s="106" t="s">
        <v>124</v>
      </c>
      <c r="B563" s="102"/>
      <c r="C563" s="102">
        <v>0</v>
      </c>
      <c r="D563" s="102">
        <v>0</v>
      </c>
      <c r="E563" s="102">
        <v>0</v>
      </c>
      <c r="F563" s="102">
        <v>0</v>
      </c>
      <c r="G563" s="102">
        <v>0</v>
      </c>
      <c r="H563" s="102">
        <v>0</v>
      </c>
      <c r="I563" s="102">
        <v>0</v>
      </c>
      <c r="J563" s="102">
        <v>0</v>
      </c>
      <c r="K563" s="102">
        <v>0</v>
      </c>
      <c r="L563" s="102">
        <v>0</v>
      </c>
      <c r="M563" s="102">
        <v>0</v>
      </c>
      <c r="N563" s="102">
        <v>0</v>
      </c>
      <c r="O563" s="102">
        <v>0</v>
      </c>
      <c r="P563" s="102">
        <v>0</v>
      </c>
      <c r="Q563" s="102">
        <v>0</v>
      </c>
      <c r="R563" s="102">
        <v>0</v>
      </c>
      <c r="S563" s="102">
        <v>0</v>
      </c>
      <c r="T563" s="102">
        <v>0</v>
      </c>
      <c r="U563" s="102">
        <v>0</v>
      </c>
      <c r="V563" s="102">
        <v>0</v>
      </c>
      <c r="W563" s="102">
        <v>0</v>
      </c>
      <c r="X563" s="102">
        <v>0</v>
      </c>
      <c r="Y563" s="102">
        <v>0</v>
      </c>
      <c r="DA563" s="131" t="s">
        <v>4680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0</v>
      </c>
      <c r="L564" s="105">
        <v>0</v>
      </c>
      <c r="M564" s="105">
        <v>0</v>
      </c>
      <c r="N564" s="105">
        <v>0</v>
      </c>
      <c r="O564" s="105">
        <v>0</v>
      </c>
      <c r="P564" s="105">
        <v>0</v>
      </c>
      <c r="Q564" s="105">
        <v>0</v>
      </c>
      <c r="R564" s="105">
        <v>0</v>
      </c>
      <c r="S564" s="105">
        <v>0</v>
      </c>
      <c r="T564" s="105">
        <v>0</v>
      </c>
      <c r="U564" s="105">
        <v>0</v>
      </c>
      <c r="V564" s="105">
        <v>0</v>
      </c>
      <c r="W564" s="105">
        <v>0</v>
      </c>
      <c r="X564" s="105">
        <v>0</v>
      </c>
      <c r="Y564" s="105">
        <v>0</v>
      </c>
      <c r="DA564" s="132" t="s">
        <v>4681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0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</v>
      </c>
      <c r="W565" s="99">
        <v>0</v>
      </c>
      <c r="X565" s="99">
        <v>0</v>
      </c>
      <c r="Y565" s="99">
        <v>0</v>
      </c>
      <c r="DA565" s="63" t="s">
        <v>4682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0</v>
      </c>
      <c r="L566" s="99">
        <v>0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0</v>
      </c>
      <c r="W566" s="99">
        <v>0</v>
      </c>
      <c r="X566" s="99">
        <v>0</v>
      </c>
      <c r="Y566" s="99">
        <v>0</v>
      </c>
      <c r="DA566" s="63" t="s">
        <v>4683</v>
      </c>
    </row>
    <row r="567" spans="1:105" ht="12" customHeight="1" x14ac:dyDescent="0.25">
      <c r="A567" s="106" t="s">
        <v>122</v>
      </c>
      <c r="B567" s="102"/>
      <c r="C567" s="102">
        <v>13.378227867237959</v>
      </c>
      <c r="D567" s="102">
        <v>13.247703393878044</v>
      </c>
      <c r="E567" s="102">
        <v>12.745936382676424</v>
      </c>
      <c r="F567" s="102">
        <v>12.563928364909291</v>
      </c>
      <c r="G567" s="102">
        <v>11.303244959897707</v>
      </c>
      <c r="H567" s="102">
        <v>11.263079306636275</v>
      </c>
      <c r="I567" s="102">
        <v>10.813590269594368</v>
      </c>
      <c r="J567" s="102">
        <v>12.207090823481092</v>
      </c>
      <c r="K567" s="102">
        <v>13.036669378135873</v>
      </c>
      <c r="L567" s="102">
        <v>12.567810861543416</v>
      </c>
      <c r="M567" s="102">
        <v>11.139860105922249</v>
      </c>
      <c r="N567" s="102">
        <v>12.087676378051377</v>
      </c>
      <c r="O567" s="102">
        <v>12.595724960303915</v>
      </c>
      <c r="P567" s="102">
        <v>11.205032910362627</v>
      </c>
      <c r="Q567" s="102">
        <v>11.556705334668534</v>
      </c>
      <c r="R567" s="102">
        <v>11.5447880014672</v>
      </c>
      <c r="S567" s="102">
        <v>12.352495607520774</v>
      </c>
      <c r="T567" s="102">
        <v>11.32107734580037</v>
      </c>
      <c r="U567" s="102">
        <v>14.172560146632511</v>
      </c>
      <c r="V567" s="102">
        <v>10.391372993598688</v>
      </c>
      <c r="W567" s="102">
        <v>11.404906067556142</v>
      </c>
      <c r="X567" s="102">
        <v>16.55338890275387</v>
      </c>
      <c r="Y567" s="102">
        <v>16.689632335198475</v>
      </c>
      <c r="DA567" s="131" t="s">
        <v>4684</v>
      </c>
    </row>
    <row r="568" spans="1:105" ht="12" customHeight="1" x14ac:dyDescent="0.25">
      <c r="A568" s="107" t="s">
        <v>121</v>
      </c>
      <c r="B568" s="105"/>
      <c r="C568" s="105">
        <v>13.378241672122943</v>
      </c>
      <c r="D568" s="105">
        <v>13.247669261299684</v>
      </c>
      <c r="E568" s="105">
        <v>12.745811561594927</v>
      </c>
      <c r="F568" s="105">
        <v>12.563948045466713</v>
      </c>
      <c r="G568" s="105">
        <v>11.303440055291693</v>
      </c>
      <c r="H568" s="105">
        <v>11.263718905147163</v>
      </c>
      <c r="I568" s="105">
        <v>10.814218814788603</v>
      </c>
      <c r="J568" s="105">
        <v>12.208551164247027</v>
      </c>
      <c r="K568" s="105">
        <v>13.037747219523055</v>
      </c>
      <c r="L568" s="105">
        <v>12.56853106168003</v>
      </c>
      <c r="M568" s="105">
        <v>11.140127184724765</v>
      </c>
      <c r="N568" s="105">
        <v>12.087946443092264</v>
      </c>
      <c r="O568" s="105">
        <v>12.596449098096706</v>
      </c>
      <c r="P568" s="105">
        <v>11.207347356016815</v>
      </c>
      <c r="Q568" s="105">
        <v>11.559461268279801</v>
      </c>
      <c r="R568" s="105">
        <v>11.547749057786229</v>
      </c>
      <c r="S568" s="105">
        <v>12.354999665998758</v>
      </c>
      <c r="T568" s="105">
        <v>11.323149853442825</v>
      </c>
      <c r="U568" s="105">
        <v>14.174730733476247</v>
      </c>
      <c r="V568" s="105">
        <v>10.392841796665717</v>
      </c>
      <c r="W568" s="105">
        <v>11.406531743714632</v>
      </c>
      <c r="X568" s="105">
        <v>16.556347528832472</v>
      </c>
      <c r="Y568" s="105">
        <v>16.692020296014352</v>
      </c>
      <c r="DA568" s="132" t="s">
        <v>4685</v>
      </c>
    </row>
    <row r="569" spans="1:105" ht="12" customHeight="1" x14ac:dyDescent="0.25">
      <c r="A569" s="108" t="s">
        <v>53</v>
      </c>
      <c r="B569" s="99"/>
      <c r="C569" s="99">
        <v>10.677673479915171</v>
      </c>
      <c r="D569" s="99">
        <v>10.600008970532631</v>
      </c>
      <c r="E569" s="99">
        <v>10.151042199063237</v>
      </c>
      <c r="F569" s="99">
        <v>10.019477772743169</v>
      </c>
      <c r="G569" s="99">
        <v>9.053364634180074</v>
      </c>
      <c r="H569" s="99">
        <v>9.0140355156318961</v>
      </c>
      <c r="I569" s="99">
        <v>8.7771681489001541</v>
      </c>
      <c r="J569" s="99">
        <v>9.814400393913564</v>
      </c>
      <c r="K569" s="99">
        <v>10.484963488835936</v>
      </c>
      <c r="L569" s="99">
        <v>10.075496278148982</v>
      </c>
      <c r="M569" s="99">
        <v>8.9631334204665123</v>
      </c>
      <c r="N569" s="99">
        <v>9.7163547129944252</v>
      </c>
      <c r="O569" s="99">
        <v>10.111328328431638</v>
      </c>
      <c r="P569" s="99">
        <v>9.0032463565248833</v>
      </c>
      <c r="Q569" s="99">
        <v>9.2714086304286347</v>
      </c>
      <c r="R569" s="99">
        <v>9.2868666627828933</v>
      </c>
      <c r="S569" s="99">
        <v>9.9370234343919215</v>
      </c>
      <c r="T569" s="99">
        <v>9.1163267503328331</v>
      </c>
      <c r="U569" s="99">
        <v>11.399831150707106</v>
      </c>
      <c r="V569" s="99">
        <v>8.3500139982683645</v>
      </c>
      <c r="W569" s="99">
        <v>9.0599870248027248</v>
      </c>
      <c r="X569" s="99">
        <v>13.147844130597289</v>
      </c>
      <c r="Y569" s="99">
        <v>13.471324252201182</v>
      </c>
      <c r="DA569" s="63" t="s">
        <v>4686</v>
      </c>
    </row>
    <row r="570" spans="1:105" ht="12" customHeight="1" x14ac:dyDescent="0.25">
      <c r="A570" s="108" t="s">
        <v>52</v>
      </c>
      <c r="B570" s="99"/>
      <c r="C570" s="99">
        <v>2.7005681922077724</v>
      </c>
      <c r="D570" s="99">
        <v>2.6476602907670519</v>
      </c>
      <c r="E570" s="99">
        <v>2.594769362531693</v>
      </c>
      <c r="F570" s="99">
        <v>2.5444702727235442</v>
      </c>
      <c r="G570" s="99">
        <v>2.2500754211116214</v>
      </c>
      <c r="H570" s="99">
        <v>2.2496833895152673</v>
      </c>
      <c r="I570" s="99">
        <v>2.0370506658884495</v>
      </c>
      <c r="J570" s="99">
        <v>2.3941507703334635</v>
      </c>
      <c r="K570" s="99">
        <v>2.5527837306871208</v>
      </c>
      <c r="L570" s="99">
        <v>2.4930347835310491</v>
      </c>
      <c r="M570" s="99">
        <v>2.1769937642582553</v>
      </c>
      <c r="N570" s="99">
        <v>2.3715917300978431</v>
      </c>
      <c r="O570" s="99">
        <v>2.4851207696650679</v>
      </c>
      <c r="P570" s="99">
        <v>2.2041009994919309</v>
      </c>
      <c r="Q570" s="99">
        <v>2.2880526378511674</v>
      </c>
      <c r="R570" s="99">
        <v>2.2608823950033377</v>
      </c>
      <c r="S570" s="99">
        <v>2.4179762316068367</v>
      </c>
      <c r="T570" s="99">
        <v>2.2068231031099925</v>
      </c>
      <c r="U570" s="99">
        <v>2.7748995827691405</v>
      </c>
      <c r="V570" s="99">
        <v>2.0428277983973522</v>
      </c>
      <c r="W570" s="99">
        <v>2.3465447189119093</v>
      </c>
      <c r="X570" s="99">
        <v>3.4085033982351858</v>
      </c>
      <c r="Y570" s="99">
        <v>3.2206960438131764</v>
      </c>
      <c r="DA570" s="63" t="s">
        <v>4687</v>
      </c>
    </row>
    <row r="571" spans="1:105" ht="12" customHeight="1" x14ac:dyDescent="0.25">
      <c r="A571" s="121" t="s">
        <v>54</v>
      </c>
      <c r="B571" s="123"/>
      <c r="C571" s="123">
        <v>1.3672105243173092</v>
      </c>
      <c r="D571" s="123">
        <v>1.3504808988206058</v>
      </c>
      <c r="E571" s="123">
        <v>1.3464643315943792</v>
      </c>
      <c r="F571" s="123">
        <v>1.3164733839758314</v>
      </c>
      <c r="G571" s="123">
        <v>1.1843511789911612</v>
      </c>
      <c r="H571" s="123">
        <v>1.1658754391747821</v>
      </c>
      <c r="I571" s="123">
        <v>1.160123550451259</v>
      </c>
      <c r="J571" s="123">
        <v>1.4115337055687147</v>
      </c>
      <c r="K571" s="123">
        <v>1.5758195742833543</v>
      </c>
      <c r="L571" s="123">
        <v>1.5415704223687241</v>
      </c>
      <c r="M571" s="123">
        <v>1.3196727462400764</v>
      </c>
      <c r="N571" s="123">
        <v>1.4996363767418786</v>
      </c>
      <c r="O571" s="123">
        <v>1.5759747747092321</v>
      </c>
      <c r="P571" s="123">
        <v>1.4271302059249777</v>
      </c>
      <c r="Q571" s="123">
        <v>1.5169379879162475</v>
      </c>
      <c r="R571" s="123">
        <v>1.5131646080477119</v>
      </c>
      <c r="S571" s="123">
        <v>1.6791338619703666</v>
      </c>
      <c r="T571" s="123">
        <v>1.62719853336118</v>
      </c>
      <c r="U571" s="123">
        <v>2.1165788742505081</v>
      </c>
      <c r="V571" s="123">
        <v>2.0895757819115532</v>
      </c>
      <c r="W571" s="123">
        <v>2.3588403103326119</v>
      </c>
      <c r="X571" s="123">
        <v>3.4476921409664829</v>
      </c>
      <c r="Y571" s="123">
        <v>3.2693711184616547</v>
      </c>
      <c r="DA571" s="130" t="s">
        <v>4688</v>
      </c>
    </row>
    <row r="572" spans="1:105" ht="12" customHeight="1" x14ac:dyDescent="0.25">
      <c r="A572" s="97" t="s">
        <v>202</v>
      </c>
      <c r="B572" s="99"/>
      <c r="C572" s="99">
        <v>0</v>
      </c>
      <c r="D572" s="99">
        <v>0</v>
      </c>
      <c r="E572" s="99">
        <v>0</v>
      </c>
      <c r="F572" s="99">
        <v>0</v>
      </c>
      <c r="G572" s="99">
        <v>0</v>
      </c>
      <c r="H572" s="99">
        <v>0</v>
      </c>
      <c r="I572" s="99">
        <v>0</v>
      </c>
      <c r="J572" s="99">
        <v>0</v>
      </c>
      <c r="K572" s="99">
        <v>0</v>
      </c>
      <c r="L572" s="99">
        <v>0</v>
      </c>
      <c r="M572" s="99">
        <v>0</v>
      </c>
      <c r="N572" s="99">
        <v>0</v>
      </c>
      <c r="O572" s="99">
        <v>0</v>
      </c>
      <c r="P572" s="99">
        <v>0</v>
      </c>
      <c r="Q572" s="99">
        <v>0</v>
      </c>
      <c r="R572" s="99">
        <v>0</v>
      </c>
      <c r="S572" s="99">
        <v>0</v>
      </c>
      <c r="T572" s="99">
        <v>0</v>
      </c>
      <c r="U572" s="99">
        <v>0</v>
      </c>
      <c r="V572" s="99">
        <v>0</v>
      </c>
      <c r="W572" s="99">
        <v>0</v>
      </c>
      <c r="X572" s="99">
        <v>0</v>
      </c>
      <c r="Y572" s="99">
        <v>0</v>
      </c>
      <c r="DA572" s="63" t="s">
        <v>4689</v>
      </c>
    </row>
    <row r="573" spans="1:105" ht="12" customHeight="1" x14ac:dyDescent="0.25">
      <c r="A573" s="97" t="s">
        <v>50</v>
      </c>
      <c r="B573" s="99"/>
      <c r="C573" s="99">
        <v>1.5070124734784334</v>
      </c>
      <c r="D573" s="99">
        <v>1.4041186751275407</v>
      </c>
      <c r="E573" s="99">
        <v>1.5693154079334501</v>
      </c>
      <c r="F573" s="99">
        <v>1.328631804664816</v>
      </c>
      <c r="G573" s="99">
        <v>1.4341779086022493</v>
      </c>
      <c r="H573" s="99">
        <v>0.75481398998654092</v>
      </c>
      <c r="I573" s="99">
        <v>0.9976406297720275</v>
      </c>
      <c r="J573" s="99">
        <v>1.6107643763231414</v>
      </c>
      <c r="K573" s="99">
        <v>1.9670500997413862</v>
      </c>
      <c r="L573" s="99">
        <v>1.4933504116608751</v>
      </c>
      <c r="M573" s="99">
        <v>1.226746094140978</v>
      </c>
      <c r="N573" s="99">
        <v>1.120409930849688</v>
      </c>
      <c r="O573" s="99">
        <v>1.6051731970180749</v>
      </c>
      <c r="P573" s="99">
        <v>1.3975643086126837</v>
      </c>
      <c r="Q573" s="99">
        <v>1.80546764138712</v>
      </c>
      <c r="R573" s="99">
        <v>1.4454788994885928</v>
      </c>
      <c r="S573" s="99">
        <v>1.6505240746109884</v>
      </c>
      <c r="T573" s="99">
        <v>1.6282369076545131</v>
      </c>
      <c r="U573" s="99">
        <v>2.147009689371854</v>
      </c>
      <c r="V573" s="99">
        <v>2.0666592949194884</v>
      </c>
      <c r="W573" s="99">
        <v>2.4896657759663521</v>
      </c>
      <c r="X573" s="99">
        <v>3.4826721686007374</v>
      </c>
      <c r="Y573" s="99">
        <v>3.0368259587444486</v>
      </c>
      <c r="DA573" s="63" t="s">
        <v>4690</v>
      </c>
    </row>
    <row r="574" spans="1:105" ht="12" customHeight="1" x14ac:dyDescent="0.25">
      <c r="A574" s="109" t="s">
        <v>120</v>
      </c>
      <c r="B574" s="110"/>
      <c r="C574" s="110">
        <v>1.3455329296881382</v>
      </c>
      <c r="D574" s="110">
        <v>1.3427129224997083</v>
      </c>
      <c r="E574" s="110">
        <v>1.3149202240590958</v>
      </c>
      <c r="F574" s="110">
        <v>1.3155048446134348</v>
      </c>
      <c r="G574" s="110">
        <v>1.1627261982616017</v>
      </c>
      <c r="H574" s="110">
        <v>1.1986885254682038</v>
      </c>
      <c r="I574" s="110">
        <v>1.1787421554949533</v>
      </c>
      <c r="J574" s="110">
        <v>1.3762910605107068</v>
      </c>
      <c r="K574" s="110">
        <v>1.5291887736666576</v>
      </c>
      <c r="L574" s="110">
        <v>1.5438446159466921</v>
      </c>
      <c r="M574" s="110">
        <v>1.3207185940293411</v>
      </c>
      <c r="N574" s="110">
        <v>1.5087357369777452</v>
      </c>
      <c r="O574" s="110">
        <v>1.5736640252823821</v>
      </c>
      <c r="P574" s="110">
        <v>1.4307919770695698</v>
      </c>
      <c r="Q574" s="110">
        <v>1.4871840665073599</v>
      </c>
      <c r="R574" s="110">
        <v>1.5197042076910885</v>
      </c>
      <c r="S574" s="110">
        <v>1.680561169989137</v>
      </c>
      <c r="T574" s="110">
        <v>1.6271703481059214</v>
      </c>
      <c r="U574" s="110">
        <v>2.115518488688573</v>
      </c>
      <c r="V574" s="110">
        <v>2.090637398199243</v>
      </c>
      <c r="W574" s="110">
        <v>2.3514581511740782</v>
      </c>
      <c r="X574" s="110">
        <v>3.446223551940188</v>
      </c>
      <c r="Y574" s="110">
        <v>3.2759503601554636</v>
      </c>
      <c r="DA574" s="60" t="s">
        <v>4691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7.3943672261898907E-2</v>
      </c>
      <c r="D576" s="118">
        <f t="shared" si="275"/>
        <v>6.4912409843276134E-2</v>
      </c>
      <c r="E576" s="118">
        <f t="shared" si="275"/>
        <v>7.1101567617273959E-2</v>
      </c>
      <c r="F576" s="118">
        <f t="shared" si="275"/>
        <v>3.5813918286296716E-2</v>
      </c>
      <c r="G576" s="118">
        <f t="shared" si="275"/>
        <v>4.1734456884642536E-2</v>
      </c>
      <c r="H576" s="118">
        <f t="shared" si="275"/>
        <v>2.0379329696437794E-2</v>
      </c>
      <c r="I576" s="118">
        <f t="shared" si="275"/>
        <v>3.7453877035740962E-2</v>
      </c>
      <c r="J576" s="118">
        <f t="shared" si="275"/>
        <v>8.8397346006155425E-2</v>
      </c>
      <c r="K576" s="118">
        <f t="shared" si="275"/>
        <v>7.6474801174373663E-2</v>
      </c>
      <c r="L576" s="118">
        <f t="shared" si="275"/>
        <v>2.4549846415768833E-2</v>
      </c>
      <c r="M576" s="118">
        <f t="shared" si="275"/>
        <v>4.9828040830643778E-3</v>
      </c>
      <c r="N576" s="118">
        <f t="shared" si="275"/>
        <v>9.5810958665061962E-3</v>
      </c>
      <c r="O576" s="118">
        <f t="shared" si="275"/>
        <v>4.295807225203245E-2</v>
      </c>
      <c r="P576" s="118">
        <f t="shared" si="275"/>
        <v>5.6198380391089806E-2</v>
      </c>
      <c r="Q576" s="118">
        <f t="shared" si="275"/>
        <v>6.1559029174032866E-2</v>
      </c>
      <c r="R576" s="118">
        <f t="shared" ref="R576:V576" si="276">R577+R580+R582+R595</f>
        <v>4.6396792786007113E-2</v>
      </c>
      <c r="S576" s="118">
        <f t="shared" si="276"/>
        <v>2.8527345937061712E-2</v>
      </c>
      <c r="T576" s="118">
        <f t="shared" si="276"/>
        <v>1.5623214021456533E-2</v>
      </c>
      <c r="U576" s="118">
        <f t="shared" si="276"/>
        <v>2.620771686574308E-2</v>
      </c>
      <c r="V576" s="118">
        <f t="shared" si="276"/>
        <v>3.3132143379688728E-2</v>
      </c>
      <c r="W576" s="118">
        <f t="shared" ref="W576:Y576" si="277">W577+W580+W582+W595</f>
        <v>4.8126441929308053E-2</v>
      </c>
      <c r="X576" s="118">
        <f t="shared" si="277"/>
        <v>5.0752562209812363E-2</v>
      </c>
      <c r="Y576" s="118">
        <f t="shared" si="277"/>
        <v>3.0218401672069101E-2</v>
      </c>
      <c r="DA576" s="129" t="s">
        <v>4837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:Y577" si="280">SUM(W578:W579)</f>
        <v>0</v>
      </c>
      <c r="X577" s="123">
        <f t="shared" si="280"/>
        <v>0</v>
      </c>
      <c r="Y577" s="123">
        <f t="shared" si="280"/>
        <v>0</v>
      </c>
      <c r="DA577" s="130" t="s">
        <v>4838</v>
      </c>
    </row>
    <row r="578" spans="1:105" ht="12" customHeight="1" x14ac:dyDescent="0.25">
      <c r="A578" s="97" t="s">
        <v>199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X578" s="99">
        <v>0</v>
      </c>
      <c r="Y578" s="99">
        <v>0</v>
      </c>
      <c r="DA578" s="63" t="s">
        <v>4839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X579" s="99">
        <v>0</v>
      </c>
      <c r="Y579" s="99">
        <v>0</v>
      </c>
      <c r="DA579" s="63" t="s">
        <v>4840</v>
      </c>
    </row>
    <row r="580" spans="1:105" ht="12" customHeight="1" x14ac:dyDescent="0.25">
      <c r="A580" s="121" t="s">
        <v>92</v>
      </c>
      <c r="B580" s="123"/>
      <c r="C580" s="123">
        <f t="shared" ref="C580:Y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X580" s="123">
        <f t="shared" si="281"/>
        <v>0</v>
      </c>
      <c r="Y580" s="123">
        <f t="shared" si="281"/>
        <v>0</v>
      </c>
      <c r="DA580" s="130" t="s">
        <v>4841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X581" s="99">
        <v>0</v>
      </c>
      <c r="Y581" s="99">
        <v>0</v>
      </c>
      <c r="DA581" s="63" t="s">
        <v>4842</v>
      </c>
    </row>
    <row r="582" spans="1:105" ht="12" customHeight="1" x14ac:dyDescent="0.25">
      <c r="A582" s="121" t="s">
        <v>55</v>
      </c>
      <c r="B582" s="123"/>
      <c r="C582" s="123">
        <v>0</v>
      </c>
      <c r="D582" s="123">
        <v>0</v>
      </c>
      <c r="E582" s="123">
        <v>0</v>
      </c>
      <c r="F582" s="123">
        <v>0</v>
      </c>
      <c r="G582" s="123">
        <v>0</v>
      </c>
      <c r="H582" s="123">
        <v>0</v>
      </c>
      <c r="I582" s="123">
        <v>0</v>
      </c>
      <c r="J582" s="123">
        <v>0</v>
      </c>
      <c r="K582" s="123">
        <v>0</v>
      </c>
      <c r="L582" s="123">
        <v>0</v>
      </c>
      <c r="M582" s="123">
        <v>0</v>
      </c>
      <c r="N582" s="123">
        <v>0</v>
      </c>
      <c r="O582" s="123">
        <v>0</v>
      </c>
      <c r="P582" s="123">
        <v>0</v>
      </c>
      <c r="Q582" s="123">
        <v>0</v>
      </c>
      <c r="R582" s="123">
        <v>0</v>
      </c>
      <c r="S582" s="123">
        <v>0</v>
      </c>
      <c r="T582" s="123">
        <v>0</v>
      </c>
      <c r="U582" s="123">
        <v>0</v>
      </c>
      <c r="V582" s="123">
        <v>0</v>
      </c>
      <c r="W582" s="123">
        <v>0</v>
      </c>
      <c r="X582" s="123">
        <v>0</v>
      </c>
      <c r="Y582" s="123">
        <v>0</v>
      </c>
      <c r="DA582" s="130" t="s">
        <v>4843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X583" s="99">
        <v>0</v>
      </c>
      <c r="Y583" s="99">
        <v>0</v>
      </c>
      <c r="DA583" s="63" t="s">
        <v>4844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X584" s="99">
        <v>0</v>
      </c>
      <c r="Y584" s="99">
        <v>0</v>
      </c>
      <c r="DA584" s="63" t="s">
        <v>4845</v>
      </c>
    </row>
    <row r="585" spans="1:105" ht="12" customHeight="1" x14ac:dyDescent="0.25">
      <c r="A585" s="100" t="s">
        <v>199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X585" s="102">
        <v>0</v>
      </c>
      <c r="Y585" s="102">
        <v>0</v>
      </c>
      <c r="DA585" s="131" t="s">
        <v>4846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X586" s="105">
        <v>0</v>
      </c>
      <c r="Y586" s="105">
        <v>0</v>
      </c>
      <c r="DA586" s="132" t="s">
        <v>4847</v>
      </c>
    </row>
    <row r="587" spans="1:105" ht="12" customHeight="1" x14ac:dyDescent="0.25">
      <c r="A587" s="106" t="s">
        <v>124</v>
      </c>
      <c r="B587" s="102"/>
      <c r="C587" s="102">
        <v>0</v>
      </c>
      <c r="D587" s="102">
        <v>0</v>
      </c>
      <c r="E587" s="102">
        <v>0</v>
      </c>
      <c r="F587" s="102">
        <v>0</v>
      </c>
      <c r="G587" s="102">
        <v>0</v>
      </c>
      <c r="H587" s="102">
        <v>0</v>
      </c>
      <c r="I587" s="102">
        <v>0</v>
      </c>
      <c r="J587" s="102">
        <v>0</v>
      </c>
      <c r="K587" s="102">
        <v>0</v>
      </c>
      <c r="L587" s="102">
        <v>0</v>
      </c>
      <c r="M587" s="102">
        <v>0</v>
      </c>
      <c r="N587" s="102">
        <v>0</v>
      </c>
      <c r="O587" s="102">
        <v>0</v>
      </c>
      <c r="P587" s="102">
        <v>0</v>
      </c>
      <c r="Q587" s="102">
        <v>0</v>
      </c>
      <c r="R587" s="102">
        <v>0</v>
      </c>
      <c r="S587" s="102">
        <v>0</v>
      </c>
      <c r="T587" s="102">
        <v>0</v>
      </c>
      <c r="U587" s="102">
        <v>0</v>
      </c>
      <c r="V587" s="102">
        <v>0</v>
      </c>
      <c r="W587" s="102">
        <v>0</v>
      </c>
      <c r="X587" s="102">
        <v>0</v>
      </c>
      <c r="Y587" s="102">
        <v>0</v>
      </c>
      <c r="DA587" s="131" t="s">
        <v>4848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0</v>
      </c>
      <c r="L588" s="105">
        <v>0</v>
      </c>
      <c r="M588" s="105">
        <v>0</v>
      </c>
      <c r="N588" s="105">
        <v>0</v>
      </c>
      <c r="O588" s="105">
        <v>0</v>
      </c>
      <c r="P588" s="105">
        <v>0</v>
      </c>
      <c r="Q588" s="105">
        <v>0</v>
      </c>
      <c r="R588" s="105">
        <v>0</v>
      </c>
      <c r="S588" s="105">
        <v>0</v>
      </c>
      <c r="T588" s="105">
        <v>0</v>
      </c>
      <c r="U588" s="105">
        <v>0</v>
      </c>
      <c r="V588" s="105">
        <v>0</v>
      </c>
      <c r="W588" s="105">
        <v>0</v>
      </c>
      <c r="X588" s="105">
        <v>0</v>
      </c>
      <c r="Y588" s="105">
        <v>0</v>
      </c>
      <c r="DA588" s="132" t="s">
        <v>4849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0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0</v>
      </c>
      <c r="W589" s="99">
        <v>0</v>
      </c>
      <c r="X589" s="99">
        <v>0</v>
      </c>
      <c r="Y589" s="99">
        <v>0</v>
      </c>
      <c r="DA589" s="63" t="s">
        <v>4850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X590" s="99">
        <v>0</v>
      </c>
      <c r="Y590" s="99">
        <v>0</v>
      </c>
      <c r="DA590" s="63" t="s">
        <v>4851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X591" s="102">
        <v>0</v>
      </c>
      <c r="Y591" s="102">
        <v>0</v>
      </c>
      <c r="DA591" s="131" t="s">
        <v>4852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X592" s="105">
        <v>0</v>
      </c>
      <c r="Y592" s="105">
        <v>0</v>
      </c>
      <c r="DA592" s="132" t="s">
        <v>4853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X593" s="99">
        <v>0</v>
      </c>
      <c r="Y593" s="99">
        <v>0</v>
      </c>
      <c r="DA593" s="63" t="s">
        <v>4854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X594" s="99">
        <v>0</v>
      </c>
      <c r="Y594" s="99">
        <v>0</v>
      </c>
      <c r="DA594" s="63" t="s">
        <v>4855</v>
      </c>
    </row>
    <row r="595" spans="1:105" ht="12" customHeight="1" x14ac:dyDescent="0.25">
      <c r="A595" s="121" t="s">
        <v>54</v>
      </c>
      <c r="B595" s="123"/>
      <c r="C595" s="123">
        <v>7.3943672261898907E-2</v>
      </c>
      <c r="D595" s="123">
        <v>6.4912409843276134E-2</v>
      </c>
      <c r="E595" s="123">
        <v>7.1101567617273959E-2</v>
      </c>
      <c r="F595" s="123">
        <v>3.5813918286296716E-2</v>
      </c>
      <c r="G595" s="123">
        <v>4.1734456884642536E-2</v>
      </c>
      <c r="H595" s="123">
        <v>2.0379329696437794E-2</v>
      </c>
      <c r="I595" s="123">
        <v>3.7453877035740962E-2</v>
      </c>
      <c r="J595" s="123">
        <v>8.8397346006155425E-2</v>
      </c>
      <c r="K595" s="123">
        <v>7.6474801174373663E-2</v>
      </c>
      <c r="L595" s="123">
        <v>2.4549846415768833E-2</v>
      </c>
      <c r="M595" s="123">
        <v>4.9828040830643778E-3</v>
      </c>
      <c r="N595" s="123">
        <v>9.5810958665061962E-3</v>
      </c>
      <c r="O595" s="123">
        <v>4.295807225203245E-2</v>
      </c>
      <c r="P595" s="123">
        <v>5.6198380391089806E-2</v>
      </c>
      <c r="Q595" s="123">
        <v>6.1559029174032866E-2</v>
      </c>
      <c r="R595" s="123">
        <v>4.6396792786007113E-2</v>
      </c>
      <c r="S595" s="123">
        <v>2.8527345937061712E-2</v>
      </c>
      <c r="T595" s="123">
        <v>1.5623214021456533E-2</v>
      </c>
      <c r="U595" s="123">
        <v>2.620771686574308E-2</v>
      </c>
      <c r="V595" s="123">
        <v>3.3132143379688728E-2</v>
      </c>
      <c r="W595" s="123">
        <v>4.8126441929308053E-2</v>
      </c>
      <c r="X595" s="123">
        <v>5.0752562209812363E-2</v>
      </c>
      <c r="Y595" s="123">
        <v>3.0218401672069101E-2</v>
      </c>
      <c r="DA595" s="130" t="s">
        <v>4856</v>
      </c>
    </row>
    <row r="596" spans="1:105" ht="12" customHeight="1" x14ac:dyDescent="0.25">
      <c r="A596" s="97" t="s">
        <v>202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X596" s="99">
        <v>0</v>
      </c>
      <c r="Y596" s="99">
        <v>0</v>
      </c>
      <c r="DA596" s="63" t="s">
        <v>4857</v>
      </c>
    </row>
    <row r="597" spans="1:105" ht="12" customHeight="1" x14ac:dyDescent="0.25">
      <c r="A597" s="97" t="s">
        <v>50</v>
      </c>
      <c r="B597" s="99"/>
      <c r="C597" s="99">
        <v>0.55081713018854661</v>
      </c>
      <c r="D597" s="99">
        <v>0.51313176259171034</v>
      </c>
      <c r="E597" s="99">
        <v>0.57341601272183773</v>
      </c>
      <c r="F597" s="99">
        <v>0.48539883135390283</v>
      </c>
      <c r="G597" s="99">
        <v>0.52387975939274178</v>
      </c>
      <c r="H597" s="99">
        <v>0.27567859425181274</v>
      </c>
      <c r="I597" s="99">
        <v>0.36431055170316062</v>
      </c>
      <c r="J597" s="99">
        <v>0.58811757156611633</v>
      </c>
      <c r="K597" s="99">
        <v>0.71809528060135752</v>
      </c>
      <c r="L597" s="99">
        <v>0.54508330870011734</v>
      </c>
      <c r="M597" s="99">
        <v>0.44771960216946105</v>
      </c>
      <c r="N597" s="99">
        <v>0.40888443577449884</v>
      </c>
      <c r="O597" s="99">
        <v>0.58577241664367441</v>
      </c>
      <c r="P597" s="99">
        <v>0.50995572298588188</v>
      </c>
      <c r="Q597" s="99">
        <v>0.65850909540233371</v>
      </c>
      <c r="R597" s="99">
        <v>0.52660964461893733</v>
      </c>
      <c r="S597" s="99">
        <v>0.60034596564175535</v>
      </c>
      <c r="T597" s="99">
        <v>0.59119876479181699</v>
      </c>
      <c r="U597" s="99">
        <v>0.77831356904156856</v>
      </c>
      <c r="V597" s="99">
        <v>0.74833625392741521</v>
      </c>
      <c r="W597" s="99">
        <v>0.90101569011337657</v>
      </c>
      <c r="X597" s="99">
        <v>1.2596176679819229</v>
      </c>
      <c r="Y597" s="99">
        <v>1.0982963611491832</v>
      </c>
      <c r="DA597" s="63" t="s">
        <v>4858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X598" s="110">
        <v>0</v>
      </c>
      <c r="Y598" s="110">
        <v>0</v>
      </c>
      <c r="DA598" s="60" t="s">
        <v>4859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205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1104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1105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1106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1107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1108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1109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1110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DA17" s="60" t="s">
        <v>1111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1187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205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1188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1189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1190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1191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1192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1193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1194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DA31" s="60" t="s">
        <v>1195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1274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205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1275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DA37" s="63" t="s">
        <v>1276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1277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1278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1279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1280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1281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DA45" s="60" t="s">
        <v>1282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1361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205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1362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1363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1364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1365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1366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1367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1368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1369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1448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205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1449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1450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1451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1452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1453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1454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1455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DA73" s="60" t="s">
        <v>1456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1535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X78" s="128">
        <f>RES_hhdet_numvin!X106</f>
        <v>0</v>
      </c>
      <c r="Y78" s="128">
        <f>RES_hhdet_numvin!Y106</f>
        <v>0</v>
      </c>
      <c r="DA78" s="133"/>
    </row>
    <row r="79" spans="1:105" ht="12" customHeight="1" x14ac:dyDescent="0.25">
      <c r="A79" s="97" t="s">
        <v>205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X79" s="52">
        <f>RES_hhdet_numvin!X107</f>
        <v>0</v>
      </c>
      <c r="Y79" s="52">
        <f>RES_hhdet_numvin!Y107</f>
        <v>0</v>
      </c>
      <c r="DA79" s="63" t="s">
        <v>1536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X80" s="138">
        <f>RES_hhdet_numvin!X108</f>
        <v>0</v>
      </c>
      <c r="Y80" s="138">
        <f>RES_hhdet_numvin!Y108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X81" s="150">
        <f>RES_hhdet_numvin!X109</f>
        <v>0</v>
      </c>
      <c r="Y81" s="150">
        <f>RES_hhdet_numvin!Y109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X82" s="138">
        <f>RES_hhdet_numvin!X110</f>
        <v>0</v>
      </c>
      <c r="Y82" s="138">
        <f>RES_hhdet_numvin!Y110</f>
        <v>0</v>
      </c>
      <c r="DA82" s="63" t="s">
        <v>1537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X83" s="150">
        <f>RES_hhdet_numvin!X111</f>
        <v>0</v>
      </c>
      <c r="Y83" s="150">
        <f>RES_hhdet_numvin!Y111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X84" s="138">
        <f>RES_hhdet_numvin!X112</f>
        <v>0</v>
      </c>
      <c r="Y84" s="138">
        <f>RES_hhdet_numvin!Y112</f>
        <v>0</v>
      </c>
      <c r="DA84" s="63" t="s">
        <v>1538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X85" s="138">
        <f>RES_hhdet_numvin!X113</f>
        <v>0</v>
      </c>
      <c r="Y85" s="138">
        <f>RES_hhdet_numvin!Y113</f>
        <v>0</v>
      </c>
      <c r="DA85" s="63" t="s">
        <v>1539</v>
      </c>
    </row>
    <row r="86" spans="1:105" ht="12" hidden="1" customHeight="1" x14ac:dyDescent="0.25">
      <c r="A86" s="108" t="s">
        <v>197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X86" s="138">
        <f>RES_hhdet_numvin!X114</f>
        <v>0</v>
      </c>
      <c r="Y86" s="138">
        <f>RES_hhdet_numvin!Y114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X87" s="138">
        <f>RES_hhdet_numvin!X115</f>
        <v>0</v>
      </c>
      <c r="Y87" s="138">
        <f>RES_hhdet_numvin!Y115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X88" s="138">
        <f>RES_hhdet_numvin!X116</f>
        <v>0</v>
      </c>
      <c r="Y88" s="138">
        <f>RES_hhdet_numvin!Y116</f>
        <v>0</v>
      </c>
      <c r="DA88" s="63" t="s">
        <v>1540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X89" s="138">
        <f>RES_hhdet_numvin!X117</f>
        <v>0</v>
      </c>
      <c r="Y89" s="138">
        <f>RES_hhdet_numvin!Y117</f>
        <v>0</v>
      </c>
      <c r="DA89" s="63" t="s">
        <v>1541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X90" s="138">
        <f>RES_hhdet_numvin!X118</f>
        <v>0</v>
      </c>
      <c r="Y90" s="138">
        <f>RES_hhdet_numvin!Y118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X91" s="148">
        <f>RES_hhdet_numvin!X119</f>
        <v>0</v>
      </c>
      <c r="Y91" s="148">
        <f>RES_hhdet_numvin!Y119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X92" s="150">
        <f>RES_hhdet_numvin!X120</f>
        <v>0</v>
      </c>
      <c r="Y92" s="150">
        <f>RES_hhdet_numvin!Y120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X93" s="138">
        <f>RES_hhdet_numvin!X121</f>
        <v>0</v>
      </c>
      <c r="Y93" s="138">
        <f>RES_hhdet_numvin!Y121</f>
        <v>0</v>
      </c>
      <c r="DA93" s="63" t="s">
        <v>1542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X94" s="39">
        <f>RES_hhdet_numvin!X122</f>
        <v>0</v>
      </c>
      <c r="Y94" s="39">
        <f>RES_hhdet_numvin!Y122</f>
        <v>0</v>
      </c>
      <c r="DA94" s="60" t="s">
        <v>1543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:Y98" si="14">W99+W102+W104+W113</f>
        <v>0</v>
      </c>
      <c r="X98" s="117">
        <f t="shared" si="14"/>
        <v>0</v>
      </c>
      <c r="Y98" s="117">
        <f t="shared" si="14"/>
        <v>0</v>
      </c>
      <c r="DA98" s="129" t="s">
        <v>1669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:Y99" si="17">SUM(W100:W101)</f>
        <v>0</v>
      </c>
      <c r="X99" s="122">
        <f t="shared" si="17"/>
        <v>0</v>
      </c>
      <c r="Y99" s="122">
        <f t="shared" si="17"/>
        <v>0</v>
      </c>
      <c r="DA99" s="130" t="s">
        <v>1670</v>
      </c>
    </row>
    <row r="100" spans="1:105" ht="12" customHeight="1" x14ac:dyDescent="0.25">
      <c r="A100" s="97" t="s">
        <v>197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X100" s="98">
        <v>0</v>
      </c>
      <c r="Y100" s="98">
        <v>0</v>
      </c>
      <c r="DA100" s="63" t="s">
        <v>1671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1672</v>
      </c>
    </row>
    <row r="102" spans="1:105" ht="12" customHeight="1" x14ac:dyDescent="0.25">
      <c r="A102" s="121" t="s">
        <v>92</v>
      </c>
      <c r="B102" s="122">
        <f t="shared" ref="B102:Y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X102" s="122">
        <f t="shared" si="18"/>
        <v>0</v>
      </c>
      <c r="Y102" s="122">
        <f t="shared" si="18"/>
        <v>0</v>
      </c>
      <c r="DA102" s="130" t="s">
        <v>1673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1674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X104" s="122">
        <v>0</v>
      </c>
      <c r="Y104" s="122">
        <v>0</v>
      </c>
      <c r="DA104" s="130" t="s">
        <v>1675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1676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1677</v>
      </c>
    </row>
    <row r="107" spans="1:105" ht="12" customHeight="1" x14ac:dyDescent="0.25">
      <c r="A107" s="100" t="s">
        <v>197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1678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1679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X109" s="101">
        <v>0</v>
      </c>
      <c r="Y109" s="101">
        <v>0</v>
      </c>
      <c r="DA109" s="131" t="s">
        <v>1680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1681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1682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1683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X113" s="122">
        <v>0</v>
      </c>
      <c r="Y113" s="122">
        <v>0</v>
      </c>
      <c r="DA113" s="130" t="s">
        <v>1684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1685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DA115" s="60" t="s">
        <v>1686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:Y117" si="21">W118+W121+W123+W132</f>
        <v>0</v>
      </c>
      <c r="X117" s="117">
        <f t="shared" si="21"/>
        <v>0</v>
      </c>
      <c r="Y117" s="117">
        <f t="shared" si="21"/>
        <v>0</v>
      </c>
      <c r="DA117" s="129" t="s">
        <v>1837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:Y118" si="24">SUM(W119:W120)</f>
        <v>0</v>
      </c>
      <c r="X118" s="122">
        <f t="shared" si="24"/>
        <v>0</v>
      </c>
      <c r="Y118" s="122">
        <f t="shared" si="24"/>
        <v>0</v>
      </c>
      <c r="DA118" s="130" t="s">
        <v>1838</v>
      </c>
    </row>
    <row r="119" spans="1:105" ht="12" customHeight="1" x14ac:dyDescent="0.25">
      <c r="A119" s="97" t="s">
        <v>197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1839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X120" s="98">
        <v>0</v>
      </c>
      <c r="Y120" s="98">
        <v>0</v>
      </c>
      <c r="DA120" s="63" t="s">
        <v>1840</v>
      </c>
    </row>
    <row r="121" spans="1:105" ht="12" customHeight="1" x14ac:dyDescent="0.25">
      <c r="A121" s="121" t="s">
        <v>92</v>
      </c>
      <c r="B121" s="122">
        <f t="shared" ref="B121:Y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X121" s="122">
        <f t="shared" si="25"/>
        <v>0</v>
      </c>
      <c r="Y121" s="122">
        <f t="shared" si="25"/>
        <v>0</v>
      </c>
      <c r="DA121" s="130" t="s">
        <v>1841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1842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X123" s="122">
        <v>0</v>
      </c>
      <c r="Y123" s="122">
        <v>0</v>
      </c>
      <c r="DA123" s="130" t="s">
        <v>1843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1844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1845</v>
      </c>
    </row>
    <row r="126" spans="1:105" ht="12" customHeight="1" x14ac:dyDescent="0.25">
      <c r="A126" s="100" t="s">
        <v>197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1846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1847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X128" s="101">
        <v>0</v>
      </c>
      <c r="Y128" s="101">
        <v>0</v>
      </c>
      <c r="DA128" s="131" t="s">
        <v>1848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1849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1850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1851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X132" s="122">
        <v>0</v>
      </c>
      <c r="Y132" s="122">
        <v>0</v>
      </c>
      <c r="DA132" s="130" t="s">
        <v>1852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1853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DA134" s="60" t="s">
        <v>1854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:Y136" si="28">IF(W117=0,"",W117/W98)</f>
        <v/>
      </c>
      <c r="X136" s="119" t="str">
        <f t="shared" si="28"/>
        <v/>
      </c>
      <c r="Y136" s="119" t="str">
        <f t="shared" si="28"/>
        <v/>
      </c>
      <c r="DA136" s="129" t="s">
        <v>2005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:Y137" si="31">IF(W118=0,"",W118/W99)</f>
        <v/>
      </c>
      <c r="X137" s="124" t="str">
        <f t="shared" si="31"/>
        <v/>
      </c>
      <c r="Y137" s="124" t="str">
        <f t="shared" si="31"/>
        <v/>
      </c>
      <c r="DA137" s="130" t="s">
        <v>2006</v>
      </c>
    </row>
    <row r="138" spans="1:105" ht="12" customHeight="1" x14ac:dyDescent="0.25">
      <c r="A138" s="97" t="s">
        <v>197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:Y138" si="34">IF(W119=0,"",W119/W100)</f>
        <v/>
      </c>
      <c r="X138" s="111" t="str">
        <f t="shared" si="34"/>
        <v/>
      </c>
      <c r="Y138" s="111" t="str">
        <f t="shared" si="34"/>
        <v/>
      </c>
      <c r="DA138" s="63" t="s">
        <v>2007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:Y139" si="37">IF(W120=0,"",W120/W101)</f>
        <v/>
      </c>
      <c r="X139" s="111" t="str">
        <f t="shared" si="37"/>
        <v/>
      </c>
      <c r="Y139" s="111" t="str">
        <f t="shared" si="37"/>
        <v/>
      </c>
      <c r="DA139" s="63" t="s">
        <v>2008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:Y140" si="40">IF(W121=0,"",W121/W102)</f>
        <v/>
      </c>
      <c r="X140" s="124" t="str">
        <f t="shared" si="40"/>
        <v/>
      </c>
      <c r="Y140" s="124" t="str">
        <f t="shared" si="40"/>
        <v/>
      </c>
      <c r="DA140" s="130" t="s">
        <v>2009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:Y141" si="43">IF(W122=0,"",W122/W103)</f>
        <v/>
      </c>
      <c r="X141" s="111" t="str">
        <f t="shared" si="43"/>
        <v/>
      </c>
      <c r="Y141" s="111" t="str">
        <f t="shared" si="43"/>
        <v/>
      </c>
      <c r="DA141" s="63" t="s">
        <v>2010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:Y142" si="46">IF(W123=0,"",W123/W104)</f>
        <v/>
      </c>
      <c r="X142" s="124" t="str">
        <f t="shared" si="46"/>
        <v/>
      </c>
      <c r="Y142" s="124" t="str">
        <f t="shared" si="46"/>
        <v/>
      </c>
      <c r="DA142" s="130" t="s">
        <v>2011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2012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2013</v>
      </c>
    </row>
    <row r="145" spans="1:105" ht="12" customHeight="1" x14ac:dyDescent="0.25">
      <c r="A145" s="100" t="s">
        <v>197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2014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2015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:Y147" si="61">IF(W128=0,"",W128/W109)</f>
        <v/>
      </c>
      <c r="X147" s="112" t="str">
        <f t="shared" si="61"/>
        <v/>
      </c>
      <c r="Y147" s="112" t="str">
        <f t="shared" si="61"/>
        <v/>
      </c>
      <c r="DA147" s="131" t="s">
        <v>2016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2017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2018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2019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:Y151" si="73">IF(W132=0,"",W132/W113)</f>
        <v/>
      </c>
      <c r="X151" s="124" t="str">
        <f t="shared" si="73"/>
        <v/>
      </c>
      <c r="Y151" s="124" t="str">
        <f t="shared" si="73"/>
        <v/>
      </c>
      <c r="DA151" s="130" t="s">
        <v>2020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2021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:Y153" si="79">IF(W134=0,"",W134/W115)</f>
        <v/>
      </c>
      <c r="X153" s="45" t="str">
        <f t="shared" si="79"/>
        <v/>
      </c>
      <c r="Y153" s="45" t="str">
        <f t="shared" si="79"/>
        <v/>
      </c>
      <c r="DA153" s="60" t="s">
        <v>2022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2173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2174</v>
      </c>
    </row>
    <row r="157" spans="1:105" ht="12" customHeight="1" x14ac:dyDescent="0.25">
      <c r="A157" s="97" t="s">
        <v>197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2175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2176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2177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2178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2179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2180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2181</v>
      </c>
    </row>
    <row r="164" spans="1:105" ht="12" customHeight="1" x14ac:dyDescent="0.25">
      <c r="A164" s="100" t="s">
        <v>197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2182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2183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2184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2185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2186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2187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2188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2189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2190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:Y174" si="89">W175+W178+W180+W189</f>
        <v>0</v>
      </c>
      <c r="X174" s="117">
        <f t="shared" si="89"/>
        <v>0</v>
      </c>
      <c r="Y174" s="117">
        <f t="shared" si="89"/>
        <v>0</v>
      </c>
      <c r="DA174" s="129" t="s">
        <v>2341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:Y175" si="92">SUM(W176:W177)</f>
        <v>0</v>
      </c>
      <c r="X175" s="122">
        <f t="shared" si="92"/>
        <v>0</v>
      </c>
      <c r="Y175" s="122">
        <f t="shared" si="92"/>
        <v>0</v>
      </c>
      <c r="DA175" s="130" t="s">
        <v>2342</v>
      </c>
    </row>
    <row r="176" spans="1:105" ht="12" customHeight="1" x14ac:dyDescent="0.25">
      <c r="A176" s="97" t="s">
        <v>197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2343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X177" s="98">
        <v>0</v>
      </c>
      <c r="Y177" s="98">
        <v>0</v>
      </c>
      <c r="DA177" s="63" t="s">
        <v>2344</v>
      </c>
    </row>
    <row r="178" spans="1:105" ht="12" customHeight="1" x14ac:dyDescent="0.25">
      <c r="A178" s="121" t="s">
        <v>92</v>
      </c>
      <c r="B178" s="122">
        <f t="shared" ref="B178:Y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X178" s="122">
        <f t="shared" si="93"/>
        <v>0</v>
      </c>
      <c r="Y178" s="122">
        <f t="shared" si="93"/>
        <v>0</v>
      </c>
      <c r="DA178" s="130" t="s">
        <v>2345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X179" s="98">
        <f>RES_hhdet_fech!X110</f>
        <v>0</v>
      </c>
      <c r="Y179" s="98">
        <f>RES_hhdet_fech!Y110</f>
        <v>0</v>
      </c>
      <c r="DA179" s="63" t="s">
        <v>2346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X180" s="122">
        <v>0</v>
      </c>
      <c r="Y180" s="122">
        <v>0</v>
      </c>
      <c r="DA180" s="130" t="s">
        <v>2347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2348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2349</v>
      </c>
    </row>
    <row r="183" spans="1:105" ht="12" customHeight="1" x14ac:dyDescent="0.25">
      <c r="A183" s="100" t="s">
        <v>197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2350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2351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2352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2353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2354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2355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2356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2357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  <c r="Y191" s="33">
        <v>0</v>
      </c>
      <c r="DA191" s="60" t="s">
        <v>2358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:Y193" si="96">W194+W197+W199+W208</f>
        <v>0</v>
      </c>
      <c r="X193" s="117">
        <f t="shared" si="96"/>
        <v>0</v>
      </c>
      <c r="Y193" s="117">
        <f t="shared" si="96"/>
        <v>0</v>
      </c>
      <c r="DA193" s="129" t="s">
        <v>2509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:Y194" si="99">SUM(W195:W196)</f>
        <v>0</v>
      </c>
      <c r="X194" s="122">
        <f t="shared" si="99"/>
        <v>0</v>
      </c>
      <c r="Y194" s="122">
        <f t="shared" si="99"/>
        <v>0</v>
      </c>
      <c r="DA194" s="130" t="s">
        <v>2510</v>
      </c>
    </row>
    <row r="195" spans="1:105" ht="12" customHeight="1" x14ac:dyDescent="0.25">
      <c r="A195" s="97" t="s">
        <v>197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2511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2512</v>
      </c>
    </row>
    <row r="197" spans="1:105" ht="12" customHeight="1" x14ac:dyDescent="0.25">
      <c r="A197" s="121" t="s">
        <v>92</v>
      </c>
      <c r="B197" s="122">
        <f t="shared" ref="B197:Y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X197" s="122">
        <f t="shared" si="100"/>
        <v>0</v>
      </c>
      <c r="Y197" s="122">
        <f t="shared" si="100"/>
        <v>0</v>
      </c>
      <c r="DA197" s="130" t="s">
        <v>2513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X198" s="98">
        <f>RES_hhdet_tesh!X110</f>
        <v>0</v>
      </c>
      <c r="Y198" s="98">
        <f>RES_hhdet_tesh!Y110</f>
        <v>0</v>
      </c>
      <c r="DA198" s="63" t="s">
        <v>2514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X199" s="122">
        <v>0</v>
      </c>
      <c r="Y199" s="122">
        <v>0</v>
      </c>
      <c r="DA199" s="130" t="s">
        <v>2515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2516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2517</v>
      </c>
    </row>
    <row r="202" spans="1:105" ht="12" customHeight="1" x14ac:dyDescent="0.25">
      <c r="A202" s="100" t="s">
        <v>197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2518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2519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2520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2521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2522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2523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X208" s="122">
        <v>0</v>
      </c>
      <c r="Y208" s="122">
        <v>0</v>
      </c>
      <c r="DA208" s="130" t="s">
        <v>2524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2525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DA210" s="60" t="s">
        <v>2526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2677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2678</v>
      </c>
    </row>
    <row r="214" spans="1:105" ht="12" customHeight="1" x14ac:dyDescent="0.25">
      <c r="A214" s="97" t="s">
        <v>197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2679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2680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2681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2682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2683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2684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2685</v>
      </c>
    </row>
    <row r="221" spans="1:105" ht="12" customHeight="1" x14ac:dyDescent="0.25">
      <c r="A221" s="100" t="s">
        <v>197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2686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2687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2688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2689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2690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2691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2692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2693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2694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:Y231" si="110">W232+W235+W237+W246</f>
        <v>0</v>
      </c>
      <c r="X231" s="118">
        <f t="shared" si="110"/>
        <v>0</v>
      </c>
      <c r="Y231" s="118">
        <f t="shared" si="110"/>
        <v>0</v>
      </c>
      <c r="DA231" s="129" t="s">
        <v>2845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:Y232" si="113">SUM(W233:W234)</f>
        <v>0</v>
      </c>
      <c r="X232" s="123">
        <f t="shared" si="113"/>
        <v>0</v>
      </c>
      <c r="Y232" s="123">
        <f t="shared" si="113"/>
        <v>0</v>
      </c>
      <c r="DA232" s="130" t="s">
        <v>2846</v>
      </c>
    </row>
    <row r="233" spans="1:105" ht="12" customHeight="1" x14ac:dyDescent="0.25">
      <c r="A233" s="97" t="s">
        <v>197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X233" s="99">
        <v>0</v>
      </c>
      <c r="Y233" s="99">
        <v>0</v>
      </c>
      <c r="DA233" s="63" t="s">
        <v>2847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X234" s="99">
        <v>0</v>
      </c>
      <c r="Y234" s="99">
        <v>0</v>
      </c>
      <c r="DA234" s="63" t="s">
        <v>2848</v>
      </c>
    </row>
    <row r="235" spans="1:105" ht="12" customHeight="1" x14ac:dyDescent="0.25">
      <c r="A235" s="121" t="s">
        <v>92</v>
      </c>
      <c r="B235" s="123">
        <f t="shared" ref="B235:Y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X235" s="123">
        <f t="shared" si="114"/>
        <v>0</v>
      </c>
      <c r="Y235" s="123">
        <f t="shared" si="114"/>
        <v>0</v>
      </c>
      <c r="DA235" s="130" t="s">
        <v>2849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X236" s="99">
        <f>RES_hhdet_fecs!X110</f>
        <v>0</v>
      </c>
      <c r="Y236" s="99">
        <f>RES_hhdet_fecs!Y110</f>
        <v>0</v>
      </c>
      <c r="DA236" s="63" t="s">
        <v>2850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X237" s="123">
        <v>0</v>
      </c>
      <c r="Y237" s="123">
        <v>0</v>
      </c>
      <c r="DA237" s="130" t="s">
        <v>2851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2852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2853</v>
      </c>
    </row>
    <row r="240" spans="1:105" ht="12" customHeight="1" x14ac:dyDescent="0.25">
      <c r="A240" s="100" t="s">
        <v>197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2854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2855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X242" s="102">
        <v>0</v>
      </c>
      <c r="Y242" s="102">
        <v>0</v>
      </c>
      <c r="DA242" s="131" t="s">
        <v>2856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2857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2858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2859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X246" s="123">
        <v>0</v>
      </c>
      <c r="Y246" s="123">
        <v>0</v>
      </c>
      <c r="DA246" s="130" t="s">
        <v>2860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2861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X248" s="110">
        <v>0</v>
      </c>
      <c r="Y248" s="110">
        <v>0</v>
      </c>
      <c r="DA248" s="60" t="s">
        <v>2862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:Y250" si="117">W251+W254+W256+W265</f>
        <v>0</v>
      </c>
      <c r="X250" s="118">
        <f t="shared" si="117"/>
        <v>0</v>
      </c>
      <c r="Y250" s="118">
        <f t="shared" si="117"/>
        <v>0</v>
      </c>
      <c r="DA250" s="129" t="s">
        <v>3013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:Y251" si="120">SUM(W252:W253)</f>
        <v>0</v>
      </c>
      <c r="X251" s="123">
        <f t="shared" si="120"/>
        <v>0</v>
      </c>
      <c r="Y251" s="123">
        <f t="shared" si="120"/>
        <v>0</v>
      </c>
      <c r="DA251" s="130" t="s">
        <v>3014</v>
      </c>
    </row>
    <row r="252" spans="1:105" ht="12" customHeight="1" x14ac:dyDescent="0.25">
      <c r="A252" s="97" t="s">
        <v>197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X252" s="99">
        <v>0</v>
      </c>
      <c r="Y252" s="99">
        <v>0</v>
      </c>
      <c r="DA252" s="63" t="s">
        <v>3015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3016</v>
      </c>
    </row>
    <row r="254" spans="1:105" ht="12" customHeight="1" x14ac:dyDescent="0.25">
      <c r="A254" s="121" t="s">
        <v>92</v>
      </c>
      <c r="B254" s="123">
        <f t="shared" ref="B254:Y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X254" s="123">
        <f t="shared" si="121"/>
        <v>0</v>
      </c>
      <c r="Y254" s="123">
        <f t="shared" si="121"/>
        <v>0</v>
      </c>
      <c r="DA254" s="130" t="s">
        <v>3017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X255" s="99">
        <f>RES_hhdet_tess!X110</f>
        <v>0</v>
      </c>
      <c r="Y255" s="99">
        <f>RES_hhdet_tess!Y110</f>
        <v>0</v>
      </c>
      <c r="DA255" s="63" t="s">
        <v>3018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X256" s="123">
        <v>0</v>
      </c>
      <c r="Y256" s="123">
        <v>0</v>
      </c>
      <c r="DA256" s="130" t="s">
        <v>3019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3020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3021</v>
      </c>
    </row>
    <row r="259" spans="1:105" ht="12" customHeight="1" x14ac:dyDescent="0.25">
      <c r="A259" s="100" t="s">
        <v>197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3022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3023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X261" s="102">
        <v>0</v>
      </c>
      <c r="Y261" s="102">
        <v>0</v>
      </c>
      <c r="DA261" s="131" t="s">
        <v>3024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3025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3026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3027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X265" s="123">
        <v>0</v>
      </c>
      <c r="Y265" s="123">
        <v>0</v>
      </c>
      <c r="DA265" s="130" t="s">
        <v>3028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3029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X267" s="110">
        <v>0</v>
      </c>
      <c r="Y267" s="110">
        <v>0</v>
      </c>
      <c r="DA267" s="60" t="s">
        <v>3030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3181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3182</v>
      </c>
    </row>
    <row r="271" spans="1:105" ht="12" customHeight="1" x14ac:dyDescent="0.25">
      <c r="A271" s="97" t="s">
        <v>197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3183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3184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3185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3186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3187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3188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3189</v>
      </c>
    </row>
    <row r="278" spans="1:105" ht="12" customHeight="1" x14ac:dyDescent="0.25">
      <c r="A278" s="100" t="s">
        <v>197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3190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3191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3192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3193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3194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3195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3196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3197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3198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3349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3350</v>
      </c>
    </row>
    <row r="292" spans="1:105" ht="12" customHeight="1" x14ac:dyDescent="0.25">
      <c r="A292" s="97" t="s">
        <v>197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3351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X293" s="98">
        <v>0</v>
      </c>
      <c r="Y293" s="98">
        <v>0</v>
      </c>
      <c r="DA293" s="63" t="s">
        <v>3352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3353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3354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3355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3356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3357</v>
      </c>
    </row>
    <row r="299" spans="1:105" ht="12" customHeight="1" x14ac:dyDescent="0.25">
      <c r="A299" s="100" t="s">
        <v>197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3358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3359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3360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3361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3362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3363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3364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3365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DA307" s="60" t="s">
        <v>3366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3517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3518</v>
      </c>
    </row>
    <row r="311" spans="1:105" ht="12" customHeight="1" x14ac:dyDescent="0.25">
      <c r="A311" s="97" t="s">
        <v>197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X311" s="98">
        <v>0</v>
      </c>
      <c r="Y311" s="98">
        <v>0</v>
      </c>
      <c r="DA311" s="63" t="s">
        <v>3519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3520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3521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3522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3523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3524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3525</v>
      </c>
    </row>
    <row r="318" spans="1:105" ht="12" customHeight="1" x14ac:dyDescent="0.25">
      <c r="A318" s="100" t="s">
        <v>197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3526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3527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3528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3529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3530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3531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3532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3533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DA326" s="60" t="s">
        <v>3534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3685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3686</v>
      </c>
    </row>
    <row r="330" spans="1:105" ht="12" customHeight="1" x14ac:dyDescent="0.25">
      <c r="A330" s="97" t="s">
        <v>197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3687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3688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3689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3690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3691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3692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3693</v>
      </c>
    </row>
    <row r="337" spans="1:105" ht="12" customHeight="1" x14ac:dyDescent="0.25">
      <c r="A337" s="100" t="s">
        <v>197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3694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3695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3696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3697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3698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3699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3700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3701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3702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3853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3854</v>
      </c>
    </row>
    <row r="349" spans="1:105" ht="12" customHeight="1" x14ac:dyDescent="0.25">
      <c r="A349" s="97" t="s">
        <v>197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3855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3856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3857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3858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3859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3860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3861</v>
      </c>
    </row>
    <row r="356" spans="1:105" ht="12" customHeight="1" x14ac:dyDescent="0.25">
      <c r="A356" s="100" t="s">
        <v>197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3862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3863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3864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3865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3866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3867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3868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3869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3870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4021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4022</v>
      </c>
    </row>
    <row r="368" spans="1:105" ht="12" customHeight="1" x14ac:dyDescent="0.25">
      <c r="A368" s="97" t="s">
        <v>197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4023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X369" s="98">
        <v>0</v>
      </c>
      <c r="Y369" s="98">
        <v>0</v>
      </c>
      <c r="DA369" s="63" t="s">
        <v>4024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4025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X371" s="98">
        <f>RES_hhdet_in_fech!X110</f>
        <v>0</v>
      </c>
      <c r="Y371" s="98">
        <f>RES_hhdet_in_fech!Y110</f>
        <v>0</v>
      </c>
      <c r="DA371" s="63" t="s">
        <v>4026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4027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4028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4029</v>
      </c>
    </row>
    <row r="375" spans="1:105" ht="12" customHeight="1" x14ac:dyDescent="0.25">
      <c r="A375" s="100" t="s">
        <v>197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4030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4031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4032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4033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4034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4035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4036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4037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0</v>
      </c>
      <c r="DA383" s="60" t="s">
        <v>4038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4189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4190</v>
      </c>
    </row>
    <row r="387" spans="1:105" ht="12" customHeight="1" x14ac:dyDescent="0.25">
      <c r="A387" s="97" t="s">
        <v>197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4191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4192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4193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X390" s="98">
        <f>RES_hhdet_in_tesh!X110</f>
        <v>0</v>
      </c>
      <c r="Y390" s="98">
        <f>RES_hhdet_in_tesh!Y110</f>
        <v>0</v>
      </c>
      <c r="DA390" s="63" t="s">
        <v>4194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4195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4196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4197</v>
      </c>
    </row>
    <row r="394" spans="1:105" ht="12" customHeight="1" x14ac:dyDescent="0.25">
      <c r="A394" s="100" t="s">
        <v>197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4198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4199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4200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4201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4202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4203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4204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4205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0</v>
      </c>
      <c r="DA402" s="60" t="s">
        <v>4206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4356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4357</v>
      </c>
    </row>
    <row r="406" spans="1:105" ht="12" customHeight="1" x14ac:dyDescent="0.25">
      <c r="A406" s="97" t="s">
        <v>197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4358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4359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4360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4361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4362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4363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4364</v>
      </c>
    </row>
    <row r="413" spans="1:105" ht="12" customHeight="1" x14ac:dyDescent="0.25">
      <c r="A413" s="100" t="s">
        <v>197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4365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4366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4367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4368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4369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4370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4371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4372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4373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4524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4525</v>
      </c>
    </row>
    <row r="425" spans="1:105" ht="12" customHeight="1" x14ac:dyDescent="0.25">
      <c r="A425" s="97" t="s">
        <v>197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4526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X426" s="99">
        <v>0</v>
      </c>
      <c r="Y426" s="99">
        <v>0</v>
      </c>
      <c r="DA426" s="63" t="s">
        <v>4527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4528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X428" s="99">
        <f>RES_hhdet_in_fecs!X110</f>
        <v>0</v>
      </c>
      <c r="Y428" s="99">
        <f>RES_hhdet_in_fecs!Y110</f>
        <v>0</v>
      </c>
      <c r="DA428" s="63" t="s">
        <v>4529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4530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4531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4532</v>
      </c>
    </row>
    <row r="432" spans="1:105" ht="12" customHeight="1" x14ac:dyDescent="0.25">
      <c r="A432" s="100" t="s">
        <v>197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4533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4534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4535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4536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4537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4538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4539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4540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4541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4692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4693</v>
      </c>
    </row>
    <row r="444" spans="1:105" ht="12" customHeight="1" x14ac:dyDescent="0.25">
      <c r="A444" s="97" t="s">
        <v>197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X444" s="99">
        <v>0</v>
      </c>
      <c r="Y444" s="99">
        <v>0</v>
      </c>
      <c r="DA444" s="63" t="s">
        <v>4694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4695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4696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X447" s="99">
        <f>RES_hhdet_in_tess!X110</f>
        <v>0</v>
      </c>
      <c r="Y447" s="99">
        <f>RES_hhdet_in_tess!Y110</f>
        <v>0</v>
      </c>
      <c r="DA447" s="63" t="s">
        <v>4697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4698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4699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4700</v>
      </c>
    </row>
    <row r="451" spans="1:105" ht="12" customHeight="1" x14ac:dyDescent="0.25">
      <c r="A451" s="100" t="s">
        <v>197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4701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4702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4703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4704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4705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4706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4707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4708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4709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4860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4861</v>
      </c>
    </row>
    <row r="463" spans="1:105" ht="12" customHeight="1" x14ac:dyDescent="0.25">
      <c r="A463" s="97" t="s">
        <v>197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4862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4863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4864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4865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4866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4867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4868</v>
      </c>
    </row>
    <row r="470" spans="1:105" ht="12" customHeight="1" x14ac:dyDescent="0.25">
      <c r="A470" s="100" t="s">
        <v>197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4869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4870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4871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4872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4873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4874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4875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4876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4877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823525</v>
      </c>
      <c r="C5" s="120">
        <v>847625</v>
      </c>
      <c r="D5" s="120">
        <v>862907</v>
      </c>
      <c r="E5" s="120">
        <v>877718</v>
      </c>
      <c r="F5" s="120">
        <v>898186</v>
      </c>
      <c r="G5" s="120">
        <v>887459</v>
      </c>
      <c r="H5" s="120">
        <v>889842</v>
      </c>
      <c r="I5" s="120">
        <v>896656</v>
      </c>
      <c r="J5" s="120">
        <v>911083</v>
      </c>
      <c r="K5" s="120">
        <v>914538</v>
      </c>
      <c r="L5" s="120">
        <v>916464</v>
      </c>
      <c r="M5" s="120">
        <v>914849</v>
      </c>
      <c r="N5" s="120">
        <v>919830</v>
      </c>
      <c r="O5" s="120">
        <v>926129</v>
      </c>
      <c r="P5" s="120">
        <v>925789</v>
      </c>
      <c r="Q5" s="120">
        <v>940005</v>
      </c>
      <c r="R5" s="120">
        <v>925924</v>
      </c>
      <c r="S5" s="120">
        <v>928098</v>
      </c>
      <c r="T5" s="120">
        <v>919582</v>
      </c>
      <c r="U5" s="120">
        <v>936154</v>
      </c>
      <c r="V5" s="120">
        <v>921002</v>
      </c>
      <c r="W5" s="120">
        <v>940440</v>
      </c>
      <c r="X5" s="120">
        <v>962602</v>
      </c>
      <c r="Y5" s="120">
        <v>983460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209</v>
      </c>
      <c r="B7" s="52">
        <v>823525</v>
      </c>
      <c r="C7" s="52">
        <v>847625</v>
      </c>
      <c r="D7" s="52">
        <v>862907</v>
      </c>
      <c r="E7" s="52">
        <v>877718</v>
      </c>
      <c r="F7" s="52">
        <v>898186</v>
      </c>
      <c r="G7" s="52">
        <v>887459</v>
      </c>
      <c r="H7" s="52">
        <v>889842</v>
      </c>
      <c r="I7" s="52">
        <v>896656</v>
      </c>
      <c r="J7" s="52">
        <v>911083</v>
      </c>
      <c r="K7" s="52">
        <v>914538</v>
      </c>
      <c r="L7" s="52">
        <v>916464</v>
      </c>
      <c r="M7" s="52">
        <v>914849</v>
      </c>
      <c r="N7" s="52">
        <v>919830</v>
      </c>
      <c r="O7" s="52">
        <v>926129</v>
      </c>
      <c r="P7" s="52">
        <v>925789</v>
      </c>
      <c r="Q7" s="52">
        <v>940005</v>
      </c>
      <c r="R7" s="52">
        <v>925924</v>
      </c>
      <c r="S7" s="52">
        <v>928098</v>
      </c>
      <c r="T7" s="52">
        <v>919582</v>
      </c>
      <c r="U7" s="52">
        <v>936154</v>
      </c>
      <c r="V7" s="52">
        <v>921002</v>
      </c>
      <c r="W7" s="52">
        <v>940440</v>
      </c>
      <c r="X7" s="52">
        <v>962602</v>
      </c>
      <c r="Y7" s="52">
        <v>983460</v>
      </c>
      <c r="DA7" s="63" t="s">
        <v>1112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19371</v>
      </c>
      <c r="C9" s="52">
        <v>21035</v>
      </c>
      <c r="D9" s="52">
        <v>22540</v>
      </c>
      <c r="E9" s="52">
        <v>23715</v>
      </c>
      <c r="F9" s="52">
        <v>25211</v>
      </c>
      <c r="G9" s="52">
        <v>26496</v>
      </c>
      <c r="H9" s="52">
        <v>27845</v>
      </c>
      <c r="I9" s="52">
        <v>28785</v>
      </c>
      <c r="J9" s="52">
        <v>31060</v>
      </c>
      <c r="K9" s="52">
        <v>33483</v>
      </c>
      <c r="L9" s="52">
        <v>36732</v>
      </c>
      <c r="M9" s="52">
        <v>38155</v>
      </c>
      <c r="N9" s="52">
        <v>40256</v>
      </c>
      <c r="O9" s="52">
        <v>42870</v>
      </c>
      <c r="P9" s="52">
        <v>45199</v>
      </c>
      <c r="Q9" s="52">
        <v>46581</v>
      </c>
      <c r="R9" s="52">
        <v>45861</v>
      </c>
      <c r="S9" s="52">
        <v>45346</v>
      </c>
      <c r="T9" s="52">
        <v>44361</v>
      </c>
      <c r="U9" s="52">
        <v>44728</v>
      </c>
      <c r="V9" s="52">
        <v>46040</v>
      </c>
      <c r="W9" s="52">
        <v>50617</v>
      </c>
      <c r="X9" s="52">
        <v>54021</v>
      </c>
      <c r="Y9" s="52">
        <v>67457</v>
      </c>
      <c r="DA9" s="63" t="s">
        <v>1113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128</v>
      </c>
      <c r="B11" s="52">
        <v>812214</v>
      </c>
      <c r="C11" s="52">
        <v>814357</v>
      </c>
      <c r="D11" s="52">
        <v>830173</v>
      </c>
      <c r="E11" s="52">
        <v>842698</v>
      </c>
      <c r="F11" s="52">
        <v>853335</v>
      </c>
      <c r="G11" s="52">
        <v>854762</v>
      </c>
      <c r="H11" s="52">
        <v>859983</v>
      </c>
      <c r="I11" s="52">
        <v>866315</v>
      </c>
      <c r="J11" s="52">
        <v>875186</v>
      </c>
      <c r="K11" s="52">
        <v>879871</v>
      </c>
      <c r="L11" s="52">
        <v>882246</v>
      </c>
      <c r="M11" s="52">
        <v>888280</v>
      </c>
      <c r="N11" s="52">
        <v>897220</v>
      </c>
      <c r="O11" s="52">
        <v>908339</v>
      </c>
      <c r="P11" s="52">
        <v>912406</v>
      </c>
      <c r="Q11" s="52">
        <v>916862</v>
      </c>
      <c r="R11" s="52">
        <v>913442</v>
      </c>
      <c r="S11" s="52">
        <v>910568</v>
      </c>
      <c r="T11" s="52">
        <v>904499</v>
      </c>
      <c r="U11" s="52">
        <v>906198</v>
      </c>
      <c r="V11" s="52">
        <v>908452</v>
      </c>
      <c r="W11" s="52">
        <v>920591</v>
      </c>
      <c r="X11" s="52">
        <v>931510</v>
      </c>
      <c r="Y11" s="52">
        <v>936787</v>
      </c>
      <c r="DA11" s="63" t="s">
        <v>1114</v>
      </c>
    </row>
    <row r="12" spans="1:105" ht="12" customHeight="1" x14ac:dyDescent="0.25">
      <c r="A12" s="97" t="s">
        <v>127</v>
      </c>
      <c r="B12" s="52">
        <v>123</v>
      </c>
      <c r="C12" s="52">
        <v>127</v>
      </c>
      <c r="D12" s="52">
        <v>127</v>
      </c>
      <c r="E12" s="52">
        <v>128</v>
      </c>
      <c r="F12" s="52">
        <v>133</v>
      </c>
      <c r="G12" s="52">
        <v>138</v>
      </c>
      <c r="H12" s="52">
        <v>177</v>
      </c>
      <c r="I12" s="52">
        <v>194</v>
      </c>
      <c r="J12" s="52">
        <v>231</v>
      </c>
      <c r="K12" s="52">
        <v>242</v>
      </c>
      <c r="L12" s="52">
        <v>265</v>
      </c>
      <c r="M12" s="52">
        <v>278</v>
      </c>
      <c r="N12" s="52">
        <v>302</v>
      </c>
      <c r="O12" s="52">
        <v>340</v>
      </c>
      <c r="P12" s="52">
        <v>373</v>
      </c>
      <c r="Q12" s="52">
        <v>407</v>
      </c>
      <c r="R12" s="52">
        <v>442</v>
      </c>
      <c r="S12" s="52">
        <v>482</v>
      </c>
      <c r="T12" s="52">
        <v>527</v>
      </c>
      <c r="U12" s="52">
        <v>584</v>
      </c>
      <c r="V12" s="52">
        <v>622</v>
      </c>
      <c r="W12" s="52">
        <v>675</v>
      </c>
      <c r="X12" s="52">
        <v>711</v>
      </c>
      <c r="Y12" s="52">
        <v>731</v>
      </c>
      <c r="DA12" s="63" t="s">
        <v>1115</v>
      </c>
    </row>
    <row r="13" spans="1:105" ht="12" customHeight="1" x14ac:dyDescent="0.25">
      <c r="A13" s="97" t="s">
        <v>122</v>
      </c>
      <c r="B13" s="52">
        <v>11016</v>
      </c>
      <c r="C13" s="52">
        <v>32610</v>
      </c>
      <c r="D13" s="52">
        <v>32086</v>
      </c>
      <c r="E13" s="52">
        <v>34348</v>
      </c>
      <c r="F13" s="52">
        <v>44001</v>
      </c>
      <c r="G13" s="52">
        <v>32037</v>
      </c>
      <c r="H13" s="52">
        <v>29206</v>
      </c>
      <c r="I13" s="52">
        <v>29647</v>
      </c>
      <c r="J13" s="52">
        <v>34740</v>
      </c>
      <c r="K13" s="52">
        <v>33431</v>
      </c>
      <c r="L13" s="52">
        <v>32911</v>
      </c>
      <c r="M13" s="52">
        <v>25389</v>
      </c>
      <c r="N13" s="52">
        <v>21512</v>
      </c>
      <c r="O13" s="52">
        <v>16855</v>
      </c>
      <c r="P13" s="52">
        <v>12595</v>
      </c>
      <c r="Q13" s="52">
        <v>21769</v>
      </c>
      <c r="R13" s="52">
        <v>11425</v>
      </c>
      <c r="S13" s="52">
        <v>16131</v>
      </c>
      <c r="T13" s="52">
        <v>13761</v>
      </c>
      <c r="U13" s="52">
        <v>27489</v>
      </c>
      <c r="V13" s="52">
        <v>11054</v>
      </c>
      <c r="W13" s="52">
        <v>17734</v>
      </c>
      <c r="X13" s="52">
        <v>28018</v>
      </c>
      <c r="Y13" s="52">
        <v>42270</v>
      </c>
      <c r="DA13" s="63" t="s">
        <v>1116</v>
      </c>
    </row>
    <row r="14" spans="1:105" ht="12" customHeight="1" x14ac:dyDescent="0.25">
      <c r="A14" s="97" t="s">
        <v>121</v>
      </c>
      <c r="B14" s="52">
        <v>172</v>
      </c>
      <c r="C14" s="52">
        <v>531</v>
      </c>
      <c r="D14" s="52">
        <v>521</v>
      </c>
      <c r="E14" s="52">
        <v>544</v>
      </c>
      <c r="F14" s="52">
        <v>717</v>
      </c>
      <c r="G14" s="52">
        <v>522</v>
      </c>
      <c r="H14" s="52">
        <v>476</v>
      </c>
      <c r="I14" s="52">
        <v>500</v>
      </c>
      <c r="J14" s="52">
        <v>926</v>
      </c>
      <c r="K14" s="52">
        <v>994</v>
      </c>
      <c r="L14" s="52">
        <v>1042</v>
      </c>
      <c r="M14" s="52">
        <v>902</v>
      </c>
      <c r="N14" s="52">
        <v>796</v>
      </c>
      <c r="O14" s="52">
        <v>595</v>
      </c>
      <c r="P14" s="52">
        <v>415</v>
      </c>
      <c r="Q14" s="52">
        <v>967</v>
      </c>
      <c r="R14" s="52">
        <v>615</v>
      </c>
      <c r="S14" s="52">
        <v>917</v>
      </c>
      <c r="T14" s="52">
        <v>795</v>
      </c>
      <c r="U14" s="52">
        <v>1883</v>
      </c>
      <c r="V14" s="52">
        <v>874</v>
      </c>
      <c r="W14" s="52">
        <v>1440</v>
      </c>
      <c r="X14" s="52">
        <v>2363</v>
      </c>
      <c r="Y14" s="52">
        <v>3672</v>
      </c>
      <c r="DA14" s="63" t="s">
        <v>1117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81781</v>
      </c>
      <c r="C16" s="52">
        <v>89508</v>
      </c>
      <c r="D16" s="52">
        <v>94939</v>
      </c>
      <c r="E16" s="52">
        <v>99928</v>
      </c>
      <c r="F16" s="52">
        <v>97696</v>
      </c>
      <c r="G16" s="52">
        <v>93376</v>
      </c>
      <c r="H16" s="52">
        <v>88369</v>
      </c>
      <c r="I16" s="52">
        <v>87984</v>
      </c>
      <c r="J16" s="52">
        <v>94399</v>
      </c>
      <c r="K16" s="52">
        <v>93380</v>
      </c>
      <c r="L16" s="52">
        <v>84514</v>
      </c>
      <c r="M16" s="52">
        <v>69620</v>
      </c>
      <c r="N16" s="52">
        <v>62214</v>
      </c>
      <c r="O16" s="52">
        <v>60708</v>
      </c>
      <c r="P16" s="52">
        <v>62545</v>
      </c>
      <c r="Q16" s="52">
        <v>63454</v>
      </c>
      <c r="R16" s="52">
        <v>62036</v>
      </c>
      <c r="S16" s="52">
        <v>59696</v>
      </c>
      <c r="T16" s="52">
        <v>56798</v>
      </c>
      <c r="U16" s="52">
        <v>55729</v>
      </c>
      <c r="V16" s="52">
        <v>52617</v>
      </c>
      <c r="W16" s="52">
        <v>49971</v>
      </c>
      <c r="X16" s="52">
        <v>45439</v>
      </c>
      <c r="Y16" s="52">
        <v>40241</v>
      </c>
      <c r="DA16" s="63" t="s">
        <v>1118</v>
      </c>
    </row>
    <row r="17" spans="1:105" ht="12" customHeight="1" x14ac:dyDescent="0.25">
      <c r="A17" s="109" t="s">
        <v>120</v>
      </c>
      <c r="B17" s="36">
        <v>741744</v>
      </c>
      <c r="C17" s="36">
        <v>758117</v>
      </c>
      <c r="D17" s="36">
        <v>767968</v>
      </c>
      <c r="E17" s="36">
        <v>777790</v>
      </c>
      <c r="F17" s="36">
        <v>800490</v>
      </c>
      <c r="G17" s="36">
        <v>794083</v>
      </c>
      <c r="H17" s="36">
        <v>801473</v>
      </c>
      <c r="I17" s="36">
        <v>808672</v>
      </c>
      <c r="J17" s="36">
        <v>816684</v>
      </c>
      <c r="K17" s="36">
        <v>821158</v>
      </c>
      <c r="L17" s="36">
        <v>831950</v>
      </c>
      <c r="M17" s="36">
        <v>845229</v>
      </c>
      <c r="N17" s="36">
        <v>857616</v>
      </c>
      <c r="O17" s="36">
        <v>865421</v>
      </c>
      <c r="P17" s="36">
        <v>863244</v>
      </c>
      <c r="Q17" s="36">
        <v>876551</v>
      </c>
      <c r="R17" s="36">
        <v>863888</v>
      </c>
      <c r="S17" s="36">
        <v>868402</v>
      </c>
      <c r="T17" s="36">
        <v>862784</v>
      </c>
      <c r="U17" s="36">
        <v>880425</v>
      </c>
      <c r="V17" s="36">
        <v>868385</v>
      </c>
      <c r="W17" s="36">
        <v>890469</v>
      </c>
      <c r="X17" s="36">
        <v>917163</v>
      </c>
      <c r="Y17" s="36">
        <v>943219</v>
      </c>
      <c r="DA17" s="60" t="s">
        <v>1119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1196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209</v>
      </c>
      <c r="B21" s="52"/>
      <c r="C21" s="52">
        <v>64338</v>
      </c>
      <c r="D21" s="52">
        <v>64360</v>
      </c>
      <c r="E21" s="52">
        <v>64508</v>
      </c>
      <c r="F21" s="52">
        <v>64904</v>
      </c>
      <c r="G21" s="52">
        <v>65661</v>
      </c>
      <c r="H21" s="52">
        <v>66901</v>
      </c>
      <c r="I21" s="52">
        <v>68711</v>
      </c>
      <c r="J21" s="52">
        <v>71194</v>
      </c>
      <c r="K21" s="52">
        <v>74459</v>
      </c>
      <c r="L21" s="52">
        <v>78622</v>
      </c>
      <c r="M21" s="52">
        <v>83814</v>
      </c>
      <c r="N21" s="52">
        <v>90139</v>
      </c>
      <c r="O21" s="52">
        <v>84858</v>
      </c>
      <c r="P21" s="52">
        <v>42369</v>
      </c>
      <c r="Q21" s="52">
        <v>52872</v>
      </c>
      <c r="R21" s="52">
        <v>64976</v>
      </c>
      <c r="S21" s="52">
        <v>78763</v>
      </c>
      <c r="T21" s="52">
        <v>76678</v>
      </c>
      <c r="U21" s="52">
        <v>76027</v>
      </c>
      <c r="V21" s="52">
        <v>75336</v>
      </c>
      <c r="W21" s="52">
        <v>73313</v>
      </c>
      <c r="X21" s="52">
        <v>77074</v>
      </c>
      <c r="Y21" s="52">
        <v>78475</v>
      </c>
      <c r="DA21" s="63" t="s">
        <v>1197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3027</v>
      </c>
      <c r="D23" s="52">
        <v>3035</v>
      </c>
      <c r="E23" s="52">
        <v>3099</v>
      </c>
      <c r="F23" s="52">
        <v>3273</v>
      </c>
      <c r="G23" s="52">
        <v>3600</v>
      </c>
      <c r="H23" s="52">
        <v>4144</v>
      </c>
      <c r="I23" s="52">
        <v>3149</v>
      </c>
      <c r="J23" s="52">
        <v>3088</v>
      </c>
      <c r="K23" s="52">
        <v>4627</v>
      </c>
      <c r="L23" s="52">
        <v>4622</v>
      </c>
      <c r="M23" s="52">
        <v>4719</v>
      </c>
      <c r="N23" s="52">
        <v>5020</v>
      </c>
      <c r="O23" s="52">
        <v>5876</v>
      </c>
      <c r="P23" s="52">
        <v>5388</v>
      </c>
      <c r="Q23" s="52">
        <v>5572</v>
      </c>
      <c r="R23" s="52">
        <v>6474</v>
      </c>
      <c r="S23" s="52">
        <v>7334</v>
      </c>
      <c r="T23" s="52">
        <v>7341</v>
      </c>
      <c r="U23" s="52">
        <v>7101</v>
      </c>
      <c r="V23" s="52">
        <v>7466</v>
      </c>
      <c r="W23" s="52">
        <v>7428</v>
      </c>
      <c r="X23" s="52">
        <v>6984</v>
      </c>
      <c r="Y23" s="52">
        <v>6720</v>
      </c>
      <c r="DA23" s="63" t="s">
        <v>1198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128</v>
      </c>
      <c r="B25" s="52"/>
      <c r="C25" s="52">
        <v>63454</v>
      </c>
      <c r="D25" s="52">
        <v>63469</v>
      </c>
      <c r="E25" s="52">
        <v>63587</v>
      </c>
      <c r="F25" s="52">
        <v>63913</v>
      </c>
      <c r="G25" s="52">
        <v>64562</v>
      </c>
      <c r="H25" s="52">
        <v>66778</v>
      </c>
      <c r="I25" s="52">
        <v>68476</v>
      </c>
      <c r="J25" s="52">
        <v>69677</v>
      </c>
      <c r="K25" s="52">
        <v>73184</v>
      </c>
      <c r="L25" s="52">
        <v>78135</v>
      </c>
      <c r="M25" s="52">
        <v>83175</v>
      </c>
      <c r="N25" s="52">
        <v>89462</v>
      </c>
      <c r="O25" s="52">
        <v>84571</v>
      </c>
      <c r="P25" s="52">
        <v>42167</v>
      </c>
      <c r="Q25" s="52">
        <v>52584</v>
      </c>
      <c r="R25" s="52">
        <v>63648</v>
      </c>
      <c r="S25" s="52">
        <v>78723</v>
      </c>
      <c r="T25" s="52">
        <v>76362</v>
      </c>
      <c r="U25" s="52">
        <v>75982</v>
      </c>
      <c r="V25" s="52">
        <v>75014</v>
      </c>
      <c r="W25" s="52">
        <v>73282</v>
      </c>
      <c r="X25" s="52">
        <v>77028</v>
      </c>
      <c r="Y25" s="52">
        <v>78401</v>
      </c>
      <c r="DA25" s="63" t="s">
        <v>1199</v>
      </c>
    </row>
    <row r="26" spans="1:105" ht="12" customHeight="1" x14ac:dyDescent="0.25">
      <c r="A26" s="97" t="s">
        <v>127</v>
      </c>
      <c r="B26" s="52"/>
      <c r="C26" s="52">
        <v>10</v>
      </c>
      <c r="D26" s="52">
        <v>9</v>
      </c>
      <c r="E26" s="52">
        <v>10</v>
      </c>
      <c r="F26" s="52">
        <v>9</v>
      </c>
      <c r="G26" s="52">
        <v>10</v>
      </c>
      <c r="H26" s="52">
        <v>10</v>
      </c>
      <c r="I26" s="52">
        <v>9</v>
      </c>
      <c r="J26" s="52">
        <v>12</v>
      </c>
      <c r="K26" s="52">
        <v>9</v>
      </c>
      <c r="L26" s="52">
        <v>13</v>
      </c>
      <c r="M26" s="52">
        <v>16</v>
      </c>
      <c r="N26" s="52">
        <v>15</v>
      </c>
      <c r="O26" s="52">
        <v>13</v>
      </c>
      <c r="P26" s="52">
        <v>11</v>
      </c>
      <c r="Q26" s="52">
        <v>13</v>
      </c>
      <c r="R26" s="52">
        <v>17</v>
      </c>
      <c r="S26" s="52">
        <v>22</v>
      </c>
      <c r="T26" s="52">
        <v>23</v>
      </c>
      <c r="U26" s="52">
        <v>27</v>
      </c>
      <c r="V26" s="52">
        <v>29</v>
      </c>
      <c r="W26" s="52">
        <v>31</v>
      </c>
      <c r="X26" s="52">
        <v>38</v>
      </c>
      <c r="Y26" s="52">
        <v>37</v>
      </c>
      <c r="DA26" s="63" t="s">
        <v>1200</v>
      </c>
    </row>
    <row r="27" spans="1:105" ht="12" customHeight="1" x14ac:dyDescent="0.25">
      <c r="A27" s="97" t="s">
        <v>122</v>
      </c>
      <c r="B27" s="52"/>
      <c r="C27" s="52">
        <v>1721</v>
      </c>
      <c r="D27" s="52">
        <v>1766</v>
      </c>
      <c r="E27" s="52">
        <v>2044</v>
      </c>
      <c r="F27" s="52">
        <v>2610</v>
      </c>
      <c r="G27" s="52">
        <v>11964</v>
      </c>
      <c r="H27" s="52">
        <v>2831</v>
      </c>
      <c r="I27" s="52">
        <v>1025</v>
      </c>
      <c r="J27" s="52">
        <v>5784</v>
      </c>
      <c r="K27" s="52">
        <v>10271</v>
      </c>
      <c r="L27" s="52">
        <v>3882</v>
      </c>
      <c r="M27" s="52">
        <v>7522</v>
      </c>
      <c r="N27" s="52">
        <v>3877</v>
      </c>
      <c r="O27" s="52">
        <v>4657</v>
      </c>
      <c r="P27" s="52">
        <v>4262</v>
      </c>
      <c r="Q27" s="52">
        <v>2010</v>
      </c>
      <c r="R27" s="52">
        <v>10344</v>
      </c>
      <c r="S27" s="52">
        <v>155</v>
      </c>
      <c r="T27" s="52">
        <v>2370</v>
      </c>
      <c r="U27" s="52">
        <v>80</v>
      </c>
      <c r="V27" s="52">
        <v>16435</v>
      </c>
      <c r="W27" s="52">
        <v>2</v>
      </c>
      <c r="X27" s="52">
        <v>20</v>
      </c>
      <c r="Y27" s="52">
        <v>135</v>
      </c>
      <c r="DA27" s="63" t="s">
        <v>1201</v>
      </c>
    </row>
    <row r="28" spans="1:105" ht="12" customHeight="1" x14ac:dyDescent="0.25">
      <c r="A28" s="97" t="s">
        <v>121</v>
      </c>
      <c r="B28" s="52"/>
      <c r="C28" s="52">
        <v>27</v>
      </c>
      <c r="D28" s="52">
        <v>27</v>
      </c>
      <c r="E28" s="52">
        <v>33</v>
      </c>
      <c r="F28" s="52">
        <v>40</v>
      </c>
      <c r="G28" s="52">
        <v>195</v>
      </c>
      <c r="H28" s="52">
        <v>46</v>
      </c>
      <c r="I28" s="52">
        <v>16</v>
      </c>
      <c r="J28" s="52">
        <v>93</v>
      </c>
      <c r="K28" s="52">
        <v>170</v>
      </c>
      <c r="L28" s="52">
        <v>64</v>
      </c>
      <c r="M28" s="52">
        <v>140</v>
      </c>
      <c r="N28" s="52">
        <v>106</v>
      </c>
      <c r="O28" s="52">
        <v>201</v>
      </c>
      <c r="P28" s="52">
        <v>180</v>
      </c>
      <c r="Q28" s="52">
        <v>56</v>
      </c>
      <c r="R28" s="52">
        <v>352</v>
      </c>
      <c r="S28" s="52">
        <v>8</v>
      </c>
      <c r="T28" s="52">
        <v>122</v>
      </c>
      <c r="U28" s="52">
        <v>3</v>
      </c>
      <c r="V28" s="52">
        <v>1009</v>
      </c>
      <c r="W28" s="52">
        <v>0</v>
      </c>
      <c r="X28" s="52">
        <v>0</v>
      </c>
      <c r="Y28" s="52">
        <v>9</v>
      </c>
      <c r="DA28" s="63" t="s">
        <v>1202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12778</v>
      </c>
      <c r="D30" s="52">
        <v>12819</v>
      </c>
      <c r="E30" s="52">
        <v>13094</v>
      </c>
      <c r="F30" s="52">
        <v>13823</v>
      </c>
      <c r="G30" s="52">
        <v>15208</v>
      </c>
      <c r="H30" s="52">
        <v>17387</v>
      </c>
      <c r="I30" s="52">
        <v>12841</v>
      </c>
      <c r="J30" s="52">
        <v>13834</v>
      </c>
      <c r="K30" s="52">
        <v>17133</v>
      </c>
      <c r="L30" s="52">
        <v>15629</v>
      </c>
      <c r="M30" s="52">
        <v>16581</v>
      </c>
      <c r="N30" s="52">
        <v>11157</v>
      </c>
      <c r="O30" s="52">
        <v>12830</v>
      </c>
      <c r="P30" s="52">
        <v>10879</v>
      </c>
      <c r="Q30" s="52">
        <v>12764</v>
      </c>
      <c r="R30" s="52">
        <v>13060</v>
      </c>
      <c r="S30" s="52">
        <v>9958</v>
      </c>
      <c r="T30" s="52">
        <v>6786</v>
      </c>
      <c r="U30" s="52">
        <v>6799</v>
      </c>
      <c r="V30" s="52">
        <v>9133</v>
      </c>
      <c r="W30" s="52">
        <v>11243</v>
      </c>
      <c r="X30" s="52">
        <v>10907</v>
      </c>
      <c r="Y30" s="52">
        <v>9783</v>
      </c>
      <c r="DA30" s="63" t="s">
        <v>1203</v>
      </c>
    </row>
    <row r="31" spans="1:105" ht="12" customHeight="1" x14ac:dyDescent="0.25">
      <c r="A31" s="109" t="s">
        <v>120</v>
      </c>
      <c r="B31" s="36"/>
      <c r="C31" s="36">
        <v>115897</v>
      </c>
      <c r="D31" s="36">
        <v>116157</v>
      </c>
      <c r="E31" s="36">
        <v>117951</v>
      </c>
      <c r="F31" s="36">
        <v>122777</v>
      </c>
      <c r="G31" s="36">
        <v>132163</v>
      </c>
      <c r="H31" s="36">
        <v>147741</v>
      </c>
      <c r="I31" s="36">
        <v>101532</v>
      </c>
      <c r="J31" s="36">
        <v>106456</v>
      </c>
      <c r="K31" s="36">
        <v>130751</v>
      </c>
      <c r="L31" s="36">
        <v>132630</v>
      </c>
      <c r="M31" s="36">
        <v>136924</v>
      </c>
      <c r="N31" s="36">
        <v>144263</v>
      </c>
      <c r="O31" s="36">
        <v>135296</v>
      </c>
      <c r="P31" s="36">
        <v>104910</v>
      </c>
      <c r="Q31" s="36">
        <v>119335</v>
      </c>
      <c r="R31" s="36">
        <v>133177</v>
      </c>
      <c r="S31" s="36">
        <v>148155</v>
      </c>
      <c r="T31" s="36">
        <v>148871</v>
      </c>
      <c r="U31" s="36">
        <v>146965</v>
      </c>
      <c r="V31" s="36">
        <v>142204</v>
      </c>
      <c r="W31" s="36">
        <v>130368</v>
      </c>
      <c r="X31" s="36">
        <v>125366</v>
      </c>
      <c r="Y31" s="36">
        <v>136168</v>
      </c>
      <c r="DA31" s="60" t="s">
        <v>1204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1283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209</v>
      </c>
      <c r="B35" s="52"/>
      <c r="C35" s="52">
        <v>88438</v>
      </c>
      <c r="D35" s="52">
        <v>79642</v>
      </c>
      <c r="E35" s="52">
        <v>79319</v>
      </c>
      <c r="F35" s="52">
        <v>85372</v>
      </c>
      <c r="G35" s="52">
        <v>54934</v>
      </c>
      <c r="H35" s="52">
        <v>69284</v>
      </c>
      <c r="I35" s="52">
        <v>75525</v>
      </c>
      <c r="J35" s="52">
        <v>85621</v>
      </c>
      <c r="K35" s="52">
        <v>77914</v>
      </c>
      <c r="L35" s="52">
        <v>80548</v>
      </c>
      <c r="M35" s="52">
        <v>82199</v>
      </c>
      <c r="N35" s="52">
        <v>95120</v>
      </c>
      <c r="O35" s="52">
        <v>91157</v>
      </c>
      <c r="P35" s="52">
        <v>42029</v>
      </c>
      <c r="Q35" s="52">
        <v>67088</v>
      </c>
      <c r="R35" s="52">
        <v>50895</v>
      </c>
      <c r="S35" s="52">
        <v>80937</v>
      </c>
      <c r="T35" s="52">
        <v>68162</v>
      </c>
      <c r="U35" s="52">
        <v>92599</v>
      </c>
      <c r="V35" s="52">
        <v>60184</v>
      </c>
      <c r="W35" s="52">
        <v>92751</v>
      </c>
      <c r="X35" s="52">
        <v>99236</v>
      </c>
      <c r="Y35" s="52">
        <v>99333</v>
      </c>
      <c r="DA35" s="63" t="s">
        <v>1284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4691</v>
      </c>
      <c r="D37" s="52">
        <v>4540</v>
      </c>
      <c r="E37" s="52">
        <v>4274</v>
      </c>
      <c r="F37" s="52">
        <v>4769</v>
      </c>
      <c r="G37" s="52">
        <v>4885</v>
      </c>
      <c r="H37" s="52">
        <v>5493</v>
      </c>
      <c r="I37" s="52">
        <v>4089</v>
      </c>
      <c r="J37" s="52">
        <v>5363</v>
      </c>
      <c r="K37" s="52">
        <v>7050</v>
      </c>
      <c r="L37" s="52">
        <v>7871</v>
      </c>
      <c r="M37" s="52">
        <v>6142</v>
      </c>
      <c r="N37" s="52">
        <v>7121</v>
      </c>
      <c r="O37" s="52">
        <v>8490</v>
      </c>
      <c r="P37" s="52">
        <v>7717</v>
      </c>
      <c r="Q37" s="52">
        <v>6954</v>
      </c>
      <c r="R37" s="52">
        <v>5754</v>
      </c>
      <c r="S37" s="52">
        <v>6819</v>
      </c>
      <c r="T37" s="52">
        <v>6356</v>
      </c>
      <c r="U37" s="52">
        <v>7468</v>
      </c>
      <c r="V37" s="52">
        <v>8778</v>
      </c>
      <c r="W37" s="52">
        <v>12005</v>
      </c>
      <c r="X37" s="52">
        <v>10388</v>
      </c>
      <c r="Y37" s="52">
        <v>20156</v>
      </c>
      <c r="DA37" s="63" t="s">
        <v>1285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128</v>
      </c>
      <c r="B39" s="52"/>
      <c r="C39" s="52">
        <v>65597</v>
      </c>
      <c r="D39" s="52">
        <v>79285</v>
      </c>
      <c r="E39" s="52">
        <v>76112</v>
      </c>
      <c r="F39" s="52">
        <v>74550</v>
      </c>
      <c r="G39" s="52">
        <v>65989</v>
      </c>
      <c r="H39" s="52">
        <v>71999</v>
      </c>
      <c r="I39" s="52">
        <v>74808</v>
      </c>
      <c r="J39" s="52">
        <v>78548</v>
      </c>
      <c r="K39" s="52">
        <v>77869</v>
      </c>
      <c r="L39" s="52">
        <v>80510</v>
      </c>
      <c r="M39" s="52">
        <v>89209</v>
      </c>
      <c r="N39" s="52">
        <v>98402</v>
      </c>
      <c r="O39" s="52">
        <v>95690</v>
      </c>
      <c r="P39" s="52">
        <v>46234</v>
      </c>
      <c r="Q39" s="52">
        <v>57040</v>
      </c>
      <c r="R39" s="52">
        <v>60228</v>
      </c>
      <c r="S39" s="52">
        <v>75849</v>
      </c>
      <c r="T39" s="52">
        <v>70293</v>
      </c>
      <c r="U39" s="52">
        <v>77681</v>
      </c>
      <c r="V39" s="52">
        <v>77268</v>
      </c>
      <c r="W39" s="52">
        <v>85421</v>
      </c>
      <c r="X39" s="52">
        <v>87947</v>
      </c>
      <c r="Y39" s="52">
        <v>83678</v>
      </c>
      <c r="DA39" s="63" t="s">
        <v>1286</v>
      </c>
    </row>
    <row r="40" spans="1:105" ht="12" customHeight="1" x14ac:dyDescent="0.25">
      <c r="A40" s="97" t="s">
        <v>127</v>
      </c>
      <c r="B40" s="52"/>
      <c r="C40" s="52">
        <v>14</v>
      </c>
      <c r="D40" s="52">
        <v>9</v>
      </c>
      <c r="E40" s="52">
        <v>11</v>
      </c>
      <c r="F40" s="52">
        <v>14</v>
      </c>
      <c r="G40" s="52">
        <v>15</v>
      </c>
      <c r="H40" s="52">
        <v>49</v>
      </c>
      <c r="I40" s="52">
        <v>26</v>
      </c>
      <c r="J40" s="52">
        <v>49</v>
      </c>
      <c r="K40" s="52">
        <v>20</v>
      </c>
      <c r="L40" s="52">
        <v>36</v>
      </c>
      <c r="M40" s="52">
        <v>29</v>
      </c>
      <c r="N40" s="52">
        <v>39</v>
      </c>
      <c r="O40" s="52">
        <v>51</v>
      </c>
      <c r="P40" s="52">
        <v>44</v>
      </c>
      <c r="Q40" s="52">
        <v>47</v>
      </c>
      <c r="R40" s="52">
        <v>52</v>
      </c>
      <c r="S40" s="52">
        <v>62</v>
      </c>
      <c r="T40" s="52">
        <v>68</v>
      </c>
      <c r="U40" s="52">
        <v>84</v>
      </c>
      <c r="V40" s="52">
        <v>67</v>
      </c>
      <c r="W40" s="52">
        <v>84</v>
      </c>
      <c r="X40" s="52">
        <v>74</v>
      </c>
      <c r="Y40" s="52">
        <v>57</v>
      </c>
      <c r="DA40" s="63" t="s">
        <v>1287</v>
      </c>
    </row>
    <row r="41" spans="1:105" ht="12" customHeight="1" x14ac:dyDescent="0.25">
      <c r="A41" s="97" t="s">
        <v>122</v>
      </c>
      <c r="B41" s="52"/>
      <c r="C41" s="52">
        <v>23315</v>
      </c>
      <c r="D41" s="52">
        <v>1242</v>
      </c>
      <c r="E41" s="52">
        <v>4306</v>
      </c>
      <c r="F41" s="52">
        <v>12263</v>
      </c>
      <c r="G41" s="52">
        <v>0</v>
      </c>
      <c r="H41" s="52">
        <v>0</v>
      </c>
      <c r="I41" s="52">
        <v>1466</v>
      </c>
      <c r="J41" s="52">
        <v>10877</v>
      </c>
      <c r="K41" s="52">
        <v>8962</v>
      </c>
      <c r="L41" s="52">
        <v>3362</v>
      </c>
      <c r="M41" s="52">
        <v>0</v>
      </c>
      <c r="N41" s="52">
        <v>0</v>
      </c>
      <c r="O41" s="52">
        <v>0</v>
      </c>
      <c r="P41" s="52">
        <v>2</v>
      </c>
      <c r="Q41" s="52">
        <v>11184</v>
      </c>
      <c r="R41" s="52">
        <v>0</v>
      </c>
      <c r="S41" s="52">
        <v>4861</v>
      </c>
      <c r="T41" s="52">
        <v>0</v>
      </c>
      <c r="U41" s="52">
        <v>13808</v>
      </c>
      <c r="V41" s="52">
        <v>0</v>
      </c>
      <c r="W41" s="52">
        <v>6682</v>
      </c>
      <c r="X41" s="52">
        <v>10304</v>
      </c>
      <c r="Y41" s="52">
        <v>14387</v>
      </c>
      <c r="DA41" s="63" t="s">
        <v>1288</v>
      </c>
    </row>
    <row r="42" spans="1:105" ht="12" customHeight="1" x14ac:dyDescent="0.25">
      <c r="A42" s="97" t="s">
        <v>121</v>
      </c>
      <c r="B42" s="52"/>
      <c r="C42" s="52">
        <v>386</v>
      </c>
      <c r="D42" s="52">
        <v>17</v>
      </c>
      <c r="E42" s="52">
        <v>56</v>
      </c>
      <c r="F42" s="52">
        <v>213</v>
      </c>
      <c r="G42" s="52">
        <v>0</v>
      </c>
      <c r="H42" s="52">
        <v>0</v>
      </c>
      <c r="I42" s="52">
        <v>40</v>
      </c>
      <c r="J42" s="52">
        <v>519</v>
      </c>
      <c r="K42" s="52">
        <v>238</v>
      </c>
      <c r="L42" s="52">
        <v>112</v>
      </c>
      <c r="M42" s="52">
        <v>0</v>
      </c>
      <c r="N42" s="52">
        <v>0</v>
      </c>
      <c r="O42" s="52">
        <v>0</v>
      </c>
      <c r="P42" s="52">
        <v>0</v>
      </c>
      <c r="Q42" s="52">
        <v>608</v>
      </c>
      <c r="R42" s="52">
        <v>0</v>
      </c>
      <c r="S42" s="52">
        <v>310</v>
      </c>
      <c r="T42" s="52">
        <v>0</v>
      </c>
      <c r="U42" s="52">
        <v>1091</v>
      </c>
      <c r="V42" s="52">
        <v>0</v>
      </c>
      <c r="W42" s="52">
        <v>566</v>
      </c>
      <c r="X42" s="52">
        <v>923</v>
      </c>
      <c r="Y42" s="52">
        <v>1318</v>
      </c>
      <c r="DA42" s="63" t="s">
        <v>1289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20505</v>
      </c>
      <c r="D44" s="52">
        <v>18250</v>
      </c>
      <c r="E44" s="52">
        <v>18083</v>
      </c>
      <c r="F44" s="52">
        <v>11591</v>
      </c>
      <c r="G44" s="52">
        <v>10888</v>
      </c>
      <c r="H44" s="52">
        <v>12380</v>
      </c>
      <c r="I44" s="52">
        <v>12456</v>
      </c>
      <c r="J44" s="52">
        <v>20249</v>
      </c>
      <c r="K44" s="52">
        <v>16114</v>
      </c>
      <c r="L44" s="52">
        <v>6763</v>
      </c>
      <c r="M44" s="52">
        <v>1687</v>
      </c>
      <c r="N44" s="52">
        <v>3751</v>
      </c>
      <c r="O44" s="52">
        <v>11324</v>
      </c>
      <c r="P44" s="52">
        <v>12716</v>
      </c>
      <c r="Q44" s="52">
        <v>13673</v>
      </c>
      <c r="R44" s="52">
        <v>11642</v>
      </c>
      <c r="S44" s="52">
        <v>7618</v>
      </c>
      <c r="T44" s="52">
        <v>3888</v>
      </c>
      <c r="U44" s="52">
        <v>5730</v>
      </c>
      <c r="V44" s="52">
        <v>6021</v>
      </c>
      <c r="W44" s="52">
        <v>8597</v>
      </c>
      <c r="X44" s="52">
        <v>6375</v>
      </c>
      <c r="Y44" s="52">
        <v>4585</v>
      </c>
      <c r="DA44" s="63" t="s">
        <v>1290</v>
      </c>
    </row>
    <row r="45" spans="1:105" ht="12" customHeight="1" x14ac:dyDescent="0.25">
      <c r="A45" s="109" t="s">
        <v>120</v>
      </c>
      <c r="B45" s="36"/>
      <c r="C45" s="36">
        <v>132270</v>
      </c>
      <c r="D45" s="36">
        <v>126008</v>
      </c>
      <c r="E45" s="36">
        <v>127773</v>
      </c>
      <c r="F45" s="36">
        <v>145477</v>
      </c>
      <c r="G45" s="36">
        <v>125756</v>
      </c>
      <c r="H45" s="36">
        <v>155131</v>
      </c>
      <c r="I45" s="36">
        <v>108731</v>
      </c>
      <c r="J45" s="36">
        <v>114468</v>
      </c>
      <c r="K45" s="36">
        <v>135225</v>
      </c>
      <c r="L45" s="36">
        <v>143422</v>
      </c>
      <c r="M45" s="36">
        <v>150203</v>
      </c>
      <c r="N45" s="36">
        <v>156650</v>
      </c>
      <c r="O45" s="36">
        <v>143101</v>
      </c>
      <c r="P45" s="36">
        <v>102733</v>
      </c>
      <c r="Q45" s="36">
        <v>132642</v>
      </c>
      <c r="R45" s="36">
        <v>120514</v>
      </c>
      <c r="S45" s="36">
        <v>152669</v>
      </c>
      <c r="T45" s="36">
        <v>143253</v>
      </c>
      <c r="U45" s="36">
        <v>164606</v>
      </c>
      <c r="V45" s="36">
        <v>130164</v>
      </c>
      <c r="W45" s="36">
        <v>152452</v>
      </c>
      <c r="X45" s="36">
        <v>152060</v>
      </c>
      <c r="Y45" s="36">
        <v>162224</v>
      </c>
      <c r="DA45" s="60" t="s">
        <v>1291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209</v>
      </c>
      <c r="B49" s="52"/>
      <c r="C49" s="52">
        <v>35324</v>
      </c>
      <c r="D49" s="52">
        <v>32779</v>
      </c>
      <c r="E49" s="52">
        <v>32985</v>
      </c>
      <c r="F49" s="52">
        <v>36226</v>
      </c>
      <c r="G49" s="52">
        <v>17969</v>
      </c>
      <c r="H49" s="52">
        <v>23706</v>
      </c>
      <c r="I49" s="52">
        <v>25964</v>
      </c>
      <c r="J49" s="52">
        <v>30500</v>
      </c>
      <c r="K49" s="52">
        <v>25335</v>
      </c>
      <c r="L49" s="52">
        <v>25640</v>
      </c>
      <c r="M49" s="52">
        <v>23560</v>
      </c>
      <c r="N49" s="52">
        <v>26948</v>
      </c>
      <c r="O49" s="52">
        <v>27091</v>
      </c>
      <c r="P49" s="52">
        <v>22499</v>
      </c>
      <c r="Q49" s="52">
        <v>32579</v>
      </c>
      <c r="R49" s="52">
        <v>16979</v>
      </c>
      <c r="S49" s="52">
        <v>27852</v>
      </c>
      <c r="T49" s="52">
        <v>22885</v>
      </c>
      <c r="U49" s="52">
        <v>37260</v>
      </c>
      <c r="V49" s="52">
        <v>19719</v>
      </c>
      <c r="W49" s="52">
        <v>36870</v>
      </c>
      <c r="X49" s="52">
        <v>41275</v>
      </c>
      <c r="Y49" s="52">
        <v>36337</v>
      </c>
      <c r="DA49" s="63" t="s">
        <v>1371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980</v>
      </c>
      <c r="D51" s="52">
        <v>818</v>
      </c>
      <c r="E51" s="52">
        <v>528</v>
      </c>
      <c r="F51" s="52">
        <v>774</v>
      </c>
      <c r="G51" s="52">
        <v>591</v>
      </c>
      <c r="H51" s="52">
        <v>659</v>
      </c>
      <c r="I51" s="52">
        <v>540</v>
      </c>
      <c r="J51" s="52">
        <v>1230</v>
      </c>
      <c r="K51" s="52">
        <v>504</v>
      </c>
      <c r="L51" s="52">
        <v>669</v>
      </c>
      <c r="M51" s="52">
        <v>381</v>
      </c>
      <c r="N51" s="52">
        <v>854</v>
      </c>
      <c r="O51" s="52">
        <v>994</v>
      </c>
      <c r="P51" s="52">
        <v>454</v>
      </c>
      <c r="Q51" s="52">
        <v>1028</v>
      </c>
      <c r="R51" s="52">
        <v>305</v>
      </c>
      <c r="S51" s="52">
        <v>368</v>
      </c>
      <c r="T51" s="52">
        <v>583</v>
      </c>
      <c r="U51" s="52">
        <v>1185</v>
      </c>
      <c r="V51" s="52">
        <v>1005</v>
      </c>
      <c r="W51" s="52">
        <v>2040</v>
      </c>
      <c r="X51" s="52">
        <v>1003</v>
      </c>
      <c r="Y51" s="52">
        <v>4860</v>
      </c>
      <c r="DA51" s="63" t="s">
        <v>1372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128</v>
      </c>
      <c r="B53" s="52"/>
      <c r="C53" s="52">
        <v>25851</v>
      </c>
      <c r="D53" s="52">
        <v>32257</v>
      </c>
      <c r="E53" s="52">
        <v>31166</v>
      </c>
      <c r="F53" s="52">
        <v>30926</v>
      </c>
      <c r="G53" s="52">
        <v>17965</v>
      </c>
      <c r="H53" s="52">
        <v>23690</v>
      </c>
      <c r="I53" s="52">
        <v>25437</v>
      </c>
      <c r="J53" s="52">
        <v>26424</v>
      </c>
      <c r="K53" s="52">
        <v>22350</v>
      </c>
      <c r="L53" s="52">
        <v>24523</v>
      </c>
      <c r="M53" s="52">
        <v>23552</v>
      </c>
      <c r="N53" s="52">
        <v>26937</v>
      </c>
      <c r="O53" s="52">
        <v>27076</v>
      </c>
      <c r="P53" s="52">
        <v>22476</v>
      </c>
      <c r="Q53" s="52">
        <v>26829</v>
      </c>
      <c r="R53" s="52">
        <v>16964</v>
      </c>
      <c r="S53" s="52">
        <v>26050</v>
      </c>
      <c r="T53" s="52">
        <v>22862</v>
      </c>
      <c r="U53" s="52">
        <v>31233</v>
      </c>
      <c r="V53" s="52">
        <v>19701</v>
      </c>
      <c r="W53" s="52">
        <v>33955</v>
      </c>
      <c r="X53" s="52">
        <v>36575</v>
      </c>
      <c r="Y53" s="52">
        <v>30571</v>
      </c>
      <c r="DA53" s="63" t="s">
        <v>1373</v>
      </c>
    </row>
    <row r="54" spans="1:105" ht="12" customHeight="1" x14ac:dyDescent="0.25">
      <c r="A54" s="108" t="s">
        <v>127</v>
      </c>
      <c r="B54" s="52"/>
      <c r="C54" s="52">
        <v>6</v>
      </c>
      <c r="D54" s="52">
        <v>4</v>
      </c>
      <c r="E54" s="52">
        <v>5</v>
      </c>
      <c r="F54" s="52">
        <v>6</v>
      </c>
      <c r="G54" s="52">
        <v>4</v>
      </c>
      <c r="H54" s="52">
        <v>16</v>
      </c>
      <c r="I54" s="52">
        <v>9</v>
      </c>
      <c r="J54" s="52">
        <v>17</v>
      </c>
      <c r="K54" s="52">
        <v>6</v>
      </c>
      <c r="L54" s="52">
        <v>11</v>
      </c>
      <c r="M54" s="52">
        <v>8</v>
      </c>
      <c r="N54" s="52">
        <v>11</v>
      </c>
      <c r="O54" s="52">
        <v>15</v>
      </c>
      <c r="P54" s="52">
        <v>21</v>
      </c>
      <c r="Q54" s="52">
        <v>23</v>
      </c>
      <c r="R54" s="52">
        <v>15</v>
      </c>
      <c r="S54" s="52">
        <v>22</v>
      </c>
      <c r="T54" s="52">
        <v>23</v>
      </c>
      <c r="U54" s="52">
        <v>33</v>
      </c>
      <c r="V54" s="52">
        <v>18</v>
      </c>
      <c r="W54" s="52">
        <v>33</v>
      </c>
      <c r="X54" s="52">
        <v>31</v>
      </c>
      <c r="Y54" s="52">
        <v>22</v>
      </c>
      <c r="DA54" s="63" t="s">
        <v>1374</v>
      </c>
    </row>
    <row r="55" spans="1:105" ht="12" customHeight="1" x14ac:dyDescent="0.25">
      <c r="A55" s="108" t="s">
        <v>122</v>
      </c>
      <c r="B55" s="52"/>
      <c r="C55" s="52">
        <v>9313</v>
      </c>
      <c r="D55" s="52">
        <v>511</v>
      </c>
      <c r="E55" s="52">
        <v>1791</v>
      </c>
      <c r="F55" s="52">
        <v>5203</v>
      </c>
      <c r="G55" s="52">
        <v>0</v>
      </c>
      <c r="H55" s="52">
        <v>0</v>
      </c>
      <c r="I55" s="52">
        <v>504</v>
      </c>
      <c r="J55" s="52">
        <v>3874</v>
      </c>
      <c r="K55" s="52">
        <v>2902</v>
      </c>
      <c r="L55" s="52">
        <v>1070</v>
      </c>
      <c r="M55" s="52">
        <v>0</v>
      </c>
      <c r="N55" s="52">
        <v>0</v>
      </c>
      <c r="O55" s="52">
        <v>0</v>
      </c>
      <c r="P55" s="52">
        <v>2</v>
      </c>
      <c r="Q55" s="52">
        <v>5432</v>
      </c>
      <c r="R55" s="52">
        <v>0</v>
      </c>
      <c r="S55" s="52">
        <v>1673</v>
      </c>
      <c r="T55" s="52">
        <v>0</v>
      </c>
      <c r="U55" s="52">
        <v>5555</v>
      </c>
      <c r="V55" s="52">
        <v>0</v>
      </c>
      <c r="W55" s="52">
        <v>2657</v>
      </c>
      <c r="X55" s="52">
        <v>4285</v>
      </c>
      <c r="Y55" s="52">
        <v>5262</v>
      </c>
      <c r="DA55" s="63" t="s">
        <v>1375</v>
      </c>
    </row>
    <row r="56" spans="1:105" ht="12" customHeight="1" x14ac:dyDescent="0.25">
      <c r="A56" s="108" t="s">
        <v>121</v>
      </c>
      <c r="B56" s="52"/>
      <c r="C56" s="52">
        <v>154</v>
      </c>
      <c r="D56" s="52">
        <v>7</v>
      </c>
      <c r="E56" s="52">
        <v>23</v>
      </c>
      <c r="F56" s="52">
        <v>91</v>
      </c>
      <c r="G56" s="52">
        <v>0</v>
      </c>
      <c r="H56" s="52">
        <v>0</v>
      </c>
      <c r="I56" s="52">
        <v>14</v>
      </c>
      <c r="J56" s="52">
        <v>185</v>
      </c>
      <c r="K56" s="52">
        <v>77</v>
      </c>
      <c r="L56" s="52">
        <v>36</v>
      </c>
      <c r="M56" s="52">
        <v>0</v>
      </c>
      <c r="N56" s="52">
        <v>0</v>
      </c>
      <c r="O56" s="52">
        <v>0</v>
      </c>
      <c r="P56" s="52">
        <v>0</v>
      </c>
      <c r="Q56" s="52">
        <v>295</v>
      </c>
      <c r="R56" s="52">
        <v>0</v>
      </c>
      <c r="S56" s="52">
        <v>107</v>
      </c>
      <c r="T56" s="52">
        <v>0</v>
      </c>
      <c r="U56" s="52">
        <v>439</v>
      </c>
      <c r="V56" s="52">
        <v>0</v>
      </c>
      <c r="W56" s="52">
        <v>225</v>
      </c>
      <c r="X56" s="52">
        <v>384</v>
      </c>
      <c r="Y56" s="52">
        <v>482</v>
      </c>
      <c r="DA56" s="63" t="s">
        <v>1376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4741</v>
      </c>
      <c r="D58" s="52">
        <v>4147</v>
      </c>
      <c r="E58" s="52">
        <v>4090</v>
      </c>
      <c r="F58" s="52">
        <v>2673</v>
      </c>
      <c r="G58" s="52">
        <v>1432</v>
      </c>
      <c r="H58" s="52">
        <v>1752</v>
      </c>
      <c r="I58" s="52">
        <v>2669</v>
      </c>
      <c r="J58" s="52">
        <v>4584</v>
      </c>
      <c r="K58" s="52">
        <v>2698</v>
      </c>
      <c r="L58" s="52">
        <v>1155</v>
      </c>
      <c r="M58" s="52">
        <v>262</v>
      </c>
      <c r="N58" s="52">
        <v>631</v>
      </c>
      <c r="O58" s="52">
        <v>1987</v>
      </c>
      <c r="P58" s="52">
        <v>2479</v>
      </c>
      <c r="Q58" s="52">
        <v>3045</v>
      </c>
      <c r="R58" s="52">
        <v>1496</v>
      </c>
      <c r="S58" s="52">
        <v>1324</v>
      </c>
      <c r="T58" s="52">
        <v>605</v>
      </c>
      <c r="U58" s="52">
        <v>1255</v>
      </c>
      <c r="V58" s="52">
        <v>873</v>
      </c>
      <c r="W58" s="52">
        <v>1969</v>
      </c>
      <c r="X58" s="52">
        <v>1662</v>
      </c>
      <c r="Y58" s="52">
        <v>1000</v>
      </c>
      <c r="DA58" s="63" t="s">
        <v>1377</v>
      </c>
    </row>
    <row r="59" spans="1:105" ht="12" customHeight="1" x14ac:dyDescent="0.25">
      <c r="A59" s="115" t="s">
        <v>120</v>
      </c>
      <c r="B59" s="36"/>
      <c r="C59" s="36">
        <v>30583</v>
      </c>
      <c r="D59" s="36">
        <v>28632</v>
      </c>
      <c r="E59" s="36">
        <v>28895</v>
      </c>
      <c r="F59" s="36">
        <v>33553</v>
      </c>
      <c r="G59" s="36">
        <v>16537</v>
      </c>
      <c r="H59" s="36">
        <v>21954</v>
      </c>
      <c r="I59" s="36">
        <v>23295</v>
      </c>
      <c r="J59" s="36">
        <v>25916</v>
      </c>
      <c r="K59" s="36">
        <v>22637</v>
      </c>
      <c r="L59" s="36">
        <v>24485</v>
      </c>
      <c r="M59" s="36">
        <v>23298</v>
      </c>
      <c r="N59" s="36">
        <v>26317</v>
      </c>
      <c r="O59" s="36">
        <v>25104</v>
      </c>
      <c r="P59" s="36">
        <v>20020</v>
      </c>
      <c r="Q59" s="36">
        <v>29534</v>
      </c>
      <c r="R59" s="36">
        <v>15483</v>
      </c>
      <c r="S59" s="36">
        <v>26528</v>
      </c>
      <c r="T59" s="36">
        <v>22280</v>
      </c>
      <c r="U59" s="36">
        <v>36005</v>
      </c>
      <c r="V59" s="36">
        <v>18846</v>
      </c>
      <c r="W59" s="36">
        <v>34901</v>
      </c>
      <c r="X59" s="36">
        <v>39613</v>
      </c>
      <c r="Y59" s="36">
        <v>35337</v>
      </c>
      <c r="DA59" s="60" t="s">
        <v>1378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1457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209</v>
      </c>
      <c r="B63" s="52"/>
      <c r="C63" s="52">
        <v>53114</v>
      </c>
      <c r="D63" s="52">
        <v>46863</v>
      </c>
      <c r="E63" s="52">
        <v>46334</v>
      </c>
      <c r="F63" s="52">
        <v>49146</v>
      </c>
      <c r="G63" s="52">
        <v>36965</v>
      </c>
      <c r="H63" s="52">
        <v>45578</v>
      </c>
      <c r="I63" s="52">
        <v>49561</v>
      </c>
      <c r="J63" s="52">
        <v>55121</v>
      </c>
      <c r="K63" s="52">
        <v>52579</v>
      </c>
      <c r="L63" s="52">
        <v>54908</v>
      </c>
      <c r="M63" s="52">
        <v>58639</v>
      </c>
      <c r="N63" s="52">
        <v>68172</v>
      </c>
      <c r="O63" s="52">
        <v>64066</v>
      </c>
      <c r="P63" s="52">
        <v>19530</v>
      </c>
      <c r="Q63" s="52">
        <v>34509</v>
      </c>
      <c r="R63" s="52">
        <v>33916</v>
      </c>
      <c r="S63" s="52">
        <v>53085</v>
      </c>
      <c r="T63" s="52">
        <v>45277</v>
      </c>
      <c r="U63" s="52">
        <v>55339</v>
      </c>
      <c r="V63" s="52">
        <v>40465</v>
      </c>
      <c r="W63" s="52">
        <v>55881</v>
      </c>
      <c r="X63" s="52">
        <v>57961</v>
      </c>
      <c r="Y63" s="52">
        <v>62996</v>
      </c>
      <c r="DA63" s="63" t="s">
        <v>1458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3711</v>
      </c>
      <c r="D65" s="52">
        <v>3722</v>
      </c>
      <c r="E65" s="52">
        <v>3746</v>
      </c>
      <c r="F65" s="52">
        <v>3995</v>
      </c>
      <c r="G65" s="52">
        <v>4294</v>
      </c>
      <c r="H65" s="52">
        <v>4834</v>
      </c>
      <c r="I65" s="52">
        <v>3549</v>
      </c>
      <c r="J65" s="52">
        <v>4133</v>
      </c>
      <c r="K65" s="52">
        <v>6546</v>
      </c>
      <c r="L65" s="52">
        <v>7202</v>
      </c>
      <c r="M65" s="52">
        <v>5761</v>
      </c>
      <c r="N65" s="52">
        <v>6267</v>
      </c>
      <c r="O65" s="52">
        <v>7496</v>
      </c>
      <c r="P65" s="52">
        <v>7263</v>
      </c>
      <c r="Q65" s="52">
        <v>5926</v>
      </c>
      <c r="R65" s="52">
        <v>5449</v>
      </c>
      <c r="S65" s="52">
        <v>6451</v>
      </c>
      <c r="T65" s="52">
        <v>5773</v>
      </c>
      <c r="U65" s="52">
        <v>6283</v>
      </c>
      <c r="V65" s="52">
        <v>7773</v>
      </c>
      <c r="W65" s="52">
        <v>9965</v>
      </c>
      <c r="X65" s="52">
        <v>9385</v>
      </c>
      <c r="Y65" s="52">
        <v>15296</v>
      </c>
      <c r="DA65" s="63" t="s">
        <v>1459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39746</v>
      </c>
      <c r="D67" s="52">
        <f t="shared" si="0"/>
        <v>47028</v>
      </c>
      <c r="E67" s="52">
        <f t="shared" si="0"/>
        <v>44946</v>
      </c>
      <c r="F67" s="52">
        <f t="shared" si="0"/>
        <v>43624</v>
      </c>
      <c r="G67" s="52">
        <f t="shared" si="0"/>
        <v>48024</v>
      </c>
      <c r="H67" s="52">
        <f t="shared" si="0"/>
        <v>48309</v>
      </c>
      <c r="I67" s="52">
        <f t="shared" si="0"/>
        <v>49371</v>
      </c>
      <c r="J67" s="52">
        <f t="shared" si="0"/>
        <v>52124</v>
      </c>
      <c r="K67" s="52">
        <f t="shared" si="0"/>
        <v>55519</v>
      </c>
      <c r="L67" s="52">
        <f t="shared" si="0"/>
        <v>55987</v>
      </c>
      <c r="M67" s="52">
        <f t="shared" si="0"/>
        <v>65657</v>
      </c>
      <c r="N67" s="52">
        <f t="shared" si="0"/>
        <v>71465</v>
      </c>
      <c r="O67" s="52">
        <f t="shared" si="0"/>
        <v>68614</v>
      </c>
      <c r="P67" s="52">
        <f t="shared" si="0"/>
        <v>23758</v>
      </c>
      <c r="Q67" s="52">
        <f t="shared" si="0"/>
        <v>30211</v>
      </c>
      <c r="R67" s="52">
        <f t="shared" ref="R67:V67" si="1">R39-R53</f>
        <v>43264</v>
      </c>
      <c r="S67" s="52">
        <f t="shared" si="1"/>
        <v>49799</v>
      </c>
      <c r="T67" s="52">
        <f t="shared" si="1"/>
        <v>47431</v>
      </c>
      <c r="U67" s="52">
        <f t="shared" si="1"/>
        <v>46448</v>
      </c>
      <c r="V67" s="52">
        <f t="shared" si="1"/>
        <v>57567</v>
      </c>
      <c r="W67" s="52">
        <f t="shared" ref="W67:Y67" si="2">W39-W53</f>
        <v>51466</v>
      </c>
      <c r="X67" s="52">
        <f t="shared" si="2"/>
        <v>51372</v>
      </c>
      <c r="Y67" s="52">
        <f t="shared" si="2"/>
        <v>53107</v>
      </c>
      <c r="DA67" s="63" t="s">
        <v>1460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8</v>
      </c>
      <c r="D68" s="52">
        <f t="shared" si="3"/>
        <v>5</v>
      </c>
      <c r="E68" s="52">
        <f t="shared" si="3"/>
        <v>6</v>
      </c>
      <c r="F68" s="52">
        <f t="shared" si="3"/>
        <v>8</v>
      </c>
      <c r="G68" s="52">
        <f t="shared" si="3"/>
        <v>11</v>
      </c>
      <c r="H68" s="52">
        <f t="shared" si="3"/>
        <v>33</v>
      </c>
      <c r="I68" s="52">
        <f t="shared" si="3"/>
        <v>17</v>
      </c>
      <c r="J68" s="52">
        <f t="shared" si="3"/>
        <v>32</v>
      </c>
      <c r="K68" s="52">
        <f t="shared" si="3"/>
        <v>14</v>
      </c>
      <c r="L68" s="52">
        <f t="shared" si="3"/>
        <v>25</v>
      </c>
      <c r="M68" s="52">
        <f t="shared" si="3"/>
        <v>21</v>
      </c>
      <c r="N68" s="52">
        <f t="shared" si="3"/>
        <v>28</v>
      </c>
      <c r="O68" s="52">
        <f t="shared" si="3"/>
        <v>36</v>
      </c>
      <c r="P68" s="52">
        <f t="shared" si="3"/>
        <v>23</v>
      </c>
      <c r="Q68" s="52">
        <f t="shared" si="3"/>
        <v>24</v>
      </c>
      <c r="R68" s="52">
        <f t="shared" ref="R68:V68" si="4">R40-R54</f>
        <v>37</v>
      </c>
      <c r="S68" s="52">
        <f t="shared" si="4"/>
        <v>40</v>
      </c>
      <c r="T68" s="52">
        <f t="shared" si="4"/>
        <v>45</v>
      </c>
      <c r="U68" s="52">
        <f t="shared" si="4"/>
        <v>51</v>
      </c>
      <c r="V68" s="52">
        <f t="shared" si="4"/>
        <v>49</v>
      </c>
      <c r="W68" s="52">
        <f t="shared" ref="W68:Y68" si="5">W40-W54</f>
        <v>51</v>
      </c>
      <c r="X68" s="52">
        <f t="shared" si="5"/>
        <v>43</v>
      </c>
      <c r="Y68" s="52">
        <f t="shared" si="5"/>
        <v>35</v>
      </c>
      <c r="DA68" s="63" t="s">
        <v>1461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14002</v>
      </c>
      <c r="D69" s="52">
        <f t="shared" si="6"/>
        <v>731</v>
      </c>
      <c r="E69" s="52">
        <f t="shared" si="6"/>
        <v>2515</v>
      </c>
      <c r="F69" s="52">
        <f t="shared" si="6"/>
        <v>7060</v>
      </c>
      <c r="G69" s="52">
        <f t="shared" si="6"/>
        <v>0</v>
      </c>
      <c r="H69" s="52">
        <f t="shared" si="6"/>
        <v>0</v>
      </c>
      <c r="I69" s="52">
        <f t="shared" si="6"/>
        <v>962</v>
      </c>
      <c r="J69" s="52">
        <f t="shared" si="6"/>
        <v>7003</v>
      </c>
      <c r="K69" s="52">
        <f t="shared" si="6"/>
        <v>6060</v>
      </c>
      <c r="L69" s="52">
        <f t="shared" si="6"/>
        <v>2292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5752</v>
      </c>
      <c r="R69" s="52">
        <f t="shared" ref="R69:V69" si="7">R41-R55</f>
        <v>0</v>
      </c>
      <c r="S69" s="52">
        <f t="shared" si="7"/>
        <v>3188</v>
      </c>
      <c r="T69" s="52">
        <f t="shared" si="7"/>
        <v>0</v>
      </c>
      <c r="U69" s="52">
        <f t="shared" si="7"/>
        <v>8253</v>
      </c>
      <c r="V69" s="52">
        <f t="shared" si="7"/>
        <v>0</v>
      </c>
      <c r="W69" s="52">
        <f t="shared" ref="W69:Y69" si="8">W41-W55</f>
        <v>4025</v>
      </c>
      <c r="X69" s="52">
        <f t="shared" si="8"/>
        <v>6019</v>
      </c>
      <c r="Y69" s="52">
        <f t="shared" si="8"/>
        <v>9125</v>
      </c>
      <c r="DA69" s="63" t="s">
        <v>1462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232</v>
      </c>
      <c r="D70" s="52">
        <f t="shared" si="9"/>
        <v>10</v>
      </c>
      <c r="E70" s="52">
        <f t="shared" si="9"/>
        <v>33</v>
      </c>
      <c r="F70" s="52">
        <f t="shared" si="9"/>
        <v>122</v>
      </c>
      <c r="G70" s="52">
        <f t="shared" si="9"/>
        <v>0</v>
      </c>
      <c r="H70" s="52">
        <f t="shared" si="9"/>
        <v>0</v>
      </c>
      <c r="I70" s="52">
        <f t="shared" si="9"/>
        <v>26</v>
      </c>
      <c r="J70" s="52">
        <f t="shared" si="9"/>
        <v>334</v>
      </c>
      <c r="K70" s="52">
        <f t="shared" si="9"/>
        <v>161</v>
      </c>
      <c r="L70" s="52">
        <f t="shared" si="9"/>
        <v>76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313</v>
      </c>
      <c r="R70" s="52">
        <f t="shared" ref="R70:V70" si="10">R42-R56</f>
        <v>0</v>
      </c>
      <c r="S70" s="52">
        <f t="shared" si="10"/>
        <v>203</v>
      </c>
      <c r="T70" s="52">
        <f t="shared" si="10"/>
        <v>0</v>
      </c>
      <c r="U70" s="52">
        <f t="shared" si="10"/>
        <v>652</v>
      </c>
      <c r="V70" s="52">
        <f t="shared" si="10"/>
        <v>0</v>
      </c>
      <c r="W70" s="52">
        <f t="shared" ref="W70:Y70" si="11">W42-W56</f>
        <v>341</v>
      </c>
      <c r="X70" s="52">
        <f t="shared" si="11"/>
        <v>539</v>
      </c>
      <c r="Y70" s="52">
        <f t="shared" si="11"/>
        <v>836</v>
      </c>
      <c r="DA70" s="63" t="s">
        <v>1463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15764</v>
      </c>
      <c r="D72" s="52">
        <v>14103</v>
      </c>
      <c r="E72" s="52">
        <v>13993</v>
      </c>
      <c r="F72" s="52">
        <v>8918</v>
      </c>
      <c r="G72" s="52">
        <v>9456</v>
      </c>
      <c r="H72" s="52">
        <v>10628</v>
      </c>
      <c r="I72" s="52">
        <v>9787</v>
      </c>
      <c r="J72" s="52">
        <v>15665</v>
      </c>
      <c r="K72" s="52">
        <v>13416</v>
      </c>
      <c r="L72" s="52">
        <v>5608</v>
      </c>
      <c r="M72" s="52">
        <v>1425</v>
      </c>
      <c r="N72" s="52">
        <v>3120</v>
      </c>
      <c r="O72" s="52">
        <v>9337</v>
      </c>
      <c r="P72" s="52">
        <v>10237</v>
      </c>
      <c r="Q72" s="52">
        <v>10628</v>
      </c>
      <c r="R72" s="52">
        <v>10146</v>
      </c>
      <c r="S72" s="52">
        <v>6294</v>
      </c>
      <c r="T72" s="52">
        <v>3283</v>
      </c>
      <c r="U72" s="52">
        <v>4475</v>
      </c>
      <c r="V72" s="52">
        <v>5148</v>
      </c>
      <c r="W72" s="52">
        <v>6628</v>
      </c>
      <c r="X72" s="52">
        <v>4713</v>
      </c>
      <c r="Y72" s="52">
        <v>3585</v>
      </c>
      <c r="DA72" s="63" t="s">
        <v>1464</v>
      </c>
    </row>
    <row r="73" spans="1:105" ht="12" customHeight="1" x14ac:dyDescent="0.25">
      <c r="A73" s="115" t="s">
        <v>120</v>
      </c>
      <c r="B73" s="36"/>
      <c r="C73" s="36">
        <v>101687</v>
      </c>
      <c r="D73" s="36">
        <v>97376</v>
      </c>
      <c r="E73" s="36">
        <v>98878</v>
      </c>
      <c r="F73" s="36">
        <v>111924</v>
      </c>
      <c r="G73" s="36">
        <v>109219</v>
      </c>
      <c r="H73" s="36">
        <v>133177</v>
      </c>
      <c r="I73" s="36">
        <v>85436</v>
      </c>
      <c r="J73" s="36">
        <v>88552</v>
      </c>
      <c r="K73" s="36">
        <v>112588</v>
      </c>
      <c r="L73" s="36">
        <v>118937</v>
      </c>
      <c r="M73" s="36">
        <v>126905</v>
      </c>
      <c r="N73" s="36">
        <v>130333</v>
      </c>
      <c r="O73" s="36">
        <v>117997</v>
      </c>
      <c r="P73" s="36">
        <v>82713</v>
      </c>
      <c r="Q73" s="36">
        <v>103108</v>
      </c>
      <c r="R73" s="36">
        <v>105031</v>
      </c>
      <c r="S73" s="36">
        <v>126141</v>
      </c>
      <c r="T73" s="36">
        <v>120973</v>
      </c>
      <c r="U73" s="36">
        <v>128601</v>
      </c>
      <c r="V73" s="36">
        <v>111318</v>
      </c>
      <c r="W73" s="36">
        <v>117551</v>
      </c>
      <c r="X73" s="36">
        <v>112447</v>
      </c>
      <c r="Y73" s="36">
        <v>126887</v>
      </c>
      <c r="DA73" s="60" t="s">
        <v>1465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1544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X78" s="128">
        <f>RES_hhdet_numvin!X125</f>
        <v>0</v>
      </c>
      <c r="Y78" s="128">
        <f>RES_hhdet_numvin!Y125</f>
        <v>0</v>
      </c>
      <c r="DA78" s="133"/>
    </row>
    <row r="79" spans="1:105" ht="12" customHeight="1" x14ac:dyDescent="0.25">
      <c r="A79" s="97" t="s">
        <v>209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15072</v>
      </c>
      <c r="K79" s="52">
        <f>RES_hhdet_numvin!K126</f>
        <v>25719</v>
      </c>
      <c r="L79" s="52">
        <f>RES_hhdet_numvin!L126</f>
        <v>37344</v>
      </c>
      <c r="M79" s="52">
        <f>RES_hhdet_numvin!M126</f>
        <v>47522</v>
      </c>
      <c r="N79" s="52">
        <f>RES_hhdet_numvin!N126</f>
        <v>64209</v>
      </c>
      <c r="O79" s="52">
        <f>RES_hhdet_numvin!O126</f>
        <v>68902</v>
      </c>
      <c r="P79" s="52">
        <f>RES_hhdet_numvin!P126</f>
        <v>34548</v>
      </c>
      <c r="Q79" s="52">
        <f>RES_hhdet_numvin!Q126</f>
        <v>58703</v>
      </c>
      <c r="R79" s="52">
        <f>RES_hhdet_numvin!R126</f>
        <v>46632</v>
      </c>
      <c r="S79" s="52">
        <f>RES_hhdet_numvin!S126</f>
        <v>76669</v>
      </c>
      <c r="T79" s="52">
        <f>RES_hhdet_numvin!T126</f>
        <v>66082</v>
      </c>
      <c r="U79" s="52">
        <f>RES_hhdet_numvin!U126</f>
        <v>91153</v>
      </c>
      <c r="V79" s="52">
        <f>RES_hhdet_numvin!V126</f>
        <v>59788</v>
      </c>
      <c r="W79" s="52">
        <f>RES_hhdet_numvin!W126</f>
        <v>92570</v>
      </c>
      <c r="X79" s="52">
        <f>RES_hhdet_numvin!X126</f>
        <v>99214</v>
      </c>
      <c r="Y79" s="52">
        <f>RES_hhdet_numvin!Y126</f>
        <v>99333</v>
      </c>
      <c r="DA79" s="63" t="s">
        <v>1545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X80" s="138">
        <f>RES_hhdet_numvin!X127</f>
        <v>0</v>
      </c>
      <c r="Y80" s="138">
        <f>RES_hhdet_numvin!Y127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X81" s="150">
        <f>RES_hhdet_numvin!X128</f>
        <v>0</v>
      </c>
      <c r="Y81" s="150">
        <f>RES_hhdet_numvin!Y128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0</v>
      </c>
      <c r="Q82" s="138">
        <f>RES_hhdet_numvin!Q129</f>
        <v>0</v>
      </c>
      <c r="R82" s="138">
        <f>RES_hhdet_numvin!R129</f>
        <v>1855</v>
      </c>
      <c r="S82" s="138">
        <f>RES_hhdet_numvin!S129</f>
        <v>3830</v>
      </c>
      <c r="T82" s="138">
        <f>RES_hhdet_numvin!T129</f>
        <v>4696</v>
      </c>
      <c r="U82" s="138">
        <f>RES_hhdet_numvin!U129</f>
        <v>6481</v>
      </c>
      <c r="V82" s="138">
        <f>RES_hhdet_numvin!V129</f>
        <v>8274</v>
      </c>
      <c r="W82" s="138">
        <f>RES_hhdet_numvin!W129</f>
        <v>11802</v>
      </c>
      <c r="X82" s="138">
        <f>RES_hhdet_numvin!X129</f>
        <v>10363</v>
      </c>
      <c r="Y82" s="138">
        <f>RES_hhdet_numvin!Y129</f>
        <v>20156</v>
      </c>
      <c r="DA82" s="63" t="s">
        <v>1546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X83" s="150">
        <f>RES_hhdet_numvin!X130</f>
        <v>0</v>
      </c>
      <c r="Y83" s="150">
        <f>RES_hhdet_numvin!Y130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9815</v>
      </c>
      <c r="K84" s="138">
        <f>RES_hhdet_numvin!K131</f>
        <v>19835</v>
      </c>
      <c r="L84" s="138">
        <f>RES_hhdet_numvin!L131</f>
        <v>34723</v>
      </c>
      <c r="M84" s="138">
        <f>RES_hhdet_numvin!M131</f>
        <v>47727</v>
      </c>
      <c r="N84" s="138">
        <f>RES_hhdet_numvin!N131</f>
        <v>64743</v>
      </c>
      <c r="O84" s="138">
        <f>RES_hhdet_numvin!O131</f>
        <v>71258</v>
      </c>
      <c r="P84" s="138">
        <f>RES_hhdet_numvin!P131</f>
        <v>36998</v>
      </c>
      <c r="Q84" s="138">
        <f>RES_hhdet_numvin!Q131</f>
        <v>48910</v>
      </c>
      <c r="R84" s="138">
        <f>RES_hhdet_numvin!R131</f>
        <v>53309</v>
      </c>
      <c r="S84" s="138">
        <f>RES_hhdet_numvin!S131</f>
        <v>71653</v>
      </c>
      <c r="T84" s="138">
        <f>RES_hhdet_numvin!T131</f>
        <v>68114</v>
      </c>
      <c r="U84" s="138">
        <f>RES_hhdet_numvin!U131</f>
        <v>76294</v>
      </c>
      <c r="V84" s="138">
        <f>RES_hhdet_numvin!V131</f>
        <v>76548</v>
      </c>
      <c r="W84" s="138">
        <f>RES_hhdet_numvin!W131</f>
        <v>85255</v>
      </c>
      <c r="X84" s="138">
        <f>RES_hhdet_numvin!X131</f>
        <v>87927</v>
      </c>
      <c r="Y84" s="138">
        <f>RES_hhdet_numvin!Y131</f>
        <v>83678</v>
      </c>
      <c r="DA84" s="63" t="s">
        <v>1547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6</v>
      </c>
      <c r="K85" s="138">
        <f>RES_hhdet_numvin!K132</f>
        <v>5</v>
      </c>
      <c r="L85" s="138">
        <f>RES_hhdet_numvin!L132</f>
        <v>15</v>
      </c>
      <c r="M85" s="138">
        <f>RES_hhdet_numvin!M132</f>
        <v>17</v>
      </c>
      <c r="N85" s="138">
        <f>RES_hhdet_numvin!N132</f>
        <v>27</v>
      </c>
      <c r="O85" s="138">
        <f>RES_hhdet_numvin!O132</f>
        <v>40</v>
      </c>
      <c r="P85" s="138">
        <f>RES_hhdet_numvin!P132</f>
        <v>37</v>
      </c>
      <c r="Q85" s="138">
        <f>RES_hhdet_numvin!Q132</f>
        <v>43</v>
      </c>
      <c r="R85" s="138">
        <f>RES_hhdet_numvin!R132</f>
        <v>50</v>
      </c>
      <c r="S85" s="138">
        <f>RES_hhdet_numvin!S132</f>
        <v>60</v>
      </c>
      <c r="T85" s="138">
        <f>RES_hhdet_numvin!T132</f>
        <v>66</v>
      </c>
      <c r="U85" s="138">
        <f>RES_hhdet_numvin!U132</f>
        <v>83</v>
      </c>
      <c r="V85" s="138">
        <f>RES_hhdet_numvin!V132</f>
        <v>67</v>
      </c>
      <c r="W85" s="138">
        <f>RES_hhdet_numvin!W132</f>
        <v>84</v>
      </c>
      <c r="X85" s="138">
        <f>RES_hhdet_numvin!X132</f>
        <v>74</v>
      </c>
      <c r="Y85" s="138">
        <f>RES_hhdet_numvin!Y132</f>
        <v>57</v>
      </c>
      <c r="DA85" s="63" t="s">
        <v>1548</v>
      </c>
    </row>
    <row r="86" spans="1:105" ht="12" hidden="1" customHeight="1" x14ac:dyDescent="0.25">
      <c r="A86" s="108" t="s">
        <v>198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X86" s="138">
        <f>RES_hhdet_numvin!X133</f>
        <v>0</v>
      </c>
      <c r="Y86" s="138">
        <f>RES_hhdet_numvin!Y133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X87" s="138">
        <f>RES_hhdet_numvin!X134</f>
        <v>0</v>
      </c>
      <c r="Y87" s="138">
        <f>RES_hhdet_numvin!Y134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0</v>
      </c>
      <c r="T88" s="138">
        <f>RES_hhdet_numvin!T135</f>
        <v>0</v>
      </c>
      <c r="U88" s="138">
        <f>RES_hhdet_numvin!U135</f>
        <v>11019</v>
      </c>
      <c r="V88" s="138">
        <f>RES_hhdet_numvin!V135</f>
        <v>0</v>
      </c>
      <c r="W88" s="138">
        <f>RES_hhdet_numvin!W135</f>
        <v>6578</v>
      </c>
      <c r="X88" s="138">
        <f>RES_hhdet_numvin!X135</f>
        <v>10286</v>
      </c>
      <c r="Y88" s="138">
        <f>RES_hhdet_numvin!Y135</f>
        <v>14387</v>
      </c>
      <c r="DA88" s="63" t="s">
        <v>1549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0</v>
      </c>
      <c r="U89" s="138">
        <f>RES_hhdet_numvin!U136</f>
        <v>872</v>
      </c>
      <c r="V89" s="138">
        <f>RES_hhdet_numvin!V136</f>
        <v>0</v>
      </c>
      <c r="W89" s="138">
        <f>RES_hhdet_numvin!W136</f>
        <v>560</v>
      </c>
      <c r="X89" s="138">
        <f>RES_hhdet_numvin!X136</f>
        <v>922</v>
      </c>
      <c r="Y89" s="138">
        <f>RES_hhdet_numvin!Y136</f>
        <v>1318</v>
      </c>
      <c r="DA89" s="63" t="s">
        <v>1550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X90" s="138">
        <f>RES_hhdet_numvin!X137</f>
        <v>0</v>
      </c>
      <c r="Y90" s="138">
        <f>RES_hhdet_numvin!Y137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X91" s="148">
        <f>RES_hhdet_numvin!X138</f>
        <v>0</v>
      </c>
      <c r="Y91" s="148">
        <f>RES_hhdet_numvin!Y138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X92" s="150">
        <f>RES_hhdet_numvin!X139</f>
        <v>0</v>
      </c>
      <c r="Y92" s="150">
        <f>RES_hhdet_numvin!Y139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3643</v>
      </c>
      <c r="S93" s="138">
        <f>RES_hhdet_numvin!S140</f>
        <v>4228</v>
      </c>
      <c r="T93" s="138">
        <f>RES_hhdet_numvin!T140</f>
        <v>2827</v>
      </c>
      <c r="U93" s="138">
        <f>RES_hhdet_numvin!U140</f>
        <v>4854</v>
      </c>
      <c r="V93" s="138">
        <f>RES_hhdet_numvin!V140</f>
        <v>5462</v>
      </c>
      <c r="W93" s="138">
        <f>RES_hhdet_numvin!W140</f>
        <v>8287</v>
      </c>
      <c r="X93" s="138">
        <f>RES_hhdet_numvin!X140</f>
        <v>6355</v>
      </c>
      <c r="Y93" s="138">
        <f>RES_hhdet_numvin!Y140</f>
        <v>4585</v>
      </c>
      <c r="DA93" s="63" t="s">
        <v>1551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0</v>
      </c>
      <c r="R94" s="39">
        <f>RES_hhdet_numvin!R141</f>
        <v>37681</v>
      </c>
      <c r="S94" s="39">
        <f>RES_hhdet_numvin!S141</f>
        <v>84629</v>
      </c>
      <c r="T94" s="39">
        <f>RES_hhdet_numvin!T141</f>
        <v>103786</v>
      </c>
      <c r="U94" s="39">
        <f>RES_hhdet_numvin!U141</f>
        <v>138831</v>
      </c>
      <c r="V94" s="39">
        <f>RES_hhdet_numvin!V141</f>
        <v>117846</v>
      </c>
      <c r="W94" s="39">
        <f>RES_hhdet_numvin!W141</f>
        <v>146776</v>
      </c>
      <c r="X94" s="39">
        <f>RES_hhdet_numvin!X141</f>
        <v>151446</v>
      </c>
      <c r="Y94" s="39">
        <f>RES_hhdet_numvin!Y141</f>
        <v>162224</v>
      </c>
      <c r="DA94" s="60" t="s">
        <v>1552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1299.2976469170019</v>
      </c>
      <c r="C98" s="117">
        <f t="shared" si="12"/>
        <v>1419.6129974578032</v>
      </c>
      <c r="D98" s="117">
        <f t="shared" si="12"/>
        <v>1453.3659107179967</v>
      </c>
      <c r="E98" s="117">
        <f t="shared" si="12"/>
        <v>1544.0288275860446</v>
      </c>
      <c r="F98" s="117">
        <f t="shared" si="12"/>
        <v>1493.6658864446524</v>
      </c>
      <c r="G98" s="117">
        <f t="shared" si="12"/>
        <v>1457.682167504933</v>
      </c>
      <c r="H98" s="117">
        <f t="shared" si="12"/>
        <v>1495.2647906294824</v>
      </c>
      <c r="I98" s="117">
        <f t="shared" si="12"/>
        <v>1514.5871817055886</v>
      </c>
      <c r="J98" s="117">
        <f t="shared" si="12"/>
        <v>1504.9700455952197</v>
      </c>
      <c r="K98" s="117">
        <f t="shared" si="12"/>
        <v>1595.9301205182428</v>
      </c>
      <c r="L98" s="117">
        <f t="shared" si="12"/>
        <v>1771.5720997087549</v>
      </c>
      <c r="M98" s="117">
        <f t="shared" si="12"/>
        <v>1538.3593883947578</v>
      </c>
      <c r="N98" s="117">
        <f t="shared" si="12"/>
        <v>1689.4811061735509</v>
      </c>
      <c r="O98" s="117">
        <f t="shared" si="12"/>
        <v>1626.5227635465048</v>
      </c>
      <c r="P98" s="117">
        <f t="shared" si="12"/>
        <v>1599.7450620968295</v>
      </c>
      <c r="Q98" s="117">
        <f t="shared" si="12"/>
        <v>1574.678746120863</v>
      </c>
      <c r="R98" s="117">
        <f t="shared" ref="R98:V98" si="13">R99+R102+R104+R113</f>
        <v>1711.8690513031306</v>
      </c>
      <c r="S98" s="117">
        <f t="shared" si="13"/>
        <v>1687.8199639248085</v>
      </c>
      <c r="T98" s="117">
        <f t="shared" si="13"/>
        <v>1637.0206014326443</v>
      </c>
      <c r="U98" s="117">
        <f t="shared" si="13"/>
        <v>1621.2085506385158</v>
      </c>
      <c r="V98" s="117">
        <f t="shared" si="13"/>
        <v>1491.8922687137504</v>
      </c>
      <c r="W98" s="117">
        <f t="shared" ref="W98:Y98" si="14">W99+W102+W104+W113</f>
        <v>1726.4296337006376</v>
      </c>
      <c r="X98" s="117">
        <f t="shared" si="14"/>
        <v>1613.2987205838851</v>
      </c>
      <c r="Y98" s="117">
        <f t="shared" si="14"/>
        <v>1631.1043469335759</v>
      </c>
      <c r="DA98" s="129" t="s">
        <v>1687</v>
      </c>
    </row>
    <row r="99" spans="1:105" ht="12" customHeight="1" x14ac:dyDescent="0.25">
      <c r="A99" s="121" t="s">
        <v>57</v>
      </c>
      <c r="B99" s="122">
        <f t="shared" ref="B99:Q99" si="15">SUM(B100:B101)</f>
        <v>1163.7473876748179</v>
      </c>
      <c r="C99" s="122">
        <f t="shared" si="15"/>
        <v>1278.9190097334556</v>
      </c>
      <c r="D99" s="122">
        <f t="shared" si="15"/>
        <v>1310.3146799070655</v>
      </c>
      <c r="E99" s="122">
        <f t="shared" si="15"/>
        <v>1397.8193570004214</v>
      </c>
      <c r="F99" s="122">
        <f t="shared" si="15"/>
        <v>1344.5506199698493</v>
      </c>
      <c r="G99" s="122">
        <f t="shared" si="15"/>
        <v>1310.4137844576633</v>
      </c>
      <c r="H99" s="122">
        <f t="shared" si="15"/>
        <v>1347.8779982726132</v>
      </c>
      <c r="I99" s="122">
        <f t="shared" si="15"/>
        <v>1367.91998318988</v>
      </c>
      <c r="J99" s="122">
        <f t="shared" si="15"/>
        <v>1356.9890618624431</v>
      </c>
      <c r="K99" s="122">
        <f t="shared" si="15"/>
        <v>1443.2587376951622</v>
      </c>
      <c r="L99" s="122">
        <f t="shared" si="15"/>
        <v>1618.0581446480689</v>
      </c>
      <c r="M99" s="122">
        <f t="shared" si="15"/>
        <v>1381.3991238504761</v>
      </c>
      <c r="N99" s="122">
        <f t="shared" si="15"/>
        <v>1530.8266775326056</v>
      </c>
      <c r="O99" s="122">
        <f t="shared" si="15"/>
        <v>1465.6657724345562</v>
      </c>
      <c r="P99" s="122">
        <f t="shared" si="15"/>
        <v>1444.3310964043169</v>
      </c>
      <c r="Q99" s="122">
        <f t="shared" si="15"/>
        <v>1416.108063234243</v>
      </c>
      <c r="R99" s="122">
        <f t="shared" ref="R99:V99" si="16">SUM(R100:R101)</f>
        <v>1559.2567315101523</v>
      </c>
      <c r="S99" s="122">
        <f t="shared" si="16"/>
        <v>1539.4860704023833</v>
      </c>
      <c r="T99" s="122">
        <f t="shared" si="16"/>
        <v>1495.4109336356221</v>
      </c>
      <c r="U99" s="122">
        <f t="shared" si="16"/>
        <v>1479.4314622671664</v>
      </c>
      <c r="V99" s="122">
        <f t="shared" si="16"/>
        <v>1349.0503046068504</v>
      </c>
      <c r="W99" s="122">
        <f t="shared" ref="W99:Y99" si="17">SUM(W100:W101)</f>
        <v>1583.3260761024435</v>
      </c>
      <c r="X99" s="122">
        <f t="shared" si="17"/>
        <v>1478.9812884034125</v>
      </c>
      <c r="Y99" s="122">
        <f t="shared" si="17"/>
        <v>1498.4118440507157</v>
      </c>
      <c r="DA99" s="130" t="s">
        <v>1688</v>
      </c>
    </row>
    <row r="100" spans="1:105" ht="12" customHeight="1" x14ac:dyDescent="0.25">
      <c r="A100" s="97" t="s">
        <v>198</v>
      </c>
      <c r="B100" s="98">
        <v>1159.2427335745742</v>
      </c>
      <c r="C100" s="98">
        <v>1273.9660036739315</v>
      </c>
      <c r="D100" s="98">
        <v>1305.3518547944518</v>
      </c>
      <c r="E100" s="98">
        <v>1392.5875326270079</v>
      </c>
      <c r="F100" s="98">
        <v>1339.64427952553</v>
      </c>
      <c r="G100" s="98">
        <v>1305.7059709023085</v>
      </c>
      <c r="H100" s="98">
        <v>1343.0987215500611</v>
      </c>
      <c r="I100" s="98">
        <v>1363.1245327403417</v>
      </c>
      <c r="J100" s="98">
        <v>1352.3013896971713</v>
      </c>
      <c r="K100" s="98">
        <v>1438.3080183897343</v>
      </c>
      <c r="L100" s="98">
        <v>1612.5207775246599</v>
      </c>
      <c r="M100" s="98">
        <v>1376.7498693796824</v>
      </c>
      <c r="N100" s="98">
        <v>1525.6836113891384</v>
      </c>
      <c r="O100" s="98">
        <v>1460.7874789036009</v>
      </c>
      <c r="P100" s="98">
        <v>1439.5652340481543</v>
      </c>
      <c r="Q100" s="98">
        <v>1411.4736604329023</v>
      </c>
      <c r="R100" s="98">
        <v>1554.1510640754341</v>
      </c>
      <c r="S100" s="98">
        <v>1534.4736422435215</v>
      </c>
      <c r="T100" s="98">
        <v>1490.5745060924548</v>
      </c>
      <c r="U100" s="98">
        <v>1474.6512293885069</v>
      </c>
      <c r="V100" s="98">
        <v>1344.6895095031657</v>
      </c>
      <c r="W100" s="98">
        <v>1578.1616972068264</v>
      </c>
      <c r="X100" s="98">
        <v>1474.1657927011092</v>
      </c>
      <c r="Y100" s="98">
        <v>1493.5112374002827</v>
      </c>
      <c r="DA100" s="63" t="s">
        <v>1689</v>
      </c>
    </row>
    <row r="101" spans="1:105" ht="12" customHeight="1" x14ac:dyDescent="0.25">
      <c r="A101" s="97" t="s">
        <v>53</v>
      </c>
      <c r="B101" s="98">
        <v>4.5046541002435729</v>
      </c>
      <c r="C101" s="98">
        <v>4.9530060595241769</v>
      </c>
      <c r="D101" s="98">
        <v>4.9628251126136833</v>
      </c>
      <c r="E101" s="98">
        <v>5.2318243734134775</v>
      </c>
      <c r="F101" s="98">
        <v>4.9063404443192482</v>
      </c>
      <c r="G101" s="98">
        <v>4.7078135553548082</v>
      </c>
      <c r="H101" s="98">
        <v>4.7792767225521837</v>
      </c>
      <c r="I101" s="98">
        <v>4.7954504495383246</v>
      </c>
      <c r="J101" s="98">
        <v>4.6876721652716951</v>
      </c>
      <c r="K101" s="98">
        <v>4.9507193054278034</v>
      </c>
      <c r="L101" s="98">
        <v>5.5373671234090525</v>
      </c>
      <c r="M101" s="98">
        <v>4.649254470793716</v>
      </c>
      <c r="N101" s="98">
        <v>5.1430661434671547</v>
      </c>
      <c r="O101" s="98">
        <v>4.8782935309551583</v>
      </c>
      <c r="P101" s="98">
        <v>4.7658623561626836</v>
      </c>
      <c r="Q101" s="98">
        <v>4.6344028013406007</v>
      </c>
      <c r="R101" s="98">
        <v>5.1056674347183231</v>
      </c>
      <c r="S101" s="98">
        <v>5.0124281588618542</v>
      </c>
      <c r="T101" s="98">
        <v>4.836427543167205</v>
      </c>
      <c r="U101" s="98">
        <v>4.7802328786594144</v>
      </c>
      <c r="V101" s="98">
        <v>4.3607951036847519</v>
      </c>
      <c r="W101" s="98">
        <v>5.1643788956171948</v>
      </c>
      <c r="X101" s="98">
        <v>4.8154957023032967</v>
      </c>
      <c r="Y101" s="98">
        <v>4.9006066504329668</v>
      </c>
      <c r="DA101" s="63" t="s">
        <v>1690</v>
      </c>
    </row>
    <row r="102" spans="1:105" ht="12" customHeight="1" x14ac:dyDescent="0.25">
      <c r="A102" s="121" t="s">
        <v>92</v>
      </c>
      <c r="B102" s="122">
        <f t="shared" ref="B102:Y102" si="18">B103</f>
        <v>0.69665321099204036</v>
      </c>
      <c r="C102" s="122">
        <f t="shared" si="18"/>
        <v>0.74067119859901875</v>
      </c>
      <c r="D102" s="122">
        <f t="shared" si="18"/>
        <v>0.77617670904837177</v>
      </c>
      <c r="E102" s="122">
        <f t="shared" si="18"/>
        <v>0.96666031558545673</v>
      </c>
      <c r="F102" s="122">
        <f t="shared" si="18"/>
        <v>0.83335448900428388</v>
      </c>
      <c r="G102" s="122">
        <f t="shared" si="18"/>
        <v>0.85404753849415727</v>
      </c>
      <c r="H102" s="122">
        <f t="shared" si="18"/>
        <v>0.87455001125907239</v>
      </c>
      <c r="I102" s="122">
        <f t="shared" si="18"/>
        <v>0.8857249747913738</v>
      </c>
      <c r="J102" s="122">
        <f t="shared" si="18"/>
        <v>0.97232565215896594</v>
      </c>
      <c r="K102" s="122">
        <f t="shared" si="18"/>
        <v>1.0292248327246032</v>
      </c>
      <c r="L102" s="122">
        <f t="shared" si="18"/>
        <v>1.4489523403527</v>
      </c>
      <c r="M102" s="122">
        <f t="shared" si="18"/>
        <v>1.1810775280204995</v>
      </c>
      <c r="N102" s="122">
        <f t="shared" si="18"/>
        <v>1.171524072237635</v>
      </c>
      <c r="O102" s="122">
        <f t="shared" si="18"/>
        <v>1.2092219569136831</v>
      </c>
      <c r="P102" s="122">
        <f t="shared" si="18"/>
        <v>1.3151994615653684</v>
      </c>
      <c r="Q102" s="122">
        <f t="shared" si="18"/>
        <v>1.2664006818493663</v>
      </c>
      <c r="R102" s="122">
        <f t="shared" si="18"/>
        <v>1.2647767786013255</v>
      </c>
      <c r="S102" s="122">
        <f t="shared" si="18"/>
        <v>1.1979610691126028</v>
      </c>
      <c r="T102" s="122">
        <f t="shared" si="18"/>
        <v>1.1873471845726344</v>
      </c>
      <c r="U102" s="122">
        <f t="shared" si="18"/>
        <v>1.2875279329144131</v>
      </c>
      <c r="V102" s="122">
        <f t="shared" si="18"/>
        <v>1.390473161469</v>
      </c>
      <c r="W102" s="122">
        <f t="shared" si="18"/>
        <v>1.667231492294295</v>
      </c>
      <c r="X102" s="122">
        <f t="shared" si="18"/>
        <v>1.4828925457489945</v>
      </c>
      <c r="Y102" s="122">
        <f t="shared" si="18"/>
        <v>1.6616129840921618</v>
      </c>
      <c r="DA102" s="130" t="s">
        <v>1691</v>
      </c>
    </row>
    <row r="103" spans="1:105" ht="12" customHeight="1" x14ac:dyDescent="0.25">
      <c r="A103" s="97" t="s">
        <v>53</v>
      </c>
      <c r="B103" s="98">
        <v>0.69665321099204036</v>
      </c>
      <c r="C103" s="98">
        <v>0.74067119859901875</v>
      </c>
      <c r="D103" s="98">
        <v>0.77617670904837177</v>
      </c>
      <c r="E103" s="98">
        <v>0.96666031558545673</v>
      </c>
      <c r="F103" s="98">
        <v>0.83335448900428388</v>
      </c>
      <c r="G103" s="98">
        <v>0.85404753849415727</v>
      </c>
      <c r="H103" s="98">
        <v>0.87455001125907239</v>
      </c>
      <c r="I103" s="98">
        <v>0.8857249747913738</v>
      </c>
      <c r="J103" s="98">
        <v>0.97232565215896594</v>
      </c>
      <c r="K103" s="98">
        <v>1.0292248327246032</v>
      </c>
      <c r="L103" s="98">
        <v>1.4489523403527</v>
      </c>
      <c r="M103" s="98">
        <v>1.1810775280204995</v>
      </c>
      <c r="N103" s="98">
        <v>1.171524072237635</v>
      </c>
      <c r="O103" s="98">
        <v>1.2092219569136831</v>
      </c>
      <c r="P103" s="98">
        <v>1.3151994615653684</v>
      </c>
      <c r="Q103" s="98">
        <v>1.2664006818493663</v>
      </c>
      <c r="R103" s="98">
        <v>1.2647767786013255</v>
      </c>
      <c r="S103" s="98">
        <v>1.1979610691126028</v>
      </c>
      <c r="T103" s="98">
        <v>1.1873471845726344</v>
      </c>
      <c r="U103" s="98">
        <v>1.2875279329144131</v>
      </c>
      <c r="V103" s="98">
        <v>1.390473161469</v>
      </c>
      <c r="W103" s="98">
        <v>1.667231492294295</v>
      </c>
      <c r="X103" s="98">
        <v>1.4828925457489945</v>
      </c>
      <c r="Y103" s="98">
        <v>1.6616129840921618</v>
      </c>
      <c r="DA103" s="63" t="s">
        <v>1692</v>
      </c>
    </row>
    <row r="104" spans="1:105" ht="12" customHeight="1" x14ac:dyDescent="0.25">
      <c r="A104" s="121" t="s">
        <v>55</v>
      </c>
      <c r="B104" s="122">
        <v>121.32595692840522</v>
      </c>
      <c r="C104" s="122">
        <v>125.49448707057797</v>
      </c>
      <c r="D104" s="122">
        <v>127.56832923917626</v>
      </c>
      <c r="E104" s="122">
        <v>130.03305941115099</v>
      </c>
      <c r="F104" s="122">
        <v>132.99563733546483</v>
      </c>
      <c r="G104" s="122">
        <v>130.69315798540114</v>
      </c>
      <c r="H104" s="122">
        <v>131.50132933550651</v>
      </c>
      <c r="I104" s="122">
        <v>130.34216309065377</v>
      </c>
      <c r="J104" s="122">
        <v>130.3827024493836</v>
      </c>
      <c r="K104" s="122">
        <v>133.63267797874616</v>
      </c>
      <c r="L104" s="122">
        <v>133.98993664639684</v>
      </c>
      <c r="M104" s="122">
        <v>137.71801592010382</v>
      </c>
      <c r="N104" s="122">
        <v>138.81455390203129</v>
      </c>
      <c r="O104" s="122">
        <v>140.59907593803382</v>
      </c>
      <c r="P104" s="122">
        <v>135.1991930529413</v>
      </c>
      <c r="Q104" s="122">
        <v>137.98580404994175</v>
      </c>
      <c r="R104" s="122">
        <v>132.5678860770085</v>
      </c>
      <c r="S104" s="122">
        <v>128.51645529938872</v>
      </c>
      <c r="T104" s="122">
        <v>121.76864125307148</v>
      </c>
      <c r="U104" s="122">
        <v>121.69706996208616</v>
      </c>
      <c r="V104" s="122">
        <v>117.17302650594227</v>
      </c>
      <c r="W104" s="122">
        <v>117.30303220741169</v>
      </c>
      <c r="X104" s="122">
        <v>110.50414727405021</v>
      </c>
      <c r="Y104" s="122">
        <v>110.34581681711742</v>
      </c>
      <c r="DA104" s="130" t="s">
        <v>1693</v>
      </c>
    </row>
    <row r="105" spans="1:105" ht="12" customHeight="1" x14ac:dyDescent="0.25">
      <c r="A105" s="97" t="s">
        <v>128</v>
      </c>
      <c r="B105" s="98">
        <v>119.33258502510384</v>
      </c>
      <c r="C105" s="98">
        <v>119.82821020872534</v>
      </c>
      <c r="D105" s="98">
        <v>121.97629517414349</v>
      </c>
      <c r="E105" s="98">
        <v>124.16442974812055</v>
      </c>
      <c r="F105" s="98">
        <v>125.51639713969686</v>
      </c>
      <c r="G105" s="98">
        <v>125.06034239367662</v>
      </c>
      <c r="H105" s="98">
        <v>126.35611173077316</v>
      </c>
      <c r="I105" s="98">
        <v>125.2449681899374</v>
      </c>
      <c r="J105" s="98">
        <v>124.45663701513669</v>
      </c>
      <c r="K105" s="98">
        <v>127.77650268011108</v>
      </c>
      <c r="L105" s="98">
        <v>128.20525525455818</v>
      </c>
      <c r="M105" s="98">
        <v>133.00953345602005</v>
      </c>
      <c r="N105" s="98">
        <v>134.80835874749133</v>
      </c>
      <c r="O105" s="98">
        <v>137.45648310768212</v>
      </c>
      <c r="P105" s="98">
        <v>132.88114696973378</v>
      </c>
      <c r="Q105" s="98">
        <v>134.17016632632343</v>
      </c>
      <c r="R105" s="98">
        <v>130.5936576665614</v>
      </c>
      <c r="S105" s="98">
        <v>125.83442765247599</v>
      </c>
      <c r="T105" s="98">
        <v>119.52572304067455</v>
      </c>
      <c r="U105" s="98">
        <v>117.43538618192089</v>
      </c>
      <c r="V105" s="98">
        <v>115.4320507594864</v>
      </c>
      <c r="W105" s="98">
        <v>114.64037867790586</v>
      </c>
      <c r="X105" s="98">
        <v>106.69114635116014</v>
      </c>
      <c r="Y105" s="98">
        <v>104.70843096615762</v>
      </c>
      <c r="DA105" s="63" t="s">
        <v>1694</v>
      </c>
    </row>
    <row r="106" spans="1:105" ht="12" customHeight="1" x14ac:dyDescent="0.25">
      <c r="A106" s="97" t="s">
        <v>127</v>
      </c>
      <c r="B106" s="98">
        <v>1.7517166705090247E-2</v>
      </c>
      <c r="C106" s="98">
        <v>1.8089604564406003E-2</v>
      </c>
      <c r="D106" s="98">
        <v>1.8091465913019147E-2</v>
      </c>
      <c r="E106" s="98">
        <v>1.8286683955956944E-2</v>
      </c>
      <c r="F106" s="98">
        <v>1.8973991450844274E-2</v>
      </c>
      <c r="G106" s="98">
        <v>1.9588016373521894E-2</v>
      </c>
      <c r="H106" s="98">
        <v>2.5122968793675763E-2</v>
      </c>
      <c r="I106" s="98">
        <v>2.7143435240816912E-2</v>
      </c>
      <c r="J106" s="98">
        <v>3.1726561613849812E-2</v>
      </c>
      <c r="K106" s="98">
        <v>3.4013413534021417E-2</v>
      </c>
      <c r="L106" s="98">
        <v>3.7299736629685928E-2</v>
      </c>
      <c r="M106" s="98">
        <v>4.0428007225803975E-2</v>
      </c>
      <c r="N106" s="98">
        <v>4.4179172921587136E-2</v>
      </c>
      <c r="O106" s="98">
        <v>5.0175510779604068E-2</v>
      </c>
      <c r="P106" s="98">
        <v>5.2883994576145114E-2</v>
      </c>
      <c r="Q106" s="98">
        <v>5.7905249585257001E-2</v>
      </c>
      <c r="R106" s="98">
        <v>6.1439665792529796E-2</v>
      </c>
      <c r="S106" s="98">
        <v>6.4775683323220687E-2</v>
      </c>
      <c r="T106" s="98">
        <v>6.7740771664614424E-2</v>
      </c>
      <c r="U106" s="98">
        <v>7.3600304199218008E-2</v>
      </c>
      <c r="V106" s="98">
        <v>7.6964444308894792E-2</v>
      </c>
      <c r="W106" s="98">
        <v>8.1891449765589902E-2</v>
      </c>
      <c r="X106" s="98">
        <v>7.9522687617604032E-2</v>
      </c>
      <c r="Y106" s="98">
        <v>8.0110059892166144E-2</v>
      </c>
      <c r="DA106" s="63" t="s">
        <v>1695</v>
      </c>
    </row>
    <row r="107" spans="1:105" ht="12" customHeight="1" x14ac:dyDescent="0.25">
      <c r="A107" s="100" t="s">
        <v>198</v>
      </c>
      <c r="B107" s="101">
        <v>1.4535226632815063E-2</v>
      </c>
      <c r="C107" s="101">
        <v>1.490047675824745E-2</v>
      </c>
      <c r="D107" s="101">
        <v>1.4928277321348717E-2</v>
      </c>
      <c r="E107" s="101">
        <v>1.5019568121694979E-2</v>
      </c>
      <c r="F107" s="101">
        <v>1.5591606483675864E-2</v>
      </c>
      <c r="G107" s="101">
        <v>1.6145861366132358E-2</v>
      </c>
      <c r="H107" s="101">
        <v>2.0661130171217082E-2</v>
      </c>
      <c r="I107" s="101">
        <v>2.2588493625712362E-2</v>
      </c>
      <c r="J107" s="101">
        <v>2.6152135499262714E-2</v>
      </c>
      <c r="K107" s="101">
        <v>2.8032670481838003E-2</v>
      </c>
      <c r="L107" s="101">
        <v>3.0631021298357285E-2</v>
      </c>
      <c r="M107" s="101">
        <v>3.3288479861107244E-2</v>
      </c>
      <c r="N107" s="101">
        <v>3.6318771367519327E-2</v>
      </c>
      <c r="O107" s="101">
        <v>4.1162666275560957E-2</v>
      </c>
      <c r="P107" s="101">
        <v>4.3386823899719651E-2</v>
      </c>
      <c r="Q107" s="101">
        <v>4.7402819449853639E-2</v>
      </c>
      <c r="R107" s="101">
        <v>5.037714020489021E-2</v>
      </c>
      <c r="S107" s="101">
        <v>5.3065099703427016E-2</v>
      </c>
      <c r="T107" s="101">
        <v>5.5488837634267332E-2</v>
      </c>
      <c r="U107" s="101">
        <v>6.0160009968225299E-2</v>
      </c>
      <c r="V107" s="101">
        <v>6.2790554201908835E-2</v>
      </c>
      <c r="W107" s="101">
        <v>6.6023857312352011E-2</v>
      </c>
      <c r="X107" s="101">
        <v>6.4041171291516999E-2</v>
      </c>
      <c r="Y107" s="101">
        <v>6.5456311118010951E-2</v>
      </c>
      <c r="DA107" s="131" t="s">
        <v>1696</v>
      </c>
    </row>
    <row r="108" spans="1:105" ht="12" customHeight="1" x14ac:dyDescent="0.25">
      <c r="A108" s="103" t="s">
        <v>52</v>
      </c>
      <c r="B108" s="104">
        <v>2.9819400722751843E-3</v>
      </c>
      <c r="C108" s="104">
        <v>3.1891278061585526E-3</v>
      </c>
      <c r="D108" s="104">
        <v>3.1631885916704309E-3</v>
      </c>
      <c r="E108" s="104">
        <v>3.2671158342619639E-3</v>
      </c>
      <c r="F108" s="104">
        <v>3.3823849671684087E-3</v>
      </c>
      <c r="G108" s="104">
        <v>3.4421550073895357E-3</v>
      </c>
      <c r="H108" s="104">
        <v>4.4618386224586802E-3</v>
      </c>
      <c r="I108" s="104">
        <v>4.5549416151045496E-3</v>
      </c>
      <c r="J108" s="104">
        <v>5.574426114587098E-3</v>
      </c>
      <c r="K108" s="104">
        <v>5.9807430521834105E-3</v>
      </c>
      <c r="L108" s="104">
        <v>6.6687153313286411E-3</v>
      </c>
      <c r="M108" s="104">
        <v>7.1395273646967291E-3</v>
      </c>
      <c r="N108" s="104">
        <v>7.8604015540678102E-3</v>
      </c>
      <c r="O108" s="104">
        <v>9.0128445040431118E-3</v>
      </c>
      <c r="P108" s="104">
        <v>9.4971706764254635E-3</v>
      </c>
      <c r="Q108" s="104">
        <v>1.0502430135403359E-2</v>
      </c>
      <c r="R108" s="104">
        <v>1.1062525587639583E-2</v>
      </c>
      <c r="S108" s="104">
        <v>1.1710583619793675E-2</v>
      </c>
      <c r="T108" s="104">
        <v>1.2251934030347095E-2</v>
      </c>
      <c r="U108" s="104">
        <v>1.3440294230992716E-2</v>
      </c>
      <c r="V108" s="104">
        <v>1.4173890106985958E-2</v>
      </c>
      <c r="W108" s="104">
        <v>1.5867592453237885E-2</v>
      </c>
      <c r="X108" s="104">
        <v>1.548151632608704E-2</v>
      </c>
      <c r="Y108" s="104">
        <v>1.4653748774155191E-2</v>
      </c>
      <c r="DA108" s="132" t="s">
        <v>1697</v>
      </c>
    </row>
    <row r="109" spans="1:105" ht="12" customHeight="1" x14ac:dyDescent="0.25">
      <c r="A109" s="106" t="s">
        <v>122</v>
      </c>
      <c r="B109" s="101">
        <v>1.9471486764944499</v>
      </c>
      <c r="C109" s="101">
        <v>5.5625676636799168</v>
      </c>
      <c r="D109" s="101">
        <v>5.4896092542908033</v>
      </c>
      <c r="E109" s="101">
        <v>5.7640110194766425</v>
      </c>
      <c r="F109" s="101">
        <v>7.3469694014906137</v>
      </c>
      <c r="G109" s="101">
        <v>5.5278567123032225</v>
      </c>
      <c r="H109" s="101">
        <v>5.0422129617908755</v>
      </c>
      <c r="I109" s="101">
        <v>4.9900627534047857</v>
      </c>
      <c r="J109" s="101">
        <v>5.7493414002873084</v>
      </c>
      <c r="K109" s="101">
        <v>5.6625283627530463</v>
      </c>
      <c r="L109" s="101">
        <v>5.5798699339120725</v>
      </c>
      <c r="M109" s="101">
        <v>4.5156056165033389</v>
      </c>
      <c r="N109" s="101">
        <v>3.8273825417000022</v>
      </c>
      <c r="O109" s="101">
        <v>2.9920265597147764</v>
      </c>
      <c r="P109" s="101">
        <v>2.1963628939846216</v>
      </c>
      <c r="Q109" s="101">
        <v>3.6060744238327489</v>
      </c>
      <c r="R109" s="101">
        <v>1.8188927368161507</v>
      </c>
      <c r="S109" s="101">
        <v>2.4818604805539586</v>
      </c>
      <c r="T109" s="101">
        <v>2.0608140457680002</v>
      </c>
      <c r="U109" s="101">
        <v>3.9295638945014106</v>
      </c>
      <c r="V109" s="101">
        <v>1.5459513677103238</v>
      </c>
      <c r="W109" s="101">
        <v>2.3932412399230363</v>
      </c>
      <c r="X109" s="101">
        <v>3.4522493393992568</v>
      </c>
      <c r="Y109" s="101">
        <v>5.1256447931368463</v>
      </c>
      <c r="DA109" s="131" t="s">
        <v>1698</v>
      </c>
    </row>
    <row r="110" spans="1:105" ht="12" customHeight="1" x14ac:dyDescent="0.25">
      <c r="A110" s="107" t="s">
        <v>121</v>
      </c>
      <c r="B110" s="104">
        <v>2.8706060101843119E-2</v>
      </c>
      <c r="C110" s="104">
        <v>8.5619593608311534E-2</v>
      </c>
      <c r="D110" s="104">
        <v>8.4333344828960016E-2</v>
      </c>
      <c r="E110" s="104">
        <v>8.6331959597816935E-2</v>
      </c>
      <c r="F110" s="104">
        <v>0.11329680282652137</v>
      </c>
      <c r="G110" s="104">
        <v>8.53708630477851E-2</v>
      </c>
      <c r="H110" s="104">
        <v>7.7881674148791463E-2</v>
      </c>
      <c r="I110" s="104">
        <v>7.9988712070789558E-2</v>
      </c>
      <c r="J110" s="104">
        <v>0.14499747234575103</v>
      </c>
      <c r="K110" s="104">
        <v>0.15963352234801056</v>
      </c>
      <c r="L110" s="104">
        <v>0.16751172129689998</v>
      </c>
      <c r="M110" s="104">
        <v>0.15244884035461692</v>
      </c>
      <c r="N110" s="104">
        <v>0.13463343991839755</v>
      </c>
      <c r="O110" s="104">
        <v>0.10039075985730297</v>
      </c>
      <c r="P110" s="104">
        <v>6.87991946467542E-2</v>
      </c>
      <c r="Q110" s="104">
        <v>0.15165805020031192</v>
      </c>
      <c r="R110" s="104">
        <v>9.3896007838436477E-2</v>
      </c>
      <c r="S110" s="104">
        <v>0.13539148303556736</v>
      </c>
      <c r="T110" s="104">
        <v>0.11436339496430802</v>
      </c>
      <c r="U110" s="104">
        <v>0.2585195814646411</v>
      </c>
      <c r="V110" s="104">
        <v>0.11805993443664237</v>
      </c>
      <c r="W110" s="104">
        <v>0.18752083981719447</v>
      </c>
      <c r="X110" s="104">
        <v>0.28122889587320765</v>
      </c>
      <c r="Y110" s="104">
        <v>0.43163099793079734</v>
      </c>
      <c r="DA110" s="132" t="s">
        <v>1699</v>
      </c>
    </row>
    <row r="111" spans="1:105" ht="12" customHeight="1" x14ac:dyDescent="0.25">
      <c r="A111" s="108" t="s">
        <v>53</v>
      </c>
      <c r="B111" s="98">
        <v>2.4453040865994993E-2</v>
      </c>
      <c r="C111" s="98">
        <v>7.2266393620335281E-2</v>
      </c>
      <c r="D111" s="98">
        <v>7.1302793169668421E-2</v>
      </c>
      <c r="E111" s="98">
        <v>7.2706209048814474E-2</v>
      </c>
      <c r="F111" s="98">
        <v>9.5460753458717018E-2</v>
      </c>
      <c r="G111" s="98">
        <v>7.2136418584896542E-2</v>
      </c>
      <c r="H111" s="98">
        <v>6.576390091354678E-2</v>
      </c>
      <c r="I111" s="98">
        <v>6.8282299532340163E-2</v>
      </c>
      <c r="J111" s="98">
        <v>0.1227643430955167</v>
      </c>
      <c r="K111" s="98">
        <v>0.13514210295309848</v>
      </c>
      <c r="L111" s="98">
        <v>0.14143608607240271</v>
      </c>
      <c r="M111" s="98">
        <v>0.12906891336177656</v>
      </c>
      <c r="N111" s="98">
        <v>0.11389219963545827</v>
      </c>
      <c r="O111" s="98">
        <v>8.4829160778104817E-2</v>
      </c>
      <c r="P111" s="98">
        <v>5.8165458850457402E-2</v>
      </c>
      <c r="Q111" s="98">
        <v>0.12730359108952019</v>
      </c>
      <c r="R111" s="98">
        <v>7.8704054141449667E-2</v>
      </c>
      <c r="S111" s="98">
        <v>0.11336522866776147</v>
      </c>
      <c r="T111" s="98">
        <v>9.5814092769637677E-2</v>
      </c>
      <c r="U111" s="98">
        <v>0.21575122565722049</v>
      </c>
      <c r="V111" s="98">
        <v>9.822360209791503E-2</v>
      </c>
      <c r="W111" s="98">
        <v>0.15430211360540333</v>
      </c>
      <c r="X111" s="98">
        <v>0.23096037073318434</v>
      </c>
      <c r="Y111" s="98">
        <v>0.35883926202345029</v>
      </c>
      <c r="DA111" s="63" t="s">
        <v>1700</v>
      </c>
    </row>
    <row r="112" spans="1:105" ht="12" customHeight="1" x14ac:dyDescent="0.25">
      <c r="A112" s="108" t="s">
        <v>52</v>
      </c>
      <c r="B112" s="98">
        <v>4.253019235848126E-3</v>
      </c>
      <c r="C112" s="98">
        <v>1.3353199987976259E-2</v>
      </c>
      <c r="D112" s="98">
        <v>1.3030551659291591E-2</v>
      </c>
      <c r="E112" s="98">
        <v>1.3625750549002464E-2</v>
      </c>
      <c r="F112" s="98">
        <v>1.7836049367804346E-2</v>
      </c>
      <c r="G112" s="98">
        <v>1.3234444462888557E-2</v>
      </c>
      <c r="H112" s="98">
        <v>1.211777323524469E-2</v>
      </c>
      <c r="I112" s="98">
        <v>1.1706412538449394E-2</v>
      </c>
      <c r="J112" s="98">
        <v>2.2233129250234317E-2</v>
      </c>
      <c r="K112" s="98">
        <v>2.4491419394912079E-2</v>
      </c>
      <c r="L112" s="98">
        <v>2.6075635224497268E-2</v>
      </c>
      <c r="M112" s="98">
        <v>2.3379926992840361E-2</v>
      </c>
      <c r="N112" s="98">
        <v>2.0741240282939263E-2</v>
      </c>
      <c r="O112" s="98">
        <v>1.5561599079198154E-2</v>
      </c>
      <c r="P112" s="98">
        <v>1.0633735796296792E-2</v>
      </c>
      <c r="Q112" s="98">
        <v>2.4354459110791742E-2</v>
      </c>
      <c r="R112" s="98">
        <v>1.5191953696986815E-2</v>
      </c>
      <c r="S112" s="98">
        <v>2.2026254367805878E-2</v>
      </c>
      <c r="T112" s="98">
        <v>1.8549302194670336E-2</v>
      </c>
      <c r="U112" s="98">
        <v>4.2768355807420604E-2</v>
      </c>
      <c r="V112" s="98">
        <v>1.9836332338727329E-2</v>
      </c>
      <c r="W112" s="98">
        <v>3.3218726211791158E-2</v>
      </c>
      <c r="X112" s="98">
        <v>5.0268525140023293E-2</v>
      </c>
      <c r="Y112" s="98">
        <v>7.2791735907347041E-2</v>
      </c>
      <c r="DA112" s="63" t="s">
        <v>1701</v>
      </c>
    </row>
    <row r="113" spans="1:105" ht="12" customHeight="1" x14ac:dyDescent="0.25">
      <c r="A113" s="121" t="s">
        <v>54</v>
      </c>
      <c r="B113" s="122">
        <v>13.527649102786592</v>
      </c>
      <c r="C113" s="122">
        <v>14.458829455170696</v>
      </c>
      <c r="D113" s="122">
        <v>14.706724862706551</v>
      </c>
      <c r="E113" s="122">
        <v>15.209750858886856</v>
      </c>
      <c r="F113" s="122">
        <v>15.286274650333898</v>
      </c>
      <c r="G113" s="122">
        <v>15.72117752337458</v>
      </c>
      <c r="H113" s="122">
        <v>15.010913010103653</v>
      </c>
      <c r="I113" s="122">
        <v>15.439310450263527</v>
      </c>
      <c r="J113" s="122">
        <v>16.625955631233918</v>
      </c>
      <c r="K113" s="122">
        <v>18.009480011609917</v>
      </c>
      <c r="L113" s="122">
        <v>18.075066073936366</v>
      </c>
      <c r="M113" s="122">
        <v>18.061171096157288</v>
      </c>
      <c r="N113" s="122">
        <v>18.668350666676282</v>
      </c>
      <c r="O113" s="122">
        <v>19.048693217001031</v>
      </c>
      <c r="P113" s="122">
        <v>18.899573178005966</v>
      </c>
      <c r="Q113" s="122">
        <v>19.318478154829151</v>
      </c>
      <c r="R113" s="122">
        <v>18.77965693736844</v>
      </c>
      <c r="S113" s="122">
        <v>18.619477153923782</v>
      </c>
      <c r="T113" s="122">
        <v>18.653679359377911</v>
      </c>
      <c r="U113" s="122">
        <v>18.792490476349073</v>
      </c>
      <c r="V113" s="122">
        <v>24.278464439488843</v>
      </c>
      <c r="W113" s="122">
        <v>24.133293898487995</v>
      </c>
      <c r="X113" s="122">
        <v>22.330392360673589</v>
      </c>
      <c r="Y113" s="122">
        <v>20.685073081650636</v>
      </c>
      <c r="DA113" s="130" t="s">
        <v>1702</v>
      </c>
    </row>
    <row r="114" spans="1:105" ht="12" customHeight="1" x14ac:dyDescent="0.25">
      <c r="A114" s="97" t="s">
        <v>50</v>
      </c>
      <c r="B114" s="98">
        <v>1.2033218359137199</v>
      </c>
      <c r="C114" s="98">
        <v>2.0341127442123068</v>
      </c>
      <c r="D114" s="98">
        <v>2.0310968893396764</v>
      </c>
      <c r="E114" s="98">
        <v>2.4321847593597261</v>
      </c>
      <c r="F114" s="98">
        <v>2.032726767762516</v>
      </c>
      <c r="G114" s="98">
        <v>2.4079367733725583</v>
      </c>
      <c r="H114" s="98">
        <v>1.1989687056473248</v>
      </c>
      <c r="I114" s="98">
        <v>1.5962491421491465</v>
      </c>
      <c r="J114" s="98">
        <v>2.4109088355030814</v>
      </c>
      <c r="K114" s="98">
        <v>2.795191272941052</v>
      </c>
      <c r="L114" s="98">
        <v>1.9892588903391972</v>
      </c>
      <c r="M114" s="98">
        <v>1.5898037592020313</v>
      </c>
      <c r="N114" s="98">
        <v>1.1913787038846797</v>
      </c>
      <c r="O114" s="98">
        <v>1.5865061420154609</v>
      </c>
      <c r="P114" s="98">
        <v>1.5628578691976269</v>
      </c>
      <c r="Q114" s="98">
        <v>1.9539209426034245</v>
      </c>
      <c r="R114" s="98">
        <v>1.5193359240363964</v>
      </c>
      <c r="S114" s="98">
        <v>1.5046870635426486</v>
      </c>
      <c r="T114" s="98">
        <v>1.4908552198876772</v>
      </c>
      <c r="U114" s="98">
        <v>1.4885842327731182</v>
      </c>
      <c r="V114" s="98">
        <v>1.8260274044325833</v>
      </c>
      <c r="W114" s="98">
        <v>1.8248986449522766</v>
      </c>
      <c r="X114" s="98">
        <v>1.456196665042006</v>
      </c>
      <c r="Y114" s="98">
        <v>1.0923179424422833</v>
      </c>
      <c r="DA114" s="63" t="s">
        <v>1703</v>
      </c>
    </row>
    <row r="115" spans="1:105" ht="12" customHeight="1" x14ac:dyDescent="0.25">
      <c r="A115" s="109" t="s">
        <v>120</v>
      </c>
      <c r="B115" s="33">
        <v>12.324327266872872</v>
      </c>
      <c r="C115" s="33">
        <v>12.424716710958389</v>
      </c>
      <c r="D115" s="33">
        <v>12.675627973366876</v>
      </c>
      <c r="E115" s="33">
        <v>12.77756609952713</v>
      </c>
      <c r="F115" s="33">
        <v>13.253547882571382</v>
      </c>
      <c r="G115" s="33">
        <v>13.313240750002022</v>
      </c>
      <c r="H115" s="33">
        <v>13.811944304456329</v>
      </c>
      <c r="I115" s="33">
        <v>13.843061308114381</v>
      </c>
      <c r="J115" s="33">
        <v>14.215046795730837</v>
      </c>
      <c r="K115" s="33">
        <v>15.214288738668863</v>
      </c>
      <c r="L115" s="33">
        <v>16.085807183597169</v>
      </c>
      <c r="M115" s="33">
        <v>16.471367336955257</v>
      </c>
      <c r="N115" s="33">
        <v>17.476971962791602</v>
      </c>
      <c r="O115" s="33">
        <v>17.462187074985568</v>
      </c>
      <c r="P115" s="33">
        <v>17.336715308808337</v>
      </c>
      <c r="Q115" s="33">
        <v>17.364557212225726</v>
      </c>
      <c r="R115" s="33">
        <v>17.260321013332042</v>
      </c>
      <c r="S115" s="33">
        <v>17.114790090381135</v>
      </c>
      <c r="T115" s="33">
        <v>17.162824139490233</v>
      </c>
      <c r="U115" s="33">
        <v>17.303906243575955</v>
      </c>
      <c r="V115" s="33">
        <v>22.45243703505626</v>
      </c>
      <c r="W115" s="33">
        <v>22.308395253535718</v>
      </c>
      <c r="X115" s="33">
        <v>20.874195695631581</v>
      </c>
      <c r="Y115" s="33">
        <v>19.592755139208354</v>
      </c>
      <c r="DA115" s="60" t="s">
        <v>1704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1087.6401404954202</v>
      </c>
      <c r="C117" s="117">
        <f t="shared" si="19"/>
        <v>1191.8025952506089</v>
      </c>
      <c r="D117" s="117">
        <f t="shared" si="19"/>
        <v>1224.0391883267255</v>
      </c>
      <c r="E117" s="117">
        <f t="shared" si="19"/>
        <v>1304.780576422615</v>
      </c>
      <c r="F117" s="117">
        <f t="shared" si="19"/>
        <v>1266.2965947123575</v>
      </c>
      <c r="G117" s="117">
        <f t="shared" si="19"/>
        <v>1239.4198968979722</v>
      </c>
      <c r="H117" s="117">
        <f t="shared" si="19"/>
        <v>1276.019323858575</v>
      </c>
      <c r="I117" s="117">
        <f t="shared" si="19"/>
        <v>1297.0783742507556</v>
      </c>
      <c r="J117" s="117">
        <f t="shared" si="19"/>
        <v>1293.6577815051601</v>
      </c>
      <c r="K117" s="117">
        <f t="shared" si="19"/>
        <v>1377.0315271980755</v>
      </c>
      <c r="L117" s="117">
        <f t="shared" si="19"/>
        <v>1535.8569589700805</v>
      </c>
      <c r="M117" s="117">
        <f t="shared" si="19"/>
        <v>1339.5214518689288</v>
      </c>
      <c r="N117" s="117">
        <f t="shared" si="19"/>
        <v>1478.6819134540283</v>
      </c>
      <c r="O117" s="117">
        <f t="shared" si="19"/>
        <v>1431.0941068049415</v>
      </c>
      <c r="P117" s="117">
        <f t="shared" si="19"/>
        <v>1410.5109130555024</v>
      </c>
      <c r="Q117" s="117">
        <f t="shared" si="19"/>
        <v>1392.1698172679151</v>
      </c>
      <c r="R117" s="117">
        <f t="shared" ref="R117:V117" si="20">R118+R121+R123+R132</f>
        <v>1518.0126504371283</v>
      </c>
      <c r="S117" s="117">
        <f t="shared" si="20"/>
        <v>1503.172548917443</v>
      </c>
      <c r="T117" s="117">
        <f t="shared" si="20"/>
        <v>1464.2257925397951</v>
      </c>
      <c r="U117" s="117">
        <f t="shared" si="20"/>
        <v>1457.5818911179474</v>
      </c>
      <c r="V117" s="117">
        <f t="shared" si="20"/>
        <v>1347.7659173392165</v>
      </c>
      <c r="W117" s="117">
        <f t="shared" ref="W117:Y117" si="21">W118+W121+W123+W132</f>
        <v>1567.9747285879155</v>
      </c>
      <c r="X117" s="117">
        <f t="shared" si="21"/>
        <v>1472.5565824207088</v>
      </c>
      <c r="Y117" s="117">
        <f t="shared" si="21"/>
        <v>1497.2860593641169</v>
      </c>
      <c r="DA117" s="129" t="s">
        <v>1855</v>
      </c>
    </row>
    <row r="118" spans="1:105" ht="12" customHeight="1" x14ac:dyDescent="0.25">
      <c r="A118" s="121" t="s">
        <v>57</v>
      </c>
      <c r="B118" s="122">
        <f t="shared" ref="B118:Q118" si="22">SUM(B119:B120)</f>
        <v>974.08692420437717</v>
      </c>
      <c r="C118" s="122">
        <f t="shared" si="22"/>
        <v>1074.0712528899735</v>
      </c>
      <c r="D118" s="122">
        <f t="shared" si="22"/>
        <v>1103.821662997703</v>
      </c>
      <c r="E118" s="122">
        <f t="shared" si="22"/>
        <v>1181.2560295997564</v>
      </c>
      <c r="F118" s="122">
        <f t="shared" si="22"/>
        <v>1140.0971009653472</v>
      </c>
      <c r="G118" s="122">
        <f t="shared" si="22"/>
        <v>1114.1086120399261</v>
      </c>
      <c r="H118" s="122">
        <f t="shared" si="22"/>
        <v>1149.6687480447445</v>
      </c>
      <c r="I118" s="122">
        <f t="shared" si="22"/>
        <v>1170.8711725148194</v>
      </c>
      <c r="J118" s="122">
        <f t="shared" si="22"/>
        <v>1165.902504085295</v>
      </c>
      <c r="K118" s="122">
        <f t="shared" si="22"/>
        <v>1244.6099536168308</v>
      </c>
      <c r="L118" s="122">
        <f t="shared" si="22"/>
        <v>1400.8763339635025</v>
      </c>
      <c r="M118" s="122">
        <f t="shared" si="22"/>
        <v>1201.2062887373174</v>
      </c>
      <c r="N118" s="122">
        <f t="shared" si="22"/>
        <v>1337.9044482485017</v>
      </c>
      <c r="O118" s="122">
        <f t="shared" si="22"/>
        <v>1287.3293062734042</v>
      </c>
      <c r="P118" s="122">
        <f t="shared" si="22"/>
        <v>1270.6637338692551</v>
      </c>
      <c r="Q118" s="122">
        <f t="shared" si="22"/>
        <v>1249.2830796797525</v>
      </c>
      <c r="R118" s="122">
        <f t="shared" ref="R118:V118" si="23">SUM(R119:R120)</f>
        <v>1379.3735365393809</v>
      </c>
      <c r="S118" s="122">
        <f t="shared" si="23"/>
        <v>1367.7598188823931</v>
      </c>
      <c r="T118" s="122">
        <f t="shared" si="23"/>
        <v>1334.0110229512068</v>
      </c>
      <c r="U118" s="122">
        <f t="shared" si="23"/>
        <v>1326.1182863332588</v>
      </c>
      <c r="V118" s="122">
        <f t="shared" si="23"/>
        <v>1214.2298618520183</v>
      </c>
      <c r="W118" s="122">
        <f t="shared" ref="W118:Y118" si="24">SUM(W119:W120)</f>
        <v>1432.2576604246333</v>
      </c>
      <c r="X118" s="122">
        <f t="shared" si="24"/>
        <v>1344.5994105055906</v>
      </c>
      <c r="Y118" s="122">
        <f t="shared" si="24"/>
        <v>1369.2737125123906</v>
      </c>
      <c r="DA118" s="130" t="s">
        <v>1856</v>
      </c>
    </row>
    <row r="119" spans="1:105" ht="12" customHeight="1" x14ac:dyDescent="0.25">
      <c r="A119" s="97" t="s">
        <v>198</v>
      </c>
      <c r="B119" s="98">
        <v>969.58227010413361</v>
      </c>
      <c r="C119" s="98">
        <v>1069.1182468304494</v>
      </c>
      <c r="D119" s="98">
        <v>1098.8588378850893</v>
      </c>
      <c r="E119" s="98">
        <v>1176.0242052263429</v>
      </c>
      <c r="F119" s="98">
        <v>1135.1907605210279</v>
      </c>
      <c r="G119" s="98">
        <v>1109.4007984845714</v>
      </c>
      <c r="H119" s="98">
        <v>1144.8894713221923</v>
      </c>
      <c r="I119" s="98">
        <v>1166.0757220652811</v>
      </c>
      <c r="J119" s="98">
        <v>1161.2148319200232</v>
      </c>
      <c r="K119" s="98">
        <v>1239.659234311403</v>
      </c>
      <c r="L119" s="98">
        <v>1395.3389668400935</v>
      </c>
      <c r="M119" s="98">
        <v>1196.5570342665237</v>
      </c>
      <c r="N119" s="98">
        <v>1332.7613821050345</v>
      </c>
      <c r="O119" s="98">
        <v>1282.4510127424489</v>
      </c>
      <c r="P119" s="98">
        <v>1265.8978715130925</v>
      </c>
      <c r="Q119" s="98">
        <v>1244.6486768784118</v>
      </c>
      <c r="R119" s="98">
        <v>1374.2678691046626</v>
      </c>
      <c r="S119" s="98">
        <v>1362.7473907235312</v>
      </c>
      <c r="T119" s="98">
        <v>1329.1745954080395</v>
      </c>
      <c r="U119" s="98">
        <v>1321.3380534545993</v>
      </c>
      <c r="V119" s="98">
        <v>1209.8690667483336</v>
      </c>
      <c r="W119" s="98">
        <v>1427.0932815290162</v>
      </c>
      <c r="X119" s="98">
        <v>1339.7839148032874</v>
      </c>
      <c r="Y119" s="98">
        <v>1364.3731058619576</v>
      </c>
      <c r="DA119" s="63" t="s">
        <v>1857</v>
      </c>
    </row>
    <row r="120" spans="1:105" ht="12" customHeight="1" x14ac:dyDescent="0.25">
      <c r="A120" s="97" t="s">
        <v>53</v>
      </c>
      <c r="B120" s="98">
        <v>4.5046541002435729</v>
      </c>
      <c r="C120" s="98">
        <v>4.9530060595241769</v>
      </c>
      <c r="D120" s="98">
        <v>4.9628251126136833</v>
      </c>
      <c r="E120" s="98">
        <v>5.2318243734134775</v>
      </c>
      <c r="F120" s="98">
        <v>4.9063404443192482</v>
      </c>
      <c r="G120" s="98">
        <v>4.7078135553548082</v>
      </c>
      <c r="H120" s="98">
        <v>4.7792767225521837</v>
      </c>
      <c r="I120" s="98">
        <v>4.7954504495383246</v>
      </c>
      <c r="J120" s="98">
        <v>4.6876721652716951</v>
      </c>
      <c r="K120" s="98">
        <v>4.9507193054278034</v>
      </c>
      <c r="L120" s="98">
        <v>5.5373671234090525</v>
      </c>
      <c r="M120" s="98">
        <v>4.649254470793716</v>
      </c>
      <c r="N120" s="98">
        <v>5.1430661434671547</v>
      </c>
      <c r="O120" s="98">
        <v>4.8782935309551583</v>
      </c>
      <c r="P120" s="98">
        <v>4.7658623561626836</v>
      </c>
      <c r="Q120" s="98">
        <v>4.6344028013406007</v>
      </c>
      <c r="R120" s="98">
        <v>5.1056674347183231</v>
      </c>
      <c r="S120" s="98">
        <v>5.0124281588618542</v>
      </c>
      <c r="T120" s="98">
        <v>4.836427543167205</v>
      </c>
      <c r="U120" s="98">
        <v>4.7802328786594144</v>
      </c>
      <c r="V120" s="98">
        <v>4.3607951036847519</v>
      </c>
      <c r="W120" s="98">
        <v>5.1643788956171948</v>
      </c>
      <c r="X120" s="98">
        <v>4.8154957023032967</v>
      </c>
      <c r="Y120" s="98">
        <v>4.9006066504329668</v>
      </c>
      <c r="DA120" s="63" t="s">
        <v>1858</v>
      </c>
    </row>
    <row r="121" spans="1:105" ht="12" customHeight="1" x14ac:dyDescent="0.25">
      <c r="A121" s="121" t="s">
        <v>92</v>
      </c>
      <c r="B121" s="122">
        <f t="shared" ref="B121:Y121" si="25">B122</f>
        <v>1.3759179888302406</v>
      </c>
      <c r="C121" s="122">
        <f t="shared" si="25"/>
        <v>1.5405105478291439</v>
      </c>
      <c r="D121" s="122">
        <f t="shared" si="25"/>
        <v>1.7017507076799772</v>
      </c>
      <c r="E121" s="122">
        <f t="shared" si="25"/>
        <v>2.2368666664622072</v>
      </c>
      <c r="F121" s="122">
        <f t="shared" si="25"/>
        <v>2.047596986791548</v>
      </c>
      <c r="G121" s="122">
        <f t="shared" si="25"/>
        <v>2.2353386048669619</v>
      </c>
      <c r="H121" s="122">
        <f t="shared" si="25"/>
        <v>2.4560058107269271</v>
      </c>
      <c r="I121" s="122">
        <f t="shared" si="25"/>
        <v>2.5954429643952648</v>
      </c>
      <c r="J121" s="122">
        <f t="shared" si="25"/>
        <v>2.944626370970981</v>
      </c>
      <c r="K121" s="122">
        <f t="shared" si="25"/>
        <v>3.2589830070549932</v>
      </c>
      <c r="L121" s="122">
        <f t="shared" si="25"/>
        <v>4.7800520239136555</v>
      </c>
      <c r="M121" s="122">
        <f t="shared" si="25"/>
        <v>4.0317654989864531</v>
      </c>
      <c r="N121" s="122">
        <f t="shared" si="25"/>
        <v>4.1569071831930762</v>
      </c>
      <c r="O121" s="122">
        <f t="shared" si="25"/>
        <v>4.4814971926429195</v>
      </c>
      <c r="P121" s="122">
        <f t="shared" si="25"/>
        <v>5.0698866988158722</v>
      </c>
      <c r="Q121" s="122">
        <f t="shared" si="25"/>
        <v>5.0580089324655741</v>
      </c>
      <c r="R121" s="122">
        <f t="shared" si="25"/>
        <v>5.2136527466655478</v>
      </c>
      <c r="S121" s="122">
        <f t="shared" si="25"/>
        <v>5.0953419702762242</v>
      </c>
      <c r="T121" s="122">
        <f t="shared" si="25"/>
        <v>5.1772709354773063</v>
      </c>
      <c r="U121" s="122">
        <f t="shared" si="25"/>
        <v>5.7213506771050779</v>
      </c>
      <c r="V121" s="122">
        <f t="shared" si="25"/>
        <v>6.2734205959754306</v>
      </c>
      <c r="W121" s="122">
        <f t="shared" si="25"/>
        <v>7.6107362243213723</v>
      </c>
      <c r="X121" s="122">
        <f t="shared" si="25"/>
        <v>6.8165237805818863</v>
      </c>
      <c r="Y121" s="122">
        <f t="shared" si="25"/>
        <v>7.6987739512949105</v>
      </c>
      <c r="DA121" s="130" t="s">
        <v>1859</v>
      </c>
    </row>
    <row r="122" spans="1:105" ht="12" customHeight="1" x14ac:dyDescent="0.25">
      <c r="A122" s="97" t="s">
        <v>53</v>
      </c>
      <c r="B122" s="98">
        <v>1.3759179888302406</v>
      </c>
      <c r="C122" s="98">
        <v>1.5405105478291439</v>
      </c>
      <c r="D122" s="98">
        <v>1.7017507076799772</v>
      </c>
      <c r="E122" s="98">
        <v>2.2368666664622072</v>
      </c>
      <c r="F122" s="98">
        <v>2.047596986791548</v>
      </c>
      <c r="G122" s="98">
        <v>2.2353386048669619</v>
      </c>
      <c r="H122" s="98">
        <v>2.4560058107269271</v>
      </c>
      <c r="I122" s="98">
        <v>2.5954429643952648</v>
      </c>
      <c r="J122" s="98">
        <v>2.944626370970981</v>
      </c>
      <c r="K122" s="98">
        <v>3.2589830070549932</v>
      </c>
      <c r="L122" s="98">
        <v>4.7800520239136555</v>
      </c>
      <c r="M122" s="98">
        <v>4.0317654989864531</v>
      </c>
      <c r="N122" s="98">
        <v>4.1569071831930762</v>
      </c>
      <c r="O122" s="98">
        <v>4.4814971926429195</v>
      </c>
      <c r="P122" s="98">
        <v>5.0698866988158722</v>
      </c>
      <c r="Q122" s="98">
        <v>5.0580089324655741</v>
      </c>
      <c r="R122" s="98">
        <v>5.2136527466655478</v>
      </c>
      <c r="S122" s="98">
        <v>5.0953419702762242</v>
      </c>
      <c r="T122" s="98">
        <v>5.1772709354773063</v>
      </c>
      <c r="U122" s="98">
        <v>5.7213506771050779</v>
      </c>
      <c r="V122" s="98">
        <v>6.2734205959754306</v>
      </c>
      <c r="W122" s="98">
        <v>7.6107362243213723</v>
      </c>
      <c r="X122" s="98">
        <v>6.8165237805818863</v>
      </c>
      <c r="Y122" s="98">
        <v>7.6987739512949105</v>
      </c>
      <c r="DA122" s="63" t="s">
        <v>1860</v>
      </c>
    </row>
    <row r="123" spans="1:105" ht="12" customHeight="1" x14ac:dyDescent="0.25">
      <c r="A123" s="121" t="s">
        <v>55</v>
      </c>
      <c r="B123" s="122">
        <v>102.0560537477831</v>
      </c>
      <c r="C123" s="122">
        <v>105.45129507605409</v>
      </c>
      <c r="D123" s="122">
        <v>107.55519066645596</v>
      </c>
      <c r="E123" s="122">
        <v>109.96730999412253</v>
      </c>
      <c r="F123" s="122">
        <v>112.67478897646079</v>
      </c>
      <c r="G123" s="122">
        <v>111.28218136041258</v>
      </c>
      <c r="H123" s="122">
        <v>112.41991025188895</v>
      </c>
      <c r="I123" s="122">
        <v>111.84102683325033</v>
      </c>
      <c r="J123" s="122">
        <v>112.2285070838833</v>
      </c>
      <c r="K123" s="122">
        <v>115.53862240218622</v>
      </c>
      <c r="L123" s="122">
        <v>116.36983547264164</v>
      </c>
      <c r="M123" s="122">
        <v>120.36680324985514</v>
      </c>
      <c r="N123" s="122">
        <v>122.11968614724772</v>
      </c>
      <c r="O123" s="122">
        <v>124.49889872255991</v>
      </c>
      <c r="P123" s="122">
        <v>120.06110794896824</v>
      </c>
      <c r="Q123" s="122">
        <v>122.77269283135368</v>
      </c>
      <c r="R123" s="122">
        <v>118.62721223934838</v>
      </c>
      <c r="S123" s="122">
        <v>115.49454867604112</v>
      </c>
      <c r="T123" s="122">
        <v>110.00287032702582</v>
      </c>
      <c r="U123" s="122">
        <v>110.36211843898263</v>
      </c>
      <c r="V123" s="122">
        <v>107.09212537694222</v>
      </c>
      <c r="W123" s="122">
        <v>107.76538649892731</v>
      </c>
      <c r="X123" s="122">
        <v>102.02218521153173</v>
      </c>
      <c r="Y123" s="122">
        <v>102.31830113402198</v>
      </c>
      <c r="DA123" s="130" t="s">
        <v>1861</v>
      </c>
    </row>
    <row r="124" spans="1:105" ht="12" customHeight="1" x14ac:dyDescent="0.25">
      <c r="A124" s="97" t="s">
        <v>128</v>
      </c>
      <c r="B124" s="98">
        <v>100.62705252646438</v>
      </c>
      <c r="C124" s="98">
        <v>101.30688825514564</v>
      </c>
      <c r="D124" s="98">
        <v>103.45885035244063</v>
      </c>
      <c r="E124" s="98">
        <v>105.65847610901311</v>
      </c>
      <c r="F124" s="98">
        <v>107.16522224383908</v>
      </c>
      <c r="G124" s="98">
        <v>107.11794696204943</v>
      </c>
      <c r="H124" s="98">
        <v>108.61435001106241</v>
      </c>
      <c r="I124" s="98">
        <v>108.06944990425195</v>
      </c>
      <c r="J124" s="98">
        <v>107.8278606591108</v>
      </c>
      <c r="K124" s="98">
        <v>111.1731742840459</v>
      </c>
      <c r="L124" s="98">
        <v>112.05072610453539</v>
      </c>
      <c r="M124" s="98">
        <v>116.84292738686274</v>
      </c>
      <c r="N124" s="98">
        <v>119.11728302771009</v>
      </c>
      <c r="O124" s="98">
        <v>122.14038167639605</v>
      </c>
      <c r="P124" s="98">
        <v>118.31819985769535</v>
      </c>
      <c r="Q124" s="98">
        <v>119.8203904254196</v>
      </c>
      <c r="R124" s="98">
        <v>117.05180275748087</v>
      </c>
      <c r="S124" s="98">
        <v>113.34280148494059</v>
      </c>
      <c r="T124" s="98">
        <v>108.19794980488408</v>
      </c>
      <c r="U124" s="98">
        <v>106.88393950775404</v>
      </c>
      <c r="V124" s="98">
        <v>105.64297063736163</v>
      </c>
      <c r="W124" s="98">
        <v>105.53806866652927</v>
      </c>
      <c r="X124" s="98">
        <v>98.8067140595316</v>
      </c>
      <c r="Y124" s="98">
        <v>97.520784810366678</v>
      </c>
      <c r="DA124" s="63" t="s">
        <v>1862</v>
      </c>
    </row>
    <row r="125" spans="1:105" ht="12" customHeight="1" x14ac:dyDescent="0.25">
      <c r="A125" s="97" t="s">
        <v>127</v>
      </c>
      <c r="B125" s="98">
        <v>1.5238751684599282E-2</v>
      </c>
      <c r="C125" s="98">
        <v>1.5798545994089971E-2</v>
      </c>
      <c r="D125" s="98">
        <v>1.5827137845696566E-2</v>
      </c>
      <c r="E125" s="98">
        <v>1.6048584209718799E-2</v>
      </c>
      <c r="F125" s="98">
        <v>1.6701524753517841E-2</v>
      </c>
      <c r="G125" s="98">
        <v>1.7291804081294115E-2</v>
      </c>
      <c r="H125" s="98">
        <v>2.2339086382623344E-2</v>
      </c>
      <c r="I125" s="98">
        <v>2.4181090739364666E-2</v>
      </c>
      <c r="J125" s="98">
        <v>2.8425739395668208E-2</v>
      </c>
      <c r="K125" s="98">
        <v>3.0544634954292996E-2</v>
      </c>
      <c r="L125" s="98">
        <v>3.362000590744061E-2</v>
      </c>
      <c r="M125" s="98">
        <v>3.6533647542253668E-2</v>
      </c>
      <c r="N125" s="98">
        <v>4.0063599560837306E-2</v>
      </c>
      <c r="O125" s="98">
        <v>4.5684396787836881E-2</v>
      </c>
      <c r="P125" s="98">
        <v>4.8290227747647872E-2</v>
      </c>
      <c r="Q125" s="98">
        <v>5.3061735584800082E-2</v>
      </c>
      <c r="R125" s="98">
        <v>5.650138644817268E-2</v>
      </c>
      <c r="S125" s="98">
        <v>5.9835941331233683E-2</v>
      </c>
      <c r="T125" s="98">
        <v>6.285901232565623E-2</v>
      </c>
      <c r="U125" s="98">
        <v>6.8655778641744034E-2</v>
      </c>
      <c r="V125" s="98">
        <v>7.2102328292099144E-2</v>
      </c>
      <c r="W125" s="98">
        <v>7.7134089860784724E-2</v>
      </c>
      <c r="X125" s="98">
        <v>7.520119078363352E-2</v>
      </c>
      <c r="Y125" s="98">
        <v>7.5943204825512617E-2</v>
      </c>
      <c r="DA125" s="63" t="s">
        <v>1863</v>
      </c>
    </row>
    <row r="126" spans="1:105" ht="12" customHeight="1" x14ac:dyDescent="0.25">
      <c r="A126" s="100" t="s">
        <v>198</v>
      </c>
      <c r="B126" s="101">
        <v>1.2256811612324097E-2</v>
      </c>
      <c r="C126" s="101">
        <v>1.2609418187931419E-2</v>
      </c>
      <c r="D126" s="101">
        <v>1.2663949254026134E-2</v>
      </c>
      <c r="E126" s="101">
        <v>1.2781468375456835E-2</v>
      </c>
      <c r="F126" s="101">
        <v>1.3319139786349431E-2</v>
      </c>
      <c r="G126" s="101">
        <v>1.3849649073904579E-2</v>
      </c>
      <c r="H126" s="101">
        <v>1.7877247760164663E-2</v>
      </c>
      <c r="I126" s="101">
        <v>1.9626149124260115E-2</v>
      </c>
      <c r="J126" s="101">
        <v>2.2851313281081111E-2</v>
      </c>
      <c r="K126" s="101">
        <v>2.4563891902109586E-2</v>
      </c>
      <c r="L126" s="101">
        <v>2.6951290576111966E-2</v>
      </c>
      <c r="M126" s="101">
        <v>2.9394120177556937E-2</v>
      </c>
      <c r="N126" s="101">
        <v>3.2203198006769497E-2</v>
      </c>
      <c r="O126" s="101">
        <v>3.6671552283793769E-2</v>
      </c>
      <c r="P126" s="101">
        <v>3.8793057071222409E-2</v>
      </c>
      <c r="Q126" s="101">
        <v>4.2559305449396727E-2</v>
      </c>
      <c r="R126" s="101">
        <v>4.5438860860533094E-2</v>
      </c>
      <c r="S126" s="101">
        <v>4.8125357711440005E-2</v>
      </c>
      <c r="T126" s="101">
        <v>5.0607078295309131E-2</v>
      </c>
      <c r="U126" s="101">
        <v>5.5215484410751317E-2</v>
      </c>
      <c r="V126" s="101">
        <v>5.792843818511318E-2</v>
      </c>
      <c r="W126" s="101">
        <v>6.126649740754684E-2</v>
      </c>
      <c r="X126" s="101">
        <v>5.9719674457546487E-2</v>
      </c>
      <c r="Y126" s="101">
        <v>6.1289456051357431E-2</v>
      </c>
      <c r="DA126" s="131" t="s">
        <v>1864</v>
      </c>
    </row>
    <row r="127" spans="1:105" ht="12" customHeight="1" x14ac:dyDescent="0.25">
      <c r="A127" s="103" t="s">
        <v>52</v>
      </c>
      <c r="B127" s="104">
        <v>2.9819400722751843E-3</v>
      </c>
      <c r="C127" s="104">
        <v>3.1891278061585526E-3</v>
      </c>
      <c r="D127" s="104">
        <v>3.1631885916704309E-3</v>
      </c>
      <c r="E127" s="104">
        <v>3.2671158342619639E-3</v>
      </c>
      <c r="F127" s="104">
        <v>3.3823849671684087E-3</v>
      </c>
      <c r="G127" s="104">
        <v>3.4421550073895357E-3</v>
      </c>
      <c r="H127" s="104">
        <v>4.4618386224586802E-3</v>
      </c>
      <c r="I127" s="104">
        <v>4.5549416151045496E-3</v>
      </c>
      <c r="J127" s="104">
        <v>5.574426114587098E-3</v>
      </c>
      <c r="K127" s="104">
        <v>5.9807430521834105E-3</v>
      </c>
      <c r="L127" s="104">
        <v>6.6687153313286411E-3</v>
      </c>
      <c r="M127" s="104">
        <v>7.1395273646967291E-3</v>
      </c>
      <c r="N127" s="104">
        <v>7.8604015540678102E-3</v>
      </c>
      <c r="O127" s="104">
        <v>9.0128445040431118E-3</v>
      </c>
      <c r="P127" s="104">
        <v>9.4971706764254635E-3</v>
      </c>
      <c r="Q127" s="104">
        <v>1.0502430135403359E-2</v>
      </c>
      <c r="R127" s="104">
        <v>1.1062525587639583E-2</v>
      </c>
      <c r="S127" s="104">
        <v>1.1710583619793675E-2</v>
      </c>
      <c r="T127" s="104">
        <v>1.2251934030347095E-2</v>
      </c>
      <c r="U127" s="104">
        <v>1.3440294230992716E-2</v>
      </c>
      <c r="V127" s="104">
        <v>1.4173890106985958E-2</v>
      </c>
      <c r="W127" s="104">
        <v>1.5867592453237885E-2</v>
      </c>
      <c r="X127" s="104">
        <v>1.548151632608704E-2</v>
      </c>
      <c r="Y127" s="104">
        <v>1.4653748774155191E-2</v>
      </c>
      <c r="DA127" s="132" t="s">
        <v>1865</v>
      </c>
    </row>
    <row r="128" spans="1:105" ht="12" customHeight="1" x14ac:dyDescent="0.25">
      <c r="A128" s="106" t="s">
        <v>122</v>
      </c>
      <c r="B128" s="101">
        <v>1.392027830308302</v>
      </c>
      <c r="C128" s="101">
        <v>4.0624583672576016</v>
      </c>
      <c r="D128" s="101">
        <v>4.0153143138848542</v>
      </c>
      <c r="E128" s="101">
        <v>4.2258540154488013</v>
      </c>
      <c r="F128" s="101">
        <v>5.4047953255057575</v>
      </c>
      <c r="G128" s="101">
        <v>4.0804582674687477</v>
      </c>
      <c r="H128" s="101">
        <v>3.7225498652686126</v>
      </c>
      <c r="I128" s="101">
        <v>3.6852492707499684</v>
      </c>
      <c r="J128" s="101">
        <v>4.2588467494676108</v>
      </c>
      <c r="K128" s="101">
        <v>4.2098192736308926</v>
      </c>
      <c r="L128" s="101">
        <v>4.1540301328943947</v>
      </c>
      <c r="M128" s="101">
        <v>3.3677022952326672</v>
      </c>
      <c r="N128" s="101">
        <v>2.856621913307146</v>
      </c>
      <c r="O128" s="101">
        <v>2.2339548366439996</v>
      </c>
      <c r="P128" s="101">
        <v>1.6405477593019535</v>
      </c>
      <c r="Q128" s="101">
        <v>2.776199608205923</v>
      </c>
      <c r="R128" s="101">
        <v>1.4413132283099097</v>
      </c>
      <c r="S128" s="101">
        <v>1.9793649137879112</v>
      </c>
      <c r="T128" s="101">
        <v>1.6468855402827545</v>
      </c>
      <c r="U128" s="101">
        <v>3.1910540118481734</v>
      </c>
      <c r="V128" s="101">
        <v>1.2761355038603603</v>
      </c>
      <c r="W128" s="101">
        <v>1.9887078277734043</v>
      </c>
      <c r="X128" s="101">
        <v>2.8960973509116417</v>
      </c>
      <c r="Y128" s="101">
        <v>4.3443127016346912</v>
      </c>
      <c r="DA128" s="131" t="s">
        <v>1866</v>
      </c>
    </row>
    <row r="129" spans="1:105" ht="12" customHeight="1" x14ac:dyDescent="0.25">
      <c r="A129" s="107" t="s">
        <v>121</v>
      </c>
      <c r="B129" s="104">
        <v>2.1734639325801376E-2</v>
      </c>
      <c r="C129" s="104">
        <v>6.6149907656763013E-2</v>
      </c>
      <c r="D129" s="104">
        <v>6.5198862284769912E-2</v>
      </c>
      <c r="E129" s="104">
        <v>6.693128545090983E-2</v>
      </c>
      <c r="F129" s="104">
        <v>8.806988236243414E-2</v>
      </c>
      <c r="G129" s="104">
        <v>6.6484326813117431E-2</v>
      </c>
      <c r="H129" s="104">
        <v>6.0671289175283145E-2</v>
      </c>
      <c r="I129" s="104">
        <v>6.2146567509042586E-2</v>
      </c>
      <c r="J129" s="104">
        <v>0.11337393590922301</v>
      </c>
      <c r="K129" s="104">
        <v>0.12508420955512756</v>
      </c>
      <c r="L129" s="104">
        <v>0.13145922930443144</v>
      </c>
      <c r="M129" s="104">
        <v>0.11963992021748558</v>
      </c>
      <c r="N129" s="104">
        <v>0.10571760666964967</v>
      </c>
      <c r="O129" s="104">
        <v>7.8877812732025418E-2</v>
      </c>
      <c r="P129" s="104">
        <v>5.40701042232999E-2</v>
      </c>
      <c r="Q129" s="104">
        <v>0.12304106214334994</v>
      </c>
      <c r="R129" s="104">
        <v>7.7594867109420124E-2</v>
      </c>
      <c r="S129" s="104">
        <v>0.11254633598139291</v>
      </c>
      <c r="T129" s="104">
        <v>9.5175969533331184E-2</v>
      </c>
      <c r="U129" s="104">
        <v>0.21846914073867862</v>
      </c>
      <c r="V129" s="104">
        <v>0.10091690742813048</v>
      </c>
      <c r="W129" s="104">
        <v>0.16147591476384127</v>
      </c>
      <c r="X129" s="104">
        <v>0.24417261030486193</v>
      </c>
      <c r="Y129" s="104">
        <v>0.37726041719509601</v>
      </c>
      <c r="DA129" s="132" t="s">
        <v>1867</v>
      </c>
    </row>
    <row r="130" spans="1:105" ht="12" customHeight="1" x14ac:dyDescent="0.25">
      <c r="A130" s="108" t="s">
        <v>53</v>
      </c>
      <c r="B130" s="98">
        <v>1.748162008995325E-2</v>
      </c>
      <c r="C130" s="98">
        <v>5.2796707668786753E-2</v>
      </c>
      <c r="D130" s="98">
        <v>5.2168310625478317E-2</v>
      </c>
      <c r="E130" s="98">
        <v>5.330553490190737E-2</v>
      </c>
      <c r="F130" s="98">
        <v>7.0233832994629791E-2</v>
      </c>
      <c r="G130" s="98">
        <v>5.3249882350228872E-2</v>
      </c>
      <c r="H130" s="98">
        <v>4.8553515940038455E-2</v>
      </c>
      <c r="I130" s="98">
        <v>5.044015497059319E-2</v>
      </c>
      <c r="J130" s="98">
        <v>9.1140806658988688E-2</v>
      </c>
      <c r="K130" s="98">
        <v>0.10059279016021548</v>
      </c>
      <c r="L130" s="98">
        <v>0.10538359407993418</v>
      </c>
      <c r="M130" s="98">
        <v>9.6259993224645221E-2</v>
      </c>
      <c r="N130" s="98">
        <v>8.4976366386710411E-2</v>
      </c>
      <c r="O130" s="98">
        <v>6.3316213652827261E-2</v>
      </c>
      <c r="P130" s="98">
        <v>4.3436368427003109E-2</v>
      </c>
      <c r="Q130" s="98">
        <v>9.868660303255819E-2</v>
      </c>
      <c r="R130" s="98">
        <v>6.2402913412433314E-2</v>
      </c>
      <c r="S130" s="98">
        <v>9.0520081613587031E-2</v>
      </c>
      <c r="T130" s="98">
        <v>7.6626667338660845E-2</v>
      </c>
      <c r="U130" s="98">
        <v>0.17570078493125801</v>
      </c>
      <c r="V130" s="98">
        <v>8.108057508940314E-2</v>
      </c>
      <c r="W130" s="98">
        <v>0.12825718855205009</v>
      </c>
      <c r="X130" s="98">
        <v>0.19390408516483865</v>
      </c>
      <c r="Y130" s="98">
        <v>0.30446868128774895</v>
      </c>
      <c r="DA130" s="63" t="s">
        <v>1868</v>
      </c>
    </row>
    <row r="131" spans="1:105" ht="12" customHeight="1" x14ac:dyDescent="0.25">
      <c r="A131" s="108" t="s">
        <v>52</v>
      </c>
      <c r="B131" s="98">
        <v>4.253019235848126E-3</v>
      </c>
      <c r="C131" s="98">
        <v>1.3353199987976259E-2</v>
      </c>
      <c r="D131" s="98">
        <v>1.3030551659291591E-2</v>
      </c>
      <c r="E131" s="98">
        <v>1.3625750549002464E-2</v>
      </c>
      <c r="F131" s="98">
        <v>1.7836049367804346E-2</v>
      </c>
      <c r="G131" s="98">
        <v>1.3234444462888557E-2</v>
      </c>
      <c r="H131" s="98">
        <v>1.211777323524469E-2</v>
      </c>
      <c r="I131" s="98">
        <v>1.1706412538449394E-2</v>
      </c>
      <c r="J131" s="98">
        <v>2.2233129250234317E-2</v>
      </c>
      <c r="K131" s="98">
        <v>2.4491419394912079E-2</v>
      </c>
      <c r="L131" s="98">
        <v>2.6075635224497268E-2</v>
      </c>
      <c r="M131" s="98">
        <v>2.3379926992840361E-2</v>
      </c>
      <c r="N131" s="98">
        <v>2.0741240282939263E-2</v>
      </c>
      <c r="O131" s="98">
        <v>1.5561599079198154E-2</v>
      </c>
      <c r="P131" s="98">
        <v>1.0633735796296792E-2</v>
      </c>
      <c r="Q131" s="98">
        <v>2.4354459110791742E-2</v>
      </c>
      <c r="R131" s="98">
        <v>1.5191953696986815E-2</v>
      </c>
      <c r="S131" s="98">
        <v>2.2026254367805878E-2</v>
      </c>
      <c r="T131" s="98">
        <v>1.8549302194670336E-2</v>
      </c>
      <c r="U131" s="98">
        <v>4.2768355807420604E-2</v>
      </c>
      <c r="V131" s="98">
        <v>1.9836332338727329E-2</v>
      </c>
      <c r="W131" s="98">
        <v>3.3218726211791158E-2</v>
      </c>
      <c r="X131" s="98">
        <v>5.0268525140023293E-2</v>
      </c>
      <c r="Y131" s="98">
        <v>7.2791735907347041E-2</v>
      </c>
      <c r="DA131" s="63" t="s">
        <v>1869</v>
      </c>
    </row>
    <row r="132" spans="1:105" ht="12" customHeight="1" x14ac:dyDescent="0.25">
      <c r="A132" s="121" t="s">
        <v>54</v>
      </c>
      <c r="B132" s="122">
        <v>10.121244554429794</v>
      </c>
      <c r="C132" s="122">
        <v>10.7395367367522</v>
      </c>
      <c r="D132" s="122">
        <v>10.96058395488639</v>
      </c>
      <c r="E132" s="122">
        <v>11.320370162273852</v>
      </c>
      <c r="F132" s="122">
        <v>11.477107783757834</v>
      </c>
      <c r="G132" s="122">
        <v>11.793764892766493</v>
      </c>
      <c r="H132" s="122">
        <v>11.474659751214716</v>
      </c>
      <c r="I132" s="122">
        <v>11.770731938290652</v>
      </c>
      <c r="J132" s="122">
        <v>12.582143965010784</v>
      </c>
      <c r="K132" s="122">
        <v>13.623968172003503</v>
      </c>
      <c r="L132" s="122">
        <v>13.830737510022912</v>
      </c>
      <c r="M132" s="122">
        <v>13.916594382769841</v>
      </c>
      <c r="N132" s="122">
        <v>14.500871875085915</v>
      </c>
      <c r="O132" s="122">
        <v>14.784404616334266</v>
      </c>
      <c r="P132" s="122">
        <v>14.71618453846302</v>
      </c>
      <c r="Q132" s="122">
        <v>15.056035824343414</v>
      </c>
      <c r="R132" s="122">
        <v>14.79824891173344</v>
      </c>
      <c r="S132" s="122">
        <v>14.822839388732429</v>
      </c>
      <c r="T132" s="122">
        <v>15.034628326085194</v>
      </c>
      <c r="U132" s="122">
        <v>15.380135668600994</v>
      </c>
      <c r="V132" s="122">
        <v>20.170509514280369</v>
      </c>
      <c r="W132" s="122">
        <v>20.340945440033721</v>
      </c>
      <c r="X132" s="122">
        <v>19.118462923004508</v>
      </c>
      <c r="Y132" s="122">
        <v>17.995271766409338</v>
      </c>
      <c r="DA132" s="130" t="s">
        <v>1870</v>
      </c>
    </row>
    <row r="133" spans="1:105" ht="12" customHeight="1" x14ac:dyDescent="0.25">
      <c r="A133" s="97" t="s">
        <v>50</v>
      </c>
      <c r="B133" s="98">
        <v>0.74027441952714867</v>
      </c>
      <c r="C133" s="98">
        <v>1.2542869560448511</v>
      </c>
      <c r="D133" s="98">
        <v>1.2547444449810581</v>
      </c>
      <c r="E133" s="98">
        <v>1.5050175971916102</v>
      </c>
      <c r="F133" s="98">
        <v>1.2594590010657332</v>
      </c>
      <c r="G133" s="98">
        <v>1.493914835912566</v>
      </c>
      <c r="H133" s="98">
        <v>0.74495880010318327</v>
      </c>
      <c r="I133" s="98">
        <v>0.99250757144043134</v>
      </c>
      <c r="J133" s="98">
        <v>1.4992931626575001</v>
      </c>
      <c r="K133" s="98">
        <v>1.7385805322713714</v>
      </c>
      <c r="L133" s="98">
        <v>1.2374526672363344</v>
      </c>
      <c r="M133" s="98">
        <v>0.9890538321658906</v>
      </c>
      <c r="N133" s="98">
        <v>0.74125132014613881</v>
      </c>
      <c r="O133" s="98">
        <v>0.98723041385614807</v>
      </c>
      <c r="P133" s="98">
        <v>0.97264201059026845</v>
      </c>
      <c r="Q133" s="98">
        <v>1.2162842799241367</v>
      </c>
      <c r="R133" s="98">
        <v>0.94613904223430201</v>
      </c>
      <c r="S133" s="98">
        <v>0.93745385211342147</v>
      </c>
      <c r="T133" s="98">
        <v>0.92918516864590406</v>
      </c>
      <c r="U133" s="98">
        <v>0.9283818034933653</v>
      </c>
      <c r="V133" s="98">
        <v>1.1398749513500044</v>
      </c>
      <c r="W133" s="98">
        <v>1.1407951323835046</v>
      </c>
      <c r="X133" s="98">
        <v>0.91156440737311162</v>
      </c>
      <c r="Y133" s="98">
        <v>0.68462402229901176</v>
      </c>
      <c r="DA133" s="63" t="s">
        <v>1871</v>
      </c>
    </row>
    <row r="134" spans="1:105" ht="12" customHeight="1" x14ac:dyDescent="0.25">
      <c r="A134" s="109" t="s">
        <v>120</v>
      </c>
      <c r="B134" s="33">
        <v>9.3809701349026451</v>
      </c>
      <c r="C134" s="33">
        <v>9.485249780707349</v>
      </c>
      <c r="D134" s="33">
        <v>9.7058395099053314</v>
      </c>
      <c r="E134" s="33">
        <v>9.8153525650822413</v>
      </c>
      <c r="F134" s="33">
        <v>10.2176487826921</v>
      </c>
      <c r="G134" s="33">
        <v>10.299850056853927</v>
      </c>
      <c r="H134" s="33">
        <v>10.729700951111534</v>
      </c>
      <c r="I134" s="33">
        <v>10.778224366850221</v>
      </c>
      <c r="J134" s="33">
        <v>11.082850802353285</v>
      </c>
      <c r="K134" s="33">
        <v>11.885387639732132</v>
      </c>
      <c r="L134" s="33">
        <v>12.593284842786577</v>
      </c>
      <c r="M134" s="33">
        <v>12.92754055060395</v>
      </c>
      <c r="N134" s="33">
        <v>13.759620554939776</v>
      </c>
      <c r="O134" s="33">
        <v>13.797174202478118</v>
      </c>
      <c r="P134" s="33">
        <v>13.743542527872751</v>
      </c>
      <c r="Q134" s="33">
        <v>13.839751544419277</v>
      </c>
      <c r="R134" s="33">
        <v>13.852109869499138</v>
      </c>
      <c r="S134" s="33">
        <v>13.885385536619008</v>
      </c>
      <c r="T134" s="33">
        <v>14.105443157439289</v>
      </c>
      <c r="U134" s="33">
        <v>14.451753865107628</v>
      </c>
      <c r="V134" s="33">
        <v>19.030634562930363</v>
      </c>
      <c r="W134" s="33">
        <v>19.200150307650215</v>
      </c>
      <c r="X134" s="33">
        <v>18.206898515631394</v>
      </c>
      <c r="Y134" s="33">
        <v>17.310647744110327</v>
      </c>
      <c r="DA134" s="60" t="s">
        <v>1872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0.83709852247958216</v>
      </c>
      <c r="C136" s="119">
        <f t="shared" si="26"/>
        <v>0.83952640429810821</v>
      </c>
      <c r="D136" s="119">
        <f t="shared" si="26"/>
        <v>0.84220992064002764</v>
      </c>
      <c r="E136" s="119">
        <f t="shared" si="26"/>
        <v>0.84504936249313845</v>
      </c>
      <c r="F136" s="119">
        <f t="shared" si="26"/>
        <v>0.8477776765234305</v>
      </c>
      <c r="G136" s="119">
        <f t="shared" si="26"/>
        <v>0.85026758543630043</v>
      </c>
      <c r="H136" s="119">
        <f t="shared" si="26"/>
        <v>0.85337348398432589</v>
      </c>
      <c r="I136" s="119">
        <f t="shared" si="26"/>
        <v>0.85639069834864534</v>
      </c>
      <c r="J136" s="119">
        <f t="shared" si="26"/>
        <v>0.85959038539768073</v>
      </c>
      <c r="K136" s="119">
        <f t="shared" si="26"/>
        <v>0.86283948745256789</v>
      </c>
      <c r="L136" s="119">
        <f t="shared" si="26"/>
        <v>0.866945781784763</v>
      </c>
      <c r="M136" s="119">
        <f t="shared" si="26"/>
        <v>0.87074675916054189</v>
      </c>
      <c r="N136" s="119">
        <f t="shared" si="26"/>
        <v>0.87522844028901003</v>
      </c>
      <c r="O136" s="119">
        <f t="shared" si="26"/>
        <v>0.87984880315142555</v>
      </c>
      <c r="P136" s="119">
        <f t="shared" si="26"/>
        <v>0.88170980894087414</v>
      </c>
      <c r="Q136" s="119">
        <f t="shared" si="26"/>
        <v>0.88409767433354325</v>
      </c>
      <c r="R136" s="119">
        <f t="shared" ref="R136:V136" si="27">IF(R117=0,"",R117/R98)</f>
        <v>0.88675745921194582</v>
      </c>
      <c r="S136" s="119">
        <f t="shared" si="27"/>
        <v>0.89060005275800169</v>
      </c>
      <c r="T136" s="119">
        <f t="shared" si="27"/>
        <v>0.89444555020161187</v>
      </c>
      <c r="U136" s="119">
        <f t="shared" si="27"/>
        <v>0.89907118399041031</v>
      </c>
      <c r="V136" s="119">
        <f t="shared" si="27"/>
        <v>0.9033935932258742</v>
      </c>
      <c r="W136" s="119">
        <f t="shared" ref="W136:Y136" si="28">IF(W117=0,"",W117/W98)</f>
        <v>0.90821815032619035</v>
      </c>
      <c r="X136" s="119">
        <f t="shared" si="28"/>
        <v>0.91276126586634931</v>
      </c>
      <c r="Y136" s="119">
        <f t="shared" si="28"/>
        <v>0.91795847529863239</v>
      </c>
      <c r="DA136" s="129" t="s">
        <v>2023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0.83702608875506501</v>
      </c>
      <c r="C137" s="124">
        <f t="shared" si="29"/>
        <v>0.83982742043518832</v>
      </c>
      <c r="D137" s="124">
        <f t="shared" si="29"/>
        <v>0.84240959818598071</v>
      </c>
      <c r="E137" s="124">
        <f t="shared" si="29"/>
        <v>0.84507059061952905</v>
      </c>
      <c r="F137" s="124">
        <f t="shared" si="29"/>
        <v>0.84793914340756704</v>
      </c>
      <c r="G137" s="124">
        <f t="shared" si="29"/>
        <v>0.85019604132218329</v>
      </c>
      <c r="H137" s="124">
        <f t="shared" si="29"/>
        <v>0.85294718774111167</v>
      </c>
      <c r="I137" s="124">
        <f t="shared" si="29"/>
        <v>0.85595004598473767</v>
      </c>
      <c r="J137" s="124">
        <f t="shared" si="29"/>
        <v>0.85918342074556942</v>
      </c>
      <c r="K137" s="124">
        <f t="shared" si="29"/>
        <v>0.86236093439796724</v>
      </c>
      <c r="L137" s="124">
        <f t="shared" si="29"/>
        <v>0.8657762631071555</v>
      </c>
      <c r="M137" s="124">
        <f t="shared" si="29"/>
        <v>0.86955773172137685</v>
      </c>
      <c r="N137" s="124">
        <f t="shared" si="29"/>
        <v>0.87397513244604741</v>
      </c>
      <c r="O137" s="124">
        <f t="shared" si="29"/>
        <v>0.87832391973995227</v>
      </c>
      <c r="P137" s="124">
        <f t="shared" si="29"/>
        <v>0.87975931352069536</v>
      </c>
      <c r="Q137" s="124">
        <f t="shared" si="29"/>
        <v>0.88219473648537838</v>
      </c>
      <c r="R137" s="124">
        <f t="shared" ref="R137:V137" si="30">IF(R118=0,"",R118/R99)</f>
        <v>0.88463529363984006</v>
      </c>
      <c r="S137" s="124">
        <f t="shared" si="30"/>
        <v>0.88845222128245349</v>
      </c>
      <c r="T137" s="124">
        <f t="shared" si="30"/>
        <v>0.89206986049512016</v>
      </c>
      <c r="U137" s="124">
        <f t="shared" si="30"/>
        <v>0.89637020717474702</v>
      </c>
      <c r="V137" s="124">
        <f t="shared" si="30"/>
        <v>0.90006270166914015</v>
      </c>
      <c r="W137" s="124">
        <f t="shared" ref="W137:Y137" si="31">IF(W118=0,"",W118/W99)</f>
        <v>0.90458793172301932</v>
      </c>
      <c r="X137" s="124">
        <f t="shared" si="31"/>
        <v>0.90913889245827473</v>
      </c>
      <c r="Y137" s="124">
        <f t="shared" si="31"/>
        <v>0.91381666392250283</v>
      </c>
      <c r="DA137" s="130" t="s">
        <v>2024</v>
      </c>
    </row>
    <row r="138" spans="1:105" ht="12" customHeight="1" x14ac:dyDescent="0.25">
      <c r="A138" s="97" t="s">
        <v>198</v>
      </c>
      <c r="B138" s="111">
        <f t="shared" ref="B138:Q138" si="32">IF(B119=0,"",B119/B100)</f>
        <v>0.83639279507440645</v>
      </c>
      <c r="C138" s="111">
        <f t="shared" si="32"/>
        <v>0.83920469129260034</v>
      </c>
      <c r="D138" s="111">
        <f t="shared" si="32"/>
        <v>0.84181045428408419</v>
      </c>
      <c r="E138" s="111">
        <f t="shared" si="32"/>
        <v>0.84448853495612219</v>
      </c>
      <c r="F138" s="111">
        <f t="shared" si="32"/>
        <v>0.8473822326349838</v>
      </c>
      <c r="G138" s="111">
        <f t="shared" si="32"/>
        <v>0.84965591274574592</v>
      </c>
      <c r="H138" s="111">
        <f t="shared" si="32"/>
        <v>0.852423915645518</v>
      </c>
      <c r="I138" s="111">
        <f t="shared" si="32"/>
        <v>0.85544328053510577</v>
      </c>
      <c r="J138" s="111">
        <f t="shared" si="32"/>
        <v>0.85869528846676757</v>
      </c>
      <c r="K138" s="111">
        <f t="shared" si="32"/>
        <v>0.86188717469521603</v>
      </c>
      <c r="L138" s="111">
        <f t="shared" si="32"/>
        <v>0.86531534122744336</v>
      </c>
      <c r="M138" s="111">
        <f t="shared" si="32"/>
        <v>0.8691172310084565</v>
      </c>
      <c r="N138" s="111">
        <f t="shared" si="32"/>
        <v>0.87355030371700215</v>
      </c>
      <c r="O138" s="111">
        <f t="shared" si="32"/>
        <v>0.87791758299092004</v>
      </c>
      <c r="P138" s="111">
        <f t="shared" si="32"/>
        <v>0.87936124155575957</v>
      </c>
      <c r="Q138" s="111">
        <f t="shared" si="32"/>
        <v>0.88180793717161898</v>
      </c>
      <c r="R138" s="111">
        <f t="shared" ref="R138:V138" si="33">IF(R119=0,"",R119/R100)</f>
        <v>0.88425629970675723</v>
      </c>
      <c r="S138" s="111">
        <f t="shared" si="33"/>
        <v>0.88808784537418783</v>
      </c>
      <c r="T138" s="111">
        <f t="shared" si="33"/>
        <v>0.89171966243571033</v>
      </c>
      <c r="U138" s="111">
        <f t="shared" si="33"/>
        <v>0.89603428059563484</v>
      </c>
      <c r="V138" s="111">
        <f t="shared" si="33"/>
        <v>0.89973860746140166</v>
      </c>
      <c r="W138" s="111">
        <f t="shared" ref="W138:Y138" si="34">IF(W119=0,"",W119/W100)</f>
        <v>0.9042757051161584</v>
      </c>
      <c r="X138" s="111">
        <f t="shared" si="34"/>
        <v>0.9088420864442972</v>
      </c>
      <c r="Y138" s="111">
        <f t="shared" si="34"/>
        <v>0.9135338735293933</v>
      </c>
      <c r="DA138" s="63" t="s">
        <v>2025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2026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1.9750400444877318</v>
      </c>
      <c r="C140" s="124">
        <f t="shared" si="38"/>
        <v>2.0798845030602284</v>
      </c>
      <c r="D140" s="124">
        <f t="shared" si="38"/>
        <v>2.1924784496128487</v>
      </c>
      <c r="E140" s="124">
        <f t="shared" si="38"/>
        <v>2.3140152030627754</v>
      </c>
      <c r="F140" s="124">
        <f t="shared" si="38"/>
        <v>2.4570540073985518</v>
      </c>
      <c r="G140" s="124">
        <f t="shared" si="38"/>
        <v>2.6173468151530237</v>
      </c>
      <c r="H140" s="124">
        <f t="shared" si="38"/>
        <v>2.8083080202481092</v>
      </c>
      <c r="I140" s="124">
        <f t="shared" si="38"/>
        <v>2.930303466949888</v>
      </c>
      <c r="J140" s="124">
        <f t="shared" si="38"/>
        <v>3.0284363725596357</v>
      </c>
      <c r="K140" s="124">
        <f t="shared" si="38"/>
        <v>3.1664442048368473</v>
      </c>
      <c r="L140" s="124">
        <f t="shared" si="38"/>
        <v>3.2989711882104475</v>
      </c>
      <c r="M140" s="124">
        <f t="shared" si="38"/>
        <v>3.413633231802947</v>
      </c>
      <c r="N140" s="124">
        <f t="shared" si="38"/>
        <v>3.5482900280941716</v>
      </c>
      <c r="O140" s="124">
        <f t="shared" si="38"/>
        <v>3.7060997503561031</v>
      </c>
      <c r="P140" s="124">
        <f t="shared" si="38"/>
        <v>3.854842437953574</v>
      </c>
      <c r="Q140" s="124">
        <f t="shared" si="38"/>
        <v>3.9940036395741658</v>
      </c>
      <c r="R140" s="124">
        <f t="shared" ref="R140:V140" si="39">IF(R121=0,"",R121/R102)</f>
        <v>4.1221920222405988</v>
      </c>
      <c r="S140" s="124">
        <f t="shared" si="39"/>
        <v>4.2533452059929049</v>
      </c>
      <c r="T140" s="124">
        <f t="shared" si="39"/>
        <v>4.3603682248514177</v>
      </c>
      <c r="U140" s="124">
        <f t="shared" si="39"/>
        <v>4.4436711086759759</v>
      </c>
      <c r="V140" s="124">
        <f t="shared" si="39"/>
        <v>4.5117164212991492</v>
      </c>
      <c r="W140" s="124">
        <f t="shared" ref="W140:Y140" si="40">IF(W121=0,"",W121/W102)</f>
        <v>4.5648947128800677</v>
      </c>
      <c r="X140" s="124">
        <f t="shared" si="40"/>
        <v>4.5967752687966525</v>
      </c>
      <c r="Y140" s="124">
        <f t="shared" si="40"/>
        <v>4.63331354834183</v>
      </c>
      <c r="DA140" s="130" t="s">
        <v>2027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1.9750400444877318</v>
      </c>
      <c r="C141" s="111">
        <f t="shared" si="41"/>
        <v>2.0798845030602284</v>
      </c>
      <c r="D141" s="111">
        <f t="shared" si="41"/>
        <v>2.1924784496128487</v>
      </c>
      <c r="E141" s="111">
        <f t="shared" si="41"/>
        <v>2.3140152030627754</v>
      </c>
      <c r="F141" s="111">
        <f t="shared" si="41"/>
        <v>2.4570540073985518</v>
      </c>
      <c r="G141" s="111">
        <f t="shared" si="41"/>
        <v>2.6173468151530237</v>
      </c>
      <c r="H141" s="111">
        <f t="shared" si="41"/>
        <v>2.8083080202481092</v>
      </c>
      <c r="I141" s="111">
        <f t="shared" si="41"/>
        <v>2.930303466949888</v>
      </c>
      <c r="J141" s="111">
        <f t="shared" si="41"/>
        <v>3.0284363725596357</v>
      </c>
      <c r="K141" s="111">
        <f t="shared" si="41"/>
        <v>3.1664442048368473</v>
      </c>
      <c r="L141" s="111">
        <f t="shared" si="41"/>
        <v>3.2989711882104475</v>
      </c>
      <c r="M141" s="111">
        <f t="shared" si="41"/>
        <v>3.413633231802947</v>
      </c>
      <c r="N141" s="111">
        <f t="shared" si="41"/>
        <v>3.5482900280941716</v>
      </c>
      <c r="O141" s="111">
        <f t="shared" si="41"/>
        <v>3.7060997503561031</v>
      </c>
      <c r="P141" s="111">
        <f t="shared" si="41"/>
        <v>3.854842437953574</v>
      </c>
      <c r="Q141" s="111">
        <f t="shared" si="41"/>
        <v>3.9940036395741658</v>
      </c>
      <c r="R141" s="111">
        <f t="shared" ref="R141:V141" si="42">IF(R122=0,"",R122/R103)</f>
        <v>4.1221920222405988</v>
      </c>
      <c r="S141" s="111">
        <f t="shared" si="42"/>
        <v>4.2533452059929049</v>
      </c>
      <c r="T141" s="111">
        <f t="shared" si="42"/>
        <v>4.3603682248514177</v>
      </c>
      <c r="U141" s="111">
        <f t="shared" si="42"/>
        <v>4.4436711086759759</v>
      </c>
      <c r="V141" s="111">
        <f t="shared" si="42"/>
        <v>4.5117164212991492</v>
      </c>
      <c r="W141" s="111">
        <f t="shared" ref="W141:Y141" si="43">IF(W122=0,"",W122/W103)</f>
        <v>4.5648947128800677</v>
      </c>
      <c r="X141" s="111">
        <f t="shared" si="43"/>
        <v>4.5967752687966525</v>
      </c>
      <c r="Y141" s="111">
        <f t="shared" si="43"/>
        <v>4.63331354834183</v>
      </c>
      <c r="DA141" s="63" t="s">
        <v>2028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0.84117246079506836</v>
      </c>
      <c r="C142" s="124">
        <f t="shared" si="44"/>
        <v>0.84028627501978148</v>
      </c>
      <c r="D142" s="124">
        <f t="shared" si="44"/>
        <v>0.84311828263269073</v>
      </c>
      <c r="E142" s="124">
        <f t="shared" si="44"/>
        <v>0.84568732360912424</v>
      </c>
      <c r="F142" s="124">
        <f t="shared" si="44"/>
        <v>0.84720665454801913</v>
      </c>
      <c r="G142" s="124">
        <f t="shared" si="44"/>
        <v>0.8514767190249023</v>
      </c>
      <c r="H142" s="124">
        <f t="shared" si="44"/>
        <v>0.85489561831778826</v>
      </c>
      <c r="I142" s="124">
        <f t="shared" si="44"/>
        <v>0.85805716416923516</v>
      </c>
      <c r="J142" s="124">
        <f t="shared" si="44"/>
        <v>0.86076224050849071</v>
      </c>
      <c r="K142" s="124">
        <f t="shared" si="44"/>
        <v>0.86459857087173142</v>
      </c>
      <c r="L142" s="124">
        <f t="shared" si="44"/>
        <v>0.86849683181614501</v>
      </c>
      <c r="M142" s="124">
        <f t="shared" si="44"/>
        <v>0.8740091297836089</v>
      </c>
      <c r="N142" s="124">
        <f t="shared" si="44"/>
        <v>0.87973258361247897</v>
      </c>
      <c r="O142" s="124">
        <f t="shared" si="44"/>
        <v>0.8854887408892379</v>
      </c>
      <c r="P142" s="124">
        <f t="shared" si="44"/>
        <v>0.88803124662108535</v>
      </c>
      <c r="Q142" s="124">
        <f t="shared" si="44"/>
        <v>0.88974872217230461</v>
      </c>
      <c r="R142" s="124">
        <f t="shared" ref="R142:V142" si="45">IF(R123=0,"",R123/R104)</f>
        <v>0.89484124511450691</v>
      </c>
      <c r="S142" s="124">
        <f t="shared" si="45"/>
        <v>0.89867518059837481</v>
      </c>
      <c r="T142" s="124">
        <f t="shared" si="45"/>
        <v>0.90337601861227235</v>
      </c>
      <c r="U142" s="124">
        <f t="shared" si="45"/>
        <v>0.90685928981992048</v>
      </c>
      <c r="V142" s="124">
        <f t="shared" si="45"/>
        <v>0.91396568451281901</v>
      </c>
      <c r="W142" s="124">
        <f t="shared" ref="W142:Y142" si="46">IF(W123=0,"",W123/W104)</f>
        <v>0.91869224921977977</v>
      </c>
      <c r="X142" s="124">
        <f t="shared" si="46"/>
        <v>0.92324304316395278</v>
      </c>
      <c r="Y142" s="124">
        <f t="shared" si="46"/>
        <v>0.92725129130721906</v>
      </c>
      <c r="DA142" s="130" t="s">
        <v>2029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0.84324874471876732</v>
      </c>
      <c r="C143" s="111">
        <f t="shared" si="47"/>
        <v>0.84543437708601388</v>
      </c>
      <c r="D143" s="111">
        <f t="shared" si="47"/>
        <v>0.8481881680758887</v>
      </c>
      <c r="E143" s="111">
        <f t="shared" si="47"/>
        <v>0.85095607754452263</v>
      </c>
      <c r="F143" s="111">
        <f t="shared" si="47"/>
        <v>0.85379460123099815</v>
      </c>
      <c r="G143" s="111">
        <f t="shared" si="47"/>
        <v>0.85653009508684663</v>
      </c>
      <c r="H143" s="111">
        <f t="shared" si="47"/>
        <v>0.85958920801937067</v>
      </c>
      <c r="I143" s="111">
        <f t="shared" si="47"/>
        <v>0.86286460419201594</v>
      </c>
      <c r="J143" s="111">
        <f t="shared" si="47"/>
        <v>0.86638899495570121</v>
      </c>
      <c r="K143" s="111">
        <f t="shared" si="47"/>
        <v>0.87005961152629396</v>
      </c>
      <c r="L143" s="111">
        <f t="shared" si="47"/>
        <v>0.87399479749915754</v>
      </c>
      <c r="M143" s="111">
        <f t="shared" si="47"/>
        <v>0.87845528324852862</v>
      </c>
      <c r="N143" s="111">
        <f t="shared" si="47"/>
        <v>0.88360457863616537</v>
      </c>
      <c r="O143" s="111">
        <f t="shared" si="47"/>
        <v>0.88857490687225293</v>
      </c>
      <c r="P143" s="111">
        <f t="shared" si="47"/>
        <v>0.89040622056524377</v>
      </c>
      <c r="Q143" s="111">
        <f t="shared" si="47"/>
        <v>0.89304793834716689</v>
      </c>
      <c r="R143" s="111">
        <f t="shared" ref="R143:V143" si="48">IF(R124=0,"",R124/R105)</f>
        <v>0.89630541673274589</v>
      </c>
      <c r="S143" s="111">
        <f t="shared" si="48"/>
        <v>0.90072966198062876</v>
      </c>
      <c r="T143" s="111">
        <f t="shared" si="48"/>
        <v>0.90522731887649288</v>
      </c>
      <c r="U143" s="111">
        <f t="shared" si="48"/>
        <v>0.91015104546238346</v>
      </c>
      <c r="V143" s="111">
        <f t="shared" si="48"/>
        <v>0.91519616902136436</v>
      </c>
      <c r="W143" s="111">
        <f t="shared" ref="W143:Y143" si="49">IF(W124=0,"",W124/W105)</f>
        <v>0.92060118680390546</v>
      </c>
      <c r="X143" s="111">
        <f t="shared" si="49"/>
        <v>0.92610040700398932</v>
      </c>
      <c r="Y143" s="111">
        <f t="shared" si="49"/>
        <v>0.93135561206036954</v>
      </c>
      <c r="DA143" s="63" t="s">
        <v>2030</v>
      </c>
    </row>
    <row r="144" spans="1:105" ht="12" customHeight="1" x14ac:dyDescent="0.25">
      <c r="A144" s="97" t="s">
        <v>127</v>
      </c>
      <c r="B144" s="111">
        <f t="shared" ref="B144:Q144" si="50">IF(B125=0,"",B125/B106)</f>
        <v>0.86993244633397881</v>
      </c>
      <c r="C144" s="111">
        <f t="shared" si="50"/>
        <v>0.87334943878076621</v>
      </c>
      <c r="D144" s="111">
        <f t="shared" si="50"/>
        <v>0.87483998929610762</v>
      </c>
      <c r="E144" s="111">
        <f t="shared" si="50"/>
        <v>0.87761041030574183</v>
      </c>
      <c r="F144" s="111">
        <f t="shared" si="50"/>
        <v>0.88023254341535417</v>
      </c>
      <c r="G144" s="111">
        <f t="shared" si="50"/>
        <v>0.88277463891996311</v>
      </c>
      <c r="H144" s="111">
        <f t="shared" si="50"/>
        <v>0.88918975166051195</v>
      </c>
      <c r="I144" s="111">
        <f t="shared" si="50"/>
        <v>0.89086331648259376</v>
      </c>
      <c r="J144" s="111">
        <f t="shared" si="50"/>
        <v>0.89596029162073865</v>
      </c>
      <c r="K144" s="111">
        <f t="shared" si="50"/>
        <v>0.89801733435961006</v>
      </c>
      <c r="L144" s="111">
        <f t="shared" si="50"/>
        <v>0.90134700524087041</v>
      </c>
      <c r="M144" s="111">
        <f t="shared" si="50"/>
        <v>0.90367173771887888</v>
      </c>
      <c r="N144" s="111">
        <f t="shared" si="50"/>
        <v>0.90684358514238161</v>
      </c>
      <c r="O144" s="111">
        <f t="shared" si="50"/>
        <v>0.91049191284779529</v>
      </c>
      <c r="P144" s="111">
        <f t="shared" si="50"/>
        <v>0.91313502572346539</v>
      </c>
      <c r="Q144" s="111">
        <f t="shared" si="50"/>
        <v>0.91635449229304233</v>
      </c>
      <c r="R144" s="111">
        <f t="shared" ref="R144:V144" si="51">IF(R125=0,"",R125/R106)</f>
        <v>0.91962392241792534</v>
      </c>
      <c r="S144" s="111">
        <f t="shared" si="51"/>
        <v>0.92374079687683952</v>
      </c>
      <c r="T144" s="111">
        <f t="shared" si="51"/>
        <v>0.92793469547220608</v>
      </c>
      <c r="U144" s="111">
        <f t="shared" si="51"/>
        <v>0.93281922389763017</v>
      </c>
      <c r="V144" s="111">
        <f t="shared" si="51"/>
        <v>0.93682646499360578</v>
      </c>
      <c r="W144" s="111">
        <f t="shared" ref="W144:Y144" si="52">IF(W125=0,"",W125/W106)</f>
        <v>0.94190651260390579</v>
      </c>
      <c r="X144" s="111">
        <f t="shared" si="52"/>
        <v>0.94565705758398111</v>
      </c>
      <c r="Y144" s="111">
        <f t="shared" si="52"/>
        <v>0.94798587003601786</v>
      </c>
      <c r="DA144" s="63" t="s">
        <v>2031</v>
      </c>
    </row>
    <row r="145" spans="1:105" ht="12" customHeight="1" x14ac:dyDescent="0.25">
      <c r="A145" s="100" t="s">
        <v>198</v>
      </c>
      <c r="B145" s="112">
        <f t="shared" ref="B145:Q145" si="53">IF(B126=0,"",B126/B107)</f>
        <v>0.84324874471876732</v>
      </c>
      <c r="C145" s="112">
        <f t="shared" si="53"/>
        <v>0.84624259965051629</v>
      </c>
      <c r="D145" s="112">
        <f t="shared" si="53"/>
        <v>0.84831953355499368</v>
      </c>
      <c r="E145" s="112">
        <f t="shared" si="53"/>
        <v>0.85098774291616774</v>
      </c>
      <c r="F145" s="112">
        <f t="shared" si="53"/>
        <v>0.85425063801439149</v>
      </c>
      <c r="G145" s="112">
        <f t="shared" si="53"/>
        <v>0.85778322753072034</v>
      </c>
      <c r="H145" s="112">
        <f t="shared" si="53"/>
        <v>0.8652599161816118</v>
      </c>
      <c r="I145" s="112">
        <f t="shared" si="53"/>
        <v>0.86885604013539774</v>
      </c>
      <c r="J145" s="112">
        <f t="shared" si="53"/>
        <v>0.87378383618903088</v>
      </c>
      <c r="K145" s="112">
        <f t="shared" si="53"/>
        <v>0.87625943158088371</v>
      </c>
      <c r="L145" s="112">
        <f t="shared" si="53"/>
        <v>0.87986914682330042</v>
      </c>
      <c r="M145" s="112">
        <f t="shared" si="53"/>
        <v>0.88301178967020655</v>
      </c>
      <c r="N145" s="112">
        <f t="shared" si="53"/>
        <v>0.88668192216352126</v>
      </c>
      <c r="O145" s="112">
        <f t="shared" si="53"/>
        <v>0.89089351108352166</v>
      </c>
      <c r="P145" s="112">
        <f t="shared" si="53"/>
        <v>0.8941206934364484</v>
      </c>
      <c r="Q145" s="112">
        <f t="shared" si="53"/>
        <v>0.8978222380721308</v>
      </c>
      <c r="R145" s="112">
        <f t="shared" ref="R145:V145" si="54">IF(R126=0,"",R126/R107)</f>
        <v>0.90197380549446615</v>
      </c>
      <c r="S145" s="112">
        <f t="shared" si="54"/>
        <v>0.90691166096748155</v>
      </c>
      <c r="T145" s="112">
        <f t="shared" si="54"/>
        <v>0.9120226779458892</v>
      </c>
      <c r="U145" s="112">
        <f t="shared" si="54"/>
        <v>0.91781042655934508</v>
      </c>
      <c r="V145" s="112">
        <f t="shared" si="54"/>
        <v>0.92256612354206857</v>
      </c>
      <c r="W145" s="112">
        <f t="shared" ref="W145:Y145" si="55">IF(W126=0,"",W126/W107)</f>
        <v>0.9279448354206481</v>
      </c>
      <c r="X145" s="112">
        <f t="shared" si="55"/>
        <v>0.9325200219355928</v>
      </c>
      <c r="Y145" s="112">
        <f t="shared" si="55"/>
        <v>0.93634143147570426</v>
      </c>
      <c r="DA145" s="131" t="s">
        <v>2032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2033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0.71490577330460459</v>
      </c>
      <c r="C147" s="112">
        <f t="shared" si="59"/>
        <v>0.730320710304867</v>
      </c>
      <c r="D147" s="112">
        <f t="shared" si="59"/>
        <v>0.73143900191919731</v>
      </c>
      <c r="E147" s="112">
        <f t="shared" si="59"/>
        <v>0.73314468018357437</v>
      </c>
      <c r="F147" s="112">
        <f t="shared" si="59"/>
        <v>0.7356496305005964</v>
      </c>
      <c r="G147" s="112">
        <f t="shared" si="59"/>
        <v>0.73816281423991448</v>
      </c>
      <c r="H147" s="112">
        <f t="shared" si="59"/>
        <v>0.73827700128446194</v>
      </c>
      <c r="I147" s="112">
        <f t="shared" si="59"/>
        <v>0.73851762049194158</v>
      </c>
      <c r="J147" s="112">
        <f t="shared" si="59"/>
        <v>0.74075384517168974</v>
      </c>
      <c r="K147" s="112">
        <f t="shared" si="59"/>
        <v>0.74345221850405607</v>
      </c>
      <c r="L147" s="112">
        <f t="shared" si="59"/>
        <v>0.74446719763985336</v>
      </c>
      <c r="M147" s="112">
        <f t="shared" si="59"/>
        <v>0.74579194492198564</v>
      </c>
      <c r="N147" s="112">
        <f t="shared" si="59"/>
        <v>0.74636435793489431</v>
      </c>
      <c r="O147" s="112">
        <f t="shared" si="59"/>
        <v>0.74663603148528124</v>
      </c>
      <c r="P147" s="112">
        <f t="shared" si="59"/>
        <v>0.74693838791170186</v>
      </c>
      <c r="Q147" s="112">
        <f t="shared" si="59"/>
        <v>0.76986752959336158</v>
      </c>
      <c r="R147" s="112">
        <f t="shared" ref="R147:V147" si="60">IF(R128=0,"",R128/R109)</f>
        <v>0.79241243814785445</v>
      </c>
      <c r="S147" s="112">
        <f t="shared" si="60"/>
        <v>0.79753270955267841</v>
      </c>
      <c r="T147" s="112">
        <f t="shared" si="60"/>
        <v>0.7991432044364839</v>
      </c>
      <c r="U147" s="112">
        <f t="shared" si="60"/>
        <v>0.81206314428768422</v>
      </c>
      <c r="V147" s="112">
        <f t="shared" si="60"/>
        <v>0.82546937149156119</v>
      </c>
      <c r="W147" s="112">
        <f t="shared" ref="W147:Y147" si="61">IF(W128=0,"",W128/W109)</f>
        <v>0.83096839323952087</v>
      </c>
      <c r="X147" s="112">
        <f t="shared" si="61"/>
        <v>0.83890155843019321</v>
      </c>
      <c r="Y147" s="112">
        <f t="shared" si="61"/>
        <v>0.84756413621397531</v>
      </c>
      <c r="DA147" s="131" t="s">
        <v>2034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0.75714463248148312</v>
      </c>
      <c r="C148" s="113">
        <f t="shared" si="62"/>
        <v>0.77260244844635073</v>
      </c>
      <c r="D148" s="113">
        <f t="shared" si="62"/>
        <v>0.77310893356598687</v>
      </c>
      <c r="E148" s="113">
        <f t="shared" si="62"/>
        <v>0.77527819086597349</v>
      </c>
      <c r="F148" s="113">
        <f t="shared" si="62"/>
        <v>0.77733775504049862</v>
      </c>
      <c r="G148" s="113">
        <f t="shared" si="62"/>
        <v>0.77877070044265329</v>
      </c>
      <c r="H148" s="113">
        <f t="shared" si="62"/>
        <v>0.77901881075863622</v>
      </c>
      <c r="I148" s="113">
        <f t="shared" si="62"/>
        <v>0.77694171965218328</v>
      </c>
      <c r="J148" s="113">
        <f t="shared" si="62"/>
        <v>0.78190284337425764</v>
      </c>
      <c r="K148" s="113">
        <f t="shared" si="62"/>
        <v>0.78357106775127439</v>
      </c>
      <c r="L148" s="113">
        <f t="shared" si="62"/>
        <v>0.78477630273663879</v>
      </c>
      <c r="M148" s="113">
        <f t="shared" si="62"/>
        <v>0.78478734203019651</v>
      </c>
      <c r="N148" s="113">
        <f t="shared" si="62"/>
        <v>0.7852254739515383</v>
      </c>
      <c r="O148" s="113">
        <f t="shared" si="62"/>
        <v>0.78570789626598703</v>
      </c>
      <c r="P148" s="113">
        <f t="shared" si="62"/>
        <v>0.78591187732530843</v>
      </c>
      <c r="Q148" s="113">
        <f t="shared" si="62"/>
        <v>0.8113058421945667</v>
      </c>
      <c r="R148" s="113">
        <f t="shared" ref="R148:V148" si="63">IF(R129=0,"",R129/R110)</f>
        <v>0.82639154630444833</v>
      </c>
      <c r="S148" s="113">
        <f t="shared" si="63"/>
        <v>0.83126599589596761</v>
      </c>
      <c r="T148" s="113">
        <f t="shared" si="63"/>
        <v>0.83222406577764596</v>
      </c>
      <c r="U148" s="113">
        <f t="shared" si="63"/>
        <v>0.84507772873893361</v>
      </c>
      <c r="V148" s="113">
        <f t="shared" si="63"/>
        <v>0.85479386304663918</v>
      </c>
      <c r="W148" s="113">
        <f t="shared" ref="W148:Y148" si="64">IF(W129=0,"",W129/W110)</f>
        <v>0.86110917016613608</v>
      </c>
      <c r="X148" s="113">
        <f t="shared" si="64"/>
        <v>0.86823443069999251</v>
      </c>
      <c r="Y148" s="113">
        <f t="shared" si="64"/>
        <v>0.87403457815506924</v>
      </c>
      <c r="DA148" s="132" t="s">
        <v>2035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0.71490577330460459</v>
      </c>
      <c r="C149" s="111">
        <f t="shared" si="65"/>
        <v>0.73058450856374424</v>
      </c>
      <c r="D149" s="111">
        <f t="shared" si="65"/>
        <v>0.73164469870543947</v>
      </c>
      <c r="E149" s="111">
        <f t="shared" si="65"/>
        <v>0.73316344778914799</v>
      </c>
      <c r="F149" s="111">
        <f t="shared" si="65"/>
        <v>0.73573516288034679</v>
      </c>
      <c r="G149" s="111">
        <f t="shared" si="65"/>
        <v>0.73818306196556849</v>
      </c>
      <c r="H149" s="111">
        <f t="shared" si="65"/>
        <v>0.73830042417749675</v>
      </c>
      <c r="I149" s="111">
        <f t="shared" si="65"/>
        <v>0.73870029738385568</v>
      </c>
      <c r="J149" s="111">
        <f t="shared" si="65"/>
        <v>0.74240454810299972</v>
      </c>
      <c r="K149" s="111">
        <f t="shared" si="65"/>
        <v>0.74434826720971292</v>
      </c>
      <c r="L149" s="111">
        <f t="shared" si="65"/>
        <v>0.74509693393231446</v>
      </c>
      <c r="M149" s="111">
        <f t="shared" si="65"/>
        <v>0.74580308083040214</v>
      </c>
      <c r="N149" s="111">
        <f t="shared" si="65"/>
        <v>0.74611225930045666</v>
      </c>
      <c r="O149" s="111">
        <f t="shared" si="65"/>
        <v>0.74639679412188353</v>
      </c>
      <c r="P149" s="111">
        <f t="shared" si="65"/>
        <v>0.74677255686536259</v>
      </c>
      <c r="Q149" s="111">
        <f t="shared" si="65"/>
        <v>0.77520674937725464</v>
      </c>
      <c r="R149" s="111">
        <f t="shared" ref="R149:V149" si="66">IF(R130=0,"",R130/R111)</f>
        <v>0.79288054590276413</v>
      </c>
      <c r="S149" s="111">
        <f t="shared" si="66"/>
        <v>0.79848188617758165</v>
      </c>
      <c r="T149" s="111">
        <f t="shared" si="66"/>
        <v>0.79974318102548381</v>
      </c>
      <c r="U149" s="111">
        <f t="shared" si="66"/>
        <v>0.8143674938394394</v>
      </c>
      <c r="V149" s="111">
        <f t="shared" si="66"/>
        <v>0.82546937149156152</v>
      </c>
      <c r="W149" s="111">
        <f t="shared" ref="W149:Y149" si="67">IF(W130=0,"",W130/W111)</f>
        <v>0.83120824177458841</v>
      </c>
      <c r="X149" s="111">
        <f t="shared" si="67"/>
        <v>0.83955565428514678</v>
      </c>
      <c r="Y149" s="111">
        <f t="shared" si="67"/>
        <v>0.84848207403751652</v>
      </c>
      <c r="DA149" s="63" t="s">
        <v>2036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2037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0.74818946570286882</v>
      </c>
      <c r="C151" s="124">
        <f t="shared" si="71"/>
        <v>0.74276667900744753</v>
      </c>
      <c r="D151" s="124">
        <f t="shared" si="71"/>
        <v>0.7452770115173869</v>
      </c>
      <c r="E151" s="124">
        <f t="shared" si="71"/>
        <v>0.7442837339876287</v>
      </c>
      <c r="F151" s="124">
        <f t="shared" si="71"/>
        <v>0.75081130270723873</v>
      </c>
      <c r="G151" s="124">
        <f t="shared" si="71"/>
        <v>0.75018330371444975</v>
      </c>
      <c r="H151" s="124">
        <f t="shared" si="71"/>
        <v>0.76442117434770751</v>
      </c>
      <c r="I151" s="124">
        <f t="shared" si="71"/>
        <v>0.76238715298906001</v>
      </c>
      <c r="J151" s="124">
        <f t="shared" si="71"/>
        <v>0.75677718887771284</v>
      </c>
      <c r="K151" s="124">
        <f t="shared" si="71"/>
        <v>0.75648870279545732</v>
      </c>
      <c r="L151" s="124">
        <f t="shared" si="71"/>
        <v>0.76518323382321507</v>
      </c>
      <c r="M151" s="124">
        <f t="shared" si="71"/>
        <v>0.77052558268111138</v>
      </c>
      <c r="N151" s="124">
        <f t="shared" si="71"/>
        <v>0.77676234681891443</v>
      </c>
      <c r="O151" s="124">
        <f t="shared" si="71"/>
        <v>0.77613747294429247</v>
      </c>
      <c r="P151" s="124">
        <f t="shared" si="71"/>
        <v>0.77865168699093756</v>
      </c>
      <c r="Q151" s="124">
        <f t="shared" si="71"/>
        <v>0.77935931100140876</v>
      </c>
      <c r="R151" s="124">
        <f t="shared" ref="R151:V151" si="72">IF(R132=0,"",R132/R113)</f>
        <v>0.78799356990847635</v>
      </c>
      <c r="S151" s="124">
        <f t="shared" si="72"/>
        <v>0.79609321283271017</v>
      </c>
      <c r="T151" s="124">
        <f t="shared" si="72"/>
        <v>0.80598728199574832</v>
      </c>
      <c r="U151" s="124">
        <f t="shared" si="72"/>
        <v>0.81841923442544073</v>
      </c>
      <c r="V151" s="124">
        <f t="shared" si="72"/>
        <v>0.83079840426287832</v>
      </c>
      <c r="W151" s="124">
        <f t="shared" ref="W151:Y151" si="73">IF(W132=0,"",W132/W113)</f>
        <v>0.84285823251454817</v>
      </c>
      <c r="X151" s="124">
        <f t="shared" si="73"/>
        <v>0.85616332280279761</v>
      </c>
      <c r="Y151" s="124">
        <f t="shared" si="73"/>
        <v>0.86996413768403014</v>
      </c>
      <c r="DA151" s="130" t="s">
        <v>2038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0.61519237616513056</v>
      </c>
      <c r="C152" s="111">
        <f t="shared" si="74"/>
        <v>0.61662607424966664</v>
      </c>
      <c r="D152" s="111">
        <f t="shared" si="74"/>
        <v>0.6177669079041247</v>
      </c>
      <c r="E152" s="111">
        <f t="shared" si="74"/>
        <v>0.61879246278469691</v>
      </c>
      <c r="F152" s="111">
        <f t="shared" si="74"/>
        <v>0.61959089683856416</v>
      </c>
      <c r="G152" s="111">
        <f t="shared" si="74"/>
        <v>0.62041281666220316</v>
      </c>
      <c r="H152" s="111">
        <f t="shared" si="74"/>
        <v>0.62133298108141943</v>
      </c>
      <c r="I152" s="111">
        <f t="shared" si="74"/>
        <v>0.62177485032452151</v>
      </c>
      <c r="J152" s="111">
        <f t="shared" si="74"/>
        <v>0.62187882867194533</v>
      </c>
      <c r="K152" s="111">
        <f t="shared" si="74"/>
        <v>0.62198982556283777</v>
      </c>
      <c r="L152" s="111">
        <f t="shared" si="74"/>
        <v>0.62206717951393997</v>
      </c>
      <c r="M152" s="111">
        <f t="shared" si="74"/>
        <v>0.62212321894516431</v>
      </c>
      <c r="N152" s="111">
        <f t="shared" si="74"/>
        <v>0.6221794276909357</v>
      </c>
      <c r="O152" s="111">
        <f t="shared" si="74"/>
        <v>0.62226699771990368</v>
      </c>
      <c r="P152" s="111">
        <f t="shared" si="74"/>
        <v>0.62234834642360926</v>
      </c>
      <c r="Q152" s="111">
        <f t="shared" si="74"/>
        <v>0.62248387506586977</v>
      </c>
      <c r="R152" s="111">
        <f t="shared" ref="R152:V152" si="75">IF(R133=0,"",R133/R114)</f>
        <v>0.62273196287013932</v>
      </c>
      <c r="S152" s="111">
        <f t="shared" si="75"/>
        <v>0.62302247080284712</v>
      </c>
      <c r="T152" s="111">
        <f t="shared" si="75"/>
        <v>0.62325647470712142</v>
      </c>
      <c r="U152" s="111">
        <f t="shared" si="75"/>
        <v>0.62366763200484876</v>
      </c>
      <c r="V152" s="111">
        <f t="shared" si="75"/>
        <v>0.6242375928110494</v>
      </c>
      <c r="W152" s="111">
        <f t="shared" ref="W152:Y152" si="76">IF(W133=0,"",W133/W114)</f>
        <v>0.62512794096207891</v>
      </c>
      <c r="X152" s="111">
        <f t="shared" si="76"/>
        <v>0.62598990181509329</v>
      </c>
      <c r="Y152" s="111">
        <f t="shared" si="76"/>
        <v>0.62676258962503162</v>
      </c>
      <c r="DA152" s="63" t="s">
        <v>2039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0.76117502657675984</v>
      </c>
      <c r="C153" s="45">
        <f t="shared" si="77"/>
        <v>0.76341779063191995</v>
      </c>
      <c r="D153" s="45">
        <f t="shared" si="77"/>
        <v>0.76570877042924801</v>
      </c>
      <c r="E153" s="45">
        <f t="shared" si="77"/>
        <v>0.76817075244443356</v>
      </c>
      <c r="F153" s="45">
        <f t="shared" si="77"/>
        <v>0.77093687465591487</v>
      </c>
      <c r="G153" s="45">
        <f t="shared" si="77"/>
        <v>0.77365460824047394</v>
      </c>
      <c r="H153" s="45">
        <f t="shared" si="77"/>
        <v>0.77684218199820498</v>
      </c>
      <c r="I153" s="45">
        <f t="shared" si="77"/>
        <v>0.77860121594147347</v>
      </c>
      <c r="J153" s="45">
        <f t="shared" si="77"/>
        <v>0.77965630093330152</v>
      </c>
      <c r="K153" s="45">
        <f t="shared" si="77"/>
        <v>0.78119903229679433</v>
      </c>
      <c r="L153" s="45">
        <f t="shared" si="77"/>
        <v>0.78288174780734998</v>
      </c>
      <c r="M153" s="45">
        <f t="shared" si="77"/>
        <v>0.78484926516086151</v>
      </c>
      <c r="N153" s="45">
        <f t="shared" si="77"/>
        <v>0.78730003024745643</v>
      </c>
      <c r="O153" s="45">
        <f t="shared" si="77"/>
        <v>0.79011719111877177</v>
      </c>
      <c r="P153" s="45">
        <f t="shared" si="77"/>
        <v>0.79274200925996707</v>
      </c>
      <c r="Q153" s="45">
        <f t="shared" si="77"/>
        <v>0.79701148582557768</v>
      </c>
      <c r="R153" s="45">
        <f t="shared" ref="R153:V153" si="78">IF(R134=0,"",R134/R115)</f>
        <v>0.80254068616682339</v>
      </c>
      <c r="S153" s="45">
        <f t="shared" si="78"/>
        <v>0.81130913457261045</v>
      </c>
      <c r="T153" s="45">
        <f t="shared" si="78"/>
        <v>0.82186026278646274</v>
      </c>
      <c r="U153" s="45">
        <f t="shared" si="78"/>
        <v>0.83517291770306579</v>
      </c>
      <c r="V153" s="45">
        <f t="shared" si="78"/>
        <v>0.84759772550377299</v>
      </c>
      <c r="W153" s="45">
        <f t="shared" ref="W153:Y153" si="79">IF(W134=0,"",W134/W115)</f>
        <v>0.86066927223764034</v>
      </c>
      <c r="X153" s="45">
        <f t="shared" si="79"/>
        <v>0.87222036149836513</v>
      </c>
      <c r="Y153" s="45">
        <f t="shared" si="79"/>
        <v>0.88352289512713034</v>
      </c>
      <c r="DA153" s="60" t="s">
        <v>2040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3.1790208213028484</v>
      </c>
      <c r="C155" s="117">
        <f t="shared" si="80"/>
        <v>5.3738630628423634</v>
      </c>
      <c r="D155" s="117">
        <f t="shared" si="80"/>
        <v>5.3658955639173227</v>
      </c>
      <c r="E155" s="117">
        <f t="shared" si="80"/>
        <v>6.4255178959574879</v>
      </c>
      <c r="F155" s="117">
        <f t="shared" si="80"/>
        <v>5.3702014921301737</v>
      </c>
      <c r="G155" s="117">
        <f t="shared" si="80"/>
        <v>6.3614578498191801</v>
      </c>
      <c r="H155" s="117">
        <f t="shared" si="80"/>
        <v>3.1675204135634631</v>
      </c>
      <c r="I155" s="117">
        <f t="shared" si="80"/>
        <v>4.2170839981688797</v>
      </c>
      <c r="J155" s="117">
        <f t="shared" si="80"/>
        <v>6.3693096539775951</v>
      </c>
      <c r="K155" s="117">
        <f t="shared" si="80"/>
        <v>7.3845342043977968</v>
      </c>
      <c r="L155" s="117">
        <f t="shared" si="80"/>
        <v>5.2553649760275283</v>
      </c>
      <c r="M155" s="117">
        <f t="shared" si="80"/>
        <v>4.2000561291660787</v>
      </c>
      <c r="N155" s="117">
        <f t="shared" si="80"/>
        <v>3.1474686095347821</v>
      </c>
      <c r="O155" s="117">
        <f t="shared" si="80"/>
        <v>4.1913442506112997</v>
      </c>
      <c r="P155" s="117">
        <f t="shared" si="80"/>
        <v>4.1288685691834308</v>
      </c>
      <c r="Q155" s="117">
        <f t="shared" si="80"/>
        <v>5.1620066837724643</v>
      </c>
      <c r="R155" s="117">
        <f t="shared" ref="R155:V155" si="81">R156+R159+R161+R170</f>
        <v>4.0138892131027744</v>
      </c>
      <c r="S155" s="117">
        <f t="shared" si="81"/>
        <v>3.9751888163110682</v>
      </c>
      <c r="T155" s="117">
        <f t="shared" si="81"/>
        <v>3.9386468724488344</v>
      </c>
      <c r="U155" s="117">
        <f t="shared" si="81"/>
        <v>3.9326472179037046</v>
      </c>
      <c r="V155" s="117">
        <f t="shared" si="81"/>
        <v>4.8241284797702333</v>
      </c>
      <c r="W155" s="117">
        <f t="shared" ref="W155:Y155" si="82">W156+W159+W161+W170</f>
        <v>4.8211464430589874</v>
      </c>
      <c r="X155" s="117">
        <f t="shared" si="82"/>
        <v>3.847083448431857</v>
      </c>
      <c r="Y155" s="117">
        <f t="shared" si="82"/>
        <v>2.8857628764543493</v>
      </c>
      <c r="DA155" s="129" t="s">
        <v>2191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2192</v>
      </c>
    </row>
    <row r="157" spans="1:105" ht="12" customHeight="1" x14ac:dyDescent="0.25">
      <c r="A157" s="97" t="s">
        <v>198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2193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2194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2195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2196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2197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2198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2199</v>
      </c>
    </row>
    <row r="164" spans="1:105" ht="12" customHeight="1" x14ac:dyDescent="0.25">
      <c r="A164" s="100" t="s">
        <v>198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2200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2201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2202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2203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2204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2205</v>
      </c>
    </row>
    <row r="170" spans="1:105" ht="12" customHeight="1" x14ac:dyDescent="0.25">
      <c r="A170" s="121" t="s">
        <v>54</v>
      </c>
      <c r="B170" s="122">
        <v>3.1790208213028484</v>
      </c>
      <c r="C170" s="122">
        <v>5.3738630628423634</v>
      </c>
      <c r="D170" s="122">
        <v>5.3658955639173227</v>
      </c>
      <c r="E170" s="122">
        <v>6.4255178959574879</v>
      </c>
      <c r="F170" s="122">
        <v>5.3702014921301737</v>
      </c>
      <c r="G170" s="122">
        <v>6.3614578498191801</v>
      </c>
      <c r="H170" s="122">
        <v>3.1675204135634631</v>
      </c>
      <c r="I170" s="122">
        <v>4.2170839981688797</v>
      </c>
      <c r="J170" s="122">
        <v>6.3693096539775951</v>
      </c>
      <c r="K170" s="122">
        <v>7.3845342043977968</v>
      </c>
      <c r="L170" s="122">
        <v>5.2553649760275283</v>
      </c>
      <c r="M170" s="122">
        <v>4.2000561291660787</v>
      </c>
      <c r="N170" s="122">
        <v>3.1474686095347821</v>
      </c>
      <c r="O170" s="122">
        <v>4.1913442506112997</v>
      </c>
      <c r="P170" s="122">
        <v>4.1288685691834308</v>
      </c>
      <c r="Q170" s="122">
        <v>5.1620066837724643</v>
      </c>
      <c r="R170" s="122">
        <v>4.0138892131027744</v>
      </c>
      <c r="S170" s="122">
        <v>3.9751888163110682</v>
      </c>
      <c r="T170" s="122">
        <v>3.9386468724488344</v>
      </c>
      <c r="U170" s="122">
        <v>3.9326472179037046</v>
      </c>
      <c r="V170" s="122">
        <v>4.8241284797702333</v>
      </c>
      <c r="W170" s="122">
        <v>4.8211464430589874</v>
      </c>
      <c r="X170" s="122">
        <v>3.847083448431857</v>
      </c>
      <c r="Y170" s="122">
        <v>2.8857628764543493</v>
      </c>
      <c r="DA170" s="130" t="s">
        <v>2206</v>
      </c>
    </row>
    <row r="171" spans="1:105" ht="12" customHeight="1" x14ac:dyDescent="0.25">
      <c r="A171" s="97" t="s">
        <v>50</v>
      </c>
      <c r="B171" s="98">
        <v>3.1790208213028484</v>
      </c>
      <c r="C171" s="98">
        <v>5.3738630628423634</v>
      </c>
      <c r="D171" s="98">
        <v>5.3658955639173227</v>
      </c>
      <c r="E171" s="98">
        <v>6.4255178959574879</v>
      </c>
      <c r="F171" s="98">
        <v>5.3702014921301737</v>
      </c>
      <c r="G171" s="98">
        <v>6.3614578498191801</v>
      </c>
      <c r="H171" s="98">
        <v>3.1675204135634631</v>
      </c>
      <c r="I171" s="98">
        <v>4.2170839981688797</v>
      </c>
      <c r="J171" s="98">
        <v>6.3693096539775951</v>
      </c>
      <c r="K171" s="98">
        <v>7.3845342043977968</v>
      </c>
      <c r="L171" s="98">
        <v>5.2553649760275283</v>
      </c>
      <c r="M171" s="98">
        <v>4.2000561291660787</v>
      </c>
      <c r="N171" s="98">
        <v>3.1474686095347821</v>
      </c>
      <c r="O171" s="98">
        <v>4.1913442506112997</v>
      </c>
      <c r="P171" s="98">
        <v>4.1288685691834308</v>
      </c>
      <c r="Q171" s="98">
        <v>5.1620066837724643</v>
      </c>
      <c r="R171" s="98">
        <v>4.0138892131027744</v>
      </c>
      <c r="S171" s="98">
        <v>3.9751888163110682</v>
      </c>
      <c r="T171" s="98">
        <v>3.9386468724488344</v>
      </c>
      <c r="U171" s="98">
        <v>3.9326472179037046</v>
      </c>
      <c r="V171" s="98">
        <v>4.8241284797702333</v>
      </c>
      <c r="W171" s="98">
        <v>4.8211464430589874</v>
      </c>
      <c r="X171" s="98">
        <v>3.847083448431857</v>
      </c>
      <c r="Y171" s="98">
        <v>2.8857628764543493</v>
      </c>
      <c r="DA171" s="63" t="s">
        <v>2207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2208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18348.965281739755</v>
      </c>
      <c r="C174" s="117">
        <f t="shared" si="87"/>
        <v>19478.070090469551</v>
      </c>
      <c r="D174" s="117">
        <f t="shared" si="87"/>
        <v>19588.026915589166</v>
      </c>
      <c r="E174" s="117">
        <f t="shared" si="87"/>
        <v>20458.798002121068</v>
      </c>
      <c r="F174" s="117">
        <f t="shared" si="87"/>
        <v>19340.46429063836</v>
      </c>
      <c r="G174" s="117">
        <f t="shared" si="87"/>
        <v>19102.678104658775</v>
      </c>
      <c r="H174" s="117">
        <f t="shared" si="87"/>
        <v>19542.716027138391</v>
      </c>
      <c r="I174" s="117">
        <f t="shared" si="87"/>
        <v>19644.823570283359</v>
      </c>
      <c r="J174" s="117">
        <f t="shared" si="87"/>
        <v>19210.98476238982</v>
      </c>
      <c r="K174" s="117">
        <f t="shared" si="87"/>
        <v>20295.129673810345</v>
      </c>
      <c r="L174" s="117">
        <f t="shared" si="87"/>
        <v>22481.388815723058</v>
      </c>
      <c r="M174" s="117">
        <f t="shared" si="87"/>
        <v>19556.363604300852</v>
      </c>
      <c r="N174" s="117">
        <f t="shared" si="87"/>
        <v>21361.192029829854</v>
      </c>
      <c r="O174" s="117">
        <f t="shared" si="87"/>
        <v>20425.296843145879</v>
      </c>
      <c r="P174" s="117">
        <f t="shared" si="87"/>
        <v>20096.409735032637</v>
      </c>
      <c r="Q174" s="117">
        <f t="shared" si="87"/>
        <v>19482.357878293878</v>
      </c>
      <c r="R174" s="117">
        <f t="shared" ref="R174:V174" si="88">R175+R178+R180+R189</f>
        <v>21501.804755741734</v>
      </c>
      <c r="S174" s="117">
        <f t="shared" si="88"/>
        <v>21150.079173153616</v>
      </c>
      <c r="T174" s="117">
        <f t="shared" si="88"/>
        <v>20703.48222851432</v>
      </c>
      <c r="U174" s="117">
        <f t="shared" si="88"/>
        <v>20140.548930972829</v>
      </c>
      <c r="V174" s="117">
        <f t="shared" si="88"/>
        <v>18838.946153364403</v>
      </c>
      <c r="W174" s="117">
        <f t="shared" ref="W174:Y174" si="89">W175+W178+W180+W189</f>
        <v>21349.981540489996</v>
      </c>
      <c r="X174" s="117">
        <f t="shared" si="89"/>
        <v>19491.611403664843</v>
      </c>
      <c r="Y174" s="117">
        <f t="shared" si="89"/>
        <v>19288.779975634476</v>
      </c>
      <c r="DA174" s="129" t="s">
        <v>2359</v>
      </c>
    </row>
    <row r="175" spans="1:105" ht="12" customHeight="1" x14ac:dyDescent="0.25">
      <c r="A175" s="121" t="s">
        <v>57</v>
      </c>
      <c r="B175" s="122">
        <f t="shared" ref="B175:Q175" si="90">SUM(B176:B177)</f>
        <v>16434.694901378989</v>
      </c>
      <c r="C175" s="122">
        <f t="shared" si="90"/>
        <v>17547.651477009396</v>
      </c>
      <c r="D175" s="122">
        <f t="shared" si="90"/>
        <v>17660.025619584925</v>
      </c>
      <c r="E175" s="122">
        <f t="shared" si="90"/>
        <v>18521.483120905465</v>
      </c>
      <c r="F175" s="122">
        <f t="shared" si="90"/>
        <v>17409.672061521051</v>
      </c>
      <c r="G175" s="122">
        <f t="shared" si="90"/>
        <v>17172.750868764215</v>
      </c>
      <c r="H175" s="122">
        <f t="shared" si="90"/>
        <v>17616.409564743506</v>
      </c>
      <c r="I175" s="122">
        <f t="shared" si="90"/>
        <v>17742.4892093493</v>
      </c>
      <c r="J175" s="122">
        <f t="shared" si="90"/>
        <v>17322.003362438125</v>
      </c>
      <c r="K175" s="122">
        <f t="shared" si="90"/>
        <v>18353.63770493379</v>
      </c>
      <c r="L175" s="122">
        <f t="shared" si="90"/>
        <v>20533.284692314199</v>
      </c>
      <c r="M175" s="122">
        <f t="shared" si="90"/>
        <v>17561.009314521889</v>
      </c>
      <c r="N175" s="122">
        <f t="shared" si="90"/>
        <v>19355.222442955983</v>
      </c>
      <c r="O175" s="122">
        <f t="shared" si="90"/>
        <v>18405.311715121639</v>
      </c>
      <c r="P175" s="122">
        <f t="shared" si="90"/>
        <v>18144.059446787775</v>
      </c>
      <c r="Q175" s="122">
        <f t="shared" si="90"/>
        <v>17520.477843643646</v>
      </c>
      <c r="R175" s="122">
        <f t="shared" ref="R175:V175" si="91">SUM(R176:R177)</f>
        <v>19584.928987112413</v>
      </c>
      <c r="S175" s="122">
        <f t="shared" si="91"/>
        <v>19291.306520194761</v>
      </c>
      <c r="T175" s="122">
        <f t="shared" si="91"/>
        <v>18912.537607502418</v>
      </c>
      <c r="U175" s="122">
        <f t="shared" si="91"/>
        <v>18379.228103674333</v>
      </c>
      <c r="V175" s="122">
        <f t="shared" si="91"/>
        <v>17035.201924184392</v>
      </c>
      <c r="W175" s="122">
        <f t="shared" ref="W175:Y175" si="92">SUM(W176:W177)</f>
        <v>19580.283978851832</v>
      </c>
      <c r="X175" s="122">
        <f t="shared" si="92"/>
        <v>17868.8101459707</v>
      </c>
      <c r="Y175" s="122">
        <f t="shared" si="92"/>
        <v>17719.612130955829</v>
      </c>
      <c r="DA175" s="130" t="s">
        <v>2360</v>
      </c>
    </row>
    <row r="176" spans="1:105" ht="12" customHeight="1" x14ac:dyDescent="0.25">
      <c r="A176" s="97" t="s">
        <v>198</v>
      </c>
      <c r="B176" s="98">
        <v>16371.079191854889</v>
      </c>
      <c r="C176" s="98">
        <v>17479.692815487771</v>
      </c>
      <c r="D176" s="98">
        <v>17593.138161191731</v>
      </c>
      <c r="E176" s="98">
        <v>18452.160038249305</v>
      </c>
      <c r="F176" s="98">
        <v>17346.143194039891</v>
      </c>
      <c r="G176" s="98">
        <v>17111.055768879291</v>
      </c>
      <c r="H176" s="98">
        <v>17553.945679825418</v>
      </c>
      <c r="I176" s="98">
        <v>17680.290229218535</v>
      </c>
      <c r="J176" s="98">
        <v>17262.165096021003</v>
      </c>
      <c r="K176" s="98">
        <v>18290.680380555659</v>
      </c>
      <c r="L176" s="98">
        <v>20463.015069453675</v>
      </c>
      <c r="M176" s="98">
        <v>17501.905758093089</v>
      </c>
      <c r="N176" s="98">
        <v>19290.195362681887</v>
      </c>
      <c r="O176" s="98">
        <v>18344.05183257287</v>
      </c>
      <c r="P176" s="98">
        <v>18084.189455675143</v>
      </c>
      <c r="Q176" s="98">
        <v>17463.139739506336</v>
      </c>
      <c r="R176" s="98">
        <v>19520.79962847631</v>
      </c>
      <c r="S176" s="98">
        <v>19228.495761538281</v>
      </c>
      <c r="T176" s="98">
        <v>18851.371064087001</v>
      </c>
      <c r="U176" s="98">
        <v>18319.842459454678</v>
      </c>
      <c r="V176" s="98">
        <v>16980.135760315199</v>
      </c>
      <c r="W176" s="98">
        <v>19516.418419585927</v>
      </c>
      <c r="X176" s="98">
        <v>17810.630114121828</v>
      </c>
      <c r="Y176" s="98">
        <v>17661.659539752796</v>
      </c>
      <c r="DA176" s="63" t="s">
        <v>2361</v>
      </c>
    </row>
    <row r="177" spans="1:105" ht="12" customHeight="1" x14ac:dyDescent="0.25">
      <c r="A177" s="97" t="s">
        <v>53</v>
      </c>
      <c r="B177" s="98">
        <v>63.615709524097937</v>
      </c>
      <c r="C177" s="98">
        <v>67.958661521623569</v>
      </c>
      <c r="D177" s="98">
        <v>66.887458393195487</v>
      </c>
      <c r="E177" s="98">
        <v>69.323082656159201</v>
      </c>
      <c r="F177" s="98">
        <v>63.528867481159644</v>
      </c>
      <c r="G177" s="98">
        <v>61.69509988492586</v>
      </c>
      <c r="H177" s="98">
        <v>62.463884918088716</v>
      </c>
      <c r="I177" s="98">
        <v>62.198980130764433</v>
      </c>
      <c r="J177" s="98">
        <v>59.838266417120956</v>
      </c>
      <c r="K177" s="98">
        <v>62.957324378129009</v>
      </c>
      <c r="L177" s="98">
        <v>70.269622860524009</v>
      </c>
      <c r="M177" s="98">
        <v>59.103556428799635</v>
      </c>
      <c r="N177" s="98">
        <v>65.027080274097401</v>
      </c>
      <c r="O177" s="98">
        <v>61.259882548768573</v>
      </c>
      <c r="P177" s="98">
        <v>59.86999111263151</v>
      </c>
      <c r="Q177" s="98">
        <v>57.338104137309038</v>
      </c>
      <c r="R177" s="98">
        <v>64.129358636101983</v>
      </c>
      <c r="S177" s="98">
        <v>62.81075865648171</v>
      </c>
      <c r="T177" s="98">
        <v>61.166543415415475</v>
      </c>
      <c r="U177" s="98">
        <v>59.385644219657223</v>
      </c>
      <c r="V177" s="98">
        <v>55.066163869192103</v>
      </c>
      <c r="W177" s="98">
        <v>63.865559265905297</v>
      </c>
      <c r="X177" s="98">
        <v>58.18003184887143</v>
      </c>
      <c r="Y177" s="98">
        <v>57.952591203033577</v>
      </c>
      <c r="DA177" s="63" t="s">
        <v>2362</v>
      </c>
    </row>
    <row r="178" spans="1:105" ht="12" customHeight="1" x14ac:dyDescent="0.25">
      <c r="A178" s="121" t="s">
        <v>92</v>
      </c>
      <c r="B178" s="122">
        <f t="shared" ref="B178:Y178" si="93">B179</f>
        <v>9.8382888726358395</v>
      </c>
      <c r="C178" s="122">
        <f t="shared" si="93"/>
        <v>10.162520029148016</v>
      </c>
      <c r="D178" s="122">
        <f t="shared" si="93"/>
        <v>10.461075325883977</v>
      </c>
      <c r="E178" s="122">
        <f t="shared" si="93"/>
        <v>12.808509646901239</v>
      </c>
      <c r="F178" s="122">
        <f t="shared" si="93"/>
        <v>10.790540831319818</v>
      </c>
      <c r="G178" s="122">
        <f t="shared" si="93"/>
        <v>11.192148451575846</v>
      </c>
      <c r="H178" s="122">
        <f t="shared" si="93"/>
        <v>11.430137744614225</v>
      </c>
      <c r="I178" s="122">
        <f t="shared" si="93"/>
        <v>11.488220071938041</v>
      </c>
      <c r="J178" s="122">
        <f t="shared" si="93"/>
        <v>12.411764169245583</v>
      </c>
      <c r="K178" s="122">
        <f t="shared" si="93"/>
        <v>13.088449910869898</v>
      </c>
      <c r="L178" s="122">
        <f t="shared" si="93"/>
        <v>18.387318779899591</v>
      </c>
      <c r="M178" s="122">
        <f t="shared" si="93"/>
        <v>15.01442494977686</v>
      </c>
      <c r="N178" s="122">
        <f t="shared" si="93"/>
        <v>14.812329408829561</v>
      </c>
      <c r="O178" s="122">
        <f t="shared" si="93"/>
        <v>15.184981097564306</v>
      </c>
      <c r="P178" s="122">
        <f t="shared" si="93"/>
        <v>16.521874571857342</v>
      </c>
      <c r="Q178" s="122">
        <f t="shared" si="93"/>
        <v>15.668257009173495</v>
      </c>
      <c r="R178" s="122">
        <f t="shared" si="93"/>
        <v>15.886135293105498</v>
      </c>
      <c r="S178" s="122">
        <f t="shared" si="93"/>
        <v>15.011655271080825</v>
      </c>
      <c r="T178" s="122">
        <f t="shared" si="93"/>
        <v>15.016439813501936</v>
      </c>
      <c r="U178" s="122">
        <f t="shared" si="93"/>
        <v>15.995177993999519</v>
      </c>
      <c r="V178" s="122">
        <f t="shared" si="93"/>
        <v>17.55827117409568</v>
      </c>
      <c r="W178" s="122">
        <f t="shared" si="93"/>
        <v>20.617904656737966</v>
      </c>
      <c r="X178" s="122">
        <f t="shared" si="93"/>
        <v>17.916065317816511</v>
      </c>
      <c r="Y178" s="122">
        <f t="shared" si="93"/>
        <v>19.649562773261589</v>
      </c>
      <c r="DA178" s="130" t="s">
        <v>2363</v>
      </c>
    </row>
    <row r="179" spans="1:105" ht="12" customHeight="1" x14ac:dyDescent="0.25">
      <c r="A179" s="97" t="s">
        <v>53</v>
      </c>
      <c r="B179" s="98">
        <f>RES_hhdet_fech!B129</f>
        <v>9.8382888726358395</v>
      </c>
      <c r="C179" s="98">
        <f>RES_hhdet_fech!C129</f>
        <v>10.162520029148016</v>
      </c>
      <c r="D179" s="98">
        <f>RES_hhdet_fech!D129</f>
        <v>10.461075325883977</v>
      </c>
      <c r="E179" s="98">
        <f>RES_hhdet_fech!E129</f>
        <v>12.808509646901239</v>
      </c>
      <c r="F179" s="98">
        <f>RES_hhdet_fech!F129</f>
        <v>10.790540831319818</v>
      </c>
      <c r="G179" s="98">
        <f>RES_hhdet_fech!G129</f>
        <v>11.192148451575846</v>
      </c>
      <c r="H179" s="98">
        <f>RES_hhdet_fech!H129</f>
        <v>11.430137744614225</v>
      </c>
      <c r="I179" s="98">
        <f>RES_hhdet_fech!I129</f>
        <v>11.488220071938041</v>
      </c>
      <c r="J179" s="98">
        <f>RES_hhdet_fech!J129</f>
        <v>12.411764169245583</v>
      </c>
      <c r="K179" s="98">
        <f>RES_hhdet_fech!K129</f>
        <v>13.088449910869898</v>
      </c>
      <c r="L179" s="98">
        <f>RES_hhdet_fech!L129</f>
        <v>18.387318779899591</v>
      </c>
      <c r="M179" s="98">
        <f>RES_hhdet_fech!M129</f>
        <v>15.01442494977686</v>
      </c>
      <c r="N179" s="98">
        <f>RES_hhdet_fech!N129</f>
        <v>14.812329408829561</v>
      </c>
      <c r="O179" s="98">
        <f>RES_hhdet_fech!O129</f>
        <v>15.184981097564306</v>
      </c>
      <c r="P179" s="98">
        <f>RES_hhdet_fech!P129</f>
        <v>16.521874571857342</v>
      </c>
      <c r="Q179" s="98">
        <f>RES_hhdet_fech!Q129</f>
        <v>15.668257009173495</v>
      </c>
      <c r="R179" s="98">
        <f>RES_hhdet_fech!R129</f>
        <v>15.886135293105498</v>
      </c>
      <c r="S179" s="98">
        <f>RES_hhdet_fech!S129</f>
        <v>15.011655271080825</v>
      </c>
      <c r="T179" s="98">
        <f>RES_hhdet_fech!T129</f>
        <v>15.016439813501936</v>
      </c>
      <c r="U179" s="98">
        <f>RES_hhdet_fech!U129</f>
        <v>15.995177993999519</v>
      </c>
      <c r="V179" s="98">
        <f>RES_hhdet_fech!V129</f>
        <v>17.55827117409568</v>
      </c>
      <c r="W179" s="98">
        <f>RES_hhdet_fech!W129</f>
        <v>20.617904656737966</v>
      </c>
      <c r="X179" s="98">
        <f>RES_hhdet_fech!X129</f>
        <v>17.916065317816511</v>
      </c>
      <c r="Y179" s="98">
        <f>RES_hhdet_fech!Y129</f>
        <v>19.649562773261589</v>
      </c>
      <c r="DA179" s="63" t="s">
        <v>2364</v>
      </c>
    </row>
    <row r="180" spans="1:105" ht="12" customHeight="1" x14ac:dyDescent="0.25">
      <c r="A180" s="121" t="s">
        <v>55</v>
      </c>
      <c r="B180" s="122">
        <v>1713.3916749064722</v>
      </c>
      <c r="C180" s="122">
        <v>1721.8709743469365</v>
      </c>
      <c r="D180" s="122">
        <v>1719.3274235249221</v>
      </c>
      <c r="E180" s="122">
        <v>1722.9730744404078</v>
      </c>
      <c r="F180" s="122">
        <v>1722.0701082086073</v>
      </c>
      <c r="G180" s="122">
        <v>1712.7117166767314</v>
      </c>
      <c r="H180" s="122">
        <v>1718.6876548555147</v>
      </c>
      <c r="I180" s="122">
        <v>1690.5918844510086</v>
      </c>
      <c r="J180" s="122">
        <v>1664.3388467201464</v>
      </c>
      <c r="K180" s="122">
        <v>1699.3805012944435</v>
      </c>
      <c r="L180" s="122">
        <v>1700.3427992780896</v>
      </c>
      <c r="M180" s="122">
        <v>1750.7375809022119</v>
      </c>
      <c r="N180" s="122">
        <v>1755.1213396830108</v>
      </c>
      <c r="O180" s="122">
        <v>1765.5934034668314</v>
      </c>
      <c r="P180" s="122">
        <v>1698.4071048648314</v>
      </c>
      <c r="Q180" s="122">
        <v>1707.1982607548071</v>
      </c>
      <c r="R180" s="122">
        <v>1665.1091397086682</v>
      </c>
      <c r="S180" s="122">
        <v>1610.4402499864138</v>
      </c>
      <c r="T180" s="122">
        <v>1540.0141561853334</v>
      </c>
      <c r="U180" s="122">
        <v>1511.8633511783978</v>
      </c>
      <c r="V180" s="122">
        <v>1479.6084028743787</v>
      </c>
      <c r="W180" s="122">
        <v>1450.6340272342713</v>
      </c>
      <c r="X180" s="122">
        <v>1335.0930423967579</v>
      </c>
      <c r="Y180" s="122">
        <v>1304.9049779178365</v>
      </c>
      <c r="DA180" s="130" t="s">
        <v>2365</v>
      </c>
    </row>
    <row r="181" spans="1:105" ht="12" customHeight="1" x14ac:dyDescent="0.25">
      <c r="A181" s="97" t="s">
        <v>128</v>
      </c>
      <c r="B181" s="98">
        <v>1708.7097290147151</v>
      </c>
      <c r="C181" s="98">
        <v>1711.2913436336589</v>
      </c>
      <c r="D181" s="98">
        <v>1708.7815586333074</v>
      </c>
      <c r="E181" s="98">
        <v>1713.5822298980679</v>
      </c>
      <c r="F181" s="98">
        <v>1710.6478683455791</v>
      </c>
      <c r="G181" s="98">
        <v>1701.5868534615004</v>
      </c>
      <c r="H181" s="98">
        <v>1708.7798007970994</v>
      </c>
      <c r="I181" s="98">
        <v>1681.3733804089411</v>
      </c>
      <c r="J181" s="98">
        <v>1653.8549388199076</v>
      </c>
      <c r="K181" s="98">
        <v>1688.9302251917518</v>
      </c>
      <c r="L181" s="98">
        <v>1690.0355667359352</v>
      </c>
      <c r="M181" s="98">
        <v>1741.456380976171</v>
      </c>
      <c r="N181" s="98">
        <v>1747.4211589502286</v>
      </c>
      <c r="O181" s="98">
        <v>1759.936431819335</v>
      </c>
      <c r="P181" s="98">
        <v>1693.772004193313</v>
      </c>
      <c r="Q181" s="98">
        <v>1701.8908345804946</v>
      </c>
      <c r="R181" s="98">
        <v>1662.7265208542074</v>
      </c>
      <c r="S181" s="98">
        <v>1607.1884731269886</v>
      </c>
      <c r="T181" s="98">
        <v>1536.8553850950029</v>
      </c>
      <c r="U181" s="98">
        <v>1507.1469384127311</v>
      </c>
      <c r="V181" s="98">
        <v>1477.7607956532947</v>
      </c>
      <c r="W181" s="98">
        <v>1448.2735590767727</v>
      </c>
      <c r="X181" s="98">
        <v>1332.0501466049666</v>
      </c>
      <c r="Y181" s="98">
        <v>1299.9316302813907</v>
      </c>
      <c r="DA181" s="63" t="s">
        <v>2366</v>
      </c>
    </row>
    <row r="182" spans="1:105" ht="12" customHeight="1" x14ac:dyDescent="0.25">
      <c r="A182" s="97" t="s">
        <v>127</v>
      </c>
      <c r="B182" s="98">
        <v>1656.2979575625982</v>
      </c>
      <c r="C182" s="98">
        <v>1656.5519770396993</v>
      </c>
      <c r="D182" s="98">
        <v>1656.7224296725408</v>
      </c>
      <c r="E182" s="98">
        <v>1661.5166750607755</v>
      </c>
      <c r="F182" s="98">
        <v>1659.1542900249542</v>
      </c>
      <c r="G182" s="98">
        <v>1650.7871769859394</v>
      </c>
      <c r="H182" s="98">
        <v>1650.735181188978</v>
      </c>
      <c r="I182" s="98">
        <v>1627.2069683025811</v>
      </c>
      <c r="J182" s="98">
        <v>1597.3156344981528</v>
      </c>
      <c r="K182" s="98">
        <v>1634.6115677713599</v>
      </c>
      <c r="L182" s="98">
        <v>1636.965800012254</v>
      </c>
      <c r="M182" s="98">
        <v>1691.2867771082742</v>
      </c>
      <c r="N182" s="98">
        <v>1701.3370234372794</v>
      </c>
      <c r="O182" s="98">
        <v>1716.2976187258685</v>
      </c>
      <c r="P182" s="98">
        <v>1648.9031016637205</v>
      </c>
      <c r="Q182" s="98">
        <v>1654.6389500652062</v>
      </c>
      <c r="R182" s="98">
        <v>1616.6138306948451</v>
      </c>
      <c r="S182" s="98">
        <v>1562.9485415955533</v>
      </c>
      <c r="T182" s="98">
        <v>1494.9244297143564</v>
      </c>
      <c r="U182" s="98">
        <v>1465.7046880768928</v>
      </c>
      <c r="V182" s="98">
        <v>1439.0618767081132</v>
      </c>
      <c r="W182" s="98">
        <v>1410.9593492945341</v>
      </c>
      <c r="X182" s="98">
        <v>1300.7719507633403</v>
      </c>
      <c r="Y182" s="98">
        <v>1274.5280390504681</v>
      </c>
      <c r="DA182" s="63" t="s">
        <v>2367</v>
      </c>
    </row>
    <row r="183" spans="1:105" ht="12" customHeight="1" x14ac:dyDescent="0.25">
      <c r="A183" s="100" t="s">
        <v>198</v>
      </c>
      <c r="B183" s="101">
        <v>1374.3470385336516</v>
      </c>
      <c r="C183" s="101">
        <v>1364.5082259717942</v>
      </c>
      <c r="D183" s="101">
        <v>1367.0540570652408</v>
      </c>
      <c r="E183" s="101">
        <v>1364.6685723071296</v>
      </c>
      <c r="F183" s="101">
        <v>1363.3863413921074</v>
      </c>
      <c r="G183" s="101">
        <v>1360.6983165805748</v>
      </c>
      <c r="H183" s="101">
        <v>1357.5646547528511</v>
      </c>
      <c r="I183" s="101">
        <v>1354.1452622012102</v>
      </c>
      <c r="J183" s="101">
        <v>1316.6637915862568</v>
      </c>
      <c r="K183" s="101">
        <v>1347.1899078668428</v>
      </c>
      <c r="L183" s="101">
        <v>1344.2972743392272</v>
      </c>
      <c r="M183" s="101">
        <v>1392.6079884340909</v>
      </c>
      <c r="N183" s="101">
        <v>1398.6334801465225</v>
      </c>
      <c r="O183" s="101">
        <v>1408.0053199552174</v>
      </c>
      <c r="P183" s="101">
        <v>1352.7848845944761</v>
      </c>
      <c r="Q183" s="101">
        <v>1354.5326540584713</v>
      </c>
      <c r="R183" s="101">
        <v>1325.5342547123826</v>
      </c>
      <c r="S183" s="101">
        <v>1280.3881940889132</v>
      </c>
      <c r="T183" s="101">
        <v>1224.5449367865826</v>
      </c>
      <c r="U183" s="101">
        <v>1198.0495135795552</v>
      </c>
      <c r="V183" s="101">
        <v>1174.0420343540188</v>
      </c>
      <c r="W183" s="101">
        <v>1137.5666082113391</v>
      </c>
      <c r="X183" s="101">
        <v>1047.5370212663049</v>
      </c>
      <c r="Y183" s="101">
        <v>1041.3911057489292</v>
      </c>
      <c r="DA183" s="131" t="s">
        <v>2368</v>
      </c>
    </row>
    <row r="184" spans="1:105" ht="12" customHeight="1" x14ac:dyDescent="0.25">
      <c r="A184" s="103" t="s">
        <v>52</v>
      </c>
      <c r="B184" s="104">
        <v>281.95091902894632</v>
      </c>
      <c r="C184" s="104">
        <v>292.04375106790525</v>
      </c>
      <c r="D184" s="104">
        <v>289.66837260730011</v>
      </c>
      <c r="E184" s="104">
        <v>296.84810275364566</v>
      </c>
      <c r="F184" s="104">
        <v>295.76794863284658</v>
      </c>
      <c r="G184" s="104">
        <v>290.08886040536447</v>
      </c>
      <c r="H184" s="104">
        <v>293.17052643612681</v>
      </c>
      <c r="I184" s="104">
        <v>273.0617061013707</v>
      </c>
      <c r="J184" s="104">
        <v>280.65184291189593</v>
      </c>
      <c r="K184" s="104">
        <v>287.42165990451679</v>
      </c>
      <c r="L184" s="104">
        <v>292.66852567302675</v>
      </c>
      <c r="M184" s="104">
        <v>298.67878867418335</v>
      </c>
      <c r="N184" s="104">
        <v>302.70354329075707</v>
      </c>
      <c r="O184" s="104">
        <v>308.29229877065114</v>
      </c>
      <c r="P184" s="104">
        <v>296.11821706924434</v>
      </c>
      <c r="Q184" s="104">
        <v>300.10629600673479</v>
      </c>
      <c r="R184" s="104">
        <v>291.0795759824623</v>
      </c>
      <c r="S184" s="104">
        <v>282.56034750663991</v>
      </c>
      <c r="T184" s="104">
        <v>270.37949292777364</v>
      </c>
      <c r="U184" s="104">
        <v>267.65517449733784</v>
      </c>
      <c r="V184" s="104">
        <v>265.01984235409435</v>
      </c>
      <c r="W184" s="104">
        <v>273.39274108319495</v>
      </c>
      <c r="X184" s="104">
        <v>253.23492949703555</v>
      </c>
      <c r="Y184" s="104">
        <v>233.13693330153882</v>
      </c>
      <c r="DA184" s="132" t="s">
        <v>2369</v>
      </c>
    </row>
    <row r="185" spans="1:105" ht="12" customHeight="1" x14ac:dyDescent="0.25">
      <c r="A185" s="106" t="s">
        <v>122</v>
      </c>
      <c r="B185" s="101">
        <v>2055.6771157979711</v>
      </c>
      <c r="C185" s="101">
        <v>1983.8289459858149</v>
      </c>
      <c r="D185" s="101">
        <v>1989.7823233622776</v>
      </c>
      <c r="E185" s="101">
        <v>1951.6550645310745</v>
      </c>
      <c r="F185" s="101">
        <v>1941.8934601335388</v>
      </c>
      <c r="G185" s="101">
        <v>2006.7101652491331</v>
      </c>
      <c r="H185" s="101">
        <v>2007.8386888183211</v>
      </c>
      <c r="I185" s="101">
        <v>1957.5144136707816</v>
      </c>
      <c r="J185" s="101">
        <v>1924.7219483402819</v>
      </c>
      <c r="K185" s="101">
        <v>1969.8843845179006</v>
      </c>
      <c r="L185" s="101">
        <v>1971.7993172920119</v>
      </c>
      <c r="M185" s="101">
        <v>2068.4742731077959</v>
      </c>
      <c r="N185" s="101">
        <v>2069.192030493261</v>
      </c>
      <c r="O185" s="101">
        <v>2064.5072019865233</v>
      </c>
      <c r="P185" s="101">
        <v>2028.0826087368914</v>
      </c>
      <c r="Q185" s="101">
        <v>1926.5306421597165</v>
      </c>
      <c r="R185" s="101">
        <v>1851.529324216353</v>
      </c>
      <c r="S185" s="101">
        <v>1789.3520171621435</v>
      </c>
      <c r="T185" s="101">
        <v>1741.6806447410684</v>
      </c>
      <c r="U185" s="101">
        <v>1662.5132996126235</v>
      </c>
      <c r="V185" s="101">
        <v>1626.507545365575</v>
      </c>
      <c r="W185" s="101">
        <v>1569.4933810930931</v>
      </c>
      <c r="X185" s="101">
        <v>1432.995210836368</v>
      </c>
      <c r="Y185" s="101">
        <v>1410.2495610168326</v>
      </c>
      <c r="DA185" s="131" t="s">
        <v>2370</v>
      </c>
    </row>
    <row r="186" spans="1:105" ht="12" customHeight="1" x14ac:dyDescent="0.25">
      <c r="A186" s="107" t="s">
        <v>121</v>
      </c>
      <c r="B186" s="104">
        <v>1940.9969708397409</v>
      </c>
      <c r="C186" s="104">
        <v>1875.2464664117949</v>
      </c>
      <c r="D186" s="104">
        <v>1882.5274479094146</v>
      </c>
      <c r="E186" s="104">
        <v>1845.6630333136231</v>
      </c>
      <c r="F186" s="104">
        <v>1837.7152257635196</v>
      </c>
      <c r="G186" s="104">
        <v>1902.0366613903079</v>
      </c>
      <c r="H186" s="104">
        <v>1902.8652738454721</v>
      </c>
      <c r="I186" s="104">
        <v>1860.5374427665652</v>
      </c>
      <c r="J186" s="104">
        <v>1821.0805652063548</v>
      </c>
      <c r="K186" s="104">
        <v>1867.7443308927193</v>
      </c>
      <c r="L186" s="104">
        <v>1869.6365822293155</v>
      </c>
      <c r="M186" s="104">
        <v>1965.6097708693956</v>
      </c>
      <c r="N186" s="104">
        <v>1967.0689777022153</v>
      </c>
      <c r="O186" s="104">
        <v>1962.2597262864431</v>
      </c>
      <c r="P186" s="104">
        <v>1928.0352620283168</v>
      </c>
      <c r="Q186" s="104">
        <v>1823.9742749013728</v>
      </c>
      <c r="R186" s="104">
        <v>1775.6269449772624</v>
      </c>
      <c r="S186" s="104">
        <v>1717.1242613998347</v>
      </c>
      <c r="T186" s="104">
        <v>1673.0141929998772</v>
      </c>
      <c r="U186" s="104">
        <v>1596.6982115952076</v>
      </c>
      <c r="V186" s="104">
        <v>1570.9805921031473</v>
      </c>
      <c r="W186" s="104">
        <v>1514.4912271347025</v>
      </c>
      <c r="X186" s="104">
        <v>1384.1269822282713</v>
      </c>
      <c r="Y186" s="104">
        <v>1367.0665865836527</v>
      </c>
      <c r="DA186" s="132" t="s">
        <v>2371</v>
      </c>
    </row>
    <row r="187" spans="1:105" ht="12" customHeight="1" x14ac:dyDescent="0.25">
      <c r="A187" s="108" t="s">
        <v>53</v>
      </c>
      <c r="B187" s="98">
        <v>1653.4236352995449</v>
      </c>
      <c r="C187" s="98">
        <v>1582.7837246789065</v>
      </c>
      <c r="D187" s="98">
        <v>1591.6535212346328</v>
      </c>
      <c r="E187" s="98">
        <v>1554.3625206575596</v>
      </c>
      <c r="F187" s="98">
        <v>1548.4080372731926</v>
      </c>
      <c r="G187" s="98">
        <v>1607.177295291852</v>
      </c>
      <c r="H187" s="98">
        <v>1606.7944697994731</v>
      </c>
      <c r="I187" s="98">
        <v>1588.2462871222322</v>
      </c>
      <c r="J187" s="98">
        <v>1541.8459073443405</v>
      </c>
      <c r="K187" s="98">
        <v>1581.1897961212628</v>
      </c>
      <c r="L187" s="98">
        <v>1578.6004616334392</v>
      </c>
      <c r="M187" s="98">
        <v>1664.1590492211324</v>
      </c>
      <c r="N187" s="98">
        <v>1664.027992161281</v>
      </c>
      <c r="O187" s="98">
        <v>1658.0893106711917</v>
      </c>
      <c r="P187" s="98">
        <v>1630.034425134505</v>
      </c>
      <c r="Q187" s="98">
        <v>1531.0659404044673</v>
      </c>
      <c r="R187" s="98">
        <v>1488.3384547399344</v>
      </c>
      <c r="S187" s="98">
        <v>1437.7727474439105</v>
      </c>
      <c r="T187" s="98">
        <v>1401.6577344791021</v>
      </c>
      <c r="U187" s="98">
        <v>1332.547400102748</v>
      </c>
      <c r="V187" s="98">
        <v>1307.0257350100137</v>
      </c>
      <c r="W187" s="98">
        <v>1246.2038758547505</v>
      </c>
      <c r="X187" s="98">
        <v>1136.719894890789</v>
      </c>
      <c r="Y187" s="98">
        <v>1136.5197759620714</v>
      </c>
      <c r="DA187" s="63" t="s">
        <v>2372</v>
      </c>
    </row>
    <row r="188" spans="1:105" ht="12" customHeight="1" x14ac:dyDescent="0.25">
      <c r="A188" s="108" t="s">
        <v>52</v>
      </c>
      <c r="B188" s="98">
        <v>287.57333554019596</v>
      </c>
      <c r="C188" s="98">
        <v>292.46274173288867</v>
      </c>
      <c r="D188" s="98">
        <v>290.87392667478161</v>
      </c>
      <c r="E188" s="98">
        <v>291.30051265606374</v>
      </c>
      <c r="F188" s="98">
        <v>289.30718849032712</v>
      </c>
      <c r="G188" s="98">
        <v>294.85936609845578</v>
      </c>
      <c r="H188" s="98">
        <v>296.07080404599947</v>
      </c>
      <c r="I188" s="98">
        <v>272.29115564433289</v>
      </c>
      <c r="J188" s="98">
        <v>279.23465786201416</v>
      </c>
      <c r="K188" s="98">
        <v>286.55453477145619</v>
      </c>
      <c r="L188" s="98">
        <v>291.03612059587647</v>
      </c>
      <c r="M188" s="98">
        <v>301.45072164826314</v>
      </c>
      <c r="N188" s="98">
        <v>303.04098554093423</v>
      </c>
      <c r="O188" s="98">
        <v>304.17041561525133</v>
      </c>
      <c r="P188" s="98">
        <v>298.00083689381131</v>
      </c>
      <c r="Q188" s="98">
        <v>292.90833449690587</v>
      </c>
      <c r="R188" s="98">
        <v>287.28849023732789</v>
      </c>
      <c r="S188" s="98">
        <v>279.35151395592408</v>
      </c>
      <c r="T188" s="98">
        <v>271.35645852077482</v>
      </c>
      <c r="U188" s="98">
        <v>264.1508114924597</v>
      </c>
      <c r="V188" s="98">
        <v>263.95485709313368</v>
      </c>
      <c r="W188" s="98">
        <v>268.28735127995219</v>
      </c>
      <c r="X188" s="98">
        <v>247.40708733748241</v>
      </c>
      <c r="Y188" s="98">
        <v>230.54681062158116</v>
      </c>
      <c r="DA188" s="63" t="s">
        <v>2373</v>
      </c>
    </row>
    <row r="189" spans="1:105" ht="12" customHeight="1" x14ac:dyDescent="0.25">
      <c r="A189" s="121" t="s">
        <v>54</v>
      </c>
      <c r="B189" s="122">
        <v>191.04041658165579</v>
      </c>
      <c r="C189" s="122">
        <v>198.38511908407042</v>
      </c>
      <c r="D189" s="122">
        <v>198.21279715343275</v>
      </c>
      <c r="E189" s="122">
        <v>201.53329712829648</v>
      </c>
      <c r="F189" s="122">
        <v>197.93158007738177</v>
      </c>
      <c r="G189" s="122">
        <v>206.02337076625102</v>
      </c>
      <c r="H189" s="122">
        <v>196.18866979475624</v>
      </c>
      <c r="I189" s="122">
        <v>200.25425641111511</v>
      </c>
      <c r="J189" s="122">
        <v>212.23078906230327</v>
      </c>
      <c r="K189" s="122">
        <v>229.02301767124311</v>
      </c>
      <c r="L189" s="122">
        <v>229.37400535087022</v>
      </c>
      <c r="M189" s="122">
        <v>229.6022839269751</v>
      </c>
      <c r="N189" s="122">
        <v>236.03591778203054</v>
      </c>
      <c r="O189" s="122">
        <v>239.20674345984415</v>
      </c>
      <c r="P189" s="122">
        <v>237.42130880817271</v>
      </c>
      <c r="Q189" s="122">
        <v>239.01351688625383</v>
      </c>
      <c r="R189" s="122">
        <v>235.8804936275493</v>
      </c>
      <c r="S189" s="122">
        <v>233.32074770135651</v>
      </c>
      <c r="T189" s="122">
        <v>235.91402501306581</v>
      </c>
      <c r="U189" s="122">
        <v>233.4622981260986</v>
      </c>
      <c r="V189" s="122">
        <v>306.57755513153631</v>
      </c>
      <c r="W189" s="122">
        <v>298.44562974715598</v>
      </c>
      <c r="X189" s="122">
        <v>269.79214997956979</v>
      </c>
      <c r="Y189" s="122">
        <v>244.61330398755098</v>
      </c>
      <c r="DA189" s="130" t="s">
        <v>2374</v>
      </c>
    </row>
    <row r="190" spans="1:105" ht="12" customHeight="1" x14ac:dyDescent="0.25">
      <c r="A190" s="97" t="s">
        <v>50</v>
      </c>
      <c r="B190" s="98">
        <v>171.12327987768018</v>
      </c>
      <c r="C190" s="98">
        <v>264.29739481598438</v>
      </c>
      <c r="D190" s="98">
        <v>248.80878061724303</v>
      </c>
      <c r="E190" s="98">
        <v>283.0668956784246</v>
      </c>
      <c r="F190" s="98">
        <v>241.98137394650814</v>
      </c>
      <c r="G190" s="98">
        <v>299.90902024420461</v>
      </c>
      <c r="H190" s="98">
        <v>157.79295959757818</v>
      </c>
      <c r="I190" s="98">
        <v>210.99719861786886</v>
      </c>
      <c r="J190" s="98">
        <v>297.02507184293091</v>
      </c>
      <c r="K190" s="98">
        <v>348.12673489295815</v>
      </c>
      <c r="L190" s="98">
        <v>273.74258578040161</v>
      </c>
      <c r="M190" s="98">
        <v>265.5762384303307</v>
      </c>
      <c r="N190" s="98">
        <v>222.71087417910476</v>
      </c>
      <c r="O190" s="98">
        <v>303.93138353495107</v>
      </c>
      <c r="P190" s="98">
        <v>290.6073550046911</v>
      </c>
      <c r="Q190" s="98">
        <v>358.1192763652067</v>
      </c>
      <c r="R190" s="98">
        <v>284.83262616131424</v>
      </c>
      <c r="S190" s="98">
        <v>293.14377092269171</v>
      </c>
      <c r="T190" s="98">
        <v>305.26860465674292</v>
      </c>
      <c r="U190" s="98">
        <v>310.65037282476561</v>
      </c>
      <c r="V190" s="98">
        <v>403.60907527131809</v>
      </c>
      <c r="W190" s="98">
        <v>424.71776111734755</v>
      </c>
      <c r="X190" s="98">
        <v>372.70994551901509</v>
      </c>
      <c r="Y190" s="98">
        <v>315.68941305145881</v>
      </c>
      <c r="DA190" s="63" t="s">
        <v>2375</v>
      </c>
    </row>
    <row r="191" spans="1:105" ht="12" customHeight="1" x14ac:dyDescent="0.25">
      <c r="A191" s="109" t="s">
        <v>120</v>
      </c>
      <c r="B191" s="33">
        <v>193.23638089924762</v>
      </c>
      <c r="C191" s="33">
        <v>190.60310657648631</v>
      </c>
      <c r="D191" s="33">
        <v>191.95793747950015</v>
      </c>
      <c r="E191" s="33">
        <v>191.05811817778644</v>
      </c>
      <c r="F191" s="33">
        <v>192.55551209172526</v>
      </c>
      <c r="G191" s="33">
        <v>194.98338325152852</v>
      </c>
      <c r="H191" s="33">
        <v>200.42211311026963</v>
      </c>
      <c r="I191" s="33">
        <v>199.08541783735586</v>
      </c>
      <c r="J191" s="33">
        <v>202.42957402661204</v>
      </c>
      <c r="K191" s="33">
        <v>215.47884576502801</v>
      </c>
      <c r="L191" s="33">
        <v>224.86680394883714</v>
      </c>
      <c r="M191" s="33">
        <v>226.63917367812704</v>
      </c>
      <c r="N191" s="33">
        <v>237.002555837655</v>
      </c>
      <c r="O191" s="33">
        <v>234.66640592507247</v>
      </c>
      <c r="P191" s="33">
        <v>233.56779663854132</v>
      </c>
      <c r="Q191" s="33">
        <v>230.39138667138045</v>
      </c>
      <c r="R191" s="33">
        <v>232.36522950318982</v>
      </c>
      <c r="S191" s="33">
        <v>229.20837210316486</v>
      </c>
      <c r="T191" s="33">
        <v>231.34833833528603</v>
      </c>
      <c r="U191" s="33">
        <v>228.57645979247337</v>
      </c>
      <c r="V191" s="33">
        <v>300.6982418140621</v>
      </c>
      <c r="W191" s="33">
        <v>291.35953839900145</v>
      </c>
      <c r="X191" s="33">
        <v>264.69329436555472</v>
      </c>
      <c r="Y191" s="33">
        <v>241.58095020243775</v>
      </c>
      <c r="DA191" s="60" t="s">
        <v>2376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15359.8917263735</v>
      </c>
      <c r="C193" s="117">
        <f t="shared" si="94"/>
        <v>16352.354145718429</v>
      </c>
      <c r="D193" s="117">
        <f t="shared" si="94"/>
        <v>16497.230594073077</v>
      </c>
      <c r="E193" s="117">
        <f t="shared" si="94"/>
        <v>17288.694209068301</v>
      </c>
      <c r="F193" s="117">
        <f t="shared" si="94"/>
        <v>16396.413879201766</v>
      </c>
      <c r="G193" s="117">
        <f t="shared" si="94"/>
        <v>16242.387987415099</v>
      </c>
      <c r="H193" s="117">
        <f t="shared" si="94"/>
        <v>16677.235662595413</v>
      </c>
      <c r="I193" s="117">
        <f t="shared" si="94"/>
        <v>16823.644176290894</v>
      </c>
      <c r="J193" s="117">
        <f t="shared" si="94"/>
        <v>16513.577795771635</v>
      </c>
      <c r="K193" s="117">
        <f t="shared" si="94"/>
        <v>17511.439285533917</v>
      </c>
      <c r="L193" s="117">
        <f t="shared" si="94"/>
        <v>19490.14520245426</v>
      </c>
      <c r="M193" s="117">
        <f t="shared" si="94"/>
        <v>17028.640229410146</v>
      </c>
      <c r="N193" s="117">
        <f t="shared" si="94"/>
        <v>18695.922782982016</v>
      </c>
      <c r="O193" s="117">
        <f t="shared" si="94"/>
        <v>17971.172981454489</v>
      </c>
      <c r="P193" s="117">
        <f t="shared" si="94"/>
        <v>17719.201587873147</v>
      </c>
      <c r="Q193" s="117">
        <f t="shared" si="94"/>
        <v>17224.307290733403</v>
      </c>
      <c r="R193" s="117">
        <f t="shared" ref="R193:V193" si="95">R194+R197+R199+R208</f>
        <v>19066.885753672872</v>
      </c>
      <c r="S193" s="117">
        <f t="shared" si="95"/>
        <v>18836.261627446518</v>
      </c>
      <c r="T193" s="117">
        <f t="shared" si="95"/>
        <v>18518.137552972785</v>
      </c>
      <c r="U193" s="117">
        <f t="shared" si="95"/>
        <v>18107.787173586537</v>
      </c>
      <c r="V193" s="117">
        <f t="shared" si="95"/>
        <v>17018.983258076623</v>
      </c>
      <c r="W193" s="117">
        <f t="shared" ref="W193:Y193" si="96">W194+W197+W199+W208</f>
        <v>19390.44074420214</v>
      </c>
      <c r="X193" s="117">
        <f t="shared" si="96"/>
        <v>17791.187898584089</v>
      </c>
      <c r="Y193" s="117">
        <f t="shared" si="96"/>
        <v>17706.299056804219</v>
      </c>
      <c r="DA193" s="129" t="s">
        <v>2527</v>
      </c>
    </row>
    <row r="194" spans="1:105" ht="12" customHeight="1" x14ac:dyDescent="0.25">
      <c r="A194" s="121" t="s">
        <v>57</v>
      </c>
      <c r="B194" s="122">
        <f t="shared" ref="B194:Q194" si="97">SUM(B195:B196)</f>
        <v>13756.268393184064</v>
      </c>
      <c r="C194" s="122">
        <f t="shared" si="97"/>
        <v>14736.998874632523</v>
      </c>
      <c r="D194" s="122">
        <f t="shared" si="97"/>
        <v>14876.975086148665</v>
      </c>
      <c r="E194" s="122">
        <f t="shared" si="97"/>
        <v>15651.960680133217</v>
      </c>
      <c r="F194" s="122">
        <f t="shared" si="97"/>
        <v>14762.342414852812</v>
      </c>
      <c r="G194" s="122">
        <f t="shared" si="97"/>
        <v>14600.204807235423</v>
      </c>
      <c r="H194" s="122">
        <f t="shared" si="97"/>
        <v>15025.866996343595</v>
      </c>
      <c r="I194" s="122">
        <f t="shared" si="97"/>
        <v>15186.684454626244</v>
      </c>
      <c r="J194" s="122">
        <f t="shared" si="97"/>
        <v>14882.778103105842</v>
      </c>
      <c r="K194" s="122">
        <f t="shared" si="97"/>
        <v>15827.460160828463</v>
      </c>
      <c r="L194" s="122">
        <f t="shared" si="97"/>
        <v>17777.23049022715</v>
      </c>
      <c r="M194" s="122">
        <f t="shared" si="97"/>
        <v>15270.311426273627</v>
      </c>
      <c r="N194" s="122">
        <f t="shared" si="97"/>
        <v>16915.983098105164</v>
      </c>
      <c r="O194" s="122">
        <f t="shared" si="97"/>
        <v>16165.825529661301</v>
      </c>
      <c r="P194" s="122">
        <f t="shared" si="97"/>
        <v>15962.4052833847</v>
      </c>
      <c r="Q194" s="122">
        <f t="shared" si="97"/>
        <v>15456.473334371116</v>
      </c>
      <c r="R194" s="122">
        <f t="shared" ref="R194:V194" si="98">SUM(R195:R196)</f>
        <v>17325.519405429604</v>
      </c>
      <c r="S194" s="122">
        <f t="shared" si="98"/>
        <v>17139.404129307713</v>
      </c>
      <c r="T194" s="122">
        <f t="shared" si="98"/>
        <v>16871.304785133394</v>
      </c>
      <c r="U194" s="122">
        <f t="shared" si="98"/>
        <v>16474.592503002496</v>
      </c>
      <c r="V194" s="122">
        <f t="shared" si="98"/>
        <v>15332.749867360737</v>
      </c>
      <c r="W194" s="122">
        <f t="shared" ref="W194:Y194" si="99">SUM(W195:W196)</f>
        <v>17712.088586978953</v>
      </c>
      <c r="X194" s="122">
        <f t="shared" si="99"/>
        <v>16245.230265654984</v>
      </c>
      <c r="Y194" s="122">
        <f t="shared" si="99"/>
        <v>16192.476843510769</v>
      </c>
      <c r="DA194" s="130" t="s">
        <v>2528</v>
      </c>
    </row>
    <row r="195" spans="1:105" ht="12" customHeight="1" x14ac:dyDescent="0.25">
      <c r="A195" s="97" t="s">
        <v>198</v>
      </c>
      <c r="B195" s="98">
        <v>13692.652683659966</v>
      </c>
      <c r="C195" s="98">
        <v>14669.0402131109</v>
      </c>
      <c r="D195" s="98">
        <v>14810.087627755469</v>
      </c>
      <c r="E195" s="98">
        <v>15582.637597477058</v>
      </c>
      <c r="F195" s="98">
        <v>14698.813547371652</v>
      </c>
      <c r="G195" s="98">
        <v>14538.509707350497</v>
      </c>
      <c r="H195" s="98">
        <v>14963.403111425507</v>
      </c>
      <c r="I195" s="98">
        <v>15124.485474495479</v>
      </c>
      <c r="J195" s="98">
        <v>14822.939836688722</v>
      </c>
      <c r="K195" s="98">
        <v>15764.502836450334</v>
      </c>
      <c r="L195" s="98">
        <v>17706.960867366626</v>
      </c>
      <c r="M195" s="98">
        <v>15211.207869844828</v>
      </c>
      <c r="N195" s="98">
        <v>16850.956017831068</v>
      </c>
      <c r="O195" s="98">
        <v>16104.565647112531</v>
      </c>
      <c r="P195" s="98">
        <v>15902.535292272069</v>
      </c>
      <c r="Q195" s="98">
        <v>15399.135230233807</v>
      </c>
      <c r="R195" s="98">
        <v>17261.390046793502</v>
      </c>
      <c r="S195" s="98">
        <v>17076.593370651233</v>
      </c>
      <c r="T195" s="98">
        <v>16810.138241717978</v>
      </c>
      <c r="U195" s="98">
        <v>16415.20685878284</v>
      </c>
      <c r="V195" s="98">
        <v>15277.683703491544</v>
      </c>
      <c r="W195" s="98">
        <v>17648.223027713047</v>
      </c>
      <c r="X195" s="98">
        <v>16187.050233806112</v>
      </c>
      <c r="Y195" s="98">
        <v>16134.524252307736</v>
      </c>
      <c r="DA195" s="63" t="s">
        <v>2529</v>
      </c>
    </row>
    <row r="196" spans="1:105" ht="12" customHeight="1" x14ac:dyDescent="0.25">
      <c r="A196" s="97" t="s">
        <v>53</v>
      </c>
      <c r="B196" s="98">
        <v>63.615709524097937</v>
      </c>
      <c r="C196" s="98">
        <v>67.958661521623569</v>
      </c>
      <c r="D196" s="98">
        <v>66.887458393195487</v>
      </c>
      <c r="E196" s="98">
        <v>69.323082656159201</v>
      </c>
      <c r="F196" s="98">
        <v>63.528867481159644</v>
      </c>
      <c r="G196" s="98">
        <v>61.69509988492586</v>
      </c>
      <c r="H196" s="98">
        <v>62.463884918088716</v>
      </c>
      <c r="I196" s="98">
        <v>62.198980130764433</v>
      </c>
      <c r="J196" s="98">
        <v>59.838266417120956</v>
      </c>
      <c r="K196" s="98">
        <v>62.957324378129009</v>
      </c>
      <c r="L196" s="98">
        <v>70.269622860524009</v>
      </c>
      <c r="M196" s="98">
        <v>59.103556428799635</v>
      </c>
      <c r="N196" s="98">
        <v>65.027080274097401</v>
      </c>
      <c r="O196" s="98">
        <v>61.259882548768573</v>
      </c>
      <c r="P196" s="98">
        <v>59.86999111263151</v>
      </c>
      <c r="Q196" s="98">
        <v>57.338104137309038</v>
      </c>
      <c r="R196" s="98">
        <v>64.129358636101983</v>
      </c>
      <c r="S196" s="98">
        <v>62.81075865648171</v>
      </c>
      <c r="T196" s="98">
        <v>61.166543415415475</v>
      </c>
      <c r="U196" s="98">
        <v>59.385644219657223</v>
      </c>
      <c r="V196" s="98">
        <v>55.066163869192103</v>
      </c>
      <c r="W196" s="98">
        <v>63.865559265905297</v>
      </c>
      <c r="X196" s="98">
        <v>58.18003184887143</v>
      </c>
      <c r="Y196" s="98">
        <v>57.952591203033577</v>
      </c>
      <c r="DA196" s="63" t="s">
        <v>2530</v>
      </c>
    </row>
    <row r="197" spans="1:105" ht="12" customHeight="1" x14ac:dyDescent="0.25">
      <c r="A197" s="121" t="s">
        <v>92</v>
      </c>
      <c r="B197" s="122">
        <f t="shared" ref="B197:Y197" si="100">B198</f>
        <v>19.431014492693844</v>
      </c>
      <c r="C197" s="122">
        <f t="shared" si="100"/>
        <v>21.136867920664141</v>
      </c>
      <c r="D197" s="122">
        <f t="shared" si="100"/>
        <v>22.935682211777326</v>
      </c>
      <c r="E197" s="122">
        <f t="shared" si="100"/>
        <v>29.639086051505689</v>
      </c>
      <c r="F197" s="122">
        <f t="shared" si="100"/>
        <v>26.512941591592057</v>
      </c>
      <c r="G197" s="122">
        <f t="shared" si="100"/>
        <v>29.293734104451886</v>
      </c>
      <c r="H197" s="122">
        <f t="shared" si="100"/>
        <v>32.099347500740762</v>
      </c>
      <c r="I197" s="122">
        <f t="shared" si="100"/>
        <v>33.663971105883334</v>
      </c>
      <c r="J197" s="122">
        <f t="shared" si="100"/>
        <v>37.588238057775754</v>
      </c>
      <c r="K197" s="122">
        <f t="shared" si="100"/>
        <v>41.443846370571336</v>
      </c>
      <c r="L197" s="122">
        <f t="shared" si="100"/>
        <v>60.659234883329638</v>
      </c>
      <c r="M197" s="122">
        <f t="shared" si="100"/>
        <v>51.253739964969576</v>
      </c>
      <c r="N197" s="122">
        <f t="shared" si="100"/>
        <v>52.558440734195962</v>
      </c>
      <c r="O197" s="122">
        <f t="shared" si="100"/>
        <v>56.27705465484523</v>
      </c>
      <c r="P197" s="122">
        <f t="shared" si="100"/>
        <v>63.689223254141702</v>
      </c>
      <c r="Q197" s="122">
        <f t="shared" si="100"/>
        <v>62.579075520422364</v>
      </c>
      <c r="R197" s="122">
        <f t="shared" si="100"/>
        <v>65.485700169474299</v>
      </c>
      <c r="S197" s="122">
        <f t="shared" si="100"/>
        <v>63.84975198126974</v>
      </c>
      <c r="T197" s="122">
        <f t="shared" si="100"/>
        <v>65.477207013187595</v>
      </c>
      <c r="U197" s="122">
        <f t="shared" si="100"/>
        <v>71.077310330065416</v>
      </c>
      <c r="V197" s="122">
        <f t="shared" si="100"/>
        <v>79.217940385790968</v>
      </c>
      <c r="W197" s="122">
        <f t="shared" si="100"/>
        <v>94.118563958208441</v>
      </c>
      <c r="X197" s="122">
        <f t="shared" si="100"/>
        <v>82.356125967084353</v>
      </c>
      <c r="Y197" s="122">
        <f t="shared" si="100"/>
        <v>91.042585416346171</v>
      </c>
      <c r="DA197" s="130" t="s">
        <v>2531</v>
      </c>
    </row>
    <row r="198" spans="1:105" ht="12" customHeight="1" x14ac:dyDescent="0.25">
      <c r="A198" s="97" t="s">
        <v>53</v>
      </c>
      <c r="B198" s="98">
        <f>RES_hhdet_tesh!B129</f>
        <v>19.431014492693844</v>
      </c>
      <c r="C198" s="98">
        <f>RES_hhdet_tesh!C129</f>
        <v>21.136867920664141</v>
      </c>
      <c r="D198" s="98">
        <f>RES_hhdet_tesh!D129</f>
        <v>22.935682211777326</v>
      </c>
      <c r="E198" s="98">
        <f>RES_hhdet_tesh!E129</f>
        <v>29.639086051505689</v>
      </c>
      <c r="F198" s="98">
        <f>RES_hhdet_tesh!F129</f>
        <v>26.512941591592057</v>
      </c>
      <c r="G198" s="98">
        <f>RES_hhdet_tesh!G129</f>
        <v>29.293734104451886</v>
      </c>
      <c r="H198" s="98">
        <f>RES_hhdet_tesh!H129</f>
        <v>32.099347500740762</v>
      </c>
      <c r="I198" s="98">
        <f>RES_hhdet_tesh!I129</f>
        <v>33.663971105883334</v>
      </c>
      <c r="J198" s="98">
        <f>RES_hhdet_tesh!J129</f>
        <v>37.588238057775754</v>
      </c>
      <c r="K198" s="98">
        <f>RES_hhdet_tesh!K129</f>
        <v>41.443846370571336</v>
      </c>
      <c r="L198" s="98">
        <f>RES_hhdet_tesh!L129</f>
        <v>60.659234883329638</v>
      </c>
      <c r="M198" s="98">
        <f>RES_hhdet_tesh!M129</f>
        <v>51.253739964969576</v>
      </c>
      <c r="N198" s="98">
        <f>RES_hhdet_tesh!N129</f>
        <v>52.558440734195962</v>
      </c>
      <c r="O198" s="98">
        <f>RES_hhdet_tesh!O129</f>
        <v>56.27705465484523</v>
      </c>
      <c r="P198" s="98">
        <f>RES_hhdet_tesh!P129</f>
        <v>63.689223254141702</v>
      </c>
      <c r="Q198" s="98">
        <f>RES_hhdet_tesh!Q129</f>
        <v>62.579075520422364</v>
      </c>
      <c r="R198" s="98">
        <f>RES_hhdet_tesh!R129</f>
        <v>65.485700169474299</v>
      </c>
      <c r="S198" s="98">
        <f>RES_hhdet_tesh!S129</f>
        <v>63.84975198126974</v>
      </c>
      <c r="T198" s="98">
        <f>RES_hhdet_tesh!T129</f>
        <v>65.477207013187595</v>
      </c>
      <c r="U198" s="98">
        <f>RES_hhdet_tesh!U129</f>
        <v>71.077310330065416</v>
      </c>
      <c r="V198" s="98">
        <f>RES_hhdet_tesh!V129</f>
        <v>79.217940385790968</v>
      </c>
      <c r="W198" s="98">
        <f>RES_hhdet_tesh!W129</f>
        <v>94.118563958208441</v>
      </c>
      <c r="X198" s="98">
        <f>RES_hhdet_tesh!X129</f>
        <v>82.356125967084353</v>
      </c>
      <c r="Y198" s="98">
        <f>RES_hhdet_tesh!Y129</f>
        <v>91.042585416346171</v>
      </c>
      <c r="DA198" s="63" t="s">
        <v>2532</v>
      </c>
    </row>
    <row r="199" spans="1:105" ht="12" customHeight="1" x14ac:dyDescent="0.25">
      <c r="A199" s="121" t="s">
        <v>55</v>
      </c>
      <c r="B199" s="122">
        <v>1441.2578914868611</v>
      </c>
      <c r="C199" s="122">
        <v>1446.8645470986689</v>
      </c>
      <c r="D199" s="122">
        <v>1449.5963846056211</v>
      </c>
      <c r="E199" s="122">
        <v>1457.0964879740932</v>
      </c>
      <c r="F199" s="122">
        <v>1458.9492552725594</v>
      </c>
      <c r="G199" s="122">
        <v>1458.3341531514113</v>
      </c>
      <c r="H199" s="122">
        <v>1469.2985453928543</v>
      </c>
      <c r="I199" s="122">
        <v>1450.6244781395555</v>
      </c>
      <c r="J199" s="122">
        <v>1432.6000346681508</v>
      </c>
      <c r="K199" s="122">
        <v>1469.2819527864624</v>
      </c>
      <c r="L199" s="122">
        <v>1476.7423341744163</v>
      </c>
      <c r="M199" s="122">
        <v>1530.1606295638026</v>
      </c>
      <c r="N199" s="122">
        <v>1544.0374307127304</v>
      </c>
      <c r="O199" s="122">
        <v>1563.413079758189</v>
      </c>
      <c r="P199" s="122">
        <v>1508.2385786032244</v>
      </c>
      <c r="Q199" s="122">
        <v>1518.9774710013705</v>
      </c>
      <c r="R199" s="122">
        <v>1490.0083358284498</v>
      </c>
      <c r="S199" s="122">
        <v>1447.2626824994322</v>
      </c>
      <c r="T199" s="122">
        <v>1391.2118570212447</v>
      </c>
      <c r="U199" s="122">
        <v>1371.0473249544068</v>
      </c>
      <c r="V199" s="122">
        <v>1352.3113067440008</v>
      </c>
      <c r="W199" s="122">
        <v>1332.6862372745998</v>
      </c>
      <c r="X199" s="122">
        <v>1232.6153633694032</v>
      </c>
      <c r="Y199" s="122">
        <v>1209.9748258075322</v>
      </c>
      <c r="DA199" s="130" t="s">
        <v>2533</v>
      </c>
    </row>
    <row r="200" spans="1:105" ht="12" customHeight="1" x14ac:dyDescent="0.25">
      <c r="A200" s="97" t="s">
        <v>128</v>
      </c>
      <c r="B200" s="98">
        <v>1440.8673340804035</v>
      </c>
      <c r="C200" s="98">
        <v>1446.7845311176104</v>
      </c>
      <c r="D200" s="98">
        <v>1449.3682998590471</v>
      </c>
      <c r="E200" s="98">
        <v>1458.1832129040563</v>
      </c>
      <c r="F200" s="98">
        <v>1460.5419146007707</v>
      </c>
      <c r="G200" s="98">
        <v>1457.4603493939071</v>
      </c>
      <c r="H200" s="98">
        <v>1468.8486756466766</v>
      </c>
      <c r="I200" s="98">
        <v>1450.7975763855529</v>
      </c>
      <c r="J200" s="98">
        <v>1432.8817182467026</v>
      </c>
      <c r="K200" s="98">
        <v>1469.4699756253517</v>
      </c>
      <c r="L200" s="98">
        <v>1477.0822929157475</v>
      </c>
      <c r="M200" s="98">
        <v>1529.79155841538</v>
      </c>
      <c r="N200" s="98">
        <v>1544.0293368541365</v>
      </c>
      <c r="O200" s="98">
        <v>1563.8353510049508</v>
      </c>
      <c r="P200" s="98">
        <v>1508.145128752986</v>
      </c>
      <c r="Q200" s="98">
        <v>1519.8701011140499</v>
      </c>
      <c r="R200" s="98">
        <v>1490.3107871868192</v>
      </c>
      <c r="S200" s="98">
        <v>1447.6423301388354</v>
      </c>
      <c r="T200" s="98">
        <v>1391.2034797504496</v>
      </c>
      <c r="U200" s="98">
        <v>1371.7313616617776</v>
      </c>
      <c r="V200" s="98">
        <v>1352.4410189118587</v>
      </c>
      <c r="W200" s="98">
        <v>1333.2823573027931</v>
      </c>
      <c r="X200" s="98">
        <v>1233.6121829205831</v>
      </c>
      <c r="Y200" s="98">
        <v>1210.6986191573585</v>
      </c>
      <c r="DA200" s="63" t="s">
        <v>2534</v>
      </c>
    </row>
    <row r="201" spans="1:105" ht="12" customHeight="1" x14ac:dyDescent="0.25">
      <c r="A201" s="97" t="s">
        <v>127</v>
      </c>
      <c r="B201" s="98">
        <v>1440.8673340804037</v>
      </c>
      <c r="C201" s="98">
        <v>1446.7487394587904</v>
      </c>
      <c r="D201" s="98">
        <v>1449.3670326413469</v>
      </c>
      <c r="E201" s="98">
        <v>1458.1643309299191</v>
      </c>
      <c r="F201" s="98">
        <v>1460.4416006271617</v>
      </c>
      <c r="G201" s="98">
        <v>1457.2730540974678</v>
      </c>
      <c r="H201" s="98">
        <v>1467.8168058186975</v>
      </c>
      <c r="I201" s="98">
        <v>1449.6189963856241</v>
      </c>
      <c r="J201" s="98">
        <v>1431.1313816953304</v>
      </c>
      <c r="K201" s="98">
        <v>1467.9095228034198</v>
      </c>
      <c r="L201" s="98">
        <v>1475.4742215227709</v>
      </c>
      <c r="M201" s="98">
        <v>1528.3680608503964</v>
      </c>
      <c r="N201" s="98">
        <v>1542.8465658693306</v>
      </c>
      <c r="O201" s="98">
        <v>1562.6751018898319</v>
      </c>
      <c r="P201" s="98">
        <v>1505.6711761532031</v>
      </c>
      <c r="Q201" s="98">
        <v>1516.2358350152947</v>
      </c>
      <c r="R201" s="98">
        <v>1486.6767520186611</v>
      </c>
      <c r="S201" s="98">
        <v>1443.7593312909705</v>
      </c>
      <c r="T201" s="98">
        <v>1387.1922454409523</v>
      </c>
      <c r="U201" s="98">
        <v>1367.2375095950053</v>
      </c>
      <c r="V201" s="98">
        <v>1348.1512508635258</v>
      </c>
      <c r="W201" s="98">
        <v>1328.9918001198907</v>
      </c>
      <c r="X201" s="98">
        <v>1230.0841755466354</v>
      </c>
      <c r="Y201" s="98">
        <v>1208.234571984558</v>
      </c>
      <c r="DA201" s="63" t="s">
        <v>2535</v>
      </c>
    </row>
    <row r="202" spans="1:105" ht="12" customHeight="1" x14ac:dyDescent="0.25">
      <c r="A202" s="100" t="s">
        <v>198</v>
      </c>
      <c r="B202" s="101">
        <v>1158.9164150514575</v>
      </c>
      <c r="C202" s="101">
        <v>1154.7049883908851</v>
      </c>
      <c r="D202" s="101">
        <v>1159.6986600340467</v>
      </c>
      <c r="E202" s="101">
        <v>1161.3162281762734</v>
      </c>
      <c r="F202" s="101">
        <v>1164.6736519943147</v>
      </c>
      <c r="G202" s="101">
        <v>1167.1841936921032</v>
      </c>
      <c r="H202" s="101">
        <v>1174.6462793825708</v>
      </c>
      <c r="I202" s="101">
        <v>1176.5572902842534</v>
      </c>
      <c r="J202" s="101">
        <v>1150.4795387834342</v>
      </c>
      <c r="K202" s="101">
        <v>1180.4878628989027</v>
      </c>
      <c r="L202" s="101">
        <v>1182.8056958497441</v>
      </c>
      <c r="M202" s="101">
        <v>1229.6892721762129</v>
      </c>
      <c r="N202" s="101">
        <v>1240.1430225785734</v>
      </c>
      <c r="O202" s="101">
        <v>1254.3828031191811</v>
      </c>
      <c r="P202" s="101">
        <v>1209.5529590839587</v>
      </c>
      <c r="Q202" s="101">
        <v>1216.12953900856</v>
      </c>
      <c r="R202" s="101">
        <v>1195.5971760361988</v>
      </c>
      <c r="S202" s="101">
        <v>1161.1989837843305</v>
      </c>
      <c r="T202" s="101">
        <v>1116.8127525131788</v>
      </c>
      <c r="U202" s="101">
        <v>1099.5823350976675</v>
      </c>
      <c r="V202" s="101">
        <v>1083.1314085094314</v>
      </c>
      <c r="W202" s="101">
        <v>1055.599059036696</v>
      </c>
      <c r="X202" s="101">
        <v>976.84924604959997</v>
      </c>
      <c r="Y202" s="101">
        <v>975.097638683019</v>
      </c>
      <c r="DA202" s="131" t="s">
        <v>2536</v>
      </c>
    </row>
    <row r="203" spans="1:105" ht="12" customHeight="1" x14ac:dyDescent="0.25">
      <c r="A203" s="103" t="s">
        <v>52</v>
      </c>
      <c r="B203" s="104">
        <v>281.95091902894632</v>
      </c>
      <c r="C203" s="104">
        <v>292.04375106790525</v>
      </c>
      <c r="D203" s="104">
        <v>289.66837260730011</v>
      </c>
      <c r="E203" s="104">
        <v>296.84810275364566</v>
      </c>
      <c r="F203" s="104">
        <v>295.76794863284658</v>
      </c>
      <c r="G203" s="104">
        <v>290.08886040536447</v>
      </c>
      <c r="H203" s="104">
        <v>293.17052643612681</v>
      </c>
      <c r="I203" s="104">
        <v>273.0617061013707</v>
      </c>
      <c r="J203" s="104">
        <v>280.65184291189593</v>
      </c>
      <c r="K203" s="104">
        <v>287.42165990451679</v>
      </c>
      <c r="L203" s="104">
        <v>292.66852567302675</v>
      </c>
      <c r="M203" s="104">
        <v>298.67878867418335</v>
      </c>
      <c r="N203" s="104">
        <v>302.70354329075707</v>
      </c>
      <c r="O203" s="104">
        <v>308.29229877065114</v>
      </c>
      <c r="P203" s="104">
        <v>296.11821706924434</v>
      </c>
      <c r="Q203" s="104">
        <v>300.10629600673479</v>
      </c>
      <c r="R203" s="104">
        <v>291.0795759824623</v>
      </c>
      <c r="S203" s="104">
        <v>282.56034750663991</v>
      </c>
      <c r="T203" s="104">
        <v>270.37949292777364</v>
      </c>
      <c r="U203" s="104">
        <v>267.65517449733784</v>
      </c>
      <c r="V203" s="104">
        <v>265.01984235409435</v>
      </c>
      <c r="W203" s="104">
        <v>273.39274108319495</v>
      </c>
      <c r="X203" s="104">
        <v>253.23492949703555</v>
      </c>
      <c r="Y203" s="104">
        <v>233.13693330153882</v>
      </c>
      <c r="DA203" s="132" t="s">
        <v>2537</v>
      </c>
    </row>
    <row r="204" spans="1:105" ht="12" customHeight="1" x14ac:dyDescent="0.25">
      <c r="A204" s="106" t="s">
        <v>122</v>
      </c>
      <c r="B204" s="101">
        <v>1469.615438134128</v>
      </c>
      <c r="C204" s="101">
        <v>1448.8313649557163</v>
      </c>
      <c r="D204" s="101">
        <v>1455.4043966365662</v>
      </c>
      <c r="E204" s="101">
        <v>1430.8455281142876</v>
      </c>
      <c r="F204" s="101">
        <v>1428.5532064187621</v>
      </c>
      <c r="G204" s="101">
        <v>1481.2788229441437</v>
      </c>
      <c r="H204" s="101">
        <v>1482.3411262437157</v>
      </c>
      <c r="I204" s="101">
        <v>1445.6588868628237</v>
      </c>
      <c r="J204" s="101">
        <v>1425.7451841194104</v>
      </c>
      <c r="K204" s="101">
        <v>1464.5149158663303</v>
      </c>
      <c r="L204" s="101">
        <v>1467.9399120525602</v>
      </c>
      <c r="M204" s="101">
        <v>1542.6514511621538</v>
      </c>
      <c r="N204" s="101">
        <v>1544.3711812831027</v>
      </c>
      <c r="O204" s="101">
        <v>1541.4354642639996</v>
      </c>
      <c r="P204" s="101">
        <v>1514.8527543216928</v>
      </c>
      <c r="Q204" s="101">
        <v>1483.1733861654136</v>
      </c>
      <c r="R204" s="101">
        <v>1467.1748661045297</v>
      </c>
      <c r="S204" s="101">
        <v>1427.0667625908752</v>
      </c>
      <c r="T204" s="101">
        <v>1391.8522515433788</v>
      </c>
      <c r="U204" s="101">
        <v>1350.0657775035199</v>
      </c>
      <c r="V204" s="101">
        <v>1342.632161199203</v>
      </c>
      <c r="W204" s="101">
        <v>1304.1993930869908</v>
      </c>
      <c r="X204" s="101">
        <v>1202.1419155936323</v>
      </c>
      <c r="Y204" s="101">
        <v>1195.2769510293697</v>
      </c>
      <c r="DA204" s="131" t="s">
        <v>2538</v>
      </c>
    </row>
    <row r="205" spans="1:105" ht="12" customHeight="1" x14ac:dyDescent="0.25">
      <c r="A205" s="107" t="s">
        <v>121</v>
      </c>
      <c r="B205" s="104">
        <v>1469.6154381341278</v>
      </c>
      <c r="C205" s="104">
        <v>1448.82001139012</v>
      </c>
      <c r="D205" s="104">
        <v>1455.3987876619465</v>
      </c>
      <c r="E205" s="104">
        <v>1430.9022974155905</v>
      </c>
      <c r="F205" s="104">
        <v>1428.5254279987573</v>
      </c>
      <c r="G205" s="104">
        <v>1481.2504230585357</v>
      </c>
      <c r="H205" s="104">
        <v>1482.3678426650063</v>
      </c>
      <c r="I205" s="104">
        <v>1445.5291602603306</v>
      </c>
      <c r="J205" s="104">
        <v>1423.9080719484487</v>
      </c>
      <c r="K205" s="104">
        <v>1463.5104196439975</v>
      </c>
      <c r="L205" s="104">
        <v>1467.2464844630879</v>
      </c>
      <c r="M205" s="104">
        <v>1542.5856675491766</v>
      </c>
      <c r="N205" s="104">
        <v>1544.5926703115899</v>
      </c>
      <c r="O205" s="104">
        <v>1541.7629614679925</v>
      </c>
      <c r="P205" s="104">
        <v>1515.2658123300671</v>
      </c>
      <c r="Q205" s="104">
        <v>1479.8009852400826</v>
      </c>
      <c r="R205" s="104">
        <v>1467.3630967196034</v>
      </c>
      <c r="S205" s="104">
        <v>1427.3870092296615</v>
      </c>
      <c r="T205" s="104">
        <v>1392.3226738020651</v>
      </c>
      <c r="U205" s="104">
        <v>1349.3340981363951</v>
      </c>
      <c r="V205" s="104">
        <v>1342.864569095146</v>
      </c>
      <c r="W205" s="104">
        <v>1304.1422838218568</v>
      </c>
      <c r="X205" s="104">
        <v>1201.7467024314617</v>
      </c>
      <c r="Y205" s="104">
        <v>1194.8634673145332</v>
      </c>
      <c r="DA205" s="132" t="s">
        <v>2539</v>
      </c>
    </row>
    <row r="206" spans="1:105" ht="12" customHeight="1" x14ac:dyDescent="0.25">
      <c r="A206" s="108" t="s">
        <v>53</v>
      </c>
      <c r="B206" s="98">
        <v>1182.042102593932</v>
      </c>
      <c r="C206" s="98">
        <v>1156.3572696572317</v>
      </c>
      <c r="D206" s="98">
        <v>1164.5248609871646</v>
      </c>
      <c r="E206" s="98">
        <v>1139.6017847595269</v>
      </c>
      <c r="F206" s="98">
        <v>1139.2182395084303</v>
      </c>
      <c r="G206" s="98">
        <v>1186.3910569600803</v>
      </c>
      <c r="H206" s="98">
        <v>1186.2970386190066</v>
      </c>
      <c r="I206" s="98">
        <v>1173.2380046159976</v>
      </c>
      <c r="J206" s="98">
        <v>1144.6734140864344</v>
      </c>
      <c r="K206" s="98">
        <v>1176.9558848725412</v>
      </c>
      <c r="L206" s="98">
        <v>1176.2103638672115</v>
      </c>
      <c r="M206" s="98">
        <v>1241.1349459009134</v>
      </c>
      <c r="N206" s="98">
        <v>1241.5516847706558</v>
      </c>
      <c r="O206" s="98">
        <v>1237.5925458527413</v>
      </c>
      <c r="P206" s="98">
        <v>1217.2649754362558</v>
      </c>
      <c r="Q206" s="98">
        <v>1186.8926507431768</v>
      </c>
      <c r="R206" s="98">
        <v>1180.0746064822756</v>
      </c>
      <c r="S206" s="98">
        <v>1148.0354952737375</v>
      </c>
      <c r="T206" s="98">
        <v>1120.96621528129</v>
      </c>
      <c r="U206" s="98">
        <v>1085.1832866439356</v>
      </c>
      <c r="V206" s="98">
        <v>1078.9097120020122</v>
      </c>
      <c r="W206" s="98">
        <v>1035.8549325419046</v>
      </c>
      <c r="X206" s="98">
        <v>954.33961509397943</v>
      </c>
      <c r="Y206" s="98">
        <v>964.31665669295205</v>
      </c>
      <c r="DA206" s="63" t="s">
        <v>2540</v>
      </c>
    </row>
    <row r="207" spans="1:105" ht="12" customHeight="1" x14ac:dyDescent="0.25">
      <c r="A207" s="108" t="s">
        <v>52</v>
      </c>
      <c r="B207" s="98">
        <v>287.57333554019596</v>
      </c>
      <c r="C207" s="98">
        <v>292.46274173288867</v>
      </c>
      <c r="D207" s="98">
        <v>290.87392667478161</v>
      </c>
      <c r="E207" s="98">
        <v>291.30051265606374</v>
      </c>
      <c r="F207" s="98">
        <v>289.30718849032712</v>
      </c>
      <c r="G207" s="98">
        <v>294.85936609845578</v>
      </c>
      <c r="H207" s="98">
        <v>296.07080404599947</v>
      </c>
      <c r="I207" s="98">
        <v>272.29115564433289</v>
      </c>
      <c r="J207" s="98">
        <v>279.23465786201416</v>
      </c>
      <c r="K207" s="98">
        <v>286.55453477145619</v>
      </c>
      <c r="L207" s="98">
        <v>291.03612059587647</v>
      </c>
      <c r="M207" s="98">
        <v>301.45072164826314</v>
      </c>
      <c r="N207" s="98">
        <v>303.04098554093423</v>
      </c>
      <c r="O207" s="98">
        <v>304.17041561525133</v>
      </c>
      <c r="P207" s="98">
        <v>298.00083689381131</v>
      </c>
      <c r="Q207" s="98">
        <v>292.90833449690587</v>
      </c>
      <c r="R207" s="98">
        <v>287.28849023732789</v>
      </c>
      <c r="S207" s="98">
        <v>279.35151395592408</v>
      </c>
      <c r="T207" s="98">
        <v>271.35645852077482</v>
      </c>
      <c r="U207" s="98">
        <v>264.1508114924597</v>
      </c>
      <c r="V207" s="98">
        <v>263.95485709313368</v>
      </c>
      <c r="W207" s="98">
        <v>268.28735127995219</v>
      </c>
      <c r="X207" s="98">
        <v>247.40708733748241</v>
      </c>
      <c r="Y207" s="98">
        <v>230.54681062158116</v>
      </c>
      <c r="DA207" s="63" t="s">
        <v>2541</v>
      </c>
    </row>
    <row r="208" spans="1:105" ht="12" customHeight="1" x14ac:dyDescent="0.25">
      <c r="A208" s="121" t="s">
        <v>54</v>
      </c>
      <c r="B208" s="122">
        <v>142.93442720988253</v>
      </c>
      <c r="C208" s="122">
        <v>147.35385606657201</v>
      </c>
      <c r="D208" s="122">
        <v>147.72344110701238</v>
      </c>
      <c r="E208" s="122">
        <v>149.99795490948674</v>
      </c>
      <c r="F208" s="122">
        <v>148.60926748480114</v>
      </c>
      <c r="G208" s="122">
        <v>154.55529292381317</v>
      </c>
      <c r="H208" s="122">
        <v>149.97077335822217</v>
      </c>
      <c r="I208" s="122">
        <v>152.67127241921122</v>
      </c>
      <c r="J208" s="122">
        <v>160.61141993986874</v>
      </c>
      <c r="K208" s="122">
        <v>173.25332554841978</v>
      </c>
      <c r="L208" s="122">
        <v>175.51314316936231</v>
      </c>
      <c r="M208" s="122">
        <v>176.91443360774647</v>
      </c>
      <c r="N208" s="122">
        <v>183.34381342992637</v>
      </c>
      <c r="O208" s="122">
        <v>185.65731738015708</v>
      </c>
      <c r="P208" s="122">
        <v>184.86850263107999</v>
      </c>
      <c r="Q208" s="122">
        <v>186.27740984049436</v>
      </c>
      <c r="R208" s="122">
        <v>185.87231224534617</v>
      </c>
      <c r="S208" s="122">
        <v>185.74506365810308</v>
      </c>
      <c r="T208" s="122">
        <v>190.14370380495791</v>
      </c>
      <c r="U208" s="122">
        <v>191.07003529956563</v>
      </c>
      <c r="V208" s="122">
        <v>254.704143586095</v>
      </c>
      <c r="W208" s="122">
        <v>251.54735599037917</v>
      </c>
      <c r="X208" s="122">
        <v>230.98614359261921</v>
      </c>
      <c r="Y208" s="122">
        <v>212.80480206957134</v>
      </c>
      <c r="DA208" s="130" t="s">
        <v>2542</v>
      </c>
    </row>
    <row r="209" spans="1:105" ht="12" customHeight="1" x14ac:dyDescent="0.25">
      <c r="A209" s="97" t="s">
        <v>50</v>
      </c>
      <c r="B209" s="98">
        <v>105.27373716512074</v>
      </c>
      <c r="C209" s="98">
        <v>162.97266499979463</v>
      </c>
      <c r="D209" s="98">
        <v>153.70583106130994</v>
      </c>
      <c r="E209" s="98">
        <v>175.15966150967122</v>
      </c>
      <c r="F209" s="98">
        <v>149.92945650174497</v>
      </c>
      <c r="G209" s="98">
        <v>186.06739999210873</v>
      </c>
      <c r="H209" s="98">
        <v>98.041969980423232</v>
      </c>
      <c r="I209" s="98">
        <v>131.19275158951874</v>
      </c>
      <c r="J209" s="98">
        <v>184.71360376388233</v>
      </c>
      <c r="K209" s="98">
        <v>216.53128710983134</v>
      </c>
      <c r="L209" s="98">
        <v>170.28627824926721</v>
      </c>
      <c r="M209" s="98">
        <v>165.22114432762581</v>
      </c>
      <c r="N209" s="98">
        <v>138.56612423730343</v>
      </c>
      <c r="O209" s="98">
        <v>189.1264695451506</v>
      </c>
      <c r="P209" s="98">
        <v>180.85900684570825</v>
      </c>
      <c r="Q209" s="98">
        <v>222.92347488759904</v>
      </c>
      <c r="R209" s="98">
        <v>177.3743803788918</v>
      </c>
      <c r="S209" s="98">
        <v>182.63515646071914</v>
      </c>
      <c r="T209" s="98">
        <v>190.26063437712358</v>
      </c>
      <c r="U209" s="98">
        <v>193.74258240104501</v>
      </c>
      <c r="V209" s="98">
        <v>251.94795758406121</v>
      </c>
      <c r="W209" s="98">
        <v>265.50293949731162</v>
      </c>
      <c r="X209" s="98">
        <v>233.31266220095708</v>
      </c>
      <c r="Y209" s="98">
        <v>197.86231404133861</v>
      </c>
      <c r="DA209" s="63" t="s">
        <v>2543</v>
      </c>
    </row>
    <row r="210" spans="1:105" ht="12" customHeight="1" x14ac:dyDescent="0.25">
      <c r="A210" s="109" t="s">
        <v>120</v>
      </c>
      <c r="B210" s="33">
        <v>147.08670736658169</v>
      </c>
      <c r="C210" s="33">
        <v>145.50980251020155</v>
      </c>
      <c r="D210" s="33">
        <v>146.98387628156252</v>
      </c>
      <c r="E210" s="33">
        <v>146.76525840124771</v>
      </c>
      <c r="F210" s="33">
        <v>148.44814468976392</v>
      </c>
      <c r="G210" s="33">
        <v>150.84979298286348</v>
      </c>
      <c r="H210" s="33">
        <v>155.69635166927287</v>
      </c>
      <c r="I210" s="33">
        <v>155.00814840438159</v>
      </c>
      <c r="J210" s="33">
        <v>157.82549288509227</v>
      </c>
      <c r="K210" s="33">
        <v>168.33186579207009</v>
      </c>
      <c r="L210" s="33">
        <v>176.04411649931833</v>
      </c>
      <c r="M210" s="33">
        <v>177.87758891794289</v>
      </c>
      <c r="N210" s="33">
        <v>186.59211937971025</v>
      </c>
      <c r="O210" s="33">
        <v>185.41396149945575</v>
      </c>
      <c r="P210" s="33">
        <v>185.15900440566062</v>
      </c>
      <c r="Q210" s="33">
        <v>183.62458141237215</v>
      </c>
      <c r="R210" s="33">
        <v>186.48255072680135</v>
      </c>
      <c r="S210" s="33">
        <v>185.95884600781559</v>
      </c>
      <c r="T210" s="33">
        <v>190.13600613944965</v>
      </c>
      <c r="U210" s="33">
        <v>190.90086884311748</v>
      </c>
      <c r="V210" s="33">
        <v>254.87114582458258</v>
      </c>
      <c r="W210" s="33">
        <v>250.76420187336336</v>
      </c>
      <c r="X210" s="33">
        <v>230.87088089771734</v>
      </c>
      <c r="Y210" s="33">
        <v>213.44230053042094</v>
      </c>
      <c r="DA210" s="60" t="s">
        <v>2544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3.8602602486905053</v>
      </c>
      <c r="C212" s="117">
        <f t="shared" si="101"/>
        <v>6.3399062826631631</v>
      </c>
      <c r="D212" s="117">
        <f t="shared" si="101"/>
        <v>6.2183938291349161</v>
      </c>
      <c r="E212" s="117">
        <f t="shared" si="101"/>
        <v>7.3207088107541232</v>
      </c>
      <c r="F212" s="117">
        <f t="shared" si="101"/>
        <v>5.9789414354378421</v>
      </c>
      <c r="G212" s="117">
        <f t="shared" si="101"/>
        <v>7.1681709800894238</v>
      </c>
      <c r="H212" s="117">
        <f t="shared" si="101"/>
        <v>3.5596436373687275</v>
      </c>
      <c r="I212" s="117">
        <f t="shared" si="101"/>
        <v>4.7031236038892059</v>
      </c>
      <c r="J212" s="117">
        <f t="shared" si="101"/>
        <v>6.9909214132824289</v>
      </c>
      <c r="K212" s="117">
        <f t="shared" si="101"/>
        <v>8.0746061994119405</v>
      </c>
      <c r="L212" s="117">
        <f t="shared" si="101"/>
        <v>5.7343932506105286</v>
      </c>
      <c r="M212" s="117">
        <f t="shared" si="101"/>
        <v>4.5909829153948669</v>
      </c>
      <c r="N212" s="117">
        <f t="shared" si="101"/>
        <v>3.4217938200915197</v>
      </c>
      <c r="O212" s="117">
        <f t="shared" si="101"/>
        <v>4.5256592230793977</v>
      </c>
      <c r="P212" s="117">
        <f t="shared" si="101"/>
        <v>4.4598375754987698</v>
      </c>
      <c r="Q212" s="117">
        <f t="shared" si="101"/>
        <v>5.4914672621661209</v>
      </c>
      <c r="R212" s="117">
        <f t="shared" ref="R212:V212" si="102">R213+R216+R218+R227</f>
        <v>4.3350093669704792</v>
      </c>
      <c r="S212" s="117">
        <f t="shared" si="102"/>
        <v>4.28315632218911</v>
      </c>
      <c r="T212" s="117">
        <f t="shared" si="102"/>
        <v>4.2830839147012822</v>
      </c>
      <c r="U212" s="117">
        <f t="shared" si="102"/>
        <v>4.2008550066588457</v>
      </c>
      <c r="V212" s="117">
        <f t="shared" si="102"/>
        <v>5.2379131421758398</v>
      </c>
      <c r="W212" s="117">
        <f t="shared" ref="W212:Y212" si="103">W213+W216+W218+W227</f>
        <v>5.1264795660105769</v>
      </c>
      <c r="X212" s="117">
        <f t="shared" si="103"/>
        <v>3.9965462864526118</v>
      </c>
      <c r="Y212" s="117">
        <f t="shared" si="103"/>
        <v>2.9342961345192982</v>
      </c>
      <c r="DA212" s="129" t="s">
        <v>2695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2696</v>
      </c>
    </row>
    <row r="214" spans="1:105" ht="12" customHeight="1" x14ac:dyDescent="0.25">
      <c r="A214" s="97" t="s">
        <v>198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2697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2698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2699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2700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2701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2702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2703</v>
      </c>
    </row>
    <row r="221" spans="1:105" ht="12" customHeight="1" x14ac:dyDescent="0.25">
      <c r="A221" s="100" t="s">
        <v>198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2704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2705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2706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2707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2708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2709</v>
      </c>
    </row>
    <row r="227" spans="1:105" ht="12" customHeight="1" x14ac:dyDescent="0.25">
      <c r="A227" s="121" t="s">
        <v>54</v>
      </c>
      <c r="B227" s="122">
        <v>3.8602602486905053</v>
      </c>
      <c r="C227" s="122">
        <v>6.3399062826631631</v>
      </c>
      <c r="D227" s="122">
        <v>6.2183938291349161</v>
      </c>
      <c r="E227" s="122">
        <v>7.3207088107541232</v>
      </c>
      <c r="F227" s="122">
        <v>5.9789414354378421</v>
      </c>
      <c r="G227" s="122">
        <v>7.1681709800894238</v>
      </c>
      <c r="H227" s="122">
        <v>3.5596436373687275</v>
      </c>
      <c r="I227" s="122">
        <v>4.7031236038892059</v>
      </c>
      <c r="J227" s="122">
        <v>6.9909214132824289</v>
      </c>
      <c r="K227" s="122">
        <v>8.0746061994119405</v>
      </c>
      <c r="L227" s="122">
        <v>5.7343932506105286</v>
      </c>
      <c r="M227" s="122">
        <v>4.5909829153948669</v>
      </c>
      <c r="N227" s="122">
        <v>3.4217938200915197</v>
      </c>
      <c r="O227" s="122">
        <v>4.5256592230793977</v>
      </c>
      <c r="P227" s="122">
        <v>4.4598375754987698</v>
      </c>
      <c r="Q227" s="122">
        <v>5.4914672621661209</v>
      </c>
      <c r="R227" s="122">
        <v>4.3350093669704792</v>
      </c>
      <c r="S227" s="122">
        <v>4.28315632218911</v>
      </c>
      <c r="T227" s="122">
        <v>4.2830839147012822</v>
      </c>
      <c r="U227" s="122">
        <v>4.2008550066588457</v>
      </c>
      <c r="V227" s="122">
        <v>5.2379131421758398</v>
      </c>
      <c r="W227" s="122">
        <v>5.1264795660105769</v>
      </c>
      <c r="X227" s="122">
        <v>3.9965462864526118</v>
      </c>
      <c r="Y227" s="122">
        <v>2.9342961345192982</v>
      </c>
      <c r="DA227" s="130" t="s">
        <v>2710</v>
      </c>
    </row>
    <row r="228" spans="1:105" ht="12" customHeight="1" x14ac:dyDescent="0.25">
      <c r="A228" s="97" t="s">
        <v>50</v>
      </c>
      <c r="B228" s="98">
        <v>38.872364257013835</v>
      </c>
      <c r="C228" s="98">
        <v>60.037796206399022</v>
      </c>
      <c r="D228" s="98">
        <v>56.519402605012935</v>
      </c>
      <c r="E228" s="98">
        <v>64.301476022310936</v>
      </c>
      <c r="F228" s="98">
        <v>54.968488905688801</v>
      </c>
      <c r="G228" s="98">
        <v>68.127333038673527</v>
      </c>
      <c r="H228" s="98">
        <v>35.844248702185872</v>
      </c>
      <c r="I228" s="98">
        <v>47.930123638035099</v>
      </c>
      <c r="J228" s="98">
        <v>67.472215319840203</v>
      </c>
      <c r="K228" s="98">
        <v>79.080469098284397</v>
      </c>
      <c r="L228" s="98">
        <v>62.183365785876042</v>
      </c>
      <c r="M228" s="98">
        <v>60.328298321833941</v>
      </c>
      <c r="N228" s="98">
        <v>50.59100217852545</v>
      </c>
      <c r="O228" s="98">
        <v>69.041053083799497</v>
      </c>
      <c r="P228" s="98">
        <v>66.01436676286562</v>
      </c>
      <c r="Q228" s="98">
        <v>81.350374819120375</v>
      </c>
      <c r="R228" s="98">
        <v>64.702579358804144</v>
      </c>
      <c r="S228" s="98">
        <v>66.59053900279865</v>
      </c>
      <c r="T228" s="98">
        <v>69.344816233825739</v>
      </c>
      <c r="U228" s="98">
        <v>70.567338690873783</v>
      </c>
      <c r="V228" s="98">
        <v>91.683837538632631</v>
      </c>
      <c r="W228" s="98">
        <v>96.478886615416684</v>
      </c>
      <c r="X228" s="98">
        <v>84.664791224099488</v>
      </c>
      <c r="Y228" s="98">
        <v>71.712007068769395</v>
      </c>
      <c r="DA228" s="63" t="s">
        <v>2711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2712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177.94053186534452</v>
      </c>
      <c r="C231" s="118">
        <f t="shared" si="108"/>
        <v>188.54376621822706</v>
      </c>
      <c r="D231" s="118">
        <f t="shared" si="108"/>
        <v>189.16488028307177</v>
      </c>
      <c r="E231" s="118">
        <f t="shared" si="108"/>
        <v>196.96715814472296</v>
      </c>
      <c r="F231" s="118">
        <f t="shared" si="108"/>
        <v>185.54623460093094</v>
      </c>
      <c r="G231" s="118">
        <f t="shared" si="108"/>
        <v>182.07346038862681</v>
      </c>
      <c r="H231" s="118">
        <f t="shared" si="108"/>
        <v>184.96720226341407</v>
      </c>
      <c r="I231" s="118">
        <f t="shared" si="108"/>
        <v>184.53528915930133</v>
      </c>
      <c r="J231" s="118">
        <f t="shared" si="108"/>
        <v>179.90583401877905</v>
      </c>
      <c r="K231" s="118">
        <f t="shared" si="108"/>
        <v>189.75761128335887</v>
      </c>
      <c r="L231" s="118">
        <f t="shared" si="108"/>
        <v>209.63520016479998</v>
      </c>
      <c r="M231" s="118">
        <f t="shared" si="108"/>
        <v>180.9420086561631</v>
      </c>
      <c r="N231" s="118">
        <f t="shared" si="108"/>
        <v>196.62517278367514</v>
      </c>
      <c r="O231" s="118">
        <f t="shared" si="108"/>
        <v>187.36186591869426</v>
      </c>
      <c r="P231" s="118">
        <f t="shared" si="108"/>
        <v>183.21156559880879</v>
      </c>
      <c r="Q231" s="118">
        <f t="shared" si="108"/>
        <v>176.68543122103591</v>
      </c>
      <c r="R231" s="118">
        <f t="shared" ref="R231:V231" si="109">R232+R235+R237+R246</f>
        <v>194.23535829162716</v>
      </c>
      <c r="S231" s="118">
        <f t="shared" si="109"/>
        <v>190.79694681934549</v>
      </c>
      <c r="T231" s="118">
        <f t="shared" si="109"/>
        <v>186.20392627930528</v>
      </c>
      <c r="U231" s="118">
        <f t="shared" si="109"/>
        <v>182.21268375505386</v>
      </c>
      <c r="V231" s="118">
        <f t="shared" si="109"/>
        <v>169.72227983498976</v>
      </c>
      <c r="W231" s="118">
        <f t="shared" ref="W231:Y231" si="110">W232+W235+W237+W246</f>
        <v>192.35373803067736</v>
      </c>
      <c r="X231" s="118">
        <f t="shared" si="110"/>
        <v>178.16862629339138</v>
      </c>
      <c r="Y231" s="118">
        <f t="shared" si="110"/>
        <v>178.41714144576198</v>
      </c>
      <c r="DA231" s="129" t="s">
        <v>2863</v>
      </c>
    </row>
    <row r="232" spans="1:105" ht="12" customHeight="1" x14ac:dyDescent="0.25">
      <c r="A232" s="121" t="s">
        <v>57</v>
      </c>
      <c r="B232" s="123">
        <f t="shared" ref="B232:Q232" si="111">SUM(B233:B234)</f>
        <v>159.37674451356131</v>
      </c>
      <c r="C232" s="123">
        <f t="shared" si="111"/>
        <v>169.85770573743886</v>
      </c>
      <c r="D232" s="123">
        <f t="shared" si="111"/>
        <v>170.54584652760997</v>
      </c>
      <c r="E232" s="123">
        <f t="shared" si="111"/>
        <v>178.31565151442345</v>
      </c>
      <c r="F232" s="123">
        <f t="shared" si="111"/>
        <v>167.0228308953196</v>
      </c>
      <c r="G232" s="123">
        <f t="shared" si="111"/>
        <v>163.67873436055837</v>
      </c>
      <c r="H232" s="123">
        <f t="shared" si="111"/>
        <v>166.73516550064639</v>
      </c>
      <c r="I232" s="123">
        <f t="shared" si="111"/>
        <v>166.66555262964013</v>
      </c>
      <c r="J232" s="123">
        <f t="shared" si="111"/>
        <v>162.21601861329356</v>
      </c>
      <c r="K232" s="123">
        <f t="shared" si="111"/>
        <v>171.60483846243645</v>
      </c>
      <c r="L232" s="123">
        <f t="shared" si="111"/>
        <v>191.46945421377282</v>
      </c>
      <c r="M232" s="123">
        <f t="shared" si="111"/>
        <v>162.48032424087148</v>
      </c>
      <c r="N232" s="123">
        <f t="shared" si="111"/>
        <v>178.16065469558913</v>
      </c>
      <c r="O232" s="123">
        <f t="shared" si="111"/>
        <v>168.83248122377185</v>
      </c>
      <c r="P232" s="123">
        <f t="shared" si="111"/>
        <v>165.41270711499288</v>
      </c>
      <c r="Q232" s="123">
        <f t="shared" si="111"/>
        <v>158.89314847520259</v>
      </c>
      <c r="R232" s="123">
        <f t="shared" ref="R232:V232" si="112">SUM(R233:R234)</f>
        <v>176.91936756667042</v>
      </c>
      <c r="S232" s="123">
        <f t="shared" si="112"/>
        <v>174.02877568805212</v>
      </c>
      <c r="T232" s="123">
        <f t="shared" si="112"/>
        <v>170.09644655679151</v>
      </c>
      <c r="U232" s="123">
        <f t="shared" si="112"/>
        <v>166.27791474773124</v>
      </c>
      <c r="V232" s="123">
        <f t="shared" si="112"/>
        <v>153.47213609958948</v>
      </c>
      <c r="W232" s="123">
        <f t="shared" ref="W232:Y232" si="113">SUM(W233:W234)</f>
        <v>176.40955838259214</v>
      </c>
      <c r="X232" s="123">
        <f t="shared" si="113"/>
        <v>163.33494913644836</v>
      </c>
      <c r="Y232" s="123">
        <f t="shared" si="113"/>
        <v>163.90267025319179</v>
      </c>
      <c r="DA232" s="130" t="s">
        <v>2864</v>
      </c>
    </row>
    <row r="233" spans="1:105" ht="12" customHeight="1" x14ac:dyDescent="0.25">
      <c r="A233" s="97" t="s">
        <v>198</v>
      </c>
      <c r="B233" s="99">
        <v>158.75982617435804</v>
      </c>
      <c r="C233" s="99">
        <v>169.19987968327007</v>
      </c>
      <c r="D233" s="99">
        <v>169.89990305847383</v>
      </c>
      <c r="E233" s="99">
        <v>177.64824326379212</v>
      </c>
      <c r="F233" s="99">
        <v>166.41335523990338</v>
      </c>
      <c r="G233" s="99">
        <v>163.09069951730092</v>
      </c>
      <c r="H233" s="99">
        <v>166.14395954852804</v>
      </c>
      <c r="I233" s="99">
        <v>166.08128132057087</v>
      </c>
      <c r="J233" s="99">
        <v>161.65564894150631</v>
      </c>
      <c r="K233" s="99">
        <v>171.01619322198738</v>
      </c>
      <c r="L233" s="99">
        <v>190.81420170359124</v>
      </c>
      <c r="M233" s="99">
        <v>161.93347839389622</v>
      </c>
      <c r="N233" s="99">
        <v>177.56209442438998</v>
      </c>
      <c r="O233" s="99">
        <v>168.27054246770678</v>
      </c>
      <c r="P233" s="99">
        <v>164.86689445747075</v>
      </c>
      <c r="Q233" s="99">
        <v>158.37314942179313</v>
      </c>
      <c r="R233" s="99">
        <v>176.34005856943989</v>
      </c>
      <c r="S233" s="99">
        <v>173.46215364938499</v>
      </c>
      <c r="T233" s="99">
        <v>169.54632409839667</v>
      </c>
      <c r="U233" s="99">
        <v>165.74064947026179</v>
      </c>
      <c r="V233" s="99">
        <v>152.97603855795617</v>
      </c>
      <c r="W233" s="99">
        <v>175.83415839768261</v>
      </c>
      <c r="X233" s="99">
        <v>162.80313798253474</v>
      </c>
      <c r="Y233" s="99">
        <v>163.36662102276449</v>
      </c>
      <c r="DA233" s="63" t="s">
        <v>2865</v>
      </c>
    </row>
    <row r="234" spans="1:105" ht="12" customHeight="1" x14ac:dyDescent="0.25">
      <c r="A234" s="97" t="s">
        <v>53</v>
      </c>
      <c r="B234" s="99">
        <v>0.61691833920326455</v>
      </c>
      <c r="C234" s="99">
        <v>0.65782605416878515</v>
      </c>
      <c r="D234" s="99">
        <v>0.64594346913614087</v>
      </c>
      <c r="E234" s="99">
        <v>0.6674082506313318</v>
      </c>
      <c r="F234" s="99">
        <v>0.60947565541621418</v>
      </c>
      <c r="G234" s="99">
        <v>0.5880348432574436</v>
      </c>
      <c r="H234" s="99">
        <v>0.59120595211834204</v>
      </c>
      <c r="I234" s="99">
        <v>0.58427130906926705</v>
      </c>
      <c r="J234" s="99">
        <v>0.56036967178723962</v>
      </c>
      <c r="K234" s="99">
        <v>0.58864524044907951</v>
      </c>
      <c r="L234" s="99">
        <v>0.65525251018159447</v>
      </c>
      <c r="M234" s="99">
        <v>0.54684584697525174</v>
      </c>
      <c r="N234" s="99">
        <v>0.59856027119916111</v>
      </c>
      <c r="O234" s="99">
        <v>0.56193875606507682</v>
      </c>
      <c r="P234" s="99">
        <v>0.54581265752214103</v>
      </c>
      <c r="Q234" s="99">
        <v>0.51999905340945773</v>
      </c>
      <c r="R234" s="99">
        <v>0.57930899723053642</v>
      </c>
      <c r="S234" s="99">
        <v>0.5666220386671289</v>
      </c>
      <c r="T234" s="99">
        <v>0.55012245839482887</v>
      </c>
      <c r="U234" s="99">
        <v>0.5372652774694695</v>
      </c>
      <c r="V234" s="99">
        <v>0.49609754163331232</v>
      </c>
      <c r="W234" s="99">
        <v>0.57539998490952815</v>
      </c>
      <c r="X234" s="99">
        <v>0.53181115391363587</v>
      </c>
      <c r="Y234" s="99">
        <v>0.53604923042728381</v>
      </c>
      <c r="DA234" s="63" t="s">
        <v>2866</v>
      </c>
    </row>
    <row r="235" spans="1:105" ht="12" customHeight="1" x14ac:dyDescent="0.25">
      <c r="A235" s="121" t="s">
        <v>92</v>
      </c>
      <c r="B235" s="123">
        <f t="shared" ref="B235:Y235" si="114">B236</f>
        <v>9.5407578997595471E-2</v>
      </c>
      <c r="C235" s="123">
        <f t="shared" si="114"/>
        <v>9.8371131824874919E-2</v>
      </c>
      <c r="D235" s="123">
        <f t="shared" si="114"/>
        <v>0.10102436913021355</v>
      </c>
      <c r="E235" s="123">
        <f t="shared" si="114"/>
        <v>0.12331397694810067</v>
      </c>
      <c r="F235" s="123">
        <f t="shared" si="114"/>
        <v>0.10352100086491293</v>
      </c>
      <c r="G235" s="123">
        <f t="shared" si="114"/>
        <v>0.10667578580328207</v>
      </c>
      <c r="H235" s="123">
        <f t="shared" si="114"/>
        <v>0.10818356042071199</v>
      </c>
      <c r="I235" s="123">
        <f t="shared" si="114"/>
        <v>0.10791555369871905</v>
      </c>
      <c r="J235" s="123">
        <f t="shared" si="114"/>
        <v>0.11623291633045621</v>
      </c>
      <c r="K235" s="123">
        <f t="shared" si="114"/>
        <v>0.12237581283816795</v>
      </c>
      <c r="L235" s="123">
        <f t="shared" si="114"/>
        <v>0.17145868008930046</v>
      </c>
      <c r="M235" s="123">
        <f t="shared" si="114"/>
        <v>0.13891847503962176</v>
      </c>
      <c r="N235" s="123">
        <f t="shared" si="114"/>
        <v>0.13634430256854085</v>
      </c>
      <c r="O235" s="123">
        <f t="shared" si="114"/>
        <v>0.13929229103637122</v>
      </c>
      <c r="P235" s="123">
        <f t="shared" si="114"/>
        <v>0.15062384509708632</v>
      </c>
      <c r="Q235" s="123">
        <f t="shared" si="114"/>
        <v>0.14209536460841715</v>
      </c>
      <c r="R235" s="123">
        <f t="shared" si="114"/>
        <v>0.1435065202934481</v>
      </c>
      <c r="S235" s="123">
        <f t="shared" si="114"/>
        <v>0.13542162036264793</v>
      </c>
      <c r="T235" s="123">
        <f t="shared" si="114"/>
        <v>0.13505554385242122</v>
      </c>
      <c r="U235" s="123">
        <f t="shared" si="114"/>
        <v>0.14470927874981479</v>
      </c>
      <c r="V235" s="123">
        <f t="shared" si="114"/>
        <v>0.15818452844276032</v>
      </c>
      <c r="W235" s="123">
        <f t="shared" si="114"/>
        <v>0.18575805433659578</v>
      </c>
      <c r="X235" s="123">
        <f t="shared" si="114"/>
        <v>0.16376689849551693</v>
      </c>
      <c r="Y235" s="123">
        <f t="shared" si="114"/>
        <v>0.18175430613511745</v>
      </c>
      <c r="DA235" s="130" t="s">
        <v>2867</v>
      </c>
    </row>
    <row r="236" spans="1:105" ht="12" customHeight="1" x14ac:dyDescent="0.25">
      <c r="A236" s="97" t="s">
        <v>53</v>
      </c>
      <c r="B236" s="99">
        <f>RES_hhdet_fecs!B129</f>
        <v>9.5407578997595471E-2</v>
      </c>
      <c r="C236" s="99">
        <f>RES_hhdet_fecs!C129</f>
        <v>9.8371131824874919E-2</v>
      </c>
      <c r="D236" s="99">
        <f>RES_hhdet_fecs!D129</f>
        <v>0.10102436913021355</v>
      </c>
      <c r="E236" s="99">
        <f>RES_hhdet_fecs!E129</f>
        <v>0.12331397694810067</v>
      </c>
      <c r="F236" s="99">
        <f>RES_hhdet_fecs!F129</f>
        <v>0.10352100086491293</v>
      </c>
      <c r="G236" s="99">
        <f>RES_hhdet_fecs!G129</f>
        <v>0.10667578580328207</v>
      </c>
      <c r="H236" s="99">
        <f>RES_hhdet_fecs!H129</f>
        <v>0.10818356042071199</v>
      </c>
      <c r="I236" s="99">
        <f>RES_hhdet_fecs!I129</f>
        <v>0.10791555369871905</v>
      </c>
      <c r="J236" s="99">
        <f>RES_hhdet_fecs!J129</f>
        <v>0.11623291633045621</v>
      </c>
      <c r="K236" s="99">
        <f>RES_hhdet_fecs!K129</f>
        <v>0.12237581283816795</v>
      </c>
      <c r="L236" s="99">
        <f>RES_hhdet_fecs!L129</f>
        <v>0.17145868008930046</v>
      </c>
      <c r="M236" s="99">
        <f>RES_hhdet_fecs!M129</f>
        <v>0.13891847503962176</v>
      </c>
      <c r="N236" s="99">
        <f>RES_hhdet_fecs!N129</f>
        <v>0.13634430256854085</v>
      </c>
      <c r="O236" s="99">
        <f>RES_hhdet_fecs!O129</f>
        <v>0.13929229103637122</v>
      </c>
      <c r="P236" s="99">
        <f>RES_hhdet_fecs!P129</f>
        <v>0.15062384509708632</v>
      </c>
      <c r="Q236" s="99">
        <f>RES_hhdet_fecs!Q129</f>
        <v>0.14209536460841715</v>
      </c>
      <c r="R236" s="99">
        <f>RES_hhdet_fecs!R129</f>
        <v>0.1435065202934481</v>
      </c>
      <c r="S236" s="99">
        <f>RES_hhdet_fecs!S129</f>
        <v>0.13542162036264793</v>
      </c>
      <c r="T236" s="99">
        <f>RES_hhdet_fecs!T129</f>
        <v>0.13505554385242122</v>
      </c>
      <c r="U236" s="99">
        <f>RES_hhdet_fecs!U129</f>
        <v>0.14470927874981479</v>
      </c>
      <c r="V236" s="99">
        <f>RES_hhdet_fecs!V129</f>
        <v>0.15818452844276032</v>
      </c>
      <c r="W236" s="99">
        <f>RES_hhdet_fecs!W129</f>
        <v>0.18575805433659578</v>
      </c>
      <c r="X236" s="99">
        <f>RES_hhdet_fecs!X129</f>
        <v>0.16376689849551693</v>
      </c>
      <c r="Y236" s="99">
        <f>RES_hhdet_fecs!Y129</f>
        <v>0.18175430613511745</v>
      </c>
      <c r="DA236" s="63" t="s">
        <v>2868</v>
      </c>
    </row>
    <row r="237" spans="1:105" ht="12" customHeight="1" x14ac:dyDescent="0.25">
      <c r="A237" s="121" t="s">
        <v>55</v>
      </c>
      <c r="B237" s="123">
        <v>16.615750329525056</v>
      </c>
      <c r="C237" s="123">
        <v>16.667361650170211</v>
      </c>
      <c r="D237" s="123">
        <v>16.603834967147925</v>
      </c>
      <c r="E237" s="123">
        <v>16.587930043457057</v>
      </c>
      <c r="F237" s="123">
        <v>16.520990369997907</v>
      </c>
      <c r="G237" s="123">
        <v>16.324378560691251</v>
      </c>
      <c r="H237" s="123">
        <v>16.266973671511845</v>
      </c>
      <c r="I237" s="123">
        <v>15.880715911312969</v>
      </c>
      <c r="J237" s="123">
        <v>15.586096809323212</v>
      </c>
      <c r="K237" s="123">
        <v>15.889052682589133</v>
      </c>
      <c r="L237" s="123">
        <v>15.855412937217789</v>
      </c>
      <c r="M237" s="123">
        <v>16.198408913230221</v>
      </c>
      <c r="N237" s="123">
        <v>16.155513989555018</v>
      </c>
      <c r="O237" s="123">
        <v>16.195841708821568</v>
      </c>
      <c r="P237" s="123">
        <v>15.483752013872875</v>
      </c>
      <c r="Q237" s="123">
        <v>15.482574684521744</v>
      </c>
      <c r="R237" s="123">
        <v>15.041670874609302</v>
      </c>
      <c r="S237" s="123">
        <v>14.52794007137401</v>
      </c>
      <c r="T237" s="123">
        <v>13.850649820274121</v>
      </c>
      <c r="U237" s="123">
        <v>13.677913131030985</v>
      </c>
      <c r="V237" s="123">
        <v>13.329965984004909</v>
      </c>
      <c r="W237" s="123">
        <v>13.069560604716266</v>
      </c>
      <c r="X237" s="123">
        <v>12.203798260259278</v>
      </c>
      <c r="Y237" s="123">
        <v>12.070095481027817</v>
      </c>
      <c r="DA237" s="130" t="s">
        <v>2869</v>
      </c>
    </row>
    <row r="238" spans="1:105" ht="12" customHeight="1" x14ac:dyDescent="0.25">
      <c r="A238" s="97" t="s">
        <v>128</v>
      </c>
      <c r="B238" s="99">
        <v>16.570346791540651</v>
      </c>
      <c r="C238" s="99">
        <v>16.564952971558085</v>
      </c>
      <c r="D238" s="99">
        <v>16.50199177087806</v>
      </c>
      <c r="E238" s="99">
        <v>16.497519650730574</v>
      </c>
      <c r="F238" s="99">
        <v>16.411409050467778</v>
      </c>
      <c r="G238" s="99">
        <v>16.218344091029469</v>
      </c>
      <c r="H238" s="99">
        <v>16.173198167478816</v>
      </c>
      <c r="I238" s="99">
        <v>15.794121124501423</v>
      </c>
      <c r="J238" s="99">
        <v>15.487917761351603</v>
      </c>
      <c r="K238" s="99">
        <v>15.79134355422336</v>
      </c>
      <c r="L238" s="99">
        <v>15.759299713304838</v>
      </c>
      <c r="M238" s="99">
        <v>16.112536151231261</v>
      </c>
      <c r="N238" s="99">
        <v>16.084635484042099</v>
      </c>
      <c r="O238" s="99">
        <v>16.143950136744866</v>
      </c>
      <c r="P238" s="99">
        <v>15.441495508261498</v>
      </c>
      <c r="Q238" s="99">
        <v>15.43444165626406</v>
      </c>
      <c r="R238" s="99">
        <v>15.020147619602302</v>
      </c>
      <c r="S238" s="99">
        <v>14.49860547213035</v>
      </c>
      <c r="T238" s="99">
        <v>13.822240320232286</v>
      </c>
      <c r="U238" s="99">
        <v>13.635243478348027</v>
      </c>
      <c r="V238" s="99">
        <v>13.313320673420698</v>
      </c>
      <c r="W238" s="99">
        <v>13.048293847518552</v>
      </c>
      <c r="X238" s="99">
        <v>12.175983804494196</v>
      </c>
      <c r="Y238" s="99">
        <v>12.024093065642729</v>
      </c>
      <c r="DA238" s="63" t="s">
        <v>2870</v>
      </c>
    </row>
    <row r="239" spans="1:105" ht="12" customHeight="1" x14ac:dyDescent="0.25">
      <c r="A239" s="97" t="s">
        <v>127</v>
      </c>
      <c r="B239" s="99">
        <v>16.062079521697612</v>
      </c>
      <c r="C239" s="99">
        <v>16.035087009987528</v>
      </c>
      <c r="D239" s="99">
        <v>15.999247980503387</v>
      </c>
      <c r="E239" s="99">
        <v>15.996258316977411</v>
      </c>
      <c r="F239" s="99">
        <v>15.917396113656077</v>
      </c>
      <c r="G239" s="99">
        <v>15.734156856556181</v>
      </c>
      <c r="H239" s="99">
        <v>15.623819520188997</v>
      </c>
      <c r="I239" s="99">
        <v>15.285304413320095</v>
      </c>
      <c r="J239" s="99">
        <v>14.958442004400272</v>
      </c>
      <c r="K239" s="99">
        <v>15.283469061875882</v>
      </c>
      <c r="L239" s="99">
        <v>15.264432992168938</v>
      </c>
      <c r="M239" s="99">
        <v>15.648350217638532</v>
      </c>
      <c r="N239" s="99">
        <v>15.660440940256048</v>
      </c>
      <c r="O239" s="99">
        <v>15.743649983926638</v>
      </c>
      <c r="P239" s="99">
        <v>15.03244225011575</v>
      </c>
      <c r="Q239" s="99">
        <v>15.005914491136272</v>
      </c>
      <c r="R239" s="99">
        <v>14.603591195774541</v>
      </c>
      <c r="S239" s="99">
        <v>14.099512693583735</v>
      </c>
      <c r="T239" s="99">
        <v>13.445119774116357</v>
      </c>
      <c r="U239" s="99">
        <v>13.260313098822511</v>
      </c>
      <c r="V239" s="99">
        <v>12.964677564774586</v>
      </c>
      <c r="W239" s="99">
        <v>12.712109588077281</v>
      </c>
      <c r="X239" s="99">
        <v>11.890076545693089</v>
      </c>
      <c r="Y239" s="99">
        <v>11.789115211387395</v>
      </c>
      <c r="DA239" s="63" t="s">
        <v>2871</v>
      </c>
    </row>
    <row r="240" spans="1:105" ht="12" customHeight="1" x14ac:dyDescent="0.25">
      <c r="A240" s="100" t="s">
        <v>198</v>
      </c>
      <c r="B240" s="102">
        <v>13.327838341250159</v>
      </c>
      <c r="C240" s="102">
        <v>13.208162757682725</v>
      </c>
      <c r="D240" s="102">
        <v>13.201871641264066</v>
      </c>
      <c r="E240" s="102">
        <v>13.13835204144859</v>
      </c>
      <c r="F240" s="102">
        <v>13.079892920362523</v>
      </c>
      <c r="G240" s="102">
        <v>12.969231313403315</v>
      </c>
      <c r="H240" s="102">
        <v>12.849029568491426</v>
      </c>
      <c r="I240" s="102">
        <v>12.720276495738149</v>
      </c>
      <c r="J240" s="102">
        <v>12.330211099401572</v>
      </c>
      <c r="K240" s="102">
        <v>12.59610275817789</v>
      </c>
      <c r="L240" s="102">
        <v>12.535347815789963</v>
      </c>
      <c r="M240" s="102">
        <v>12.884874294445375</v>
      </c>
      <c r="N240" s="102">
        <v>12.874120007479441</v>
      </c>
      <c r="O240" s="102">
        <v>12.91567539978168</v>
      </c>
      <c r="P240" s="102">
        <v>12.332841532032758</v>
      </c>
      <c r="Q240" s="102">
        <v>12.28425160754996</v>
      </c>
      <c r="R240" s="102">
        <v>11.974140022973295</v>
      </c>
      <c r="S240" s="102">
        <v>11.550507975676497</v>
      </c>
      <c r="T240" s="102">
        <v>11.01336831255694</v>
      </c>
      <c r="U240" s="102">
        <v>10.838821617471341</v>
      </c>
      <c r="V240" s="102">
        <v>10.577082660066306</v>
      </c>
      <c r="W240" s="102">
        <v>10.248963866003802</v>
      </c>
      <c r="X240" s="102">
        <v>9.5753105377114522</v>
      </c>
      <c r="Y240" s="102">
        <v>9.6326478112907967</v>
      </c>
      <c r="DA240" s="131" t="s">
        <v>2872</v>
      </c>
    </row>
    <row r="241" spans="1:105" ht="12" customHeight="1" x14ac:dyDescent="0.25">
      <c r="A241" s="103" t="s">
        <v>52</v>
      </c>
      <c r="B241" s="105">
        <v>2.7342411804474511</v>
      </c>
      <c r="C241" s="105">
        <v>2.8269242523048055</v>
      </c>
      <c r="D241" s="105">
        <v>2.7973763392393232</v>
      </c>
      <c r="E241" s="105">
        <v>2.85790627552882</v>
      </c>
      <c r="F241" s="105">
        <v>2.8375031932935513</v>
      </c>
      <c r="G241" s="105">
        <v>2.7649255431528657</v>
      </c>
      <c r="H241" s="105">
        <v>2.7747899516975694</v>
      </c>
      <c r="I241" s="105">
        <v>2.5650279175819426</v>
      </c>
      <c r="J241" s="105">
        <v>2.6282309049986985</v>
      </c>
      <c r="K241" s="105">
        <v>2.6873663036979889</v>
      </c>
      <c r="L241" s="105">
        <v>2.7290851763789745</v>
      </c>
      <c r="M241" s="105">
        <v>2.7634759231931589</v>
      </c>
      <c r="N241" s="105">
        <v>2.7863209327766096</v>
      </c>
      <c r="O241" s="105">
        <v>2.8279745841449571</v>
      </c>
      <c r="P241" s="105">
        <v>2.6996007180829937</v>
      </c>
      <c r="Q241" s="105">
        <v>2.7216628835863097</v>
      </c>
      <c r="R241" s="105">
        <v>2.6294511728012444</v>
      </c>
      <c r="S241" s="105">
        <v>2.5490047179072373</v>
      </c>
      <c r="T241" s="105">
        <v>2.4317514615594162</v>
      </c>
      <c r="U241" s="105">
        <v>2.4214914813511728</v>
      </c>
      <c r="V241" s="105">
        <v>2.387594904708279</v>
      </c>
      <c r="W241" s="105">
        <v>2.4631457220734796</v>
      </c>
      <c r="X241" s="105">
        <v>2.3147660079816381</v>
      </c>
      <c r="Y241" s="105">
        <v>2.1564674000965991</v>
      </c>
      <c r="DA241" s="132" t="s">
        <v>2873</v>
      </c>
    </row>
    <row r="242" spans="1:105" ht="12" customHeight="1" x14ac:dyDescent="0.25">
      <c r="A242" s="106" t="s">
        <v>122</v>
      </c>
      <c r="B242" s="102">
        <v>19.935090274138133</v>
      </c>
      <c r="C242" s="102">
        <v>19.203061662249336</v>
      </c>
      <c r="D242" s="102">
        <v>19.215663558673256</v>
      </c>
      <c r="E242" s="102">
        <v>18.789566801509434</v>
      </c>
      <c r="F242" s="102">
        <v>18.629905368836344</v>
      </c>
      <c r="G242" s="102">
        <v>19.126567582942016</v>
      </c>
      <c r="H242" s="102">
        <v>19.003720074079574</v>
      </c>
      <c r="I242" s="102">
        <v>18.388074958671027</v>
      </c>
      <c r="J242" s="102">
        <v>18.024516267813251</v>
      </c>
      <c r="K242" s="102">
        <v>18.418239317429631</v>
      </c>
      <c r="L242" s="102">
        <v>18.386699680948169</v>
      </c>
      <c r="M242" s="102">
        <v>19.138214925979941</v>
      </c>
      <c r="N242" s="102">
        <v>19.046467067483299</v>
      </c>
      <c r="O242" s="102">
        <v>18.937787026413744</v>
      </c>
      <c r="P242" s="102">
        <v>18.489282155840705</v>
      </c>
      <c r="Q242" s="102">
        <v>17.471699236660235</v>
      </c>
      <c r="R242" s="102">
        <v>16.725687251000789</v>
      </c>
      <c r="S242" s="102">
        <v>16.141920740085283</v>
      </c>
      <c r="T242" s="102">
        <v>15.664407117407467</v>
      </c>
      <c r="U242" s="102">
        <v>15.040851723511286</v>
      </c>
      <c r="V242" s="102">
        <v>14.6533976221891</v>
      </c>
      <c r="W242" s="102">
        <v>14.140429962204744</v>
      </c>
      <c r="X242" s="102">
        <v>13.098700918679294</v>
      </c>
      <c r="Y242" s="102">
        <v>13.044510628437893</v>
      </c>
      <c r="DA242" s="131" t="s">
        <v>2874</v>
      </c>
    </row>
    <row r="243" spans="1:105" ht="12" customHeight="1" x14ac:dyDescent="0.25">
      <c r="A243" s="107" t="s">
        <v>121</v>
      </c>
      <c r="B243" s="105">
        <v>18.822970561939982</v>
      </c>
      <c r="C243" s="105">
        <v>18.152005292233682</v>
      </c>
      <c r="D243" s="105">
        <v>18.179885133299045</v>
      </c>
      <c r="E243" s="105">
        <v>17.769128104537906</v>
      </c>
      <c r="F243" s="105">
        <v>17.630452676064799</v>
      </c>
      <c r="G243" s="105">
        <v>18.128892442620693</v>
      </c>
      <c r="H243" s="105">
        <v>18.01017143669463</v>
      </c>
      <c r="I243" s="105">
        <v>17.477113691771518</v>
      </c>
      <c r="J243" s="105">
        <v>17.053941895797067</v>
      </c>
      <c r="K243" s="105">
        <v>17.463239132469997</v>
      </c>
      <c r="L243" s="105">
        <v>17.434049220169111</v>
      </c>
      <c r="M243" s="105">
        <v>18.186478190509384</v>
      </c>
      <c r="N243" s="105">
        <v>18.106446357393946</v>
      </c>
      <c r="O243" s="105">
        <v>17.999867838273669</v>
      </c>
      <c r="P243" s="105">
        <v>17.577187345565626</v>
      </c>
      <c r="Q243" s="105">
        <v>16.541615922992545</v>
      </c>
      <c r="R243" s="105">
        <v>16.04002732644237</v>
      </c>
      <c r="S243" s="105">
        <v>15.49034704325703</v>
      </c>
      <c r="T243" s="105">
        <v>15.046831640163912</v>
      </c>
      <c r="U243" s="105">
        <v>14.44541890485627</v>
      </c>
      <c r="V243" s="105">
        <v>14.153148774760494</v>
      </c>
      <c r="W243" s="105">
        <v>13.644885275499949</v>
      </c>
      <c r="X243" s="105">
        <v>12.652006954789837</v>
      </c>
      <c r="Y243" s="105">
        <v>12.64507723414205</v>
      </c>
      <c r="DA243" s="132" t="s">
        <v>2875</v>
      </c>
    </row>
    <row r="244" spans="1:105" ht="12" customHeight="1" x14ac:dyDescent="0.25">
      <c r="A244" s="108" t="s">
        <v>53</v>
      </c>
      <c r="B244" s="99">
        <v>16.034205555815237</v>
      </c>
      <c r="C244" s="99">
        <v>15.321025295308424</v>
      </c>
      <c r="D244" s="99">
        <v>15.370866555061752</v>
      </c>
      <c r="E244" s="99">
        <v>14.96463127446914</v>
      </c>
      <c r="F244" s="99">
        <v>14.8549319511903</v>
      </c>
      <c r="G244" s="99">
        <v>15.318497752441107</v>
      </c>
      <c r="H244" s="99">
        <v>15.207931040824393</v>
      </c>
      <c r="I244" s="99">
        <v>14.919324004194163</v>
      </c>
      <c r="J244" s="99">
        <v>14.43898255711896</v>
      </c>
      <c r="K244" s="99">
        <v>14.783980369673589</v>
      </c>
      <c r="L244" s="99">
        <v>14.720185948802477</v>
      </c>
      <c r="M244" s="99">
        <v>15.397355417506173</v>
      </c>
      <c r="N244" s="99">
        <v>15.317019341368191</v>
      </c>
      <c r="O244" s="99">
        <v>15.20970341302262</v>
      </c>
      <c r="P244" s="99">
        <v>14.860423475952881</v>
      </c>
      <c r="Q244" s="99">
        <v>13.885231325598358</v>
      </c>
      <c r="R244" s="99">
        <v>13.444822716029048</v>
      </c>
      <c r="S244" s="99">
        <v>12.970289528777057</v>
      </c>
      <c r="T244" s="99">
        <v>12.60629350072834</v>
      </c>
      <c r="U244" s="99">
        <v>12.055631593543325</v>
      </c>
      <c r="V244" s="99">
        <v>11.775148447424508</v>
      </c>
      <c r="W244" s="99">
        <v>11.227736820960171</v>
      </c>
      <c r="X244" s="99">
        <v>10.390511998150165</v>
      </c>
      <c r="Y244" s="99">
        <v>10.512567921863116</v>
      </c>
      <c r="DA244" s="63" t="s">
        <v>2876</v>
      </c>
    </row>
    <row r="245" spans="1:105" ht="12" customHeight="1" x14ac:dyDescent="0.25">
      <c r="A245" s="108" t="s">
        <v>52</v>
      </c>
      <c r="B245" s="99">
        <v>2.7887650061247427</v>
      </c>
      <c r="C245" s="99">
        <v>2.8309799969252598</v>
      </c>
      <c r="D245" s="99">
        <v>2.8090185782372905</v>
      </c>
      <c r="E245" s="99">
        <v>2.8044968300687674</v>
      </c>
      <c r="F245" s="99">
        <v>2.7755207248745011</v>
      </c>
      <c r="G245" s="99">
        <v>2.8103946901795829</v>
      </c>
      <c r="H245" s="99">
        <v>2.8022403958702422</v>
      </c>
      <c r="I245" s="99">
        <v>2.5577896875773525</v>
      </c>
      <c r="J245" s="99">
        <v>2.6149593386781076</v>
      </c>
      <c r="K245" s="99">
        <v>2.679258762796406</v>
      </c>
      <c r="L245" s="99">
        <v>2.713863271366634</v>
      </c>
      <c r="M245" s="99">
        <v>2.7891227730032098</v>
      </c>
      <c r="N245" s="99">
        <v>2.7894270160257535</v>
      </c>
      <c r="O245" s="99">
        <v>2.7901644252510507</v>
      </c>
      <c r="P245" s="99">
        <v>2.7167638696127421</v>
      </c>
      <c r="Q245" s="99">
        <v>2.6563845973941911</v>
      </c>
      <c r="R245" s="99">
        <v>2.5952046104133206</v>
      </c>
      <c r="S245" s="99">
        <v>2.5200575144799711</v>
      </c>
      <c r="T245" s="99">
        <v>2.4405381394355694</v>
      </c>
      <c r="U245" s="99">
        <v>2.3897873113129471</v>
      </c>
      <c r="V245" s="99">
        <v>2.3780003273359864</v>
      </c>
      <c r="W245" s="99">
        <v>2.4171484545397806</v>
      </c>
      <c r="X245" s="99">
        <v>2.2614949566396714</v>
      </c>
      <c r="Y245" s="99">
        <v>2.1325093122789336</v>
      </c>
      <c r="DA245" s="63" t="s">
        <v>2877</v>
      </c>
    </row>
    <row r="246" spans="1:105" ht="12" customHeight="1" x14ac:dyDescent="0.25">
      <c r="A246" s="121" t="s">
        <v>54</v>
      </c>
      <c r="B246" s="123">
        <v>1.8526294432605575</v>
      </c>
      <c r="C246" s="123">
        <v>1.9203276987931004</v>
      </c>
      <c r="D246" s="123">
        <v>1.9141744191836652</v>
      </c>
      <c r="E246" s="123">
        <v>1.9402626098943436</v>
      </c>
      <c r="F246" s="123">
        <v>1.8988923347485289</v>
      </c>
      <c r="G246" s="123">
        <v>1.9636716815739084</v>
      </c>
      <c r="H246" s="123">
        <v>1.8568795308351258</v>
      </c>
      <c r="I246" s="123">
        <v>1.8811050646495047</v>
      </c>
      <c r="J246" s="123">
        <v>1.9874856798318292</v>
      </c>
      <c r="K246" s="123">
        <v>2.1413443254951288</v>
      </c>
      <c r="L246" s="123">
        <v>2.1388743337200742</v>
      </c>
      <c r="M246" s="123">
        <v>2.124357027021782</v>
      </c>
      <c r="N246" s="123">
        <v>2.1726597959624621</v>
      </c>
      <c r="O246" s="123">
        <v>2.1942506950644622</v>
      </c>
      <c r="P246" s="123">
        <v>2.1644826248459719</v>
      </c>
      <c r="Q246" s="123">
        <v>2.1676126967031317</v>
      </c>
      <c r="R246" s="123">
        <v>2.1308133300539973</v>
      </c>
      <c r="S246" s="123">
        <v>2.1048094395567167</v>
      </c>
      <c r="T246" s="123">
        <v>2.1217743583872153</v>
      </c>
      <c r="U246" s="123">
        <v>2.1121465975418254</v>
      </c>
      <c r="V246" s="123">
        <v>2.7619932229526096</v>
      </c>
      <c r="W246" s="123">
        <v>2.6888609890323796</v>
      </c>
      <c r="X246" s="123">
        <v>2.4661119981882389</v>
      </c>
      <c r="Y246" s="123">
        <v>2.2626214054072888</v>
      </c>
      <c r="DA246" s="130" t="s">
        <v>2878</v>
      </c>
    </row>
    <row r="247" spans="1:105" ht="12" customHeight="1" x14ac:dyDescent="0.25">
      <c r="A247" s="97" t="s">
        <v>50</v>
      </c>
      <c r="B247" s="99">
        <v>1.6594814458709102</v>
      </c>
      <c r="C247" s="99">
        <v>2.5583451537456781</v>
      </c>
      <c r="D247" s="99">
        <v>2.402788366672111</v>
      </c>
      <c r="E247" s="99">
        <v>2.7252276502679997</v>
      </c>
      <c r="F247" s="99">
        <v>2.3214919820237911</v>
      </c>
      <c r="G247" s="99">
        <v>2.8585244863811972</v>
      </c>
      <c r="H247" s="99">
        <v>1.493473181163637</v>
      </c>
      <c r="I247" s="99">
        <v>1.9820197885436819</v>
      </c>
      <c r="J247" s="99">
        <v>2.7815618998878859</v>
      </c>
      <c r="K247" s="99">
        <v>3.2549532177864813</v>
      </c>
      <c r="L247" s="99">
        <v>2.5526039442709911</v>
      </c>
      <c r="M247" s="99">
        <v>2.4572000707925103</v>
      </c>
      <c r="N247" s="99">
        <v>2.0500056389698873</v>
      </c>
      <c r="O247" s="99">
        <v>2.7879717767464336</v>
      </c>
      <c r="P247" s="99">
        <v>2.6493602184137508</v>
      </c>
      <c r="Q247" s="99">
        <v>3.2477823869383196</v>
      </c>
      <c r="R247" s="99">
        <v>2.5730196987680474</v>
      </c>
      <c r="S247" s="99">
        <v>2.6444788226681397</v>
      </c>
      <c r="T247" s="99">
        <v>2.7455387518628811</v>
      </c>
      <c r="U247" s="99">
        <v>2.8104714690700581</v>
      </c>
      <c r="V247" s="99">
        <v>3.636161590965989</v>
      </c>
      <c r="W247" s="99">
        <v>3.8265161402601899</v>
      </c>
      <c r="X247" s="99">
        <v>3.4068614248343807</v>
      </c>
      <c r="Y247" s="99">
        <v>2.9200604046746608</v>
      </c>
      <c r="DA247" s="63" t="s">
        <v>2879</v>
      </c>
    </row>
    <row r="248" spans="1:105" ht="12" customHeight="1" x14ac:dyDescent="0.25">
      <c r="A248" s="109" t="s">
        <v>120</v>
      </c>
      <c r="B248" s="110">
        <v>1.8739249796916209</v>
      </c>
      <c r="C248" s="110">
        <v>1.8449993967527885</v>
      </c>
      <c r="D248" s="110">
        <v>1.8537701841626677</v>
      </c>
      <c r="E248" s="110">
        <v>1.8394127833930276</v>
      </c>
      <c r="F248" s="110">
        <v>1.8473160562938273</v>
      </c>
      <c r="G248" s="110">
        <v>1.8584461881409986</v>
      </c>
      <c r="H248" s="110">
        <v>1.8969480742721727</v>
      </c>
      <c r="I248" s="110">
        <v>1.8701254819916344</v>
      </c>
      <c r="J248" s="110">
        <v>1.8956998714933879</v>
      </c>
      <c r="K248" s="110">
        <v>2.0147075535679639</v>
      </c>
      <c r="L248" s="110">
        <v>2.0968454325768562</v>
      </c>
      <c r="M248" s="110">
        <v>2.0969413412048996</v>
      </c>
      <c r="N248" s="110">
        <v>2.1815574911117315</v>
      </c>
      <c r="O248" s="110">
        <v>2.1526020414880533</v>
      </c>
      <c r="P248" s="110">
        <v>2.1293515737298367</v>
      </c>
      <c r="Q248" s="110">
        <v>2.0894186298157704</v>
      </c>
      <c r="R248" s="110">
        <v>2.0990583869484731</v>
      </c>
      <c r="S248" s="110">
        <v>2.0677112943495208</v>
      </c>
      <c r="T248" s="110">
        <v>2.0807112765259026</v>
      </c>
      <c r="U248" s="110">
        <v>2.0679441421760685</v>
      </c>
      <c r="V248" s="110">
        <v>2.7090257983428345</v>
      </c>
      <c r="W248" s="110">
        <v>2.6250184907960517</v>
      </c>
      <c r="X248" s="110">
        <v>2.4195044560202992</v>
      </c>
      <c r="Y248" s="110">
        <v>2.2345727732555636</v>
      </c>
      <c r="DA248" s="60" t="s">
        <v>2880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148.95375631371095</v>
      </c>
      <c r="C250" s="118">
        <f t="shared" si="115"/>
        <v>158.28747010601126</v>
      </c>
      <c r="D250" s="118">
        <f t="shared" si="115"/>
        <v>159.31653881108619</v>
      </c>
      <c r="E250" s="118">
        <f t="shared" si="115"/>
        <v>166.4469714222833</v>
      </c>
      <c r="F250" s="118">
        <f t="shared" si="115"/>
        <v>157.30195565764856</v>
      </c>
      <c r="G250" s="118">
        <f t="shared" si="115"/>
        <v>154.8111615366696</v>
      </c>
      <c r="H250" s="118">
        <f t="shared" si="115"/>
        <v>157.84610581836313</v>
      </c>
      <c r="I250" s="118">
        <f t="shared" si="115"/>
        <v>158.03430515310322</v>
      </c>
      <c r="J250" s="118">
        <f t="shared" si="115"/>
        <v>154.64532519949347</v>
      </c>
      <c r="K250" s="118">
        <f t="shared" si="115"/>
        <v>163.73036005995698</v>
      </c>
      <c r="L250" s="118">
        <f t="shared" si="115"/>
        <v>181.74235249647785</v>
      </c>
      <c r="M250" s="118">
        <f t="shared" si="115"/>
        <v>157.55466763335278</v>
      </c>
      <c r="N250" s="118">
        <f t="shared" si="115"/>
        <v>172.09194329701313</v>
      </c>
      <c r="O250" s="118">
        <f t="shared" si="115"/>
        <v>164.85011348478102</v>
      </c>
      <c r="P250" s="118">
        <f t="shared" si="115"/>
        <v>161.53943449988415</v>
      </c>
      <c r="Q250" s="118">
        <f t="shared" si="115"/>
        <v>156.20717883113707</v>
      </c>
      <c r="R250" s="118">
        <f t="shared" ref="R250:V250" si="116">R251+R254+R256+R265</f>
        <v>172.23965280780521</v>
      </c>
      <c r="S250" s="118">
        <f t="shared" si="116"/>
        <v>169.92377090337473</v>
      </c>
      <c r="T250" s="118">
        <f t="shared" si="116"/>
        <v>166.54927329059353</v>
      </c>
      <c r="U250" s="118">
        <f t="shared" si="116"/>
        <v>163.82217332172647</v>
      </c>
      <c r="V250" s="118">
        <f t="shared" si="116"/>
        <v>153.3260202306187</v>
      </c>
      <c r="W250" s="118">
        <f t="shared" ref="W250:Y250" si="117">W251+W254+W256+W265</f>
        <v>174.69915616255045</v>
      </c>
      <c r="X250" s="118">
        <f t="shared" si="117"/>
        <v>162.62542087322447</v>
      </c>
      <c r="Y250" s="118">
        <f t="shared" si="117"/>
        <v>163.77952712869211</v>
      </c>
      <c r="DA250" s="129" t="s">
        <v>3031</v>
      </c>
    </row>
    <row r="251" spans="1:105" ht="12" customHeight="1" x14ac:dyDescent="0.25">
      <c r="A251" s="121" t="s">
        <v>57</v>
      </c>
      <c r="B251" s="123">
        <f t="shared" ref="B251:Q251" si="118">SUM(B252:B253)</f>
        <v>133.40249309870148</v>
      </c>
      <c r="C251" s="123">
        <f t="shared" si="118"/>
        <v>142.65115885051259</v>
      </c>
      <c r="D251" s="123">
        <f t="shared" si="118"/>
        <v>143.66945804561186</v>
      </c>
      <c r="E251" s="123">
        <f t="shared" si="118"/>
        <v>150.68931294199993</v>
      </c>
      <c r="F251" s="123">
        <f t="shared" si="118"/>
        <v>141.62519615888422</v>
      </c>
      <c r="G251" s="123">
        <f t="shared" si="118"/>
        <v>139.15901200197197</v>
      </c>
      <c r="H251" s="123">
        <f t="shared" si="118"/>
        <v>142.21629051132516</v>
      </c>
      <c r="I251" s="123">
        <f t="shared" si="118"/>
        <v>142.65738743741218</v>
      </c>
      <c r="J251" s="123">
        <f t="shared" si="118"/>
        <v>139.37331377189653</v>
      </c>
      <c r="K251" s="123">
        <f t="shared" si="118"/>
        <v>147.98530884367892</v>
      </c>
      <c r="L251" s="123">
        <f t="shared" si="118"/>
        <v>165.76970856836689</v>
      </c>
      <c r="M251" s="123">
        <f t="shared" si="118"/>
        <v>141.28602219624605</v>
      </c>
      <c r="N251" s="123">
        <f t="shared" si="118"/>
        <v>155.70798178425201</v>
      </c>
      <c r="O251" s="123">
        <f t="shared" si="118"/>
        <v>148.28960668788517</v>
      </c>
      <c r="P251" s="123">
        <f t="shared" si="118"/>
        <v>145.523369659086</v>
      </c>
      <c r="Q251" s="123">
        <f t="shared" si="118"/>
        <v>140.17469924841348</v>
      </c>
      <c r="R251" s="123">
        <f t="shared" ref="R251:V251" si="119">SUM(R252:R253)</f>
        <v>156.50911667791627</v>
      </c>
      <c r="S251" s="123">
        <f t="shared" si="119"/>
        <v>154.61625232711575</v>
      </c>
      <c r="T251" s="123">
        <f t="shared" si="119"/>
        <v>151.73791335063262</v>
      </c>
      <c r="U251" s="123">
        <f t="shared" si="119"/>
        <v>149.04656889100877</v>
      </c>
      <c r="V251" s="123">
        <f t="shared" si="119"/>
        <v>138.13454544873048</v>
      </c>
      <c r="W251" s="123">
        <f t="shared" ref="W251:Y251" si="120">SUM(W252:W253)</f>
        <v>159.57795755348027</v>
      </c>
      <c r="X251" s="123">
        <f t="shared" si="120"/>
        <v>148.49415475763931</v>
      </c>
      <c r="Y251" s="123">
        <f t="shared" si="120"/>
        <v>149.77699133876177</v>
      </c>
      <c r="DA251" s="130" t="s">
        <v>3032</v>
      </c>
    </row>
    <row r="252" spans="1:105" ht="12" customHeight="1" x14ac:dyDescent="0.25">
      <c r="A252" s="97" t="s">
        <v>198</v>
      </c>
      <c r="B252" s="99">
        <v>132.78557475949822</v>
      </c>
      <c r="C252" s="99">
        <v>141.99333279634379</v>
      </c>
      <c r="D252" s="99">
        <v>143.02351457647572</v>
      </c>
      <c r="E252" s="99">
        <v>150.0219046913686</v>
      </c>
      <c r="F252" s="99">
        <v>141.015720503468</v>
      </c>
      <c r="G252" s="99">
        <v>138.57097715871453</v>
      </c>
      <c r="H252" s="99">
        <v>141.62508455920681</v>
      </c>
      <c r="I252" s="99">
        <v>142.07311612834292</v>
      </c>
      <c r="J252" s="99">
        <v>138.81294410010929</v>
      </c>
      <c r="K252" s="99">
        <v>147.39666360322985</v>
      </c>
      <c r="L252" s="99">
        <v>165.11445605818531</v>
      </c>
      <c r="M252" s="99">
        <v>140.73917634927079</v>
      </c>
      <c r="N252" s="99">
        <v>155.10942151305287</v>
      </c>
      <c r="O252" s="99">
        <v>147.72766793182009</v>
      </c>
      <c r="P252" s="99">
        <v>144.97755700156387</v>
      </c>
      <c r="Q252" s="99">
        <v>139.65470019500401</v>
      </c>
      <c r="R252" s="99">
        <v>155.92980768068574</v>
      </c>
      <c r="S252" s="99">
        <v>154.04963028844861</v>
      </c>
      <c r="T252" s="99">
        <v>151.18779089223779</v>
      </c>
      <c r="U252" s="99">
        <v>148.50930361353932</v>
      </c>
      <c r="V252" s="99">
        <v>137.63844790709717</v>
      </c>
      <c r="W252" s="99">
        <v>159.00255756857075</v>
      </c>
      <c r="X252" s="99">
        <v>147.96234360372569</v>
      </c>
      <c r="Y252" s="99">
        <v>149.24094210833448</v>
      </c>
      <c r="DA252" s="63" t="s">
        <v>3033</v>
      </c>
    </row>
    <row r="253" spans="1:105" ht="12" customHeight="1" x14ac:dyDescent="0.25">
      <c r="A253" s="97" t="s">
        <v>53</v>
      </c>
      <c r="B253" s="99">
        <v>0.61691833920326455</v>
      </c>
      <c r="C253" s="99">
        <v>0.65782605416878515</v>
      </c>
      <c r="D253" s="99">
        <v>0.64594346913614087</v>
      </c>
      <c r="E253" s="99">
        <v>0.6674082506313318</v>
      </c>
      <c r="F253" s="99">
        <v>0.60947565541621418</v>
      </c>
      <c r="G253" s="99">
        <v>0.5880348432574436</v>
      </c>
      <c r="H253" s="99">
        <v>0.59120595211834204</v>
      </c>
      <c r="I253" s="99">
        <v>0.58427130906926705</v>
      </c>
      <c r="J253" s="99">
        <v>0.56036967178723962</v>
      </c>
      <c r="K253" s="99">
        <v>0.58864524044907951</v>
      </c>
      <c r="L253" s="99">
        <v>0.65525251018159447</v>
      </c>
      <c r="M253" s="99">
        <v>0.54684584697525174</v>
      </c>
      <c r="N253" s="99">
        <v>0.59856027119916111</v>
      </c>
      <c r="O253" s="99">
        <v>0.56193875606507682</v>
      </c>
      <c r="P253" s="99">
        <v>0.54581265752214103</v>
      </c>
      <c r="Q253" s="99">
        <v>0.51999905340945773</v>
      </c>
      <c r="R253" s="99">
        <v>0.57930899723053642</v>
      </c>
      <c r="S253" s="99">
        <v>0.5666220386671289</v>
      </c>
      <c r="T253" s="99">
        <v>0.55012245839482887</v>
      </c>
      <c r="U253" s="99">
        <v>0.5372652774694695</v>
      </c>
      <c r="V253" s="99">
        <v>0.49609754163331232</v>
      </c>
      <c r="W253" s="99">
        <v>0.57539998490952815</v>
      </c>
      <c r="X253" s="99">
        <v>0.53181115391363587</v>
      </c>
      <c r="Y253" s="99">
        <v>0.53604923042728381</v>
      </c>
      <c r="DA253" s="63" t="s">
        <v>3034</v>
      </c>
    </row>
    <row r="254" spans="1:105" ht="12" customHeight="1" x14ac:dyDescent="0.25">
      <c r="A254" s="121" t="s">
        <v>92</v>
      </c>
      <c r="B254" s="123">
        <f t="shared" ref="B254:Y254" si="121">B255</f>
        <v>0.18843378906787772</v>
      </c>
      <c r="C254" s="123">
        <f t="shared" si="121"/>
        <v>0.20460059263105221</v>
      </c>
      <c r="D254" s="123">
        <f t="shared" si="121"/>
        <v>0.22149375220372675</v>
      </c>
      <c r="E254" s="123">
        <f t="shared" si="121"/>
        <v>0.28535041740803763</v>
      </c>
      <c r="F254" s="123">
        <f t="shared" si="121"/>
        <v>0.25435669002504324</v>
      </c>
      <c r="G254" s="123">
        <f t="shared" si="121"/>
        <v>0.27920752822616646</v>
      </c>
      <c r="H254" s="123">
        <f t="shared" si="121"/>
        <v>0.30381276038848143</v>
      </c>
      <c r="I254" s="123">
        <f t="shared" si="121"/>
        <v>0.31622532114117324</v>
      </c>
      <c r="J254" s="123">
        <f t="shared" si="121"/>
        <v>0.35200399150383443</v>
      </c>
      <c r="K254" s="123">
        <f t="shared" si="121"/>
        <v>0.38749618337361558</v>
      </c>
      <c r="L254" s="123">
        <f t="shared" si="121"/>
        <v>0.56563724558319461</v>
      </c>
      <c r="M254" s="123">
        <f t="shared" si="121"/>
        <v>0.47421672290664102</v>
      </c>
      <c r="N254" s="123">
        <f t="shared" si="121"/>
        <v>0.48378912919140804</v>
      </c>
      <c r="O254" s="123">
        <f t="shared" si="121"/>
        <v>0.51623112503642521</v>
      </c>
      <c r="P254" s="123">
        <f t="shared" si="121"/>
        <v>0.58063119024799348</v>
      </c>
      <c r="Q254" s="123">
        <f t="shared" si="121"/>
        <v>0.56752940341263614</v>
      </c>
      <c r="R254" s="123">
        <f t="shared" si="121"/>
        <v>0.59156143309316034</v>
      </c>
      <c r="S254" s="123">
        <f t="shared" si="121"/>
        <v>0.5759948997572597</v>
      </c>
      <c r="T254" s="123">
        <f t="shared" si="121"/>
        <v>0.58889190200412467</v>
      </c>
      <c r="U254" s="123">
        <f t="shared" si="121"/>
        <v>0.64304044113789027</v>
      </c>
      <c r="V254" s="123">
        <f t="shared" si="121"/>
        <v>0.71368373457066403</v>
      </c>
      <c r="W254" s="123">
        <f t="shared" si="121"/>
        <v>0.84796596011601422</v>
      </c>
      <c r="X254" s="123">
        <f t="shared" si="121"/>
        <v>0.75279962885172369</v>
      </c>
      <c r="Y254" s="123">
        <f t="shared" si="121"/>
        <v>0.84212468908530813</v>
      </c>
      <c r="DA254" s="130" t="s">
        <v>3035</v>
      </c>
    </row>
    <row r="255" spans="1:105" ht="12" customHeight="1" x14ac:dyDescent="0.25">
      <c r="A255" s="97" t="s">
        <v>53</v>
      </c>
      <c r="B255" s="99">
        <f>RES_hhdet_tess!B129</f>
        <v>0.18843378906787772</v>
      </c>
      <c r="C255" s="99">
        <f>RES_hhdet_tess!C129</f>
        <v>0.20460059263105221</v>
      </c>
      <c r="D255" s="99">
        <f>RES_hhdet_tess!D129</f>
        <v>0.22149375220372675</v>
      </c>
      <c r="E255" s="99">
        <f>RES_hhdet_tess!E129</f>
        <v>0.28535041740803763</v>
      </c>
      <c r="F255" s="99">
        <f>RES_hhdet_tess!F129</f>
        <v>0.25435669002504324</v>
      </c>
      <c r="G255" s="99">
        <f>RES_hhdet_tess!G129</f>
        <v>0.27920752822616646</v>
      </c>
      <c r="H255" s="99">
        <f>RES_hhdet_tess!H129</f>
        <v>0.30381276038848143</v>
      </c>
      <c r="I255" s="99">
        <f>RES_hhdet_tess!I129</f>
        <v>0.31622532114117324</v>
      </c>
      <c r="J255" s="99">
        <f>RES_hhdet_tess!J129</f>
        <v>0.35200399150383443</v>
      </c>
      <c r="K255" s="99">
        <f>RES_hhdet_tess!K129</f>
        <v>0.38749618337361558</v>
      </c>
      <c r="L255" s="99">
        <f>RES_hhdet_tess!L129</f>
        <v>0.56563724558319461</v>
      </c>
      <c r="M255" s="99">
        <f>RES_hhdet_tess!M129</f>
        <v>0.47421672290664102</v>
      </c>
      <c r="N255" s="99">
        <f>RES_hhdet_tess!N129</f>
        <v>0.48378912919140804</v>
      </c>
      <c r="O255" s="99">
        <f>RES_hhdet_tess!O129</f>
        <v>0.51623112503642521</v>
      </c>
      <c r="P255" s="99">
        <f>RES_hhdet_tess!P129</f>
        <v>0.58063119024799348</v>
      </c>
      <c r="Q255" s="99">
        <f>RES_hhdet_tess!Q129</f>
        <v>0.56752940341263614</v>
      </c>
      <c r="R255" s="99">
        <f>RES_hhdet_tess!R129</f>
        <v>0.59156143309316034</v>
      </c>
      <c r="S255" s="99">
        <f>RES_hhdet_tess!S129</f>
        <v>0.5759948997572597</v>
      </c>
      <c r="T255" s="99">
        <f>RES_hhdet_tess!T129</f>
        <v>0.58889190200412467</v>
      </c>
      <c r="U255" s="99">
        <f>RES_hhdet_tess!U129</f>
        <v>0.64304044113789027</v>
      </c>
      <c r="V255" s="99">
        <f>RES_hhdet_tess!V129</f>
        <v>0.71368373457066403</v>
      </c>
      <c r="W255" s="99">
        <f>RES_hhdet_tess!W129</f>
        <v>0.84796596011601422</v>
      </c>
      <c r="X255" s="99">
        <f>RES_hhdet_tess!X129</f>
        <v>0.75279962885172369</v>
      </c>
      <c r="Y255" s="99">
        <f>RES_hhdet_tess!Y129</f>
        <v>0.84212468908530813</v>
      </c>
      <c r="DA255" s="63" t="s">
        <v>3036</v>
      </c>
    </row>
    <row r="256" spans="1:105" ht="12" customHeight="1" x14ac:dyDescent="0.25">
      <c r="A256" s="121" t="s">
        <v>55</v>
      </c>
      <c r="B256" s="123">
        <v>13.976711592643062</v>
      </c>
      <c r="C256" s="123">
        <v>14.005355235429086</v>
      </c>
      <c r="D256" s="123">
        <v>13.998996822618375</v>
      </c>
      <c r="E256" s="123">
        <v>14.028202162666586</v>
      </c>
      <c r="F256" s="123">
        <v>13.996692981185969</v>
      </c>
      <c r="G256" s="123">
        <v>13.899828296977843</v>
      </c>
      <c r="H256" s="123">
        <v>13.906564515066297</v>
      </c>
      <c r="I256" s="123">
        <v>13.626562059838454</v>
      </c>
      <c r="J256" s="123">
        <v>13.415923610375287</v>
      </c>
      <c r="K256" s="123">
        <v>13.737652241872215</v>
      </c>
      <c r="L256" s="123">
        <v>13.770375903110368</v>
      </c>
      <c r="M256" s="123">
        <v>14.157557278131398</v>
      </c>
      <c r="N256" s="123">
        <v>14.212532061618786</v>
      </c>
      <c r="O256" s="123">
        <v>14.341235482385816</v>
      </c>
      <c r="P256" s="123">
        <v>13.750055603251269</v>
      </c>
      <c r="Q256" s="123">
        <v>13.775601041490495</v>
      </c>
      <c r="R256" s="123">
        <v>13.459907494038001</v>
      </c>
      <c r="S256" s="123">
        <v>13.055899167364403</v>
      </c>
      <c r="T256" s="123">
        <v>12.51234488983202</v>
      </c>
      <c r="U256" s="123">
        <v>12.403942588225323</v>
      </c>
      <c r="V256" s="123">
        <v>12.183131485103642</v>
      </c>
      <c r="W256" s="123">
        <v>12.006904028261008</v>
      </c>
      <c r="X256" s="123">
        <v>11.26707184396073</v>
      </c>
      <c r="Y256" s="123">
        <v>11.192011620984474</v>
      </c>
      <c r="DA256" s="130" t="s">
        <v>3037</v>
      </c>
    </row>
    <row r="257" spans="1:105" ht="12" customHeight="1" x14ac:dyDescent="0.25">
      <c r="A257" s="97" t="s">
        <v>128</v>
      </c>
      <c r="B257" s="99">
        <v>13.972924131521307</v>
      </c>
      <c r="C257" s="99">
        <v>14.004580696968327</v>
      </c>
      <c r="D257" s="99">
        <v>13.996794169744454</v>
      </c>
      <c r="E257" s="99">
        <v>14.038664611199371</v>
      </c>
      <c r="F257" s="99">
        <v>14.011972445882931</v>
      </c>
      <c r="G257" s="99">
        <v>13.891499806440667</v>
      </c>
      <c r="H257" s="99">
        <v>13.902306603923451</v>
      </c>
      <c r="I257" s="99">
        <v>13.628188072653678</v>
      </c>
      <c r="J257" s="99">
        <v>13.41856150321397</v>
      </c>
      <c r="K257" s="99">
        <v>13.739410238265823</v>
      </c>
      <c r="L257" s="99">
        <v>13.773545961658392</v>
      </c>
      <c r="M257" s="99">
        <v>14.154142508582016</v>
      </c>
      <c r="N257" s="99">
        <v>14.212457559393334</v>
      </c>
      <c r="O257" s="99">
        <v>14.345108989308367</v>
      </c>
      <c r="P257" s="99">
        <v>13.749203655386307</v>
      </c>
      <c r="Q257" s="99">
        <v>13.78369630066625</v>
      </c>
      <c r="R257" s="99">
        <v>13.462639671575003</v>
      </c>
      <c r="S257" s="99">
        <v>13.059324006102464</v>
      </c>
      <c r="T257" s="99">
        <v>12.51226954595043</v>
      </c>
      <c r="U257" s="99">
        <v>12.410131106952603</v>
      </c>
      <c r="V257" s="99">
        <v>12.184300077267554</v>
      </c>
      <c r="W257" s="99">
        <v>12.012274801791678</v>
      </c>
      <c r="X257" s="99">
        <v>11.276183557016056</v>
      </c>
      <c r="Y257" s="99">
        <v>11.198706556622527</v>
      </c>
      <c r="DA257" s="63" t="s">
        <v>3038</v>
      </c>
    </row>
    <row r="258" spans="1:105" ht="12" customHeight="1" x14ac:dyDescent="0.25">
      <c r="A258" s="97" t="s">
        <v>127</v>
      </c>
      <c r="B258" s="99">
        <v>13.972924131521308</v>
      </c>
      <c r="C258" s="99">
        <v>14.004234240973366</v>
      </c>
      <c r="D258" s="99">
        <v>13.996781932009354</v>
      </c>
      <c r="E258" s="99">
        <v>14.03848282491918</v>
      </c>
      <c r="F258" s="99">
        <v>14.011010065673164</v>
      </c>
      <c r="G258" s="99">
        <v>13.889714637756445</v>
      </c>
      <c r="H258" s="99">
        <v>13.892540199145513</v>
      </c>
      <c r="I258" s="99">
        <v>13.617116983096365</v>
      </c>
      <c r="J258" s="99">
        <v>13.402170060454376</v>
      </c>
      <c r="K258" s="99">
        <v>13.724820146713352</v>
      </c>
      <c r="L258" s="99">
        <v>13.758550964191414</v>
      </c>
      <c r="M258" s="99">
        <v>14.14097183360701</v>
      </c>
      <c r="N258" s="99">
        <v>14.201570407172325</v>
      </c>
      <c r="O258" s="99">
        <v>14.334465989071525</v>
      </c>
      <c r="P258" s="99">
        <v>13.726649540745953</v>
      </c>
      <c r="Q258" s="99">
        <v>13.750737154917985</v>
      </c>
      <c r="R258" s="99">
        <v>13.429811816846062</v>
      </c>
      <c r="S258" s="99">
        <v>13.024295091146154</v>
      </c>
      <c r="T258" s="99">
        <v>12.476193123181995</v>
      </c>
      <c r="U258" s="99">
        <v>12.369474973483195</v>
      </c>
      <c r="V258" s="99">
        <v>12.145653052789683</v>
      </c>
      <c r="W258" s="99">
        <v>11.973618809944544</v>
      </c>
      <c r="X258" s="99">
        <v>11.243934800648431</v>
      </c>
      <c r="Y258" s="99">
        <v>11.175914640621935</v>
      </c>
      <c r="DA258" s="63" t="s">
        <v>3039</v>
      </c>
    </row>
    <row r="259" spans="1:105" ht="12" customHeight="1" x14ac:dyDescent="0.25">
      <c r="A259" s="100" t="s">
        <v>198</v>
      </c>
      <c r="B259" s="102">
        <v>11.23868295107386</v>
      </c>
      <c r="C259" s="102">
        <v>11.17730998866856</v>
      </c>
      <c r="D259" s="102">
        <v>11.199405592770029</v>
      </c>
      <c r="E259" s="102">
        <v>11.180576549390361</v>
      </c>
      <c r="F259" s="102">
        <v>11.173506872379608</v>
      </c>
      <c r="G259" s="102">
        <v>11.124789094603578</v>
      </c>
      <c r="H259" s="102">
        <v>11.117750247447946</v>
      </c>
      <c r="I259" s="102">
        <v>11.052089065514423</v>
      </c>
      <c r="J259" s="102">
        <v>10.773939155455675</v>
      </c>
      <c r="K259" s="102">
        <v>11.03745384301536</v>
      </c>
      <c r="L259" s="102">
        <v>11.029465787812438</v>
      </c>
      <c r="M259" s="102">
        <v>11.377495910413849</v>
      </c>
      <c r="N259" s="102">
        <v>11.415249474395715</v>
      </c>
      <c r="O259" s="102">
        <v>11.506491404926569</v>
      </c>
      <c r="P259" s="102">
        <v>11.027048822662959</v>
      </c>
      <c r="Q259" s="102">
        <v>11.029074271331677</v>
      </c>
      <c r="R259" s="102">
        <v>10.800360644044817</v>
      </c>
      <c r="S259" s="102">
        <v>10.475290373238916</v>
      </c>
      <c r="T259" s="102">
        <v>10.04444166162258</v>
      </c>
      <c r="U259" s="102">
        <v>9.9479834921320229</v>
      </c>
      <c r="V259" s="102">
        <v>9.758058148081405</v>
      </c>
      <c r="W259" s="102">
        <v>9.5104730878710662</v>
      </c>
      <c r="X259" s="102">
        <v>8.9291687926667933</v>
      </c>
      <c r="Y259" s="102">
        <v>9.0194472405253343</v>
      </c>
      <c r="DA259" s="131" t="s">
        <v>3040</v>
      </c>
    </row>
    <row r="260" spans="1:105" ht="12" customHeight="1" x14ac:dyDescent="0.25">
      <c r="A260" s="103" t="s">
        <v>52</v>
      </c>
      <c r="B260" s="105">
        <v>2.7342411804474511</v>
      </c>
      <c r="C260" s="105">
        <v>2.8269242523048055</v>
      </c>
      <c r="D260" s="105">
        <v>2.7973763392393232</v>
      </c>
      <c r="E260" s="105">
        <v>2.85790627552882</v>
      </c>
      <c r="F260" s="105">
        <v>2.8375031932935513</v>
      </c>
      <c r="G260" s="105">
        <v>2.7649255431528657</v>
      </c>
      <c r="H260" s="105">
        <v>2.7747899516975694</v>
      </c>
      <c r="I260" s="105">
        <v>2.5650279175819426</v>
      </c>
      <c r="J260" s="105">
        <v>2.6282309049986985</v>
      </c>
      <c r="K260" s="105">
        <v>2.6873663036979889</v>
      </c>
      <c r="L260" s="105">
        <v>2.7290851763789745</v>
      </c>
      <c r="M260" s="105">
        <v>2.7634759231931589</v>
      </c>
      <c r="N260" s="105">
        <v>2.7863209327766096</v>
      </c>
      <c r="O260" s="105">
        <v>2.8279745841449571</v>
      </c>
      <c r="P260" s="105">
        <v>2.6996007180829937</v>
      </c>
      <c r="Q260" s="105">
        <v>2.7216628835863097</v>
      </c>
      <c r="R260" s="105">
        <v>2.6294511728012444</v>
      </c>
      <c r="S260" s="105">
        <v>2.5490047179072373</v>
      </c>
      <c r="T260" s="105">
        <v>2.4317514615594162</v>
      </c>
      <c r="U260" s="105">
        <v>2.4214914813511728</v>
      </c>
      <c r="V260" s="105">
        <v>2.387594904708279</v>
      </c>
      <c r="W260" s="105">
        <v>2.4631457220734796</v>
      </c>
      <c r="X260" s="105">
        <v>2.3147660079816381</v>
      </c>
      <c r="Y260" s="105">
        <v>2.1564674000965991</v>
      </c>
      <c r="DA260" s="132" t="s">
        <v>3041</v>
      </c>
    </row>
    <row r="261" spans="1:105" ht="12" customHeight="1" x14ac:dyDescent="0.25">
      <c r="A261" s="106" t="s">
        <v>122</v>
      </c>
      <c r="B261" s="102">
        <v>14.251711128329827</v>
      </c>
      <c r="C261" s="102">
        <v>14.024393633202097</v>
      </c>
      <c r="D261" s="102">
        <v>14.05508577457106</v>
      </c>
      <c r="E261" s="102">
        <v>13.77547094348054</v>
      </c>
      <c r="F261" s="102">
        <v>13.705083000845528</v>
      </c>
      <c r="G261" s="102">
        <v>14.118520953774397</v>
      </c>
      <c r="H261" s="102">
        <v>14.030009469540799</v>
      </c>
      <c r="I261" s="102">
        <v>13.579917363905183</v>
      </c>
      <c r="J261" s="102">
        <v>13.351729732742342</v>
      </c>
      <c r="K261" s="102">
        <v>13.69308088148169</v>
      </c>
      <c r="L261" s="102">
        <v>13.688294785321071</v>
      </c>
      <c r="M261" s="102">
        <v>14.273126531981557</v>
      </c>
      <c r="N261" s="102">
        <v>14.21560416375028</v>
      </c>
      <c r="O261" s="102">
        <v>14.139634150515002</v>
      </c>
      <c r="P261" s="102">
        <v>13.810354607128255</v>
      </c>
      <c r="Q261" s="102">
        <v>13.450893929125838</v>
      </c>
      <c r="R261" s="102">
        <v>13.25364261426402</v>
      </c>
      <c r="S261" s="102">
        <v>12.873709785224792</v>
      </c>
      <c r="T261" s="102">
        <v>12.518104499402671</v>
      </c>
      <c r="U261" s="102">
        <v>12.214121343359411</v>
      </c>
      <c r="V261" s="102">
        <v>12.095930925404373</v>
      </c>
      <c r="W261" s="102">
        <v>11.750250365409256</v>
      </c>
      <c r="X261" s="102">
        <v>10.988520614091062</v>
      </c>
      <c r="Y261" s="102">
        <v>11.056059383125985</v>
      </c>
      <c r="DA261" s="131" t="s">
        <v>3042</v>
      </c>
    </row>
    <row r="262" spans="1:105" ht="12" customHeight="1" x14ac:dyDescent="0.25">
      <c r="A262" s="107" t="s">
        <v>121</v>
      </c>
      <c r="B262" s="105">
        <v>14.251711128329823</v>
      </c>
      <c r="C262" s="105">
        <v>14.024283732990856</v>
      </c>
      <c r="D262" s="105">
        <v>14.055031607756964</v>
      </c>
      <c r="E262" s="105">
        <v>13.776017490151871</v>
      </c>
      <c r="F262" s="105">
        <v>13.704816503559963</v>
      </c>
      <c r="G262" s="105">
        <v>14.118250265789237</v>
      </c>
      <c r="H262" s="105">
        <v>14.03026233417301</v>
      </c>
      <c r="I262" s="105">
        <v>13.578698766241679</v>
      </c>
      <c r="J262" s="105">
        <v>13.334525659063102</v>
      </c>
      <c r="K262" s="105">
        <v>13.683688933425353</v>
      </c>
      <c r="L262" s="105">
        <v>13.681828688732894</v>
      </c>
      <c r="M262" s="105">
        <v>14.272517880019997</v>
      </c>
      <c r="N262" s="105">
        <v>14.217642922562765</v>
      </c>
      <c r="O262" s="105">
        <v>14.142638292275803</v>
      </c>
      <c r="P262" s="105">
        <v>13.814120304852135</v>
      </c>
      <c r="Q262" s="105">
        <v>13.420309637662525</v>
      </c>
      <c r="R262" s="105">
        <v>13.255342985064315</v>
      </c>
      <c r="S262" s="105">
        <v>12.876598761687214</v>
      </c>
      <c r="T262" s="105">
        <v>12.522335404648935</v>
      </c>
      <c r="U262" s="105">
        <v>12.20750179879839</v>
      </c>
      <c r="V262" s="105">
        <v>12.098024715451331</v>
      </c>
      <c r="W262" s="105">
        <v>11.749735836597891</v>
      </c>
      <c r="X262" s="105">
        <v>10.984908055604299</v>
      </c>
      <c r="Y262" s="105">
        <v>11.052234746081615</v>
      </c>
      <c r="DA262" s="132" t="s">
        <v>3043</v>
      </c>
    </row>
    <row r="263" spans="1:105" ht="12" customHeight="1" x14ac:dyDescent="0.25">
      <c r="A263" s="108" t="s">
        <v>53</v>
      </c>
      <c r="B263" s="99">
        <v>11.462946122205084</v>
      </c>
      <c r="C263" s="99">
        <v>11.1933037360656</v>
      </c>
      <c r="D263" s="99">
        <v>11.246013029519672</v>
      </c>
      <c r="E263" s="99">
        <v>10.971520660083105</v>
      </c>
      <c r="F263" s="99">
        <v>10.929295778685463</v>
      </c>
      <c r="G263" s="99">
        <v>11.307855575609658</v>
      </c>
      <c r="H263" s="99">
        <v>11.228021938302765</v>
      </c>
      <c r="I263" s="99">
        <v>11.020909078664324</v>
      </c>
      <c r="J263" s="99">
        <v>10.719566320384994</v>
      </c>
      <c r="K263" s="99">
        <v>11.004430170628947</v>
      </c>
      <c r="L263" s="99">
        <v>10.96796541736626</v>
      </c>
      <c r="M263" s="99">
        <v>11.483395107016786</v>
      </c>
      <c r="N263" s="99">
        <v>11.428215906537012</v>
      </c>
      <c r="O263" s="99">
        <v>11.352473867024754</v>
      </c>
      <c r="P263" s="99">
        <v>11.097356435239393</v>
      </c>
      <c r="Q263" s="99">
        <v>10.763925040268333</v>
      </c>
      <c r="R263" s="99">
        <v>10.660138374650996</v>
      </c>
      <c r="S263" s="99">
        <v>10.356541247207243</v>
      </c>
      <c r="T263" s="99">
        <v>10.081797265213364</v>
      </c>
      <c r="U263" s="99">
        <v>9.8177144874854445</v>
      </c>
      <c r="V263" s="99">
        <v>9.7200243881153447</v>
      </c>
      <c r="W263" s="99">
        <v>9.3325873820581098</v>
      </c>
      <c r="X263" s="99">
        <v>8.7234130989646275</v>
      </c>
      <c r="Y263" s="99">
        <v>8.9197254338026823</v>
      </c>
      <c r="DA263" s="63" t="s">
        <v>3044</v>
      </c>
    </row>
    <row r="264" spans="1:105" ht="12" customHeight="1" x14ac:dyDescent="0.25">
      <c r="A264" s="108" t="s">
        <v>52</v>
      </c>
      <c r="B264" s="99">
        <v>2.7887650061247427</v>
      </c>
      <c r="C264" s="99">
        <v>2.8309799969252598</v>
      </c>
      <c r="D264" s="99">
        <v>2.8090185782372905</v>
      </c>
      <c r="E264" s="99">
        <v>2.8044968300687674</v>
      </c>
      <c r="F264" s="99">
        <v>2.7755207248745011</v>
      </c>
      <c r="G264" s="99">
        <v>2.8103946901795829</v>
      </c>
      <c r="H264" s="99">
        <v>2.8022403958702422</v>
      </c>
      <c r="I264" s="99">
        <v>2.5577896875773525</v>
      </c>
      <c r="J264" s="99">
        <v>2.6149593386781076</v>
      </c>
      <c r="K264" s="99">
        <v>2.679258762796406</v>
      </c>
      <c r="L264" s="99">
        <v>2.713863271366634</v>
      </c>
      <c r="M264" s="99">
        <v>2.7891227730032098</v>
      </c>
      <c r="N264" s="99">
        <v>2.7894270160257535</v>
      </c>
      <c r="O264" s="99">
        <v>2.7901644252510507</v>
      </c>
      <c r="P264" s="99">
        <v>2.7167638696127421</v>
      </c>
      <c r="Q264" s="99">
        <v>2.6563845973941911</v>
      </c>
      <c r="R264" s="99">
        <v>2.5952046104133206</v>
      </c>
      <c r="S264" s="99">
        <v>2.5200575144799711</v>
      </c>
      <c r="T264" s="99">
        <v>2.4405381394355694</v>
      </c>
      <c r="U264" s="99">
        <v>2.3897873113129471</v>
      </c>
      <c r="V264" s="99">
        <v>2.3780003273359864</v>
      </c>
      <c r="W264" s="99">
        <v>2.4171484545397806</v>
      </c>
      <c r="X264" s="99">
        <v>2.2614949566396714</v>
      </c>
      <c r="Y264" s="99">
        <v>2.1325093122789336</v>
      </c>
      <c r="DA264" s="63" t="s">
        <v>3045</v>
      </c>
    </row>
    <row r="265" spans="1:105" ht="12" customHeight="1" x14ac:dyDescent="0.25">
      <c r="A265" s="121" t="s">
        <v>54</v>
      </c>
      <c r="B265" s="123">
        <v>1.3861178332985198</v>
      </c>
      <c r="C265" s="123">
        <v>1.4263554274385652</v>
      </c>
      <c r="D265" s="123">
        <v>1.4265901906522318</v>
      </c>
      <c r="E265" s="123">
        <v>1.4441059002087437</v>
      </c>
      <c r="F265" s="123">
        <v>1.4257098275533331</v>
      </c>
      <c r="G265" s="123">
        <v>1.4731137094936235</v>
      </c>
      <c r="H265" s="123">
        <v>1.4194380315832071</v>
      </c>
      <c r="I265" s="123">
        <v>1.4341303347114371</v>
      </c>
      <c r="J265" s="123">
        <v>1.5040838257178419</v>
      </c>
      <c r="K265" s="123">
        <v>1.6199027910322232</v>
      </c>
      <c r="L265" s="123">
        <v>1.6366307794174009</v>
      </c>
      <c r="M265" s="123">
        <v>1.6368714360686722</v>
      </c>
      <c r="N265" s="123">
        <v>1.6876403219509055</v>
      </c>
      <c r="O265" s="123">
        <v>1.7030401894735889</v>
      </c>
      <c r="P265" s="123">
        <v>1.6853780472988884</v>
      </c>
      <c r="Q265" s="123">
        <v>1.6893491378204584</v>
      </c>
      <c r="R265" s="123">
        <v>1.6790672027578175</v>
      </c>
      <c r="S265" s="123">
        <v>1.6756245091373227</v>
      </c>
      <c r="T265" s="123">
        <v>1.7101231481247845</v>
      </c>
      <c r="U265" s="123">
        <v>1.7286214013544803</v>
      </c>
      <c r="V265" s="123">
        <v>2.2946595622139125</v>
      </c>
      <c r="W265" s="123">
        <v>2.2663286206931517</v>
      </c>
      <c r="X265" s="123">
        <v>2.11139464277269</v>
      </c>
      <c r="Y265" s="123">
        <v>1.9683994798605808</v>
      </c>
      <c r="DA265" s="130" t="s">
        <v>3046</v>
      </c>
    </row>
    <row r="266" spans="1:105" ht="12" customHeight="1" x14ac:dyDescent="0.25">
      <c r="A266" s="97" t="s">
        <v>50</v>
      </c>
      <c r="B266" s="99">
        <v>1.0209003338872717</v>
      </c>
      <c r="C266" s="99">
        <v>1.5775423287298571</v>
      </c>
      <c r="D266" s="99">
        <v>1.4843631396270323</v>
      </c>
      <c r="E266" s="99">
        <v>1.6863503293582882</v>
      </c>
      <c r="F266" s="99">
        <v>1.4383752991456566</v>
      </c>
      <c r="G266" s="99">
        <v>1.7734652280936365</v>
      </c>
      <c r="H266" s="99">
        <v>0.92794414381755341</v>
      </c>
      <c r="I266" s="99">
        <v>1.2323700573619873</v>
      </c>
      <c r="J266" s="99">
        <v>1.7297944561807899</v>
      </c>
      <c r="K266" s="99">
        <v>2.0245477841462112</v>
      </c>
      <c r="L266" s="99">
        <v>1.5878911360288142</v>
      </c>
      <c r="M266" s="99">
        <v>1.5286812176337223</v>
      </c>
      <c r="N266" s="99">
        <v>1.2754713352174758</v>
      </c>
      <c r="O266" s="99">
        <v>1.7348628272438291</v>
      </c>
      <c r="P266" s="99">
        <v>1.6488249510102897</v>
      </c>
      <c r="Q266" s="99">
        <v>2.0216921655920457</v>
      </c>
      <c r="R266" s="99">
        <v>1.6023016075173606</v>
      </c>
      <c r="S266" s="99">
        <v>1.647569730084508</v>
      </c>
      <c r="T266" s="99">
        <v>1.7111748036578496</v>
      </c>
      <c r="U266" s="99">
        <v>1.752800085932112</v>
      </c>
      <c r="V266" s="99">
        <v>2.2698287586166042</v>
      </c>
      <c r="W266" s="99">
        <v>2.3920621558190143</v>
      </c>
      <c r="X266" s="99">
        <v>2.1326608488297034</v>
      </c>
      <c r="Y266" s="99">
        <v>1.8301846210954085</v>
      </c>
      <c r="DA266" s="63" t="s">
        <v>3047</v>
      </c>
    </row>
    <row r="267" spans="1:105" ht="12" customHeight="1" x14ac:dyDescent="0.25">
      <c r="A267" s="109" t="s">
        <v>120</v>
      </c>
      <c r="B267" s="110">
        <v>1.4263848962196237</v>
      </c>
      <c r="C267" s="110">
        <v>1.4085053631862388</v>
      </c>
      <c r="D267" s="110">
        <v>1.4194480883735969</v>
      </c>
      <c r="E267" s="110">
        <v>1.4129831018749317</v>
      </c>
      <c r="F267" s="110">
        <v>1.4241640669408535</v>
      </c>
      <c r="G267" s="110">
        <v>1.4377954576222265</v>
      </c>
      <c r="H267" s="110">
        <v>1.4736292811548872</v>
      </c>
      <c r="I267" s="110">
        <v>1.4560819742418207</v>
      </c>
      <c r="J267" s="110">
        <v>1.4779943494882699</v>
      </c>
      <c r="K267" s="110">
        <v>1.5738875912083354</v>
      </c>
      <c r="L267" s="110">
        <v>1.6415820171376281</v>
      </c>
      <c r="M267" s="110">
        <v>1.6457828707300968</v>
      </c>
      <c r="N267" s="110">
        <v>1.7175402787388314</v>
      </c>
      <c r="O267" s="110">
        <v>1.7008078786170744</v>
      </c>
      <c r="P267" s="110">
        <v>1.6880264449794637</v>
      </c>
      <c r="Q267" s="110">
        <v>1.6652906466611099</v>
      </c>
      <c r="R267" s="110">
        <v>1.684579758165853</v>
      </c>
      <c r="S267" s="110">
        <v>1.6775530607647222</v>
      </c>
      <c r="T267" s="110">
        <v>1.7100539165083346</v>
      </c>
      <c r="U267" s="110">
        <v>1.7270909428681502</v>
      </c>
      <c r="V267" s="110">
        <v>2.2961641050064294</v>
      </c>
      <c r="W267" s="110">
        <v>2.2592727540837862</v>
      </c>
      <c r="X267" s="110">
        <v>2.1103410512769307</v>
      </c>
      <c r="Y267" s="110">
        <v>1.9742962059990163</v>
      </c>
      <c r="DA267" s="60" t="s">
        <v>3048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3.7435176929252315E-2</v>
      </c>
      <c r="C269" s="118">
        <f t="shared" si="122"/>
        <v>6.1369006398061303E-2</v>
      </c>
      <c r="D269" s="118">
        <f t="shared" si="122"/>
        <v>6.0052078206260621E-2</v>
      </c>
      <c r="E269" s="118">
        <f t="shared" si="122"/>
        <v>7.0480152837414045E-2</v>
      </c>
      <c r="F269" s="118">
        <f t="shared" si="122"/>
        <v>5.7360053697467897E-2</v>
      </c>
      <c r="G269" s="118">
        <f t="shared" si="122"/>
        <v>6.8322027301706931E-2</v>
      </c>
      <c r="H269" s="118">
        <f t="shared" si="122"/>
        <v>3.3691188253696762E-2</v>
      </c>
      <c r="I269" s="118">
        <f t="shared" si="122"/>
        <v>4.4179183950956262E-2</v>
      </c>
      <c r="J269" s="118">
        <f t="shared" si="122"/>
        <v>6.5468145593378727E-2</v>
      </c>
      <c r="K269" s="118">
        <f t="shared" si="122"/>
        <v>7.5496831460576813E-2</v>
      </c>
      <c r="L269" s="118">
        <f t="shared" si="122"/>
        <v>5.347226040033029E-2</v>
      </c>
      <c r="M269" s="118">
        <f t="shared" si="122"/>
        <v>4.2477307500817088E-2</v>
      </c>
      <c r="N269" s="118">
        <f t="shared" si="122"/>
        <v>3.1496875275783286E-2</v>
      </c>
      <c r="O269" s="118">
        <f t="shared" si="122"/>
        <v>4.1514008979156948E-2</v>
      </c>
      <c r="P269" s="118">
        <f t="shared" si="122"/>
        <v>4.0658696518271323E-2</v>
      </c>
      <c r="Q269" s="118">
        <f t="shared" si="122"/>
        <v>4.9802096199712702E-2</v>
      </c>
      <c r="R269" s="118">
        <f t="shared" ref="R269:V269" si="123">R270+R273+R275+R284</f>
        <v>3.9160066197058377E-2</v>
      </c>
      <c r="S269" s="118">
        <f t="shared" si="123"/>
        <v>3.8638774934751569E-2</v>
      </c>
      <c r="T269" s="118">
        <f t="shared" si="123"/>
        <v>3.8521396193086026E-2</v>
      </c>
      <c r="U269" s="118">
        <f t="shared" si="123"/>
        <v>3.8005372517530001E-2</v>
      </c>
      <c r="V269" s="118">
        <f t="shared" si="123"/>
        <v>4.718897505362718E-2</v>
      </c>
      <c r="W269" s="118">
        <f t="shared" ref="W269:Y269" si="124">W270+W273+W275+W284</f>
        <v>4.6187276817541811E-2</v>
      </c>
      <c r="X269" s="118">
        <f t="shared" si="124"/>
        <v>3.6531569762432985E-2</v>
      </c>
      <c r="Y269" s="118">
        <f t="shared" si="124"/>
        <v>2.7141619591161389E-2</v>
      </c>
      <c r="DA269" s="129" t="s">
        <v>3199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3200</v>
      </c>
    </row>
    <row r="271" spans="1:105" ht="12" customHeight="1" x14ac:dyDescent="0.25">
      <c r="A271" s="97" t="s">
        <v>198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3201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3202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3203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3204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3205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3206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3207</v>
      </c>
    </row>
    <row r="278" spans="1:105" ht="12" customHeight="1" x14ac:dyDescent="0.25">
      <c r="A278" s="100" t="s">
        <v>198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3208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3209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3210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3211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3212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3213</v>
      </c>
    </row>
    <row r="284" spans="1:105" ht="12" customHeight="1" x14ac:dyDescent="0.25">
      <c r="A284" s="121" t="s">
        <v>54</v>
      </c>
      <c r="B284" s="123">
        <v>3.7435176929252315E-2</v>
      </c>
      <c r="C284" s="123">
        <v>6.1369006398061303E-2</v>
      </c>
      <c r="D284" s="123">
        <v>6.0052078206260621E-2</v>
      </c>
      <c r="E284" s="123">
        <v>7.0480152837414045E-2</v>
      </c>
      <c r="F284" s="123">
        <v>5.7360053697467897E-2</v>
      </c>
      <c r="G284" s="123">
        <v>6.8322027301706931E-2</v>
      </c>
      <c r="H284" s="123">
        <v>3.3691188253696762E-2</v>
      </c>
      <c r="I284" s="123">
        <v>4.4179183950956262E-2</v>
      </c>
      <c r="J284" s="123">
        <v>6.5468145593378727E-2</v>
      </c>
      <c r="K284" s="123">
        <v>7.5496831460576813E-2</v>
      </c>
      <c r="L284" s="123">
        <v>5.347226040033029E-2</v>
      </c>
      <c r="M284" s="123">
        <v>4.2477307500817088E-2</v>
      </c>
      <c r="N284" s="123">
        <v>3.1496875275783286E-2</v>
      </c>
      <c r="O284" s="123">
        <v>4.1514008979156948E-2</v>
      </c>
      <c r="P284" s="123">
        <v>4.0658696518271323E-2</v>
      </c>
      <c r="Q284" s="123">
        <v>4.9802096199712702E-2</v>
      </c>
      <c r="R284" s="123">
        <v>3.9160066197058377E-2</v>
      </c>
      <c r="S284" s="123">
        <v>3.8638774934751569E-2</v>
      </c>
      <c r="T284" s="123">
        <v>3.8521396193086026E-2</v>
      </c>
      <c r="U284" s="123">
        <v>3.8005372517530001E-2</v>
      </c>
      <c r="V284" s="123">
        <v>4.718897505362718E-2</v>
      </c>
      <c r="W284" s="123">
        <v>4.6187276817541811E-2</v>
      </c>
      <c r="X284" s="123">
        <v>3.6531569762432985E-2</v>
      </c>
      <c r="Y284" s="123">
        <v>2.7141619591161389E-2</v>
      </c>
      <c r="DA284" s="130" t="s">
        <v>3214</v>
      </c>
    </row>
    <row r="285" spans="1:105" ht="12" customHeight="1" x14ac:dyDescent="0.25">
      <c r="A285" s="97" t="s">
        <v>50</v>
      </c>
      <c r="B285" s="99">
        <v>0.37696780524403606</v>
      </c>
      <c r="C285" s="99">
        <v>0.58115368512486831</v>
      </c>
      <c r="D285" s="99">
        <v>0.54581740537323686</v>
      </c>
      <c r="E285" s="99">
        <v>0.61906271303487881</v>
      </c>
      <c r="F285" s="99">
        <v>0.52735011863652448</v>
      </c>
      <c r="G285" s="99">
        <v>0.64934242232635275</v>
      </c>
      <c r="H285" s="99">
        <v>0.33925736783313193</v>
      </c>
      <c r="I285" s="99">
        <v>0.4502356151655828</v>
      </c>
      <c r="J285" s="99">
        <v>0.63185960117853235</v>
      </c>
      <c r="K285" s="99">
        <v>0.73939517295237733</v>
      </c>
      <c r="L285" s="99">
        <v>0.57984951198059853</v>
      </c>
      <c r="M285" s="99">
        <v>0.55817756808122687</v>
      </c>
      <c r="N285" s="99">
        <v>0.46567928094839967</v>
      </c>
      <c r="O285" s="99">
        <v>0.63331566880571999</v>
      </c>
      <c r="P285" s="99">
        <v>0.6018286672148675</v>
      </c>
      <c r="Q285" s="99">
        <v>0.73776624701690885</v>
      </c>
      <c r="R285" s="99">
        <v>0.58448715477214974</v>
      </c>
      <c r="S285" s="99">
        <v>0.60071980935729463</v>
      </c>
      <c r="T285" s="99">
        <v>0.62367658287317218</v>
      </c>
      <c r="U285" s="99">
        <v>0.63842669891395465</v>
      </c>
      <c r="V285" s="99">
        <v>0.82599046700383416</v>
      </c>
      <c r="W285" s="99">
        <v>0.86923140642150487</v>
      </c>
      <c r="X285" s="99">
        <v>0.77390264126537811</v>
      </c>
      <c r="Y285" s="99">
        <v>0.66332092152589606</v>
      </c>
      <c r="DA285" s="63" t="s">
        <v>3215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3216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59.168095087855043</v>
      </c>
      <c r="D290" s="117">
        <f t="shared" si="129"/>
        <v>54.924225900310603</v>
      </c>
      <c r="E290" s="117">
        <f t="shared" si="129"/>
        <v>57.923997530146423</v>
      </c>
      <c r="F290" s="117">
        <f t="shared" si="129"/>
        <v>59.937307308822035</v>
      </c>
      <c r="G290" s="117">
        <f t="shared" si="129"/>
        <v>32.045556502450545</v>
      </c>
      <c r="H290" s="117">
        <f t="shared" si="129"/>
        <v>42.550898528468473</v>
      </c>
      <c r="I290" s="117">
        <f t="shared" si="129"/>
        <v>46.419011272055648</v>
      </c>
      <c r="J290" s="117">
        <f t="shared" si="129"/>
        <v>47.390709465442754</v>
      </c>
      <c r="K290" s="117">
        <f t="shared" si="129"/>
        <v>39.6022368650206</v>
      </c>
      <c r="L290" s="117">
        <f t="shared" si="129"/>
        <v>44.603611682672096</v>
      </c>
      <c r="M290" s="117">
        <f t="shared" si="129"/>
        <v>39.40238240212102</v>
      </c>
      <c r="N290" s="117">
        <f t="shared" si="129"/>
        <v>44.999831083374346</v>
      </c>
      <c r="O290" s="117">
        <f t="shared" si="129"/>
        <v>40.567579747630532</v>
      </c>
      <c r="P290" s="117">
        <f t="shared" si="129"/>
        <v>34.240708446157853</v>
      </c>
      <c r="Q290" s="117">
        <f t="shared" si="129"/>
        <v>44.886860200783943</v>
      </c>
      <c r="R290" s="117">
        <f t="shared" ref="R290:V290" si="130">R291+R294+R296+R305</f>
        <v>24.566763075743008</v>
      </c>
      <c r="S290" s="117">
        <f t="shared" si="130"/>
        <v>35.326802409551696</v>
      </c>
      <c r="T290" s="117">
        <f t="shared" si="130"/>
        <v>28.225165795333222</v>
      </c>
      <c r="U290" s="117">
        <f t="shared" si="130"/>
        <v>35.733988357402453</v>
      </c>
      <c r="V290" s="117">
        <f t="shared" si="130"/>
        <v>20.754954365828894</v>
      </c>
      <c r="W290" s="117">
        <f t="shared" ref="W290:Y290" si="131">W291+W294+W296+W305</f>
        <v>35.61172851947034</v>
      </c>
      <c r="X290" s="117">
        <f t="shared" si="131"/>
        <v>23.594641291137311</v>
      </c>
      <c r="Y290" s="117">
        <f t="shared" si="131"/>
        <v>17.283070172093787</v>
      </c>
      <c r="DA290" s="129" t="s">
        <v>3367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53.255750120488813</v>
      </c>
      <c r="D291" s="122">
        <f t="shared" si="132"/>
        <v>49.672991591918837</v>
      </c>
      <c r="E291" s="122">
        <f t="shared" si="132"/>
        <v>52.600780676164419</v>
      </c>
      <c r="F291" s="122">
        <f t="shared" si="132"/>
        <v>54.050018115721656</v>
      </c>
      <c r="G291" s="122">
        <f t="shared" si="132"/>
        <v>29.18475198709065</v>
      </c>
      <c r="H291" s="122">
        <f t="shared" si="132"/>
        <v>38.784577327886481</v>
      </c>
      <c r="I291" s="122">
        <f t="shared" si="132"/>
        <v>42.345176260422726</v>
      </c>
      <c r="J291" s="122">
        <f t="shared" si="132"/>
        <v>42.539917622238811</v>
      </c>
      <c r="K291" s="122">
        <f t="shared" si="132"/>
        <v>35.499844151780209</v>
      </c>
      <c r="L291" s="122">
        <f t="shared" si="132"/>
        <v>40.50473998161133</v>
      </c>
      <c r="M291" s="122">
        <f t="shared" si="132"/>
        <v>35.582467796789302</v>
      </c>
      <c r="N291" s="122">
        <f t="shared" si="132"/>
        <v>40.602438011129969</v>
      </c>
      <c r="O291" s="122">
        <f t="shared" si="132"/>
        <v>36.135524414666165</v>
      </c>
      <c r="P291" s="122">
        <f t="shared" si="132"/>
        <v>30.723817363942164</v>
      </c>
      <c r="Q291" s="122">
        <f t="shared" si="132"/>
        <v>39.695201258679504</v>
      </c>
      <c r="R291" s="122">
        <f t="shared" ref="R291:V291" si="133">SUM(R292:R293)</f>
        <v>22.005103610684756</v>
      </c>
      <c r="S291" s="122">
        <f t="shared" si="133"/>
        <v>31.253361077784188</v>
      </c>
      <c r="T291" s="122">
        <f t="shared" si="133"/>
        <v>25.044847464149925</v>
      </c>
      <c r="U291" s="122">
        <f t="shared" si="133"/>
        <v>30.571627816398482</v>
      </c>
      <c r="V291" s="122">
        <f t="shared" si="133"/>
        <v>18.000179967052954</v>
      </c>
      <c r="W291" s="122">
        <f t="shared" ref="W291:Y291" si="134">SUM(W292:W293)</f>
        <v>30.562141612794505</v>
      </c>
      <c r="X291" s="122">
        <f t="shared" si="134"/>
        <v>18.474496869709558</v>
      </c>
      <c r="Y291" s="122">
        <f t="shared" si="134"/>
        <v>12.911407454901603</v>
      </c>
      <c r="DA291" s="130" t="s">
        <v>3368</v>
      </c>
    </row>
    <row r="292" spans="1:105" ht="12" customHeight="1" x14ac:dyDescent="0.25">
      <c r="A292" s="97" t="s">
        <v>198</v>
      </c>
      <c r="B292" s="98"/>
      <c r="C292" s="98">
        <v>53.043469730364713</v>
      </c>
      <c r="D292" s="98">
        <v>49.479547691551339</v>
      </c>
      <c r="E292" s="98">
        <v>52.398558659027856</v>
      </c>
      <c r="F292" s="98">
        <v>53.847688534699138</v>
      </c>
      <c r="G292" s="98">
        <v>29.077244380091582</v>
      </c>
      <c r="H292" s="98">
        <v>38.643712605950441</v>
      </c>
      <c r="I292" s="98">
        <v>42.193309359712885</v>
      </c>
      <c r="J292" s="98">
        <v>42.389791461708846</v>
      </c>
      <c r="K292" s="98">
        <v>35.375589961984822</v>
      </c>
      <c r="L292" s="98">
        <v>40.363484340901856</v>
      </c>
      <c r="M292" s="98">
        <v>35.460518620936071</v>
      </c>
      <c r="N292" s="98">
        <v>40.463551548943663</v>
      </c>
      <c r="O292" s="98">
        <v>36.012893226665696</v>
      </c>
      <c r="P292" s="98">
        <v>30.619851474190952</v>
      </c>
      <c r="Q292" s="98">
        <v>39.561422035421316</v>
      </c>
      <c r="R292" s="98">
        <v>21.930714847795564</v>
      </c>
      <c r="S292" s="98">
        <v>31.14822086417583</v>
      </c>
      <c r="T292" s="98">
        <v>24.961084825297686</v>
      </c>
      <c r="U292" s="98">
        <v>30.469490475518121</v>
      </c>
      <c r="V292" s="98">
        <v>17.939998986315924</v>
      </c>
      <c r="W292" s="98">
        <v>30.459136470019732</v>
      </c>
      <c r="X292" s="98">
        <v>18.41244604321362</v>
      </c>
      <c r="Y292" s="98">
        <v>12.867931595981039</v>
      </c>
      <c r="DA292" s="63" t="s">
        <v>3369</v>
      </c>
    </row>
    <row r="293" spans="1:105" ht="12" customHeight="1" x14ac:dyDescent="0.25">
      <c r="A293" s="97" t="s">
        <v>53</v>
      </c>
      <c r="B293" s="98"/>
      <c r="C293" s="98">
        <v>0.21228039012410227</v>
      </c>
      <c r="D293" s="98">
        <v>0.19344390036749787</v>
      </c>
      <c r="E293" s="98">
        <v>0.20222201713656032</v>
      </c>
      <c r="F293" s="98">
        <v>0.20232958102251858</v>
      </c>
      <c r="G293" s="98">
        <v>0.10750760699906622</v>
      </c>
      <c r="H293" s="98">
        <v>0.14086472193603919</v>
      </c>
      <c r="I293" s="98">
        <v>0.15186690070984252</v>
      </c>
      <c r="J293" s="98">
        <v>0.15012616052996311</v>
      </c>
      <c r="K293" s="98">
        <v>0.12425418979538524</v>
      </c>
      <c r="L293" s="98">
        <v>0.14125564070947635</v>
      </c>
      <c r="M293" s="98">
        <v>0.12194917585323416</v>
      </c>
      <c r="N293" s="98">
        <v>0.13888646218630432</v>
      </c>
      <c r="O293" s="98">
        <v>0.12263118800046519</v>
      </c>
      <c r="P293" s="98">
        <v>0.10396588975121145</v>
      </c>
      <c r="Q293" s="98">
        <v>0.13377922325818706</v>
      </c>
      <c r="R293" s="98">
        <v>7.4388762889192578E-2</v>
      </c>
      <c r="S293" s="98">
        <v>0.10514021360835833</v>
      </c>
      <c r="T293" s="98">
        <v>8.3762638852237933E-2</v>
      </c>
      <c r="U293" s="98">
        <v>0.10213734088036279</v>
      </c>
      <c r="V293" s="98">
        <v>6.018098073703021E-2</v>
      </c>
      <c r="W293" s="98">
        <v>0.10300514277477159</v>
      </c>
      <c r="X293" s="98">
        <v>6.2050826495936386E-2</v>
      </c>
      <c r="Y293" s="98">
        <v>4.3475858920563465E-2</v>
      </c>
      <c r="DA293" s="63" t="s">
        <v>3370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2.9019305843819416E-2</v>
      </c>
      <c r="D294" s="122">
        <f t="shared" si="135"/>
        <v>2.3882955497719963E-2</v>
      </c>
      <c r="E294" s="122">
        <f t="shared" si="135"/>
        <v>1.845647892256538E-2</v>
      </c>
      <c r="F294" s="122">
        <f t="shared" si="135"/>
        <v>2.2172577670017492E-2</v>
      </c>
      <c r="G294" s="122">
        <f t="shared" si="135"/>
        <v>1.8588503382109746E-2</v>
      </c>
      <c r="H294" s="122">
        <f t="shared" si="135"/>
        <v>2.029602589491708E-2</v>
      </c>
      <c r="I294" s="122">
        <f t="shared" si="135"/>
        <v>1.6034707998746733E-2</v>
      </c>
      <c r="J294" s="122">
        <f t="shared" si="135"/>
        <v>3.213430646810421E-2</v>
      </c>
      <c r="K294" s="122">
        <f t="shared" si="135"/>
        <v>1.2350845121624817E-2</v>
      </c>
      <c r="L294" s="122">
        <f t="shared" si="135"/>
        <v>2.1668055238207282E-2</v>
      </c>
      <c r="M294" s="122">
        <f t="shared" si="135"/>
        <v>1.097780024830562E-2</v>
      </c>
      <c r="N294" s="122">
        <f t="shared" si="135"/>
        <v>2.1071824506064082E-2</v>
      </c>
      <c r="O294" s="122">
        <f t="shared" si="135"/>
        <v>2.2339128646049016E-2</v>
      </c>
      <c r="P294" s="122">
        <f t="shared" si="135"/>
        <v>1.1179852189103253E-2</v>
      </c>
      <c r="Q294" s="122">
        <f t="shared" si="135"/>
        <v>2.2415862352241391E-2</v>
      </c>
      <c r="R294" s="122">
        <f t="shared" si="135"/>
        <v>6.7414660565259807E-3</v>
      </c>
      <c r="S294" s="122">
        <f t="shared" si="135"/>
        <v>7.223229491466949E-3</v>
      </c>
      <c r="T294" s="122">
        <f t="shared" si="135"/>
        <v>1.2211873615118366E-2</v>
      </c>
      <c r="U294" s="122">
        <f t="shared" si="135"/>
        <v>2.183528852832696E-2</v>
      </c>
      <c r="V294" s="122">
        <f t="shared" si="135"/>
        <v>2.549318458958344E-2</v>
      </c>
      <c r="W294" s="122">
        <f t="shared" si="135"/>
        <v>4.9695316197713973E-2</v>
      </c>
      <c r="X294" s="122">
        <f t="shared" si="135"/>
        <v>1.3264267116016838E-2</v>
      </c>
      <c r="Y294" s="122">
        <f t="shared" si="135"/>
        <v>5.6010399602478403E-2</v>
      </c>
      <c r="DA294" s="130" t="s">
        <v>3371</v>
      </c>
    </row>
    <row r="295" spans="1:105" ht="12" customHeight="1" x14ac:dyDescent="0.25">
      <c r="A295" s="97" t="s">
        <v>53</v>
      </c>
      <c r="B295" s="98"/>
      <c r="C295" s="98">
        <v>2.9019305843819416E-2</v>
      </c>
      <c r="D295" s="98">
        <v>2.3882955497719963E-2</v>
      </c>
      <c r="E295" s="98">
        <v>1.845647892256538E-2</v>
      </c>
      <c r="F295" s="98">
        <v>2.2172577670017492E-2</v>
      </c>
      <c r="G295" s="98">
        <v>1.8588503382109746E-2</v>
      </c>
      <c r="H295" s="98">
        <v>2.029602589491708E-2</v>
      </c>
      <c r="I295" s="98">
        <v>1.6034707998746733E-2</v>
      </c>
      <c r="J295" s="98">
        <v>3.213430646810421E-2</v>
      </c>
      <c r="K295" s="98">
        <v>1.2350845121624817E-2</v>
      </c>
      <c r="L295" s="98">
        <v>2.1668055238207282E-2</v>
      </c>
      <c r="M295" s="98">
        <v>1.097780024830562E-2</v>
      </c>
      <c r="N295" s="98">
        <v>2.1071824506064082E-2</v>
      </c>
      <c r="O295" s="98">
        <v>2.2339128646049016E-2</v>
      </c>
      <c r="P295" s="98">
        <v>1.1179852189103253E-2</v>
      </c>
      <c r="Q295" s="98">
        <v>2.2415862352241391E-2</v>
      </c>
      <c r="R295" s="98">
        <v>6.7414660565259807E-3</v>
      </c>
      <c r="S295" s="98">
        <v>7.223229491466949E-3</v>
      </c>
      <c r="T295" s="98">
        <v>1.2211873615118366E-2</v>
      </c>
      <c r="U295" s="98">
        <v>2.183528852832696E-2</v>
      </c>
      <c r="V295" s="98">
        <v>2.549318458958344E-2</v>
      </c>
      <c r="W295" s="98">
        <v>4.9695316197713973E-2</v>
      </c>
      <c r="X295" s="98">
        <v>1.3264267116016838E-2</v>
      </c>
      <c r="Y295" s="98">
        <v>5.6010399602478403E-2</v>
      </c>
      <c r="DA295" s="63" t="s">
        <v>3372</v>
      </c>
    </row>
    <row r="296" spans="1:105" ht="12" customHeight="1" x14ac:dyDescent="0.25">
      <c r="A296" s="121" t="s">
        <v>55</v>
      </c>
      <c r="B296" s="122"/>
      <c r="C296" s="122">
        <v>5.2821945773455523</v>
      </c>
      <c r="D296" s="122">
        <v>4.672549113235017</v>
      </c>
      <c r="E296" s="122">
        <v>4.7362649746061001</v>
      </c>
      <c r="F296" s="122">
        <v>5.2593105211208373</v>
      </c>
      <c r="G296" s="122">
        <v>2.5302140039699923</v>
      </c>
      <c r="H296" s="122">
        <v>3.3459424810578979</v>
      </c>
      <c r="I296" s="122">
        <v>3.612604324260611</v>
      </c>
      <c r="J296" s="122">
        <v>4.2530945607525261</v>
      </c>
      <c r="K296" s="122">
        <v>3.5923778702962066</v>
      </c>
      <c r="L296" s="122">
        <v>3.5795413136628671</v>
      </c>
      <c r="M296" s="122">
        <v>3.3521826929067622</v>
      </c>
      <c r="N296" s="122">
        <v>3.8326354292865181</v>
      </c>
      <c r="O296" s="122">
        <v>3.8571911412959135</v>
      </c>
      <c r="P296" s="122">
        <v>3.048513133570923</v>
      </c>
      <c r="Q296" s="122">
        <v>4.5035754571301645</v>
      </c>
      <c r="R296" s="122">
        <v>2.2182856567511666</v>
      </c>
      <c r="S296" s="122">
        <v>3.5295376071954108</v>
      </c>
      <c r="T296" s="122">
        <v>2.7282433762375908</v>
      </c>
      <c r="U296" s="122">
        <v>4.4314406267970341</v>
      </c>
      <c r="V296" s="122">
        <v>2.2338499745724407</v>
      </c>
      <c r="W296" s="122">
        <v>4.0897112541692007</v>
      </c>
      <c r="X296" s="122">
        <v>4.1840988582092526</v>
      </c>
      <c r="Y296" s="122">
        <v>3.5760623683592132</v>
      </c>
      <c r="DA296" s="130" t="s">
        <v>3373</v>
      </c>
    </row>
    <row r="297" spans="1:105" ht="12" customHeight="1" x14ac:dyDescent="0.25">
      <c r="A297" s="97" t="s">
        <v>128</v>
      </c>
      <c r="B297" s="98"/>
      <c r="C297" s="98">
        <v>3.6840583390157762</v>
      </c>
      <c r="D297" s="98">
        <v>4.5844916342521733</v>
      </c>
      <c r="E297" s="98">
        <v>4.435390428805567</v>
      </c>
      <c r="F297" s="98">
        <v>4.3869101683110028</v>
      </c>
      <c r="G297" s="98">
        <v>2.5296641998554747</v>
      </c>
      <c r="H297" s="98">
        <v>3.3437368661446421</v>
      </c>
      <c r="I297" s="98">
        <v>3.526316406766282</v>
      </c>
      <c r="J297" s="98">
        <v>3.5966256822562266</v>
      </c>
      <c r="K297" s="98">
        <v>3.100017627966559</v>
      </c>
      <c r="L297" s="98">
        <v>3.3963610406935696</v>
      </c>
      <c r="M297" s="98">
        <v>3.3510672497258858</v>
      </c>
      <c r="N297" s="98">
        <v>3.8311009368502429</v>
      </c>
      <c r="O297" s="98">
        <v>3.8550937501779492</v>
      </c>
      <c r="P297" s="98">
        <v>3.0453944671114264</v>
      </c>
      <c r="Q297" s="98">
        <v>3.6168570617188087</v>
      </c>
      <c r="R297" s="98">
        <v>2.2163519451197717</v>
      </c>
      <c r="S297" s="98">
        <v>3.269011169804819</v>
      </c>
      <c r="T297" s="98">
        <v>2.7255315599467234</v>
      </c>
      <c r="U297" s="98">
        <v>3.6311307749728998</v>
      </c>
      <c r="V297" s="98">
        <v>2.2318293276522922</v>
      </c>
      <c r="W297" s="98">
        <v>3.7283756111978605</v>
      </c>
      <c r="X297" s="98">
        <v>3.6604789856618454</v>
      </c>
      <c r="Y297" s="98">
        <v>2.9544952144008971</v>
      </c>
      <c r="DA297" s="63" t="s">
        <v>3374</v>
      </c>
    </row>
    <row r="298" spans="1:105" ht="12" customHeight="1" x14ac:dyDescent="0.25">
      <c r="A298" s="97" t="s">
        <v>127</v>
      </c>
      <c r="B298" s="98"/>
      <c r="C298" s="98">
        <v>8.3284637857511954E-4</v>
      </c>
      <c r="D298" s="98">
        <v>5.541070292764739E-4</v>
      </c>
      <c r="E298" s="98">
        <v>6.9354883727241502E-4</v>
      </c>
      <c r="F298" s="98">
        <v>8.3005164655053658E-4</v>
      </c>
      <c r="G298" s="98">
        <v>5.4980411451752067E-4</v>
      </c>
      <c r="H298" s="98">
        <v>2.2056149132558289E-3</v>
      </c>
      <c r="I298" s="98">
        <v>1.2207807137458501E-3</v>
      </c>
      <c r="J298" s="98">
        <v>2.263343268044509E-3</v>
      </c>
      <c r="K298" s="98">
        <v>8.1445417013970641E-4</v>
      </c>
      <c r="L298" s="98">
        <v>1.4913642301828986E-3</v>
      </c>
      <c r="M298" s="98">
        <v>1.1154431808765831E-3</v>
      </c>
      <c r="N298" s="98">
        <v>1.5344924362750726E-3</v>
      </c>
      <c r="O298" s="98">
        <v>2.097391117964397E-3</v>
      </c>
      <c r="P298" s="98">
        <v>2.7995338402530445E-3</v>
      </c>
      <c r="Q298" s="98">
        <v>3.055485084875291E-3</v>
      </c>
      <c r="R298" s="98">
        <v>1.9337116313949258E-3</v>
      </c>
      <c r="S298" s="98">
        <v>2.7272581534376439E-3</v>
      </c>
      <c r="T298" s="98">
        <v>2.7118162908675325E-3</v>
      </c>
      <c r="U298" s="98">
        <v>3.7983763543729242E-3</v>
      </c>
      <c r="V298" s="98">
        <v>2.0206469201485664E-3</v>
      </c>
      <c r="W298" s="98">
        <v>3.5925477933446896E-3</v>
      </c>
      <c r="X298" s="98">
        <v>3.0772531083534042E-3</v>
      </c>
      <c r="Y298" s="98">
        <v>2.1104451708966517E-3</v>
      </c>
      <c r="DA298" s="63" t="s">
        <v>3375</v>
      </c>
    </row>
    <row r="299" spans="1:105" ht="12" customHeight="1" x14ac:dyDescent="0.25">
      <c r="A299" s="100" t="s">
        <v>198</v>
      </c>
      <c r="B299" s="101"/>
      <c r="C299" s="101">
        <v>6.8246604891186464E-4</v>
      </c>
      <c r="D299" s="101">
        <v>4.5487710020610715E-4</v>
      </c>
      <c r="E299" s="101">
        <v>5.6671701861316646E-4</v>
      </c>
      <c r="F299" s="101">
        <v>6.7875629609949082E-4</v>
      </c>
      <c r="G299" s="101">
        <v>4.511365156405083E-4</v>
      </c>
      <c r="H299" s="101">
        <v>1.8075837128554981E-3</v>
      </c>
      <c r="I299" s="101">
        <v>1.0128356732292583E-3</v>
      </c>
      <c r="J299" s="101">
        <v>1.8606916288401963E-3</v>
      </c>
      <c r="K299" s="101">
        <v>6.694411540280348E-4</v>
      </c>
      <c r="L299" s="101">
        <v>1.2216075268472815E-3</v>
      </c>
      <c r="M299" s="101">
        <v>9.1603257146033478E-4</v>
      </c>
      <c r="N299" s="101">
        <v>1.2577585611444088E-3</v>
      </c>
      <c r="O299" s="101">
        <v>1.7146767979416466E-3</v>
      </c>
      <c r="P299" s="101">
        <v>2.2867196151999543E-3</v>
      </c>
      <c r="Q299" s="101">
        <v>2.4884212594290917E-3</v>
      </c>
      <c r="R299" s="101">
        <v>1.5769856321123578E-3</v>
      </c>
      <c r="S299" s="101">
        <v>2.2219101585337123E-3</v>
      </c>
      <c r="T299" s="101">
        <v>2.2090803083682172E-3</v>
      </c>
      <c r="U299" s="101">
        <v>3.0879623164704944E-3</v>
      </c>
      <c r="V299" s="101">
        <v>1.6395495616817585E-3</v>
      </c>
      <c r="W299" s="101">
        <v>2.880502370473317E-3</v>
      </c>
      <c r="X299" s="101">
        <v>2.4656403533581247E-3</v>
      </c>
      <c r="Y299" s="101">
        <v>1.7167393797125809E-3</v>
      </c>
      <c r="DA299" s="131" t="s">
        <v>3376</v>
      </c>
    </row>
    <row r="300" spans="1:105" ht="12" customHeight="1" x14ac:dyDescent="0.25">
      <c r="A300" s="103" t="s">
        <v>52</v>
      </c>
      <c r="B300" s="104"/>
      <c r="C300" s="104">
        <v>1.5038032966325487E-4</v>
      </c>
      <c r="D300" s="104">
        <v>9.9229929070366736E-5</v>
      </c>
      <c r="E300" s="104">
        <v>1.2683181865924857E-4</v>
      </c>
      <c r="F300" s="104">
        <v>1.5129535045104578E-4</v>
      </c>
      <c r="G300" s="104">
        <v>9.8667598877012362E-5</v>
      </c>
      <c r="H300" s="104">
        <v>3.9803120040033069E-4</v>
      </c>
      <c r="I300" s="104">
        <v>2.0794504051659189E-4</v>
      </c>
      <c r="J300" s="104">
        <v>4.026516392043126E-4</v>
      </c>
      <c r="K300" s="104">
        <v>1.4501301611167156E-4</v>
      </c>
      <c r="L300" s="104">
        <v>2.6975670333561719E-4</v>
      </c>
      <c r="M300" s="104">
        <v>1.9941060941624833E-4</v>
      </c>
      <c r="N300" s="104">
        <v>2.7673387513066377E-4</v>
      </c>
      <c r="O300" s="104">
        <v>3.8271432002275052E-4</v>
      </c>
      <c r="P300" s="104">
        <v>5.1281422505309031E-4</v>
      </c>
      <c r="Q300" s="104">
        <v>5.6706382544619927E-4</v>
      </c>
      <c r="R300" s="104">
        <v>3.5672599928256794E-4</v>
      </c>
      <c r="S300" s="104">
        <v>5.0534799490393166E-4</v>
      </c>
      <c r="T300" s="104">
        <v>5.0273598249931533E-4</v>
      </c>
      <c r="U300" s="104">
        <v>7.1041403790242971E-4</v>
      </c>
      <c r="V300" s="104">
        <v>3.8109735846680772E-4</v>
      </c>
      <c r="W300" s="104">
        <v>7.120454228713727E-4</v>
      </c>
      <c r="X300" s="104">
        <v>6.116127549952796E-4</v>
      </c>
      <c r="Y300" s="104">
        <v>3.9370579118407089E-4</v>
      </c>
      <c r="DA300" s="132" t="s">
        <v>3377</v>
      </c>
    </row>
    <row r="301" spans="1:105" ht="12" customHeight="1" x14ac:dyDescent="0.25">
      <c r="A301" s="106" t="s">
        <v>122</v>
      </c>
      <c r="B301" s="101"/>
      <c r="C301" s="101">
        <v>1.5726799351904999</v>
      </c>
      <c r="D301" s="101">
        <v>8.6382105381931029E-2</v>
      </c>
      <c r="E301" s="101">
        <v>0.29657500712061113</v>
      </c>
      <c r="F301" s="101">
        <v>0.85736522067994747</v>
      </c>
      <c r="G301" s="101">
        <v>0</v>
      </c>
      <c r="H301" s="101">
        <v>0</v>
      </c>
      <c r="I301" s="101">
        <v>8.2876091189407905E-2</v>
      </c>
      <c r="J301" s="101">
        <v>0.62581086048402512</v>
      </c>
      <c r="K301" s="101">
        <v>0.4794537618163448</v>
      </c>
      <c r="L301" s="101">
        <v>0.17606010771330335</v>
      </c>
      <c r="M301" s="101">
        <v>0</v>
      </c>
      <c r="N301" s="101">
        <v>0</v>
      </c>
      <c r="O301" s="101">
        <v>0</v>
      </c>
      <c r="P301" s="101">
        <v>3.1913261924387018E-4</v>
      </c>
      <c r="Q301" s="101">
        <v>0.83990350212747178</v>
      </c>
      <c r="R301" s="101">
        <v>0</v>
      </c>
      <c r="S301" s="101">
        <v>0.24284317462274607</v>
      </c>
      <c r="T301" s="101">
        <v>0</v>
      </c>
      <c r="U301" s="101">
        <v>0.74001883472438323</v>
      </c>
      <c r="V301" s="101">
        <v>0</v>
      </c>
      <c r="W301" s="101">
        <v>0.33065816687110994</v>
      </c>
      <c r="X301" s="101">
        <v>0.47891477493422679</v>
      </c>
      <c r="Y301" s="101">
        <v>0.56871129113792351</v>
      </c>
      <c r="DA301" s="131" t="s">
        <v>3378</v>
      </c>
    </row>
    <row r="302" spans="1:105" ht="12" customHeight="1" x14ac:dyDescent="0.25">
      <c r="A302" s="107" t="s">
        <v>121</v>
      </c>
      <c r="B302" s="104"/>
      <c r="C302" s="104">
        <v>2.4623456760701309E-2</v>
      </c>
      <c r="D302" s="104">
        <v>1.1212665716359188E-3</v>
      </c>
      <c r="E302" s="104">
        <v>3.6059898426492728E-3</v>
      </c>
      <c r="F302" s="104">
        <v>1.4205080483335899E-2</v>
      </c>
      <c r="G302" s="104">
        <v>0</v>
      </c>
      <c r="H302" s="104">
        <v>0</v>
      </c>
      <c r="I302" s="104">
        <v>2.1910455911753365E-3</v>
      </c>
      <c r="J302" s="104">
        <v>2.8394674744230013E-2</v>
      </c>
      <c r="K302" s="104">
        <v>1.2092026343163094E-2</v>
      </c>
      <c r="L302" s="104">
        <v>5.6288010258110826E-3</v>
      </c>
      <c r="M302" s="104">
        <v>0</v>
      </c>
      <c r="N302" s="104">
        <v>0</v>
      </c>
      <c r="O302" s="104">
        <v>0</v>
      </c>
      <c r="P302" s="104">
        <v>0</v>
      </c>
      <c r="Q302" s="104">
        <v>4.3759408199008261E-2</v>
      </c>
      <c r="R302" s="104">
        <v>0</v>
      </c>
      <c r="S302" s="104">
        <v>1.4956004614408035E-2</v>
      </c>
      <c r="T302" s="104">
        <v>0</v>
      </c>
      <c r="U302" s="104">
        <v>5.649264074537852E-2</v>
      </c>
      <c r="V302" s="104">
        <v>0</v>
      </c>
      <c r="W302" s="104">
        <v>2.7084928306886032E-2</v>
      </c>
      <c r="X302" s="104">
        <v>4.1627844504827288E-2</v>
      </c>
      <c r="Y302" s="104">
        <v>5.0745417649496069E-2</v>
      </c>
      <c r="DA302" s="132" t="s">
        <v>3379</v>
      </c>
    </row>
    <row r="303" spans="1:105" ht="12" customHeight="1" x14ac:dyDescent="0.25">
      <c r="A303" s="108" t="s">
        <v>53</v>
      </c>
      <c r="B303" s="98"/>
      <c r="C303" s="98">
        <v>2.0756279541990556E-2</v>
      </c>
      <c r="D303" s="98">
        <v>9.4681812161019434E-4</v>
      </c>
      <c r="E303" s="98">
        <v>3.0332324001721422E-3</v>
      </c>
      <c r="F303" s="98">
        <v>1.1958399645063005E-2</v>
      </c>
      <c r="G303" s="98">
        <v>0</v>
      </c>
      <c r="H303" s="98">
        <v>0</v>
      </c>
      <c r="I303" s="98">
        <v>1.8685781547872283E-3</v>
      </c>
      <c r="J303" s="98">
        <v>2.4027401395579701E-2</v>
      </c>
      <c r="K303" s="98">
        <v>1.0231523791720395E-2</v>
      </c>
      <c r="L303" s="98">
        <v>4.7488286241721299E-3</v>
      </c>
      <c r="M303" s="98">
        <v>0</v>
      </c>
      <c r="N303" s="98">
        <v>0</v>
      </c>
      <c r="O303" s="98">
        <v>0</v>
      </c>
      <c r="P303" s="98">
        <v>0</v>
      </c>
      <c r="Q303" s="98">
        <v>3.6593447736955664E-2</v>
      </c>
      <c r="R303" s="98">
        <v>0</v>
      </c>
      <c r="S303" s="98">
        <v>1.2494398238588972E-2</v>
      </c>
      <c r="T303" s="98">
        <v>0</v>
      </c>
      <c r="U303" s="98">
        <v>4.7040652847308836E-2</v>
      </c>
      <c r="V303" s="98">
        <v>0</v>
      </c>
      <c r="W303" s="98">
        <v>2.2243651409555226E-2</v>
      </c>
      <c r="X303" s="98">
        <v>3.4088372119900179E-2</v>
      </c>
      <c r="Y303" s="98">
        <v>4.2048602402081678E-2</v>
      </c>
      <c r="DA303" s="63" t="s">
        <v>3380</v>
      </c>
    </row>
    <row r="304" spans="1:105" ht="12" customHeight="1" x14ac:dyDescent="0.25">
      <c r="A304" s="108" t="s">
        <v>52</v>
      </c>
      <c r="B304" s="98"/>
      <c r="C304" s="98">
        <v>3.8671772187107534E-3</v>
      </c>
      <c r="D304" s="98">
        <v>1.7444845002572443E-4</v>
      </c>
      <c r="E304" s="98">
        <v>5.7275744247713058E-4</v>
      </c>
      <c r="F304" s="98">
        <v>2.2466808382728951E-3</v>
      </c>
      <c r="G304" s="98">
        <v>0</v>
      </c>
      <c r="H304" s="98">
        <v>0</v>
      </c>
      <c r="I304" s="98">
        <v>3.2246743638810821E-4</v>
      </c>
      <c r="J304" s="98">
        <v>4.3672733486503097E-3</v>
      </c>
      <c r="K304" s="98">
        <v>1.8605025514426979E-3</v>
      </c>
      <c r="L304" s="98">
        <v>8.7997240163895291E-4</v>
      </c>
      <c r="M304" s="98">
        <v>0</v>
      </c>
      <c r="N304" s="98">
        <v>0</v>
      </c>
      <c r="O304" s="98">
        <v>0</v>
      </c>
      <c r="P304" s="98">
        <v>0</v>
      </c>
      <c r="Q304" s="98">
        <v>7.1659604620525957E-3</v>
      </c>
      <c r="R304" s="98">
        <v>0</v>
      </c>
      <c r="S304" s="98">
        <v>2.4616063758190632E-3</v>
      </c>
      <c r="T304" s="98">
        <v>0</v>
      </c>
      <c r="U304" s="98">
        <v>9.4519878980696848E-3</v>
      </c>
      <c r="V304" s="98">
        <v>0</v>
      </c>
      <c r="W304" s="98">
        <v>4.8412768973308054E-3</v>
      </c>
      <c r="X304" s="98">
        <v>7.5394723849271129E-3</v>
      </c>
      <c r="Y304" s="98">
        <v>8.6968152474143929E-3</v>
      </c>
      <c r="DA304" s="63" t="s">
        <v>3381</v>
      </c>
    </row>
    <row r="305" spans="1:105" ht="12" customHeight="1" x14ac:dyDescent="0.25">
      <c r="A305" s="121" t="s">
        <v>54</v>
      </c>
      <c r="B305" s="122"/>
      <c r="C305" s="122">
        <v>0.60113108417686079</v>
      </c>
      <c r="D305" s="122">
        <v>0.55480223965903575</v>
      </c>
      <c r="E305" s="122">
        <v>0.56849540045333413</v>
      </c>
      <c r="F305" s="122">
        <v>0.60580609430951993</v>
      </c>
      <c r="G305" s="122">
        <v>0.31200200800779371</v>
      </c>
      <c r="H305" s="122">
        <v>0.40008269362917842</v>
      </c>
      <c r="I305" s="122">
        <v>0.44519597937356314</v>
      </c>
      <c r="J305" s="122">
        <v>0.5655629759833104</v>
      </c>
      <c r="K305" s="122">
        <v>0.49766399782256587</v>
      </c>
      <c r="L305" s="122">
        <v>0.49766233215969347</v>
      </c>
      <c r="M305" s="122">
        <v>0.45675411217665213</v>
      </c>
      <c r="N305" s="122">
        <v>0.54368581845179031</v>
      </c>
      <c r="O305" s="122">
        <v>0.55252506302240834</v>
      </c>
      <c r="P305" s="122">
        <v>0.4571980964556614</v>
      </c>
      <c r="Q305" s="122">
        <v>0.66566762262204038</v>
      </c>
      <c r="R305" s="122">
        <v>0.33663234225055899</v>
      </c>
      <c r="S305" s="122">
        <v>0.53668049508063231</v>
      </c>
      <c r="T305" s="122">
        <v>0.43986308133058866</v>
      </c>
      <c r="U305" s="122">
        <v>0.70908462567861363</v>
      </c>
      <c r="V305" s="122">
        <v>0.495431239613918</v>
      </c>
      <c r="W305" s="122">
        <v>0.91018033630892192</v>
      </c>
      <c r="X305" s="122">
        <v>0.9227812961024815</v>
      </c>
      <c r="Y305" s="122">
        <v>0.73958994923049182</v>
      </c>
      <c r="DA305" s="130" t="s">
        <v>3382</v>
      </c>
    </row>
    <row r="306" spans="1:105" ht="12" customHeight="1" x14ac:dyDescent="0.25">
      <c r="A306" s="97" t="s">
        <v>50</v>
      </c>
      <c r="B306" s="98"/>
      <c r="C306" s="98">
        <v>0.10689656236505879</v>
      </c>
      <c r="D306" s="98">
        <v>8.817346067542596E-2</v>
      </c>
      <c r="E306" s="98">
        <v>9.9084428378230976E-2</v>
      </c>
      <c r="F306" s="98">
        <v>5.5420243899632744E-2</v>
      </c>
      <c r="G306" s="98">
        <v>3.6840907798839043E-2</v>
      </c>
      <c r="H306" s="98">
        <v>2.3746393530486336E-2</v>
      </c>
      <c r="I306" s="98">
        <v>4.8399899761726518E-2</v>
      </c>
      <c r="J306" s="98">
        <v>0.11702106730025998</v>
      </c>
      <c r="K306" s="98">
        <v>8.0726789179129149E-2</v>
      </c>
      <c r="L306" s="98">
        <v>2.717385293392028E-2</v>
      </c>
      <c r="M306" s="98">
        <v>5.9800768844391278E-3</v>
      </c>
      <c r="N306" s="98">
        <v>1.2078096190936237E-2</v>
      </c>
      <c r="O306" s="98">
        <v>5.1909354215951657E-2</v>
      </c>
      <c r="P306" s="98">
        <v>6.1924963992938911E-2</v>
      </c>
      <c r="Q306" s="98">
        <v>9.3713810061419003E-2</v>
      </c>
      <c r="R306" s="98">
        <v>3.6592152944440605E-2</v>
      </c>
      <c r="S306" s="98">
        <v>3.3292048950906691E-2</v>
      </c>
      <c r="T306" s="98">
        <v>1.5820079572410904E-2</v>
      </c>
      <c r="U306" s="98">
        <v>3.3363978511367652E-2</v>
      </c>
      <c r="V306" s="98">
        <v>3.0146813274272596E-2</v>
      </c>
      <c r="W306" s="98">
        <v>7.161348017954712E-2</v>
      </c>
      <c r="X306" s="98">
        <v>5.3086476655783345E-2</v>
      </c>
      <c r="Y306" s="98">
        <v>2.708639146506691E-2</v>
      </c>
      <c r="DA306" s="63" t="s">
        <v>3383</v>
      </c>
    </row>
    <row r="307" spans="1:105" ht="12" customHeight="1" x14ac:dyDescent="0.25">
      <c r="A307" s="109" t="s">
        <v>120</v>
      </c>
      <c r="B307" s="33"/>
      <c r="C307" s="33">
        <v>0.494234521811802</v>
      </c>
      <c r="D307" s="33">
        <v>0.46662877898360983</v>
      </c>
      <c r="E307" s="33">
        <v>0.46941097207510313</v>
      </c>
      <c r="F307" s="33">
        <v>0.55038585040988719</v>
      </c>
      <c r="G307" s="33">
        <v>0.27516110020895468</v>
      </c>
      <c r="H307" s="33">
        <v>0.37633630009869207</v>
      </c>
      <c r="I307" s="33">
        <v>0.39679607961183661</v>
      </c>
      <c r="J307" s="33">
        <v>0.44854190868305044</v>
      </c>
      <c r="K307" s="33">
        <v>0.41693720864343675</v>
      </c>
      <c r="L307" s="33">
        <v>0.47048847922577319</v>
      </c>
      <c r="M307" s="33">
        <v>0.45077403529221299</v>
      </c>
      <c r="N307" s="33">
        <v>0.53160772226085407</v>
      </c>
      <c r="O307" s="33">
        <v>0.50061570880645667</v>
      </c>
      <c r="P307" s="33">
        <v>0.3952731324627225</v>
      </c>
      <c r="Q307" s="33">
        <v>0.57195381256062139</v>
      </c>
      <c r="R307" s="33">
        <v>0.30004018930611837</v>
      </c>
      <c r="S307" s="33">
        <v>0.50338844612972566</v>
      </c>
      <c r="T307" s="33">
        <v>0.42404300175817777</v>
      </c>
      <c r="U307" s="33">
        <v>0.675720647167246</v>
      </c>
      <c r="V307" s="33">
        <v>0.4652844263396454</v>
      </c>
      <c r="W307" s="33">
        <v>0.83856685612937476</v>
      </c>
      <c r="X307" s="33">
        <v>0.86969481944669813</v>
      </c>
      <c r="Y307" s="33">
        <v>0.71250355776542496</v>
      </c>
      <c r="DA307" s="60" t="s">
        <v>3384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50.944627191899421</v>
      </c>
      <c r="D309" s="117">
        <f t="shared" si="136"/>
        <v>47.574682339167261</v>
      </c>
      <c r="E309" s="117">
        <f t="shared" si="136"/>
        <v>50.241721746880664</v>
      </c>
      <c r="F309" s="117">
        <f t="shared" si="136"/>
        <v>52.039461282089427</v>
      </c>
      <c r="G309" s="117">
        <f t="shared" si="136"/>
        <v>27.961858669703737</v>
      </c>
      <c r="H309" s="117">
        <f t="shared" si="136"/>
        <v>37.209918213985119</v>
      </c>
      <c r="I309" s="117">
        <f t="shared" si="136"/>
        <v>40.657102620847148</v>
      </c>
      <c r="J309" s="117">
        <f t="shared" si="136"/>
        <v>41.553397935235814</v>
      </c>
      <c r="K309" s="117">
        <f t="shared" si="136"/>
        <v>34.785159716519601</v>
      </c>
      <c r="L309" s="117">
        <f t="shared" si="136"/>
        <v>39.370955343270992</v>
      </c>
      <c r="M309" s="117">
        <f t="shared" si="136"/>
        <v>34.91359429545173</v>
      </c>
      <c r="N309" s="117">
        <f t="shared" si="136"/>
        <v>40.097786829201247</v>
      </c>
      <c r="O309" s="117">
        <f t="shared" si="136"/>
        <v>36.38968149431787</v>
      </c>
      <c r="P309" s="117">
        <f t="shared" si="136"/>
        <v>30.917818503612285</v>
      </c>
      <c r="Q309" s="117">
        <f t="shared" si="136"/>
        <v>40.734136872985921</v>
      </c>
      <c r="R309" s="117">
        <f t="shared" ref="R309:V309" si="137">R310+R313+R315+R324</f>
        <v>22.460188588730777</v>
      </c>
      <c r="S309" s="117">
        <f t="shared" si="137"/>
        <v>32.435160523824749</v>
      </c>
      <c r="T309" s="117">
        <f t="shared" si="137"/>
        <v>26.098432602010224</v>
      </c>
      <c r="U309" s="117">
        <f t="shared" si="137"/>
        <v>33.141048959699717</v>
      </c>
      <c r="V309" s="117">
        <f t="shared" si="137"/>
        <v>19.427870264400408</v>
      </c>
      <c r="W309" s="117">
        <f t="shared" ref="W309:Y309" si="138">W310+W313+W315+W324</f>
        <v>33.457698777843099</v>
      </c>
      <c r="X309" s="117">
        <f t="shared" si="138"/>
        <v>22.15858050285981</v>
      </c>
      <c r="Y309" s="117">
        <f t="shared" si="138"/>
        <v>16.451343379189215</v>
      </c>
      <c r="DA309" s="129" t="s">
        <v>3535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46.033512142819923</v>
      </c>
      <c r="D310" s="122">
        <f t="shared" si="139"/>
        <v>43.025406488273099</v>
      </c>
      <c r="E310" s="122">
        <f t="shared" si="139"/>
        <v>45.658256090223787</v>
      </c>
      <c r="F310" s="122">
        <f t="shared" si="139"/>
        <v>47.015768958795285</v>
      </c>
      <c r="G310" s="122">
        <f t="shared" si="139"/>
        <v>25.441778738503285</v>
      </c>
      <c r="H310" s="122">
        <f t="shared" si="139"/>
        <v>33.885413612416968</v>
      </c>
      <c r="I310" s="122">
        <f t="shared" si="139"/>
        <v>37.080265549911779</v>
      </c>
      <c r="J310" s="122">
        <f t="shared" si="139"/>
        <v>37.338888113232663</v>
      </c>
      <c r="K310" s="122">
        <f t="shared" si="139"/>
        <v>31.237481233965436</v>
      </c>
      <c r="L310" s="122">
        <f t="shared" si="139"/>
        <v>35.735698879747027</v>
      </c>
      <c r="M310" s="122">
        <f t="shared" si="139"/>
        <v>31.507442292404772</v>
      </c>
      <c r="N310" s="122">
        <f t="shared" si="139"/>
        <v>36.129579199867543</v>
      </c>
      <c r="O310" s="122">
        <f t="shared" si="139"/>
        <v>32.361054367553045</v>
      </c>
      <c r="P310" s="122">
        <f t="shared" si="139"/>
        <v>27.719156743058107</v>
      </c>
      <c r="Q310" s="122">
        <f t="shared" si="139"/>
        <v>36.062493312149691</v>
      </c>
      <c r="R310" s="122">
        <f t="shared" ref="R310:V310" si="140">SUM(R311:R312)</f>
        <v>20.097253151960494</v>
      </c>
      <c r="S310" s="122">
        <f t="shared" si="140"/>
        <v>28.689999131055387</v>
      </c>
      <c r="T310" s="122">
        <f t="shared" si="140"/>
        <v>23.1038886746542</v>
      </c>
      <c r="U310" s="122">
        <f t="shared" si="140"/>
        <v>28.334643708171736</v>
      </c>
      <c r="V310" s="122">
        <f t="shared" si="140"/>
        <v>16.75693129096986</v>
      </c>
      <c r="W310" s="122">
        <f t="shared" ref="W310:Y310" si="141">SUM(W311:W312)</f>
        <v>28.566824352779896</v>
      </c>
      <c r="X310" s="122">
        <f t="shared" si="141"/>
        <v>17.326046971221214</v>
      </c>
      <c r="Y310" s="122">
        <f t="shared" si="141"/>
        <v>12.147547231436194</v>
      </c>
      <c r="DA310" s="130" t="s">
        <v>3536</v>
      </c>
    </row>
    <row r="311" spans="1:105" ht="12" customHeight="1" x14ac:dyDescent="0.25">
      <c r="A311" s="97" t="s">
        <v>198</v>
      </c>
      <c r="B311" s="98"/>
      <c r="C311" s="98">
        <v>45.821231752695823</v>
      </c>
      <c r="D311" s="98">
        <v>42.831962587905601</v>
      </c>
      <c r="E311" s="98">
        <v>45.456034073087224</v>
      </c>
      <c r="F311" s="98">
        <v>46.813439377772767</v>
      </c>
      <c r="G311" s="98">
        <v>25.334271131504217</v>
      </c>
      <c r="H311" s="98">
        <v>33.744548890480928</v>
      </c>
      <c r="I311" s="98">
        <v>36.928398649201938</v>
      </c>
      <c r="J311" s="98">
        <v>37.188761952702698</v>
      </c>
      <c r="K311" s="98">
        <v>31.113227044170053</v>
      </c>
      <c r="L311" s="98">
        <v>35.594443239037552</v>
      </c>
      <c r="M311" s="98">
        <v>31.385493116551537</v>
      </c>
      <c r="N311" s="98">
        <v>35.990692737681236</v>
      </c>
      <c r="O311" s="98">
        <v>32.238423179552576</v>
      </c>
      <c r="P311" s="98">
        <v>27.615190853306895</v>
      </c>
      <c r="Q311" s="98">
        <v>35.928714088891503</v>
      </c>
      <c r="R311" s="98">
        <v>20.022864389071302</v>
      </c>
      <c r="S311" s="98">
        <v>28.584858917447029</v>
      </c>
      <c r="T311" s="98">
        <v>23.020126035801962</v>
      </c>
      <c r="U311" s="98">
        <v>28.232506367291375</v>
      </c>
      <c r="V311" s="98">
        <v>16.696750310232829</v>
      </c>
      <c r="W311" s="98">
        <v>28.463819210005123</v>
      </c>
      <c r="X311" s="98">
        <v>17.263996144725276</v>
      </c>
      <c r="Y311" s="98">
        <v>12.10407137251563</v>
      </c>
      <c r="DA311" s="63" t="s">
        <v>3537</v>
      </c>
    </row>
    <row r="312" spans="1:105" ht="12" customHeight="1" x14ac:dyDescent="0.25">
      <c r="A312" s="97" t="s">
        <v>53</v>
      </c>
      <c r="B312" s="98"/>
      <c r="C312" s="98">
        <v>0.21228039012410227</v>
      </c>
      <c r="D312" s="98">
        <v>0.19344390036749787</v>
      </c>
      <c r="E312" s="98">
        <v>0.20222201713656032</v>
      </c>
      <c r="F312" s="98">
        <v>0.20232958102251858</v>
      </c>
      <c r="G312" s="98">
        <v>0.10750760699906622</v>
      </c>
      <c r="H312" s="98">
        <v>0.14086472193603919</v>
      </c>
      <c r="I312" s="98">
        <v>0.15186690070984252</v>
      </c>
      <c r="J312" s="98">
        <v>0.15012616052996311</v>
      </c>
      <c r="K312" s="98">
        <v>0.12425418979538524</v>
      </c>
      <c r="L312" s="98">
        <v>0.14125564070947635</v>
      </c>
      <c r="M312" s="98">
        <v>0.12194917585323416</v>
      </c>
      <c r="N312" s="98">
        <v>0.13888646218630432</v>
      </c>
      <c r="O312" s="98">
        <v>0.12263118800046519</v>
      </c>
      <c r="P312" s="98">
        <v>0.10396588975121145</v>
      </c>
      <c r="Q312" s="98">
        <v>0.13377922325818706</v>
      </c>
      <c r="R312" s="98">
        <v>7.4388762889192578E-2</v>
      </c>
      <c r="S312" s="98">
        <v>0.10514021360835833</v>
      </c>
      <c r="T312" s="98">
        <v>8.3762638852237933E-2</v>
      </c>
      <c r="U312" s="98">
        <v>0.10213734088036279</v>
      </c>
      <c r="V312" s="98">
        <v>6.018098073703021E-2</v>
      </c>
      <c r="W312" s="98">
        <v>0.10300514277477159</v>
      </c>
      <c r="X312" s="98">
        <v>6.2050826495936386E-2</v>
      </c>
      <c r="Y312" s="98">
        <v>4.3475858920563465E-2</v>
      </c>
      <c r="DA312" s="63" t="s">
        <v>3538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7.3942522654116452E-2</v>
      </c>
      <c r="D313" s="122">
        <f t="shared" si="142"/>
        <v>6.3612637431715177E-2</v>
      </c>
      <c r="E313" s="122">
        <f t="shared" si="142"/>
        <v>5.1322254335730483E-2</v>
      </c>
      <c r="F313" s="122">
        <f t="shared" si="142"/>
        <v>6.4275203255148794E-2</v>
      </c>
      <c r="G313" s="122">
        <f t="shared" si="142"/>
        <v>5.611178896685648E-2</v>
      </c>
      <c r="H313" s="122">
        <f t="shared" si="142"/>
        <v>6.3727801778371312E-2</v>
      </c>
      <c r="I313" s="122">
        <f t="shared" si="142"/>
        <v>5.2319064300593028E-2</v>
      </c>
      <c r="J313" s="122">
        <f t="shared" si="142"/>
        <v>0.10887477421478878</v>
      </c>
      <c r="K313" s="122">
        <f t="shared" si="142"/>
        <v>4.3427837533486675E-2</v>
      </c>
      <c r="L313" s="122">
        <f t="shared" si="142"/>
        <v>7.9026257636524891E-2</v>
      </c>
      <c r="M313" s="122">
        <f t="shared" si="142"/>
        <v>4.1684786255759165E-2</v>
      </c>
      <c r="N313" s="122">
        <f t="shared" si="142"/>
        <v>8.3679853751614269E-2</v>
      </c>
      <c r="O313" s="122">
        <f t="shared" si="142"/>
        <v>9.3126724988465415E-2</v>
      </c>
      <c r="P313" s="122">
        <f t="shared" si="142"/>
        <v>4.8864403623079124E-2</v>
      </c>
      <c r="Q313" s="122">
        <f t="shared" si="142"/>
        <v>0.10144916180236416</v>
      </c>
      <c r="R313" s="122">
        <f t="shared" si="142"/>
        <v>3.0736804003947748E-2</v>
      </c>
      <c r="S313" s="122">
        <f t="shared" si="142"/>
        <v>3.2960297529456756E-2</v>
      </c>
      <c r="T313" s="122">
        <f t="shared" si="142"/>
        <v>5.5774605719447132E-2</v>
      </c>
      <c r="U313" s="122">
        <f t="shared" si="142"/>
        <v>9.9827697366477355E-2</v>
      </c>
      <c r="V313" s="122">
        <f t="shared" si="142"/>
        <v>0.11688670804915122</v>
      </c>
      <c r="W313" s="122">
        <f t="shared" si="142"/>
        <v>0.23000147890969561</v>
      </c>
      <c r="X313" s="122">
        <f t="shared" si="142"/>
        <v>6.2057324895677751E-2</v>
      </c>
      <c r="Y313" s="122">
        <f t="shared" si="142"/>
        <v>0.26522227763543638</v>
      </c>
      <c r="DA313" s="130" t="s">
        <v>3539</v>
      </c>
    </row>
    <row r="314" spans="1:105" ht="12" customHeight="1" x14ac:dyDescent="0.25">
      <c r="A314" s="97" t="s">
        <v>53</v>
      </c>
      <c r="B314" s="98"/>
      <c r="C314" s="98">
        <v>7.3942522654116452E-2</v>
      </c>
      <c r="D314" s="98">
        <v>6.3612637431715177E-2</v>
      </c>
      <c r="E314" s="98">
        <v>5.1322254335730483E-2</v>
      </c>
      <c r="F314" s="98">
        <v>6.4275203255148794E-2</v>
      </c>
      <c r="G314" s="98">
        <v>5.611178896685648E-2</v>
      </c>
      <c r="H314" s="98">
        <v>6.3727801778371312E-2</v>
      </c>
      <c r="I314" s="98">
        <v>5.2319064300593028E-2</v>
      </c>
      <c r="J314" s="98">
        <v>0.10887477421478878</v>
      </c>
      <c r="K314" s="98">
        <v>4.3427837533486675E-2</v>
      </c>
      <c r="L314" s="98">
        <v>7.9026257636524891E-2</v>
      </c>
      <c r="M314" s="98">
        <v>4.1684786255759165E-2</v>
      </c>
      <c r="N314" s="98">
        <v>8.3679853751614269E-2</v>
      </c>
      <c r="O314" s="98">
        <v>9.3126724988465415E-2</v>
      </c>
      <c r="P314" s="98">
        <v>4.8864403623079124E-2</v>
      </c>
      <c r="Q314" s="98">
        <v>0.10144916180236416</v>
      </c>
      <c r="R314" s="98">
        <v>3.0736804003947748E-2</v>
      </c>
      <c r="S314" s="98">
        <v>3.2960297529456756E-2</v>
      </c>
      <c r="T314" s="98">
        <v>5.5774605719447132E-2</v>
      </c>
      <c r="U314" s="98">
        <v>9.9827697366477355E-2</v>
      </c>
      <c r="V314" s="98">
        <v>0.11688670804915122</v>
      </c>
      <c r="W314" s="98">
        <v>0.23000147890969561</v>
      </c>
      <c r="X314" s="98">
        <v>6.2057324895677751E-2</v>
      </c>
      <c r="Y314" s="98">
        <v>0.26522227763543638</v>
      </c>
      <c r="DA314" s="63" t="s">
        <v>3540</v>
      </c>
    </row>
    <row r="315" spans="1:105" ht="12" customHeight="1" x14ac:dyDescent="0.25">
      <c r="A315" s="121" t="s">
        <v>55</v>
      </c>
      <c r="B315" s="122"/>
      <c r="C315" s="122">
        <v>4.3880943067406504</v>
      </c>
      <c r="D315" s="122">
        <v>4.0689942171507489</v>
      </c>
      <c r="E315" s="122">
        <v>4.1059022022284015</v>
      </c>
      <c r="F315" s="122">
        <v>4.4966791977685849</v>
      </c>
      <c r="G315" s="122">
        <v>2.2265604428916963</v>
      </c>
      <c r="H315" s="122">
        <v>2.9520986195702714</v>
      </c>
      <c r="I315" s="122">
        <v>3.1839274416242511</v>
      </c>
      <c r="J315" s="122">
        <v>3.6811352512910553</v>
      </c>
      <c r="K315" s="122">
        <v>3.1263718953596769</v>
      </c>
      <c r="L315" s="122">
        <v>3.1686875709894418</v>
      </c>
      <c r="M315" s="122">
        <v>3.0044087467633376</v>
      </c>
      <c r="N315" s="122">
        <v>3.4547788477996719</v>
      </c>
      <c r="O315" s="122">
        <v>3.5029615896982365</v>
      </c>
      <c r="P315" s="122">
        <v>2.792511652187176</v>
      </c>
      <c r="Q315" s="122">
        <v>4.0455193888476497</v>
      </c>
      <c r="R315" s="122">
        <v>2.0611185462702148</v>
      </c>
      <c r="S315" s="122">
        <v>3.2672376202571587</v>
      </c>
      <c r="T315" s="122">
        <v>2.5646216087745741</v>
      </c>
      <c r="U315" s="122">
        <v>4.0946658840316861</v>
      </c>
      <c r="V315" s="122">
        <v>2.122130323749329</v>
      </c>
      <c r="W315" s="122">
        <v>3.863392576639102</v>
      </c>
      <c r="X315" s="122">
        <v>3.9507639238900243</v>
      </c>
      <c r="Y315" s="122">
        <v>3.3730301996201768</v>
      </c>
      <c r="DA315" s="130" t="s">
        <v>3541</v>
      </c>
    </row>
    <row r="316" spans="1:105" ht="12" customHeight="1" x14ac:dyDescent="0.25">
      <c r="A316" s="97" t="s">
        <v>128</v>
      </c>
      <c r="B316" s="98"/>
      <c r="C316" s="98">
        <v>3.2096642450522315</v>
      </c>
      <c r="D316" s="98">
        <v>4.003905951062162</v>
      </c>
      <c r="E316" s="98">
        <v>3.8833813218454796</v>
      </c>
      <c r="F316" s="98">
        <v>3.850557325845648</v>
      </c>
      <c r="G316" s="98">
        <v>2.2260647822415249</v>
      </c>
      <c r="H316" s="98">
        <v>2.9501057968527564</v>
      </c>
      <c r="I316" s="98">
        <v>3.1194866774064041</v>
      </c>
      <c r="J316" s="98">
        <v>3.1905188114288086</v>
      </c>
      <c r="K316" s="98">
        <v>2.758041361184187</v>
      </c>
      <c r="L316" s="98">
        <v>3.0310408082011935</v>
      </c>
      <c r="M316" s="98">
        <v>3.0033883435141502</v>
      </c>
      <c r="N316" s="98">
        <v>3.4533683657674383</v>
      </c>
      <c r="O316" s="98">
        <v>3.5010216835071928</v>
      </c>
      <c r="P316" s="98">
        <v>2.7896547847874666</v>
      </c>
      <c r="Q316" s="98">
        <v>3.3399819264976078</v>
      </c>
      <c r="R316" s="98">
        <v>2.0592965831586363</v>
      </c>
      <c r="S316" s="98">
        <v>3.0554549717612316</v>
      </c>
      <c r="T316" s="98">
        <v>2.5620423027448322</v>
      </c>
      <c r="U316" s="98">
        <v>3.4318914550370989</v>
      </c>
      <c r="V316" s="98">
        <v>2.1201916882269694</v>
      </c>
      <c r="W316" s="98">
        <v>3.5585341309077729</v>
      </c>
      <c r="X316" s="98">
        <v>3.5025848045012968</v>
      </c>
      <c r="Y316" s="98">
        <v>2.8339210678211892</v>
      </c>
      <c r="DA316" s="63" t="s">
        <v>3542</v>
      </c>
    </row>
    <row r="317" spans="1:105" ht="12" customHeight="1" x14ac:dyDescent="0.25">
      <c r="A317" s="97" t="s">
        <v>127</v>
      </c>
      <c r="B317" s="98"/>
      <c r="C317" s="98">
        <v>7.4496561417307741E-4</v>
      </c>
      <c r="D317" s="98">
        <v>4.9650083145564758E-4</v>
      </c>
      <c r="E317" s="98">
        <v>6.2301773964636414E-4</v>
      </c>
      <c r="F317" s="98">
        <v>7.470654775188645E-4</v>
      </c>
      <c r="G317" s="98">
        <v>4.9566065017127661E-4</v>
      </c>
      <c r="H317" s="98">
        <v>1.9928227175151705E-3</v>
      </c>
      <c r="I317" s="98">
        <v>1.1039302626532467E-3</v>
      </c>
      <c r="J317" s="98">
        <v>2.0532464379264975E-3</v>
      </c>
      <c r="K317" s="98">
        <v>7.4060523953373494E-4</v>
      </c>
      <c r="L317" s="98">
        <v>1.3599653770058669E-3</v>
      </c>
      <c r="M317" s="98">
        <v>1.0204032491874461E-3</v>
      </c>
      <c r="N317" s="98">
        <v>1.4104820322335938E-3</v>
      </c>
      <c r="O317" s="98">
        <v>1.9399061910436006E-3</v>
      </c>
      <c r="P317" s="98">
        <v>2.6075045467507502E-3</v>
      </c>
      <c r="Q317" s="98">
        <v>2.8649931851582695E-3</v>
      </c>
      <c r="R317" s="98">
        <v>1.8219631115787139E-3</v>
      </c>
      <c r="S317" s="98">
        <v>2.582106405339085E-3</v>
      </c>
      <c r="T317" s="98">
        <v>2.5793060297419914E-3</v>
      </c>
      <c r="U317" s="98">
        <v>3.628940564243456E-3</v>
      </c>
      <c r="V317" s="98">
        <v>1.9386355223596891E-3</v>
      </c>
      <c r="W317" s="98">
        <v>3.4613301163727295E-3</v>
      </c>
      <c r="X317" s="98">
        <v>2.9708981023132599E-3</v>
      </c>
      <c r="Y317" s="98">
        <v>2.0403843413513262E-3</v>
      </c>
      <c r="DA317" s="63" t="s">
        <v>3543</v>
      </c>
    </row>
    <row r="318" spans="1:105" ht="12" customHeight="1" x14ac:dyDescent="0.25">
      <c r="A318" s="100" t="s">
        <v>198</v>
      </c>
      <c r="B318" s="101"/>
      <c r="C318" s="101">
        <v>5.9458528450982251E-4</v>
      </c>
      <c r="D318" s="101">
        <v>3.9727090238528083E-4</v>
      </c>
      <c r="E318" s="101">
        <v>4.9618592098711557E-4</v>
      </c>
      <c r="F318" s="101">
        <v>5.9577012706781875E-4</v>
      </c>
      <c r="G318" s="101">
        <v>3.9699305129426424E-4</v>
      </c>
      <c r="H318" s="101">
        <v>1.5947915171148398E-3</v>
      </c>
      <c r="I318" s="101">
        <v>8.9598522213665474E-4</v>
      </c>
      <c r="J318" s="101">
        <v>1.6505947987221848E-3</v>
      </c>
      <c r="K318" s="101">
        <v>5.9559222342206344E-4</v>
      </c>
      <c r="L318" s="101">
        <v>1.0902086736702496E-3</v>
      </c>
      <c r="M318" s="101">
        <v>8.2099263977119771E-4</v>
      </c>
      <c r="N318" s="101">
        <v>1.13374815710293E-3</v>
      </c>
      <c r="O318" s="101">
        <v>1.5571918710208502E-3</v>
      </c>
      <c r="P318" s="101">
        <v>2.09469032169766E-3</v>
      </c>
      <c r="Q318" s="101">
        <v>2.2979293597120702E-3</v>
      </c>
      <c r="R318" s="101">
        <v>1.465237112296146E-3</v>
      </c>
      <c r="S318" s="101">
        <v>2.0767584104351535E-3</v>
      </c>
      <c r="T318" s="101">
        <v>2.0765700472426762E-3</v>
      </c>
      <c r="U318" s="101">
        <v>2.9185265263410262E-3</v>
      </c>
      <c r="V318" s="101">
        <v>1.5575381638928813E-3</v>
      </c>
      <c r="W318" s="101">
        <v>2.7492846935013569E-3</v>
      </c>
      <c r="X318" s="101">
        <v>2.3592853473179804E-3</v>
      </c>
      <c r="Y318" s="101">
        <v>1.6466785501672554E-3</v>
      </c>
      <c r="DA318" s="131" t="s">
        <v>3544</v>
      </c>
    </row>
    <row r="319" spans="1:105" ht="12" customHeight="1" x14ac:dyDescent="0.25">
      <c r="A319" s="103" t="s">
        <v>52</v>
      </c>
      <c r="B319" s="104"/>
      <c r="C319" s="104">
        <v>1.5038032966325487E-4</v>
      </c>
      <c r="D319" s="104">
        <v>9.9229929070366736E-5</v>
      </c>
      <c r="E319" s="104">
        <v>1.2683181865924857E-4</v>
      </c>
      <c r="F319" s="104">
        <v>1.5129535045104578E-4</v>
      </c>
      <c r="G319" s="104">
        <v>9.8667598877012362E-5</v>
      </c>
      <c r="H319" s="104">
        <v>3.9803120040033069E-4</v>
      </c>
      <c r="I319" s="104">
        <v>2.0794504051659189E-4</v>
      </c>
      <c r="J319" s="104">
        <v>4.026516392043126E-4</v>
      </c>
      <c r="K319" s="104">
        <v>1.4501301611167156E-4</v>
      </c>
      <c r="L319" s="104">
        <v>2.6975670333561719E-4</v>
      </c>
      <c r="M319" s="104">
        <v>1.9941060941624833E-4</v>
      </c>
      <c r="N319" s="104">
        <v>2.7673387513066377E-4</v>
      </c>
      <c r="O319" s="104">
        <v>3.8271432002275052E-4</v>
      </c>
      <c r="P319" s="104">
        <v>5.1281422505309031E-4</v>
      </c>
      <c r="Q319" s="104">
        <v>5.6706382544619927E-4</v>
      </c>
      <c r="R319" s="104">
        <v>3.5672599928256794E-4</v>
      </c>
      <c r="S319" s="104">
        <v>5.0534799490393166E-4</v>
      </c>
      <c r="T319" s="104">
        <v>5.0273598249931533E-4</v>
      </c>
      <c r="U319" s="104">
        <v>7.1041403790242971E-4</v>
      </c>
      <c r="V319" s="104">
        <v>3.8109735846680772E-4</v>
      </c>
      <c r="W319" s="104">
        <v>7.120454228713727E-4</v>
      </c>
      <c r="X319" s="104">
        <v>6.116127549952796E-4</v>
      </c>
      <c r="Y319" s="104">
        <v>3.9370579118407089E-4</v>
      </c>
      <c r="DA319" s="132" t="s">
        <v>3545</v>
      </c>
    </row>
    <row r="320" spans="1:105" ht="12" customHeight="1" x14ac:dyDescent="0.25">
      <c r="A320" s="106" t="s">
        <v>122</v>
      </c>
      <c r="B320" s="101"/>
      <c r="C320" s="101">
        <v>1.158527634481489</v>
      </c>
      <c r="D320" s="101">
        <v>6.3718905782996341E-2</v>
      </c>
      <c r="E320" s="101">
        <v>0.21908441088231059</v>
      </c>
      <c r="F320" s="101">
        <v>0.63428126700445886</v>
      </c>
      <c r="G320" s="101">
        <v>0</v>
      </c>
      <c r="H320" s="101">
        <v>0</v>
      </c>
      <c r="I320" s="101">
        <v>6.1624930821835483E-2</v>
      </c>
      <c r="J320" s="101">
        <v>0.46629305037989383</v>
      </c>
      <c r="K320" s="101">
        <v>0.35808784629754231</v>
      </c>
      <c r="L320" s="101">
        <v>0.1318504531867325</v>
      </c>
      <c r="M320" s="101">
        <v>0</v>
      </c>
      <c r="N320" s="101">
        <v>0</v>
      </c>
      <c r="O320" s="101">
        <v>0</v>
      </c>
      <c r="P320" s="101">
        <v>2.4936285295847012E-4</v>
      </c>
      <c r="Q320" s="101">
        <v>0.66646934995303042</v>
      </c>
      <c r="R320" s="101">
        <v>0</v>
      </c>
      <c r="S320" s="101">
        <v>0.19662260788531491</v>
      </c>
      <c r="T320" s="101">
        <v>0</v>
      </c>
      <c r="U320" s="101">
        <v>0.61086288239185416</v>
      </c>
      <c r="V320" s="101">
        <v>0</v>
      </c>
      <c r="W320" s="101">
        <v>0.27786371428471346</v>
      </c>
      <c r="X320" s="101">
        <v>0.40858624665276139</v>
      </c>
      <c r="Y320" s="101">
        <v>0.49199544198399864</v>
      </c>
      <c r="DA320" s="131" t="s">
        <v>3546</v>
      </c>
    </row>
    <row r="321" spans="1:105" ht="12" customHeight="1" x14ac:dyDescent="0.25">
      <c r="A321" s="107" t="s">
        <v>121</v>
      </c>
      <c r="B321" s="104"/>
      <c r="C321" s="104">
        <v>1.9157461592756667E-2</v>
      </c>
      <c r="D321" s="104">
        <v>8.7285947413504321E-4</v>
      </c>
      <c r="E321" s="104">
        <v>2.8134517609656674E-3</v>
      </c>
      <c r="F321" s="104">
        <v>1.1093539440958965E-2</v>
      </c>
      <c r="G321" s="104">
        <v>0</v>
      </c>
      <c r="H321" s="104">
        <v>0</v>
      </c>
      <c r="I321" s="104">
        <v>1.7119031333587319E-3</v>
      </c>
      <c r="J321" s="104">
        <v>2.2270143044426344E-2</v>
      </c>
      <c r="K321" s="104">
        <v>9.5020826384139122E-3</v>
      </c>
      <c r="L321" s="104">
        <v>4.4363442245099376E-3</v>
      </c>
      <c r="M321" s="104">
        <v>0</v>
      </c>
      <c r="N321" s="104">
        <v>0</v>
      </c>
      <c r="O321" s="104">
        <v>0</v>
      </c>
      <c r="P321" s="104">
        <v>0</v>
      </c>
      <c r="Q321" s="104">
        <v>3.6203119211853374E-2</v>
      </c>
      <c r="R321" s="104">
        <v>0</v>
      </c>
      <c r="S321" s="104">
        <v>1.2577934205273086E-2</v>
      </c>
      <c r="T321" s="104">
        <v>0</v>
      </c>
      <c r="U321" s="104">
        <v>4.8282606038490432E-2</v>
      </c>
      <c r="V321" s="104">
        <v>0</v>
      </c>
      <c r="W321" s="104">
        <v>2.3533401330242957E-2</v>
      </c>
      <c r="X321" s="104">
        <v>3.6621974633652882E-2</v>
      </c>
      <c r="Y321" s="104">
        <v>4.5073305473637852E-2</v>
      </c>
      <c r="DA321" s="132" t="s">
        <v>3547</v>
      </c>
    </row>
    <row r="322" spans="1:105" ht="12" customHeight="1" x14ac:dyDescent="0.25">
      <c r="A322" s="108" t="s">
        <v>53</v>
      </c>
      <c r="B322" s="98"/>
      <c r="C322" s="98">
        <v>1.5290284374045914E-2</v>
      </c>
      <c r="D322" s="98">
        <v>6.9841102410931873E-4</v>
      </c>
      <c r="E322" s="98">
        <v>2.2406943184885369E-3</v>
      </c>
      <c r="F322" s="98">
        <v>8.8468586026860703E-3</v>
      </c>
      <c r="G322" s="98">
        <v>0</v>
      </c>
      <c r="H322" s="98">
        <v>0</v>
      </c>
      <c r="I322" s="98">
        <v>1.3894356969706236E-3</v>
      </c>
      <c r="J322" s="98">
        <v>1.7902869695776032E-2</v>
      </c>
      <c r="K322" s="98">
        <v>7.6415800869712143E-3</v>
      </c>
      <c r="L322" s="98">
        <v>3.5563718228709849E-3</v>
      </c>
      <c r="M322" s="98">
        <v>0</v>
      </c>
      <c r="N322" s="98">
        <v>0</v>
      </c>
      <c r="O322" s="98">
        <v>0</v>
      </c>
      <c r="P322" s="98">
        <v>0</v>
      </c>
      <c r="Q322" s="98">
        <v>2.9037158749800777E-2</v>
      </c>
      <c r="R322" s="98">
        <v>0</v>
      </c>
      <c r="S322" s="98">
        <v>1.0116327829454022E-2</v>
      </c>
      <c r="T322" s="98">
        <v>0</v>
      </c>
      <c r="U322" s="98">
        <v>3.8830618140420749E-2</v>
      </c>
      <c r="V322" s="98">
        <v>0</v>
      </c>
      <c r="W322" s="98">
        <v>1.8692124432912152E-2</v>
      </c>
      <c r="X322" s="98">
        <v>2.9082502248725772E-2</v>
      </c>
      <c r="Y322" s="98">
        <v>3.6376490226223461E-2</v>
      </c>
      <c r="DA322" s="63" t="s">
        <v>3548</v>
      </c>
    </row>
    <row r="323" spans="1:105" ht="12" customHeight="1" x14ac:dyDescent="0.25">
      <c r="A323" s="108" t="s">
        <v>52</v>
      </c>
      <c r="B323" s="98"/>
      <c r="C323" s="98">
        <v>3.8671772187107534E-3</v>
      </c>
      <c r="D323" s="98">
        <v>1.7444845002572443E-4</v>
      </c>
      <c r="E323" s="98">
        <v>5.7275744247713058E-4</v>
      </c>
      <c r="F323" s="98">
        <v>2.2466808382728951E-3</v>
      </c>
      <c r="G323" s="98">
        <v>0</v>
      </c>
      <c r="H323" s="98">
        <v>0</v>
      </c>
      <c r="I323" s="98">
        <v>3.2246743638810821E-4</v>
      </c>
      <c r="J323" s="98">
        <v>4.3672733486503097E-3</v>
      </c>
      <c r="K323" s="98">
        <v>1.8605025514426979E-3</v>
      </c>
      <c r="L323" s="98">
        <v>8.7997240163895291E-4</v>
      </c>
      <c r="M323" s="98">
        <v>0</v>
      </c>
      <c r="N323" s="98">
        <v>0</v>
      </c>
      <c r="O323" s="98">
        <v>0</v>
      </c>
      <c r="P323" s="98">
        <v>0</v>
      </c>
      <c r="Q323" s="98">
        <v>7.1659604620525957E-3</v>
      </c>
      <c r="R323" s="98">
        <v>0</v>
      </c>
      <c r="S323" s="98">
        <v>2.4616063758190632E-3</v>
      </c>
      <c r="T323" s="98">
        <v>0</v>
      </c>
      <c r="U323" s="98">
        <v>9.4519878980696848E-3</v>
      </c>
      <c r="V323" s="98">
        <v>0</v>
      </c>
      <c r="W323" s="98">
        <v>4.8412768973308054E-3</v>
      </c>
      <c r="X323" s="98">
        <v>7.5394723849271129E-3</v>
      </c>
      <c r="Y323" s="98">
        <v>8.6968152474143929E-3</v>
      </c>
      <c r="DA323" s="63" t="s">
        <v>3549</v>
      </c>
    </row>
    <row r="324" spans="1:105" ht="12" customHeight="1" x14ac:dyDescent="0.25">
      <c r="A324" s="121" t="s">
        <v>54</v>
      </c>
      <c r="B324" s="122"/>
      <c r="C324" s="122">
        <v>0.44907821968473949</v>
      </c>
      <c r="D324" s="122">
        <v>0.41666899631168963</v>
      </c>
      <c r="E324" s="122">
        <v>0.42624120009274369</v>
      </c>
      <c r="F324" s="122">
        <v>0.46273792227040522</v>
      </c>
      <c r="G324" s="122">
        <v>0.23740769934190123</v>
      </c>
      <c r="H324" s="122">
        <v>0.30867818021951143</v>
      </c>
      <c r="I324" s="122">
        <v>0.34059056501053275</v>
      </c>
      <c r="J324" s="122">
        <v>0.42449979649730796</v>
      </c>
      <c r="K324" s="122">
        <v>0.37787874966099888</v>
      </c>
      <c r="L324" s="122">
        <v>0.38754263489799673</v>
      </c>
      <c r="M324" s="122">
        <v>0.36005847002786451</v>
      </c>
      <c r="N324" s="122">
        <v>0.42974892778242174</v>
      </c>
      <c r="O324" s="122">
        <v>0.432538812078122</v>
      </c>
      <c r="P324" s="122">
        <v>0.35728570474392279</v>
      </c>
      <c r="Q324" s="122">
        <v>0.52467501018621676</v>
      </c>
      <c r="R324" s="122">
        <v>0.27108008649612081</v>
      </c>
      <c r="S324" s="122">
        <v>0.44496347498274347</v>
      </c>
      <c r="T324" s="122">
        <v>0.3741477128620041</v>
      </c>
      <c r="U324" s="122">
        <v>0.6119116701298134</v>
      </c>
      <c r="V324" s="122">
        <v>0.43192194163206915</v>
      </c>
      <c r="W324" s="122">
        <v>0.79748036951440193</v>
      </c>
      <c r="X324" s="122">
        <v>0.81971228285289566</v>
      </c>
      <c r="Y324" s="122">
        <v>0.6655436704974067</v>
      </c>
      <c r="DA324" s="130" t="s">
        <v>3550</v>
      </c>
    </row>
    <row r="325" spans="1:105" ht="12" customHeight="1" x14ac:dyDescent="0.25">
      <c r="A325" s="97" t="s">
        <v>50</v>
      </c>
      <c r="B325" s="98"/>
      <c r="C325" s="98">
        <v>6.6436234287534521E-2</v>
      </c>
      <c r="D325" s="98">
        <v>5.4808089545249558E-2</v>
      </c>
      <c r="E325" s="98">
        <v>6.1599571416556781E-2</v>
      </c>
      <c r="F325" s="98">
        <v>3.4459280931140521E-2</v>
      </c>
      <c r="G325" s="98">
        <v>2.291044856308681E-2</v>
      </c>
      <c r="H325" s="98">
        <v>1.4769521187076666E-2</v>
      </c>
      <c r="I325" s="98">
        <v>3.0107777643372781E-2</v>
      </c>
      <c r="J325" s="98">
        <v>7.2805430752677286E-2</v>
      </c>
      <c r="K325" s="98">
        <v>5.0232279675178321E-2</v>
      </c>
      <c r="L325" s="98">
        <v>1.6911491949948714E-2</v>
      </c>
      <c r="M325" s="98">
        <v>3.7220928472775517E-3</v>
      </c>
      <c r="N325" s="98">
        <v>7.5180760441735488E-3</v>
      </c>
      <c r="O325" s="98">
        <v>3.2312493120052875E-2</v>
      </c>
      <c r="P325" s="98">
        <v>3.8551115904600988E-2</v>
      </c>
      <c r="Q325" s="98">
        <v>5.8366464405222564E-2</v>
      </c>
      <c r="R325" s="98">
        <v>2.2816171371179955E-2</v>
      </c>
      <c r="S325" s="98">
        <v>2.0791826926396622E-2</v>
      </c>
      <c r="T325" s="98">
        <v>9.8974792603748803E-3</v>
      </c>
      <c r="U325" s="98">
        <v>2.0906873681282006E-2</v>
      </c>
      <c r="V325" s="98">
        <v>1.891234453747935E-2</v>
      </c>
      <c r="W325" s="98">
        <v>4.4950583651780507E-2</v>
      </c>
      <c r="X325" s="98">
        <v>3.3341843901805036E-2</v>
      </c>
      <c r="Y325" s="98">
        <v>1.7013096650158117E-2</v>
      </c>
      <c r="DA325" s="63" t="s">
        <v>3551</v>
      </c>
    </row>
    <row r="326" spans="1:105" ht="12" customHeight="1" x14ac:dyDescent="0.25">
      <c r="A326" s="109" t="s">
        <v>120</v>
      </c>
      <c r="B326" s="33"/>
      <c r="C326" s="33">
        <v>0.38264198539720495</v>
      </c>
      <c r="D326" s="33">
        <v>0.36186090676644006</v>
      </c>
      <c r="E326" s="33">
        <v>0.36464162867618688</v>
      </c>
      <c r="F326" s="33">
        <v>0.42827864133926469</v>
      </c>
      <c r="G326" s="33">
        <v>0.21449725077881443</v>
      </c>
      <c r="H326" s="33">
        <v>0.29390865903243479</v>
      </c>
      <c r="I326" s="33">
        <v>0.31048278736715995</v>
      </c>
      <c r="J326" s="33">
        <v>0.35169436574463064</v>
      </c>
      <c r="K326" s="33">
        <v>0.32764646998582059</v>
      </c>
      <c r="L326" s="33">
        <v>0.370631142948048</v>
      </c>
      <c r="M326" s="33">
        <v>0.35633637718058697</v>
      </c>
      <c r="N326" s="33">
        <v>0.4222308517382482</v>
      </c>
      <c r="O326" s="33">
        <v>0.40022631895806915</v>
      </c>
      <c r="P326" s="33">
        <v>0.31873458883932182</v>
      </c>
      <c r="Q326" s="33">
        <v>0.46630854578099423</v>
      </c>
      <c r="R326" s="33">
        <v>0.24826391512494086</v>
      </c>
      <c r="S326" s="33">
        <v>0.42417164805634683</v>
      </c>
      <c r="T326" s="33">
        <v>0.36425023360162923</v>
      </c>
      <c r="U326" s="33">
        <v>0.59100479644853143</v>
      </c>
      <c r="V326" s="33">
        <v>0.41300959709458979</v>
      </c>
      <c r="W326" s="33">
        <v>0.75252978586262143</v>
      </c>
      <c r="X326" s="33">
        <v>0.7863704389510906</v>
      </c>
      <c r="Y326" s="33">
        <v>0.64853057384724855</v>
      </c>
      <c r="DA326" s="60" t="s">
        <v>3552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0.86101516562692948</v>
      </c>
      <c r="D328" s="119">
        <f t="shared" si="143"/>
        <v>0.86618758042247113</v>
      </c>
      <c r="E328" s="119">
        <f t="shared" si="143"/>
        <v>0.86737317673443493</v>
      </c>
      <c r="F328" s="119">
        <f t="shared" si="143"/>
        <v>0.86823155090969284</v>
      </c>
      <c r="G328" s="119">
        <f t="shared" si="143"/>
        <v>0.87256586315065165</v>
      </c>
      <c r="H328" s="119">
        <f t="shared" si="143"/>
        <v>0.87448019902775975</v>
      </c>
      <c r="I328" s="119">
        <f t="shared" si="143"/>
        <v>0.87587179275666338</v>
      </c>
      <c r="J328" s="119">
        <f t="shared" si="143"/>
        <v>0.87682582522923613</v>
      </c>
      <c r="K328" s="119">
        <f t="shared" si="143"/>
        <v>0.8783635084826289</v>
      </c>
      <c r="L328" s="119">
        <f t="shared" si="143"/>
        <v>0.88268536690193811</v>
      </c>
      <c r="M328" s="119">
        <f t="shared" si="143"/>
        <v>0.88607825636381676</v>
      </c>
      <c r="N328" s="119">
        <f t="shared" si="143"/>
        <v>0.89106527433201388</v>
      </c>
      <c r="O328" s="119">
        <f t="shared" si="143"/>
        <v>0.89701386478307998</v>
      </c>
      <c r="P328" s="119">
        <f t="shared" si="143"/>
        <v>0.90295498856950696</v>
      </c>
      <c r="Q328" s="119">
        <f t="shared" si="143"/>
        <v>0.90748465566042213</v>
      </c>
      <c r="R328" s="119">
        <f t="shared" ref="R328:V328" si="144">IF(R309=0,"",R309/R290)</f>
        <v>0.91425103581951972</v>
      </c>
      <c r="S328" s="119">
        <f t="shared" si="144"/>
        <v>0.91814594901051383</v>
      </c>
      <c r="T328" s="119">
        <f t="shared" si="144"/>
        <v>0.92465117091802396</v>
      </c>
      <c r="U328" s="119">
        <f t="shared" si="144"/>
        <v>0.92743772758392373</v>
      </c>
      <c r="V328" s="119">
        <f t="shared" si="144"/>
        <v>0.93605940644160568</v>
      </c>
      <c r="W328" s="119">
        <f t="shared" ref="W328:Y328" si="145">IF(W309=0,"",W309/W290)</f>
        <v>0.93951347403848851</v>
      </c>
      <c r="X328" s="119">
        <f t="shared" si="145"/>
        <v>0.93913614661236999</v>
      </c>
      <c r="Y328" s="119">
        <f t="shared" si="145"/>
        <v>0.9518762126970054</v>
      </c>
      <c r="DA328" s="129" t="s">
        <v>3703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0.86438576188807981</v>
      </c>
      <c r="D329" s="124">
        <f t="shared" si="146"/>
        <v>0.86617304715089449</v>
      </c>
      <c r="E329" s="124">
        <f t="shared" si="146"/>
        <v>0.868014799463108</v>
      </c>
      <c r="F329" s="124">
        <f t="shared" si="146"/>
        <v>0.86985667346371709</v>
      </c>
      <c r="G329" s="124">
        <f t="shared" si="146"/>
        <v>0.87174901296940943</v>
      </c>
      <c r="H329" s="124">
        <f t="shared" si="146"/>
        <v>0.87368268386550219</v>
      </c>
      <c r="I329" s="124">
        <f t="shared" si="146"/>
        <v>0.87566681318949391</v>
      </c>
      <c r="J329" s="124">
        <f t="shared" si="146"/>
        <v>0.87773766853071722</v>
      </c>
      <c r="K329" s="124">
        <f t="shared" si="146"/>
        <v>0.87993291182938815</v>
      </c>
      <c r="L329" s="124">
        <f t="shared" si="146"/>
        <v>0.88225967864429222</v>
      </c>
      <c r="M329" s="124">
        <f t="shared" si="146"/>
        <v>0.88547659123428668</v>
      </c>
      <c r="N329" s="124">
        <f t="shared" si="146"/>
        <v>0.88983767895818666</v>
      </c>
      <c r="O329" s="124">
        <f t="shared" si="146"/>
        <v>0.89554683076410002</v>
      </c>
      <c r="P329" s="124">
        <f t="shared" si="146"/>
        <v>0.90220418949598491</v>
      </c>
      <c r="Q329" s="124">
        <f t="shared" si="146"/>
        <v>0.90848495960867548</v>
      </c>
      <c r="R329" s="124">
        <f t="shared" ref="R329:V329" si="147">IF(R310=0,"",R310/R291)</f>
        <v>0.91329963755326793</v>
      </c>
      <c r="S329" s="124">
        <f t="shared" si="147"/>
        <v>0.91798123919059338</v>
      </c>
      <c r="T329" s="124">
        <f t="shared" si="147"/>
        <v>0.92250067434932148</v>
      </c>
      <c r="U329" s="124">
        <f t="shared" si="147"/>
        <v>0.92682809951562872</v>
      </c>
      <c r="V329" s="124">
        <f t="shared" si="147"/>
        <v>0.93093131966687537</v>
      </c>
      <c r="W329" s="124">
        <f t="shared" ref="W329:Y329" si="148">IF(W310=0,"",W310/W291)</f>
        <v>0.93471278010244896</v>
      </c>
      <c r="X329" s="124">
        <f t="shared" si="148"/>
        <v>0.93783593098162676</v>
      </c>
      <c r="Y329" s="124">
        <f t="shared" si="148"/>
        <v>0.94083834577031944</v>
      </c>
      <c r="DA329" s="130" t="s">
        <v>3704</v>
      </c>
    </row>
    <row r="330" spans="1:105" ht="12" customHeight="1" x14ac:dyDescent="0.25">
      <c r="A330" s="97" t="s">
        <v>198</v>
      </c>
      <c r="B330" s="111"/>
      <c r="C330" s="111">
        <f t="shared" ref="C330:Q330" si="149">IF(C311=0,"",C311/C292)</f>
        <v>0.86384303262245832</v>
      </c>
      <c r="D330" s="111">
        <f t="shared" si="149"/>
        <v>0.86564984091839592</v>
      </c>
      <c r="E330" s="111">
        <f t="shared" si="149"/>
        <v>0.86750542832451571</v>
      </c>
      <c r="F330" s="111">
        <f t="shared" si="149"/>
        <v>0.86936766742747851</v>
      </c>
      <c r="G330" s="111">
        <f t="shared" si="149"/>
        <v>0.87127482922177868</v>
      </c>
      <c r="H330" s="111">
        <f t="shared" si="149"/>
        <v>0.87322222982490738</v>
      </c>
      <c r="I330" s="111">
        <f t="shared" si="149"/>
        <v>0.87521929921102604</v>
      </c>
      <c r="J330" s="111">
        <f t="shared" si="149"/>
        <v>0.87730466865579437</v>
      </c>
      <c r="K330" s="111">
        <f t="shared" si="149"/>
        <v>0.87951118490475566</v>
      </c>
      <c r="L330" s="111">
        <f t="shared" si="149"/>
        <v>0.8818476358089915</v>
      </c>
      <c r="M330" s="111">
        <f t="shared" si="149"/>
        <v>0.88508274377074059</v>
      </c>
      <c r="N330" s="111">
        <f t="shared" si="149"/>
        <v>0.88945955952847655</v>
      </c>
      <c r="O330" s="111">
        <f t="shared" si="149"/>
        <v>0.89519114658862453</v>
      </c>
      <c r="P330" s="111">
        <f t="shared" si="149"/>
        <v>0.90187213600899918</v>
      </c>
      <c r="Q330" s="111">
        <f t="shared" si="149"/>
        <v>0.90817549623779281</v>
      </c>
      <c r="R330" s="111">
        <f t="shared" ref="R330:V330" si="150">IF(R311=0,"",R311/R292)</f>
        <v>0.91300555080100199</v>
      </c>
      <c r="S330" s="111">
        <f t="shared" si="150"/>
        <v>0.91770438645897201</v>
      </c>
      <c r="T330" s="111">
        <f t="shared" si="150"/>
        <v>0.92224060760658166</v>
      </c>
      <c r="U330" s="111">
        <f t="shared" si="150"/>
        <v>0.92658281863872527</v>
      </c>
      <c r="V330" s="111">
        <f t="shared" si="150"/>
        <v>0.93069962395029082</v>
      </c>
      <c r="W330" s="111">
        <f t="shared" ref="W330:Y330" si="151">IF(W311=0,"",W311/W292)</f>
        <v>0.93449199513654768</v>
      </c>
      <c r="X330" s="111">
        <f t="shared" si="151"/>
        <v>0.9376264350867366</v>
      </c>
      <c r="Y330" s="111">
        <f t="shared" si="151"/>
        <v>0.94063846098591475</v>
      </c>
      <c r="DA330" s="63" t="s">
        <v>3705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3706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2.548045878563455</v>
      </c>
      <c r="D332" s="124">
        <f t="shared" si="155"/>
        <v>2.6635161396916764</v>
      </c>
      <c r="E332" s="124">
        <f t="shared" si="155"/>
        <v>2.7807175220720208</v>
      </c>
      <c r="F332" s="124">
        <f t="shared" si="155"/>
        <v>2.8988602142575375</v>
      </c>
      <c r="G332" s="124">
        <f t="shared" si="155"/>
        <v>3.0186286552181771</v>
      </c>
      <c r="H332" s="124">
        <f t="shared" si="155"/>
        <v>3.1399152774204553</v>
      </c>
      <c r="I332" s="124">
        <f t="shared" si="155"/>
        <v>3.2628635522818543</v>
      </c>
      <c r="J332" s="124">
        <f t="shared" si="155"/>
        <v>3.3881165079089364</v>
      </c>
      <c r="K332" s="124">
        <f t="shared" si="155"/>
        <v>3.5161834761776625</v>
      </c>
      <c r="L332" s="124">
        <f t="shared" si="155"/>
        <v>3.6471319999765317</v>
      </c>
      <c r="M332" s="124">
        <f t="shared" si="155"/>
        <v>3.7971893560545564</v>
      </c>
      <c r="N332" s="124">
        <f t="shared" si="155"/>
        <v>3.9711726778823899</v>
      </c>
      <c r="O332" s="124">
        <f t="shared" si="155"/>
        <v>4.1687715964219656</v>
      </c>
      <c r="P332" s="124">
        <f t="shared" si="155"/>
        <v>4.3707557842943707</v>
      </c>
      <c r="Q332" s="124">
        <f t="shared" si="155"/>
        <v>4.5257755516249469</v>
      </c>
      <c r="R332" s="124">
        <f t="shared" ref="R332:V332" si="156">IF(R313=0,"",R313/R294)</f>
        <v>4.5593649432074823</v>
      </c>
      <c r="S332" s="124">
        <f t="shared" si="156"/>
        <v>4.5630970978277645</v>
      </c>
      <c r="T332" s="124">
        <f t="shared" si="156"/>
        <v>4.5672439362947443</v>
      </c>
      <c r="U332" s="124">
        <f t="shared" si="156"/>
        <v>4.5718515345913886</v>
      </c>
      <c r="V332" s="124">
        <f t="shared" si="156"/>
        <v>4.5850179148238439</v>
      </c>
      <c r="W332" s="124">
        <f t="shared" ref="W332:Y332" si="157">IF(W313=0,"",W313/W294)</f>
        <v>4.6282325278830978</v>
      </c>
      <c r="X332" s="124">
        <f t="shared" si="157"/>
        <v>4.6785340157046766</v>
      </c>
      <c r="Y332" s="124">
        <f t="shared" si="157"/>
        <v>4.7352327338814515</v>
      </c>
      <c r="DA332" s="130" t="s">
        <v>3707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2.548045878563455</v>
      </c>
      <c r="D333" s="111">
        <f t="shared" si="158"/>
        <v>2.6635161396916764</v>
      </c>
      <c r="E333" s="111">
        <f t="shared" si="158"/>
        <v>2.7807175220720208</v>
      </c>
      <c r="F333" s="111">
        <f t="shared" si="158"/>
        <v>2.8988602142575375</v>
      </c>
      <c r="G333" s="111">
        <f t="shared" si="158"/>
        <v>3.0186286552181771</v>
      </c>
      <c r="H333" s="111">
        <f t="shared" si="158"/>
        <v>3.1399152774204553</v>
      </c>
      <c r="I333" s="111">
        <f t="shared" si="158"/>
        <v>3.2628635522818543</v>
      </c>
      <c r="J333" s="111">
        <f t="shared" si="158"/>
        <v>3.3881165079089364</v>
      </c>
      <c r="K333" s="111">
        <f t="shared" si="158"/>
        <v>3.5161834761776625</v>
      </c>
      <c r="L333" s="111">
        <f t="shared" si="158"/>
        <v>3.6471319999765317</v>
      </c>
      <c r="M333" s="111">
        <f t="shared" si="158"/>
        <v>3.7971893560545564</v>
      </c>
      <c r="N333" s="111">
        <f t="shared" si="158"/>
        <v>3.9711726778823899</v>
      </c>
      <c r="O333" s="111">
        <f t="shared" si="158"/>
        <v>4.1687715964219656</v>
      </c>
      <c r="P333" s="111">
        <f t="shared" si="158"/>
        <v>4.3707557842943707</v>
      </c>
      <c r="Q333" s="111">
        <f t="shared" si="158"/>
        <v>4.5257755516249469</v>
      </c>
      <c r="R333" s="111">
        <f t="shared" ref="R333:V333" si="159">IF(R314=0,"",R314/R295)</f>
        <v>4.5593649432074823</v>
      </c>
      <c r="S333" s="111">
        <f t="shared" si="159"/>
        <v>4.5630970978277645</v>
      </c>
      <c r="T333" s="111">
        <f t="shared" si="159"/>
        <v>4.5672439362947443</v>
      </c>
      <c r="U333" s="111">
        <f t="shared" si="159"/>
        <v>4.5718515345913886</v>
      </c>
      <c r="V333" s="111">
        <f t="shared" si="159"/>
        <v>4.5850179148238439</v>
      </c>
      <c r="W333" s="111">
        <f t="shared" ref="W333:Y333" si="160">IF(W314=0,"",W314/W295)</f>
        <v>4.6282325278830978</v>
      </c>
      <c r="X333" s="111">
        <f t="shared" si="160"/>
        <v>4.6785340157046766</v>
      </c>
      <c r="Y333" s="111">
        <f t="shared" si="160"/>
        <v>4.7352327338814515</v>
      </c>
      <c r="DA333" s="63" t="s">
        <v>3708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0.83073318153792586</v>
      </c>
      <c r="D334" s="124">
        <f t="shared" si="161"/>
        <v>0.87082963036713812</v>
      </c>
      <c r="E334" s="124">
        <f t="shared" si="161"/>
        <v>0.86690719886715717</v>
      </c>
      <c r="F334" s="124">
        <f t="shared" si="161"/>
        <v>0.85499404906981524</v>
      </c>
      <c r="G334" s="124">
        <f t="shared" si="161"/>
        <v>0.87998898093131528</v>
      </c>
      <c r="H334" s="124">
        <f t="shared" si="161"/>
        <v>0.882292100441875</v>
      </c>
      <c r="I334" s="124">
        <f t="shared" si="161"/>
        <v>0.88133854578051618</v>
      </c>
      <c r="J334" s="124">
        <f t="shared" si="161"/>
        <v>0.86551925867355495</v>
      </c>
      <c r="K334" s="124">
        <f t="shared" si="161"/>
        <v>0.87027924350895036</v>
      </c>
      <c r="L334" s="124">
        <f t="shared" si="161"/>
        <v>0.88522167879297153</v>
      </c>
      <c r="M334" s="124">
        <f t="shared" si="161"/>
        <v>0.89625447715623729</v>
      </c>
      <c r="N334" s="124">
        <f t="shared" si="161"/>
        <v>0.9014107685277053</v>
      </c>
      <c r="O334" s="124">
        <f t="shared" si="161"/>
        <v>0.90816385846031333</v>
      </c>
      <c r="P334" s="124">
        <f t="shared" si="161"/>
        <v>0.91602415008005045</v>
      </c>
      <c r="Q334" s="124">
        <f t="shared" si="161"/>
        <v>0.89829057542328727</v>
      </c>
      <c r="R334" s="124">
        <f t="shared" ref="R334:V334" si="162">IF(R315=0,"",R315/R296)</f>
        <v>0.9291492914798295</v>
      </c>
      <c r="S334" s="124">
        <f t="shared" si="162"/>
        <v>0.92568432012070923</v>
      </c>
      <c r="T334" s="124">
        <f t="shared" si="162"/>
        <v>0.94002669670597316</v>
      </c>
      <c r="U334" s="124">
        <f t="shared" si="162"/>
        <v>0.92400332733132817</v>
      </c>
      <c r="V334" s="124">
        <f t="shared" si="162"/>
        <v>0.94998784515755363</v>
      </c>
      <c r="W334" s="124">
        <f t="shared" ref="W334:Y334" si="163">IF(W315=0,"",W315/W296)</f>
        <v>0.94466145322621953</v>
      </c>
      <c r="X334" s="124">
        <f t="shared" si="163"/>
        <v>0.94423292990283381</v>
      </c>
      <c r="Y334" s="124">
        <f t="shared" si="163"/>
        <v>0.94322465666833644</v>
      </c>
      <c r="DA334" s="130" t="s">
        <v>3709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0.87123056957608258</v>
      </c>
      <c r="D335" s="111">
        <f t="shared" si="164"/>
        <v>0.87335876482961083</v>
      </c>
      <c r="E335" s="111">
        <f t="shared" si="164"/>
        <v>0.87554441580270503</v>
      </c>
      <c r="F335" s="111">
        <f t="shared" si="164"/>
        <v>0.87773790164664911</v>
      </c>
      <c r="G335" s="111">
        <f t="shared" si="164"/>
        <v>0.8799843008288234</v>
      </c>
      <c r="H335" s="111">
        <f t="shared" si="164"/>
        <v>0.8822780963187018</v>
      </c>
      <c r="I335" s="111">
        <f t="shared" si="164"/>
        <v>0.88463039545196376</v>
      </c>
      <c r="J335" s="111">
        <f t="shared" si="164"/>
        <v>0.88708670106235243</v>
      </c>
      <c r="K335" s="111">
        <f t="shared" si="164"/>
        <v>0.88968570252721768</v>
      </c>
      <c r="L335" s="111">
        <f t="shared" si="164"/>
        <v>0.89243775084118437</v>
      </c>
      <c r="M335" s="111">
        <f t="shared" si="164"/>
        <v>0.89624830530029642</v>
      </c>
      <c r="N335" s="111">
        <f t="shared" si="164"/>
        <v>0.90140364941849871</v>
      </c>
      <c r="O335" s="111">
        <f t="shared" si="164"/>
        <v>0.90815474548331998</v>
      </c>
      <c r="P335" s="111">
        <f t="shared" si="164"/>
        <v>0.91602411934289407</v>
      </c>
      <c r="Q335" s="111">
        <f t="shared" si="164"/>
        <v>0.92344869302365418</v>
      </c>
      <c r="R335" s="111">
        <f t="shared" ref="R335:V335" si="165">IF(R316=0,"",R316/R297)</f>
        <v>0.92913789603363373</v>
      </c>
      <c r="S335" s="111">
        <f t="shared" si="165"/>
        <v>0.93467253950792162</v>
      </c>
      <c r="T335" s="111">
        <f t="shared" si="165"/>
        <v>0.94001564333194265</v>
      </c>
      <c r="U335" s="111">
        <f t="shared" si="165"/>
        <v>0.94513022739113883</v>
      </c>
      <c r="V335" s="111">
        <f t="shared" si="165"/>
        <v>0.94997931157094484</v>
      </c>
      <c r="W335" s="111">
        <f t="shared" ref="W335:Y335" si="166">IF(W316=0,"",W316/W297)</f>
        <v>0.95444625273806016</v>
      </c>
      <c r="X335" s="111">
        <f t="shared" si="166"/>
        <v>0.95686515841805875</v>
      </c>
      <c r="Y335" s="111">
        <f t="shared" si="166"/>
        <v>0.95918959489526279</v>
      </c>
      <c r="DA335" s="63" t="s">
        <v>3710</v>
      </c>
    </row>
    <row r="336" spans="1:105" ht="12" customHeight="1" x14ac:dyDescent="0.25">
      <c r="A336" s="97" t="s">
        <v>127</v>
      </c>
      <c r="B336" s="111"/>
      <c r="C336" s="111">
        <f t="shared" ref="C336:Q336" si="167">IF(C317=0,"",C317/C298)</f>
        <v>0.89448142338999725</v>
      </c>
      <c r="D336" s="111">
        <f t="shared" si="167"/>
        <v>0.89603777830422815</v>
      </c>
      <c r="E336" s="111">
        <f t="shared" si="167"/>
        <v>0.89830406478160185</v>
      </c>
      <c r="F336" s="111">
        <f t="shared" si="167"/>
        <v>0.90002288486922533</v>
      </c>
      <c r="G336" s="111">
        <f t="shared" si="167"/>
        <v>0.90152226417265446</v>
      </c>
      <c r="H336" s="111">
        <f t="shared" si="167"/>
        <v>0.90352250773162202</v>
      </c>
      <c r="I336" s="111">
        <f t="shared" si="167"/>
        <v>0.9042821943557261</v>
      </c>
      <c r="J336" s="111">
        <f t="shared" si="167"/>
        <v>0.90717412021220634</v>
      </c>
      <c r="K336" s="111">
        <f t="shared" si="167"/>
        <v>0.90932708884859181</v>
      </c>
      <c r="L336" s="111">
        <f t="shared" si="167"/>
        <v>0.91189351969309529</v>
      </c>
      <c r="M336" s="111">
        <f t="shared" si="167"/>
        <v>0.91479625917435903</v>
      </c>
      <c r="N336" s="111">
        <f t="shared" si="167"/>
        <v>0.91918474075863821</v>
      </c>
      <c r="O336" s="111">
        <f t="shared" si="167"/>
        <v>0.92491389632962595</v>
      </c>
      <c r="P336" s="111">
        <f t="shared" si="167"/>
        <v>0.93140668966339868</v>
      </c>
      <c r="Q336" s="111">
        <f t="shared" si="167"/>
        <v>0.93765575860279604</v>
      </c>
      <c r="R336" s="111">
        <f t="shared" ref="R336:V336" si="168">IF(R317=0,"",R317/R298)</f>
        <v>0.94221034925688507</v>
      </c>
      <c r="S336" s="111">
        <f t="shared" si="168"/>
        <v>0.9467774079561927</v>
      </c>
      <c r="T336" s="111">
        <f t="shared" si="168"/>
        <v>0.95113597422812524</v>
      </c>
      <c r="U336" s="111">
        <f t="shared" si="168"/>
        <v>0.95539257453137749</v>
      </c>
      <c r="V336" s="111">
        <f t="shared" si="168"/>
        <v>0.95941329632054306</v>
      </c>
      <c r="W336" s="111">
        <f t="shared" ref="W336:Y336" si="169">IF(W317=0,"",W317/W298)</f>
        <v>0.96347503651446331</v>
      </c>
      <c r="X336" s="111">
        <f t="shared" si="169"/>
        <v>0.96543833012908919</v>
      </c>
      <c r="Y336" s="111">
        <f t="shared" si="169"/>
        <v>0.96680281937125179</v>
      </c>
      <c r="DA336" s="63" t="s">
        <v>3711</v>
      </c>
    </row>
    <row r="337" spans="1:105" ht="12" customHeight="1" x14ac:dyDescent="0.25">
      <c r="A337" s="100" t="s">
        <v>198</v>
      </c>
      <c r="B337" s="112"/>
      <c r="C337" s="112">
        <f t="shared" ref="C337:Q337" si="170">IF(C318=0,"",C318/C299)</f>
        <v>0.87123056957608269</v>
      </c>
      <c r="D337" s="112">
        <f t="shared" si="170"/>
        <v>0.87335876482961072</v>
      </c>
      <c r="E337" s="112">
        <f t="shared" si="170"/>
        <v>0.87554441580270503</v>
      </c>
      <c r="F337" s="112">
        <f t="shared" si="170"/>
        <v>0.87773790164664911</v>
      </c>
      <c r="G337" s="112">
        <f t="shared" si="170"/>
        <v>0.8799843008288234</v>
      </c>
      <c r="H337" s="112">
        <f t="shared" si="170"/>
        <v>0.8822780963187018</v>
      </c>
      <c r="I337" s="112">
        <f t="shared" si="170"/>
        <v>0.88463039545196376</v>
      </c>
      <c r="J337" s="112">
        <f t="shared" si="170"/>
        <v>0.88708670106235243</v>
      </c>
      <c r="K337" s="112">
        <f t="shared" si="170"/>
        <v>0.88968570252721768</v>
      </c>
      <c r="L337" s="112">
        <f t="shared" si="170"/>
        <v>0.89243775084118437</v>
      </c>
      <c r="M337" s="112">
        <f t="shared" si="170"/>
        <v>0.89624830530029642</v>
      </c>
      <c r="N337" s="112">
        <f t="shared" si="170"/>
        <v>0.90140364941849871</v>
      </c>
      <c r="O337" s="112">
        <f t="shared" si="170"/>
        <v>0.90815474548331998</v>
      </c>
      <c r="P337" s="112">
        <f t="shared" si="170"/>
        <v>0.91602411934289418</v>
      </c>
      <c r="Q337" s="112">
        <f t="shared" si="170"/>
        <v>0.92344869302365418</v>
      </c>
      <c r="R337" s="112">
        <f t="shared" ref="R337:V337" si="171">IF(R318=0,"",R318/R299)</f>
        <v>0.92913789603363361</v>
      </c>
      <c r="S337" s="112">
        <f t="shared" si="171"/>
        <v>0.93467253950792151</v>
      </c>
      <c r="T337" s="112">
        <f t="shared" si="171"/>
        <v>0.94001564333194276</v>
      </c>
      <c r="U337" s="112">
        <f t="shared" si="171"/>
        <v>0.94513022739113883</v>
      </c>
      <c r="V337" s="112">
        <f t="shared" si="171"/>
        <v>0.94997931157094484</v>
      </c>
      <c r="W337" s="112">
        <f t="shared" ref="W337:Y337" si="172">IF(W318=0,"",W318/W299)</f>
        <v>0.95444625273806016</v>
      </c>
      <c r="X337" s="112">
        <f t="shared" si="172"/>
        <v>0.95686515841805875</v>
      </c>
      <c r="Y337" s="112">
        <f t="shared" si="172"/>
        <v>0.9591895948952629</v>
      </c>
      <c r="DA337" s="131" t="s">
        <v>3712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>
        <f t="shared" si="175"/>
        <v>1</v>
      </c>
      <c r="Y338" s="113">
        <f t="shared" si="175"/>
        <v>1</v>
      </c>
      <c r="DA338" s="132" t="s">
        <v>3713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0.73665824085252007</v>
      </c>
      <c r="D339" s="112">
        <f t="shared" si="176"/>
        <v>0.73764011077605363</v>
      </c>
      <c r="E339" s="112">
        <f t="shared" si="176"/>
        <v>0.73871501516381433</v>
      </c>
      <c r="F339" s="112">
        <f t="shared" si="176"/>
        <v>0.73980288878691836</v>
      </c>
      <c r="G339" s="112" t="str">
        <f t="shared" si="176"/>
        <v/>
      </c>
      <c r="H339" s="112" t="str">
        <f t="shared" si="176"/>
        <v/>
      </c>
      <c r="I339" s="112">
        <f t="shared" si="176"/>
        <v>0.74357911838524959</v>
      </c>
      <c r="J339" s="112">
        <f t="shared" si="176"/>
        <v>0.74510220231596114</v>
      </c>
      <c r="K339" s="112">
        <f t="shared" si="176"/>
        <v>0.7468662774507715</v>
      </c>
      <c r="L339" s="112">
        <f t="shared" si="176"/>
        <v>0.74889453891189284</v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>
        <f t="shared" si="176"/>
        <v>0.78137688823315055</v>
      </c>
      <c r="Q339" s="112">
        <f t="shared" si="176"/>
        <v>0.79350704963709118</v>
      </c>
      <c r="R339" s="112" t="str">
        <f t="shared" ref="R339:V339" si="177">IF(R320=0,"",R320/R301)</f>
        <v/>
      </c>
      <c r="S339" s="112">
        <f t="shared" si="177"/>
        <v>0.80966907219346707</v>
      </c>
      <c r="T339" s="112" t="str">
        <f t="shared" si="177"/>
        <v/>
      </c>
      <c r="U339" s="112">
        <f t="shared" si="177"/>
        <v>0.82546937149156119</v>
      </c>
      <c r="V339" s="112" t="str">
        <f t="shared" si="177"/>
        <v/>
      </c>
      <c r="W339" s="112">
        <f t="shared" ref="W339:Y339" si="178">IF(W320=0,"",W320/W301)</f>
        <v>0.84033525291097477</v>
      </c>
      <c r="X339" s="112">
        <f t="shared" si="178"/>
        <v>0.85315022220576886</v>
      </c>
      <c r="Y339" s="112">
        <f t="shared" si="178"/>
        <v>0.8651058096623585</v>
      </c>
      <c r="DA339" s="131" t="s">
        <v>3714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0.77801674147277755</v>
      </c>
      <c r="D340" s="113">
        <f t="shared" si="179"/>
        <v>0.77845848276877494</v>
      </c>
      <c r="E340" s="113">
        <f t="shared" si="179"/>
        <v>0.78021621905031824</v>
      </c>
      <c r="F340" s="113">
        <f t="shared" si="179"/>
        <v>0.78095576114284537</v>
      </c>
      <c r="G340" s="113" t="str">
        <f t="shared" si="179"/>
        <v/>
      </c>
      <c r="H340" s="113" t="str">
        <f t="shared" si="179"/>
        <v/>
      </c>
      <c r="I340" s="113">
        <f t="shared" si="179"/>
        <v>0.78131789692263798</v>
      </c>
      <c r="J340" s="113">
        <f t="shared" si="179"/>
        <v>0.7843070309848077</v>
      </c>
      <c r="K340" s="113">
        <f t="shared" si="179"/>
        <v>0.78581392140172179</v>
      </c>
      <c r="L340" s="113">
        <f t="shared" si="179"/>
        <v>0.78815083428369759</v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>
        <f t="shared" si="179"/>
        <v>0.82732195662266428</v>
      </c>
      <c r="R340" s="113" t="str">
        <f t="shared" ref="R340:V340" si="180">IF(R321=0,"",R321/R302)</f>
        <v/>
      </c>
      <c r="S340" s="113">
        <f t="shared" si="180"/>
        <v>0.84099560875743451</v>
      </c>
      <c r="T340" s="113" t="str">
        <f t="shared" si="180"/>
        <v/>
      </c>
      <c r="U340" s="113">
        <f t="shared" si="180"/>
        <v>0.85467072173361402</v>
      </c>
      <c r="V340" s="113" t="str">
        <f t="shared" si="180"/>
        <v/>
      </c>
      <c r="W340" s="113">
        <f t="shared" ref="W340:Y340" si="181">IF(W321=0,"",W321/W302)</f>
        <v>0.86887441840707624</v>
      </c>
      <c r="X340" s="113">
        <f t="shared" si="181"/>
        <v>0.87974707961172693</v>
      </c>
      <c r="Y340" s="113">
        <f t="shared" si="181"/>
        <v>0.8882241503058248</v>
      </c>
      <c r="DA340" s="132" t="s">
        <v>3715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0.73665824085252007</v>
      </c>
      <c r="D341" s="111">
        <f t="shared" si="182"/>
        <v>0.73764011077605363</v>
      </c>
      <c r="E341" s="111">
        <f t="shared" si="182"/>
        <v>0.73871501516381433</v>
      </c>
      <c r="F341" s="111">
        <f t="shared" si="182"/>
        <v>0.73980288878691836</v>
      </c>
      <c r="G341" s="111" t="str">
        <f t="shared" si="182"/>
        <v/>
      </c>
      <c r="H341" s="111" t="str">
        <f t="shared" si="182"/>
        <v/>
      </c>
      <c r="I341" s="111">
        <f t="shared" si="182"/>
        <v>0.74357911838524959</v>
      </c>
      <c r="J341" s="111">
        <f t="shared" si="182"/>
        <v>0.74510220231596114</v>
      </c>
      <c r="K341" s="111">
        <f t="shared" si="182"/>
        <v>0.7468662774507715</v>
      </c>
      <c r="L341" s="111">
        <f t="shared" si="182"/>
        <v>0.74889453891189273</v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>
        <f t="shared" si="182"/>
        <v>0.79350704963709107</v>
      </c>
      <c r="R341" s="111" t="str">
        <f t="shared" ref="R341:V341" si="183">IF(R322=0,"",R322/R303)</f>
        <v/>
      </c>
      <c r="S341" s="111">
        <f t="shared" si="183"/>
        <v>0.80966907219346707</v>
      </c>
      <c r="T341" s="111" t="str">
        <f t="shared" si="183"/>
        <v/>
      </c>
      <c r="U341" s="111">
        <f t="shared" si="183"/>
        <v>0.8254693714915613</v>
      </c>
      <c r="V341" s="111" t="str">
        <f t="shared" si="183"/>
        <v/>
      </c>
      <c r="W341" s="111">
        <f t="shared" ref="W341:Y341" si="184">IF(W322=0,"",W322/W303)</f>
        <v>0.84033525291097477</v>
      </c>
      <c r="X341" s="111">
        <f t="shared" si="184"/>
        <v>0.85315022220576886</v>
      </c>
      <c r="Y341" s="111">
        <f t="shared" si="184"/>
        <v>0.8651058096623585</v>
      </c>
      <c r="DA341" s="63" t="s">
        <v>3716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 t="str">
        <f t="shared" si="185"/>
        <v/>
      </c>
      <c r="H342" s="111" t="str">
        <f t="shared" si="185"/>
        <v/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>
        <f t="shared" si="185"/>
        <v>1</v>
      </c>
      <c r="R342" s="111" t="str">
        <f t="shared" ref="R342:V342" si="186">IF(R323=0,"",R323/R304)</f>
        <v/>
      </c>
      <c r="S342" s="111">
        <f t="shared" si="186"/>
        <v>1</v>
      </c>
      <c r="T342" s="111" t="str">
        <f t="shared" si="186"/>
        <v/>
      </c>
      <c r="U342" s="111">
        <f t="shared" si="186"/>
        <v>1</v>
      </c>
      <c r="V342" s="111" t="str">
        <f t="shared" si="186"/>
        <v/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3717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0.74705539524656273</v>
      </c>
      <c r="D343" s="124">
        <f t="shared" si="188"/>
        <v>0.75102255637569426</v>
      </c>
      <c r="E343" s="124">
        <f t="shared" si="188"/>
        <v>0.7497707101110177</v>
      </c>
      <c r="F343" s="124">
        <f t="shared" si="188"/>
        <v>0.76383834137195394</v>
      </c>
      <c r="G343" s="124">
        <f t="shared" si="188"/>
        <v>0.76091721607115703</v>
      </c>
      <c r="H343" s="124">
        <f t="shared" si="188"/>
        <v>0.77153594777986978</v>
      </c>
      <c r="I343" s="124">
        <f t="shared" si="188"/>
        <v>0.76503513236974641</v>
      </c>
      <c r="J343" s="124">
        <f t="shared" si="188"/>
        <v>0.75057918308611993</v>
      </c>
      <c r="K343" s="124">
        <f t="shared" si="188"/>
        <v>0.75930497547408582</v>
      </c>
      <c r="L343" s="124">
        <f t="shared" si="188"/>
        <v>0.77872607560268248</v>
      </c>
      <c r="M343" s="124">
        <f t="shared" si="188"/>
        <v>0.78829825595223091</v>
      </c>
      <c r="N343" s="124">
        <f t="shared" si="188"/>
        <v>0.79043615484800145</v>
      </c>
      <c r="O343" s="124">
        <f t="shared" si="188"/>
        <v>0.78284016604072104</v>
      </c>
      <c r="P343" s="124">
        <f t="shared" si="188"/>
        <v>0.78146804965661532</v>
      </c>
      <c r="Q343" s="124">
        <f t="shared" si="188"/>
        <v>0.78819367557571918</v>
      </c>
      <c r="R343" s="124">
        <f t="shared" ref="R343:V343" si="189">IF(R324=0,"",R324/R305)</f>
        <v>0.80527047604461321</v>
      </c>
      <c r="S343" s="124">
        <f t="shared" si="189"/>
        <v>0.82910312385377627</v>
      </c>
      <c r="T343" s="124">
        <f t="shared" si="189"/>
        <v>0.85060039985671188</v>
      </c>
      <c r="U343" s="124">
        <f t="shared" si="189"/>
        <v>0.86296000219183566</v>
      </c>
      <c r="V343" s="124">
        <f t="shared" si="189"/>
        <v>0.87181006585022647</v>
      </c>
      <c r="W343" s="124">
        <f t="shared" ref="W343:Y343" si="190">IF(W324=0,"",W324/W305)</f>
        <v>0.87617842058469964</v>
      </c>
      <c r="X343" s="124">
        <f t="shared" si="190"/>
        <v>0.88830613094899646</v>
      </c>
      <c r="Y343" s="124">
        <f t="shared" si="190"/>
        <v>0.89988198350974513</v>
      </c>
      <c r="DA343" s="130" t="s">
        <v>3718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0.62150019437154969</v>
      </c>
      <c r="D344" s="111">
        <f t="shared" si="191"/>
        <v>0.62159394817226032</v>
      </c>
      <c r="E344" s="111">
        <f t="shared" si="191"/>
        <v>0.62168771041818227</v>
      </c>
      <c r="F344" s="111">
        <f t="shared" si="191"/>
        <v>0.6217814738157238</v>
      </c>
      <c r="G344" s="111">
        <f t="shared" si="191"/>
        <v>0.62187524499080826</v>
      </c>
      <c r="H344" s="111">
        <f t="shared" si="191"/>
        <v>0.62196902313250679</v>
      </c>
      <c r="I344" s="111">
        <f t="shared" si="191"/>
        <v>0.62206280987344709</v>
      </c>
      <c r="J344" s="111">
        <f t="shared" si="191"/>
        <v>0.62215661190192839</v>
      </c>
      <c r="K344" s="111">
        <f t="shared" si="191"/>
        <v>0.62225043490476417</v>
      </c>
      <c r="L344" s="111">
        <f t="shared" si="191"/>
        <v>0.62234428040341028</v>
      </c>
      <c r="M344" s="111">
        <f t="shared" si="191"/>
        <v>0.62241555070351695</v>
      </c>
      <c r="N344" s="111">
        <f t="shared" si="191"/>
        <v>0.62245538744883788</v>
      </c>
      <c r="O344" s="111">
        <f t="shared" si="191"/>
        <v>0.62247919682505515</v>
      </c>
      <c r="P344" s="111">
        <f t="shared" si="191"/>
        <v>0.62254563295340537</v>
      </c>
      <c r="Q344" s="111">
        <f t="shared" si="191"/>
        <v>0.62281604351556963</v>
      </c>
      <c r="R344" s="111">
        <f t="shared" ref="R344:V344" si="192">IF(R325=0,"",R325/R306)</f>
        <v>0.62352634472813617</v>
      </c>
      <c r="S344" s="111">
        <f t="shared" si="192"/>
        <v>0.62452830575422924</v>
      </c>
      <c r="T344" s="111">
        <f t="shared" si="192"/>
        <v>0.62562765345601556</v>
      </c>
      <c r="U344" s="111">
        <f t="shared" si="192"/>
        <v>0.62663011469566476</v>
      </c>
      <c r="V344" s="111">
        <f t="shared" si="192"/>
        <v>0.62734141633534501</v>
      </c>
      <c r="W344" s="111">
        <f t="shared" ref="W344:Y344" si="193">IF(W325=0,"",W325/W306)</f>
        <v>0.62768327330387774</v>
      </c>
      <c r="X344" s="111">
        <f t="shared" si="193"/>
        <v>0.62806661888668991</v>
      </c>
      <c r="Y344" s="111">
        <f t="shared" si="193"/>
        <v>0.62810495344497119</v>
      </c>
      <c r="DA344" s="63" t="s">
        <v>3719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0.77421136830848492</v>
      </c>
      <c r="D345" s="45">
        <f t="shared" si="194"/>
        <v>0.77547918830602236</v>
      </c>
      <c r="E345" s="45">
        <f t="shared" si="194"/>
        <v>0.77680678630972921</v>
      </c>
      <c r="F345" s="45">
        <f t="shared" si="194"/>
        <v>0.77814253585973192</v>
      </c>
      <c r="G345" s="45">
        <f t="shared" si="194"/>
        <v>0.77953333743733144</v>
      </c>
      <c r="H345" s="45">
        <f t="shared" si="194"/>
        <v>0.78097345102069327</v>
      </c>
      <c r="I345" s="45">
        <f t="shared" si="194"/>
        <v>0.78247443288978025</v>
      </c>
      <c r="J345" s="45">
        <f t="shared" si="194"/>
        <v>0.78408362504460116</v>
      </c>
      <c r="K345" s="45">
        <f t="shared" si="194"/>
        <v>0.78584128063759051</v>
      </c>
      <c r="L345" s="45">
        <f t="shared" si="194"/>
        <v>0.78775816903731943</v>
      </c>
      <c r="M345" s="45">
        <f t="shared" si="194"/>
        <v>0.79049889585941413</v>
      </c>
      <c r="N345" s="45">
        <f t="shared" si="194"/>
        <v>0.79425266800594774</v>
      </c>
      <c r="O345" s="45">
        <f t="shared" si="194"/>
        <v>0.79946815874449695</v>
      </c>
      <c r="P345" s="45">
        <f t="shared" si="194"/>
        <v>0.80636542851639714</v>
      </c>
      <c r="Q345" s="45">
        <f t="shared" si="194"/>
        <v>0.81529056287490032</v>
      </c>
      <c r="R345" s="45">
        <f t="shared" ref="R345:V345" si="195">IF(R326=0,"",R326/R307)</f>
        <v>0.82743553688285287</v>
      </c>
      <c r="S345" s="45">
        <f t="shared" si="195"/>
        <v>0.84263286397923354</v>
      </c>
      <c r="T345" s="45">
        <f t="shared" si="195"/>
        <v>0.85899362114541622</v>
      </c>
      <c r="U345" s="45">
        <f t="shared" si="195"/>
        <v>0.87462888536281957</v>
      </c>
      <c r="V345" s="45">
        <f t="shared" si="195"/>
        <v>0.88764973361284105</v>
      </c>
      <c r="W345" s="45">
        <f t="shared" ref="W345:Y345" si="196">IF(W326=0,"",W326/W307)</f>
        <v>0.89739986783656112</v>
      </c>
      <c r="X345" s="45">
        <f t="shared" si="196"/>
        <v>0.90419124199380807</v>
      </c>
      <c r="Y345" s="45">
        <f t="shared" si="196"/>
        <v>0.91021380423866172</v>
      </c>
      <c r="DA345" s="60" t="s">
        <v>3720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0.2824069067326278</v>
      </c>
      <c r="D347" s="117">
        <f t="shared" si="197"/>
        <v>0.23294289109335617</v>
      </c>
      <c r="E347" s="117">
        <f t="shared" si="197"/>
        <v>0.26176825806713983</v>
      </c>
      <c r="F347" s="117">
        <f t="shared" si="197"/>
        <v>0.14641312408731791</v>
      </c>
      <c r="G347" s="117">
        <f t="shared" si="197"/>
        <v>9.7328918559245151E-2</v>
      </c>
      <c r="H347" s="117">
        <f t="shared" si="197"/>
        <v>6.2734903673500778E-2</v>
      </c>
      <c r="I347" s="117">
        <f t="shared" si="197"/>
        <v>0.12786628190343227</v>
      </c>
      <c r="J347" s="117">
        <f t="shared" si="197"/>
        <v>0.30915454068539172</v>
      </c>
      <c r="K347" s="117">
        <f t="shared" si="197"/>
        <v>0.2132697471100973</v>
      </c>
      <c r="L347" s="117">
        <f t="shared" si="197"/>
        <v>7.1789808589618323E-2</v>
      </c>
      <c r="M347" s="117">
        <f t="shared" si="197"/>
        <v>1.5798590502754707E-2</v>
      </c>
      <c r="N347" s="117">
        <f t="shared" si="197"/>
        <v>3.1908769646425673E-2</v>
      </c>
      <c r="O347" s="117">
        <f t="shared" si="197"/>
        <v>0.13713780714997958</v>
      </c>
      <c r="P347" s="117">
        <f t="shared" si="197"/>
        <v>0.16359775416399674</v>
      </c>
      <c r="Q347" s="117">
        <f t="shared" si="197"/>
        <v>0.24757977835800912</v>
      </c>
      <c r="R347" s="117">
        <f t="shared" ref="R347:V347" si="198">R348+R351+R353+R362</f>
        <v>9.6671740373051665E-2</v>
      </c>
      <c r="S347" s="117">
        <f t="shared" si="198"/>
        <v>8.7953291995571031E-2</v>
      </c>
      <c r="T347" s="117">
        <f t="shared" si="198"/>
        <v>4.1794606276028858E-2</v>
      </c>
      <c r="U347" s="117">
        <f t="shared" si="198"/>
        <v>8.8143320601009684E-2</v>
      </c>
      <c r="V347" s="117">
        <f t="shared" si="198"/>
        <v>7.9643985702353176E-2</v>
      </c>
      <c r="W347" s="117">
        <f t="shared" ref="W347:Y347" si="199">W348+W351+W353+W362</f>
        <v>0.18919356217272432</v>
      </c>
      <c r="X347" s="117">
        <f t="shared" si="199"/>
        <v>0.14024761255179569</v>
      </c>
      <c r="Y347" s="117">
        <f t="shared" si="199"/>
        <v>7.1558746688929503E-2</v>
      </c>
      <c r="DA347" s="129" t="s">
        <v>3871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3872</v>
      </c>
    </row>
    <row r="349" spans="1:105" ht="12" customHeight="1" x14ac:dyDescent="0.25">
      <c r="A349" s="97" t="s">
        <v>198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3873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3874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3875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3876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3877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3878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3879</v>
      </c>
    </row>
    <row r="356" spans="1:105" ht="12" customHeight="1" x14ac:dyDescent="0.25">
      <c r="A356" s="100" t="s">
        <v>198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3880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3881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3882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3883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3884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3885</v>
      </c>
    </row>
    <row r="362" spans="1:105" ht="12" customHeight="1" x14ac:dyDescent="0.25">
      <c r="A362" s="121" t="s">
        <v>54</v>
      </c>
      <c r="B362" s="122"/>
      <c r="C362" s="122">
        <v>0.2824069067326278</v>
      </c>
      <c r="D362" s="122">
        <v>0.23294289109335617</v>
      </c>
      <c r="E362" s="122">
        <v>0.26176825806713983</v>
      </c>
      <c r="F362" s="122">
        <v>0.14641312408731791</v>
      </c>
      <c r="G362" s="122">
        <v>9.7328918559245151E-2</v>
      </c>
      <c r="H362" s="122">
        <v>6.2734903673500778E-2</v>
      </c>
      <c r="I362" s="122">
        <v>0.12786628190343227</v>
      </c>
      <c r="J362" s="122">
        <v>0.30915454068539172</v>
      </c>
      <c r="K362" s="122">
        <v>0.2132697471100973</v>
      </c>
      <c r="L362" s="122">
        <v>7.1789808589618323E-2</v>
      </c>
      <c r="M362" s="122">
        <v>1.5798590502754707E-2</v>
      </c>
      <c r="N362" s="122">
        <v>3.1908769646425673E-2</v>
      </c>
      <c r="O362" s="122">
        <v>0.13713780714997958</v>
      </c>
      <c r="P362" s="122">
        <v>0.16359775416399674</v>
      </c>
      <c r="Q362" s="122">
        <v>0.24757977835800912</v>
      </c>
      <c r="R362" s="122">
        <v>9.6671740373051665E-2</v>
      </c>
      <c r="S362" s="122">
        <v>8.7953291995571031E-2</v>
      </c>
      <c r="T362" s="122">
        <v>4.1794606276028858E-2</v>
      </c>
      <c r="U362" s="122">
        <v>8.8143320601009684E-2</v>
      </c>
      <c r="V362" s="122">
        <v>7.9643985702353176E-2</v>
      </c>
      <c r="W362" s="122">
        <v>0.18919356217272432</v>
      </c>
      <c r="X362" s="122">
        <v>0.14024761255179569</v>
      </c>
      <c r="Y362" s="122">
        <v>7.1558746688929503E-2</v>
      </c>
      <c r="DA362" s="130" t="s">
        <v>3886</v>
      </c>
    </row>
    <row r="363" spans="1:105" ht="12" customHeight="1" x14ac:dyDescent="0.25">
      <c r="A363" s="97" t="s">
        <v>50</v>
      </c>
      <c r="B363" s="98"/>
      <c r="C363" s="98">
        <v>0.2824069067326278</v>
      </c>
      <c r="D363" s="98">
        <v>0.23294289109335617</v>
      </c>
      <c r="E363" s="98">
        <v>0.26176825806713983</v>
      </c>
      <c r="F363" s="98">
        <v>0.14641312408731791</v>
      </c>
      <c r="G363" s="98">
        <v>9.7328918559245151E-2</v>
      </c>
      <c r="H363" s="98">
        <v>6.2734903673500778E-2</v>
      </c>
      <c r="I363" s="98">
        <v>0.12786628190343227</v>
      </c>
      <c r="J363" s="98">
        <v>0.30915454068539172</v>
      </c>
      <c r="K363" s="98">
        <v>0.2132697471100973</v>
      </c>
      <c r="L363" s="98">
        <v>7.1789808589618323E-2</v>
      </c>
      <c r="M363" s="98">
        <v>1.5798590502754707E-2</v>
      </c>
      <c r="N363" s="98">
        <v>3.1908769646425673E-2</v>
      </c>
      <c r="O363" s="98">
        <v>0.13713780714997958</v>
      </c>
      <c r="P363" s="98">
        <v>0.16359775416399674</v>
      </c>
      <c r="Q363" s="98">
        <v>0.24757977835800912</v>
      </c>
      <c r="R363" s="98">
        <v>9.6671740373051665E-2</v>
      </c>
      <c r="S363" s="98">
        <v>8.7953291995571031E-2</v>
      </c>
      <c r="T363" s="98">
        <v>4.1794606276028858E-2</v>
      </c>
      <c r="U363" s="98">
        <v>8.8143320601009684E-2</v>
      </c>
      <c r="V363" s="98">
        <v>7.9643985702353176E-2</v>
      </c>
      <c r="W363" s="98">
        <v>0.18919356217272432</v>
      </c>
      <c r="X363" s="98">
        <v>0.14024761255179569</v>
      </c>
      <c r="Y363" s="98">
        <v>7.1558746688929503E-2</v>
      </c>
      <c r="DA363" s="63" t="s">
        <v>3887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3888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19480.380077900412</v>
      </c>
      <c r="D366" s="117">
        <f t="shared" si="204"/>
        <v>19487.133445822401</v>
      </c>
      <c r="E366" s="117">
        <f t="shared" si="204"/>
        <v>20423.104176916866</v>
      </c>
      <c r="F366" s="117">
        <f t="shared" si="204"/>
        <v>19242.281344934585</v>
      </c>
      <c r="G366" s="117">
        <f t="shared" si="204"/>
        <v>20740.710230035049</v>
      </c>
      <c r="H366" s="117">
        <f t="shared" si="204"/>
        <v>20875.177165531437</v>
      </c>
      <c r="I366" s="117">
        <f t="shared" si="204"/>
        <v>20792.370247034632</v>
      </c>
      <c r="J366" s="117">
        <f t="shared" si="204"/>
        <v>18070.62134698686</v>
      </c>
      <c r="K366" s="117">
        <f t="shared" si="204"/>
        <v>18179.357203086231</v>
      </c>
      <c r="L366" s="117">
        <f t="shared" si="204"/>
        <v>20231.669417686295</v>
      </c>
      <c r="M366" s="117">
        <f t="shared" si="204"/>
        <v>19450.327136530879</v>
      </c>
      <c r="N366" s="117">
        <f t="shared" si="204"/>
        <v>19420.663333072716</v>
      </c>
      <c r="O366" s="117">
        <f t="shared" si="204"/>
        <v>17415.412958729583</v>
      </c>
      <c r="P366" s="117">
        <f t="shared" si="204"/>
        <v>17699.428384764469</v>
      </c>
      <c r="Q366" s="117">
        <f t="shared" si="204"/>
        <v>16023.640508766914</v>
      </c>
      <c r="R366" s="117">
        <f t="shared" ref="R366:V366" si="205">R367+R370+R372+R381</f>
        <v>16827.342868890464</v>
      </c>
      <c r="S366" s="117">
        <f t="shared" si="205"/>
        <v>14751.210398645922</v>
      </c>
      <c r="T366" s="117">
        <f t="shared" si="205"/>
        <v>14343.835621574191</v>
      </c>
      <c r="U366" s="117">
        <f t="shared" si="205"/>
        <v>11153.684503397493</v>
      </c>
      <c r="V366" s="117">
        <f t="shared" si="205"/>
        <v>12240.991899923429</v>
      </c>
      <c r="W366" s="117">
        <f t="shared" ref="W366:Y366" si="206">W367+W370+W372+W381</f>
        <v>11233.100154093845</v>
      </c>
      <c r="X366" s="117">
        <f t="shared" si="206"/>
        <v>6648.2296357583737</v>
      </c>
      <c r="Y366" s="117">
        <f t="shared" si="206"/>
        <v>5531.6098219844989</v>
      </c>
      <c r="DA366" s="129" t="s">
        <v>4039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17533.81196640485</v>
      </c>
      <c r="D367" s="122">
        <f t="shared" si="207"/>
        <v>17623.993783032311</v>
      </c>
      <c r="E367" s="122">
        <f t="shared" si="207"/>
        <v>18546.220380894109</v>
      </c>
      <c r="F367" s="122">
        <f t="shared" si="207"/>
        <v>17352.225216304392</v>
      </c>
      <c r="G367" s="122">
        <f t="shared" si="207"/>
        <v>18889.123802652583</v>
      </c>
      <c r="H367" s="122">
        <f t="shared" si="207"/>
        <v>19027.44597668606</v>
      </c>
      <c r="I367" s="122">
        <f t="shared" si="207"/>
        <v>18967.58588463705</v>
      </c>
      <c r="J367" s="122">
        <f t="shared" si="207"/>
        <v>16220.958752348766</v>
      </c>
      <c r="K367" s="122">
        <f t="shared" si="207"/>
        <v>16296.158969220598</v>
      </c>
      <c r="L367" s="122">
        <f t="shared" si="207"/>
        <v>18372.469812251944</v>
      </c>
      <c r="M367" s="122">
        <f t="shared" si="207"/>
        <v>17564.69017303309</v>
      </c>
      <c r="N367" s="122">
        <f t="shared" si="207"/>
        <v>17522.871978233692</v>
      </c>
      <c r="O367" s="122">
        <f t="shared" si="207"/>
        <v>15512.758810769903</v>
      </c>
      <c r="P367" s="122">
        <f t="shared" si="207"/>
        <v>15881.50566436941</v>
      </c>
      <c r="Q367" s="122">
        <f t="shared" si="207"/>
        <v>14170.330293699702</v>
      </c>
      <c r="R367" s="122">
        <f t="shared" ref="R367:V367" si="208">SUM(R368:R369)</f>
        <v>15072.698921742371</v>
      </c>
      <c r="S367" s="122">
        <f t="shared" si="208"/>
        <v>13050.286849584594</v>
      </c>
      <c r="T367" s="122">
        <f t="shared" si="208"/>
        <v>12727.619663887421</v>
      </c>
      <c r="U367" s="122">
        <f t="shared" si="208"/>
        <v>9542.3518922360272</v>
      </c>
      <c r="V367" s="122">
        <f t="shared" si="208"/>
        <v>10616.263148071701</v>
      </c>
      <c r="W367" s="122">
        <f t="shared" ref="W367:Y367" si="209">SUM(W368:W369)</f>
        <v>9640.2958219907814</v>
      </c>
      <c r="X367" s="122">
        <f t="shared" si="209"/>
        <v>5205.5335819436013</v>
      </c>
      <c r="Y367" s="122">
        <f t="shared" si="209"/>
        <v>4132.4178853649355</v>
      </c>
      <c r="DA367" s="130" t="s">
        <v>4040</v>
      </c>
    </row>
    <row r="368" spans="1:105" ht="12" customHeight="1" x14ac:dyDescent="0.25">
      <c r="A368" s="97" t="s">
        <v>198</v>
      </c>
      <c r="B368" s="98"/>
      <c r="C368" s="98">
        <v>17463.921214022805</v>
      </c>
      <c r="D368" s="98">
        <v>17555.359823446172</v>
      </c>
      <c r="E368" s="98">
        <v>18474.920030453053</v>
      </c>
      <c r="F368" s="98">
        <v>17287.269299910313</v>
      </c>
      <c r="G368" s="98">
        <v>18819.542108100901</v>
      </c>
      <c r="H368" s="98">
        <v>18958.338716240767</v>
      </c>
      <c r="I368" s="98">
        <v>18899.560462696845</v>
      </c>
      <c r="J368" s="98">
        <v>16163.713924579471</v>
      </c>
      <c r="K368" s="98">
        <v>16239.120239111249</v>
      </c>
      <c r="L368" s="98">
        <v>18308.397928419992</v>
      </c>
      <c r="M368" s="98">
        <v>17504.492001760886</v>
      </c>
      <c r="N368" s="98">
        <v>17462.932481602154</v>
      </c>
      <c r="O368" s="98">
        <v>15460.113994541436</v>
      </c>
      <c r="P368" s="98">
        <v>15827.764462635707</v>
      </c>
      <c r="Q368" s="98">
        <v>14122.57399772706</v>
      </c>
      <c r="R368" s="98">
        <v>15021.745313614607</v>
      </c>
      <c r="S368" s="98">
        <v>13006.384053222924</v>
      </c>
      <c r="T368" s="98">
        <v>12685.052065466991</v>
      </c>
      <c r="U368" s="98">
        <v>9510.4716647953774</v>
      </c>
      <c r="V368" s="98">
        <v>10580.769218056403</v>
      </c>
      <c r="W368" s="98">
        <v>9607.8046418858012</v>
      </c>
      <c r="X368" s="98">
        <v>5188.0496058770295</v>
      </c>
      <c r="Y368" s="98">
        <v>4118.503026151292</v>
      </c>
      <c r="DA368" s="63" t="s">
        <v>4041</v>
      </c>
    </row>
    <row r="369" spans="1:105" ht="12" customHeight="1" x14ac:dyDescent="0.25">
      <c r="A369" s="97" t="s">
        <v>53</v>
      </c>
      <c r="B369" s="98"/>
      <c r="C369" s="98">
        <v>69.890752382043644</v>
      </c>
      <c r="D369" s="98">
        <v>68.633959586137465</v>
      </c>
      <c r="E369" s="98">
        <v>71.300350441054917</v>
      </c>
      <c r="F369" s="98">
        <v>64.955916394078599</v>
      </c>
      <c r="G369" s="98">
        <v>69.58169455168013</v>
      </c>
      <c r="H369" s="98">
        <v>69.107260445293832</v>
      </c>
      <c r="I369" s="98">
        <v>68.025421940204453</v>
      </c>
      <c r="J369" s="98">
        <v>57.244827769294126</v>
      </c>
      <c r="K369" s="98">
        <v>57.038730109347952</v>
      </c>
      <c r="L369" s="98">
        <v>64.071883831950473</v>
      </c>
      <c r="M369" s="98">
        <v>60.198171272203453</v>
      </c>
      <c r="N369" s="98">
        <v>59.939496631539235</v>
      </c>
      <c r="O369" s="98">
        <v>52.644816228467391</v>
      </c>
      <c r="P369" s="98">
        <v>53.741201733703235</v>
      </c>
      <c r="Q369" s="98">
        <v>47.756295972642363</v>
      </c>
      <c r="R369" s="98">
        <v>50.953608127764284</v>
      </c>
      <c r="S369" s="98">
        <v>43.90279636166909</v>
      </c>
      <c r="T369" s="98">
        <v>42.567598420429412</v>
      </c>
      <c r="U369" s="98">
        <v>31.880227440650003</v>
      </c>
      <c r="V369" s="98">
        <v>35.493930015298005</v>
      </c>
      <c r="W369" s="98">
        <v>32.491180104979485</v>
      </c>
      <c r="X369" s="98">
        <v>17.483976066571536</v>
      </c>
      <c r="Y369" s="98">
        <v>13.914859213643204</v>
      </c>
      <c r="DA369" s="63" t="s">
        <v>4042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9.5542556608430473</v>
      </c>
      <c r="D370" s="122">
        <f t="shared" si="210"/>
        <v>8.4736804795290617</v>
      </c>
      <c r="E370" s="122">
        <f t="shared" si="210"/>
        <v>6.507468542350626</v>
      </c>
      <c r="F370" s="122">
        <f t="shared" si="210"/>
        <v>7.1182873710126273</v>
      </c>
      <c r="G370" s="122">
        <f t="shared" si="210"/>
        <v>12.030958558291299</v>
      </c>
      <c r="H370" s="122">
        <f t="shared" si="210"/>
        <v>9.9570902369815926</v>
      </c>
      <c r="I370" s="122">
        <f t="shared" si="210"/>
        <v>7.1823930837091554</v>
      </c>
      <c r="J370" s="122">
        <f t="shared" si="210"/>
        <v>12.253179810624653</v>
      </c>
      <c r="K370" s="122">
        <f t="shared" si="210"/>
        <v>5.6696399749159898</v>
      </c>
      <c r="L370" s="122">
        <f t="shared" si="210"/>
        <v>9.8283729493116496</v>
      </c>
      <c r="M370" s="122">
        <f t="shared" si="210"/>
        <v>5.4190075079708979</v>
      </c>
      <c r="N370" s="122">
        <f t="shared" si="210"/>
        <v>9.0940076816656266</v>
      </c>
      <c r="O370" s="122">
        <f t="shared" si="210"/>
        <v>9.5900507974438032</v>
      </c>
      <c r="P370" s="122">
        <f t="shared" si="210"/>
        <v>5.7789982203329409</v>
      </c>
      <c r="Q370" s="122">
        <f t="shared" si="210"/>
        <v>8.0019791631593158</v>
      </c>
      <c r="R370" s="122">
        <f t="shared" si="210"/>
        <v>4.6176600646326138</v>
      </c>
      <c r="S370" s="122">
        <f t="shared" si="210"/>
        <v>3.0161625371880159</v>
      </c>
      <c r="T370" s="122">
        <f t="shared" si="210"/>
        <v>6.2059903930009437</v>
      </c>
      <c r="U370" s="122">
        <f t="shared" si="210"/>
        <v>6.8154698224488071</v>
      </c>
      <c r="V370" s="122">
        <f t="shared" si="210"/>
        <v>15.035536121347706</v>
      </c>
      <c r="W370" s="122">
        <f t="shared" si="210"/>
        <v>15.675522847285421</v>
      </c>
      <c r="X370" s="122">
        <f t="shared" si="210"/>
        <v>3.7374543079170399</v>
      </c>
      <c r="Y370" s="122">
        <f t="shared" si="210"/>
        <v>17.926657329356406</v>
      </c>
      <c r="DA370" s="130" t="s">
        <v>4043</v>
      </c>
    </row>
    <row r="371" spans="1:105" ht="12" customHeight="1" x14ac:dyDescent="0.25">
      <c r="A371" s="97" t="s">
        <v>53</v>
      </c>
      <c r="B371" s="98"/>
      <c r="C371" s="98">
        <f>RES_hhdet_in_fech!C129</f>
        <v>9.5542556608430473</v>
      </c>
      <c r="D371" s="98">
        <f>RES_hhdet_in_fech!D129</f>
        <v>8.4736804795290617</v>
      </c>
      <c r="E371" s="98">
        <f>RES_hhdet_in_fech!E129</f>
        <v>6.507468542350626</v>
      </c>
      <c r="F371" s="98">
        <f>RES_hhdet_in_fech!F129</f>
        <v>7.1182873710126273</v>
      </c>
      <c r="G371" s="98">
        <f>RES_hhdet_in_fech!G129</f>
        <v>12.030958558291299</v>
      </c>
      <c r="H371" s="98">
        <f>RES_hhdet_in_fech!H129</f>
        <v>9.9570902369815926</v>
      </c>
      <c r="I371" s="98">
        <f>RES_hhdet_in_fech!I129</f>
        <v>7.1823930837091554</v>
      </c>
      <c r="J371" s="98">
        <f>RES_hhdet_in_fech!J129</f>
        <v>12.253179810624653</v>
      </c>
      <c r="K371" s="98">
        <f>RES_hhdet_in_fech!K129</f>
        <v>5.6696399749159898</v>
      </c>
      <c r="L371" s="98">
        <f>RES_hhdet_in_fech!L129</f>
        <v>9.8283729493116496</v>
      </c>
      <c r="M371" s="98">
        <f>RES_hhdet_in_fech!M129</f>
        <v>5.4190075079708979</v>
      </c>
      <c r="N371" s="98">
        <f>RES_hhdet_in_fech!N129</f>
        <v>9.0940076816656266</v>
      </c>
      <c r="O371" s="98">
        <f>RES_hhdet_in_fech!O129</f>
        <v>9.5900507974438032</v>
      </c>
      <c r="P371" s="98">
        <f>RES_hhdet_in_fech!P129</f>
        <v>5.7789982203329409</v>
      </c>
      <c r="Q371" s="98">
        <f>RES_hhdet_in_fech!Q129</f>
        <v>8.0019791631593158</v>
      </c>
      <c r="R371" s="98">
        <f>RES_hhdet_in_fech!R129</f>
        <v>4.6176600646326138</v>
      </c>
      <c r="S371" s="98">
        <f>RES_hhdet_in_fech!S129</f>
        <v>3.0161625371880159</v>
      </c>
      <c r="T371" s="98">
        <f>RES_hhdet_in_fech!T129</f>
        <v>6.2059903930009437</v>
      </c>
      <c r="U371" s="98">
        <f>RES_hhdet_in_fech!U129</f>
        <v>6.8154698224488071</v>
      </c>
      <c r="V371" s="98">
        <f>RES_hhdet_in_fech!V129</f>
        <v>15.035536121347706</v>
      </c>
      <c r="W371" s="98">
        <f>RES_hhdet_in_fech!W129</f>
        <v>15.675522847285421</v>
      </c>
      <c r="X371" s="98">
        <f>RES_hhdet_in_fech!X129</f>
        <v>3.7374543079170399</v>
      </c>
      <c r="Y371" s="98">
        <f>RES_hhdet_in_fech!Y129</f>
        <v>17.926657329356406</v>
      </c>
      <c r="DA371" s="63" t="s">
        <v>4044</v>
      </c>
    </row>
    <row r="372" spans="1:105" ht="12" customHeight="1" x14ac:dyDescent="0.25">
      <c r="A372" s="121" t="s">
        <v>55</v>
      </c>
      <c r="B372" s="122"/>
      <c r="C372" s="122">
        <v>1739.0987129013922</v>
      </c>
      <c r="D372" s="122">
        <v>1657.8219648837137</v>
      </c>
      <c r="E372" s="122">
        <v>1669.9336563489146</v>
      </c>
      <c r="F372" s="122">
        <v>1688.4497697961503</v>
      </c>
      <c r="G372" s="122">
        <v>1637.6197265385392</v>
      </c>
      <c r="H372" s="122">
        <v>1641.4962901671875</v>
      </c>
      <c r="I372" s="122">
        <v>1618.186269109186</v>
      </c>
      <c r="J372" s="122">
        <v>1621.7537620180942</v>
      </c>
      <c r="K372" s="122">
        <v>1649.076559366287</v>
      </c>
      <c r="L372" s="122">
        <v>1623.6374991380321</v>
      </c>
      <c r="M372" s="122">
        <v>1654.748926931479</v>
      </c>
      <c r="N372" s="122">
        <v>1654.0578166321138</v>
      </c>
      <c r="O372" s="122">
        <v>1655.868479320493</v>
      </c>
      <c r="P372" s="122">
        <v>1575.8126024903254</v>
      </c>
      <c r="Q372" s="122">
        <v>1607.6792586151757</v>
      </c>
      <c r="R372" s="122">
        <v>1519.4453258740837</v>
      </c>
      <c r="S372" s="122">
        <v>1473.8087882982418</v>
      </c>
      <c r="T372" s="122">
        <v>1386.4745669933661</v>
      </c>
      <c r="U372" s="122">
        <v>1383.189868213889</v>
      </c>
      <c r="V372" s="122">
        <v>1317.4945587645157</v>
      </c>
      <c r="W372" s="122">
        <v>1290.0282583669054</v>
      </c>
      <c r="X372" s="122">
        <v>1178.9477824584762</v>
      </c>
      <c r="Y372" s="122">
        <v>1144.5525316899482</v>
      </c>
      <c r="DA372" s="130" t="s">
        <v>4045</v>
      </c>
    </row>
    <row r="373" spans="1:105" ht="12" customHeight="1" x14ac:dyDescent="0.25">
      <c r="A373" s="97" t="s">
        <v>128</v>
      </c>
      <c r="B373" s="98"/>
      <c r="C373" s="98">
        <v>1657.4058443678573</v>
      </c>
      <c r="D373" s="98">
        <v>1652.9013146403192</v>
      </c>
      <c r="E373" s="98">
        <v>1655.1238749601725</v>
      </c>
      <c r="F373" s="98">
        <v>1649.7369610507976</v>
      </c>
      <c r="G373" s="98">
        <v>1637.6284243985067</v>
      </c>
      <c r="H373" s="98">
        <v>1641.5221508341997</v>
      </c>
      <c r="I373" s="98">
        <v>1612.2600861222575</v>
      </c>
      <c r="J373" s="98">
        <v>1582.9835257583982</v>
      </c>
      <c r="K373" s="98">
        <v>1613.1187925391982</v>
      </c>
      <c r="L373" s="98">
        <v>1610.7196877733643</v>
      </c>
      <c r="M373" s="98">
        <v>1654.7601950709941</v>
      </c>
      <c r="N373" s="98">
        <v>1654.0707538169925</v>
      </c>
      <c r="O373" s="98">
        <v>1655.8849281492669</v>
      </c>
      <c r="P373" s="98">
        <v>1575.8114278566422</v>
      </c>
      <c r="Q373" s="98">
        <v>1567.8574537921556</v>
      </c>
      <c r="R373" s="98">
        <v>1519.4631644507749</v>
      </c>
      <c r="S373" s="98">
        <v>1459.4472132372377</v>
      </c>
      <c r="T373" s="98">
        <v>1386.4898977421219</v>
      </c>
      <c r="U373" s="98">
        <v>1352.0971700744349</v>
      </c>
      <c r="V373" s="98">
        <v>1317.5054606667763</v>
      </c>
      <c r="W373" s="98">
        <v>1277.0139407519105</v>
      </c>
      <c r="X373" s="98">
        <v>1163.9472482090844</v>
      </c>
      <c r="Y373" s="98">
        <v>1123.9664827281554</v>
      </c>
      <c r="DA373" s="63" t="s">
        <v>4046</v>
      </c>
    </row>
    <row r="374" spans="1:105" ht="12" customHeight="1" x14ac:dyDescent="0.25">
      <c r="A374" s="97" t="s">
        <v>127</v>
      </c>
      <c r="B374" s="98"/>
      <c r="C374" s="98">
        <v>1614.3338971381065</v>
      </c>
      <c r="D374" s="98">
        <v>1611.0661876213478</v>
      </c>
      <c r="E374" s="98">
        <v>1613.1945954956373</v>
      </c>
      <c r="F374" s="98">
        <v>1608.9167748971233</v>
      </c>
      <c r="G374" s="98">
        <v>1598.5554629596913</v>
      </c>
      <c r="H374" s="98">
        <v>1603.2063400728307</v>
      </c>
      <c r="I374" s="98">
        <v>1577.519966762693</v>
      </c>
      <c r="J374" s="98">
        <v>1548.3930710210377</v>
      </c>
      <c r="K374" s="98">
        <v>1578.6836664541308</v>
      </c>
      <c r="L374" s="98">
        <v>1576.7787270024646</v>
      </c>
      <c r="M374" s="98">
        <v>1621.5755241993327</v>
      </c>
      <c r="N374" s="98">
        <v>1622.3770030799178</v>
      </c>
      <c r="O374" s="98">
        <v>1626.1772467950625</v>
      </c>
      <c r="P374" s="98">
        <v>1550.4085029591861</v>
      </c>
      <c r="Q374" s="98">
        <v>1545.012675526071</v>
      </c>
      <c r="R374" s="98">
        <v>1499.2710848748657</v>
      </c>
      <c r="S374" s="98">
        <v>1441.7278329308999</v>
      </c>
      <c r="T374" s="98">
        <v>1371.235802729974</v>
      </c>
      <c r="U374" s="98">
        <v>1338.6399091320336</v>
      </c>
      <c r="V374" s="98">
        <v>1305.5624267404348</v>
      </c>
      <c r="W374" s="98">
        <v>1266.100934442386</v>
      </c>
      <c r="X374" s="98">
        <v>1154.4662467790351</v>
      </c>
      <c r="Y374" s="98">
        <v>1115.6580607967301</v>
      </c>
      <c r="DA374" s="63" t="s">
        <v>4047</v>
      </c>
    </row>
    <row r="375" spans="1:105" ht="12" customHeight="1" x14ac:dyDescent="0.25">
      <c r="A375" s="100" t="s">
        <v>198</v>
      </c>
      <c r="B375" s="101"/>
      <c r="C375" s="101">
        <v>1322.8466914741643</v>
      </c>
      <c r="D375" s="101">
        <v>1322.5551688492565</v>
      </c>
      <c r="E375" s="101">
        <v>1318.1837852942251</v>
      </c>
      <c r="F375" s="101">
        <v>1315.655953939513</v>
      </c>
      <c r="G375" s="101">
        <v>1311.6794192247778</v>
      </c>
      <c r="H375" s="101">
        <v>1313.8874112818401</v>
      </c>
      <c r="I375" s="101">
        <v>1308.8087644062525</v>
      </c>
      <c r="J375" s="101">
        <v>1272.931979024205</v>
      </c>
      <c r="K375" s="101">
        <v>1297.6001035576739</v>
      </c>
      <c r="L375" s="101">
        <v>1291.5723215667167</v>
      </c>
      <c r="M375" s="101">
        <v>1331.6823507604615</v>
      </c>
      <c r="N375" s="101">
        <v>1329.7938241917705</v>
      </c>
      <c r="O375" s="101">
        <v>1329.4460773374233</v>
      </c>
      <c r="P375" s="101">
        <v>1266.4071011797841</v>
      </c>
      <c r="Q375" s="101">
        <v>1258.2756194417539</v>
      </c>
      <c r="R375" s="101">
        <v>1222.6895267644481</v>
      </c>
      <c r="S375" s="101">
        <v>1174.5825065339579</v>
      </c>
      <c r="T375" s="101">
        <v>1117.0262602748855</v>
      </c>
      <c r="U375" s="101">
        <v>1088.2727800167229</v>
      </c>
      <c r="V375" s="101">
        <v>1059.3311890199361</v>
      </c>
      <c r="W375" s="101">
        <v>1015.1588657152932</v>
      </c>
      <c r="X375" s="101">
        <v>925.01281643725781</v>
      </c>
      <c r="Y375" s="101">
        <v>907.5308630026052</v>
      </c>
      <c r="DA375" s="131" t="s">
        <v>4048</v>
      </c>
    </row>
    <row r="376" spans="1:105" ht="12" customHeight="1" x14ac:dyDescent="0.25">
      <c r="A376" s="103" t="s">
        <v>52</v>
      </c>
      <c r="B376" s="104"/>
      <c r="C376" s="104">
        <v>291.48720566394235</v>
      </c>
      <c r="D376" s="104">
        <v>288.51101877209129</v>
      </c>
      <c r="E376" s="104">
        <v>295.0108102014122</v>
      </c>
      <c r="F376" s="104">
        <v>293.26082095761041</v>
      </c>
      <c r="G376" s="104">
        <v>286.87604373491342</v>
      </c>
      <c r="H376" s="104">
        <v>289.31892879099036</v>
      </c>
      <c r="I376" s="104">
        <v>268.71120235644037</v>
      </c>
      <c r="J376" s="104">
        <v>275.46109199683269</v>
      </c>
      <c r="K376" s="104">
        <v>281.08356289645673</v>
      </c>
      <c r="L376" s="104">
        <v>285.20640543574797</v>
      </c>
      <c r="M376" s="104">
        <v>289.89317343887097</v>
      </c>
      <c r="N376" s="104">
        <v>292.58317888814724</v>
      </c>
      <c r="O376" s="104">
        <v>296.73116945763923</v>
      </c>
      <c r="P376" s="104">
        <v>284.00140177940187</v>
      </c>
      <c r="Q376" s="104">
        <v>286.73705608431732</v>
      </c>
      <c r="R376" s="104">
        <v>276.58155811041769</v>
      </c>
      <c r="S376" s="104">
        <v>267.14532639694204</v>
      </c>
      <c r="T376" s="104">
        <v>254.20954245508855</v>
      </c>
      <c r="U376" s="104">
        <v>250.36712911531086</v>
      </c>
      <c r="V376" s="104">
        <v>246.23123772049854</v>
      </c>
      <c r="W376" s="104">
        <v>250.94206872709285</v>
      </c>
      <c r="X376" s="104">
        <v>229.45343034177748</v>
      </c>
      <c r="Y376" s="104">
        <v>208.12719779412475</v>
      </c>
      <c r="DA376" s="132" t="s">
        <v>4049</v>
      </c>
    </row>
    <row r="377" spans="1:105" ht="12" customHeight="1" x14ac:dyDescent="0.25">
      <c r="A377" s="106" t="s">
        <v>122</v>
      </c>
      <c r="B377" s="101"/>
      <c r="C377" s="101">
        <v>1963.9501391888236</v>
      </c>
      <c r="D377" s="101">
        <v>1965.9958622149859</v>
      </c>
      <c r="E377" s="101">
        <v>1925.8332399847613</v>
      </c>
      <c r="F377" s="101">
        <v>1916.4246620234071</v>
      </c>
      <c r="G377" s="101">
        <v>0</v>
      </c>
      <c r="H377" s="101">
        <v>0</v>
      </c>
      <c r="I377" s="101">
        <v>1912.398691533361</v>
      </c>
      <c r="J377" s="101">
        <v>1878.7249115718153</v>
      </c>
      <c r="K377" s="101">
        <v>1921.4497759903827</v>
      </c>
      <c r="L377" s="101">
        <v>1913.6252829025402</v>
      </c>
      <c r="M377" s="101">
        <v>0</v>
      </c>
      <c r="N377" s="101">
        <v>0</v>
      </c>
      <c r="O377" s="101">
        <v>0</v>
      </c>
      <c r="P377" s="101">
        <v>1855.7561809031051</v>
      </c>
      <c r="Q377" s="101">
        <v>1798.2470047390459</v>
      </c>
      <c r="R377" s="101">
        <v>0</v>
      </c>
      <c r="S377" s="101">
        <v>1688.1447225717493</v>
      </c>
      <c r="T377" s="101">
        <v>0</v>
      </c>
      <c r="U377" s="101">
        <v>1549.3103596479884</v>
      </c>
      <c r="V377" s="101">
        <v>0</v>
      </c>
      <c r="W377" s="101">
        <v>1447.3294997030516</v>
      </c>
      <c r="X377" s="101">
        <v>1299.8316995297687</v>
      </c>
      <c r="Y377" s="101">
        <v>1256.9578707590367</v>
      </c>
      <c r="DA377" s="131" t="s">
        <v>4050</v>
      </c>
    </row>
    <row r="378" spans="1:105" ht="12" customHeight="1" x14ac:dyDescent="0.25">
      <c r="A378" s="107" t="s">
        <v>121</v>
      </c>
      <c r="B378" s="104"/>
      <c r="C378" s="104">
        <v>1859.5506631620535</v>
      </c>
      <c r="D378" s="104">
        <v>1862.9043183036767</v>
      </c>
      <c r="E378" s="104">
        <v>1823.3766030439583</v>
      </c>
      <c r="F378" s="104">
        <v>1815.4405057274341</v>
      </c>
      <c r="G378" s="104">
        <v>0</v>
      </c>
      <c r="H378" s="104">
        <v>0</v>
      </c>
      <c r="I378" s="104">
        <v>1820.1328732406546</v>
      </c>
      <c r="J378" s="104">
        <v>1785.0273906778114</v>
      </c>
      <c r="K378" s="104">
        <v>1826.3670957271013</v>
      </c>
      <c r="L378" s="104">
        <v>1818.4154425050801</v>
      </c>
      <c r="M378" s="104">
        <v>0</v>
      </c>
      <c r="N378" s="104">
        <v>0</v>
      </c>
      <c r="O378" s="104">
        <v>0</v>
      </c>
      <c r="P378" s="104">
        <v>0</v>
      </c>
      <c r="Q378" s="104">
        <v>1725.1590418795461</v>
      </c>
      <c r="R378" s="104">
        <v>0</v>
      </c>
      <c r="S378" s="104">
        <v>1625.5919034164995</v>
      </c>
      <c r="T378" s="104">
        <v>0</v>
      </c>
      <c r="U378" s="104">
        <v>1496.6045828445381</v>
      </c>
      <c r="V378" s="104">
        <v>0</v>
      </c>
      <c r="W378" s="104">
        <v>1399.9898498181535</v>
      </c>
      <c r="X378" s="104">
        <v>1260.7599781019305</v>
      </c>
      <c r="Y378" s="104">
        <v>1224.4174424556829</v>
      </c>
      <c r="DA378" s="132" t="s">
        <v>4051</v>
      </c>
    </row>
    <row r="379" spans="1:105" ht="12" customHeight="1" x14ac:dyDescent="0.25">
      <c r="A379" s="108" t="s">
        <v>53</v>
      </c>
      <c r="B379" s="98"/>
      <c r="C379" s="98">
        <v>1567.5034485282479</v>
      </c>
      <c r="D379" s="98">
        <v>1573.0706791895084</v>
      </c>
      <c r="E379" s="98">
        <v>1533.7605571305223</v>
      </c>
      <c r="F379" s="98">
        <v>1528.3097568360743</v>
      </c>
      <c r="G379" s="98">
        <v>0</v>
      </c>
      <c r="H379" s="98">
        <v>0</v>
      </c>
      <c r="I379" s="98">
        <v>1552.2545671553905</v>
      </c>
      <c r="J379" s="98">
        <v>1510.4793417869835</v>
      </c>
      <c r="K379" s="98">
        <v>1545.3587233468597</v>
      </c>
      <c r="L379" s="98">
        <v>1534.135469420052</v>
      </c>
      <c r="M379" s="98">
        <v>0</v>
      </c>
      <c r="N379" s="98">
        <v>0</v>
      </c>
      <c r="O379" s="98">
        <v>0</v>
      </c>
      <c r="P379" s="98">
        <v>0</v>
      </c>
      <c r="Q379" s="98">
        <v>1442.650159934896</v>
      </c>
      <c r="R379" s="98">
        <v>0</v>
      </c>
      <c r="S379" s="98">
        <v>1358.0359954653247</v>
      </c>
      <c r="T379" s="98">
        <v>0</v>
      </c>
      <c r="U379" s="98">
        <v>1246.2022610801862</v>
      </c>
      <c r="V379" s="98">
        <v>0</v>
      </c>
      <c r="W379" s="98">
        <v>1149.7496261916767</v>
      </c>
      <c r="X379" s="98">
        <v>1032.4160618605185</v>
      </c>
      <c r="Y379" s="98">
        <v>1014.57519903778</v>
      </c>
      <c r="DA379" s="63" t="s">
        <v>4052</v>
      </c>
    </row>
    <row r="380" spans="1:105" ht="12" customHeight="1" x14ac:dyDescent="0.25">
      <c r="A380" s="108" t="s">
        <v>52</v>
      </c>
      <c r="B380" s="98"/>
      <c r="C380" s="98">
        <v>292.04721463380559</v>
      </c>
      <c r="D380" s="98">
        <v>289.83363911416785</v>
      </c>
      <c r="E380" s="98">
        <v>289.61604591343604</v>
      </c>
      <c r="F380" s="98">
        <v>287.1307488913601</v>
      </c>
      <c r="G380" s="98">
        <v>0</v>
      </c>
      <c r="H380" s="98">
        <v>0</v>
      </c>
      <c r="I380" s="98">
        <v>267.87830608526417</v>
      </c>
      <c r="J380" s="98">
        <v>274.5480488908276</v>
      </c>
      <c r="K380" s="98">
        <v>281.00837238024127</v>
      </c>
      <c r="L380" s="98">
        <v>284.27997308502836</v>
      </c>
      <c r="M380" s="98">
        <v>0</v>
      </c>
      <c r="N380" s="98">
        <v>0</v>
      </c>
      <c r="O380" s="98">
        <v>0</v>
      </c>
      <c r="P380" s="98">
        <v>0</v>
      </c>
      <c r="Q380" s="98">
        <v>282.50888194464977</v>
      </c>
      <c r="R380" s="98">
        <v>0</v>
      </c>
      <c r="S380" s="98">
        <v>267.55590795117485</v>
      </c>
      <c r="T380" s="98">
        <v>0</v>
      </c>
      <c r="U380" s="98">
        <v>250.40232176435177</v>
      </c>
      <c r="V380" s="98">
        <v>0</v>
      </c>
      <c r="W380" s="98">
        <v>250.24022362647676</v>
      </c>
      <c r="X380" s="98">
        <v>228.3439162414123</v>
      </c>
      <c r="Y380" s="98">
        <v>209.84224341790332</v>
      </c>
      <c r="DA380" s="63" t="s">
        <v>4053</v>
      </c>
    </row>
    <row r="381" spans="1:105" ht="12" customHeight="1" x14ac:dyDescent="0.25">
      <c r="A381" s="121" t="s">
        <v>54</v>
      </c>
      <c r="B381" s="122"/>
      <c r="C381" s="122">
        <v>197.91514293332835</v>
      </c>
      <c r="D381" s="122">
        <v>196.84401742684602</v>
      </c>
      <c r="E381" s="122">
        <v>200.44267113149238</v>
      </c>
      <c r="F381" s="122">
        <v>194.48807146302977</v>
      </c>
      <c r="G381" s="122">
        <v>201.93574228563864</v>
      </c>
      <c r="H381" s="122">
        <v>196.27780844121091</v>
      </c>
      <c r="I381" s="122">
        <v>199.41570020468876</v>
      </c>
      <c r="J381" s="122">
        <v>215.65565280937375</v>
      </c>
      <c r="K381" s="122">
        <v>228.45203452443027</v>
      </c>
      <c r="L381" s="122">
        <v>225.73373334700605</v>
      </c>
      <c r="M381" s="122">
        <v>225.46902905833889</v>
      </c>
      <c r="N381" s="122">
        <v>234.63953052524573</v>
      </c>
      <c r="O381" s="122">
        <v>237.19561784174113</v>
      </c>
      <c r="P381" s="122">
        <v>236.33111968440116</v>
      </c>
      <c r="Q381" s="122">
        <v>237.62897728887719</v>
      </c>
      <c r="R381" s="122">
        <v>230.58096120937634</v>
      </c>
      <c r="S381" s="122">
        <v>224.09859822589954</v>
      </c>
      <c r="T381" s="122">
        <v>223.53540030040404</v>
      </c>
      <c r="U381" s="122">
        <v>221.32727312512822</v>
      </c>
      <c r="V381" s="122">
        <v>292.19865696586373</v>
      </c>
      <c r="W381" s="122">
        <v>287.10055088887339</v>
      </c>
      <c r="X381" s="122">
        <v>260.01081704837941</v>
      </c>
      <c r="Y381" s="122">
        <v>236.71274760025923</v>
      </c>
      <c r="DA381" s="130" t="s">
        <v>4054</v>
      </c>
    </row>
    <row r="382" spans="1:105" ht="12" customHeight="1" x14ac:dyDescent="0.25">
      <c r="A382" s="97" t="s">
        <v>50</v>
      </c>
      <c r="B382" s="98"/>
      <c r="C382" s="98">
        <v>262.22464043569579</v>
      </c>
      <c r="D382" s="98">
        <v>247.27691045459463</v>
      </c>
      <c r="E382" s="98">
        <v>281.74863130533646</v>
      </c>
      <c r="F382" s="98">
        <v>241.1288576703063</v>
      </c>
      <c r="G382" s="98">
        <v>299.20374141096238</v>
      </c>
      <c r="H382" s="98">
        <v>157.63159632394755</v>
      </c>
      <c r="I382" s="98">
        <v>210.89952575079784</v>
      </c>
      <c r="J382" s="98">
        <v>296.89245477792838</v>
      </c>
      <c r="K382" s="98">
        <v>347.98093334072348</v>
      </c>
      <c r="L382" s="98">
        <v>273.62070097098945</v>
      </c>
      <c r="M382" s="98">
        <v>265.45150445048495</v>
      </c>
      <c r="N382" s="98">
        <v>222.61213740188344</v>
      </c>
      <c r="O382" s="98">
        <v>303.82777530524299</v>
      </c>
      <c r="P382" s="98">
        <v>290.51526068490506</v>
      </c>
      <c r="Q382" s="98">
        <v>357.92827947924565</v>
      </c>
      <c r="R382" s="98">
        <v>284.46974514962847</v>
      </c>
      <c r="S382" s="98">
        <v>292.43695566393114</v>
      </c>
      <c r="T382" s="98">
        <v>304.11161227626252</v>
      </c>
      <c r="U382" s="98">
        <v>309.18172915315205</v>
      </c>
      <c r="V382" s="98">
        <v>401.61218600205075</v>
      </c>
      <c r="W382" s="98">
        <v>422.98871228447587</v>
      </c>
      <c r="X382" s="98">
        <v>371.47757130370655</v>
      </c>
      <c r="Y382" s="98">
        <v>315.01473273872818</v>
      </c>
      <c r="DA382" s="63" t="s">
        <v>4055</v>
      </c>
    </row>
    <row r="383" spans="1:105" ht="12" customHeight="1" x14ac:dyDescent="0.25">
      <c r="A383" s="109" t="s">
        <v>120</v>
      </c>
      <c r="B383" s="33"/>
      <c r="C383" s="33">
        <v>187.94583555149126</v>
      </c>
      <c r="D383" s="33">
        <v>189.53942091294294</v>
      </c>
      <c r="E383" s="33">
        <v>188.9340579765859</v>
      </c>
      <c r="F383" s="33">
        <v>190.77243287536101</v>
      </c>
      <c r="G383" s="33">
        <v>193.5129464491832</v>
      </c>
      <c r="H383" s="33">
        <v>199.36190079929801</v>
      </c>
      <c r="I383" s="33">
        <v>198.09995303222408</v>
      </c>
      <c r="J383" s="33">
        <v>201.28655648957698</v>
      </c>
      <c r="K383" s="33">
        <v>214.20593437837036</v>
      </c>
      <c r="L383" s="33">
        <v>223.47482186627494</v>
      </c>
      <c r="M383" s="33">
        <v>225.01940211384826</v>
      </c>
      <c r="N383" s="33">
        <v>234.92791009209762</v>
      </c>
      <c r="O383" s="33">
        <v>231.92163374040356</v>
      </c>
      <c r="P383" s="33">
        <v>229.62170482225085</v>
      </c>
      <c r="Q383" s="33">
        <v>225.22593756619582</v>
      </c>
      <c r="R383" s="33">
        <v>225.37411364917372</v>
      </c>
      <c r="S383" s="33">
        <v>220.6878629556962</v>
      </c>
      <c r="T383" s="33">
        <v>221.34740172565566</v>
      </c>
      <c r="U383" s="33">
        <v>218.26499448840636</v>
      </c>
      <c r="V383" s="33">
        <v>287.13031297517119</v>
      </c>
      <c r="W383" s="33">
        <v>279.43418632086843</v>
      </c>
      <c r="X383" s="33">
        <v>255.33412642731173</v>
      </c>
      <c r="Y383" s="33">
        <v>234.49688362939392</v>
      </c>
      <c r="DA383" s="60" t="s">
        <v>4056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16772.90267924896</v>
      </c>
      <c r="D385" s="117">
        <f t="shared" si="211"/>
        <v>16879.512968806706</v>
      </c>
      <c r="E385" s="117">
        <f t="shared" si="211"/>
        <v>17714.45274871069</v>
      </c>
      <c r="F385" s="117">
        <f t="shared" si="211"/>
        <v>16706.755775153208</v>
      </c>
      <c r="G385" s="117">
        <f t="shared" si="211"/>
        <v>18097.635724228086</v>
      </c>
      <c r="H385" s="117">
        <f t="shared" si="211"/>
        <v>18254.92908245368</v>
      </c>
      <c r="I385" s="117">
        <f t="shared" si="211"/>
        <v>18211.450603930534</v>
      </c>
      <c r="J385" s="117">
        <f t="shared" si="211"/>
        <v>15844.787474976805</v>
      </c>
      <c r="K385" s="117">
        <f t="shared" si="211"/>
        <v>15968.083974861771</v>
      </c>
      <c r="L385" s="117">
        <f t="shared" si="211"/>
        <v>17858.198542989143</v>
      </c>
      <c r="M385" s="117">
        <f t="shared" si="211"/>
        <v>17234.511954843107</v>
      </c>
      <c r="N385" s="117">
        <f t="shared" si="211"/>
        <v>17305.078700594127</v>
      </c>
      <c r="O385" s="117">
        <f t="shared" si="211"/>
        <v>15621.866884903355</v>
      </c>
      <c r="P385" s="117">
        <f t="shared" si="211"/>
        <v>15981.787154851809</v>
      </c>
      <c r="Q385" s="117">
        <f t="shared" si="211"/>
        <v>14541.20788952473</v>
      </c>
      <c r="R385" s="117">
        <f t="shared" ref="R385:V385" si="212">R386+R389+R391+R400</f>
        <v>15384.415647973316</v>
      </c>
      <c r="S385" s="117">
        <f t="shared" si="212"/>
        <v>13543.76407051852</v>
      </c>
      <c r="T385" s="117">
        <f t="shared" si="212"/>
        <v>13263.044402944239</v>
      </c>
      <c r="U385" s="117">
        <f t="shared" si="212"/>
        <v>10344.347810018993</v>
      </c>
      <c r="V385" s="117">
        <f t="shared" si="212"/>
        <v>11458.295612098826</v>
      </c>
      <c r="W385" s="117">
        <f t="shared" ref="W385:Y385" si="213">W386+W389+W391+W400</f>
        <v>10553.648949994988</v>
      </c>
      <c r="X385" s="117">
        <f t="shared" si="213"/>
        <v>6243.5927619202803</v>
      </c>
      <c r="Y385" s="117">
        <f t="shared" si="213"/>
        <v>5265.4078074681602</v>
      </c>
      <c r="DA385" s="129" t="s">
        <v>4207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15155.977415383188</v>
      </c>
      <c r="D386" s="122">
        <f t="shared" si="214"/>
        <v>15265.428398017515</v>
      </c>
      <c r="E386" s="122">
        <f t="shared" si="214"/>
        <v>16098.393764720406</v>
      </c>
      <c r="F386" s="122">
        <f t="shared" si="214"/>
        <v>15093.948903847768</v>
      </c>
      <c r="G386" s="122">
        <f t="shared" si="214"/>
        <v>16466.575030819367</v>
      </c>
      <c r="H386" s="122">
        <f t="shared" si="214"/>
        <v>16623.950068016929</v>
      </c>
      <c r="I386" s="122">
        <f t="shared" si="214"/>
        <v>16609.285485498152</v>
      </c>
      <c r="J386" s="122">
        <f t="shared" si="214"/>
        <v>14237.746516619538</v>
      </c>
      <c r="K386" s="122">
        <f t="shared" si="214"/>
        <v>14339.526613420883</v>
      </c>
      <c r="L386" s="122">
        <f t="shared" si="214"/>
        <v>16209.289312459357</v>
      </c>
      <c r="M386" s="122">
        <f t="shared" si="214"/>
        <v>15553.121980503713</v>
      </c>
      <c r="N386" s="122">
        <f t="shared" si="214"/>
        <v>15592.511729792917</v>
      </c>
      <c r="O386" s="122">
        <f t="shared" si="214"/>
        <v>13892.401989392856</v>
      </c>
      <c r="P386" s="122">
        <f t="shared" si="214"/>
        <v>14328.360945898296</v>
      </c>
      <c r="Q386" s="122">
        <f t="shared" si="214"/>
        <v>12873.531944513363</v>
      </c>
      <c r="R386" s="122">
        <f t="shared" ref="R386:V386" si="215">SUM(R387:R388)</f>
        <v>13765.890462176838</v>
      </c>
      <c r="S386" s="122">
        <f t="shared" si="215"/>
        <v>11979.918493974372</v>
      </c>
      <c r="T386" s="122">
        <f t="shared" si="215"/>
        <v>11741.23772279783</v>
      </c>
      <c r="U386" s="122">
        <f t="shared" si="215"/>
        <v>8844.1198691904792</v>
      </c>
      <c r="V386" s="122">
        <f t="shared" si="215"/>
        <v>9883.0118623652052</v>
      </c>
      <c r="W386" s="122">
        <f t="shared" ref="W386:Y386" si="216">SUM(W387:W388)</f>
        <v>9010.9077087830265</v>
      </c>
      <c r="X386" s="122">
        <f t="shared" si="216"/>
        <v>4881.9364330782</v>
      </c>
      <c r="Y386" s="122">
        <f t="shared" si="216"/>
        <v>3887.9372072984261</v>
      </c>
      <c r="DA386" s="130" t="s">
        <v>4208</v>
      </c>
    </row>
    <row r="387" spans="1:105" ht="12" customHeight="1" x14ac:dyDescent="0.25">
      <c r="A387" s="97" t="s">
        <v>198</v>
      </c>
      <c r="B387" s="98"/>
      <c r="C387" s="98">
        <v>15086.086663001144</v>
      </c>
      <c r="D387" s="98">
        <v>15196.794438431378</v>
      </c>
      <c r="E387" s="98">
        <v>16027.09341427935</v>
      </c>
      <c r="F387" s="98">
        <v>15028.992987453688</v>
      </c>
      <c r="G387" s="98">
        <v>16396.993336267686</v>
      </c>
      <c r="H387" s="98">
        <v>16554.842807571637</v>
      </c>
      <c r="I387" s="98">
        <v>16541.260063557947</v>
      </c>
      <c r="J387" s="98">
        <v>14180.501688850243</v>
      </c>
      <c r="K387" s="98">
        <v>14282.487883311534</v>
      </c>
      <c r="L387" s="98">
        <v>16145.217428627408</v>
      </c>
      <c r="M387" s="98">
        <v>15492.92380923151</v>
      </c>
      <c r="N387" s="98">
        <v>15532.572233161378</v>
      </c>
      <c r="O387" s="98">
        <v>13839.757173164389</v>
      </c>
      <c r="P387" s="98">
        <v>14274.619744164593</v>
      </c>
      <c r="Q387" s="98">
        <v>12825.775648540721</v>
      </c>
      <c r="R387" s="98">
        <v>13714.936854049074</v>
      </c>
      <c r="S387" s="98">
        <v>11936.015697612702</v>
      </c>
      <c r="T387" s="98">
        <v>11698.6701243774</v>
      </c>
      <c r="U387" s="98">
        <v>8812.2396417498294</v>
      </c>
      <c r="V387" s="98">
        <v>9847.5179323499069</v>
      </c>
      <c r="W387" s="98">
        <v>8978.4165286780462</v>
      </c>
      <c r="X387" s="98">
        <v>4864.4524570116282</v>
      </c>
      <c r="Y387" s="98">
        <v>3874.0223480847831</v>
      </c>
      <c r="DA387" s="63" t="s">
        <v>4209</v>
      </c>
    </row>
    <row r="388" spans="1:105" ht="12" customHeight="1" x14ac:dyDescent="0.25">
      <c r="A388" s="97" t="s">
        <v>53</v>
      </c>
      <c r="B388" s="98"/>
      <c r="C388" s="98">
        <v>69.890752382043644</v>
      </c>
      <c r="D388" s="98">
        <v>68.633959586137465</v>
      </c>
      <c r="E388" s="98">
        <v>71.300350441054917</v>
      </c>
      <c r="F388" s="98">
        <v>64.955916394078599</v>
      </c>
      <c r="G388" s="98">
        <v>69.58169455168013</v>
      </c>
      <c r="H388" s="98">
        <v>69.107260445293832</v>
      </c>
      <c r="I388" s="98">
        <v>68.025421940204453</v>
      </c>
      <c r="J388" s="98">
        <v>57.244827769294126</v>
      </c>
      <c r="K388" s="98">
        <v>57.038730109347952</v>
      </c>
      <c r="L388" s="98">
        <v>64.071883831950473</v>
      </c>
      <c r="M388" s="98">
        <v>60.198171272203453</v>
      </c>
      <c r="N388" s="98">
        <v>59.939496631539235</v>
      </c>
      <c r="O388" s="98">
        <v>52.644816228467391</v>
      </c>
      <c r="P388" s="98">
        <v>53.741201733703235</v>
      </c>
      <c r="Q388" s="98">
        <v>47.756295972642363</v>
      </c>
      <c r="R388" s="98">
        <v>50.953608127764284</v>
      </c>
      <c r="S388" s="98">
        <v>43.90279636166909</v>
      </c>
      <c r="T388" s="98">
        <v>42.567598420429412</v>
      </c>
      <c r="U388" s="98">
        <v>31.880227440650003</v>
      </c>
      <c r="V388" s="98">
        <v>35.493930015298005</v>
      </c>
      <c r="W388" s="98">
        <v>32.491180104979485</v>
      </c>
      <c r="X388" s="98">
        <v>17.483976066571536</v>
      </c>
      <c r="Y388" s="98">
        <v>13.914859213643204</v>
      </c>
      <c r="DA388" s="63" t="s">
        <v>4210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24.344681759352689</v>
      </c>
      <c r="D389" s="122">
        <f t="shared" si="217"/>
        <v>22.569784719815967</v>
      </c>
      <c r="E389" s="122">
        <f t="shared" si="217"/>
        <v>18.095431800046853</v>
      </c>
      <c r="F389" s="122">
        <f t="shared" si="217"/>
        <v>20.634920053480386</v>
      </c>
      <c r="G389" s="122">
        <f t="shared" si="217"/>
        <v>36.316996253800482</v>
      </c>
      <c r="H389" s="122">
        <f t="shared" si="217"/>
        <v>31.26441975375257</v>
      </c>
      <c r="I389" s="122">
        <f t="shared" si="217"/>
        <v>23.435168610995873</v>
      </c>
      <c r="J389" s="122">
        <f t="shared" si="217"/>
        <v>41.515200790753887</v>
      </c>
      <c r="K389" s="122">
        <f t="shared" si="217"/>
        <v>19.935494395675942</v>
      </c>
      <c r="L389" s="122">
        <f t="shared" si="217"/>
        <v>35.84537349113824</v>
      </c>
      <c r="M389" s="122">
        <f t="shared" si="217"/>
        <v>20.576997629646819</v>
      </c>
      <c r="N389" s="122">
        <f t="shared" si="217"/>
        <v>36.11387483788311</v>
      </c>
      <c r="O389" s="122">
        <f t="shared" si="217"/>
        <v>39.978731372627536</v>
      </c>
      <c r="P389" s="122">
        <f t="shared" si="217"/>
        <v>25.258589898947072</v>
      </c>
      <c r="Q389" s="122">
        <f t="shared" si="217"/>
        <v>36.215161661238689</v>
      </c>
      <c r="R389" s="122">
        <f t="shared" si="217"/>
        <v>21.053597418335137</v>
      </c>
      <c r="S389" s="122">
        <f t="shared" si="217"/>
        <v>13.763042520019461</v>
      </c>
      <c r="T389" s="122">
        <f t="shared" si="217"/>
        <v>28.344271991136996</v>
      </c>
      <c r="U389" s="122">
        <f t="shared" si="217"/>
        <v>31.15931616672388</v>
      </c>
      <c r="V389" s="122">
        <f t="shared" si="217"/>
        <v>68.938202475360242</v>
      </c>
      <c r="W389" s="122">
        <f t="shared" si="217"/>
        <v>72.549964733381074</v>
      </c>
      <c r="X389" s="122">
        <f t="shared" si="217"/>
        <v>17.485807111731852</v>
      </c>
      <c r="Y389" s="122">
        <f t="shared" si="217"/>
        <v>84.886894595044311</v>
      </c>
      <c r="DA389" s="130" t="s">
        <v>4211</v>
      </c>
    </row>
    <row r="390" spans="1:105" ht="12" customHeight="1" x14ac:dyDescent="0.25">
      <c r="A390" s="97" t="s">
        <v>53</v>
      </c>
      <c r="B390" s="98"/>
      <c r="C390" s="98">
        <f>RES_hhdet_in_tesh!C129</f>
        <v>24.344681759352689</v>
      </c>
      <c r="D390" s="98">
        <f>RES_hhdet_in_tesh!D129</f>
        <v>22.569784719815967</v>
      </c>
      <c r="E390" s="98">
        <f>RES_hhdet_in_tesh!E129</f>
        <v>18.095431800046853</v>
      </c>
      <c r="F390" s="98">
        <f>RES_hhdet_in_tesh!F129</f>
        <v>20.634920053480386</v>
      </c>
      <c r="G390" s="98">
        <f>RES_hhdet_in_tesh!G129</f>
        <v>36.316996253800482</v>
      </c>
      <c r="H390" s="98">
        <f>RES_hhdet_in_tesh!H129</f>
        <v>31.26441975375257</v>
      </c>
      <c r="I390" s="98">
        <f>RES_hhdet_in_tesh!I129</f>
        <v>23.435168610995873</v>
      </c>
      <c r="J390" s="98">
        <f>RES_hhdet_in_tesh!J129</f>
        <v>41.515200790753887</v>
      </c>
      <c r="K390" s="98">
        <f>RES_hhdet_in_tesh!K129</f>
        <v>19.935494395675942</v>
      </c>
      <c r="L390" s="98">
        <f>RES_hhdet_in_tesh!L129</f>
        <v>35.84537349113824</v>
      </c>
      <c r="M390" s="98">
        <f>RES_hhdet_in_tesh!M129</f>
        <v>20.576997629646819</v>
      </c>
      <c r="N390" s="98">
        <f>RES_hhdet_in_tesh!N129</f>
        <v>36.11387483788311</v>
      </c>
      <c r="O390" s="98">
        <f>RES_hhdet_in_tesh!O129</f>
        <v>39.978731372627536</v>
      </c>
      <c r="P390" s="98">
        <f>RES_hhdet_in_tesh!P129</f>
        <v>25.258589898947072</v>
      </c>
      <c r="Q390" s="98">
        <f>RES_hhdet_in_tesh!Q129</f>
        <v>36.215161661238689</v>
      </c>
      <c r="R390" s="98">
        <f>RES_hhdet_in_tesh!R129</f>
        <v>21.053597418335137</v>
      </c>
      <c r="S390" s="98">
        <f>RES_hhdet_in_tesh!S129</f>
        <v>13.763042520019461</v>
      </c>
      <c r="T390" s="98">
        <f>RES_hhdet_in_tesh!T129</f>
        <v>28.344271991136996</v>
      </c>
      <c r="U390" s="98">
        <f>RES_hhdet_in_tesh!U129</f>
        <v>31.15931616672388</v>
      </c>
      <c r="V390" s="98">
        <f>RES_hhdet_in_tesh!V129</f>
        <v>68.938202475360242</v>
      </c>
      <c r="W390" s="98">
        <f>RES_hhdet_in_tesh!W129</f>
        <v>72.549964733381074</v>
      </c>
      <c r="X390" s="98">
        <f>RES_hhdet_in_tesh!X129</f>
        <v>17.485807111731852</v>
      </c>
      <c r="Y390" s="98">
        <f>RES_hhdet_in_tesh!Y129</f>
        <v>84.886894595044311</v>
      </c>
      <c r="DA390" s="63" t="s">
        <v>4212</v>
      </c>
    </row>
    <row r="391" spans="1:105" ht="12" customHeight="1" x14ac:dyDescent="0.25">
      <c r="A391" s="121" t="s">
        <v>55</v>
      </c>
      <c r="B391" s="122"/>
      <c r="C391" s="122">
        <v>1444.7270067770853</v>
      </c>
      <c r="D391" s="122">
        <v>1443.680488894207</v>
      </c>
      <c r="E391" s="122">
        <v>1447.6775083194273</v>
      </c>
      <c r="F391" s="122">
        <v>1443.6145053290081</v>
      </c>
      <c r="G391" s="122">
        <v>1441.0873143096683</v>
      </c>
      <c r="H391" s="122">
        <v>1448.2792097191534</v>
      </c>
      <c r="I391" s="122">
        <v>1426.1699332186888</v>
      </c>
      <c r="J391" s="122">
        <v>1403.65911385295</v>
      </c>
      <c r="K391" s="122">
        <v>1435.157100573635</v>
      </c>
      <c r="L391" s="122">
        <v>1437.2791127381906</v>
      </c>
      <c r="M391" s="122">
        <v>1483.0761343318172</v>
      </c>
      <c r="N391" s="122">
        <v>1490.985527679612</v>
      </c>
      <c r="O391" s="122">
        <v>1503.7999072825103</v>
      </c>
      <c r="P391" s="122">
        <v>1443.4823998816328</v>
      </c>
      <c r="Q391" s="122">
        <v>1444.1631263175104</v>
      </c>
      <c r="R391" s="122">
        <v>1411.7915479782437</v>
      </c>
      <c r="S391" s="122">
        <v>1364.2816861837841</v>
      </c>
      <c r="T391" s="122">
        <v>1303.3231072776184</v>
      </c>
      <c r="U391" s="122">
        <v>1278.0720405606151</v>
      </c>
      <c r="V391" s="122">
        <v>1251.6038168875043</v>
      </c>
      <c r="W391" s="122">
        <v>1218.6399692517698</v>
      </c>
      <c r="X391" s="122">
        <v>1113.201318833216</v>
      </c>
      <c r="Y391" s="122">
        <v>1079.5701687421265</v>
      </c>
      <c r="DA391" s="130" t="s">
        <v>4213</v>
      </c>
    </row>
    <row r="392" spans="1:105" ht="12" customHeight="1" x14ac:dyDescent="0.25">
      <c r="A392" s="97" t="s">
        <v>128</v>
      </c>
      <c r="B392" s="98"/>
      <c r="C392" s="98">
        <v>1443.9826378073362</v>
      </c>
      <c r="D392" s="98">
        <v>1443.575850539509</v>
      </c>
      <c r="E392" s="98">
        <v>1449.1344661831138</v>
      </c>
      <c r="F392" s="98">
        <v>1448.0366584616468</v>
      </c>
      <c r="G392" s="98">
        <v>1441.0873040617275</v>
      </c>
      <c r="H392" s="98">
        <v>1448.2790383029785</v>
      </c>
      <c r="I392" s="98">
        <v>1426.2542775577497</v>
      </c>
      <c r="J392" s="98">
        <v>1404.2436337010688</v>
      </c>
      <c r="K392" s="98">
        <v>1435.1687262000937</v>
      </c>
      <c r="L392" s="98">
        <v>1437.4670553920757</v>
      </c>
      <c r="M392" s="98">
        <v>1483.0760205107663</v>
      </c>
      <c r="N392" s="98">
        <v>1490.9854138870439</v>
      </c>
      <c r="O392" s="98">
        <v>1503.799755473063</v>
      </c>
      <c r="P392" s="98">
        <v>1443.4812754528491</v>
      </c>
      <c r="Q392" s="98">
        <v>1447.8359165517602</v>
      </c>
      <c r="R392" s="98">
        <v>1411.7908077184002</v>
      </c>
      <c r="S392" s="98">
        <v>1364.1052330742082</v>
      </c>
      <c r="T392" s="98">
        <v>1303.3221931993</v>
      </c>
      <c r="U392" s="98">
        <v>1277.907905807366</v>
      </c>
      <c r="V392" s="98">
        <v>1251.6029305151847</v>
      </c>
      <c r="W392" s="98">
        <v>1218.8411704449243</v>
      </c>
      <c r="X392" s="98">
        <v>1113.7405680478491</v>
      </c>
      <c r="Y392" s="98">
        <v>1078.0969552438726</v>
      </c>
      <c r="DA392" s="63" t="s">
        <v>4214</v>
      </c>
    </row>
    <row r="393" spans="1:105" ht="12" customHeight="1" x14ac:dyDescent="0.25">
      <c r="A393" s="97" t="s">
        <v>127</v>
      </c>
      <c r="B393" s="98"/>
      <c r="C393" s="98">
        <v>1443.9916821388149</v>
      </c>
      <c r="D393" s="98">
        <v>1443.5761674572952</v>
      </c>
      <c r="E393" s="98">
        <v>1449.139262417443</v>
      </c>
      <c r="F393" s="98">
        <v>1448.0619172573988</v>
      </c>
      <c r="G393" s="98">
        <v>1441.1333403729866</v>
      </c>
      <c r="H393" s="98">
        <v>1448.5330127938396</v>
      </c>
      <c r="I393" s="98">
        <v>1426.5232171841401</v>
      </c>
      <c r="J393" s="98">
        <v>1404.6621219461863</v>
      </c>
      <c r="K393" s="98">
        <v>1435.5398226295563</v>
      </c>
      <c r="L393" s="98">
        <v>1437.8543031434756</v>
      </c>
      <c r="M393" s="98">
        <v>1483.4112235062498</v>
      </c>
      <c r="N393" s="98">
        <v>1491.2641849887907</v>
      </c>
      <c r="O393" s="98">
        <v>1504.073933455805</v>
      </c>
      <c r="P393" s="98">
        <v>1444.0608513672012</v>
      </c>
      <c r="Q393" s="98">
        <v>1448.6900323213338</v>
      </c>
      <c r="R393" s="98">
        <v>1412.6287325106964</v>
      </c>
      <c r="S393" s="98">
        <v>1364.9953406406164</v>
      </c>
      <c r="T393" s="98">
        <v>1304.2317011260591</v>
      </c>
      <c r="U393" s="98">
        <v>1278.926629156103</v>
      </c>
      <c r="V393" s="98">
        <v>1252.5739513912879</v>
      </c>
      <c r="W393" s="98">
        <v>1219.856644042874</v>
      </c>
      <c r="X393" s="98">
        <v>1114.5659654807489</v>
      </c>
      <c r="Y393" s="98">
        <v>1078.6213586325421</v>
      </c>
      <c r="DA393" s="63" t="s">
        <v>4215</v>
      </c>
    </row>
    <row r="394" spans="1:105" ht="12" customHeight="1" x14ac:dyDescent="0.25">
      <c r="A394" s="100" t="s">
        <v>198</v>
      </c>
      <c r="B394" s="101"/>
      <c r="C394" s="101">
        <v>1152.5044764748725</v>
      </c>
      <c r="D394" s="101">
        <v>1155.0651486852039</v>
      </c>
      <c r="E394" s="101">
        <v>1154.1284522160308</v>
      </c>
      <c r="F394" s="101">
        <v>1154.8010962997887</v>
      </c>
      <c r="G394" s="101">
        <v>1154.2572966380733</v>
      </c>
      <c r="H394" s="101">
        <v>1159.2140840028492</v>
      </c>
      <c r="I394" s="101">
        <v>1157.8120148276994</v>
      </c>
      <c r="J394" s="101">
        <v>1129.2010299493536</v>
      </c>
      <c r="K394" s="101">
        <v>1154.4562597330996</v>
      </c>
      <c r="L394" s="101">
        <v>1152.6478977077277</v>
      </c>
      <c r="M394" s="101">
        <v>1193.5180500673787</v>
      </c>
      <c r="N394" s="101">
        <v>1198.6810061006433</v>
      </c>
      <c r="O394" s="101">
        <v>1207.342763998166</v>
      </c>
      <c r="P394" s="101">
        <v>1160.0594495877992</v>
      </c>
      <c r="Q394" s="101">
        <v>1161.9529762370164</v>
      </c>
      <c r="R394" s="101">
        <v>1136.0471744002784</v>
      </c>
      <c r="S394" s="101">
        <v>1097.8500142436742</v>
      </c>
      <c r="T394" s="101">
        <v>1050.0221586709706</v>
      </c>
      <c r="U394" s="101">
        <v>1028.5595000407918</v>
      </c>
      <c r="V394" s="101">
        <v>1006.3427136707895</v>
      </c>
      <c r="W394" s="101">
        <v>968.91457531578112</v>
      </c>
      <c r="X394" s="101">
        <v>885.11253513897134</v>
      </c>
      <c r="Y394" s="101">
        <v>870.4941608384172</v>
      </c>
      <c r="DA394" s="131" t="s">
        <v>4216</v>
      </c>
    </row>
    <row r="395" spans="1:105" ht="12" customHeight="1" x14ac:dyDescent="0.25">
      <c r="A395" s="103" t="s">
        <v>52</v>
      </c>
      <c r="B395" s="104"/>
      <c r="C395" s="104">
        <v>291.48720566394235</v>
      </c>
      <c r="D395" s="104">
        <v>288.51101877209129</v>
      </c>
      <c r="E395" s="104">
        <v>295.0108102014122</v>
      </c>
      <c r="F395" s="104">
        <v>293.26082095761041</v>
      </c>
      <c r="G395" s="104">
        <v>286.87604373491342</v>
      </c>
      <c r="H395" s="104">
        <v>289.31892879099036</v>
      </c>
      <c r="I395" s="104">
        <v>268.71120235644037</v>
      </c>
      <c r="J395" s="104">
        <v>275.46109199683269</v>
      </c>
      <c r="K395" s="104">
        <v>281.08356289645673</v>
      </c>
      <c r="L395" s="104">
        <v>285.20640543574797</v>
      </c>
      <c r="M395" s="104">
        <v>289.89317343887097</v>
      </c>
      <c r="N395" s="104">
        <v>292.58317888814724</v>
      </c>
      <c r="O395" s="104">
        <v>296.73116945763923</v>
      </c>
      <c r="P395" s="104">
        <v>284.00140177940187</v>
      </c>
      <c r="Q395" s="104">
        <v>286.73705608431732</v>
      </c>
      <c r="R395" s="104">
        <v>276.58155811041769</v>
      </c>
      <c r="S395" s="104">
        <v>267.14532639694204</v>
      </c>
      <c r="T395" s="104">
        <v>254.20954245508855</v>
      </c>
      <c r="U395" s="104">
        <v>250.36712911531086</v>
      </c>
      <c r="V395" s="104">
        <v>246.23123772049854</v>
      </c>
      <c r="W395" s="104">
        <v>250.94206872709285</v>
      </c>
      <c r="X395" s="104">
        <v>229.45343034177748</v>
      </c>
      <c r="Y395" s="104">
        <v>208.12719779412475</v>
      </c>
      <c r="DA395" s="132" t="s">
        <v>4217</v>
      </c>
    </row>
    <row r="396" spans="1:105" ht="12" customHeight="1" x14ac:dyDescent="0.25">
      <c r="A396" s="106" t="s">
        <v>122</v>
      </c>
      <c r="B396" s="101"/>
      <c r="C396" s="101">
        <v>1446.7600546569008</v>
      </c>
      <c r="D396" s="101">
        <v>1450.1974055895253</v>
      </c>
      <c r="E396" s="101">
        <v>1422.6419310783206</v>
      </c>
      <c r="F396" s="101">
        <v>1417.7765011074102</v>
      </c>
      <c r="G396" s="101">
        <v>0</v>
      </c>
      <c r="H396" s="101">
        <v>0</v>
      </c>
      <c r="I396" s="101">
        <v>1422.0197330514814</v>
      </c>
      <c r="J396" s="101">
        <v>1399.8420691580191</v>
      </c>
      <c r="K396" s="101">
        <v>1435.0660415025557</v>
      </c>
      <c r="L396" s="101">
        <v>1433.1035238894381</v>
      </c>
      <c r="M396" s="101">
        <v>0</v>
      </c>
      <c r="N396" s="101">
        <v>0</v>
      </c>
      <c r="O396" s="101">
        <v>0</v>
      </c>
      <c r="P396" s="101">
        <v>1450.0449899535038</v>
      </c>
      <c r="Q396" s="101">
        <v>1426.9216752492164</v>
      </c>
      <c r="R396" s="101">
        <v>0</v>
      </c>
      <c r="S396" s="101">
        <v>1366.8385712529659</v>
      </c>
      <c r="T396" s="101">
        <v>0</v>
      </c>
      <c r="U396" s="101">
        <v>1278.9082488239899</v>
      </c>
      <c r="V396" s="101">
        <v>0</v>
      </c>
      <c r="W396" s="101">
        <v>1216.2420011784786</v>
      </c>
      <c r="X396" s="101">
        <v>1108.951703283924</v>
      </c>
      <c r="Y396" s="101">
        <v>1087.4015564944705</v>
      </c>
      <c r="DA396" s="131" t="s">
        <v>4218</v>
      </c>
    </row>
    <row r="397" spans="1:105" ht="12" customHeight="1" x14ac:dyDescent="0.25">
      <c r="A397" s="107" t="s">
        <v>121</v>
      </c>
      <c r="B397" s="104"/>
      <c r="C397" s="104">
        <v>1446.7615475568834</v>
      </c>
      <c r="D397" s="104">
        <v>1450.1936691700789</v>
      </c>
      <c r="E397" s="104">
        <v>1422.6279991317701</v>
      </c>
      <c r="F397" s="104">
        <v>1417.7787219599204</v>
      </c>
      <c r="G397" s="104">
        <v>0</v>
      </c>
      <c r="H397" s="104">
        <v>0</v>
      </c>
      <c r="I397" s="104">
        <v>1422.1023886401465</v>
      </c>
      <c r="J397" s="104">
        <v>1400.0095330090724</v>
      </c>
      <c r="K397" s="104">
        <v>1435.1846894123871</v>
      </c>
      <c r="L397" s="104">
        <v>1433.1856480847382</v>
      </c>
      <c r="M397" s="104">
        <v>0</v>
      </c>
      <c r="N397" s="104">
        <v>0</v>
      </c>
      <c r="O397" s="104">
        <v>0</v>
      </c>
      <c r="P397" s="104">
        <v>0</v>
      </c>
      <c r="Q397" s="104">
        <v>1427.2619540130668</v>
      </c>
      <c r="R397" s="104">
        <v>0</v>
      </c>
      <c r="S397" s="104">
        <v>1367.1156524049156</v>
      </c>
      <c r="T397" s="104">
        <v>0</v>
      </c>
      <c r="U397" s="104">
        <v>1279.1041189695754</v>
      </c>
      <c r="V397" s="104">
        <v>0</v>
      </c>
      <c r="W397" s="104">
        <v>1216.4153665365582</v>
      </c>
      <c r="X397" s="104">
        <v>1109.1499088265184</v>
      </c>
      <c r="Y397" s="104">
        <v>1087.5571424448303</v>
      </c>
      <c r="DA397" s="132" t="s">
        <v>4219</v>
      </c>
    </row>
    <row r="398" spans="1:105" ht="12" customHeight="1" x14ac:dyDescent="0.25">
      <c r="A398" s="108" t="s">
        <v>53</v>
      </c>
      <c r="B398" s="98"/>
      <c r="C398" s="98">
        <v>1154.7143329230778</v>
      </c>
      <c r="D398" s="98">
        <v>1160.360030055911</v>
      </c>
      <c r="E398" s="98">
        <v>1133.0119532183342</v>
      </c>
      <c r="F398" s="98">
        <v>1130.6479730685605</v>
      </c>
      <c r="G398" s="98">
        <v>0</v>
      </c>
      <c r="H398" s="98">
        <v>0</v>
      </c>
      <c r="I398" s="98">
        <v>1154.2240825548822</v>
      </c>
      <c r="J398" s="98">
        <v>1125.4614841182445</v>
      </c>
      <c r="K398" s="98">
        <v>1154.1763170321458</v>
      </c>
      <c r="L398" s="98">
        <v>1148.9056749997098</v>
      </c>
      <c r="M398" s="98">
        <v>0</v>
      </c>
      <c r="N398" s="98">
        <v>0</v>
      </c>
      <c r="O398" s="98">
        <v>0</v>
      </c>
      <c r="P398" s="98">
        <v>0</v>
      </c>
      <c r="Q398" s="98">
        <v>1144.7530720684169</v>
      </c>
      <c r="R398" s="98">
        <v>0</v>
      </c>
      <c r="S398" s="98">
        <v>1099.5597444537409</v>
      </c>
      <c r="T398" s="98">
        <v>0</v>
      </c>
      <c r="U398" s="98">
        <v>1028.701797205224</v>
      </c>
      <c r="V398" s="98">
        <v>0</v>
      </c>
      <c r="W398" s="98">
        <v>966.17514291008149</v>
      </c>
      <c r="X398" s="98">
        <v>880.80599258510608</v>
      </c>
      <c r="Y398" s="98">
        <v>877.71489902692701</v>
      </c>
      <c r="DA398" s="63" t="s">
        <v>4220</v>
      </c>
    </row>
    <row r="399" spans="1:105" ht="12" customHeight="1" x14ac:dyDescent="0.25">
      <c r="A399" s="108" t="s">
        <v>52</v>
      </c>
      <c r="B399" s="98"/>
      <c r="C399" s="98">
        <v>292.04721463380559</v>
      </c>
      <c r="D399" s="98">
        <v>289.83363911416785</v>
      </c>
      <c r="E399" s="98">
        <v>289.61604591343604</v>
      </c>
      <c r="F399" s="98">
        <v>287.1307488913601</v>
      </c>
      <c r="G399" s="98">
        <v>0</v>
      </c>
      <c r="H399" s="98">
        <v>0</v>
      </c>
      <c r="I399" s="98">
        <v>267.87830608526417</v>
      </c>
      <c r="J399" s="98">
        <v>274.5480488908276</v>
      </c>
      <c r="K399" s="98">
        <v>281.00837238024127</v>
      </c>
      <c r="L399" s="98">
        <v>284.27997308502836</v>
      </c>
      <c r="M399" s="98">
        <v>0</v>
      </c>
      <c r="N399" s="98">
        <v>0</v>
      </c>
      <c r="O399" s="98">
        <v>0</v>
      </c>
      <c r="P399" s="98">
        <v>0</v>
      </c>
      <c r="Q399" s="98">
        <v>282.50888194464977</v>
      </c>
      <c r="R399" s="98">
        <v>0</v>
      </c>
      <c r="S399" s="98">
        <v>267.55590795117485</v>
      </c>
      <c r="T399" s="98">
        <v>0</v>
      </c>
      <c r="U399" s="98">
        <v>250.40232176435177</v>
      </c>
      <c r="V399" s="98">
        <v>0</v>
      </c>
      <c r="W399" s="98">
        <v>250.24022362647676</v>
      </c>
      <c r="X399" s="98">
        <v>228.3439162414123</v>
      </c>
      <c r="Y399" s="98">
        <v>209.84224341790332</v>
      </c>
      <c r="DA399" s="63" t="s">
        <v>4221</v>
      </c>
    </row>
    <row r="400" spans="1:105" ht="12" customHeight="1" x14ac:dyDescent="0.25">
      <c r="A400" s="121" t="s">
        <v>54</v>
      </c>
      <c r="B400" s="122"/>
      <c r="C400" s="122">
        <v>147.85357532933759</v>
      </c>
      <c r="D400" s="122">
        <v>147.83429717517163</v>
      </c>
      <c r="E400" s="122">
        <v>150.28604387080821</v>
      </c>
      <c r="F400" s="122">
        <v>148.55744592295071</v>
      </c>
      <c r="G400" s="122">
        <v>153.65638284525079</v>
      </c>
      <c r="H400" s="122">
        <v>151.43538496384537</v>
      </c>
      <c r="I400" s="122">
        <v>152.56001660269973</v>
      </c>
      <c r="J400" s="122">
        <v>161.86664371356369</v>
      </c>
      <c r="K400" s="122">
        <v>173.46476647157755</v>
      </c>
      <c r="L400" s="122">
        <v>175.78474430045642</v>
      </c>
      <c r="M400" s="122">
        <v>177.73684237793142</v>
      </c>
      <c r="N400" s="122">
        <v>185.46756828371548</v>
      </c>
      <c r="O400" s="122">
        <v>185.68625685536006</v>
      </c>
      <c r="P400" s="122">
        <v>184.68521917293313</v>
      </c>
      <c r="Q400" s="122">
        <v>187.29765703261918</v>
      </c>
      <c r="R400" s="122">
        <v>185.68004039989899</v>
      </c>
      <c r="S400" s="122">
        <v>185.80084784034563</v>
      </c>
      <c r="T400" s="122">
        <v>190.13930087765382</v>
      </c>
      <c r="U400" s="122">
        <v>190.99658410117362</v>
      </c>
      <c r="V400" s="122">
        <v>254.74173037075735</v>
      </c>
      <c r="W400" s="122">
        <v>251.55130722681028</v>
      </c>
      <c r="X400" s="122">
        <v>230.96920289713327</v>
      </c>
      <c r="Y400" s="122">
        <v>213.01353683256295</v>
      </c>
      <c r="DA400" s="130" t="s">
        <v>4222</v>
      </c>
    </row>
    <row r="401" spans="1:105" ht="12" customHeight="1" x14ac:dyDescent="0.25">
      <c r="A401" s="97" t="s">
        <v>50</v>
      </c>
      <c r="B401" s="98"/>
      <c r="C401" s="98">
        <v>162.97266499979466</v>
      </c>
      <c r="D401" s="98">
        <v>153.70583106130996</v>
      </c>
      <c r="E401" s="98">
        <v>175.15966150967125</v>
      </c>
      <c r="F401" s="98">
        <v>149.92945650174494</v>
      </c>
      <c r="G401" s="98">
        <v>186.06739999210868</v>
      </c>
      <c r="H401" s="98">
        <v>98.041969980423303</v>
      </c>
      <c r="I401" s="98">
        <v>131.19275158951871</v>
      </c>
      <c r="J401" s="98">
        <v>184.71360376388239</v>
      </c>
      <c r="K401" s="98">
        <v>216.53128710983097</v>
      </c>
      <c r="L401" s="98">
        <v>170.28627824926716</v>
      </c>
      <c r="M401" s="98">
        <v>165.22114432762567</v>
      </c>
      <c r="N401" s="98">
        <v>138.56612423730326</v>
      </c>
      <c r="O401" s="98">
        <v>189.12646954515097</v>
      </c>
      <c r="P401" s="98">
        <v>180.85900684570774</v>
      </c>
      <c r="Q401" s="98">
        <v>222.92347488759884</v>
      </c>
      <c r="R401" s="98">
        <v>177.37438037889228</v>
      </c>
      <c r="S401" s="98">
        <v>182.63515646071957</v>
      </c>
      <c r="T401" s="98">
        <v>190.26063437712372</v>
      </c>
      <c r="U401" s="98">
        <v>193.74258240104359</v>
      </c>
      <c r="V401" s="98">
        <v>251.9479575840605</v>
      </c>
      <c r="W401" s="98">
        <v>265.50293949731201</v>
      </c>
      <c r="X401" s="98">
        <v>233.31266220095824</v>
      </c>
      <c r="Y401" s="98">
        <v>197.86231404133889</v>
      </c>
      <c r="DA401" s="63" t="s">
        <v>4223</v>
      </c>
    </row>
    <row r="402" spans="1:105" ht="12" customHeight="1" x14ac:dyDescent="0.25">
      <c r="A402" s="109" t="s">
        <v>120</v>
      </c>
      <c r="B402" s="33"/>
      <c r="C402" s="33">
        <v>145.50980251020152</v>
      </c>
      <c r="D402" s="33">
        <v>146.98387628156249</v>
      </c>
      <c r="E402" s="33">
        <v>146.76525840124773</v>
      </c>
      <c r="F402" s="33">
        <v>148.44814468976392</v>
      </c>
      <c r="G402" s="33">
        <v>150.84979298286339</v>
      </c>
      <c r="H402" s="33">
        <v>155.69635166927287</v>
      </c>
      <c r="I402" s="33">
        <v>155.00814840438164</v>
      </c>
      <c r="J402" s="33">
        <v>157.82549288509242</v>
      </c>
      <c r="K402" s="33">
        <v>168.3318657920702</v>
      </c>
      <c r="L402" s="33">
        <v>176.04411649931788</v>
      </c>
      <c r="M402" s="33">
        <v>177.8775889179426</v>
      </c>
      <c r="N402" s="33">
        <v>186.59211937970994</v>
      </c>
      <c r="O402" s="33">
        <v>185.41396149945601</v>
      </c>
      <c r="P402" s="33">
        <v>185.15900440565997</v>
      </c>
      <c r="Q402" s="33">
        <v>183.62458141237093</v>
      </c>
      <c r="R402" s="33">
        <v>186.48255072680112</v>
      </c>
      <c r="S402" s="33">
        <v>185.95884600781491</v>
      </c>
      <c r="T402" s="33">
        <v>190.13600613945005</v>
      </c>
      <c r="U402" s="33">
        <v>190.9008688431168</v>
      </c>
      <c r="V402" s="33">
        <v>254.87114582458238</v>
      </c>
      <c r="W402" s="33">
        <v>250.7642018733643</v>
      </c>
      <c r="X402" s="33">
        <v>230.87088089771501</v>
      </c>
      <c r="Y402" s="33">
        <v>213.44230053042139</v>
      </c>
      <c r="DA402" s="60" t="s">
        <v>4224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7.9947601271834401</v>
      </c>
      <c r="D404" s="117">
        <f t="shared" si="218"/>
        <v>7.1064672837290992</v>
      </c>
      <c r="E404" s="117">
        <f t="shared" si="218"/>
        <v>7.9359787196343738</v>
      </c>
      <c r="F404" s="117">
        <f t="shared" si="218"/>
        <v>4.0416585901650173</v>
      </c>
      <c r="G404" s="117">
        <f t="shared" si="218"/>
        <v>5.4164905425591385</v>
      </c>
      <c r="H404" s="117">
        <f t="shared" si="218"/>
        <v>2.6463723814013655</v>
      </c>
      <c r="I404" s="117">
        <f t="shared" si="218"/>
        <v>4.9247528078659792</v>
      </c>
      <c r="J404" s="117">
        <f t="shared" si="218"/>
        <v>10.136214448701367</v>
      </c>
      <c r="K404" s="117">
        <f t="shared" si="218"/>
        <v>8.4179888340279181</v>
      </c>
      <c r="L404" s="117">
        <f t="shared" si="218"/>
        <v>2.7999145315763774</v>
      </c>
      <c r="M404" s="117">
        <f t="shared" si="218"/>
        <v>0.67056835750232202</v>
      </c>
      <c r="N404" s="117">
        <f t="shared" si="218"/>
        <v>1.1840867465647051</v>
      </c>
      <c r="O404" s="117">
        <f t="shared" si="218"/>
        <v>5.0621168340031586</v>
      </c>
      <c r="P404" s="117">
        <f t="shared" si="218"/>
        <v>7.271334466598371</v>
      </c>
      <c r="Q404" s="117">
        <f t="shared" si="218"/>
        <v>7.5993670265511257</v>
      </c>
      <c r="R404" s="117">
        <f t="shared" ref="R404:V404" si="219">R405+R408+R410+R419</f>
        <v>5.6936062414189097</v>
      </c>
      <c r="S404" s="117">
        <f t="shared" si="219"/>
        <v>3.1578806547311151</v>
      </c>
      <c r="T404" s="117">
        <f t="shared" si="219"/>
        <v>1.8262882357888948</v>
      </c>
      <c r="U404" s="117">
        <f t="shared" si="219"/>
        <v>2.3656285722224819</v>
      </c>
      <c r="V404" s="117">
        <f t="shared" si="219"/>
        <v>4.038946483206713</v>
      </c>
      <c r="W404" s="117">
        <f t="shared" ref="W404:Y404" si="220">W405+W408+W410+W419</f>
        <v>5.131368651280833</v>
      </c>
      <c r="X404" s="117">
        <f t="shared" si="220"/>
        <v>3.3978827995589507</v>
      </c>
      <c r="Y404" s="117">
        <f t="shared" si="220"/>
        <v>1.9693080520937201</v>
      </c>
      <c r="DA404" s="129" t="s">
        <v>4374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4375</v>
      </c>
    </row>
    <row r="406" spans="1:105" ht="12" customHeight="1" x14ac:dyDescent="0.25">
      <c r="A406" s="97" t="s">
        <v>198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4376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4377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4378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4379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4380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4381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4382</v>
      </c>
    </row>
    <row r="413" spans="1:105" ht="12" customHeight="1" x14ac:dyDescent="0.25">
      <c r="A413" s="100" t="s">
        <v>198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4383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4384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4385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4386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4387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4388</v>
      </c>
    </row>
    <row r="419" spans="1:105" ht="12" customHeight="1" x14ac:dyDescent="0.25">
      <c r="A419" s="121" t="s">
        <v>54</v>
      </c>
      <c r="B419" s="122"/>
      <c r="C419" s="122">
        <v>7.9947601271834401</v>
      </c>
      <c r="D419" s="122">
        <v>7.1064672837290992</v>
      </c>
      <c r="E419" s="122">
        <v>7.9359787196343738</v>
      </c>
      <c r="F419" s="122">
        <v>4.0416585901650173</v>
      </c>
      <c r="G419" s="122">
        <v>5.4164905425591385</v>
      </c>
      <c r="H419" s="122">
        <v>2.6463723814013655</v>
      </c>
      <c r="I419" s="122">
        <v>4.9247528078659792</v>
      </c>
      <c r="J419" s="122">
        <v>10.136214448701367</v>
      </c>
      <c r="K419" s="122">
        <v>8.4179888340279181</v>
      </c>
      <c r="L419" s="122">
        <v>2.7999145315763774</v>
      </c>
      <c r="M419" s="122">
        <v>0.67056835750232202</v>
      </c>
      <c r="N419" s="122">
        <v>1.1840867465647051</v>
      </c>
      <c r="O419" s="122">
        <v>5.0621168340031586</v>
      </c>
      <c r="P419" s="122">
        <v>7.271334466598371</v>
      </c>
      <c r="Q419" s="122">
        <v>7.5993670265511257</v>
      </c>
      <c r="R419" s="122">
        <v>5.6936062414189097</v>
      </c>
      <c r="S419" s="122">
        <v>3.1578806547311151</v>
      </c>
      <c r="T419" s="122">
        <v>1.8262882357888948</v>
      </c>
      <c r="U419" s="122">
        <v>2.3656285722224819</v>
      </c>
      <c r="V419" s="122">
        <v>4.038946483206713</v>
      </c>
      <c r="W419" s="122">
        <v>5.131368651280833</v>
      </c>
      <c r="X419" s="122">
        <v>3.3978827995589507</v>
      </c>
      <c r="Y419" s="122">
        <v>1.9693080520937201</v>
      </c>
      <c r="DA419" s="130" t="s">
        <v>4389</v>
      </c>
    </row>
    <row r="420" spans="1:105" ht="12" customHeight="1" x14ac:dyDescent="0.25">
      <c r="A420" s="97" t="s">
        <v>50</v>
      </c>
      <c r="B420" s="98"/>
      <c r="C420" s="98">
        <v>59.566949321372668</v>
      </c>
      <c r="D420" s="98">
        <v>56.171422978865721</v>
      </c>
      <c r="E420" s="98">
        <v>64.002019087320249</v>
      </c>
      <c r="F420" s="98">
        <v>54.774831308386794</v>
      </c>
      <c r="G420" s="98">
        <v>67.967121898914215</v>
      </c>
      <c r="H420" s="98">
        <v>35.807593420947931</v>
      </c>
      <c r="I420" s="98">
        <v>47.907936269551243</v>
      </c>
      <c r="J420" s="98">
        <v>67.442090027354212</v>
      </c>
      <c r="K420" s="98">
        <v>79.047348817678753</v>
      </c>
      <c r="L420" s="98">
        <v>62.155678432569971</v>
      </c>
      <c r="M420" s="98">
        <v>60.299963750972161</v>
      </c>
      <c r="N420" s="98">
        <v>50.568573132211846</v>
      </c>
      <c r="O420" s="98">
        <v>69.017517438338999</v>
      </c>
      <c r="P420" s="98">
        <v>65.993446617183039</v>
      </c>
      <c r="Q420" s="98">
        <v>81.30698796650546</v>
      </c>
      <c r="R420" s="98">
        <v>64.620147308189615</v>
      </c>
      <c r="S420" s="98">
        <v>66.429978848618603</v>
      </c>
      <c r="T420" s="98">
        <v>69.081993844675793</v>
      </c>
      <c r="U420" s="98">
        <v>70.233721594430023</v>
      </c>
      <c r="V420" s="98">
        <v>91.23022417222586</v>
      </c>
      <c r="W420" s="98">
        <v>96.086115882541549</v>
      </c>
      <c r="X420" s="98">
        <v>84.384845097349995</v>
      </c>
      <c r="Y420" s="98">
        <v>71.558746688929503</v>
      </c>
      <c r="DA420" s="63" t="s">
        <v>4390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4391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180.13558142117688</v>
      </c>
      <c r="D423" s="118">
        <f t="shared" si="225"/>
        <v>178.01698092421438</v>
      </c>
      <c r="E423" s="118">
        <f t="shared" si="225"/>
        <v>182.97758620009677</v>
      </c>
      <c r="F423" s="118">
        <f t="shared" si="225"/>
        <v>170.51957357619716</v>
      </c>
      <c r="G423" s="118">
        <f t="shared" si="225"/>
        <v>159.86609380202285</v>
      </c>
      <c r="H423" s="118">
        <f t="shared" si="225"/>
        <v>160.71561772103317</v>
      </c>
      <c r="I423" s="118">
        <f t="shared" si="225"/>
        <v>158.11325775533189</v>
      </c>
      <c r="J423" s="118">
        <f t="shared" si="225"/>
        <v>157.58185932509213</v>
      </c>
      <c r="K423" s="118">
        <f t="shared" si="225"/>
        <v>165.14798797379663</v>
      </c>
      <c r="L423" s="118">
        <f t="shared" si="225"/>
        <v>177.42458267402176</v>
      </c>
      <c r="M423" s="118">
        <f t="shared" si="225"/>
        <v>144.41621828492526</v>
      </c>
      <c r="N423" s="118">
        <f t="shared" si="225"/>
        <v>157.03047322590351</v>
      </c>
      <c r="O423" s="118">
        <f t="shared" si="225"/>
        <v>147.80984472234451</v>
      </c>
      <c r="P423" s="118">
        <f t="shared" si="225"/>
        <v>136.77001673737834</v>
      </c>
      <c r="Q423" s="118">
        <f t="shared" si="225"/>
        <v>129.77621334130697</v>
      </c>
      <c r="R423" s="118">
        <f t="shared" ref="R423:V423" si="226">R424+R427+R429+R438</f>
        <v>137.13124183708516</v>
      </c>
      <c r="S423" s="118">
        <f t="shared" si="226"/>
        <v>133.31074019066835</v>
      </c>
      <c r="T423" s="118">
        <f t="shared" si="226"/>
        <v>122.75351983786283</v>
      </c>
      <c r="U423" s="118">
        <f t="shared" si="226"/>
        <v>123.6025059861188</v>
      </c>
      <c r="V423" s="118">
        <f t="shared" si="226"/>
        <v>100.40946523875054</v>
      </c>
      <c r="W423" s="118">
        <f t="shared" ref="W423:Y423" si="227">W424+W427+W429+W438</f>
        <v>105.33467186691142</v>
      </c>
      <c r="X423" s="118">
        <f t="shared" si="227"/>
        <v>99.238524409701768</v>
      </c>
      <c r="Y423" s="118">
        <f t="shared" si="227"/>
        <v>84.900130590500453</v>
      </c>
      <c r="DA423" s="129" t="s">
        <v>4542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162.13561544833803</v>
      </c>
      <c r="D424" s="123">
        <f t="shared" si="228"/>
        <v>160.9970072717451</v>
      </c>
      <c r="E424" s="123">
        <f t="shared" si="228"/>
        <v>166.16194135006086</v>
      </c>
      <c r="F424" s="123">
        <f t="shared" si="228"/>
        <v>153.77043872509805</v>
      </c>
      <c r="G424" s="123">
        <f t="shared" si="228"/>
        <v>145.5943602789429</v>
      </c>
      <c r="H424" s="123">
        <f t="shared" si="228"/>
        <v>146.49014518765338</v>
      </c>
      <c r="I424" s="123">
        <f t="shared" si="228"/>
        <v>144.23688883674666</v>
      </c>
      <c r="J424" s="123">
        <f t="shared" si="228"/>
        <v>141.45218314017524</v>
      </c>
      <c r="K424" s="123">
        <f t="shared" si="228"/>
        <v>148.04032042513774</v>
      </c>
      <c r="L424" s="123">
        <f t="shared" si="228"/>
        <v>161.1200599333759</v>
      </c>
      <c r="M424" s="123">
        <f t="shared" si="228"/>
        <v>130.41560238704841</v>
      </c>
      <c r="N424" s="123">
        <f t="shared" si="228"/>
        <v>141.68542195636743</v>
      </c>
      <c r="O424" s="123">
        <f t="shared" si="228"/>
        <v>131.66144704514352</v>
      </c>
      <c r="P424" s="123">
        <f t="shared" si="228"/>
        <v>122.72225680464979</v>
      </c>
      <c r="Q424" s="123">
        <f t="shared" si="228"/>
        <v>114.76616729549147</v>
      </c>
      <c r="R424" s="123">
        <f t="shared" ref="R424:V424" si="229">SUM(R425:R426)</f>
        <v>122.83210350436704</v>
      </c>
      <c r="S424" s="123">
        <f t="shared" si="229"/>
        <v>117.93902687323653</v>
      </c>
      <c r="T424" s="123">
        <f t="shared" si="229"/>
        <v>108.92205921196364</v>
      </c>
      <c r="U424" s="123">
        <f t="shared" si="229"/>
        <v>105.74609731183305</v>
      </c>
      <c r="V424" s="123">
        <f t="shared" si="229"/>
        <v>87.082265411710793</v>
      </c>
      <c r="W424" s="123">
        <f t="shared" ref="W424:Y424" si="230">SUM(W425:W426)</f>
        <v>90.398677406902479</v>
      </c>
      <c r="X424" s="123">
        <f t="shared" si="230"/>
        <v>77.703313474415538</v>
      </c>
      <c r="Y424" s="123">
        <f t="shared" si="230"/>
        <v>63.425084091729325</v>
      </c>
      <c r="DA424" s="130" t="s">
        <v>4543</v>
      </c>
    </row>
    <row r="425" spans="1:105" ht="12" customHeight="1" x14ac:dyDescent="0.25">
      <c r="A425" s="97" t="s">
        <v>198</v>
      </c>
      <c r="B425" s="99"/>
      <c r="C425" s="99">
        <v>161.48933384264259</v>
      </c>
      <c r="D425" s="99">
        <v>160.37002894738728</v>
      </c>
      <c r="E425" s="99">
        <v>165.52313708671724</v>
      </c>
      <c r="F425" s="99">
        <v>153.19481804030409</v>
      </c>
      <c r="G425" s="99">
        <v>145.05803565048373</v>
      </c>
      <c r="H425" s="99">
        <v>145.95809623959403</v>
      </c>
      <c r="I425" s="99">
        <v>143.71959711168802</v>
      </c>
      <c r="J425" s="99">
        <v>140.95298910454048</v>
      </c>
      <c r="K425" s="99">
        <v>147.52215955680185</v>
      </c>
      <c r="L425" s="99">
        <v>160.55817218129133</v>
      </c>
      <c r="M425" s="99">
        <v>129.9686385811558</v>
      </c>
      <c r="N425" s="99">
        <v>141.20076665085352</v>
      </c>
      <c r="O425" s="99">
        <v>131.21463466517835</v>
      </c>
      <c r="P425" s="99">
        <v>122.30697870070082</v>
      </c>
      <c r="Q425" s="99">
        <v>114.37938682253058</v>
      </c>
      <c r="R425" s="99">
        <v>122.41686673091552</v>
      </c>
      <c r="S425" s="99">
        <v>117.54226524342806</v>
      </c>
      <c r="T425" s="99">
        <v>108.55776874775245</v>
      </c>
      <c r="U425" s="99">
        <v>105.39280813623628</v>
      </c>
      <c r="V425" s="99">
        <v>86.791118537242227</v>
      </c>
      <c r="W425" s="99">
        <v>90.094002139346941</v>
      </c>
      <c r="X425" s="99">
        <v>77.44232911004751</v>
      </c>
      <c r="Y425" s="99">
        <v>63.211516359657629</v>
      </c>
      <c r="DA425" s="63" t="s">
        <v>4544</v>
      </c>
    </row>
    <row r="426" spans="1:105" ht="12" customHeight="1" x14ac:dyDescent="0.25">
      <c r="A426" s="97" t="s">
        <v>53</v>
      </c>
      <c r="B426" s="99"/>
      <c r="C426" s="99">
        <v>0.64628160569543991</v>
      </c>
      <c r="D426" s="99">
        <v>0.62697832435780854</v>
      </c>
      <c r="E426" s="99">
        <v>0.6388042633436124</v>
      </c>
      <c r="F426" s="99">
        <v>0.57562068479396589</v>
      </c>
      <c r="G426" s="99">
        <v>0.53632462845915752</v>
      </c>
      <c r="H426" s="99">
        <v>0.53204894805935732</v>
      </c>
      <c r="I426" s="99">
        <v>0.51729172505865306</v>
      </c>
      <c r="J426" s="99">
        <v>0.49919403563476122</v>
      </c>
      <c r="K426" s="99">
        <v>0.51816086833587616</v>
      </c>
      <c r="L426" s="99">
        <v>0.56188775208458597</v>
      </c>
      <c r="M426" s="99">
        <v>0.44696380589259449</v>
      </c>
      <c r="N426" s="99">
        <v>0.48465530551390529</v>
      </c>
      <c r="O426" s="99">
        <v>0.44681237996516426</v>
      </c>
      <c r="P426" s="99">
        <v>0.41527810394896136</v>
      </c>
      <c r="Q426" s="99">
        <v>0.38678047296089568</v>
      </c>
      <c r="R426" s="99">
        <v>0.41523677345151955</v>
      </c>
      <c r="S426" s="99">
        <v>0.39676162980846197</v>
      </c>
      <c r="T426" s="99">
        <v>0.3642904642111966</v>
      </c>
      <c r="U426" s="99">
        <v>0.35328917559677009</v>
      </c>
      <c r="V426" s="99">
        <v>0.29114687446856352</v>
      </c>
      <c r="W426" s="99">
        <v>0.30467526755554136</v>
      </c>
      <c r="X426" s="99">
        <v>0.26098436436803035</v>
      </c>
      <c r="Y426" s="99">
        <v>0.21356773207169402</v>
      </c>
      <c r="DA426" s="63" t="s">
        <v>4545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8.8348450678588014E-2</v>
      </c>
      <c r="D427" s="123">
        <f t="shared" si="231"/>
        <v>7.7407948196998283E-2</v>
      </c>
      <c r="E427" s="123">
        <f t="shared" si="231"/>
        <v>5.8302639786668047E-2</v>
      </c>
      <c r="F427" s="123">
        <f t="shared" si="231"/>
        <v>6.3080219301409945E-2</v>
      </c>
      <c r="G427" s="123">
        <f t="shared" si="231"/>
        <v>9.2732713975378453E-2</v>
      </c>
      <c r="H427" s="123">
        <f t="shared" si="231"/>
        <v>7.6658506677628274E-2</v>
      </c>
      <c r="I427" s="123">
        <f t="shared" si="231"/>
        <v>5.4617706180303351E-2</v>
      </c>
      <c r="J427" s="123">
        <f t="shared" si="231"/>
        <v>0.10685182430237092</v>
      </c>
      <c r="K427" s="123">
        <f t="shared" si="231"/>
        <v>5.1505101304364372E-2</v>
      </c>
      <c r="L427" s="123">
        <f t="shared" si="231"/>
        <v>8.6191353412084629E-2</v>
      </c>
      <c r="M427" s="123">
        <f t="shared" si="231"/>
        <v>4.0235445176083337E-2</v>
      </c>
      <c r="N427" s="123">
        <f t="shared" si="231"/>
        <v>7.3531799881421084E-2</v>
      </c>
      <c r="O427" s="123">
        <f t="shared" si="231"/>
        <v>8.1393643814746994E-2</v>
      </c>
      <c r="P427" s="123">
        <f t="shared" si="231"/>
        <v>4.4656452521403496E-2</v>
      </c>
      <c r="Q427" s="123">
        <f t="shared" si="231"/>
        <v>6.4808403212908247E-2</v>
      </c>
      <c r="R427" s="123">
        <f t="shared" si="231"/>
        <v>3.7630745625042226E-2</v>
      </c>
      <c r="S427" s="123">
        <f t="shared" si="231"/>
        <v>2.7257889319022118E-2</v>
      </c>
      <c r="T427" s="123">
        <f t="shared" si="231"/>
        <v>5.311042212969961E-2</v>
      </c>
      <c r="U427" s="123">
        <f t="shared" si="231"/>
        <v>7.5527432147720938E-2</v>
      </c>
      <c r="V427" s="123">
        <f t="shared" si="231"/>
        <v>0.12333233727014266</v>
      </c>
      <c r="W427" s="123">
        <f t="shared" si="231"/>
        <v>0.14699201759180616</v>
      </c>
      <c r="X427" s="123">
        <f t="shared" si="231"/>
        <v>5.5789205681380044E-2</v>
      </c>
      <c r="Y427" s="123">
        <f t="shared" si="231"/>
        <v>0.27514152250302659</v>
      </c>
      <c r="DA427" s="130" t="s">
        <v>4546</v>
      </c>
    </row>
    <row r="428" spans="1:105" ht="12" customHeight="1" x14ac:dyDescent="0.25">
      <c r="A428" s="97" t="s">
        <v>53</v>
      </c>
      <c r="B428" s="99"/>
      <c r="C428" s="99">
        <f>RES_hhdet_in_fecs!C129</f>
        <v>8.8348450678588014E-2</v>
      </c>
      <c r="D428" s="99">
        <f>RES_hhdet_in_fecs!D129</f>
        <v>7.7407948196998283E-2</v>
      </c>
      <c r="E428" s="99">
        <f>RES_hhdet_in_fecs!E129</f>
        <v>5.8302639786668047E-2</v>
      </c>
      <c r="F428" s="99">
        <f>RES_hhdet_in_fecs!F129</f>
        <v>6.3080219301409945E-2</v>
      </c>
      <c r="G428" s="99">
        <f>RES_hhdet_in_fecs!G129</f>
        <v>9.2732713975378453E-2</v>
      </c>
      <c r="H428" s="99">
        <f>RES_hhdet_in_fecs!H129</f>
        <v>7.6658506677628274E-2</v>
      </c>
      <c r="I428" s="99">
        <f>RES_hhdet_in_fecs!I129</f>
        <v>5.4617706180303351E-2</v>
      </c>
      <c r="J428" s="99">
        <f>RES_hhdet_in_fecs!J129</f>
        <v>0.10685182430237092</v>
      </c>
      <c r="K428" s="99">
        <f>RES_hhdet_in_fecs!K129</f>
        <v>5.1505101304364372E-2</v>
      </c>
      <c r="L428" s="99">
        <f>RES_hhdet_in_fecs!L129</f>
        <v>8.6191353412084629E-2</v>
      </c>
      <c r="M428" s="99">
        <f>RES_hhdet_in_fecs!M129</f>
        <v>4.0235445176083337E-2</v>
      </c>
      <c r="N428" s="99">
        <f>RES_hhdet_in_fecs!N129</f>
        <v>7.3531799881421084E-2</v>
      </c>
      <c r="O428" s="99">
        <f>RES_hhdet_in_fecs!O129</f>
        <v>8.1393643814746994E-2</v>
      </c>
      <c r="P428" s="99">
        <f>RES_hhdet_in_fecs!P129</f>
        <v>4.4656452521403496E-2</v>
      </c>
      <c r="Q428" s="99">
        <f>RES_hhdet_in_fecs!Q129</f>
        <v>6.4808403212908247E-2</v>
      </c>
      <c r="R428" s="99">
        <f>RES_hhdet_in_fecs!R129</f>
        <v>3.7630745625042226E-2</v>
      </c>
      <c r="S428" s="99">
        <f>RES_hhdet_in_fecs!S129</f>
        <v>2.7257889319022118E-2</v>
      </c>
      <c r="T428" s="99">
        <f>RES_hhdet_in_fecs!T129</f>
        <v>5.311042212969961E-2</v>
      </c>
      <c r="U428" s="99">
        <f>RES_hhdet_in_fecs!U129</f>
        <v>7.5527432147720938E-2</v>
      </c>
      <c r="V428" s="99">
        <f>RES_hhdet_in_fecs!V129</f>
        <v>0.12333233727014266</v>
      </c>
      <c r="W428" s="99">
        <f>RES_hhdet_in_fecs!W129</f>
        <v>0.14699201759180616</v>
      </c>
      <c r="X428" s="99">
        <f>RES_hhdet_in_fecs!X129</f>
        <v>5.5789205681380044E-2</v>
      </c>
      <c r="Y428" s="99">
        <f>RES_hhdet_in_fecs!Y129</f>
        <v>0.27514152250302659</v>
      </c>
      <c r="DA428" s="63" t="s">
        <v>4547</v>
      </c>
    </row>
    <row r="429" spans="1:105" ht="12" customHeight="1" x14ac:dyDescent="0.25">
      <c r="A429" s="121" t="s">
        <v>55</v>
      </c>
      <c r="B429" s="123"/>
      <c r="C429" s="123">
        <v>16.081491046096531</v>
      </c>
      <c r="D429" s="123">
        <v>15.144375231941302</v>
      </c>
      <c r="E429" s="123">
        <v>14.96150765848733</v>
      </c>
      <c r="F429" s="123">
        <v>14.962557172372883</v>
      </c>
      <c r="G429" s="123">
        <v>12.622512243372229</v>
      </c>
      <c r="H429" s="123">
        <v>12.637693475320866</v>
      </c>
      <c r="I429" s="123">
        <v>12.305316788031389</v>
      </c>
      <c r="J429" s="123">
        <v>14.142234972395501</v>
      </c>
      <c r="K429" s="123">
        <v>14.980819880026297</v>
      </c>
      <c r="L429" s="123">
        <v>14.23872641209862</v>
      </c>
      <c r="M429" s="123">
        <v>12.286301436527149</v>
      </c>
      <c r="N429" s="123">
        <v>13.374284762272854</v>
      </c>
      <c r="O429" s="123">
        <v>14.053853525552061</v>
      </c>
      <c r="P429" s="123">
        <v>12.176885678584672</v>
      </c>
      <c r="Q429" s="123">
        <v>13.020669450009578</v>
      </c>
      <c r="R429" s="123">
        <v>12.382431740062739</v>
      </c>
      <c r="S429" s="123">
        <v>13.319214841216413</v>
      </c>
      <c r="T429" s="123">
        <v>11.865350228088721</v>
      </c>
      <c r="U429" s="123">
        <v>15.328184503853294</v>
      </c>
      <c r="V429" s="123">
        <v>10.807042859111453</v>
      </c>
      <c r="W429" s="123">
        <v>12.096812227263793</v>
      </c>
      <c r="X429" s="123">
        <v>17.598224594707947</v>
      </c>
      <c r="Y429" s="123">
        <v>17.566795659008218</v>
      </c>
      <c r="DA429" s="130" t="s">
        <v>4548</v>
      </c>
    </row>
    <row r="430" spans="1:105" ht="12" customHeight="1" x14ac:dyDescent="0.25">
      <c r="A430" s="97" t="s">
        <v>128</v>
      </c>
      <c r="B430" s="99"/>
      <c r="C430" s="99">
        <v>15.326074965280608</v>
      </c>
      <c r="D430" s="99">
        <v>15.099424582686069</v>
      </c>
      <c r="E430" s="99">
        <v>14.828821753975031</v>
      </c>
      <c r="F430" s="99">
        <v>14.619495374197264</v>
      </c>
      <c r="G430" s="99">
        <v>12.622579285092693</v>
      </c>
      <c r="H430" s="99">
        <v>12.637892573658599</v>
      </c>
      <c r="I430" s="99">
        <v>12.260251791256858</v>
      </c>
      <c r="J430" s="99">
        <v>13.804145550954843</v>
      </c>
      <c r="K430" s="99">
        <v>14.654166259813779</v>
      </c>
      <c r="L430" s="99">
        <v>14.125441776850757</v>
      </c>
      <c r="M430" s="99">
        <v>12.286385101037492</v>
      </c>
      <c r="N430" s="99">
        <v>13.37438936901202</v>
      </c>
      <c r="O430" s="99">
        <v>14.053993131706259</v>
      </c>
      <c r="P430" s="99">
        <v>12.176876601756595</v>
      </c>
      <c r="Q430" s="99">
        <v>12.698150791685919</v>
      </c>
      <c r="R430" s="99">
        <v>12.382577112162975</v>
      </c>
      <c r="S430" s="99">
        <v>13.189425342595877</v>
      </c>
      <c r="T430" s="99">
        <v>11.865481427540608</v>
      </c>
      <c r="U430" s="99">
        <v>14.983622542580692</v>
      </c>
      <c r="V430" s="99">
        <v>10.807132284395371</v>
      </c>
      <c r="W430" s="99">
        <v>11.974774779298224</v>
      </c>
      <c r="X430" s="99">
        <v>17.374310716002547</v>
      </c>
      <c r="Y430" s="99">
        <v>17.250837321120308</v>
      </c>
      <c r="DA430" s="63" t="s">
        <v>4549</v>
      </c>
    </row>
    <row r="431" spans="1:105" ht="12" customHeight="1" x14ac:dyDescent="0.25">
      <c r="A431" s="97" t="s">
        <v>127</v>
      </c>
      <c r="B431" s="99"/>
      <c r="C431" s="99">
        <v>14.927787548600509</v>
      </c>
      <c r="D431" s="99">
        <v>14.717256367478672</v>
      </c>
      <c r="E431" s="99">
        <v>14.453162976490983</v>
      </c>
      <c r="F431" s="99">
        <v>14.257758602374318</v>
      </c>
      <c r="G431" s="99">
        <v>12.321411116345276</v>
      </c>
      <c r="H431" s="99">
        <v>12.342903499019105</v>
      </c>
      <c r="I431" s="99">
        <v>11.99607443285621</v>
      </c>
      <c r="J431" s="99">
        <v>13.502505221729384</v>
      </c>
      <c r="K431" s="99">
        <v>14.341344869868955</v>
      </c>
      <c r="L431" s="99">
        <v>13.827791559460991</v>
      </c>
      <c r="M431" s="99">
        <v>12.039993118081362</v>
      </c>
      <c r="N431" s="99">
        <v>13.118121877464953</v>
      </c>
      <c r="O431" s="99">
        <v>13.801855110148477</v>
      </c>
      <c r="P431" s="99">
        <v>11.980578823778966</v>
      </c>
      <c r="Q431" s="99">
        <v>12.51312986486394</v>
      </c>
      <c r="R431" s="99">
        <v>12.218025586167936</v>
      </c>
      <c r="S431" s="99">
        <v>13.029290435661414</v>
      </c>
      <c r="T431" s="99">
        <v>11.734937972910803</v>
      </c>
      <c r="U431" s="99">
        <v>14.834492344780742</v>
      </c>
      <c r="V431" s="99">
        <v>10.709166885865884</v>
      </c>
      <c r="W431" s="99">
        <v>11.872441681317579</v>
      </c>
      <c r="X431" s="99">
        <v>17.232787236310497</v>
      </c>
      <c r="Y431" s="99">
        <v>17.123318184796641</v>
      </c>
      <c r="DA431" s="63" t="s">
        <v>4550</v>
      </c>
    </row>
    <row r="432" spans="1:105" ht="12" customHeight="1" x14ac:dyDescent="0.25">
      <c r="A432" s="100" t="s">
        <v>198</v>
      </c>
      <c r="B432" s="102"/>
      <c r="C432" s="102">
        <v>12.232397773907387</v>
      </c>
      <c r="D432" s="102">
        <v>12.081678350426223</v>
      </c>
      <c r="E432" s="102">
        <v>11.810060072741397</v>
      </c>
      <c r="F432" s="102">
        <v>11.658965390702397</v>
      </c>
      <c r="G432" s="102">
        <v>10.110216224336922</v>
      </c>
      <c r="H432" s="102">
        <v>10.115469930895522</v>
      </c>
      <c r="I432" s="102">
        <v>9.9526901002792929</v>
      </c>
      <c r="J432" s="102">
        <v>11.100392410272624</v>
      </c>
      <c r="K432" s="102">
        <v>11.787878080791542</v>
      </c>
      <c r="L432" s="102">
        <v>11.326632291992969</v>
      </c>
      <c r="M432" s="102">
        <v>9.8875729803229628</v>
      </c>
      <c r="N432" s="102">
        <v>10.75236977874528</v>
      </c>
      <c r="O432" s="102">
        <v>11.283408479812998</v>
      </c>
      <c r="P432" s="102">
        <v>9.7859951552892337</v>
      </c>
      <c r="Q432" s="102">
        <v>10.190833047052951</v>
      </c>
      <c r="R432" s="102">
        <v>9.964076592055692</v>
      </c>
      <c r="S432" s="102">
        <v>10.615024742337487</v>
      </c>
      <c r="T432" s="102">
        <v>9.5594308815021485</v>
      </c>
      <c r="U432" s="102">
        <v>12.059982758663599</v>
      </c>
      <c r="V432" s="102">
        <v>8.6894002601935316</v>
      </c>
      <c r="W432" s="102">
        <v>9.5193156427022352</v>
      </c>
      <c r="X432" s="102">
        <v>13.807722054237434</v>
      </c>
      <c r="Y432" s="102">
        <v>13.928944966004268</v>
      </c>
      <c r="DA432" s="131" t="s">
        <v>4551</v>
      </c>
    </row>
    <row r="433" spans="1:105" ht="12" customHeight="1" x14ac:dyDescent="0.25">
      <c r="A433" s="103" t="s">
        <v>52</v>
      </c>
      <c r="B433" s="105"/>
      <c r="C433" s="105">
        <v>2.6953897746931244</v>
      </c>
      <c r="D433" s="105">
        <v>2.6355780170524481</v>
      </c>
      <c r="E433" s="105">
        <v>2.643102903749587</v>
      </c>
      <c r="F433" s="105">
        <v>2.598793211671921</v>
      </c>
      <c r="G433" s="105">
        <v>2.211194892008352</v>
      </c>
      <c r="H433" s="105">
        <v>2.227433568123582</v>
      </c>
      <c r="I433" s="105">
        <v>2.0433843325769172</v>
      </c>
      <c r="J433" s="105">
        <v>2.4021128114567603</v>
      </c>
      <c r="K433" s="105">
        <v>2.5534667890774134</v>
      </c>
      <c r="L433" s="105">
        <v>2.5011592674680219</v>
      </c>
      <c r="M433" s="105">
        <v>2.1524201377583974</v>
      </c>
      <c r="N433" s="105">
        <v>2.3657520987196712</v>
      </c>
      <c r="O433" s="105">
        <v>2.5184466303354789</v>
      </c>
      <c r="P433" s="105">
        <v>2.1945836684897322</v>
      </c>
      <c r="Q433" s="105">
        <v>2.3222968178109893</v>
      </c>
      <c r="R433" s="105">
        <v>2.2539489941122444</v>
      </c>
      <c r="S433" s="105">
        <v>2.4142656933239284</v>
      </c>
      <c r="T433" s="105">
        <v>2.1755070914086563</v>
      </c>
      <c r="U433" s="105">
        <v>2.7745095861171447</v>
      </c>
      <c r="V433" s="105">
        <v>2.0197666256723505</v>
      </c>
      <c r="W433" s="105">
        <v>2.3531260386153443</v>
      </c>
      <c r="X433" s="105">
        <v>3.4250651820730638</v>
      </c>
      <c r="Y433" s="105">
        <v>3.1943732187923692</v>
      </c>
      <c r="DA433" s="132" t="s">
        <v>4552</v>
      </c>
    </row>
    <row r="434" spans="1:105" ht="12" customHeight="1" x14ac:dyDescent="0.25">
      <c r="A434" s="106" t="s">
        <v>122</v>
      </c>
      <c r="B434" s="102"/>
      <c r="C434" s="102">
        <v>18.160698035164312</v>
      </c>
      <c r="D434" s="102">
        <v>17.959575679717918</v>
      </c>
      <c r="E434" s="102">
        <v>17.254199685991139</v>
      </c>
      <c r="F434" s="102">
        <v>16.982805224660339</v>
      </c>
      <c r="G434" s="102">
        <v>0</v>
      </c>
      <c r="H434" s="102">
        <v>0</v>
      </c>
      <c r="I434" s="102">
        <v>14.542622301009574</v>
      </c>
      <c r="J434" s="102">
        <v>16.383109304385957</v>
      </c>
      <c r="K434" s="102">
        <v>17.455158669946993</v>
      </c>
      <c r="L434" s="102">
        <v>16.781816675821712</v>
      </c>
      <c r="M434" s="102">
        <v>0</v>
      </c>
      <c r="N434" s="102">
        <v>0</v>
      </c>
      <c r="O434" s="102">
        <v>0</v>
      </c>
      <c r="P434" s="102">
        <v>14.340113048006126</v>
      </c>
      <c r="Q434" s="102">
        <v>14.564086532002424</v>
      </c>
      <c r="R434" s="102">
        <v>0</v>
      </c>
      <c r="S434" s="102">
        <v>15.25622755239587</v>
      </c>
      <c r="T434" s="102">
        <v>0</v>
      </c>
      <c r="U434" s="102">
        <v>17.169092683625262</v>
      </c>
      <c r="V434" s="102">
        <v>0</v>
      </c>
      <c r="W434" s="102">
        <v>13.571852457752811</v>
      </c>
      <c r="X434" s="102">
        <v>19.402666109558147</v>
      </c>
      <c r="Y434" s="102">
        <v>19.292012779005919</v>
      </c>
      <c r="DA434" s="131" t="s">
        <v>4553</v>
      </c>
    </row>
    <row r="435" spans="1:105" ht="12" customHeight="1" x14ac:dyDescent="0.25">
      <c r="A435" s="107" t="s">
        <v>121</v>
      </c>
      <c r="B435" s="105"/>
      <c r="C435" s="105">
        <v>17.195313364077581</v>
      </c>
      <c r="D435" s="105">
        <v>17.017823756228033</v>
      </c>
      <c r="E435" s="105">
        <v>16.33625557939461</v>
      </c>
      <c r="F435" s="105">
        <v>16.087912620147289</v>
      </c>
      <c r="G435" s="105">
        <v>0</v>
      </c>
      <c r="H435" s="105">
        <v>0</v>
      </c>
      <c r="I435" s="105">
        <v>13.840997188701762</v>
      </c>
      <c r="J435" s="105">
        <v>15.566035598224175</v>
      </c>
      <c r="K435" s="105">
        <v>16.59139252237545</v>
      </c>
      <c r="L435" s="105">
        <v>15.946860061504347</v>
      </c>
      <c r="M435" s="105">
        <v>0</v>
      </c>
      <c r="N435" s="105">
        <v>0</v>
      </c>
      <c r="O435" s="105">
        <v>0</v>
      </c>
      <c r="P435" s="105">
        <v>0</v>
      </c>
      <c r="Q435" s="105">
        <v>13.972143705055798</v>
      </c>
      <c r="R435" s="105">
        <v>0</v>
      </c>
      <c r="S435" s="105">
        <v>14.690920543869652</v>
      </c>
      <c r="T435" s="105">
        <v>0</v>
      </c>
      <c r="U435" s="105">
        <v>16.585019672516946</v>
      </c>
      <c r="V435" s="105">
        <v>0</v>
      </c>
      <c r="W435" s="105">
        <v>13.127940588498898</v>
      </c>
      <c r="X435" s="105">
        <v>18.819440169258133</v>
      </c>
      <c r="Y435" s="105">
        <v>18.792576502527108</v>
      </c>
      <c r="DA435" s="132" t="s">
        <v>4554</v>
      </c>
    </row>
    <row r="436" spans="1:105" ht="12" customHeight="1" x14ac:dyDescent="0.25">
      <c r="A436" s="108" t="s">
        <v>53</v>
      </c>
      <c r="B436" s="99"/>
      <c r="C436" s="99">
        <v>14.494745171869807</v>
      </c>
      <c r="D436" s="99">
        <v>14.370163465460976</v>
      </c>
      <c r="E436" s="99">
        <v>13.741486216862917</v>
      </c>
      <c r="F436" s="99">
        <v>13.543442347423747</v>
      </c>
      <c r="G436" s="99">
        <v>0</v>
      </c>
      <c r="H436" s="99">
        <v>0</v>
      </c>
      <c r="I436" s="99">
        <v>11.803946522813314</v>
      </c>
      <c r="J436" s="99">
        <v>13.171884827890709</v>
      </c>
      <c r="K436" s="99">
        <v>14.038608791688327</v>
      </c>
      <c r="L436" s="99">
        <v>13.4538252779733</v>
      </c>
      <c r="M436" s="99">
        <v>0</v>
      </c>
      <c r="N436" s="99">
        <v>0</v>
      </c>
      <c r="O436" s="99">
        <v>0</v>
      </c>
      <c r="P436" s="99">
        <v>0</v>
      </c>
      <c r="Q436" s="99">
        <v>11.684091067204626</v>
      </c>
      <c r="R436" s="99">
        <v>0</v>
      </c>
      <c r="S436" s="99">
        <v>12.272944312262815</v>
      </c>
      <c r="T436" s="99">
        <v>0</v>
      </c>
      <c r="U436" s="99">
        <v>13.810120089747805</v>
      </c>
      <c r="V436" s="99">
        <v>0</v>
      </c>
      <c r="W436" s="99">
        <v>10.781395869586989</v>
      </c>
      <c r="X436" s="99">
        <v>15.410936771022953</v>
      </c>
      <c r="Y436" s="99">
        <v>15.571880458713938</v>
      </c>
      <c r="DA436" s="63" t="s">
        <v>4555</v>
      </c>
    </row>
    <row r="437" spans="1:105" ht="12" customHeight="1" x14ac:dyDescent="0.25">
      <c r="A437" s="108" t="s">
        <v>52</v>
      </c>
      <c r="B437" s="99"/>
      <c r="C437" s="99">
        <v>2.700568192207772</v>
      </c>
      <c r="D437" s="99">
        <v>2.647660290767051</v>
      </c>
      <c r="E437" s="99">
        <v>2.5947693625316925</v>
      </c>
      <c r="F437" s="99">
        <v>2.5444702727235446</v>
      </c>
      <c r="G437" s="99">
        <v>0</v>
      </c>
      <c r="H437" s="99">
        <v>0</v>
      </c>
      <c r="I437" s="99">
        <v>2.0370506658884491</v>
      </c>
      <c r="J437" s="99">
        <v>2.394150770333463</v>
      </c>
      <c r="K437" s="99">
        <v>2.5527837306871208</v>
      </c>
      <c r="L437" s="99">
        <v>2.4930347835310491</v>
      </c>
      <c r="M437" s="99">
        <v>0</v>
      </c>
      <c r="N437" s="99">
        <v>0</v>
      </c>
      <c r="O437" s="99">
        <v>0</v>
      </c>
      <c r="P437" s="99">
        <v>0</v>
      </c>
      <c r="Q437" s="99">
        <v>2.2880526378511683</v>
      </c>
      <c r="R437" s="99">
        <v>0</v>
      </c>
      <c r="S437" s="99">
        <v>2.4179762316068367</v>
      </c>
      <c r="T437" s="99">
        <v>0</v>
      </c>
      <c r="U437" s="99">
        <v>2.7748995827691405</v>
      </c>
      <c r="V437" s="99">
        <v>0</v>
      </c>
      <c r="W437" s="99">
        <v>2.3465447189119093</v>
      </c>
      <c r="X437" s="99">
        <v>3.4085033982351867</v>
      </c>
      <c r="Y437" s="99">
        <v>3.2206960438131746</v>
      </c>
      <c r="DA437" s="63" t="s">
        <v>4556</v>
      </c>
    </row>
    <row r="438" spans="1:105" ht="12" customHeight="1" x14ac:dyDescent="0.25">
      <c r="A438" s="121" t="s">
        <v>54</v>
      </c>
      <c r="B438" s="123"/>
      <c r="C438" s="123">
        <v>1.8301264760637537</v>
      </c>
      <c r="D438" s="123">
        <v>1.7981904723309985</v>
      </c>
      <c r="E438" s="123">
        <v>1.7958345517619101</v>
      </c>
      <c r="F438" s="123">
        <v>1.7234974594248429</v>
      </c>
      <c r="G438" s="123">
        <v>1.5564885657323249</v>
      </c>
      <c r="H438" s="123">
        <v>1.5111205513812824</v>
      </c>
      <c r="I438" s="123">
        <v>1.5164344243735626</v>
      </c>
      <c r="J438" s="123">
        <v>1.8805893882190234</v>
      </c>
      <c r="K438" s="123">
        <v>2.0753425673282329</v>
      </c>
      <c r="L438" s="123">
        <v>1.9796049751351503</v>
      </c>
      <c r="M438" s="123">
        <v>1.6740790161736483</v>
      </c>
      <c r="N438" s="123">
        <v>1.8972347073818259</v>
      </c>
      <c r="O438" s="123">
        <v>2.0131505078341747</v>
      </c>
      <c r="P438" s="123">
        <v>1.8262178016224695</v>
      </c>
      <c r="Q438" s="123">
        <v>1.9245681925930249</v>
      </c>
      <c r="R438" s="123">
        <v>1.8790758470303544</v>
      </c>
      <c r="S438" s="123">
        <v>2.0252405868963947</v>
      </c>
      <c r="T438" s="123">
        <v>1.9129999756807605</v>
      </c>
      <c r="U438" s="123">
        <v>2.4526967382847333</v>
      </c>
      <c r="V438" s="123">
        <v>2.3968246306581591</v>
      </c>
      <c r="W438" s="123">
        <v>2.6921902151533454</v>
      </c>
      <c r="X438" s="123">
        <v>3.8811971348969063</v>
      </c>
      <c r="Y438" s="123">
        <v>3.6331093172598856</v>
      </c>
      <c r="DA438" s="130" t="s">
        <v>4557</v>
      </c>
    </row>
    <row r="439" spans="1:105" ht="12" customHeight="1" x14ac:dyDescent="0.25">
      <c r="A439" s="97" t="s">
        <v>50</v>
      </c>
      <c r="B439" s="99"/>
      <c r="C439" s="99">
        <v>2.4247980726736515</v>
      </c>
      <c r="D439" s="99">
        <v>2.2589001698877897</v>
      </c>
      <c r="E439" s="99">
        <v>2.5242825000961329</v>
      </c>
      <c r="F439" s="99">
        <v>2.136814718057328</v>
      </c>
      <c r="G439" s="99">
        <v>2.3062148238807088</v>
      </c>
      <c r="H439" s="99">
        <v>1.2135877542340763</v>
      </c>
      <c r="I439" s="99">
        <v>1.6037618933930298</v>
      </c>
      <c r="J439" s="99">
        <v>2.58900145961488</v>
      </c>
      <c r="K439" s="99">
        <v>3.1611871834889835</v>
      </c>
      <c r="L439" s="99">
        <v>2.3995567384227741</v>
      </c>
      <c r="M439" s="99">
        <v>1.9709438376891222</v>
      </c>
      <c r="N439" s="99">
        <v>1.7999843096253691</v>
      </c>
      <c r="O439" s="99">
        <v>2.5786776573502133</v>
      </c>
      <c r="P439" s="99">
        <v>2.2449186607936342</v>
      </c>
      <c r="Q439" s="99">
        <v>2.8988778631904104</v>
      </c>
      <c r="R439" s="99">
        <v>2.3182322795339729</v>
      </c>
      <c r="S439" s="99">
        <v>2.6428330940383664</v>
      </c>
      <c r="T439" s="99">
        <v>2.6025654375410157</v>
      </c>
      <c r="U439" s="99">
        <v>3.4262791382354663</v>
      </c>
      <c r="V439" s="99">
        <v>3.2943134967750272</v>
      </c>
      <c r="W439" s="99">
        <v>3.9664363889477743</v>
      </c>
      <c r="X439" s="99">
        <v>5.5450680928945353</v>
      </c>
      <c r="Y439" s="99">
        <v>4.8349021004982529</v>
      </c>
      <c r="DA439" s="63" t="s">
        <v>4558</v>
      </c>
    </row>
    <row r="440" spans="1:105" ht="12" customHeight="1" x14ac:dyDescent="0.25">
      <c r="A440" s="109" t="s">
        <v>120</v>
      </c>
      <c r="B440" s="110"/>
      <c r="C440" s="110">
        <v>1.7379400313223117</v>
      </c>
      <c r="D440" s="110">
        <v>1.7314622271588831</v>
      </c>
      <c r="E440" s="110">
        <v>1.6927249442627934</v>
      </c>
      <c r="F440" s="110">
        <v>1.6905705368747093</v>
      </c>
      <c r="G440" s="110">
        <v>1.4915669958182847</v>
      </c>
      <c r="H440" s="110">
        <v>1.5348646281145382</v>
      </c>
      <c r="I440" s="110">
        <v>1.506428971923983</v>
      </c>
      <c r="J440" s="110">
        <v>1.7552860645858011</v>
      </c>
      <c r="K440" s="110">
        <v>1.945925737606905</v>
      </c>
      <c r="L440" s="110">
        <v>1.9597951206692648</v>
      </c>
      <c r="M440" s="110">
        <v>1.6707405929941026</v>
      </c>
      <c r="N440" s="110">
        <v>1.8995664701581423</v>
      </c>
      <c r="O440" s="110">
        <v>1.9683886194463334</v>
      </c>
      <c r="P440" s="110">
        <v>1.7743716762535726</v>
      </c>
      <c r="Q440" s="110">
        <v>1.8241153942260906</v>
      </c>
      <c r="R440" s="110">
        <v>1.8366436295643973</v>
      </c>
      <c r="S440" s="110">
        <v>1.9944168354090615</v>
      </c>
      <c r="T440" s="110">
        <v>1.8942752402936218</v>
      </c>
      <c r="U440" s="110">
        <v>2.4187612873213067</v>
      </c>
      <c r="V440" s="110">
        <v>2.3552504090663078</v>
      </c>
      <c r="W440" s="110">
        <v>2.6203014235370241</v>
      </c>
      <c r="X440" s="110">
        <v>3.8113878921687094</v>
      </c>
      <c r="Y440" s="110">
        <v>3.5990998432457264</v>
      </c>
      <c r="DA440" s="60" t="s">
        <v>4559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155.09946747265792</v>
      </c>
      <c r="D442" s="118">
        <f t="shared" si="232"/>
        <v>154.19609798085844</v>
      </c>
      <c r="E442" s="118">
        <f t="shared" si="232"/>
        <v>158.70985021357683</v>
      </c>
      <c r="F442" s="118">
        <f t="shared" si="232"/>
        <v>148.0504738265212</v>
      </c>
      <c r="G442" s="118">
        <f t="shared" si="232"/>
        <v>139.49369612688508</v>
      </c>
      <c r="H442" s="118">
        <f t="shared" si="232"/>
        <v>140.54262537155844</v>
      </c>
      <c r="I442" s="118">
        <f t="shared" si="232"/>
        <v>138.48694252875904</v>
      </c>
      <c r="J442" s="118">
        <f t="shared" si="232"/>
        <v>138.17184384388133</v>
      </c>
      <c r="K442" s="118">
        <f t="shared" si="232"/>
        <v>145.05996613551099</v>
      </c>
      <c r="L442" s="118">
        <f t="shared" si="232"/>
        <v>156.61008285504209</v>
      </c>
      <c r="M442" s="118">
        <f t="shared" si="232"/>
        <v>127.96407088856293</v>
      </c>
      <c r="N442" s="118">
        <f t="shared" si="232"/>
        <v>139.92440170352572</v>
      </c>
      <c r="O442" s="118">
        <f t="shared" si="232"/>
        <v>132.58748006737719</v>
      </c>
      <c r="P442" s="118">
        <f t="shared" si="232"/>
        <v>123.49716889975073</v>
      </c>
      <c r="Q442" s="118">
        <f t="shared" si="232"/>
        <v>117.76992227694942</v>
      </c>
      <c r="R442" s="118">
        <f t="shared" ref="R442:V442" si="233">R443+R446+R448+R457</f>
        <v>125.37237989277219</v>
      </c>
      <c r="S442" s="118">
        <f t="shared" si="233"/>
        <v>122.39871606565524</v>
      </c>
      <c r="T442" s="118">
        <f t="shared" si="233"/>
        <v>113.50418585238874</v>
      </c>
      <c r="U442" s="118">
        <f t="shared" si="233"/>
        <v>114.63362727544431</v>
      </c>
      <c r="V442" s="118">
        <f t="shared" si="233"/>
        <v>93.989224432503875</v>
      </c>
      <c r="W442" s="118">
        <f t="shared" ref="W442:Y442" si="234">W443+W446+W448+W457</f>
        <v>98.963343502386181</v>
      </c>
      <c r="X442" s="118">
        <f t="shared" si="234"/>
        <v>93.198485409624965</v>
      </c>
      <c r="Y442" s="118">
        <f t="shared" si="234"/>
        <v>80.814414763966724</v>
      </c>
      <c r="DA442" s="129" t="s">
        <v>4710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140.14771748850441</v>
      </c>
      <c r="D443" s="123">
        <f t="shared" si="235"/>
        <v>139.45126837074218</v>
      </c>
      <c r="E443" s="123">
        <f t="shared" si="235"/>
        <v>144.23102419937379</v>
      </c>
      <c r="F443" s="123">
        <f t="shared" si="235"/>
        <v>133.75824230647015</v>
      </c>
      <c r="G443" s="123">
        <f t="shared" si="235"/>
        <v>126.92173986708106</v>
      </c>
      <c r="H443" s="123">
        <f t="shared" si="235"/>
        <v>127.98590320739609</v>
      </c>
      <c r="I443" s="123">
        <f t="shared" si="235"/>
        <v>126.30345679204125</v>
      </c>
      <c r="J443" s="123">
        <f t="shared" si="235"/>
        <v>124.15790943803744</v>
      </c>
      <c r="K443" s="123">
        <f t="shared" si="235"/>
        <v>130.26555021984711</v>
      </c>
      <c r="L443" s="123">
        <f t="shared" si="235"/>
        <v>142.14973229996932</v>
      </c>
      <c r="M443" s="123">
        <f t="shared" si="235"/>
        <v>115.47996304544971</v>
      </c>
      <c r="N443" s="123">
        <f t="shared" si="235"/>
        <v>126.07702701586528</v>
      </c>
      <c r="O443" s="123">
        <f t="shared" si="235"/>
        <v>117.90899163509367</v>
      </c>
      <c r="P443" s="123">
        <f t="shared" si="235"/>
        <v>110.72053423355717</v>
      </c>
      <c r="Q443" s="123">
        <f t="shared" si="235"/>
        <v>104.26333685988705</v>
      </c>
      <c r="R443" s="123">
        <f t="shared" ref="R443:V443" si="236">SUM(R444:R445)</f>
        <v>112.1825156104439</v>
      </c>
      <c r="S443" s="123">
        <f t="shared" si="236"/>
        <v>108.26581403802638</v>
      </c>
      <c r="T443" s="123">
        <f t="shared" si="236"/>
        <v>100.48067307455318</v>
      </c>
      <c r="U443" s="123">
        <f t="shared" si="236"/>
        <v>98.008454402720943</v>
      </c>
      <c r="V443" s="123">
        <f t="shared" si="236"/>
        <v>81.067608259305018</v>
      </c>
      <c r="W443" s="123">
        <f t="shared" ref="W443:Y443" si="237">SUM(W444:W445)</f>
        <v>84.496799076590264</v>
      </c>
      <c r="X443" s="123">
        <f t="shared" si="237"/>
        <v>72.872959332635688</v>
      </c>
      <c r="Y443" s="123">
        <f t="shared" si="237"/>
        <v>59.672751197206004</v>
      </c>
      <c r="DA443" s="130" t="s">
        <v>4711</v>
      </c>
    </row>
    <row r="444" spans="1:105" ht="12" customHeight="1" x14ac:dyDescent="0.25">
      <c r="A444" s="97" t="s">
        <v>198</v>
      </c>
      <c r="B444" s="99"/>
      <c r="C444" s="99">
        <v>139.50143588280898</v>
      </c>
      <c r="D444" s="99">
        <v>138.82429004638436</v>
      </c>
      <c r="E444" s="99">
        <v>143.59221993603018</v>
      </c>
      <c r="F444" s="99">
        <v>133.18262162167619</v>
      </c>
      <c r="G444" s="99">
        <v>126.3854152386219</v>
      </c>
      <c r="H444" s="99">
        <v>127.45385425933674</v>
      </c>
      <c r="I444" s="99">
        <v>125.78616506698259</v>
      </c>
      <c r="J444" s="99">
        <v>123.65871540240268</v>
      </c>
      <c r="K444" s="99">
        <v>129.74738935151123</v>
      </c>
      <c r="L444" s="99">
        <v>141.58784454788474</v>
      </c>
      <c r="M444" s="99">
        <v>115.03299923955711</v>
      </c>
      <c r="N444" s="99">
        <v>125.59237171035137</v>
      </c>
      <c r="O444" s="99">
        <v>117.4621792551285</v>
      </c>
      <c r="P444" s="99">
        <v>110.30525612960821</v>
      </c>
      <c r="Q444" s="99">
        <v>103.87655638692615</v>
      </c>
      <c r="R444" s="99">
        <v>111.76727883699238</v>
      </c>
      <c r="S444" s="99">
        <v>107.86905240821791</v>
      </c>
      <c r="T444" s="99">
        <v>100.11638261034199</v>
      </c>
      <c r="U444" s="99">
        <v>97.655165227124172</v>
      </c>
      <c r="V444" s="99">
        <v>80.776461384836452</v>
      </c>
      <c r="W444" s="99">
        <v>84.192123809034726</v>
      </c>
      <c r="X444" s="99">
        <v>72.61197496826766</v>
      </c>
      <c r="Y444" s="99">
        <v>59.459183465134309</v>
      </c>
      <c r="DA444" s="63" t="s">
        <v>4712</v>
      </c>
    </row>
    <row r="445" spans="1:105" ht="12" customHeight="1" x14ac:dyDescent="0.25">
      <c r="A445" s="97" t="s">
        <v>53</v>
      </c>
      <c r="B445" s="99"/>
      <c r="C445" s="99">
        <v>0.64628160569543991</v>
      </c>
      <c r="D445" s="99">
        <v>0.62697832435780854</v>
      </c>
      <c r="E445" s="99">
        <v>0.6388042633436124</v>
      </c>
      <c r="F445" s="99">
        <v>0.57562068479396589</v>
      </c>
      <c r="G445" s="99">
        <v>0.53632462845915752</v>
      </c>
      <c r="H445" s="99">
        <v>0.53204894805935732</v>
      </c>
      <c r="I445" s="99">
        <v>0.51729172505865306</v>
      </c>
      <c r="J445" s="99">
        <v>0.49919403563476122</v>
      </c>
      <c r="K445" s="99">
        <v>0.51816086833587616</v>
      </c>
      <c r="L445" s="99">
        <v>0.56188775208458597</v>
      </c>
      <c r="M445" s="99">
        <v>0.44696380589259449</v>
      </c>
      <c r="N445" s="99">
        <v>0.48465530551390529</v>
      </c>
      <c r="O445" s="99">
        <v>0.44681237996516426</v>
      </c>
      <c r="P445" s="99">
        <v>0.41527810394896136</v>
      </c>
      <c r="Q445" s="99">
        <v>0.38678047296089568</v>
      </c>
      <c r="R445" s="99">
        <v>0.41523677345151955</v>
      </c>
      <c r="S445" s="99">
        <v>0.39676162980846197</v>
      </c>
      <c r="T445" s="99">
        <v>0.3642904642111966</v>
      </c>
      <c r="U445" s="99">
        <v>0.35328917559677009</v>
      </c>
      <c r="V445" s="99">
        <v>0.29114687446856352</v>
      </c>
      <c r="W445" s="99">
        <v>0.30467526755554136</v>
      </c>
      <c r="X445" s="99">
        <v>0.26098436436803035</v>
      </c>
      <c r="Y445" s="99">
        <v>0.21356773207169402</v>
      </c>
      <c r="DA445" s="63" t="s">
        <v>4713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0.22511590562904288</v>
      </c>
      <c r="D446" s="123">
        <f t="shared" si="238"/>
        <v>0.2061773193631222</v>
      </c>
      <c r="E446" s="123">
        <f t="shared" si="238"/>
        <v>0.16212317203784116</v>
      </c>
      <c r="F446" s="123">
        <f t="shared" si="238"/>
        <v>0.18286073803949765</v>
      </c>
      <c r="G446" s="123">
        <f t="shared" si="238"/>
        <v>0.27992562768222851</v>
      </c>
      <c r="H446" s="123">
        <f t="shared" si="238"/>
        <v>0.24070121626132304</v>
      </c>
      <c r="I446" s="123">
        <f t="shared" si="238"/>
        <v>0.17821012280495116</v>
      </c>
      <c r="J446" s="123">
        <f t="shared" si="238"/>
        <v>0.3620264298190482</v>
      </c>
      <c r="K446" s="123">
        <f t="shared" si="238"/>
        <v>0.18110138614526258</v>
      </c>
      <c r="L446" s="123">
        <f t="shared" si="238"/>
        <v>0.31435124315050028</v>
      </c>
      <c r="M446" s="123">
        <f t="shared" si="238"/>
        <v>0.15278160415874026</v>
      </c>
      <c r="N446" s="123">
        <f t="shared" si="238"/>
        <v>0.29200747464461491</v>
      </c>
      <c r="O446" s="123">
        <f t="shared" si="238"/>
        <v>0.33931151046420355</v>
      </c>
      <c r="P446" s="123">
        <f t="shared" si="238"/>
        <v>0.19518244816399125</v>
      </c>
      <c r="Q446" s="123">
        <f t="shared" si="238"/>
        <v>0.29330828680083187</v>
      </c>
      <c r="R446" s="123">
        <f t="shared" si="238"/>
        <v>0.17157230238957585</v>
      </c>
      <c r="S446" s="123">
        <f t="shared" si="238"/>
        <v>0.12438039564454023</v>
      </c>
      <c r="T446" s="123">
        <f t="shared" si="238"/>
        <v>0.24256825342592472</v>
      </c>
      <c r="U446" s="123">
        <f t="shared" si="238"/>
        <v>0.34530020656830496</v>
      </c>
      <c r="V446" s="123">
        <f t="shared" si="238"/>
        <v>0.56548097586070056</v>
      </c>
      <c r="W446" s="123">
        <f t="shared" si="238"/>
        <v>0.68031323715756198</v>
      </c>
      <c r="X446" s="123">
        <f t="shared" si="238"/>
        <v>0.26101169648948114</v>
      </c>
      <c r="Y446" s="123">
        <f t="shared" si="238"/>
        <v>1.3028591438063117</v>
      </c>
      <c r="DA446" s="130" t="s">
        <v>4714</v>
      </c>
    </row>
    <row r="447" spans="1:105" ht="12" customHeight="1" x14ac:dyDescent="0.25">
      <c r="A447" s="97" t="s">
        <v>53</v>
      </c>
      <c r="B447" s="99"/>
      <c r="C447" s="99">
        <f>RES_hhdet_in_tess!C129</f>
        <v>0.22511590562904288</v>
      </c>
      <c r="D447" s="99">
        <f>RES_hhdet_in_tess!D129</f>
        <v>0.2061773193631222</v>
      </c>
      <c r="E447" s="99">
        <f>RES_hhdet_in_tess!E129</f>
        <v>0.16212317203784116</v>
      </c>
      <c r="F447" s="99">
        <f>RES_hhdet_in_tess!F129</f>
        <v>0.18286073803949765</v>
      </c>
      <c r="G447" s="99">
        <f>RES_hhdet_in_tess!G129</f>
        <v>0.27992562768222851</v>
      </c>
      <c r="H447" s="99">
        <f>RES_hhdet_in_tess!H129</f>
        <v>0.24070121626132304</v>
      </c>
      <c r="I447" s="99">
        <f>RES_hhdet_in_tess!I129</f>
        <v>0.17821012280495116</v>
      </c>
      <c r="J447" s="99">
        <f>RES_hhdet_in_tess!J129</f>
        <v>0.3620264298190482</v>
      </c>
      <c r="K447" s="99">
        <f>RES_hhdet_in_tess!K129</f>
        <v>0.18110138614526258</v>
      </c>
      <c r="L447" s="99">
        <f>RES_hhdet_in_tess!L129</f>
        <v>0.31435124315050028</v>
      </c>
      <c r="M447" s="99">
        <f>RES_hhdet_in_tess!M129</f>
        <v>0.15278160415874026</v>
      </c>
      <c r="N447" s="99">
        <f>RES_hhdet_in_tess!N129</f>
        <v>0.29200747464461491</v>
      </c>
      <c r="O447" s="99">
        <f>RES_hhdet_in_tess!O129</f>
        <v>0.33931151046420355</v>
      </c>
      <c r="P447" s="99">
        <f>RES_hhdet_in_tess!P129</f>
        <v>0.19518244816399125</v>
      </c>
      <c r="Q447" s="99">
        <f>RES_hhdet_in_tess!Q129</f>
        <v>0.29330828680083187</v>
      </c>
      <c r="R447" s="99">
        <f>RES_hhdet_in_tess!R129</f>
        <v>0.17157230238957585</v>
      </c>
      <c r="S447" s="99">
        <f>RES_hhdet_in_tess!S129</f>
        <v>0.12438039564454023</v>
      </c>
      <c r="T447" s="99">
        <f>RES_hhdet_in_tess!T129</f>
        <v>0.24256825342592472</v>
      </c>
      <c r="U447" s="99">
        <f>RES_hhdet_in_tess!U129</f>
        <v>0.34530020656830496</v>
      </c>
      <c r="V447" s="99">
        <f>RES_hhdet_in_tess!V129</f>
        <v>0.56548097586070056</v>
      </c>
      <c r="W447" s="99">
        <f>RES_hhdet_in_tess!W129</f>
        <v>0.68031323715756198</v>
      </c>
      <c r="X447" s="99">
        <f>RES_hhdet_in_tess!X129</f>
        <v>0.26101169648948114</v>
      </c>
      <c r="Y447" s="99">
        <f>RES_hhdet_in_tess!Y129</f>
        <v>1.3028591438063117</v>
      </c>
      <c r="DA447" s="63" t="s">
        <v>4715</v>
      </c>
    </row>
    <row r="448" spans="1:105" ht="12" customHeight="1" x14ac:dyDescent="0.25">
      <c r="A448" s="121" t="s">
        <v>55</v>
      </c>
      <c r="B448" s="123"/>
      <c r="C448" s="123">
        <v>13.359428220597437</v>
      </c>
      <c r="D448" s="123">
        <v>13.188170685372686</v>
      </c>
      <c r="E448" s="123">
        <v>12.970238695048771</v>
      </c>
      <c r="F448" s="123">
        <v>12.792897341245697</v>
      </c>
      <c r="G448" s="123">
        <v>11.107671685838179</v>
      </c>
      <c r="H448" s="123">
        <v>11.150137121081427</v>
      </c>
      <c r="I448" s="123">
        <v>10.845150003332156</v>
      </c>
      <c r="J448" s="123">
        <v>12.240376729294979</v>
      </c>
      <c r="K448" s="123">
        <v>13.037496592333131</v>
      </c>
      <c r="L448" s="123">
        <v>12.604429298391764</v>
      </c>
      <c r="M448" s="123">
        <v>11.011652670178567</v>
      </c>
      <c r="N448" s="123">
        <v>12.055724306068752</v>
      </c>
      <c r="O448" s="123">
        <v>12.763201844001436</v>
      </c>
      <c r="P448" s="123">
        <v>11.154321354347463</v>
      </c>
      <c r="Q448" s="123">
        <v>11.696344652645523</v>
      </c>
      <c r="R448" s="123">
        <v>11.505127678076647</v>
      </c>
      <c r="S448" s="123">
        <v>12.329388334833075</v>
      </c>
      <c r="T448" s="123">
        <v>11.153745980169704</v>
      </c>
      <c r="U448" s="123">
        <v>14.163293483508951</v>
      </c>
      <c r="V448" s="123">
        <v>10.266559358252618</v>
      </c>
      <c r="W448" s="123">
        <v>11.427392218011716</v>
      </c>
      <c r="X448" s="123">
        <v>16.6168231701492</v>
      </c>
      <c r="Y448" s="123">
        <v>16.569434804230845</v>
      </c>
      <c r="DA448" s="130" t="s">
        <v>4716</v>
      </c>
    </row>
    <row r="449" spans="1:105" ht="12" customHeight="1" x14ac:dyDescent="0.25">
      <c r="A449" s="97" t="s">
        <v>128</v>
      </c>
      <c r="B449" s="99"/>
      <c r="C449" s="99">
        <v>13.352545021367163</v>
      </c>
      <c r="D449" s="99">
        <v>13.187214803172566</v>
      </c>
      <c r="E449" s="99">
        <v>12.983292079626512</v>
      </c>
      <c r="F449" s="99">
        <v>12.832085192880799</v>
      </c>
      <c r="G449" s="99">
        <v>11.107671606848681</v>
      </c>
      <c r="H449" s="99">
        <v>11.150135801367767</v>
      </c>
      <c r="I449" s="99">
        <v>10.845791390440199</v>
      </c>
      <c r="J449" s="99">
        <v>12.24547393778108</v>
      </c>
      <c r="K449" s="99">
        <v>13.037602203813073</v>
      </c>
      <c r="L449" s="99">
        <v>12.60607748897079</v>
      </c>
      <c r="M449" s="99">
        <v>11.011651825071663</v>
      </c>
      <c r="N449" s="99">
        <v>12.055723385971405</v>
      </c>
      <c r="O449" s="99">
        <v>12.763200555549025</v>
      </c>
      <c r="P449" s="99">
        <v>11.154312665471178</v>
      </c>
      <c r="Q449" s="99">
        <v>11.726090752399639</v>
      </c>
      <c r="R449" s="99">
        <v>11.505121645469336</v>
      </c>
      <c r="S449" s="99">
        <v>12.327793679614228</v>
      </c>
      <c r="T449" s="99">
        <v>11.153738157552802</v>
      </c>
      <c r="U449" s="99">
        <v>14.161474580812284</v>
      </c>
      <c r="V449" s="99">
        <v>10.266552087586046</v>
      </c>
      <c r="W449" s="99">
        <v>11.429278915483422</v>
      </c>
      <c r="X449" s="99">
        <v>16.624872575672356</v>
      </c>
      <c r="Y449" s="99">
        <v>16.546823661649466</v>
      </c>
      <c r="DA449" s="63" t="s">
        <v>4717</v>
      </c>
    </row>
    <row r="450" spans="1:105" ht="12" customHeight="1" x14ac:dyDescent="0.25">
      <c r="A450" s="97" t="s">
        <v>127</v>
      </c>
      <c r="B450" s="99"/>
      <c r="C450" s="99">
        <v>13.352628654535662</v>
      </c>
      <c r="D450" s="99">
        <v>13.187217698249345</v>
      </c>
      <c r="E450" s="99">
        <v>12.983335050732805</v>
      </c>
      <c r="F450" s="99">
        <v>12.832309029077946</v>
      </c>
      <c r="G450" s="99">
        <v>11.108026447409705</v>
      </c>
      <c r="H450" s="99">
        <v>11.152091122123153</v>
      </c>
      <c r="I450" s="99">
        <v>10.847836511797835</v>
      </c>
      <c r="J450" s="99">
        <v>12.249123295183077</v>
      </c>
      <c r="K450" s="99">
        <v>13.040973380691625</v>
      </c>
      <c r="L450" s="99">
        <v>12.609473514739356</v>
      </c>
      <c r="M450" s="99">
        <v>11.014140664905856</v>
      </c>
      <c r="N450" s="99">
        <v>12.057977457177843</v>
      </c>
      <c r="O450" s="99">
        <v>12.765527586504387</v>
      </c>
      <c r="P450" s="99">
        <v>11.158791262507382</v>
      </c>
      <c r="Q450" s="99">
        <v>11.733008275934301</v>
      </c>
      <c r="R450" s="99">
        <v>11.511950154772851</v>
      </c>
      <c r="S450" s="99">
        <v>12.335837826183928</v>
      </c>
      <c r="T450" s="99">
        <v>11.161521661371138</v>
      </c>
      <c r="U450" s="99">
        <v>14.172763833146085</v>
      </c>
      <c r="V450" s="99">
        <v>10.274517102815391</v>
      </c>
      <c r="W450" s="99">
        <v>11.43880118242329</v>
      </c>
      <c r="X450" s="99">
        <v>16.637193332893489</v>
      </c>
      <c r="Y450" s="99">
        <v>16.554872298052416</v>
      </c>
      <c r="DA450" s="63" t="s">
        <v>4718</v>
      </c>
    </row>
    <row r="451" spans="1:105" ht="12" customHeight="1" x14ac:dyDescent="0.25">
      <c r="A451" s="100" t="s">
        <v>198</v>
      </c>
      <c r="B451" s="102"/>
      <c r="C451" s="102">
        <v>10.657238879842536</v>
      </c>
      <c r="D451" s="102">
        <v>10.551639681196896</v>
      </c>
      <c r="E451" s="102">
        <v>10.340232146983219</v>
      </c>
      <c r="F451" s="102">
        <v>10.233515817406028</v>
      </c>
      <c r="G451" s="102">
        <v>8.896831555401354</v>
      </c>
      <c r="H451" s="102">
        <v>8.9246575539995714</v>
      </c>
      <c r="I451" s="102">
        <v>8.8044521792209167</v>
      </c>
      <c r="J451" s="102">
        <v>9.8470104837263168</v>
      </c>
      <c r="K451" s="102">
        <v>10.487506591614213</v>
      </c>
      <c r="L451" s="102">
        <v>10.108314247271334</v>
      </c>
      <c r="M451" s="102">
        <v>8.8617205271474582</v>
      </c>
      <c r="N451" s="102">
        <v>9.6922253584581703</v>
      </c>
      <c r="O451" s="102">
        <v>10.24708095616891</v>
      </c>
      <c r="P451" s="102">
        <v>8.9642075940176493</v>
      </c>
      <c r="Q451" s="102">
        <v>9.4107114581233109</v>
      </c>
      <c r="R451" s="102">
        <v>9.2580011606606032</v>
      </c>
      <c r="S451" s="102">
        <v>9.921572132859998</v>
      </c>
      <c r="T451" s="102">
        <v>8.9860145699624816</v>
      </c>
      <c r="U451" s="102">
        <v>11.398254247028937</v>
      </c>
      <c r="V451" s="102">
        <v>8.2547504771430411</v>
      </c>
      <c r="W451" s="102">
        <v>9.0856751438079453</v>
      </c>
      <c r="X451" s="102">
        <v>13.212128150820426</v>
      </c>
      <c r="Y451" s="102">
        <v>13.360499079260046</v>
      </c>
      <c r="DA451" s="131" t="s">
        <v>4719</v>
      </c>
    </row>
    <row r="452" spans="1:105" ht="12" customHeight="1" x14ac:dyDescent="0.25">
      <c r="A452" s="103" t="s">
        <v>52</v>
      </c>
      <c r="B452" s="105"/>
      <c r="C452" s="105">
        <v>2.6953897746931244</v>
      </c>
      <c r="D452" s="105">
        <v>2.6355780170524481</v>
      </c>
      <c r="E452" s="105">
        <v>2.643102903749587</v>
      </c>
      <c r="F452" s="105">
        <v>2.598793211671921</v>
      </c>
      <c r="G452" s="105">
        <v>2.211194892008352</v>
      </c>
      <c r="H452" s="105">
        <v>2.227433568123582</v>
      </c>
      <c r="I452" s="105">
        <v>2.0433843325769172</v>
      </c>
      <c r="J452" s="105">
        <v>2.4021128114567603</v>
      </c>
      <c r="K452" s="105">
        <v>2.5534667890774134</v>
      </c>
      <c r="L452" s="105">
        <v>2.5011592674680219</v>
      </c>
      <c r="M452" s="105">
        <v>2.1524201377583974</v>
      </c>
      <c r="N452" s="105">
        <v>2.3657520987196712</v>
      </c>
      <c r="O452" s="105">
        <v>2.5184466303354789</v>
      </c>
      <c r="P452" s="105">
        <v>2.1945836684897322</v>
      </c>
      <c r="Q452" s="105">
        <v>2.3222968178109893</v>
      </c>
      <c r="R452" s="105">
        <v>2.2539489941122444</v>
      </c>
      <c r="S452" s="105">
        <v>2.4142656933239284</v>
      </c>
      <c r="T452" s="105">
        <v>2.1755070914086563</v>
      </c>
      <c r="U452" s="105">
        <v>2.7745095861171447</v>
      </c>
      <c r="V452" s="105">
        <v>2.0197666256723505</v>
      </c>
      <c r="W452" s="105">
        <v>2.3531260386153443</v>
      </c>
      <c r="X452" s="105">
        <v>3.4250651820730638</v>
      </c>
      <c r="Y452" s="105">
        <v>3.1943732187923692</v>
      </c>
      <c r="DA452" s="132" t="s">
        <v>4720</v>
      </c>
    </row>
    <row r="453" spans="1:105" ht="12" customHeight="1" x14ac:dyDescent="0.25">
      <c r="A453" s="106" t="s">
        <v>122</v>
      </c>
      <c r="B453" s="102"/>
      <c r="C453" s="102">
        <v>13.37822786723796</v>
      </c>
      <c r="D453" s="102">
        <v>13.247703393878044</v>
      </c>
      <c r="E453" s="102">
        <v>12.745936382676424</v>
      </c>
      <c r="F453" s="102">
        <v>12.563928364909287</v>
      </c>
      <c r="G453" s="102">
        <v>0</v>
      </c>
      <c r="H453" s="102">
        <v>0</v>
      </c>
      <c r="I453" s="102">
        <v>10.813590269594368</v>
      </c>
      <c r="J453" s="102">
        <v>12.207090823481094</v>
      </c>
      <c r="K453" s="102">
        <v>13.036669378135867</v>
      </c>
      <c r="L453" s="102">
        <v>12.567810861543414</v>
      </c>
      <c r="M453" s="102">
        <v>0</v>
      </c>
      <c r="N453" s="102">
        <v>0</v>
      </c>
      <c r="O453" s="102">
        <v>0</v>
      </c>
      <c r="P453" s="102">
        <v>11.205032910362625</v>
      </c>
      <c r="Q453" s="102">
        <v>11.556705334668536</v>
      </c>
      <c r="R453" s="102">
        <v>0</v>
      </c>
      <c r="S453" s="102">
        <v>12.352495607520771</v>
      </c>
      <c r="T453" s="102">
        <v>0</v>
      </c>
      <c r="U453" s="102">
        <v>14.172560146632508</v>
      </c>
      <c r="V453" s="102">
        <v>0</v>
      </c>
      <c r="W453" s="102">
        <v>11.404906067556144</v>
      </c>
      <c r="X453" s="102">
        <v>16.55338890275387</v>
      </c>
      <c r="Y453" s="102">
        <v>16.689632335198478</v>
      </c>
      <c r="DA453" s="131" t="s">
        <v>4721</v>
      </c>
    </row>
    <row r="454" spans="1:105" ht="12" customHeight="1" x14ac:dyDescent="0.25">
      <c r="A454" s="107" t="s">
        <v>121</v>
      </c>
      <c r="B454" s="105"/>
      <c r="C454" s="105">
        <v>13.378241672122943</v>
      </c>
      <c r="D454" s="105">
        <v>13.247669261299686</v>
      </c>
      <c r="E454" s="105">
        <v>12.745811561594927</v>
      </c>
      <c r="F454" s="105">
        <v>12.563948045466713</v>
      </c>
      <c r="G454" s="105">
        <v>0</v>
      </c>
      <c r="H454" s="105">
        <v>0</v>
      </c>
      <c r="I454" s="105">
        <v>10.814218814788603</v>
      </c>
      <c r="J454" s="105">
        <v>12.208551164247025</v>
      </c>
      <c r="K454" s="105">
        <v>13.037747219523055</v>
      </c>
      <c r="L454" s="105">
        <v>12.56853106168003</v>
      </c>
      <c r="M454" s="105">
        <v>0</v>
      </c>
      <c r="N454" s="105">
        <v>0</v>
      </c>
      <c r="O454" s="105">
        <v>0</v>
      </c>
      <c r="P454" s="105">
        <v>0</v>
      </c>
      <c r="Q454" s="105">
        <v>11.559461268279803</v>
      </c>
      <c r="R454" s="105">
        <v>0</v>
      </c>
      <c r="S454" s="105">
        <v>12.354999665998758</v>
      </c>
      <c r="T454" s="105">
        <v>0</v>
      </c>
      <c r="U454" s="105">
        <v>14.174730733476244</v>
      </c>
      <c r="V454" s="105">
        <v>0</v>
      </c>
      <c r="W454" s="105">
        <v>11.406531743714631</v>
      </c>
      <c r="X454" s="105">
        <v>16.556347528832472</v>
      </c>
      <c r="Y454" s="105">
        <v>16.692020296014352</v>
      </c>
      <c r="DA454" s="132" t="s">
        <v>4722</v>
      </c>
    </row>
    <row r="455" spans="1:105" ht="12" customHeight="1" x14ac:dyDescent="0.25">
      <c r="A455" s="108" t="s">
        <v>53</v>
      </c>
      <c r="B455" s="99"/>
      <c r="C455" s="99">
        <v>10.677673479915171</v>
      </c>
      <c r="D455" s="99">
        <v>10.600008970532635</v>
      </c>
      <c r="E455" s="99">
        <v>10.151042199063236</v>
      </c>
      <c r="F455" s="99">
        <v>10.019477772743171</v>
      </c>
      <c r="G455" s="99">
        <v>0</v>
      </c>
      <c r="H455" s="99">
        <v>0</v>
      </c>
      <c r="I455" s="99">
        <v>8.7771681489001541</v>
      </c>
      <c r="J455" s="99">
        <v>9.8144003939135604</v>
      </c>
      <c r="K455" s="99">
        <v>10.484963488835936</v>
      </c>
      <c r="L455" s="99">
        <v>10.075496278148981</v>
      </c>
      <c r="M455" s="99">
        <v>0</v>
      </c>
      <c r="N455" s="99">
        <v>0</v>
      </c>
      <c r="O455" s="99">
        <v>0</v>
      </c>
      <c r="P455" s="99">
        <v>0</v>
      </c>
      <c r="Q455" s="99">
        <v>9.2714086304286347</v>
      </c>
      <c r="R455" s="99">
        <v>0</v>
      </c>
      <c r="S455" s="99">
        <v>9.9370234343919233</v>
      </c>
      <c r="T455" s="99">
        <v>0</v>
      </c>
      <c r="U455" s="99">
        <v>11.399831150707106</v>
      </c>
      <c r="V455" s="99">
        <v>0</v>
      </c>
      <c r="W455" s="99">
        <v>9.059987024802723</v>
      </c>
      <c r="X455" s="99">
        <v>13.147844130597285</v>
      </c>
      <c r="Y455" s="99">
        <v>13.471324252201178</v>
      </c>
      <c r="DA455" s="63" t="s">
        <v>4723</v>
      </c>
    </row>
    <row r="456" spans="1:105" ht="12" customHeight="1" x14ac:dyDescent="0.25">
      <c r="A456" s="108" t="s">
        <v>52</v>
      </c>
      <c r="B456" s="99"/>
      <c r="C456" s="99">
        <v>2.700568192207772</v>
      </c>
      <c r="D456" s="99">
        <v>2.647660290767051</v>
      </c>
      <c r="E456" s="99">
        <v>2.5947693625316925</v>
      </c>
      <c r="F456" s="99">
        <v>2.5444702727235446</v>
      </c>
      <c r="G456" s="99">
        <v>0</v>
      </c>
      <c r="H456" s="99">
        <v>0</v>
      </c>
      <c r="I456" s="99">
        <v>2.0370506658884491</v>
      </c>
      <c r="J456" s="99">
        <v>2.394150770333463</v>
      </c>
      <c r="K456" s="99">
        <v>2.5527837306871208</v>
      </c>
      <c r="L456" s="99">
        <v>2.4930347835310491</v>
      </c>
      <c r="M456" s="99">
        <v>0</v>
      </c>
      <c r="N456" s="99">
        <v>0</v>
      </c>
      <c r="O456" s="99">
        <v>0</v>
      </c>
      <c r="P456" s="99">
        <v>0</v>
      </c>
      <c r="Q456" s="99">
        <v>2.2880526378511683</v>
      </c>
      <c r="R456" s="99">
        <v>0</v>
      </c>
      <c r="S456" s="99">
        <v>2.4179762316068367</v>
      </c>
      <c r="T456" s="99">
        <v>0</v>
      </c>
      <c r="U456" s="99">
        <v>2.7748995827691405</v>
      </c>
      <c r="V456" s="99">
        <v>0</v>
      </c>
      <c r="W456" s="99">
        <v>2.3465447189119093</v>
      </c>
      <c r="X456" s="99">
        <v>3.4085033982351867</v>
      </c>
      <c r="Y456" s="99">
        <v>3.2206960438131746</v>
      </c>
      <c r="DA456" s="63" t="s">
        <v>4724</v>
      </c>
    </row>
    <row r="457" spans="1:105" ht="12" customHeight="1" x14ac:dyDescent="0.25">
      <c r="A457" s="121" t="s">
        <v>54</v>
      </c>
      <c r="B457" s="123"/>
      <c r="C457" s="123">
        <v>1.3672058579270068</v>
      </c>
      <c r="D457" s="123">
        <v>1.3504816053804438</v>
      </c>
      <c r="E457" s="123">
        <v>1.3464641471164283</v>
      </c>
      <c r="F457" s="123">
        <v>1.3164734407658485</v>
      </c>
      <c r="G457" s="123">
        <v>1.1843589462836288</v>
      </c>
      <c r="H457" s="123">
        <v>1.165883826819597</v>
      </c>
      <c r="I457" s="123">
        <v>1.1601256105806685</v>
      </c>
      <c r="J457" s="123">
        <v>1.4115312467298611</v>
      </c>
      <c r="K457" s="123">
        <v>1.5758179371854903</v>
      </c>
      <c r="L457" s="123">
        <v>1.5415700135305417</v>
      </c>
      <c r="M457" s="123">
        <v>1.3196735687759136</v>
      </c>
      <c r="N457" s="123">
        <v>1.4996429069470634</v>
      </c>
      <c r="O457" s="123">
        <v>1.5759750778178674</v>
      </c>
      <c r="P457" s="123">
        <v>1.4271308636821032</v>
      </c>
      <c r="Q457" s="123">
        <v>1.5169324776160147</v>
      </c>
      <c r="R457" s="123">
        <v>1.5131643018620682</v>
      </c>
      <c r="S457" s="123">
        <v>1.6791332971512558</v>
      </c>
      <c r="T457" s="123">
        <v>1.627198544239935</v>
      </c>
      <c r="U457" s="123">
        <v>2.1165791826461016</v>
      </c>
      <c r="V457" s="123">
        <v>2.0895758390855339</v>
      </c>
      <c r="W457" s="123">
        <v>2.3588389706266408</v>
      </c>
      <c r="X457" s="123">
        <v>3.4476912103506012</v>
      </c>
      <c r="Y457" s="123">
        <v>3.2693696187235619</v>
      </c>
      <c r="DA457" s="130" t="s">
        <v>4725</v>
      </c>
    </row>
    <row r="458" spans="1:105" ht="12" customHeight="1" x14ac:dyDescent="0.25">
      <c r="A458" s="97" t="s">
        <v>50</v>
      </c>
      <c r="B458" s="99"/>
      <c r="C458" s="99">
        <v>1.5070124734784334</v>
      </c>
      <c r="D458" s="99">
        <v>1.404118675127541</v>
      </c>
      <c r="E458" s="99">
        <v>1.5693154079334501</v>
      </c>
      <c r="F458" s="99">
        <v>1.3286318046648158</v>
      </c>
      <c r="G458" s="99">
        <v>1.4341779086022495</v>
      </c>
      <c r="H458" s="99">
        <v>0.75481398998654115</v>
      </c>
      <c r="I458" s="99">
        <v>0.99764062977202772</v>
      </c>
      <c r="J458" s="99">
        <v>1.6107643763231407</v>
      </c>
      <c r="K458" s="99">
        <v>1.9670500997413869</v>
      </c>
      <c r="L458" s="99">
        <v>1.4933504116608756</v>
      </c>
      <c r="M458" s="99">
        <v>1.226746094140978</v>
      </c>
      <c r="N458" s="99">
        <v>1.1204099308496878</v>
      </c>
      <c r="O458" s="99">
        <v>1.6051731970180754</v>
      </c>
      <c r="P458" s="99">
        <v>1.3975643086126839</v>
      </c>
      <c r="Q458" s="99">
        <v>1.8054676413871202</v>
      </c>
      <c r="R458" s="99">
        <v>1.445478899488593</v>
      </c>
      <c r="S458" s="99">
        <v>1.6505240746109886</v>
      </c>
      <c r="T458" s="99">
        <v>1.6282369076545138</v>
      </c>
      <c r="U458" s="99">
        <v>2.1470096893718531</v>
      </c>
      <c r="V458" s="99">
        <v>2.0666592949194884</v>
      </c>
      <c r="W458" s="99">
        <v>2.4896657759663521</v>
      </c>
      <c r="X458" s="99">
        <v>3.4826721686007365</v>
      </c>
      <c r="Y458" s="99">
        <v>3.0368259587444482</v>
      </c>
      <c r="DA458" s="63" t="s">
        <v>4726</v>
      </c>
    </row>
    <row r="459" spans="1:105" ht="12" customHeight="1" x14ac:dyDescent="0.25">
      <c r="A459" s="109" t="s">
        <v>120</v>
      </c>
      <c r="B459" s="110"/>
      <c r="C459" s="110">
        <v>1.345532929688138</v>
      </c>
      <c r="D459" s="110">
        <v>1.3427129224997081</v>
      </c>
      <c r="E459" s="110">
        <v>1.3149202240590958</v>
      </c>
      <c r="F459" s="110">
        <v>1.3155048446134348</v>
      </c>
      <c r="G459" s="110">
        <v>1.1627261982616017</v>
      </c>
      <c r="H459" s="110">
        <v>1.1986885254682038</v>
      </c>
      <c r="I459" s="110">
        <v>1.1787421554949533</v>
      </c>
      <c r="J459" s="110">
        <v>1.3762910605107068</v>
      </c>
      <c r="K459" s="110">
        <v>1.5291887736666578</v>
      </c>
      <c r="L459" s="110">
        <v>1.5438446159466928</v>
      </c>
      <c r="M459" s="110">
        <v>1.3207185940293411</v>
      </c>
      <c r="N459" s="110">
        <v>1.508735736977745</v>
      </c>
      <c r="O459" s="110">
        <v>1.5736640252823821</v>
      </c>
      <c r="P459" s="110">
        <v>1.4307919770695701</v>
      </c>
      <c r="Q459" s="110">
        <v>1.4871840665073599</v>
      </c>
      <c r="R459" s="110">
        <v>1.5197042076910883</v>
      </c>
      <c r="S459" s="110">
        <v>1.6805611699891372</v>
      </c>
      <c r="T459" s="110">
        <v>1.6271703481059212</v>
      </c>
      <c r="U459" s="110">
        <v>2.115518488688573</v>
      </c>
      <c r="V459" s="110">
        <v>2.090637398199243</v>
      </c>
      <c r="W459" s="110">
        <v>2.3514581511740782</v>
      </c>
      <c r="X459" s="110">
        <v>3.446223551940188</v>
      </c>
      <c r="Y459" s="110">
        <v>3.2759503601554636</v>
      </c>
      <c r="DA459" s="60" t="s">
        <v>4727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7.3927754903858584E-2</v>
      </c>
      <c r="D461" s="118">
        <f t="shared" si="239"/>
        <v>6.4918314148321263E-2</v>
      </c>
      <c r="E461" s="118">
        <f t="shared" si="239"/>
        <v>7.1101151797250767E-2</v>
      </c>
      <c r="F461" s="118">
        <f t="shared" si="239"/>
        <v>3.581601822472761E-2</v>
      </c>
      <c r="G461" s="118">
        <f t="shared" si="239"/>
        <v>4.1749447128410389E-2</v>
      </c>
      <c r="H461" s="118">
        <f t="shared" si="239"/>
        <v>2.037412035472775E-2</v>
      </c>
      <c r="I461" s="118">
        <f t="shared" si="239"/>
        <v>3.7449732802947777E-2</v>
      </c>
      <c r="J461" s="118">
        <f t="shared" si="239"/>
        <v>8.839117862488774E-2</v>
      </c>
      <c r="K461" s="118">
        <f t="shared" si="239"/>
        <v>7.6472116323760136E-2</v>
      </c>
      <c r="L461" s="118">
        <f t="shared" si="239"/>
        <v>2.4554259810789219E-2</v>
      </c>
      <c r="M461" s="118">
        <f t="shared" si="239"/>
        <v>4.9788852193717653E-3</v>
      </c>
      <c r="N461" s="118">
        <f t="shared" si="239"/>
        <v>9.574219941135104E-3</v>
      </c>
      <c r="O461" s="118">
        <f t="shared" si="239"/>
        <v>4.2963707204273775E-2</v>
      </c>
      <c r="P461" s="118">
        <f t="shared" si="239"/>
        <v>5.6188285580781434E-2</v>
      </c>
      <c r="Q461" s="118">
        <f t="shared" si="239"/>
        <v>6.1547628702541705E-2</v>
      </c>
      <c r="R461" s="118">
        <f t="shared" ref="R461:V461" si="240">R462+R465+R467+R476</f>
        <v>4.6398965095113404E-2</v>
      </c>
      <c r="S461" s="118">
        <f t="shared" si="240"/>
        <v>2.8538634873965386E-2</v>
      </c>
      <c r="T461" s="118">
        <f t="shared" si="240"/>
        <v>1.5629244164258219E-2</v>
      </c>
      <c r="U461" s="118">
        <f t="shared" si="240"/>
        <v>2.6215338946515523E-2</v>
      </c>
      <c r="V461" s="118">
        <f t="shared" si="240"/>
        <v>3.3130359028278995E-2</v>
      </c>
      <c r="W461" s="118">
        <f t="shared" ref="W461:Y461" si="241">W462+W465+W467+W476</f>
        <v>4.8117707996561926E-2</v>
      </c>
      <c r="X461" s="118">
        <f t="shared" si="241"/>
        <v>5.0720401312803289E-2</v>
      </c>
      <c r="Y461" s="118">
        <f t="shared" si="241"/>
        <v>3.0225289956495673E-2</v>
      </c>
      <c r="DA461" s="129" t="s">
        <v>4878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4879</v>
      </c>
    </row>
    <row r="463" spans="1:105" ht="12" customHeight="1" x14ac:dyDescent="0.25">
      <c r="A463" s="97" t="s">
        <v>198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4880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4881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4882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4883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4884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4885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4886</v>
      </c>
    </row>
    <row r="470" spans="1:105" ht="12" customHeight="1" x14ac:dyDescent="0.25">
      <c r="A470" s="100" t="s">
        <v>198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4887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4888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4889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4890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4891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4892</v>
      </c>
    </row>
    <row r="476" spans="1:105" ht="12" customHeight="1" x14ac:dyDescent="0.25">
      <c r="A476" s="121" t="s">
        <v>54</v>
      </c>
      <c r="B476" s="123"/>
      <c r="C476" s="123">
        <v>7.3927754903858584E-2</v>
      </c>
      <c r="D476" s="123">
        <v>6.4918314148321263E-2</v>
      </c>
      <c r="E476" s="123">
        <v>7.1101151797250767E-2</v>
      </c>
      <c r="F476" s="123">
        <v>3.581601822472761E-2</v>
      </c>
      <c r="G476" s="123">
        <v>4.1749447128410389E-2</v>
      </c>
      <c r="H476" s="123">
        <v>2.037412035472775E-2</v>
      </c>
      <c r="I476" s="123">
        <v>3.7449732802947777E-2</v>
      </c>
      <c r="J476" s="123">
        <v>8.839117862488774E-2</v>
      </c>
      <c r="K476" s="123">
        <v>7.6472116323760136E-2</v>
      </c>
      <c r="L476" s="123">
        <v>2.4554259810789219E-2</v>
      </c>
      <c r="M476" s="123">
        <v>4.9788852193717653E-3</v>
      </c>
      <c r="N476" s="123">
        <v>9.574219941135104E-3</v>
      </c>
      <c r="O476" s="123">
        <v>4.2963707204273775E-2</v>
      </c>
      <c r="P476" s="123">
        <v>5.6188285580781434E-2</v>
      </c>
      <c r="Q476" s="123">
        <v>6.1547628702541705E-2</v>
      </c>
      <c r="R476" s="123">
        <v>4.6398965095113404E-2</v>
      </c>
      <c r="S476" s="123">
        <v>2.8538634873965386E-2</v>
      </c>
      <c r="T476" s="123">
        <v>1.5629244164258219E-2</v>
      </c>
      <c r="U476" s="123">
        <v>2.6215338946515523E-2</v>
      </c>
      <c r="V476" s="123">
        <v>3.3130359028278995E-2</v>
      </c>
      <c r="W476" s="123">
        <v>4.8117707996561926E-2</v>
      </c>
      <c r="X476" s="123">
        <v>5.0720401312803289E-2</v>
      </c>
      <c r="Y476" s="123">
        <v>3.0225289956495673E-2</v>
      </c>
      <c r="DA476" s="130" t="s">
        <v>4893</v>
      </c>
    </row>
    <row r="477" spans="1:105" ht="12" customHeight="1" x14ac:dyDescent="0.25">
      <c r="A477" s="97" t="s">
        <v>50</v>
      </c>
      <c r="B477" s="99"/>
      <c r="C477" s="99">
        <v>0.55081713018854683</v>
      </c>
      <c r="D477" s="99">
        <v>0.51313176259171034</v>
      </c>
      <c r="E477" s="99">
        <v>0.57341601272183773</v>
      </c>
      <c r="F477" s="99">
        <v>0.48539883135390277</v>
      </c>
      <c r="G477" s="99">
        <v>0.52387975939274178</v>
      </c>
      <c r="H477" s="99">
        <v>0.27567859425181279</v>
      </c>
      <c r="I477" s="99">
        <v>0.36431055170316068</v>
      </c>
      <c r="J477" s="99">
        <v>0.5881175715661161</v>
      </c>
      <c r="K477" s="99">
        <v>0.71809528060135752</v>
      </c>
      <c r="L477" s="99">
        <v>0.54508330870011734</v>
      </c>
      <c r="M477" s="99">
        <v>0.447719602169461</v>
      </c>
      <c r="N477" s="99">
        <v>0.40888443577449884</v>
      </c>
      <c r="O477" s="99">
        <v>0.58577241664367441</v>
      </c>
      <c r="P477" s="99">
        <v>0.50995572298588199</v>
      </c>
      <c r="Q477" s="99">
        <v>0.65850909540233371</v>
      </c>
      <c r="R477" s="99">
        <v>0.52660964461893744</v>
      </c>
      <c r="S477" s="99">
        <v>0.60034596564175535</v>
      </c>
      <c r="T477" s="99">
        <v>0.5911987647918171</v>
      </c>
      <c r="U477" s="99">
        <v>0.77831356904156856</v>
      </c>
      <c r="V477" s="99">
        <v>0.74833625392741521</v>
      </c>
      <c r="W477" s="99">
        <v>0.90101569011337646</v>
      </c>
      <c r="X477" s="99">
        <v>1.2596176679819229</v>
      </c>
      <c r="Y477" s="99">
        <v>1.0982963611491832</v>
      </c>
      <c r="DA477" s="63" t="s">
        <v>4894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4895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217355</v>
      </c>
      <c r="C5" s="120">
        <v>233192</v>
      </c>
      <c r="D5" s="120">
        <v>261497</v>
      </c>
      <c r="E5" s="120">
        <v>290612</v>
      </c>
      <c r="F5" s="120">
        <v>319405</v>
      </c>
      <c r="G5" s="120">
        <v>346107</v>
      </c>
      <c r="H5" s="120">
        <v>366553</v>
      </c>
      <c r="I5" s="120">
        <v>382858</v>
      </c>
      <c r="J5" s="120">
        <v>396433</v>
      </c>
      <c r="K5" s="120">
        <v>408955</v>
      </c>
      <c r="L5" s="120">
        <v>422227</v>
      </c>
      <c r="M5" s="120">
        <v>437597</v>
      </c>
      <c r="N5" s="120">
        <v>458124</v>
      </c>
      <c r="O5" s="120">
        <v>481167</v>
      </c>
      <c r="P5" s="120">
        <v>505459</v>
      </c>
      <c r="Q5" s="120">
        <v>529729</v>
      </c>
      <c r="R5" s="120">
        <v>548288</v>
      </c>
      <c r="S5" s="120">
        <v>565178</v>
      </c>
      <c r="T5" s="120">
        <v>578044</v>
      </c>
      <c r="U5" s="120">
        <v>596345</v>
      </c>
      <c r="V5" s="120">
        <v>620760</v>
      </c>
      <c r="W5" s="120">
        <v>668836</v>
      </c>
      <c r="X5" s="120">
        <v>735812</v>
      </c>
      <c r="Y5" s="120">
        <v>782021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217355</v>
      </c>
      <c r="C7" s="52">
        <v>233192</v>
      </c>
      <c r="D7" s="52">
        <v>261497</v>
      </c>
      <c r="E7" s="52">
        <v>290612</v>
      </c>
      <c r="F7" s="52">
        <v>319405</v>
      </c>
      <c r="G7" s="52">
        <v>346107</v>
      </c>
      <c r="H7" s="52">
        <v>366553</v>
      </c>
      <c r="I7" s="52">
        <v>382858</v>
      </c>
      <c r="J7" s="52">
        <v>396433</v>
      </c>
      <c r="K7" s="52">
        <v>408955</v>
      </c>
      <c r="L7" s="52">
        <v>422227</v>
      </c>
      <c r="M7" s="52">
        <v>437597</v>
      </c>
      <c r="N7" s="52">
        <v>458124</v>
      </c>
      <c r="O7" s="52">
        <v>481167</v>
      </c>
      <c r="P7" s="52">
        <v>505459</v>
      </c>
      <c r="Q7" s="52">
        <v>529729</v>
      </c>
      <c r="R7" s="52">
        <v>548288</v>
      </c>
      <c r="S7" s="52">
        <v>565178</v>
      </c>
      <c r="T7" s="52">
        <v>578044</v>
      </c>
      <c r="U7" s="52">
        <v>596345</v>
      </c>
      <c r="V7" s="52">
        <v>620760</v>
      </c>
      <c r="W7" s="52">
        <v>668836</v>
      </c>
      <c r="X7" s="52">
        <v>735812</v>
      </c>
      <c r="Y7" s="52">
        <v>782021</v>
      </c>
      <c r="DA7" s="63" t="s">
        <v>1120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51125</v>
      </c>
      <c r="C9" s="52">
        <v>55023</v>
      </c>
      <c r="D9" s="52">
        <v>60641</v>
      </c>
      <c r="E9" s="52">
        <v>67478</v>
      </c>
      <c r="F9" s="52">
        <v>75378</v>
      </c>
      <c r="G9" s="52">
        <v>84484</v>
      </c>
      <c r="H9" s="52">
        <v>90812</v>
      </c>
      <c r="I9" s="52">
        <v>94204</v>
      </c>
      <c r="J9" s="52">
        <v>99556</v>
      </c>
      <c r="K9" s="52">
        <v>99563</v>
      </c>
      <c r="L9" s="52">
        <v>97636</v>
      </c>
      <c r="M9" s="52">
        <v>95569</v>
      </c>
      <c r="N9" s="52">
        <v>97161</v>
      </c>
      <c r="O9" s="52">
        <v>102318</v>
      </c>
      <c r="P9" s="52">
        <v>106339</v>
      </c>
      <c r="Q9" s="52">
        <v>120439</v>
      </c>
      <c r="R9" s="52">
        <v>131953</v>
      </c>
      <c r="S9" s="52">
        <v>137644</v>
      </c>
      <c r="T9" s="52">
        <v>145656</v>
      </c>
      <c r="U9" s="52">
        <v>155134</v>
      </c>
      <c r="V9" s="52">
        <v>166023</v>
      </c>
      <c r="W9" s="52">
        <v>182504</v>
      </c>
      <c r="X9" s="52">
        <v>192886</v>
      </c>
      <c r="Y9" s="52">
        <v>237885</v>
      </c>
      <c r="DA9" s="63" t="s">
        <v>1121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1122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1123</v>
      </c>
    </row>
    <row r="13" spans="1:105" ht="12" customHeight="1" x14ac:dyDescent="0.25">
      <c r="A13" s="97" t="s">
        <v>122</v>
      </c>
      <c r="B13" s="52">
        <v>214005</v>
      </c>
      <c r="C13" s="52">
        <v>229555</v>
      </c>
      <c r="D13" s="52">
        <v>257521</v>
      </c>
      <c r="E13" s="52">
        <v>286346</v>
      </c>
      <c r="F13" s="52">
        <v>314585</v>
      </c>
      <c r="G13" s="52">
        <v>340456</v>
      </c>
      <c r="H13" s="52">
        <v>358962</v>
      </c>
      <c r="I13" s="52">
        <v>374344</v>
      </c>
      <c r="J13" s="52">
        <v>386013</v>
      </c>
      <c r="K13" s="52">
        <v>397683</v>
      </c>
      <c r="L13" s="52">
        <v>409592</v>
      </c>
      <c r="M13" s="52">
        <v>423846</v>
      </c>
      <c r="N13" s="52">
        <v>442638</v>
      </c>
      <c r="O13" s="52">
        <v>463314</v>
      </c>
      <c r="P13" s="52">
        <v>484450</v>
      </c>
      <c r="Q13" s="52">
        <v>506337</v>
      </c>
      <c r="R13" s="52">
        <v>521565</v>
      </c>
      <c r="S13" s="52">
        <v>535391</v>
      </c>
      <c r="T13" s="52">
        <v>544270</v>
      </c>
      <c r="U13" s="52">
        <v>558696</v>
      </c>
      <c r="V13" s="52">
        <v>578079</v>
      </c>
      <c r="W13" s="52">
        <v>620624</v>
      </c>
      <c r="X13" s="52">
        <v>680336</v>
      </c>
      <c r="Y13" s="52">
        <v>720795</v>
      </c>
      <c r="DA13" s="63" t="s">
        <v>1124</v>
      </c>
    </row>
    <row r="14" spans="1:105" ht="12" customHeight="1" x14ac:dyDescent="0.25">
      <c r="A14" s="97" t="s">
        <v>121</v>
      </c>
      <c r="B14" s="52">
        <v>3350</v>
      </c>
      <c r="C14" s="52">
        <v>3637</v>
      </c>
      <c r="D14" s="52">
        <v>3976</v>
      </c>
      <c r="E14" s="52">
        <v>4266</v>
      </c>
      <c r="F14" s="52">
        <v>4820</v>
      </c>
      <c r="G14" s="52">
        <v>5651</v>
      </c>
      <c r="H14" s="52">
        <v>7591</v>
      </c>
      <c r="I14" s="52">
        <v>8514</v>
      </c>
      <c r="J14" s="52">
        <v>10420</v>
      </c>
      <c r="K14" s="52">
        <v>11272</v>
      </c>
      <c r="L14" s="52">
        <v>12635</v>
      </c>
      <c r="M14" s="52">
        <v>13751</v>
      </c>
      <c r="N14" s="52">
        <v>15486</v>
      </c>
      <c r="O14" s="52">
        <v>17853</v>
      </c>
      <c r="P14" s="52">
        <v>21009</v>
      </c>
      <c r="Q14" s="52">
        <v>23392</v>
      </c>
      <c r="R14" s="52">
        <v>26723</v>
      </c>
      <c r="S14" s="52">
        <v>29787</v>
      </c>
      <c r="T14" s="52">
        <v>33774</v>
      </c>
      <c r="U14" s="52">
        <v>37649</v>
      </c>
      <c r="V14" s="52">
        <v>42681</v>
      </c>
      <c r="W14" s="52">
        <v>48212</v>
      </c>
      <c r="X14" s="52">
        <v>55476</v>
      </c>
      <c r="Y14" s="52">
        <v>61226</v>
      </c>
      <c r="DA14" s="63" t="s">
        <v>1125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21585</v>
      </c>
      <c r="C16" s="52">
        <v>24896</v>
      </c>
      <c r="D16" s="52">
        <v>29401</v>
      </c>
      <c r="E16" s="52">
        <v>33839</v>
      </c>
      <c r="F16" s="52">
        <v>34931</v>
      </c>
      <c r="G16" s="52">
        <v>36053</v>
      </c>
      <c r="H16" s="52">
        <v>35989</v>
      </c>
      <c r="I16" s="52">
        <v>37255</v>
      </c>
      <c r="J16" s="52">
        <v>40879</v>
      </c>
      <c r="K16" s="52">
        <v>41741</v>
      </c>
      <c r="L16" s="52">
        <v>38425</v>
      </c>
      <c r="M16" s="52">
        <v>32028</v>
      </c>
      <c r="N16" s="52">
        <v>29286</v>
      </c>
      <c r="O16" s="52">
        <v>30123</v>
      </c>
      <c r="P16" s="52">
        <v>33914</v>
      </c>
      <c r="Q16" s="52">
        <v>36185</v>
      </c>
      <c r="R16" s="52">
        <v>38038</v>
      </c>
      <c r="S16" s="52">
        <v>37725</v>
      </c>
      <c r="T16" s="52">
        <v>36469</v>
      </c>
      <c r="U16" s="52">
        <v>35890</v>
      </c>
      <c r="V16" s="52">
        <v>35270</v>
      </c>
      <c r="W16" s="52">
        <v>35450</v>
      </c>
      <c r="X16" s="52">
        <v>34504</v>
      </c>
      <c r="Y16" s="52">
        <v>32076</v>
      </c>
      <c r="DA16" s="63" t="s">
        <v>1126</v>
      </c>
    </row>
    <row r="17" spans="1:105" ht="12" customHeight="1" x14ac:dyDescent="0.25">
      <c r="A17" s="109" t="s">
        <v>120</v>
      </c>
      <c r="B17" s="36">
        <v>195770</v>
      </c>
      <c r="C17" s="36">
        <v>208296</v>
      </c>
      <c r="D17" s="36">
        <v>232096</v>
      </c>
      <c r="E17" s="36">
        <v>256773</v>
      </c>
      <c r="F17" s="36">
        <v>284474</v>
      </c>
      <c r="G17" s="36">
        <v>310054</v>
      </c>
      <c r="H17" s="36">
        <v>330564</v>
      </c>
      <c r="I17" s="36">
        <v>345603</v>
      </c>
      <c r="J17" s="36">
        <v>355554</v>
      </c>
      <c r="K17" s="36">
        <v>367214</v>
      </c>
      <c r="L17" s="36">
        <v>383802</v>
      </c>
      <c r="M17" s="36">
        <v>405569</v>
      </c>
      <c r="N17" s="36">
        <v>428838</v>
      </c>
      <c r="O17" s="36">
        <v>451044</v>
      </c>
      <c r="P17" s="36">
        <v>471545</v>
      </c>
      <c r="Q17" s="36">
        <v>493544</v>
      </c>
      <c r="R17" s="36">
        <v>510250</v>
      </c>
      <c r="S17" s="36">
        <v>527453</v>
      </c>
      <c r="T17" s="36">
        <v>541575</v>
      </c>
      <c r="U17" s="36">
        <v>560455</v>
      </c>
      <c r="V17" s="36">
        <v>585490</v>
      </c>
      <c r="W17" s="36">
        <v>633386</v>
      </c>
      <c r="X17" s="36">
        <v>701308</v>
      </c>
      <c r="Y17" s="36">
        <v>749945</v>
      </c>
      <c r="DA17" s="60" t="s">
        <v>1127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1205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16981</v>
      </c>
      <c r="D21" s="52">
        <v>16989</v>
      </c>
      <c r="E21" s="52">
        <v>17049</v>
      </c>
      <c r="F21" s="52">
        <v>17220</v>
      </c>
      <c r="G21" s="52">
        <v>17578</v>
      </c>
      <c r="H21" s="52">
        <v>18183</v>
      </c>
      <c r="I21" s="52">
        <v>19098</v>
      </c>
      <c r="J21" s="52">
        <v>20386</v>
      </c>
      <c r="K21" s="52">
        <v>22102</v>
      </c>
      <c r="L21" s="52">
        <v>24278</v>
      </c>
      <c r="M21" s="52">
        <v>26989</v>
      </c>
      <c r="N21" s="52">
        <v>30270</v>
      </c>
      <c r="O21" s="52">
        <v>30813</v>
      </c>
      <c r="P21" s="52">
        <v>21862</v>
      </c>
      <c r="Q21" s="52">
        <v>27305</v>
      </c>
      <c r="R21" s="52">
        <v>33592</v>
      </c>
      <c r="S21" s="52">
        <v>40836</v>
      </c>
      <c r="T21" s="52">
        <v>42540</v>
      </c>
      <c r="U21" s="52">
        <v>42036</v>
      </c>
      <c r="V21" s="52">
        <v>41357</v>
      </c>
      <c r="W21" s="52">
        <v>40723</v>
      </c>
      <c r="X21" s="52">
        <v>40462</v>
      </c>
      <c r="Y21" s="52">
        <v>41481</v>
      </c>
      <c r="DA21" s="63" t="s">
        <v>1206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7988</v>
      </c>
      <c r="D23" s="52">
        <v>8012</v>
      </c>
      <c r="E23" s="52">
        <v>8178</v>
      </c>
      <c r="F23" s="52">
        <v>8643</v>
      </c>
      <c r="G23" s="52">
        <v>9589</v>
      </c>
      <c r="H23" s="52">
        <v>11212</v>
      </c>
      <c r="I23" s="52">
        <v>8917</v>
      </c>
      <c r="J23" s="52">
        <v>9319</v>
      </c>
      <c r="K23" s="52">
        <v>14134</v>
      </c>
      <c r="L23" s="52">
        <v>15950</v>
      </c>
      <c r="M23" s="52">
        <v>16038</v>
      </c>
      <c r="N23" s="52">
        <v>16319</v>
      </c>
      <c r="O23" s="52">
        <v>18001</v>
      </c>
      <c r="P23" s="52">
        <v>15860</v>
      </c>
      <c r="Q23" s="52">
        <v>13855</v>
      </c>
      <c r="R23" s="52">
        <v>13479</v>
      </c>
      <c r="S23" s="52">
        <v>15278</v>
      </c>
      <c r="T23" s="52">
        <v>17905</v>
      </c>
      <c r="U23" s="52">
        <v>19465</v>
      </c>
      <c r="V23" s="52">
        <v>22410</v>
      </c>
      <c r="W23" s="52">
        <v>23513</v>
      </c>
      <c r="X23" s="52">
        <v>27512</v>
      </c>
      <c r="Y23" s="52">
        <v>33026</v>
      </c>
      <c r="DA23" s="63" t="s">
        <v>1207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1208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1209</v>
      </c>
    </row>
    <row r="27" spans="1:105" ht="12" customHeight="1" x14ac:dyDescent="0.25">
      <c r="A27" s="97" t="s">
        <v>122</v>
      </c>
      <c r="B27" s="52"/>
      <c r="C27" s="52">
        <v>33438</v>
      </c>
      <c r="D27" s="52">
        <v>33535</v>
      </c>
      <c r="E27" s="52">
        <v>34227</v>
      </c>
      <c r="F27" s="52">
        <v>36220</v>
      </c>
      <c r="G27" s="52">
        <v>40247</v>
      </c>
      <c r="H27" s="52">
        <v>47071</v>
      </c>
      <c r="I27" s="52">
        <v>37390</v>
      </c>
      <c r="J27" s="52">
        <v>43974</v>
      </c>
      <c r="K27" s="52">
        <v>58096</v>
      </c>
      <c r="L27" s="52">
        <v>63417</v>
      </c>
      <c r="M27" s="52">
        <v>64998</v>
      </c>
      <c r="N27" s="52">
        <v>66210</v>
      </c>
      <c r="O27" s="52">
        <v>64640</v>
      </c>
      <c r="P27" s="52">
        <v>54962</v>
      </c>
      <c r="Q27" s="52">
        <v>61401</v>
      </c>
      <c r="R27" s="52">
        <v>68860</v>
      </c>
      <c r="S27" s="52">
        <v>78385</v>
      </c>
      <c r="T27" s="52">
        <v>82673</v>
      </c>
      <c r="U27" s="52">
        <v>84832</v>
      </c>
      <c r="V27" s="52">
        <v>85958</v>
      </c>
      <c r="W27" s="52">
        <v>85086</v>
      </c>
      <c r="X27" s="52">
        <v>84108</v>
      </c>
      <c r="Y27" s="52">
        <v>88143</v>
      </c>
      <c r="DA27" s="63" t="s">
        <v>1210</v>
      </c>
    </row>
    <row r="28" spans="1:105" ht="12" customHeight="1" x14ac:dyDescent="0.25">
      <c r="A28" s="97" t="s">
        <v>121</v>
      </c>
      <c r="B28" s="52"/>
      <c r="C28" s="52">
        <v>523</v>
      </c>
      <c r="D28" s="52">
        <v>526</v>
      </c>
      <c r="E28" s="52">
        <v>535</v>
      </c>
      <c r="F28" s="52">
        <v>568</v>
      </c>
      <c r="G28" s="52">
        <v>627</v>
      </c>
      <c r="H28" s="52">
        <v>729</v>
      </c>
      <c r="I28" s="52">
        <v>581</v>
      </c>
      <c r="J28" s="52">
        <v>751</v>
      </c>
      <c r="K28" s="52">
        <v>998</v>
      </c>
      <c r="L28" s="52">
        <v>1175</v>
      </c>
      <c r="M28" s="52">
        <v>1429</v>
      </c>
      <c r="N28" s="52">
        <v>1797</v>
      </c>
      <c r="O28" s="52">
        <v>2084</v>
      </c>
      <c r="P28" s="52">
        <v>1994</v>
      </c>
      <c r="Q28" s="52">
        <v>2139</v>
      </c>
      <c r="R28" s="52">
        <v>2596</v>
      </c>
      <c r="S28" s="52">
        <v>2831</v>
      </c>
      <c r="T28" s="52">
        <v>3448</v>
      </c>
      <c r="U28" s="52">
        <v>3951</v>
      </c>
      <c r="V28" s="52">
        <v>4659</v>
      </c>
      <c r="W28" s="52">
        <v>5259</v>
      </c>
      <c r="X28" s="52">
        <v>5628</v>
      </c>
      <c r="Y28" s="52">
        <v>6035</v>
      </c>
      <c r="DA28" s="63" t="s">
        <v>1211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3373</v>
      </c>
      <c r="D30" s="52">
        <v>3384</v>
      </c>
      <c r="E30" s="52">
        <v>3481</v>
      </c>
      <c r="F30" s="52">
        <v>3746</v>
      </c>
      <c r="G30" s="52">
        <v>4262</v>
      </c>
      <c r="H30" s="52">
        <v>5109</v>
      </c>
      <c r="I30" s="52">
        <v>4311</v>
      </c>
      <c r="J30" s="52">
        <v>5138</v>
      </c>
      <c r="K30" s="52">
        <v>6763</v>
      </c>
      <c r="L30" s="52">
        <v>6821</v>
      </c>
      <c r="M30" s="52">
        <v>7314</v>
      </c>
      <c r="N30" s="52">
        <v>4800</v>
      </c>
      <c r="O30" s="52">
        <v>5739</v>
      </c>
      <c r="P30" s="52">
        <v>5158</v>
      </c>
      <c r="Q30" s="52">
        <v>5925</v>
      </c>
      <c r="R30" s="52">
        <v>6076</v>
      </c>
      <c r="S30" s="52">
        <v>4976</v>
      </c>
      <c r="T30" s="52">
        <v>3871</v>
      </c>
      <c r="U30" s="52">
        <v>4185</v>
      </c>
      <c r="V30" s="52">
        <v>5708</v>
      </c>
      <c r="W30" s="52">
        <v>7205</v>
      </c>
      <c r="X30" s="52">
        <v>7253</v>
      </c>
      <c r="Y30" s="52">
        <v>6281</v>
      </c>
      <c r="DA30" s="63" t="s">
        <v>1212</v>
      </c>
    </row>
    <row r="31" spans="1:105" ht="12" customHeight="1" x14ac:dyDescent="0.25">
      <c r="A31" s="109" t="s">
        <v>120</v>
      </c>
      <c r="B31" s="36"/>
      <c r="C31" s="36">
        <v>30589</v>
      </c>
      <c r="D31" s="36">
        <v>30673</v>
      </c>
      <c r="E31" s="36">
        <v>31285</v>
      </c>
      <c r="F31" s="36">
        <v>33041</v>
      </c>
      <c r="G31" s="36">
        <v>36612</v>
      </c>
      <c r="H31" s="36">
        <v>42688</v>
      </c>
      <c r="I31" s="36">
        <v>33661</v>
      </c>
      <c r="J31" s="36">
        <v>39585</v>
      </c>
      <c r="K31" s="36">
        <v>52332</v>
      </c>
      <c r="L31" s="36">
        <v>57777</v>
      </c>
      <c r="M31" s="36">
        <v>59846</v>
      </c>
      <c r="N31" s="36">
        <v>62596</v>
      </c>
      <c r="O31" s="36">
        <v>60949</v>
      </c>
      <c r="P31" s="36">
        <v>51802</v>
      </c>
      <c r="Q31" s="36">
        <v>57577</v>
      </c>
      <c r="R31" s="36">
        <v>65412</v>
      </c>
      <c r="S31" s="36">
        <v>76292</v>
      </c>
      <c r="T31" s="36">
        <v>82269</v>
      </c>
      <c r="U31" s="36">
        <v>84643</v>
      </c>
      <c r="V31" s="36">
        <v>84856</v>
      </c>
      <c r="W31" s="36">
        <v>83116</v>
      </c>
      <c r="X31" s="36">
        <v>82505</v>
      </c>
      <c r="Y31" s="36">
        <v>87914</v>
      </c>
      <c r="DA31" s="60" t="s">
        <v>1213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1292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32818</v>
      </c>
      <c r="D35" s="52">
        <v>45294</v>
      </c>
      <c r="E35" s="52">
        <v>46164</v>
      </c>
      <c r="F35" s="52">
        <v>46013</v>
      </c>
      <c r="G35" s="52">
        <v>44280</v>
      </c>
      <c r="H35" s="52">
        <v>38629</v>
      </c>
      <c r="I35" s="52">
        <v>35403</v>
      </c>
      <c r="J35" s="52">
        <v>33961</v>
      </c>
      <c r="K35" s="52">
        <v>34624</v>
      </c>
      <c r="L35" s="52">
        <v>37550</v>
      </c>
      <c r="M35" s="52">
        <v>42359</v>
      </c>
      <c r="N35" s="52">
        <v>50797</v>
      </c>
      <c r="O35" s="52">
        <v>53856</v>
      </c>
      <c r="P35" s="52">
        <v>46154</v>
      </c>
      <c r="Q35" s="52">
        <v>51575</v>
      </c>
      <c r="R35" s="52">
        <v>52151</v>
      </c>
      <c r="S35" s="52">
        <v>57726</v>
      </c>
      <c r="T35" s="52">
        <v>55406</v>
      </c>
      <c r="U35" s="52">
        <v>60337</v>
      </c>
      <c r="V35" s="52">
        <v>65772</v>
      </c>
      <c r="W35" s="52">
        <v>88799</v>
      </c>
      <c r="X35" s="52">
        <v>107438</v>
      </c>
      <c r="Y35" s="52">
        <v>87690</v>
      </c>
      <c r="DA35" s="63" t="s">
        <v>1293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11886</v>
      </c>
      <c r="D37" s="52">
        <v>13630</v>
      </c>
      <c r="E37" s="52">
        <v>15015</v>
      </c>
      <c r="F37" s="52">
        <v>16543</v>
      </c>
      <c r="G37" s="52">
        <v>18695</v>
      </c>
      <c r="H37" s="52">
        <v>17540</v>
      </c>
      <c r="I37" s="52">
        <v>12309</v>
      </c>
      <c r="J37" s="52">
        <v>14671</v>
      </c>
      <c r="K37" s="52">
        <v>14141</v>
      </c>
      <c r="L37" s="52">
        <v>14023</v>
      </c>
      <c r="M37" s="52">
        <v>13971</v>
      </c>
      <c r="N37" s="52">
        <v>17911</v>
      </c>
      <c r="O37" s="52">
        <v>23158</v>
      </c>
      <c r="P37" s="52">
        <v>19881</v>
      </c>
      <c r="Q37" s="52">
        <v>27955</v>
      </c>
      <c r="R37" s="52">
        <v>24993</v>
      </c>
      <c r="S37" s="52">
        <v>20969</v>
      </c>
      <c r="T37" s="52">
        <v>25917</v>
      </c>
      <c r="U37" s="52">
        <v>28943</v>
      </c>
      <c r="V37" s="52">
        <v>33299</v>
      </c>
      <c r="W37" s="52">
        <v>39994</v>
      </c>
      <c r="X37" s="52">
        <v>37894</v>
      </c>
      <c r="Y37" s="52">
        <v>78025</v>
      </c>
      <c r="DA37" s="63" t="s">
        <v>1294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1295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1296</v>
      </c>
    </row>
    <row r="41" spans="1:105" ht="12" customHeight="1" x14ac:dyDescent="0.25">
      <c r="A41" s="97" t="s">
        <v>122</v>
      </c>
      <c r="B41" s="52"/>
      <c r="C41" s="52">
        <v>48988</v>
      </c>
      <c r="D41" s="52">
        <v>61501</v>
      </c>
      <c r="E41" s="52">
        <v>63052</v>
      </c>
      <c r="F41" s="52">
        <v>64459</v>
      </c>
      <c r="G41" s="52">
        <v>66118</v>
      </c>
      <c r="H41" s="52">
        <v>65577</v>
      </c>
      <c r="I41" s="52">
        <v>52772</v>
      </c>
      <c r="J41" s="52">
        <v>55643</v>
      </c>
      <c r="K41" s="52">
        <v>69766</v>
      </c>
      <c r="L41" s="52">
        <v>75326</v>
      </c>
      <c r="M41" s="52">
        <v>79252</v>
      </c>
      <c r="N41" s="52">
        <v>85002</v>
      </c>
      <c r="O41" s="52">
        <v>85316</v>
      </c>
      <c r="P41" s="52">
        <v>76098</v>
      </c>
      <c r="Q41" s="52">
        <v>83288</v>
      </c>
      <c r="R41" s="52">
        <v>84088</v>
      </c>
      <c r="S41" s="52">
        <v>92211</v>
      </c>
      <c r="T41" s="52">
        <v>91552</v>
      </c>
      <c r="U41" s="52">
        <v>99258</v>
      </c>
      <c r="V41" s="52">
        <v>105341</v>
      </c>
      <c r="W41" s="52">
        <v>127631</v>
      </c>
      <c r="X41" s="52">
        <v>143820</v>
      </c>
      <c r="Y41" s="52">
        <v>128602</v>
      </c>
      <c r="DA41" s="63" t="s">
        <v>1297</v>
      </c>
    </row>
    <row r="42" spans="1:105" ht="12" customHeight="1" x14ac:dyDescent="0.25">
      <c r="A42" s="97" t="s">
        <v>121</v>
      </c>
      <c r="B42" s="52"/>
      <c r="C42" s="52">
        <v>810</v>
      </c>
      <c r="D42" s="52">
        <v>865</v>
      </c>
      <c r="E42" s="52">
        <v>825</v>
      </c>
      <c r="F42" s="52">
        <v>1122</v>
      </c>
      <c r="G42" s="52">
        <v>1458</v>
      </c>
      <c r="H42" s="52">
        <v>2669</v>
      </c>
      <c r="I42" s="52">
        <v>1504</v>
      </c>
      <c r="J42" s="52">
        <v>2657</v>
      </c>
      <c r="K42" s="52">
        <v>1850</v>
      </c>
      <c r="L42" s="52">
        <v>2538</v>
      </c>
      <c r="M42" s="52">
        <v>2545</v>
      </c>
      <c r="N42" s="52">
        <v>3532</v>
      </c>
      <c r="O42" s="52">
        <v>4451</v>
      </c>
      <c r="P42" s="52">
        <v>5150</v>
      </c>
      <c r="Q42" s="52">
        <v>4522</v>
      </c>
      <c r="R42" s="52">
        <v>5927</v>
      </c>
      <c r="S42" s="52">
        <v>5895</v>
      </c>
      <c r="T42" s="52">
        <v>7435</v>
      </c>
      <c r="U42" s="52">
        <v>7826</v>
      </c>
      <c r="V42" s="52">
        <v>9691</v>
      </c>
      <c r="W42" s="52">
        <v>10790</v>
      </c>
      <c r="X42" s="52">
        <v>12892</v>
      </c>
      <c r="Y42" s="52">
        <v>11785</v>
      </c>
      <c r="DA42" s="63" t="s">
        <v>1298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6684</v>
      </c>
      <c r="D44" s="52">
        <v>7889</v>
      </c>
      <c r="E44" s="52">
        <v>7919</v>
      </c>
      <c r="F44" s="52">
        <v>4838</v>
      </c>
      <c r="G44" s="52">
        <v>5384</v>
      </c>
      <c r="H44" s="52">
        <v>5045</v>
      </c>
      <c r="I44" s="52">
        <v>5577</v>
      </c>
      <c r="J44" s="52">
        <v>8762</v>
      </c>
      <c r="K44" s="52">
        <v>7625</v>
      </c>
      <c r="L44" s="52">
        <v>3505</v>
      </c>
      <c r="M44" s="52">
        <v>917</v>
      </c>
      <c r="N44" s="52">
        <v>2058</v>
      </c>
      <c r="O44" s="52">
        <v>6576</v>
      </c>
      <c r="P44" s="52">
        <v>8949</v>
      </c>
      <c r="Q44" s="52">
        <v>8196</v>
      </c>
      <c r="R44" s="52">
        <v>7929</v>
      </c>
      <c r="S44" s="52">
        <v>4663</v>
      </c>
      <c r="T44" s="52">
        <v>2615</v>
      </c>
      <c r="U44" s="52">
        <v>3606</v>
      </c>
      <c r="V44" s="52">
        <v>5088</v>
      </c>
      <c r="W44" s="52">
        <v>7385</v>
      </c>
      <c r="X44" s="52">
        <v>6307</v>
      </c>
      <c r="Y44" s="52">
        <v>3853</v>
      </c>
      <c r="DA44" s="63" t="s">
        <v>1299</v>
      </c>
    </row>
    <row r="45" spans="1:105" ht="12" customHeight="1" x14ac:dyDescent="0.25">
      <c r="A45" s="109" t="s">
        <v>120</v>
      </c>
      <c r="B45" s="36"/>
      <c r="C45" s="36">
        <v>43115</v>
      </c>
      <c r="D45" s="36">
        <v>54473</v>
      </c>
      <c r="E45" s="36">
        <v>55962</v>
      </c>
      <c r="F45" s="36">
        <v>60742</v>
      </c>
      <c r="G45" s="36">
        <v>62192</v>
      </c>
      <c r="H45" s="36">
        <v>63198</v>
      </c>
      <c r="I45" s="36">
        <v>48700</v>
      </c>
      <c r="J45" s="36">
        <v>49536</v>
      </c>
      <c r="K45" s="36">
        <v>63992</v>
      </c>
      <c r="L45" s="36">
        <v>74365</v>
      </c>
      <c r="M45" s="36">
        <v>81613</v>
      </c>
      <c r="N45" s="36">
        <v>85865</v>
      </c>
      <c r="O45" s="36">
        <v>83155</v>
      </c>
      <c r="P45" s="36">
        <v>72303</v>
      </c>
      <c r="Q45" s="36">
        <v>79576</v>
      </c>
      <c r="R45" s="36">
        <v>82118</v>
      </c>
      <c r="S45" s="36">
        <v>93495</v>
      </c>
      <c r="T45" s="36">
        <v>96391</v>
      </c>
      <c r="U45" s="36">
        <v>103523</v>
      </c>
      <c r="V45" s="36">
        <v>109891</v>
      </c>
      <c r="W45" s="36">
        <v>131012</v>
      </c>
      <c r="X45" s="36">
        <v>150427</v>
      </c>
      <c r="Y45" s="36">
        <v>136551</v>
      </c>
      <c r="DA45" s="60" t="s">
        <v>1300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13106</v>
      </c>
      <c r="D49" s="52">
        <v>18640</v>
      </c>
      <c r="E49" s="52">
        <v>19196</v>
      </c>
      <c r="F49" s="52">
        <v>19523</v>
      </c>
      <c r="G49" s="52">
        <v>14481</v>
      </c>
      <c r="H49" s="52">
        <v>13214</v>
      </c>
      <c r="I49" s="52">
        <v>12169</v>
      </c>
      <c r="J49" s="52">
        <v>12095</v>
      </c>
      <c r="K49" s="52">
        <v>11256</v>
      </c>
      <c r="L49" s="52">
        <v>11951</v>
      </c>
      <c r="M49" s="52">
        <v>12139</v>
      </c>
      <c r="N49" s="52">
        <v>14389</v>
      </c>
      <c r="O49" s="52">
        <v>16004</v>
      </c>
      <c r="P49" s="52">
        <v>24710</v>
      </c>
      <c r="Q49" s="52">
        <v>25044</v>
      </c>
      <c r="R49" s="52">
        <v>17403</v>
      </c>
      <c r="S49" s="52">
        <v>19862</v>
      </c>
      <c r="T49" s="52">
        <v>18599</v>
      </c>
      <c r="U49" s="52">
        <v>24276</v>
      </c>
      <c r="V49" s="52">
        <v>21555</v>
      </c>
      <c r="W49" s="52">
        <v>35296</v>
      </c>
      <c r="X49" s="52">
        <v>44690</v>
      </c>
      <c r="Y49" s="52">
        <v>32076</v>
      </c>
      <c r="DA49" s="63" t="s">
        <v>1380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3637</v>
      </c>
      <c r="D51" s="52">
        <v>4653</v>
      </c>
      <c r="E51" s="52">
        <v>3068</v>
      </c>
      <c r="F51" s="52">
        <v>4158</v>
      </c>
      <c r="G51" s="52">
        <v>4751</v>
      </c>
      <c r="H51" s="52">
        <v>3657</v>
      </c>
      <c r="I51" s="52">
        <v>2524</v>
      </c>
      <c r="J51" s="52">
        <v>4862</v>
      </c>
      <c r="K51" s="52">
        <v>2227</v>
      </c>
      <c r="L51" s="52">
        <v>3089</v>
      </c>
      <c r="M51" s="52">
        <v>1951</v>
      </c>
      <c r="N51" s="52">
        <v>4521</v>
      </c>
      <c r="O51" s="52">
        <v>5816</v>
      </c>
      <c r="P51" s="52">
        <v>4947</v>
      </c>
      <c r="Q51" s="52">
        <v>7824</v>
      </c>
      <c r="R51" s="52">
        <v>3121</v>
      </c>
      <c r="S51" s="52">
        <v>2601</v>
      </c>
      <c r="T51" s="52">
        <v>4690</v>
      </c>
      <c r="U51" s="52">
        <v>7672</v>
      </c>
      <c r="V51" s="52">
        <v>10912</v>
      </c>
      <c r="W51" s="52">
        <v>19414</v>
      </c>
      <c r="X51" s="52">
        <v>10813</v>
      </c>
      <c r="Y51" s="52">
        <v>25500</v>
      </c>
      <c r="DA51" s="63" t="s">
        <v>1381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1382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1383</v>
      </c>
    </row>
    <row r="55" spans="1:105" ht="12" customHeight="1" x14ac:dyDescent="0.25">
      <c r="A55" s="108" t="s">
        <v>122</v>
      </c>
      <c r="B55" s="52"/>
      <c r="C55" s="52">
        <v>12893</v>
      </c>
      <c r="D55" s="52">
        <v>18381</v>
      </c>
      <c r="E55" s="52">
        <v>18948</v>
      </c>
      <c r="F55" s="52">
        <v>19189</v>
      </c>
      <c r="G55" s="52">
        <v>14169</v>
      </c>
      <c r="H55" s="52">
        <v>12697</v>
      </c>
      <c r="I55" s="52">
        <v>11832</v>
      </c>
      <c r="J55" s="52">
        <v>11544</v>
      </c>
      <c r="K55" s="52">
        <v>10965</v>
      </c>
      <c r="L55" s="52">
        <v>11561</v>
      </c>
      <c r="M55" s="52">
        <v>11761</v>
      </c>
      <c r="N55" s="52">
        <v>13815</v>
      </c>
      <c r="O55" s="52">
        <v>15210</v>
      </c>
      <c r="P55" s="52">
        <v>23143</v>
      </c>
      <c r="Q55" s="52">
        <v>23753</v>
      </c>
      <c r="R55" s="52">
        <v>16256</v>
      </c>
      <c r="S55" s="52">
        <v>18668</v>
      </c>
      <c r="T55" s="52">
        <v>17201</v>
      </c>
      <c r="U55" s="52">
        <v>22500</v>
      </c>
      <c r="V55" s="52">
        <v>19738</v>
      </c>
      <c r="W55" s="52">
        <v>32543</v>
      </c>
      <c r="X55" s="52">
        <v>41012</v>
      </c>
      <c r="Y55" s="52">
        <v>29383</v>
      </c>
      <c r="DA55" s="63" t="s">
        <v>1384</v>
      </c>
    </row>
    <row r="56" spans="1:105" ht="12" customHeight="1" x14ac:dyDescent="0.25">
      <c r="A56" s="108" t="s">
        <v>121</v>
      </c>
      <c r="B56" s="52"/>
      <c r="C56" s="52">
        <v>213</v>
      </c>
      <c r="D56" s="52">
        <v>259</v>
      </c>
      <c r="E56" s="52">
        <v>248</v>
      </c>
      <c r="F56" s="52">
        <v>334</v>
      </c>
      <c r="G56" s="52">
        <v>312</v>
      </c>
      <c r="H56" s="52">
        <v>517</v>
      </c>
      <c r="I56" s="52">
        <v>337</v>
      </c>
      <c r="J56" s="52">
        <v>551</v>
      </c>
      <c r="K56" s="52">
        <v>291</v>
      </c>
      <c r="L56" s="52">
        <v>390</v>
      </c>
      <c r="M56" s="52">
        <v>378</v>
      </c>
      <c r="N56" s="52">
        <v>574</v>
      </c>
      <c r="O56" s="52">
        <v>794</v>
      </c>
      <c r="P56" s="52">
        <v>1567</v>
      </c>
      <c r="Q56" s="52">
        <v>1291</v>
      </c>
      <c r="R56" s="52">
        <v>1147</v>
      </c>
      <c r="S56" s="52">
        <v>1194</v>
      </c>
      <c r="T56" s="52">
        <v>1398</v>
      </c>
      <c r="U56" s="52">
        <v>1776</v>
      </c>
      <c r="V56" s="52">
        <v>1817</v>
      </c>
      <c r="W56" s="52">
        <v>2753</v>
      </c>
      <c r="X56" s="52">
        <v>3678</v>
      </c>
      <c r="Y56" s="52">
        <v>2693</v>
      </c>
      <c r="DA56" s="63" t="s">
        <v>1385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1759</v>
      </c>
      <c r="D58" s="52">
        <v>2358</v>
      </c>
      <c r="E58" s="52">
        <v>2380</v>
      </c>
      <c r="F58" s="52">
        <v>1441</v>
      </c>
      <c r="G58" s="52">
        <v>1154</v>
      </c>
      <c r="H58" s="52">
        <v>977</v>
      </c>
      <c r="I58" s="52">
        <v>1251</v>
      </c>
      <c r="J58" s="52">
        <v>1818</v>
      </c>
      <c r="K58" s="52">
        <v>1199</v>
      </c>
      <c r="L58" s="52">
        <v>538</v>
      </c>
      <c r="M58" s="52">
        <v>135</v>
      </c>
      <c r="N58" s="52">
        <v>337</v>
      </c>
      <c r="O58" s="52">
        <v>1174</v>
      </c>
      <c r="P58" s="52">
        <v>2723</v>
      </c>
      <c r="Q58" s="52">
        <v>2341</v>
      </c>
      <c r="R58" s="52">
        <v>1533</v>
      </c>
      <c r="S58" s="52">
        <v>944</v>
      </c>
      <c r="T58" s="52">
        <v>492</v>
      </c>
      <c r="U58" s="52">
        <v>818</v>
      </c>
      <c r="V58" s="52">
        <v>954</v>
      </c>
      <c r="W58" s="52">
        <v>1885</v>
      </c>
      <c r="X58" s="52">
        <v>1800</v>
      </c>
      <c r="Y58" s="52">
        <v>883</v>
      </c>
      <c r="DA58" s="63" t="s">
        <v>1386</v>
      </c>
    </row>
    <row r="59" spans="1:105" ht="12" customHeight="1" x14ac:dyDescent="0.25">
      <c r="A59" s="115" t="s">
        <v>120</v>
      </c>
      <c r="B59" s="36"/>
      <c r="C59" s="36">
        <v>11347</v>
      </c>
      <c r="D59" s="36">
        <v>16282</v>
      </c>
      <c r="E59" s="36">
        <v>16816</v>
      </c>
      <c r="F59" s="36">
        <v>18082</v>
      </c>
      <c r="G59" s="36">
        <v>13327</v>
      </c>
      <c r="H59" s="36">
        <v>12237</v>
      </c>
      <c r="I59" s="36">
        <v>10918</v>
      </c>
      <c r="J59" s="36">
        <v>10277</v>
      </c>
      <c r="K59" s="36">
        <v>10057</v>
      </c>
      <c r="L59" s="36">
        <v>11413</v>
      </c>
      <c r="M59" s="36">
        <v>12004</v>
      </c>
      <c r="N59" s="36">
        <v>14052</v>
      </c>
      <c r="O59" s="36">
        <v>14830</v>
      </c>
      <c r="P59" s="36">
        <v>21987</v>
      </c>
      <c r="Q59" s="36">
        <v>22703</v>
      </c>
      <c r="R59" s="36">
        <v>15870</v>
      </c>
      <c r="S59" s="36">
        <v>18918</v>
      </c>
      <c r="T59" s="36">
        <v>18107</v>
      </c>
      <c r="U59" s="36">
        <v>23458</v>
      </c>
      <c r="V59" s="36">
        <v>20601</v>
      </c>
      <c r="W59" s="36">
        <v>33411</v>
      </c>
      <c r="X59" s="36">
        <v>42890</v>
      </c>
      <c r="Y59" s="36">
        <v>31193</v>
      </c>
      <c r="DA59" s="60" t="s">
        <v>1387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1466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19712</v>
      </c>
      <c r="D63" s="52">
        <v>26654</v>
      </c>
      <c r="E63" s="52">
        <v>26968</v>
      </c>
      <c r="F63" s="52">
        <v>26490</v>
      </c>
      <c r="G63" s="52">
        <v>29799</v>
      </c>
      <c r="H63" s="52">
        <v>25415</v>
      </c>
      <c r="I63" s="52">
        <v>23234</v>
      </c>
      <c r="J63" s="52">
        <v>21866</v>
      </c>
      <c r="K63" s="52">
        <v>23368</v>
      </c>
      <c r="L63" s="52">
        <v>25599</v>
      </c>
      <c r="M63" s="52">
        <v>30220</v>
      </c>
      <c r="N63" s="52">
        <v>36408</v>
      </c>
      <c r="O63" s="52">
        <v>37852</v>
      </c>
      <c r="P63" s="52">
        <v>21444</v>
      </c>
      <c r="Q63" s="52">
        <v>26531</v>
      </c>
      <c r="R63" s="52">
        <v>34748</v>
      </c>
      <c r="S63" s="52">
        <v>37864</v>
      </c>
      <c r="T63" s="52">
        <v>36807</v>
      </c>
      <c r="U63" s="52">
        <v>36061</v>
      </c>
      <c r="V63" s="52">
        <v>44217</v>
      </c>
      <c r="W63" s="52">
        <v>53503</v>
      </c>
      <c r="X63" s="52">
        <v>62748</v>
      </c>
      <c r="Y63" s="52">
        <v>55614</v>
      </c>
      <c r="DA63" s="63" t="s">
        <v>1467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8249</v>
      </c>
      <c r="D65" s="52">
        <v>8977</v>
      </c>
      <c r="E65" s="52">
        <v>11947</v>
      </c>
      <c r="F65" s="52">
        <v>12385</v>
      </c>
      <c r="G65" s="52">
        <v>13944</v>
      </c>
      <c r="H65" s="52">
        <v>13883</v>
      </c>
      <c r="I65" s="52">
        <v>9785</v>
      </c>
      <c r="J65" s="52">
        <v>9809</v>
      </c>
      <c r="K65" s="52">
        <v>11914</v>
      </c>
      <c r="L65" s="52">
        <v>10934</v>
      </c>
      <c r="M65" s="52">
        <v>12020</v>
      </c>
      <c r="N65" s="52">
        <v>13390</v>
      </c>
      <c r="O65" s="52">
        <v>17342</v>
      </c>
      <c r="P65" s="52">
        <v>14934</v>
      </c>
      <c r="Q65" s="52">
        <v>20131</v>
      </c>
      <c r="R65" s="52">
        <v>21872</v>
      </c>
      <c r="S65" s="52">
        <v>18368</v>
      </c>
      <c r="T65" s="52">
        <v>21227</v>
      </c>
      <c r="U65" s="52">
        <v>21271</v>
      </c>
      <c r="V65" s="52">
        <v>22387</v>
      </c>
      <c r="W65" s="52">
        <v>20580</v>
      </c>
      <c r="X65" s="52">
        <v>27081</v>
      </c>
      <c r="Y65" s="52">
        <v>52525</v>
      </c>
      <c r="DA65" s="63" t="s">
        <v>1468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1469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1470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36095</v>
      </c>
      <c r="D69" s="52">
        <f t="shared" si="6"/>
        <v>43120</v>
      </c>
      <c r="E69" s="52">
        <f t="shared" si="6"/>
        <v>44104</v>
      </c>
      <c r="F69" s="52">
        <f t="shared" si="6"/>
        <v>45270</v>
      </c>
      <c r="G69" s="52">
        <f t="shared" si="6"/>
        <v>51949</v>
      </c>
      <c r="H69" s="52">
        <f t="shared" si="6"/>
        <v>52880</v>
      </c>
      <c r="I69" s="52">
        <f t="shared" si="6"/>
        <v>40940</v>
      </c>
      <c r="J69" s="52">
        <f t="shared" si="6"/>
        <v>44099</v>
      </c>
      <c r="K69" s="52">
        <f t="shared" si="6"/>
        <v>58801</v>
      </c>
      <c r="L69" s="52">
        <f t="shared" si="6"/>
        <v>63765</v>
      </c>
      <c r="M69" s="52">
        <f t="shared" si="6"/>
        <v>67491</v>
      </c>
      <c r="N69" s="52">
        <f t="shared" si="6"/>
        <v>71187</v>
      </c>
      <c r="O69" s="52">
        <f t="shared" si="6"/>
        <v>70106</v>
      </c>
      <c r="P69" s="52">
        <f t="shared" si="6"/>
        <v>52955</v>
      </c>
      <c r="Q69" s="52">
        <f t="shared" si="6"/>
        <v>59535</v>
      </c>
      <c r="R69" s="52">
        <f t="shared" ref="R69:V69" si="7">R41-R55</f>
        <v>67832</v>
      </c>
      <c r="S69" s="52">
        <f t="shared" si="7"/>
        <v>73543</v>
      </c>
      <c r="T69" s="52">
        <f t="shared" si="7"/>
        <v>74351</v>
      </c>
      <c r="U69" s="52">
        <f t="shared" si="7"/>
        <v>76758</v>
      </c>
      <c r="V69" s="52">
        <f t="shared" si="7"/>
        <v>85603</v>
      </c>
      <c r="W69" s="52">
        <f t="shared" ref="W69:Y69" si="8">W41-W55</f>
        <v>95088</v>
      </c>
      <c r="X69" s="52">
        <f t="shared" si="8"/>
        <v>102808</v>
      </c>
      <c r="Y69" s="52">
        <f t="shared" si="8"/>
        <v>99219</v>
      </c>
      <c r="DA69" s="63" t="s">
        <v>1471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597</v>
      </c>
      <c r="D70" s="52">
        <f t="shared" si="9"/>
        <v>606</v>
      </c>
      <c r="E70" s="52">
        <f t="shared" si="9"/>
        <v>577</v>
      </c>
      <c r="F70" s="52">
        <f t="shared" si="9"/>
        <v>788</v>
      </c>
      <c r="G70" s="52">
        <f t="shared" si="9"/>
        <v>1146</v>
      </c>
      <c r="H70" s="52">
        <f t="shared" si="9"/>
        <v>2152</v>
      </c>
      <c r="I70" s="52">
        <f t="shared" si="9"/>
        <v>1167</v>
      </c>
      <c r="J70" s="52">
        <f t="shared" si="9"/>
        <v>2106</v>
      </c>
      <c r="K70" s="52">
        <f t="shared" si="9"/>
        <v>1559</v>
      </c>
      <c r="L70" s="52">
        <f t="shared" si="9"/>
        <v>2148</v>
      </c>
      <c r="M70" s="52">
        <f t="shared" si="9"/>
        <v>2167</v>
      </c>
      <c r="N70" s="52">
        <f t="shared" si="9"/>
        <v>2958</v>
      </c>
      <c r="O70" s="52">
        <f t="shared" si="9"/>
        <v>3657</v>
      </c>
      <c r="P70" s="52">
        <f t="shared" si="9"/>
        <v>3583</v>
      </c>
      <c r="Q70" s="52">
        <f t="shared" si="9"/>
        <v>3231</v>
      </c>
      <c r="R70" s="52">
        <f t="shared" ref="R70:V70" si="10">R42-R56</f>
        <v>4780</v>
      </c>
      <c r="S70" s="52">
        <f t="shared" si="10"/>
        <v>4701</v>
      </c>
      <c r="T70" s="52">
        <f t="shared" si="10"/>
        <v>6037</v>
      </c>
      <c r="U70" s="52">
        <f t="shared" si="10"/>
        <v>6050</v>
      </c>
      <c r="V70" s="52">
        <f t="shared" si="10"/>
        <v>7874</v>
      </c>
      <c r="W70" s="52">
        <f t="shared" ref="W70:Y70" si="11">W42-W56</f>
        <v>8037</v>
      </c>
      <c r="X70" s="52">
        <f t="shared" si="11"/>
        <v>9214</v>
      </c>
      <c r="Y70" s="52">
        <f t="shared" si="11"/>
        <v>9092</v>
      </c>
      <c r="DA70" s="63" t="s">
        <v>1472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4925</v>
      </c>
      <c r="D72" s="52">
        <v>5531</v>
      </c>
      <c r="E72" s="52">
        <v>5539</v>
      </c>
      <c r="F72" s="52">
        <v>3397</v>
      </c>
      <c r="G72" s="52">
        <v>4230</v>
      </c>
      <c r="H72" s="52">
        <v>4068</v>
      </c>
      <c r="I72" s="52">
        <v>4326</v>
      </c>
      <c r="J72" s="52">
        <v>6944</v>
      </c>
      <c r="K72" s="52">
        <v>6426</v>
      </c>
      <c r="L72" s="52">
        <v>2967</v>
      </c>
      <c r="M72" s="52">
        <v>782</v>
      </c>
      <c r="N72" s="52">
        <v>1721</v>
      </c>
      <c r="O72" s="52">
        <v>5402</v>
      </c>
      <c r="P72" s="52">
        <v>6226</v>
      </c>
      <c r="Q72" s="52">
        <v>5855</v>
      </c>
      <c r="R72" s="52">
        <v>6396</v>
      </c>
      <c r="S72" s="52">
        <v>3719</v>
      </c>
      <c r="T72" s="52">
        <v>2123</v>
      </c>
      <c r="U72" s="52">
        <v>2788</v>
      </c>
      <c r="V72" s="52">
        <v>4134</v>
      </c>
      <c r="W72" s="52">
        <v>5500</v>
      </c>
      <c r="X72" s="52">
        <v>4507</v>
      </c>
      <c r="Y72" s="52">
        <v>2970</v>
      </c>
      <c r="DA72" s="63" t="s">
        <v>1473</v>
      </c>
    </row>
    <row r="73" spans="1:105" ht="12" customHeight="1" x14ac:dyDescent="0.25">
      <c r="A73" s="115" t="s">
        <v>120</v>
      </c>
      <c r="B73" s="36"/>
      <c r="C73" s="36">
        <v>31768</v>
      </c>
      <c r="D73" s="36">
        <v>38191</v>
      </c>
      <c r="E73" s="36">
        <v>39146</v>
      </c>
      <c r="F73" s="36">
        <v>42660</v>
      </c>
      <c r="G73" s="36">
        <v>48865</v>
      </c>
      <c r="H73" s="36">
        <v>50961</v>
      </c>
      <c r="I73" s="36">
        <v>37782</v>
      </c>
      <c r="J73" s="36">
        <v>39259</v>
      </c>
      <c r="K73" s="36">
        <v>53935</v>
      </c>
      <c r="L73" s="36">
        <v>62952</v>
      </c>
      <c r="M73" s="36">
        <v>69609</v>
      </c>
      <c r="N73" s="36">
        <v>71813</v>
      </c>
      <c r="O73" s="36">
        <v>68325</v>
      </c>
      <c r="P73" s="36">
        <v>50316</v>
      </c>
      <c r="Q73" s="36">
        <v>56873</v>
      </c>
      <c r="R73" s="36">
        <v>66248</v>
      </c>
      <c r="S73" s="36">
        <v>74577</v>
      </c>
      <c r="T73" s="36">
        <v>78284</v>
      </c>
      <c r="U73" s="36">
        <v>80065</v>
      </c>
      <c r="V73" s="36">
        <v>89290</v>
      </c>
      <c r="W73" s="36">
        <v>97601</v>
      </c>
      <c r="X73" s="36">
        <v>107537</v>
      </c>
      <c r="Y73" s="36">
        <v>105358</v>
      </c>
      <c r="DA73" s="60" t="s">
        <v>1474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1553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X78" s="128">
        <f>RES_hhdet_numvin!X144</f>
        <v>0</v>
      </c>
      <c r="Y78" s="128">
        <f>RES_hhdet_numvin!Y144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0</v>
      </c>
      <c r="I79" s="138">
        <f>RES_hhdet_numvin!I145</f>
        <v>0</v>
      </c>
      <c r="J79" s="138">
        <f>RES_hhdet_numvin!J145</f>
        <v>5977</v>
      </c>
      <c r="K79" s="138">
        <f>RES_hhdet_numvin!K145</f>
        <v>11427</v>
      </c>
      <c r="L79" s="138">
        <f>RES_hhdet_numvin!L145</f>
        <v>17410</v>
      </c>
      <c r="M79" s="138">
        <f>RES_hhdet_numvin!M145</f>
        <v>24490</v>
      </c>
      <c r="N79" s="138">
        <f>RES_hhdet_numvin!N145</f>
        <v>34290</v>
      </c>
      <c r="O79" s="138">
        <f>RES_hhdet_numvin!O145</f>
        <v>40708</v>
      </c>
      <c r="P79" s="138">
        <f>RES_hhdet_numvin!P145</f>
        <v>37940</v>
      </c>
      <c r="Q79" s="138">
        <f>RES_hhdet_numvin!Q145</f>
        <v>45131</v>
      </c>
      <c r="R79" s="138">
        <f>RES_hhdet_numvin!R145</f>
        <v>47784</v>
      </c>
      <c r="S79" s="138">
        <f>RES_hhdet_numvin!S145</f>
        <v>54685</v>
      </c>
      <c r="T79" s="138">
        <f>RES_hhdet_numvin!T145</f>
        <v>53715</v>
      </c>
      <c r="U79" s="138">
        <f>RES_hhdet_numvin!U145</f>
        <v>59395</v>
      </c>
      <c r="V79" s="138">
        <f>RES_hhdet_numvin!V145</f>
        <v>65339</v>
      </c>
      <c r="W79" s="138">
        <f>RES_hhdet_numvin!W145</f>
        <v>88626</v>
      </c>
      <c r="X79" s="138">
        <f>RES_hhdet_numvin!X145</f>
        <v>107414</v>
      </c>
      <c r="Y79" s="138">
        <f>RES_hhdet_numvin!Y145</f>
        <v>87690</v>
      </c>
      <c r="DA79" s="63" t="s">
        <v>1554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X80" s="150">
        <f>RES_hhdet_numvin!X146</f>
        <v>0</v>
      </c>
      <c r="Y80" s="150">
        <f>RES_hhdet_numvin!Y146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0</v>
      </c>
      <c r="Q81" s="138">
        <f>RES_hhdet_numvin!Q147</f>
        <v>0</v>
      </c>
      <c r="R81" s="138">
        <f>RES_hhdet_numvin!R147</f>
        <v>8042</v>
      </c>
      <c r="S81" s="138">
        <f>RES_hhdet_numvin!S147</f>
        <v>11450</v>
      </c>
      <c r="T81" s="138">
        <f>RES_hhdet_numvin!T147</f>
        <v>18930</v>
      </c>
      <c r="U81" s="138">
        <f>RES_hhdet_numvin!U147</f>
        <v>24992</v>
      </c>
      <c r="V81" s="138">
        <f>RES_hhdet_numvin!V147</f>
        <v>30040</v>
      </c>
      <c r="W81" s="138">
        <f>RES_hhdet_numvin!W147</f>
        <v>33394</v>
      </c>
      <c r="X81" s="138">
        <f>RES_hhdet_numvin!X147</f>
        <v>33012</v>
      </c>
      <c r="Y81" s="138">
        <f>RES_hhdet_numvin!Y147</f>
        <v>78025</v>
      </c>
      <c r="DA81" s="63" t="s">
        <v>1555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X82" s="150">
        <f>RES_hhdet_numvin!X148</f>
        <v>0</v>
      </c>
      <c r="Y82" s="150">
        <f>RES_hhdet_numvin!Y148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0</v>
      </c>
      <c r="S83" s="138">
        <f>RES_hhdet_numvin!S149</f>
        <v>0</v>
      </c>
      <c r="T83" s="138">
        <f>RES_hhdet_numvin!T149</f>
        <v>0</v>
      </c>
      <c r="U83" s="138">
        <f>RES_hhdet_numvin!U149</f>
        <v>0</v>
      </c>
      <c r="V83" s="138">
        <f>RES_hhdet_numvin!V149</f>
        <v>0</v>
      </c>
      <c r="W83" s="138">
        <f>RES_hhdet_numvin!W149</f>
        <v>0</v>
      </c>
      <c r="X83" s="138">
        <f>RES_hhdet_numvin!X149</f>
        <v>0</v>
      </c>
      <c r="Y83" s="138">
        <f>RES_hhdet_numvin!Y149</f>
        <v>0</v>
      </c>
      <c r="DA83" s="63" t="s">
        <v>1556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0</v>
      </c>
      <c r="V84" s="138">
        <f>RES_hhdet_numvin!V150</f>
        <v>0</v>
      </c>
      <c r="W84" s="138">
        <f>RES_hhdet_numvin!W150</f>
        <v>0</v>
      </c>
      <c r="X84" s="138">
        <f>RES_hhdet_numvin!X150</f>
        <v>0</v>
      </c>
      <c r="Y84" s="138">
        <f>RES_hhdet_numvin!Y150</f>
        <v>0</v>
      </c>
      <c r="DA84" s="63" t="s">
        <v>1557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X85" s="138">
        <f>RES_hhdet_numvin!X151</f>
        <v>0</v>
      </c>
      <c r="Y85" s="138">
        <f>RES_hhdet_numvin!Y151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X86" s="138">
        <f>RES_hhdet_numvin!X152</f>
        <v>0</v>
      </c>
      <c r="Y86" s="138">
        <f>RES_hhdet_numvin!Y152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0</v>
      </c>
      <c r="Q87" s="138">
        <f>RES_hhdet_numvin!Q153</f>
        <v>0</v>
      </c>
      <c r="R87" s="138">
        <f>RES_hhdet_numvin!R153</f>
        <v>26555</v>
      </c>
      <c r="S87" s="138">
        <f>RES_hhdet_numvin!S153</f>
        <v>51226</v>
      </c>
      <c r="T87" s="138">
        <f>RES_hhdet_numvin!T153</f>
        <v>66508</v>
      </c>
      <c r="U87" s="138">
        <f>RES_hhdet_numvin!U153</f>
        <v>83823</v>
      </c>
      <c r="V87" s="138">
        <f>RES_hhdet_numvin!V153</f>
        <v>96955</v>
      </c>
      <c r="W87" s="138">
        <f>RES_hhdet_numvin!W153</f>
        <v>123895</v>
      </c>
      <c r="X87" s="138">
        <f>RES_hhdet_numvin!X153</f>
        <v>143231</v>
      </c>
      <c r="Y87" s="138">
        <f>RES_hhdet_numvin!Y153</f>
        <v>128602</v>
      </c>
      <c r="DA87" s="63" t="s">
        <v>1558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0</v>
      </c>
      <c r="R88" s="138">
        <f>RES_hhdet_numvin!R154</f>
        <v>1866</v>
      </c>
      <c r="S88" s="138">
        <f>RES_hhdet_numvin!S154</f>
        <v>3277</v>
      </c>
      <c r="T88" s="138">
        <f>RES_hhdet_numvin!T154</f>
        <v>5415</v>
      </c>
      <c r="U88" s="138">
        <f>RES_hhdet_numvin!U154</f>
        <v>6625</v>
      </c>
      <c r="V88" s="138">
        <f>RES_hhdet_numvin!V154</f>
        <v>8927</v>
      </c>
      <c r="W88" s="138">
        <f>RES_hhdet_numvin!W154</f>
        <v>10482</v>
      </c>
      <c r="X88" s="138">
        <f>RES_hhdet_numvin!X154</f>
        <v>12849</v>
      </c>
      <c r="Y88" s="138">
        <f>RES_hhdet_numvin!Y154</f>
        <v>11785</v>
      </c>
      <c r="DA88" s="63" t="s">
        <v>1559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X89" s="138">
        <f>RES_hhdet_numvin!X155</f>
        <v>0</v>
      </c>
      <c r="Y89" s="138">
        <f>RES_hhdet_numvin!Y155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X90" s="148">
        <f>RES_hhdet_numvin!X156</f>
        <v>0</v>
      </c>
      <c r="Y90" s="148">
        <f>RES_hhdet_numvin!Y156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X91" s="150">
        <f>RES_hhdet_numvin!X157</f>
        <v>0</v>
      </c>
      <c r="Y91" s="150">
        <f>RES_hhdet_numvin!Y157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2499</v>
      </c>
      <c r="S92" s="138">
        <f>RES_hhdet_numvin!S158</f>
        <v>2595</v>
      </c>
      <c r="T92" s="138">
        <f>RES_hhdet_numvin!T158</f>
        <v>1910</v>
      </c>
      <c r="U92" s="138">
        <f>RES_hhdet_numvin!U158</f>
        <v>3056</v>
      </c>
      <c r="V92" s="138">
        <f>RES_hhdet_numvin!V158</f>
        <v>4697</v>
      </c>
      <c r="W92" s="138">
        <f>RES_hhdet_numvin!W158</f>
        <v>7179</v>
      </c>
      <c r="X92" s="138">
        <f>RES_hhdet_numvin!X158</f>
        <v>6287</v>
      </c>
      <c r="Y92" s="138">
        <f>RES_hhdet_numvin!Y158</f>
        <v>3853</v>
      </c>
      <c r="DA92" s="63" t="s">
        <v>1560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0</v>
      </c>
      <c r="Q93" s="39">
        <f>RES_hhdet_numvin!Q159</f>
        <v>0</v>
      </c>
      <c r="R93" s="39">
        <f>RES_hhdet_numvin!R159</f>
        <v>25930</v>
      </c>
      <c r="S93" s="39">
        <f>RES_hhdet_numvin!S159</f>
        <v>51918</v>
      </c>
      <c r="T93" s="39">
        <f>RES_hhdet_numvin!T159</f>
        <v>69999</v>
      </c>
      <c r="U93" s="39">
        <f>RES_hhdet_numvin!U159</f>
        <v>87377</v>
      </c>
      <c r="V93" s="39">
        <f>RES_hhdet_numvin!V159</f>
        <v>101180</v>
      </c>
      <c r="W93" s="39">
        <f>RES_hhdet_numvin!W159</f>
        <v>127175</v>
      </c>
      <c r="X93" s="39">
        <f>RES_hhdet_numvin!X159</f>
        <v>149815</v>
      </c>
      <c r="Y93" s="39">
        <f>RES_hhdet_numvin!Y159</f>
        <v>136551</v>
      </c>
      <c r="DA93" s="60" t="s">
        <v>1561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192.05698156481563</v>
      </c>
      <c r="C97" s="117">
        <f t="shared" si="12"/>
        <v>226.3026886670807</v>
      </c>
      <c r="D97" s="117">
        <f t="shared" si="12"/>
        <v>251.50348590032473</v>
      </c>
      <c r="E97" s="117">
        <f t="shared" si="12"/>
        <v>286.5517035332897</v>
      </c>
      <c r="F97" s="117">
        <f t="shared" si="12"/>
        <v>294.93075231731518</v>
      </c>
      <c r="G97" s="117">
        <f t="shared" si="12"/>
        <v>319.16604745932642</v>
      </c>
      <c r="H97" s="117">
        <f t="shared" si="12"/>
        <v>334.27075197306368</v>
      </c>
      <c r="I97" s="117">
        <f t="shared" si="12"/>
        <v>342.81252908985869</v>
      </c>
      <c r="J97" s="117">
        <f t="shared" si="12"/>
        <v>341.56171258148049</v>
      </c>
      <c r="K97" s="117">
        <f t="shared" si="12"/>
        <v>364.55840146782253</v>
      </c>
      <c r="L97" s="117">
        <f t="shared" si="12"/>
        <v>405.61358049602222</v>
      </c>
      <c r="M97" s="117">
        <f t="shared" si="12"/>
        <v>363.82084028258464</v>
      </c>
      <c r="N97" s="117">
        <f t="shared" si="12"/>
        <v>402.67822166975776</v>
      </c>
      <c r="O97" s="117">
        <f t="shared" si="12"/>
        <v>392.01894511507163</v>
      </c>
      <c r="P97" s="117">
        <f t="shared" si="12"/>
        <v>398.06499040930106</v>
      </c>
      <c r="Q97" s="117">
        <f t="shared" si="12"/>
        <v>398.05488096913348</v>
      </c>
      <c r="R97" s="117">
        <f t="shared" ref="R97:V97" si="13">R98+R100+R102+R111</f>
        <v>430.1000837882242</v>
      </c>
      <c r="S97" s="117">
        <f t="shared" si="13"/>
        <v>422.01274742742311</v>
      </c>
      <c r="T97" s="117">
        <f t="shared" si="13"/>
        <v>410.66943629490487</v>
      </c>
      <c r="U97" s="117">
        <f t="shared" si="13"/>
        <v>408.27695341662081</v>
      </c>
      <c r="V97" s="117">
        <f t="shared" si="13"/>
        <v>382.4003027309426</v>
      </c>
      <c r="W97" s="117">
        <f t="shared" ref="W97:Y97" si="14">W98+W100+W102+W111</f>
        <v>444.79450369122065</v>
      </c>
      <c r="X97" s="117">
        <f t="shared" si="14"/>
        <v>460.62040612864024</v>
      </c>
      <c r="Y97" s="117">
        <f t="shared" si="14"/>
        <v>474.76982205085909</v>
      </c>
      <c r="DA97" s="129" t="s">
        <v>1705</v>
      </c>
    </row>
    <row r="98" spans="1:105" ht="12" customHeight="1" x14ac:dyDescent="0.25">
      <c r="A98" s="121" t="s">
        <v>57</v>
      </c>
      <c r="B98" s="122">
        <f t="shared" ref="B98:Y98" si="15">B99</f>
        <v>148.26209364350566</v>
      </c>
      <c r="C98" s="122">
        <f t="shared" si="15"/>
        <v>180.02164512044683</v>
      </c>
      <c r="D98" s="122">
        <f t="shared" si="15"/>
        <v>199.81186943022396</v>
      </c>
      <c r="E98" s="122">
        <f t="shared" si="15"/>
        <v>229.74734577350961</v>
      </c>
      <c r="F98" s="122">
        <f t="shared" si="15"/>
        <v>233.47394831341498</v>
      </c>
      <c r="G98" s="122">
        <f t="shared" si="15"/>
        <v>250.43502463822639</v>
      </c>
      <c r="H98" s="122">
        <f t="shared" si="15"/>
        <v>262.04277892518451</v>
      </c>
      <c r="I98" s="122">
        <f t="shared" si="15"/>
        <v>269.10136510944699</v>
      </c>
      <c r="J98" s="122">
        <f t="shared" si="15"/>
        <v>265.63542417226716</v>
      </c>
      <c r="K98" s="122">
        <f t="shared" si="15"/>
        <v>283.95601845080063</v>
      </c>
      <c r="L98" s="122">
        <f t="shared" si="15"/>
        <v>321.63545519286095</v>
      </c>
      <c r="M98" s="122">
        <f t="shared" si="15"/>
        <v>274.271339329135</v>
      </c>
      <c r="N98" s="122">
        <f t="shared" si="15"/>
        <v>309.27461213056284</v>
      </c>
      <c r="O98" s="122">
        <f t="shared" si="15"/>
        <v>294.693647951424</v>
      </c>
      <c r="P98" s="122">
        <f t="shared" si="15"/>
        <v>298.19568508422986</v>
      </c>
      <c r="Q98" s="122">
        <f t="shared" si="15"/>
        <v>295.22617125454531</v>
      </c>
      <c r="R98" s="122">
        <f t="shared" si="15"/>
        <v>324.71895119023293</v>
      </c>
      <c r="S98" s="122">
        <f t="shared" si="15"/>
        <v>317.43853484448522</v>
      </c>
      <c r="T98" s="122">
        <f t="shared" si="15"/>
        <v>306.90530453315489</v>
      </c>
      <c r="U98" s="122">
        <f t="shared" si="15"/>
        <v>304.52992522097293</v>
      </c>
      <c r="V98" s="122">
        <f t="shared" si="15"/>
        <v>271.48669918917807</v>
      </c>
      <c r="W98" s="122">
        <f t="shared" si="15"/>
        <v>328.91571246906415</v>
      </c>
      <c r="X98" s="122">
        <f t="shared" si="15"/>
        <v>345.37301444205417</v>
      </c>
      <c r="Y98" s="122">
        <f t="shared" si="15"/>
        <v>355.35487907462061</v>
      </c>
      <c r="DA98" s="130" t="s">
        <v>1706</v>
      </c>
    </row>
    <row r="99" spans="1:105" ht="12" customHeight="1" x14ac:dyDescent="0.25">
      <c r="A99" s="97" t="s">
        <v>53</v>
      </c>
      <c r="B99" s="98">
        <v>148.26209364350566</v>
      </c>
      <c r="C99" s="98">
        <v>180.02164512044683</v>
      </c>
      <c r="D99" s="98">
        <v>199.81186943022396</v>
      </c>
      <c r="E99" s="98">
        <v>229.74734577350961</v>
      </c>
      <c r="F99" s="98">
        <v>233.47394831341498</v>
      </c>
      <c r="G99" s="98">
        <v>250.43502463822639</v>
      </c>
      <c r="H99" s="98">
        <v>262.04277892518451</v>
      </c>
      <c r="I99" s="98">
        <v>269.10136510944699</v>
      </c>
      <c r="J99" s="98">
        <v>265.63542417226716</v>
      </c>
      <c r="K99" s="98">
        <v>283.95601845080063</v>
      </c>
      <c r="L99" s="98">
        <v>321.63545519286095</v>
      </c>
      <c r="M99" s="98">
        <v>274.271339329135</v>
      </c>
      <c r="N99" s="98">
        <v>309.27461213056284</v>
      </c>
      <c r="O99" s="98">
        <v>294.693647951424</v>
      </c>
      <c r="P99" s="98">
        <v>298.19568508422986</v>
      </c>
      <c r="Q99" s="98">
        <v>295.22617125454531</v>
      </c>
      <c r="R99" s="98">
        <v>324.71895119023293</v>
      </c>
      <c r="S99" s="98">
        <v>317.43853484448522</v>
      </c>
      <c r="T99" s="98">
        <v>306.90530453315489</v>
      </c>
      <c r="U99" s="98">
        <v>304.52992522097293</v>
      </c>
      <c r="V99" s="98">
        <v>271.48669918917807</v>
      </c>
      <c r="W99" s="98">
        <v>328.91571246906415</v>
      </c>
      <c r="X99" s="98">
        <v>345.37301444205417</v>
      </c>
      <c r="Y99" s="98">
        <v>355.35487907462061</v>
      </c>
      <c r="DA99" s="63" t="s">
        <v>1707</v>
      </c>
    </row>
    <row r="100" spans="1:105" ht="12" customHeight="1" x14ac:dyDescent="0.25">
      <c r="A100" s="121" t="s">
        <v>92</v>
      </c>
      <c r="B100" s="122">
        <f t="shared" ref="B100:Y100" si="16">B101</f>
        <v>1.8386451609089907</v>
      </c>
      <c r="C100" s="122">
        <f t="shared" si="16"/>
        <v>1.9416171817432939</v>
      </c>
      <c r="D100" s="122">
        <f t="shared" si="16"/>
        <v>2.0837707178039233</v>
      </c>
      <c r="E100" s="122">
        <f t="shared" si="16"/>
        <v>2.7252102788708892</v>
      </c>
      <c r="F100" s="122">
        <f t="shared" si="16"/>
        <v>2.4616264021987728</v>
      </c>
      <c r="G100" s="122">
        <f t="shared" si="16"/>
        <v>2.6956561374279784</v>
      </c>
      <c r="H100" s="122">
        <f t="shared" si="16"/>
        <v>2.8510502679232768</v>
      </c>
      <c r="I100" s="122">
        <f t="shared" si="16"/>
        <v>2.9086318986319446</v>
      </c>
      <c r="J100" s="122">
        <f t="shared" si="16"/>
        <v>3.1299874987500456</v>
      </c>
      <c r="K100" s="122">
        <f t="shared" si="16"/>
        <v>3.1045424713341929</v>
      </c>
      <c r="L100" s="122">
        <f t="shared" si="16"/>
        <v>3.9566234052339913</v>
      </c>
      <c r="M100" s="122">
        <f t="shared" si="16"/>
        <v>3.0406572643915211</v>
      </c>
      <c r="N100" s="122">
        <f t="shared" si="16"/>
        <v>2.8821503369650183</v>
      </c>
      <c r="O100" s="122">
        <f t="shared" si="16"/>
        <v>2.8931315992053044</v>
      </c>
      <c r="P100" s="122">
        <f t="shared" si="16"/>
        <v>3.0729890957264678</v>
      </c>
      <c r="Q100" s="122">
        <f t="shared" si="16"/>
        <v>3.203089050904893</v>
      </c>
      <c r="R100" s="122">
        <f t="shared" si="16"/>
        <v>3.5356238457560596</v>
      </c>
      <c r="S100" s="122">
        <f t="shared" si="16"/>
        <v>3.5606752767216863</v>
      </c>
      <c r="T100" s="122">
        <f t="shared" si="16"/>
        <v>3.8253796201911339</v>
      </c>
      <c r="U100" s="122">
        <f t="shared" si="16"/>
        <v>4.3800010350333567</v>
      </c>
      <c r="V100" s="122">
        <f t="shared" si="16"/>
        <v>4.961731979876812</v>
      </c>
      <c r="W100" s="122">
        <f t="shared" si="16"/>
        <v>6.0544370364696132</v>
      </c>
      <c r="X100" s="122">
        <f t="shared" si="16"/>
        <v>5.2632577900522204</v>
      </c>
      <c r="Y100" s="122">
        <f t="shared" si="16"/>
        <v>5.775611497908125</v>
      </c>
      <c r="DA100" s="130" t="s">
        <v>1708</v>
      </c>
    </row>
    <row r="101" spans="1:105" ht="12" customHeight="1" x14ac:dyDescent="0.25">
      <c r="A101" s="97" t="s">
        <v>53</v>
      </c>
      <c r="B101" s="98">
        <v>1.8386451609089907</v>
      </c>
      <c r="C101" s="98">
        <v>1.9416171817432939</v>
      </c>
      <c r="D101" s="98">
        <v>2.0837707178039233</v>
      </c>
      <c r="E101" s="98">
        <v>2.7252102788708892</v>
      </c>
      <c r="F101" s="98">
        <v>2.4616264021987728</v>
      </c>
      <c r="G101" s="98">
        <v>2.6956561374279784</v>
      </c>
      <c r="H101" s="98">
        <v>2.8510502679232768</v>
      </c>
      <c r="I101" s="98">
        <v>2.9086318986319446</v>
      </c>
      <c r="J101" s="98">
        <v>3.1299874987500456</v>
      </c>
      <c r="K101" s="98">
        <v>3.1045424713341929</v>
      </c>
      <c r="L101" s="98">
        <v>3.9566234052339913</v>
      </c>
      <c r="M101" s="98">
        <v>3.0406572643915211</v>
      </c>
      <c r="N101" s="98">
        <v>2.8821503369650183</v>
      </c>
      <c r="O101" s="98">
        <v>2.8931315992053044</v>
      </c>
      <c r="P101" s="98">
        <v>3.0729890957264678</v>
      </c>
      <c r="Q101" s="98">
        <v>3.203089050904893</v>
      </c>
      <c r="R101" s="98">
        <v>3.5356238457560596</v>
      </c>
      <c r="S101" s="98">
        <v>3.5606752767216863</v>
      </c>
      <c r="T101" s="98">
        <v>3.8253796201911339</v>
      </c>
      <c r="U101" s="98">
        <v>4.3800010350333567</v>
      </c>
      <c r="V101" s="98">
        <v>4.961731979876812</v>
      </c>
      <c r="W101" s="98">
        <v>6.0544370364696132</v>
      </c>
      <c r="X101" s="98">
        <v>5.2632577900522204</v>
      </c>
      <c r="Y101" s="98">
        <v>5.775611497908125</v>
      </c>
      <c r="DA101" s="63" t="s">
        <v>1709</v>
      </c>
    </row>
    <row r="102" spans="1:105" ht="12" customHeight="1" x14ac:dyDescent="0.25">
      <c r="A102" s="121" t="s">
        <v>55</v>
      </c>
      <c r="B102" s="122">
        <v>38.385857353280997</v>
      </c>
      <c r="C102" s="122">
        <v>40.36200816268753</v>
      </c>
      <c r="D102" s="122">
        <v>45.154473578755614</v>
      </c>
      <c r="E102" s="122">
        <v>49.046450867650002</v>
      </c>
      <c r="F102" s="122">
        <v>53.567806046410567</v>
      </c>
      <c r="G102" s="122">
        <v>59.916223381137748</v>
      </c>
      <c r="H102" s="122">
        <v>63.195512970258001</v>
      </c>
      <c r="I102" s="122">
        <v>64.21140714564244</v>
      </c>
      <c r="J102" s="122">
        <v>65.564075548586644</v>
      </c>
      <c r="K102" s="122">
        <v>69.445062598929312</v>
      </c>
      <c r="L102" s="122">
        <v>71.69766412727536</v>
      </c>
      <c r="M102" s="122">
        <v>77.876639657703493</v>
      </c>
      <c r="N102" s="122">
        <v>81.225001069271357</v>
      </c>
      <c r="O102" s="122">
        <v>84.548695149583679</v>
      </c>
      <c r="P102" s="122">
        <v>86.48917294137469</v>
      </c>
      <c r="Q102" s="122">
        <v>88.745212555531111</v>
      </c>
      <c r="R102" s="122">
        <v>90.734744753628362</v>
      </c>
      <c r="S102" s="122">
        <v>89.679356854664348</v>
      </c>
      <c r="T102" s="122">
        <v>88.222043895233369</v>
      </c>
      <c r="U102" s="122">
        <v>87.399224134717031</v>
      </c>
      <c r="V102" s="122">
        <v>89.620648195634047</v>
      </c>
      <c r="W102" s="122">
        <v>92.712856057296619</v>
      </c>
      <c r="X102" s="122">
        <v>92.99110691473409</v>
      </c>
      <c r="Y102" s="122">
        <v>97.246999395561147</v>
      </c>
      <c r="DA102" s="130" t="s">
        <v>1710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1711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X104" s="98">
        <v>0</v>
      </c>
      <c r="Y104" s="98">
        <v>0</v>
      </c>
      <c r="DA104" s="63" t="s">
        <v>1712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X105" s="101">
        <v>0</v>
      </c>
      <c r="Y105" s="101">
        <v>0</v>
      </c>
      <c r="DA105" s="131" t="s">
        <v>1713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X106" s="104">
        <v>0</v>
      </c>
      <c r="Y106" s="104">
        <v>0</v>
      </c>
      <c r="DA106" s="132" t="s">
        <v>1714</v>
      </c>
    </row>
    <row r="107" spans="1:105" ht="12" customHeight="1" x14ac:dyDescent="0.25">
      <c r="A107" s="106" t="s">
        <v>122</v>
      </c>
      <c r="B107" s="101">
        <v>37.826756764088124</v>
      </c>
      <c r="C107" s="101">
        <v>39.7677649968157</v>
      </c>
      <c r="D107" s="101">
        <v>44.505044131105485</v>
      </c>
      <c r="E107" s="101">
        <v>48.365292402383929</v>
      </c>
      <c r="F107" s="101">
        <v>52.802563015038899</v>
      </c>
      <c r="G107" s="101">
        <v>58.989109904852299</v>
      </c>
      <c r="H107" s="101">
        <v>61.955295492373438</v>
      </c>
      <c r="I107" s="101">
        <v>62.853245177823972</v>
      </c>
      <c r="J107" s="101">
        <v>63.928501706931897</v>
      </c>
      <c r="K107" s="101">
        <v>67.626722608440616</v>
      </c>
      <c r="L107" s="101">
        <v>69.659229098708053</v>
      </c>
      <c r="M107" s="101">
        <v>75.547614078486262</v>
      </c>
      <c r="N107" s="101">
        <v>78.611263661481217</v>
      </c>
      <c r="O107" s="101">
        <v>81.563963369972214</v>
      </c>
      <c r="P107" s="101">
        <v>83.074368366091477</v>
      </c>
      <c r="Q107" s="101">
        <v>85.019392240585589</v>
      </c>
      <c r="R107" s="101">
        <v>86.525388550870034</v>
      </c>
      <c r="S107" s="101">
        <v>85.166512866912811</v>
      </c>
      <c r="T107" s="101">
        <v>83.287652617552567</v>
      </c>
      <c r="U107" s="101">
        <v>82.101052339920443</v>
      </c>
      <c r="V107" s="101">
        <v>83.690628922917256</v>
      </c>
      <c r="W107" s="101">
        <v>86.275274674196979</v>
      </c>
      <c r="X107" s="101">
        <v>86.224398016099755</v>
      </c>
      <c r="Y107" s="101">
        <v>89.866731434504743</v>
      </c>
      <c r="DA107" s="131" t="s">
        <v>1715</v>
      </c>
    </row>
    <row r="108" spans="1:105" ht="12" customHeight="1" x14ac:dyDescent="0.25">
      <c r="A108" s="107" t="s">
        <v>121</v>
      </c>
      <c r="B108" s="104">
        <v>0.55910058919287475</v>
      </c>
      <c r="C108" s="104">
        <v>0.5942431658718309</v>
      </c>
      <c r="D108" s="104">
        <v>0.64942944765013089</v>
      </c>
      <c r="E108" s="104">
        <v>0.68115846526607182</v>
      </c>
      <c r="F108" s="104">
        <v>0.76524303137166794</v>
      </c>
      <c r="G108" s="104">
        <v>0.9271134762854466</v>
      </c>
      <c r="H108" s="104">
        <v>1.2402174778845667</v>
      </c>
      <c r="I108" s="104">
        <v>1.3581619678184722</v>
      </c>
      <c r="J108" s="104">
        <v>1.6355738416547454</v>
      </c>
      <c r="K108" s="104">
        <v>1.8183399904886897</v>
      </c>
      <c r="L108" s="104">
        <v>2.0384350285673123</v>
      </c>
      <c r="M108" s="104">
        <v>2.3290255792172263</v>
      </c>
      <c r="N108" s="104">
        <v>2.6137374077901461</v>
      </c>
      <c r="O108" s="104">
        <v>2.9847317796114647</v>
      </c>
      <c r="P108" s="104">
        <v>3.4148045752832168</v>
      </c>
      <c r="Q108" s="104">
        <v>3.7258203149455236</v>
      </c>
      <c r="R108" s="104">
        <v>4.2093562027583245</v>
      </c>
      <c r="S108" s="104">
        <v>4.5128439877515385</v>
      </c>
      <c r="T108" s="104">
        <v>4.9343912776808088</v>
      </c>
      <c r="U108" s="104">
        <v>5.2981717947965858</v>
      </c>
      <c r="V108" s="104">
        <v>5.9300192727167964</v>
      </c>
      <c r="W108" s="104">
        <v>6.4375813830996433</v>
      </c>
      <c r="X108" s="104">
        <v>6.7667088986343291</v>
      </c>
      <c r="Y108" s="104">
        <v>7.3802679610564095</v>
      </c>
      <c r="DA108" s="132" t="s">
        <v>1716</v>
      </c>
    </row>
    <row r="109" spans="1:105" ht="12" customHeight="1" x14ac:dyDescent="0.25">
      <c r="A109" s="108" t="s">
        <v>53</v>
      </c>
      <c r="B109" s="98">
        <v>0.47626562151792573</v>
      </c>
      <c r="C109" s="98">
        <v>0.50274018505984441</v>
      </c>
      <c r="D109" s="98">
        <v>0.54996063844748255</v>
      </c>
      <c r="E109" s="98">
        <v>0.5742902084849989</v>
      </c>
      <c r="F109" s="98">
        <v>0.64527596046316937</v>
      </c>
      <c r="G109" s="98">
        <v>0.78376376896997957</v>
      </c>
      <c r="H109" s="98">
        <v>1.0469667506501885</v>
      </c>
      <c r="I109" s="98">
        <v>1.1588686543802507</v>
      </c>
      <c r="J109" s="98">
        <v>1.3848442236188159</v>
      </c>
      <c r="K109" s="98">
        <v>1.5397130366487712</v>
      </c>
      <c r="L109" s="98">
        <v>1.7212763268240674</v>
      </c>
      <c r="M109" s="98">
        <v>1.9715588374241204</v>
      </c>
      <c r="N109" s="98">
        <v>2.2093827206346224</v>
      </c>
      <c r="O109" s="98">
        <v>2.5174650817619089</v>
      </c>
      <c r="P109" s="98">
        <v>2.8777300336294918</v>
      </c>
      <c r="Q109" s="98">
        <v>3.1312142537452186</v>
      </c>
      <c r="R109" s="98">
        <v>3.5388679071224569</v>
      </c>
      <c r="S109" s="98">
        <v>3.7880875104529372</v>
      </c>
      <c r="T109" s="98">
        <v>4.1377523232941016</v>
      </c>
      <c r="U109" s="98">
        <v>4.4309896413205792</v>
      </c>
      <c r="V109" s="98">
        <v>4.9459346307496306</v>
      </c>
      <c r="W109" s="98">
        <v>5.3077218022463004</v>
      </c>
      <c r="X109" s="98">
        <v>5.5670528094586995</v>
      </c>
      <c r="Y109" s="98">
        <v>6.146324809995078</v>
      </c>
      <c r="DA109" s="63" t="s">
        <v>1717</v>
      </c>
    </row>
    <row r="110" spans="1:105" ht="12" customHeight="1" x14ac:dyDescent="0.25">
      <c r="A110" s="108" t="s">
        <v>52</v>
      </c>
      <c r="B110" s="98">
        <v>8.2834967674948995E-2</v>
      </c>
      <c r="C110" s="98">
        <v>9.1502980811986517E-2</v>
      </c>
      <c r="D110" s="98">
        <v>9.9468809202648292E-2</v>
      </c>
      <c r="E110" s="98">
        <v>0.10686825678107297</v>
      </c>
      <c r="F110" s="98">
        <v>0.11996707090849856</v>
      </c>
      <c r="G110" s="98">
        <v>0.14334970731546701</v>
      </c>
      <c r="H110" s="98">
        <v>0.19325072723437819</v>
      </c>
      <c r="I110" s="98">
        <v>0.19929331343822154</v>
      </c>
      <c r="J110" s="98">
        <v>0.25072961803592947</v>
      </c>
      <c r="K110" s="98">
        <v>0.27862695383991831</v>
      </c>
      <c r="L110" s="98">
        <v>0.31715870174324495</v>
      </c>
      <c r="M110" s="98">
        <v>0.357466741793106</v>
      </c>
      <c r="N110" s="98">
        <v>0.40435468715552358</v>
      </c>
      <c r="O110" s="98">
        <v>0.46726669784955599</v>
      </c>
      <c r="P110" s="98">
        <v>0.53707454165372515</v>
      </c>
      <c r="Q110" s="98">
        <v>0.59460606120030479</v>
      </c>
      <c r="R110" s="98">
        <v>0.67048829563586776</v>
      </c>
      <c r="S110" s="98">
        <v>0.72475647729860115</v>
      </c>
      <c r="T110" s="98">
        <v>0.79663895438670718</v>
      </c>
      <c r="U110" s="98">
        <v>0.86718215347600713</v>
      </c>
      <c r="V110" s="98">
        <v>0.98408464196716572</v>
      </c>
      <c r="W110" s="98">
        <v>1.1298595808533427</v>
      </c>
      <c r="X110" s="98">
        <v>1.1996560891756298</v>
      </c>
      <c r="Y110" s="98">
        <v>1.233943151061331</v>
      </c>
      <c r="DA110" s="63" t="s">
        <v>1718</v>
      </c>
    </row>
    <row r="111" spans="1:105" ht="12" customHeight="1" x14ac:dyDescent="0.25">
      <c r="A111" s="121" t="s">
        <v>54</v>
      </c>
      <c r="B111" s="122">
        <v>3.5703854071199852</v>
      </c>
      <c r="C111" s="122">
        <v>3.9774182022030544</v>
      </c>
      <c r="D111" s="122">
        <v>4.4533721735412195</v>
      </c>
      <c r="E111" s="122">
        <v>5.0326966132591817</v>
      </c>
      <c r="F111" s="122">
        <v>5.4273715552908497</v>
      </c>
      <c r="G111" s="122">
        <v>6.1191433025342619</v>
      </c>
      <c r="H111" s="122">
        <v>6.1814098096979482</v>
      </c>
      <c r="I111" s="122">
        <v>6.591124936137299</v>
      </c>
      <c r="J111" s="122">
        <v>7.2322253618766554</v>
      </c>
      <c r="K111" s="122">
        <v>8.0527779467584164</v>
      </c>
      <c r="L111" s="122">
        <v>8.3238377706519522</v>
      </c>
      <c r="M111" s="122">
        <v>8.6322040313546093</v>
      </c>
      <c r="N111" s="122">
        <v>9.2964581329585627</v>
      </c>
      <c r="O111" s="122">
        <v>9.8834704148586212</v>
      </c>
      <c r="P111" s="122">
        <v>10.307143287970009</v>
      </c>
      <c r="Q111" s="122">
        <v>10.880408108152137</v>
      </c>
      <c r="R111" s="122">
        <v>11.110763998606821</v>
      </c>
      <c r="S111" s="122">
        <v>11.334180451551829</v>
      </c>
      <c r="T111" s="122">
        <v>11.716708246325494</v>
      </c>
      <c r="U111" s="122">
        <v>11.967803025897524</v>
      </c>
      <c r="V111" s="122">
        <v>16.331223366253731</v>
      </c>
      <c r="W111" s="122">
        <v>17.111498128390288</v>
      </c>
      <c r="X111" s="122">
        <v>16.993026981799801</v>
      </c>
      <c r="Y111" s="122">
        <v>16.392332082769219</v>
      </c>
      <c r="DA111" s="130" t="s">
        <v>1719</v>
      </c>
    </row>
    <row r="112" spans="1:105" ht="12" customHeight="1" x14ac:dyDescent="0.25">
      <c r="A112" s="97" t="s">
        <v>50</v>
      </c>
      <c r="B112" s="98">
        <v>0.31760068754597814</v>
      </c>
      <c r="C112" s="98">
        <v>0.56554696321667552</v>
      </c>
      <c r="D112" s="98">
        <v>0.62842840537542066</v>
      </c>
      <c r="E112" s="98">
        <v>0.82279428133577948</v>
      </c>
      <c r="F112" s="98">
        <v>0.72616674208761467</v>
      </c>
      <c r="G112" s="98">
        <v>0.92910831677871286</v>
      </c>
      <c r="H112" s="98">
        <v>0.4881764988811737</v>
      </c>
      <c r="I112" s="98">
        <v>0.67588692088015467</v>
      </c>
      <c r="J112" s="98">
        <v>1.0440214870127811</v>
      </c>
      <c r="K112" s="98">
        <v>1.2494501734087282</v>
      </c>
      <c r="L112" s="98">
        <v>0.90442656644903463</v>
      </c>
      <c r="M112" s="98">
        <v>0.73136802565328252</v>
      </c>
      <c r="N112" s="98">
        <v>0.56081274311479468</v>
      </c>
      <c r="O112" s="98">
        <v>0.78720033492345309</v>
      </c>
      <c r="P112" s="98">
        <v>0.84739933905037079</v>
      </c>
      <c r="Q112" s="98">
        <v>1.1141952786401321</v>
      </c>
      <c r="R112" s="98">
        <v>0.93155398304369919</v>
      </c>
      <c r="S112" s="98">
        <v>0.95087796451506146</v>
      </c>
      <c r="T112" s="98">
        <v>0.95723732333877687</v>
      </c>
      <c r="U112" s="98">
        <v>0.9586642107221548</v>
      </c>
      <c r="V112" s="98">
        <v>1.223824016612914</v>
      </c>
      <c r="W112" s="98">
        <v>1.2942086657520693</v>
      </c>
      <c r="X112" s="98">
        <v>1.105281911988621</v>
      </c>
      <c r="Y112" s="98">
        <v>0.87041823217353198</v>
      </c>
      <c r="DA112" s="63" t="s">
        <v>1720</v>
      </c>
    </row>
    <row r="113" spans="1:105" ht="12" customHeight="1" x14ac:dyDescent="0.25">
      <c r="A113" s="109" t="s">
        <v>120</v>
      </c>
      <c r="B113" s="33">
        <v>3.2527847195740072</v>
      </c>
      <c r="C113" s="33">
        <v>3.4118712389863788</v>
      </c>
      <c r="D113" s="33">
        <v>3.8249437681657987</v>
      </c>
      <c r="E113" s="33">
        <v>4.2099023319234021</v>
      </c>
      <c r="F113" s="33">
        <v>4.7012048132032351</v>
      </c>
      <c r="G113" s="33">
        <v>5.190034985755549</v>
      </c>
      <c r="H113" s="33">
        <v>5.6932333108167743</v>
      </c>
      <c r="I113" s="33">
        <v>5.9152380152571444</v>
      </c>
      <c r="J113" s="33">
        <v>6.1882038748638744</v>
      </c>
      <c r="K113" s="33">
        <v>6.8033277733496886</v>
      </c>
      <c r="L113" s="33">
        <v>7.419411204202917</v>
      </c>
      <c r="M113" s="33">
        <v>7.9008360057013274</v>
      </c>
      <c r="N113" s="33">
        <v>8.7356453898437678</v>
      </c>
      <c r="O113" s="33">
        <v>9.0962700799351683</v>
      </c>
      <c r="P113" s="33">
        <v>9.4597439489196375</v>
      </c>
      <c r="Q113" s="33">
        <v>9.7662128295120052</v>
      </c>
      <c r="R113" s="33">
        <v>10.179210015563122</v>
      </c>
      <c r="S113" s="33">
        <v>10.383302487036767</v>
      </c>
      <c r="T113" s="33">
        <v>10.759470922986717</v>
      </c>
      <c r="U113" s="33">
        <v>11.009138815175369</v>
      </c>
      <c r="V113" s="33">
        <v>15.107399349640819</v>
      </c>
      <c r="W113" s="33">
        <v>15.817289462638218</v>
      </c>
      <c r="X113" s="33">
        <v>15.887745069811182</v>
      </c>
      <c r="Y113" s="33">
        <v>15.521913850595686</v>
      </c>
      <c r="DA113" s="60" t="s">
        <v>1721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274.90138088353336</v>
      </c>
      <c r="C115" s="117">
        <f t="shared" si="17"/>
        <v>331.24931901967142</v>
      </c>
      <c r="D115" s="117">
        <f t="shared" si="17"/>
        <v>373.79427021369145</v>
      </c>
      <c r="E115" s="117">
        <f t="shared" si="17"/>
        <v>436.77908460962107</v>
      </c>
      <c r="F115" s="117">
        <f t="shared" si="17"/>
        <v>455.63055427999518</v>
      </c>
      <c r="G115" s="117">
        <f t="shared" si="17"/>
        <v>501.95163383446834</v>
      </c>
      <c r="H115" s="117">
        <f t="shared" si="17"/>
        <v>536.85681725242989</v>
      </c>
      <c r="I115" s="117">
        <f t="shared" si="17"/>
        <v>562.42447273073492</v>
      </c>
      <c r="J115" s="117">
        <f t="shared" si="17"/>
        <v>569.6822018651917</v>
      </c>
      <c r="K115" s="117">
        <f t="shared" si="17"/>
        <v>621.76416464973886</v>
      </c>
      <c r="L115" s="117">
        <f t="shared" si="17"/>
        <v>718.09727327212306</v>
      </c>
      <c r="M115" s="117">
        <f t="shared" si="17"/>
        <v>644.07267076446306</v>
      </c>
      <c r="N115" s="117">
        <f t="shared" si="17"/>
        <v>746.09273136286151</v>
      </c>
      <c r="O115" s="117">
        <f t="shared" si="17"/>
        <v>746.17014863389738</v>
      </c>
      <c r="P115" s="117">
        <f t="shared" si="17"/>
        <v>779.07877401694134</v>
      </c>
      <c r="Q115" s="117">
        <f t="shared" si="17"/>
        <v>801.52983594978127</v>
      </c>
      <c r="R115" s="117">
        <f t="shared" ref="R115:V115" si="18">R116+R118+R120+R129</f>
        <v>907.40647437399582</v>
      </c>
      <c r="S115" s="117">
        <f t="shared" si="18"/>
        <v>923.80856997747958</v>
      </c>
      <c r="T115" s="117">
        <f t="shared" si="18"/>
        <v>929.52496775394013</v>
      </c>
      <c r="U115" s="117">
        <f t="shared" si="18"/>
        <v>955.20371979163531</v>
      </c>
      <c r="V115" s="117">
        <f t="shared" si="18"/>
        <v>896.246221997921</v>
      </c>
      <c r="W115" s="117">
        <f t="shared" ref="W115:Y115" si="19">W116+W118+W120+W129</f>
        <v>1100.9886929732381</v>
      </c>
      <c r="X115" s="117">
        <f t="shared" si="19"/>
        <v>1175.2034467137084</v>
      </c>
      <c r="Y115" s="117">
        <f t="shared" si="19"/>
        <v>1236.1046372203268</v>
      </c>
      <c r="DA115" s="129" t="s">
        <v>1873</v>
      </c>
    </row>
    <row r="116" spans="1:105" ht="12" customHeight="1" x14ac:dyDescent="0.25">
      <c r="A116" s="121" t="s">
        <v>57</v>
      </c>
      <c r="B116" s="122">
        <f t="shared" ref="B116:Y116" si="20">B117</f>
        <v>241.13277223996099</v>
      </c>
      <c r="C116" s="122">
        <f t="shared" si="20"/>
        <v>295.19848463967259</v>
      </c>
      <c r="D116" s="122">
        <f t="shared" si="20"/>
        <v>333.15319397021557</v>
      </c>
      <c r="E116" s="122">
        <f t="shared" si="20"/>
        <v>390.88563621328132</v>
      </c>
      <c r="F116" s="122">
        <f t="shared" si="20"/>
        <v>406.15099338456992</v>
      </c>
      <c r="G116" s="122">
        <f t="shared" si="20"/>
        <v>446.06439790767826</v>
      </c>
      <c r="H116" s="122">
        <f t="shared" si="20"/>
        <v>477.31612635999318</v>
      </c>
      <c r="I116" s="122">
        <f t="shared" si="20"/>
        <v>501.26354082294773</v>
      </c>
      <c r="J116" s="122">
        <f t="shared" si="20"/>
        <v>506.09092170102377</v>
      </c>
      <c r="K116" s="122">
        <f t="shared" si="20"/>
        <v>554.32907675124875</v>
      </c>
      <c r="L116" s="122">
        <f t="shared" si="20"/>
        <v>645.49507735513964</v>
      </c>
      <c r="M116" s="122">
        <f t="shared" si="20"/>
        <v>569.00312051785795</v>
      </c>
      <c r="N116" s="122">
        <f t="shared" si="20"/>
        <v>667.77373629910812</v>
      </c>
      <c r="O116" s="122">
        <f t="shared" si="20"/>
        <v>663.92748015689267</v>
      </c>
      <c r="P116" s="122">
        <f t="shared" si="20"/>
        <v>693.36935456485458</v>
      </c>
      <c r="Q116" s="122">
        <f t="shared" si="20"/>
        <v>711.92821548653296</v>
      </c>
      <c r="R116" s="122">
        <f t="shared" si="20"/>
        <v>813.42380278149335</v>
      </c>
      <c r="S116" s="122">
        <f t="shared" si="20"/>
        <v>829.09425281525046</v>
      </c>
      <c r="T116" s="122">
        <f t="shared" si="20"/>
        <v>833.22611278766897</v>
      </c>
      <c r="U116" s="122">
        <f t="shared" si="20"/>
        <v>855.61909117110213</v>
      </c>
      <c r="V116" s="122">
        <f t="shared" si="20"/>
        <v>787.34611449442377</v>
      </c>
      <c r="W116" s="122">
        <f t="shared" si="20"/>
        <v>982.6369506461931</v>
      </c>
      <c r="X116" s="122">
        <f t="shared" si="20"/>
        <v>1059.0684572623468</v>
      </c>
      <c r="Y116" s="122">
        <f t="shared" si="20"/>
        <v>1113.3084474323152</v>
      </c>
      <c r="DA116" s="130" t="s">
        <v>1874</v>
      </c>
    </row>
    <row r="117" spans="1:105" ht="12" customHeight="1" x14ac:dyDescent="0.25">
      <c r="A117" s="97" t="s">
        <v>53</v>
      </c>
      <c r="B117" s="98">
        <v>241.13277223996099</v>
      </c>
      <c r="C117" s="98">
        <v>295.19848463967259</v>
      </c>
      <c r="D117" s="98">
        <v>333.15319397021557</v>
      </c>
      <c r="E117" s="98">
        <v>390.88563621328132</v>
      </c>
      <c r="F117" s="98">
        <v>406.15099338456992</v>
      </c>
      <c r="G117" s="98">
        <v>446.06439790767826</v>
      </c>
      <c r="H117" s="98">
        <v>477.31612635999318</v>
      </c>
      <c r="I117" s="98">
        <v>501.26354082294773</v>
      </c>
      <c r="J117" s="98">
        <v>506.09092170102377</v>
      </c>
      <c r="K117" s="98">
        <v>554.32907675124875</v>
      </c>
      <c r="L117" s="98">
        <v>645.49507735513964</v>
      </c>
      <c r="M117" s="98">
        <v>569.00312051785795</v>
      </c>
      <c r="N117" s="98">
        <v>667.77373629910812</v>
      </c>
      <c r="O117" s="98">
        <v>663.92748015689267</v>
      </c>
      <c r="P117" s="98">
        <v>693.36935456485458</v>
      </c>
      <c r="Q117" s="98">
        <v>711.92821548653296</v>
      </c>
      <c r="R117" s="98">
        <v>813.42380278149335</v>
      </c>
      <c r="S117" s="98">
        <v>829.09425281525046</v>
      </c>
      <c r="T117" s="98">
        <v>833.22611278766897</v>
      </c>
      <c r="U117" s="98">
        <v>855.61909117110213</v>
      </c>
      <c r="V117" s="98">
        <v>787.34611449442377</v>
      </c>
      <c r="W117" s="98">
        <v>982.6369506461931</v>
      </c>
      <c r="X117" s="98">
        <v>1059.0684572623468</v>
      </c>
      <c r="Y117" s="98">
        <v>1113.3084474323152</v>
      </c>
      <c r="DA117" s="63" t="s">
        <v>1875</v>
      </c>
    </row>
    <row r="118" spans="1:105" ht="12" customHeight="1" x14ac:dyDescent="0.25">
      <c r="A118" s="121" t="s">
        <v>92</v>
      </c>
      <c r="B118" s="122">
        <f t="shared" ref="B118:Y118" si="21">B119</f>
        <v>3.631397820398846</v>
      </c>
      <c r="C118" s="122">
        <f t="shared" si="21"/>
        <v>4.0321367993726751</v>
      </c>
      <c r="D118" s="122">
        <f t="shared" si="21"/>
        <v>4.5868365633756483</v>
      </c>
      <c r="E118" s="122">
        <f t="shared" si="21"/>
        <v>6.384172368445558</v>
      </c>
      <c r="F118" s="122">
        <f t="shared" si="21"/>
        <v>6.143782632417647</v>
      </c>
      <c r="G118" s="122">
        <f t="shared" si="21"/>
        <v>7.1799144442362053</v>
      </c>
      <c r="H118" s="122">
        <f t="shared" si="21"/>
        <v>8.0800265399027911</v>
      </c>
      <c r="I118" s="122">
        <f t="shared" si="21"/>
        <v>8.5468503788218193</v>
      </c>
      <c r="J118" s="122">
        <f t="shared" si="21"/>
        <v>9.4548381236483241</v>
      </c>
      <c r="K118" s="122">
        <f t="shared" si="21"/>
        <v>9.7011922029537452</v>
      </c>
      <c r="L118" s="122">
        <f t="shared" si="21"/>
        <v>12.788552225502906</v>
      </c>
      <c r="M118" s="122">
        <f t="shared" si="21"/>
        <v>10.196109960950757</v>
      </c>
      <c r="N118" s="122">
        <f t="shared" si="21"/>
        <v>10.113052104292645</v>
      </c>
      <c r="O118" s="122">
        <f t="shared" si="21"/>
        <v>10.710055038565734</v>
      </c>
      <c r="P118" s="122">
        <f t="shared" si="21"/>
        <v>11.896740007718581</v>
      </c>
      <c r="Q118" s="122">
        <f t="shared" si="21"/>
        <v>13.007424430592877</v>
      </c>
      <c r="R118" s="122">
        <f t="shared" si="21"/>
        <v>14.876150669134786</v>
      </c>
      <c r="S118" s="122">
        <f t="shared" si="21"/>
        <v>15.363022411506838</v>
      </c>
      <c r="T118" s="122">
        <f t="shared" si="21"/>
        <v>16.841983817658054</v>
      </c>
      <c r="U118" s="122">
        <f t="shared" si="21"/>
        <v>19.585392539523369</v>
      </c>
      <c r="V118" s="122">
        <f t="shared" si="21"/>
        <v>22.455122672050962</v>
      </c>
      <c r="W118" s="122">
        <f t="shared" si="21"/>
        <v>27.655843679229633</v>
      </c>
      <c r="X118" s="122">
        <f t="shared" si="21"/>
        <v>24.179468154241615</v>
      </c>
      <c r="Y118" s="122">
        <f t="shared" si="21"/>
        <v>26.756522538039921</v>
      </c>
      <c r="DA118" s="130" t="s">
        <v>1876</v>
      </c>
    </row>
    <row r="119" spans="1:105" ht="12" customHeight="1" x14ac:dyDescent="0.25">
      <c r="A119" s="97" t="s">
        <v>53</v>
      </c>
      <c r="B119" s="98">
        <v>3.631397820398846</v>
      </c>
      <c r="C119" s="98">
        <v>4.0321367993726751</v>
      </c>
      <c r="D119" s="98">
        <v>4.5868365633756483</v>
      </c>
      <c r="E119" s="98">
        <v>6.384172368445558</v>
      </c>
      <c r="F119" s="98">
        <v>6.143782632417647</v>
      </c>
      <c r="G119" s="98">
        <v>7.1799144442362053</v>
      </c>
      <c r="H119" s="98">
        <v>8.0800265399027911</v>
      </c>
      <c r="I119" s="98">
        <v>8.5468503788218193</v>
      </c>
      <c r="J119" s="98">
        <v>9.4548381236483241</v>
      </c>
      <c r="K119" s="98">
        <v>9.7011922029537452</v>
      </c>
      <c r="L119" s="98">
        <v>12.788552225502906</v>
      </c>
      <c r="M119" s="98">
        <v>10.196109960950757</v>
      </c>
      <c r="N119" s="98">
        <v>10.113052104292645</v>
      </c>
      <c r="O119" s="98">
        <v>10.710055038565734</v>
      </c>
      <c r="P119" s="98">
        <v>11.896740007718581</v>
      </c>
      <c r="Q119" s="98">
        <v>13.007424430592877</v>
      </c>
      <c r="R119" s="98">
        <v>14.876150669134786</v>
      </c>
      <c r="S119" s="98">
        <v>15.363022411506838</v>
      </c>
      <c r="T119" s="98">
        <v>16.841983817658054</v>
      </c>
      <c r="U119" s="98">
        <v>19.585392539523369</v>
      </c>
      <c r="V119" s="98">
        <v>22.455122672050962</v>
      </c>
      <c r="W119" s="98">
        <v>27.655843679229633</v>
      </c>
      <c r="X119" s="98">
        <v>24.179468154241615</v>
      </c>
      <c r="Y119" s="98">
        <v>26.756522538039921</v>
      </c>
      <c r="DA119" s="63" t="s">
        <v>1877</v>
      </c>
    </row>
    <row r="120" spans="1:105" ht="12" customHeight="1" x14ac:dyDescent="0.25">
      <c r="A120" s="121" t="s">
        <v>55</v>
      </c>
      <c r="B120" s="122">
        <v>27.465886806160221</v>
      </c>
      <c r="C120" s="122">
        <v>29.06371243088417</v>
      </c>
      <c r="D120" s="122">
        <v>32.732358778253342</v>
      </c>
      <c r="E120" s="122">
        <v>35.759268849795362</v>
      </c>
      <c r="F120" s="122">
        <v>39.254366108447144</v>
      </c>
      <c r="G120" s="122">
        <v>44.108880409000641</v>
      </c>
      <c r="H120" s="122">
        <v>46.731855990467992</v>
      </c>
      <c r="I120" s="122">
        <v>47.587523741049047</v>
      </c>
      <c r="J120" s="122">
        <v>48.662117646234933</v>
      </c>
      <c r="K120" s="122">
        <v>51.64171596894807</v>
      </c>
      <c r="L120" s="122">
        <v>53.441387952667185</v>
      </c>
      <c r="M120" s="122">
        <v>58.215371612362347</v>
      </c>
      <c r="N120" s="122">
        <v>60.976722081991362</v>
      </c>
      <c r="O120" s="122">
        <v>63.851881581803553</v>
      </c>
      <c r="P120" s="122">
        <v>65.777902566411896</v>
      </c>
      <c r="Q120" s="122">
        <v>68.108100044057494</v>
      </c>
      <c r="R120" s="122">
        <v>70.344724862387224</v>
      </c>
      <c r="S120" s="122">
        <v>70.325115689600992</v>
      </c>
      <c r="T120" s="122">
        <v>70.006181329174382</v>
      </c>
      <c r="U120" s="122">
        <v>70.201749603809247</v>
      </c>
      <c r="V120" s="122">
        <v>72.849910744359008</v>
      </c>
      <c r="W120" s="122">
        <v>76.229637773099853</v>
      </c>
      <c r="X120" s="122">
        <v>77.341435670533656</v>
      </c>
      <c r="Y120" s="122">
        <v>81.730413797136251</v>
      </c>
      <c r="DA120" s="130" t="s">
        <v>1878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1879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1880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X123" s="101">
        <v>0</v>
      </c>
      <c r="Y123" s="101">
        <v>0</v>
      </c>
      <c r="DA123" s="131" t="s">
        <v>1881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X124" s="104">
        <v>0</v>
      </c>
      <c r="Y124" s="104">
        <v>0</v>
      </c>
      <c r="DA124" s="132" t="s">
        <v>1882</v>
      </c>
    </row>
    <row r="125" spans="1:105" ht="12" customHeight="1" x14ac:dyDescent="0.25">
      <c r="A125" s="106" t="s">
        <v>122</v>
      </c>
      <c r="B125" s="101">
        <v>27.042566796035601</v>
      </c>
      <c r="C125" s="101">
        <v>28.610419307402026</v>
      </c>
      <c r="D125" s="101">
        <v>32.234662797115881</v>
      </c>
      <c r="E125" s="101">
        <v>35.234319433282025</v>
      </c>
      <c r="F125" s="101">
        <v>38.661999177609374</v>
      </c>
      <c r="G125" s="101">
        <v>43.388751293158165</v>
      </c>
      <c r="H125" s="101">
        <v>45.764287896251716</v>
      </c>
      <c r="I125" s="101">
        <v>46.529522810617991</v>
      </c>
      <c r="J125" s="101">
        <v>47.383566016106222</v>
      </c>
      <c r="K125" s="101">
        <v>50.218693819033007</v>
      </c>
      <c r="L125" s="101">
        <v>51.842445562984139</v>
      </c>
      <c r="M125" s="101">
        <v>56.386140388431308</v>
      </c>
      <c r="N125" s="101">
        <v>58.915735892708419</v>
      </c>
      <c r="O125" s="101">
        <v>61.483424786244704</v>
      </c>
      <c r="P125" s="101">
        <v>63.047001874576857</v>
      </c>
      <c r="Q125" s="101">
        <v>65.104093221563929</v>
      </c>
      <c r="R125" s="101">
        <v>66.920119229959198</v>
      </c>
      <c r="S125" s="101">
        <v>66.62186752780903</v>
      </c>
      <c r="T125" s="101">
        <v>65.918648328954063</v>
      </c>
      <c r="U125" s="101">
        <v>65.772013263537104</v>
      </c>
      <c r="V125" s="101">
        <v>67.843401626695325</v>
      </c>
      <c r="W125" s="101">
        <v>70.73740100851785</v>
      </c>
      <c r="X125" s="101">
        <v>71.514267319240346</v>
      </c>
      <c r="Y125" s="101">
        <v>75.335211070318962</v>
      </c>
      <c r="DA125" s="131" t="s">
        <v>1883</v>
      </c>
    </row>
    <row r="126" spans="1:105" ht="12" customHeight="1" x14ac:dyDescent="0.25">
      <c r="A126" s="107" t="s">
        <v>121</v>
      </c>
      <c r="B126" s="104">
        <v>0.42332001012461984</v>
      </c>
      <c r="C126" s="104">
        <v>0.45329312348214268</v>
      </c>
      <c r="D126" s="104">
        <v>0.49769598113746266</v>
      </c>
      <c r="E126" s="104">
        <v>0.52494941651333693</v>
      </c>
      <c r="F126" s="104">
        <v>0.59236693083777303</v>
      </c>
      <c r="G126" s="104">
        <v>0.72012911584247219</v>
      </c>
      <c r="H126" s="104">
        <v>0.96756809421627787</v>
      </c>
      <c r="I126" s="104">
        <v>1.0580009304310543</v>
      </c>
      <c r="J126" s="104">
        <v>1.2785516301287112</v>
      </c>
      <c r="K126" s="104">
        <v>1.4230221499150613</v>
      </c>
      <c r="L126" s="104">
        <v>1.5989423896830441</v>
      </c>
      <c r="M126" s="104">
        <v>1.82923122393104</v>
      </c>
      <c r="N126" s="104">
        <v>2.0609861892829424</v>
      </c>
      <c r="O126" s="104">
        <v>2.3684567955588478</v>
      </c>
      <c r="P126" s="104">
        <v>2.7309006918350422</v>
      </c>
      <c r="Q126" s="104">
        <v>3.0040068224935723</v>
      </c>
      <c r="R126" s="104">
        <v>3.4246056324280199</v>
      </c>
      <c r="S126" s="104">
        <v>3.7032481617919566</v>
      </c>
      <c r="T126" s="104">
        <v>4.0875330002203238</v>
      </c>
      <c r="U126" s="104">
        <v>4.4297363402721501</v>
      </c>
      <c r="V126" s="104">
        <v>5.0065091176636836</v>
      </c>
      <c r="W126" s="104">
        <v>5.4922367645820049</v>
      </c>
      <c r="X126" s="104">
        <v>5.8271683512933139</v>
      </c>
      <c r="Y126" s="104">
        <v>6.3952027268172884</v>
      </c>
      <c r="DA126" s="132" t="s">
        <v>1884</v>
      </c>
    </row>
    <row r="127" spans="1:105" ht="12" customHeight="1" x14ac:dyDescent="0.25">
      <c r="A127" s="108" t="s">
        <v>53</v>
      </c>
      <c r="B127" s="98">
        <v>0.34048504244967082</v>
      </c>
      <c r="C127" s="98">
        <v>0.36179014267015619</v>
      </c>
      <c r="D127" s="98">
        <v>0.39822717193481438</v>
      </c>
      <c r="E127" s="98">
        <v>0.41808115973226401</v>
      </c>
      <c r="F127" s="98">
        <v>0.47239985992927447</v>
      </c>
      <c r="G127" s="98">
        <v>0.57677940852700516</v>
      </c>
      <c r="H127" s="98">
        <v>0.77431736698189968</v>
      </c>
      <c r="I127" s="98">
        <v>0.85870761699283282</v>
      </c>
      <c r="J127" s="98">
        <v>1.0278220120927817</v>
      </c>
      <c r="K127" s="98">
        <v>1.1443951960751431</v>
      </c>
      <c r="L127" s="98">
        <v>1.2817836879397992</v>
      </c>
      <c r="M127" s="98">
        <v>1.4717644821379341</v>
      </c>
      <c r="N127" s="98">
        <v>1.6566315021274189</v>
      </c>
      <c r="O127" s="98">
        <v>1.9011900977092917</v>
      </c>
      <c r="P127" s="98">
        <v>2.1938261501813172</v>
      </c>
      <c r="Q127" s="98">
        <v>2.4094007612932673</v>
      </c>
      <c r="R127" s="98">
        <v>2.7541173367921523</v>
      </c>
      <c r="S127" s="98">
        <v>2.9784916844933553</v>
      </c>
      <c r="T127" s="98">
        <v>3.2908940458336167</v>
      </c>
      <c r="U127" s="98">
        <v>3.5625541867961426</v>
      </c>
      <c r="V127" s="98">
        <v>4.0224244756965177</v>
      </c>
      <c r="W127" s="98">
        <v>4.362377183728662</v>
      </c>
      <c r="X127" s="98">
        <v>4.6275122621176843</v>
      </c>
      <c r="Y127" s="98">
        <v>5.1612595757559578</v>
      </c>
      <c r="DA127" s="63" t="s">
        <v>1885</v>
      </c>
    </row>
    <row r="128" spans="1:105" ht="12" customHeight="1" x14ac:dyDescent="0.25">
      <c r="A128" s="108" t="s">
        <v>52</v>
      </c>
      <c r="B128" s="98">
        <v>8.2834967674948995E-2</v>
      </c>
      <c r="C128" s="98">
        <v>9.1502980811986517E-2</v>
      </c>
      <c r="D128" s="98">
        <v>9.9468809202648292E-2</v>
      </c>
      <c r="E128" s="98">
        <v>0.10686825678107297</v>
      </c>
      <c r="F128" s="98">
        <v>0.11996707090849856</v>
      </c>
      <c r="G128" s="98">
        <v>0.14334970731546701</v>
      </c>
      <c r="H128" s="98">
        <v>0.19325072723437819</v>
      </c>
      <c r="I128" s="98">
        <v>0.19929331343822154</v>
      </c>
      <c r="J128" s="98">
        <v>0.25072961803592947</v>
      </c>
      <c r="K128" s="98">
        <v>0.27862695383991831</v>
      </c>
      <c r="L128" s="98">
        <v>0.31715870174324495</v>
      </c>
      <c r="M128" s="98">
        <v>0.357466741793106</v>
      </c>
      <c r="N128" s="98">
        <v>0.40435468715552358</v>
      </c>
      <c r="O128" s="98">
        <v>0.46726669784955599</v>
      </c>
      <c r="P128" s="98">
        <v>0.53707454165372515</v>
      </c>
      <c r="Q128" s="98">
        <v>0.59460606120030479</v>
      </c>
      <c r="R128" s="98">
        <v>0.67048829563586776</v>
      </c>
      <c r="S128" s="98">
        <v>0.72475647729860115</v>
      </c>
      <c r="T128" s="98">
        <v>0.79663895438670718</v>
      </c>
      <c r="U128" s="98">
        <v>0.86718215347600713</v>
      </c>
      <c r="V128" s="98">
        <v>0.98408464196716572</v>
      </c>
      <c r="W128" s="98">
        <v>1.1298595808533427</v>
      </c>
      <c r="X128" s="98">
        <v>1.1996560891756298</v>
      </c>
      <c r="Y128" s="98">
        <v>1.233943151061331</v>
      </c>
      <c r="DA128" s="63" t="s">
        <v>1886</v>
      </c>
    </row>
    <row r="129" spans="1:105" ht="12" customHeight="1" x14ac:dyDescent="0.25">
      <c r="A129" s="121" t="s">
        <v>54</v>
      </c>
      <c r="B129" s="122">
        <v>2.6713240170133128</v>
      </c>
      <c r="C129" s="122">
        <v>2.9549851497420323</v>
      </c>
      <c r="D129" s="122">
        <v>3.3218809018468716</v>
      </c>
      <c r="E129" s="122">
        <v>3.7500071780988264</v>
      </c>
      <c r="F129" s="122">
        <v>4.0814121545604758</v>
      </c>
      <c r="G129" s="122">
        <v>4.5984410735532419</v>
      </c>
      <c r="H129" s="122">
        <v>4.7288083620659469</v>
      </c>
      <c r="I129" s="122">
        <v>5.0265577879163406</v>
      </c>
      <c r="J129" s="122">
        <v>5.4743243942846034</v>
      </c>
      <c r="K129" s="122">
        <v>6.0921797265882027</v>
      </c>
      <c r="L129" s="122">
        <v>6.3722557388133438</v>
      </c>
      <c r="M129" s="122">
        <v>6.6580686732920373</v>
      </c>
      <c r="N129" s="122">
        <v>7.2292208774694471</v>
      </c>
      <c r="O129" s="122">
        <v>7.6807318566353828</v>
      </c>
      <c r="P129" s="122">
        <v>8.0347768779563289</v>
      </c>
      <c r="Q129" s="122">
        <v>8.4860959885979987</v>
      </c>
      <c r="R129" s="122">
        <v>8.7617960609804459</v>
      </c>
      <c r="S129" s="122">
        <v>9.0261790611213204</v>
      </c>
      <c r="T129" s="122">
        <v>9.4506898194386775</v>
      </c>
      <c r="U129" s="122">
        <v>9.797486477200513</v>
      </c>
      <c r="V129" s="122">
        <v>13.595074087087253</v>
      </c>
      <c r="W129" s="122">
        <v>14.466260874715537</v>
      </c>
      <c r="X129" s="122">
        <v>14.614085626586208</v>
      </c>
      <c r="Y129" s="122">
        <v>14.309253452835486</v>
      </c>
      <c r="DA129" s="130" t="s">
        <v>1887</v>
      </c>
    </row>
    <row r="130" spans="1:105" ht="12" customHeight="1" x14ac:dyDescent="0.25">
      <c r="A130" s="97" t="s">
        <v>50</v>
      </c>
      <c r="B130" s="98">
        <v>0.19538552164308948</v>
      </c>
      <c r="C130" s="98">
        <v>0.34887080548881233</v>
      </c>
      <c r="D130" s="98">
        <v>0.38857309879910362</v>
      </c>
      <c r="E130" s="98">
        <v>0.50964985260754658</v>
      </c>
      <c r="F130" s="98">
        <v>0.4503169256287578</v>
      </c>
      <c r="G130" s="98">
        <v>0.57680893997553662</v>
      </c>
      <c r="H130" s="98">
        <v>0.3033905810511997</v>
      </c>
      <c r="I130" s="98">
        <v>0.42025674638585703</v>
      </c>
      <c r="J130" s="98">
        <v>0.64926117010006479</v>
      </c>
      <c r="K130" s="98">
        <v>0.7771481044928169</v>
      </c>
      <c r="L130" s="98">
        <v>0.5626182495037052</v>
      </c>
      <c r="M130" s="98">
        <v>0.45500454088780695</v>
      </c>
      <c r="N130" s="98">
        <v>0.34892927896936088</v>
      </c>
      <c r="O130" s="98">
        <v>0.48985869665594062</v>
      </c>
      <c r="P130" s="98">
        <v>0.52739917095144617</v>
      </c>
      <c r="Q130" s="98">
        <v>0.69359294400754512</v>
      </c>
      <c r="R130" s="98">
        <v>0.58013471030544173</v>
      </c>
      <c r="S130" s="98">
        <v>0.59242573323135261</v>
      </c>
      <c r="T130" s="98">
        <v>0.59661350602745278</v>
      </c>
      <c r="U130" s="98">
        <v>0.59788661069419047</v>
      </c>
      <c r="V130" s="98">
        <v>0.76407605021408764</v>
      </c>
      <c r="W130" s="98">
        <v>0.80929313888045706</v>
      </c>
      <c r="X130" s="98">
        <v>0.69219433332604341</v>
      </c>
      <c r="Y130" s="98">
        <v>0.54571208815047212</v>
      </c>
      <c r="DA130" s="63" t="s">
        <v>1888</v>
      </c>
    </row>
    <row r="131" spans="1:105" ht="12" customHeight="1" x14ac:dyDescent="0.25">
      <c r="A131" s="109" t="s">
        <v>120</v>
      </c>
      <c r="B131" s="33">
        <v>2.4759384953702233</v>
      </c>
      <c r="C131" s="33">
        <v>2.60611434425322</v>
      </c>
      <c r="D131" s="33">
        <v>2.9333078030477679</v>
      </c>
      <c r="E131" s="33">
        <v>3.2403573254912796</v>
      </c>
      <c r="F131" s="33">
        <v>3.6310952289317182</v>
      </c>
      <c r="G131" s="33">
        <v>4.0216321335777057</v>
      </c>
      <c r="H131" s="33">
        <v>4.4254177810147475</v>
      </c>
      <c r="I131" s="33">
        <v>4.6063010415304833</v>
      </c>
      <c r="J131" s="33">
        <v>4.8250632241845386</v>
      </c>
      <c r="K131" s="33">
        <v>5.3150316220953862</v>
      </c>
      <c r="L131" s="33">
        <v>5.8096374893096385</v>
      </c>
      <c r="M131" s="33">
        <v>6.2030641324042302</v>
      </c>
      <c r="N131" s="33">
        <v>6.8802915985000865</v>
      </c>
      <c r="O131" s="33">
        <v>7.190873159979442</v>
      </c>
      <c r="P131" s="33">
        <v>7.507377707004883</v>
      </c>
      <c r="Q131" s="33">
        <v>7.792503044590454</v>
      </c>
      <c r="R131" s="33">
        <v>8.1816613506750038</v>
      </c>
      <c r="S131" s="33">
        <v>8.433753327889967</v>
      </c>
      <c r="T131" s="33">
        <v>8.854076313411225</v>
      </c>
      <c r="U131" s="33">
        <v>9.1995998665063219</v>
      </c>
      <c r="V131" s="33">
        <v>12.830998036873165</v>
      </c>
      <c r="W131" s="33">
        <v>13.65696773583508</v>
      </c>
      <c r="X131" s="33">
        <v>13.921891293260165</v>
      </c>
      <c r="Y131" s="33">
        <v>13.763541364685015</v>
      </c>
      <c r="DA131" s="60" t="s">
        <v>1889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1.4313532298785989</v>
      </c>
      <c r="C133" s="154">
        <f t="shared" si="22"/>
        <v>1.4637445139106597</v>
      </c>
      <c r="D133" s="154">
        <f t="shared" si="22"/>
        <v>1.4862389237890432</v>
      </c>
      <c r="E133" s="154">
        <f t="shared" si="22"/>
        <v>1.5242592496361793</v>
      </c>
      <c r="F133" s="154">
        <f t="shared" si="22"/>
        <v>1.5448729937452692</v>
      </c>
      <c r="G133" s="154">
        <f t="shared" si="22"/>
        <v>1.5726974652541499</v>
      </c>
      <c r="H133" s="154">
        <f t="shared" si="22"/>
        <v>1.6060538174027594</v>
      </c>
      <c r="I133" s="154">
        <f t="shared" si="22"/>
        <v>1.640618195093188</v>
      </c>
      <c r="J133" s="154">
        <f t="shared" si="22"/>
        <v>1.6678748843352647</v>
      </c>
      <c r="K133" s="154">
        <f t="shared" si="22"/>
        <v>1.7055269118646781</v>
      </c>
      <c r="L133" s="154">
        <f t="shared" si="22"/>
        <v>1.7703975108376957</v>
      </c>
      <c r="M133" s="154">
        <f t="shared" si="22"/>
        <v>1.7703017514450325</v>
      </c>
      <c r="N133" s="154">
        <f t="shared" si="22"/>
        <v>1.8528261306734959</v>
      </c>
      <c r="O133" s="154">
        <f t="shared" si="22"/>
        <v>1.9034032868357158</v>
      </c>
      <c r="P133" s="154">
        <f t="shared" si="22"/>
        <v>1.9571647665268723</v>
      </c>
      <c r="Q133" s="154">
        <f t="shared" si="22"/>
        <v>2.0136163988199773</v>
      </c>
      <c r="R133" s="154">
        <f t="shared" ref="R133:V133" si="23">IF(R115=0,"",R115/R97)</f>
        <v>2.1097565626627293</v>
      </c>
      <c r="S133" s="154">
        <f t="shared" si="23"/>
        <v>2.1890537089436006</v>
      </c>
      <c r="T133" s="154">
        <f t="shared" si="23"/>
        <v>2.2634383901080994</v>
      </c>
      <c r="U133" s="154">
        <f t="shared" si="23"/>
        <v>2.3395974516761671</v>
      </c>
      <c r="V133" s="154">
        <f t="shared" si="23"/>
        <v>2.3437382648426435</v>
      </c>
      <c r="W133" s="154">
        <f t="shared" ref="W133:Y133" si="24">IF(W115=0,"",W115/W97)</f>
        <v>2.4752749501993665</v>
      </c>
      <c r="X133" s="154">
        <f t="shared" si="24"/>
        <v>2.5513490741560898</v>
      </c>
      <c r="Y133" s="154">
        <f t="shared" si="24"/>
        <v>2.6035872117581871</v>
      </c>
      <c r="DA133" s="129" t="s">
        <v>2041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1.6263952997976792</v>
      </c>
      <c r="C134" s="155">
        <f t="shared" si="25"/>
        <v>1.6397943949582536</v>
      </c>
      <c r="D134" s="155">
        <f t="shared" si="25"/>
        <v>1.6673343526599431</v>
      </c>
      <c r="E134" s="155">
        <f t="shared" si="25"/>
        <v>1.7013717172542471</v>
      </c>
      <c r="F134" s="155">
        <f t="shared" si="25"/>
        <v>1.7395987703062854</v>
      </c>
      <c r="G134" s="155">
        <f t="shared" si="25"/>
        <v>1.7811582008229652</v>
      </c>
      <c r="H134" s="155">
        <f t="shared" si="25"/>
        <v>1.8215198614432</v>
      </c>
      <c r="I134" s="155">
        <f t="shared" si="25"/>
        <v>1.8627313191781001</v>
      </c>
      <c r="J134" s="155">
        <f t="shared" si="25"/>
        <v>1.9052087020322217</v>
      </c>
      <c r="K134" s="155">
        <f t="shared" si="25"/>
        <v>1.9521652676197601</v>
      </c>
      <c r="L134" s="155">
        <f t="shared" si="25"/>
        <v>2.0069151796964801</v>
      </c>
      <c r="M134" s="155">
        <f t="shared" si="25"/>
        <v>2.0745992705968987</v>
      </c>
      <c r="N134" s="155">
        <f t="shared" si="25"/>
        <v>2.1591611794414018</v>
      </c>
      <c r="O134" s="155">
        <f t="shared" si="25"/>
        <v>2.2529412655217174</v>
      </c>
      <c r="P134" s="155">
        <f t="shared" si="25"/>
        <v>2.325215921112346</v>
      </c>
      <c r="Q134" s="155">
        <f t="shared" si="25"/>
        <v>2.4114671557106138</v>
      </c>
      <c r="R134" s="155">
        <f t="shared" ref="R134:V134" si="26">IF(R116=0,"",R116/R98)</f>
        <v>2.5050087153827931</v>
      </c>
      <c r="S134" s="155">
        <f t="shared" si="26"/>
        <v>2.6118261074429041</v>
      </c>
      <c r="T134" s="155">
        <f t="shared" si="26"/>
        <v>2.7149290040949938</v>
      </c>
      <c r="U134" s="155">
        <f t="shared" si="26"/>
        <v>2.8096387918206989</v>
      </c>
      <c r="V134" s="155">
        <f t="shared" si="26"/>
        <v>2.9001277662806721</v>
      </c>
      <c r="W134" s="155">
        <f t="shared" ref="W134:Y134" si="27">IF(W116=0,"",W116/W98)</f>
        <v>2.9875038296889329</v>
      </c>
      <c r="X134" s="155">
        <f t="shared" si="27"/>
        <v>3.0664481965195192</v>
      </c>
      <c r="Y134" s="155">
        <f t="shared" si="27"/>
        <v>3.1329482525510302</v>
      </c>
      <c r="DA134" s="130" t="s">
        <v>2042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1.6263952997976792</v>
      </c>
      <c r="C135" s="156">
        <f t="shared" si="28"/>
        <v>1.6397943949582536</v>
      </c>
      <c r="D135" s="156">
        <f t="shared" si="28"/>
        <v>1.6673343526599431</v>
      </c>
      <c r="E135" s="156">
        <f t="shared" si="28"/>
        <v>1.7013717172542471</v>
      </c>
      <c r="F135" s="156">
        <f t="shared" si="28"/>
        <v>1.7395987703062854</v>
      </c>
      <c r="G135" s="156">
        <f t="shared" si="28"/>
        <v>1.7811582008229652</v>
      </c>
      <c r="H135" s="156">
        <f t="shared" si="28"/>
        <v>1.8215198614432</v>
      </c>
      <c r="I135" s="156">
        <f t="shared" si="28"/>
        <v>1.8627313191781001</v>
      </c>
      <c r="J135" s="156">
        <f t="shared" si="28"/>
        <v>1.9052087020322217</v>
      </c>
      <c r="K135" s="156">
        <f t="shared" si="28"/>
        <v>1.9521652676197601</v>
      </c>
      <c r="L135" s="156">
        <f t="shared" si="28"/>
        <v>2.0069151796964801</v>
      </c>
      <c r="M135" s="156">
        <f t="shared" si="28"/>
        <v>2.0745992705968987</v>
      </c>
      <c r="N135" s="156">
        <f t="shared" si="28"/>
        <v>2.1591611794414018</v>
      </c>
      <c r="O135" s="156">
        <f t="shared" si="28"/>
        <v>2.2529412655217174</v>
      </c>
      <c r="P135" s="156">
        <f t="shared" si="28"/>
        <v>2.325215921112346</v>
      </c>
      <c r="Q135" s="156">
        <f t="shared" si="28"/>
        <v>2.4114671557106138</v>
      </c>
      <c r="R135" s="156">
        <f t="shared" ref="R135:V135" si="29">IF(R117=0,"",R117/R99)</f>
        <v>2.5050087153827931</v>
      </c>
      <c r="S135" s="156">
        <f t="shared" si="29"/>
        <v>2.6118261074429041</v>
      </c>
      <c r="T135" s="156">
        <f t="shared" si="29"/>
        <v>2.7149290040949938</v>
      </c>
      <c r="U135" s="156">
        <f t="shared" si="29"/>
        <v>2.8096387918206989</v>
      </c>
      <c r="V135" s="156">
        <f t="shared" si="29"/>
        <v>2.9001277662806721</v>
      </c>
      <c r="W135" s="156">
        <f t="shared" ref="W135:Y135" si="30">IF(W117=0,"",W117/W99)</f>
        <v>2.9875038296889329</v>
      </c>
      <c r="X135" s="156">
        <f t="shared" si="30"/>
        <v>3.0664481965195192</v>
      </c>
      <c r="Y135" s="156">
        <f t="shared" si="30"/>
        <v>3.1329482525510302</v>
      </c>
      <c r="DA135" s="63" t="s">
        <v>2043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1.9750400444877318</v>
      </c>
      <c r="C136" s="155">
        <f t="shared" si="31"/>
        <v>2.0766899043159448</v>
      </c>
      <c r="D136" s="155">
        <f t="shared" si="31"/>
        <v>2.2012194164095438</v>
      </c>
      <c r="E136" s="155">
        <f t="shared" si="31"/>
        <v>2.3426347749908869</v>
      </c>
      <c r="F136" s="155">
        <f t="shared" si="31"/>
        <v>2.4958225289304261</v>
      </c>
      <c r="G136" s="155">
        <f t="shared" si="31"/>
        <v>2.6635127324091186</v>
      </c>
      <c r="H136" s="155">
        <f t="shared" si="31"/>
        <v>2.8340526404637312</v>
      </c>
      <c r="I136" s="155">
        <f t="shared" si="31"/>
        <v>2.9384434595665998</v>
      </c>
      <c r="J136" s="155">
        <f t="shared" si="31"/>
        <v>3.020727120291725</v>
      </c>
      <c r="K136" s="155">
        <f t="shared" si="31"/>
        <v>3.1248379729154125</v>
      </c>
      <c r="L136" s="155">
        <f t="shared" si="31"/>
        <v>3.2321883878525464</v>
      </c>
      <c r="M136" s="155">
        <f t="shared" si="31"/>
        <v>3.3532585472079321</v>
      </c>
      <c r="N136" s="155">
        <f t="shared" si="31"/>
        <v>3.5088565556722351</v>
      </c>
      <c r="O136" s="155">
        <f t="shared" si="31"/>
        <v>3.7018900355267661</v>
      </c>
      <c r="P136" s="155">
        <f t="shared" si="31"/>
        <v>3.8713902448476278</v>
      </c>
      <c r="Q136" s="155">
        <f t="shared" si="31"/>
        <v>4.0609000323978499</v>
      </c>
      <c r="R136" s="155">
        <f t="shared" ref="R136:V136" si="32">IF(R118=0,"",R118/R100)</f>
        <v>4.2075037724929878</v>
      </c>
      <c r="S136" s="155">
        <f t="shared" si="32"/>
        <v>4.3146373138669283</v>
      </c>
      <c r="T136" s="155">
        <f t="shared" si="32"/>
        <v>4.402696069368548</v>
      </c>
      <c r="U136" s="155">
        <f t="shared" si="32"/>
        <v>4.4715497514429723</v>
      </c>
      <c r="V136" s="155">
        <f t="shared" si="32"/>
        <v>4.5256621605362222</v>
      </c>
      <c r="W136" s="155">
        <f t="shared" ref="W136:Y136" si="33">IF(W118=0,"",W118/W100)</f>
        <v>4.5678637852935635</v>
      </c>
      <c r="X136" s="155">
        <f t="shared" si="33"/>
        <v>4.5940117544578252</v>
      </c>
      <c r="Y136" s="155">
        <f t="shared" si="33"/>
        <v>4.6326735355608486</v>
      </c>
      <c r="DA136" s="130" t="s">
        <v>2044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1.9750400444877318</v>
      </c>
      <c r="C137" s="156">
        <f t="shared" si="34"/>
        <v>2.0766899043159448</v>
      </c>
      <c r="D137" s="156">
        <f t="shared" si="34"/>
        <v>2.2012194164095438</v>
      </c>
      <c r="E137" s="156">
        <f t="shared" si="34"/>
        <v>2.3426347749908869</v>
      </c>
      <c r="F137" s="156">
        <f t="shared" si="34"/>
        <v>2.4958225289304261</v>
      </c>
      <c r="G137" s="156">
        <f t="shared" si="34"/>
        <v>2.6635127324091186</v>
      </c>
      <c r="H137" s="156">
        <f t="shared" si="34"/>
        <v>2.8340526404637312</v>
      </c>
      <c r="I137" s="156">
        <f t="shared" si="34"/>
        <v>2.9384434595665998</v>
      </c>
      <c r="J137" s="156">
        <f t="shared" si="34"/>
        <v>3.020727120291725</v>
      </c>
      <c r="K137" s="156">
        <f t="shared" si="34"/>
        <v>3.1248379729154125</v>
      </c>
      <c r="L137" s="156">
        <f t="shared" si="34"/>
        <v>3.2321883878525464</v>
      </c>
      <c r="M137" s="156">
        <f t="shared" si="34"/>
        <v>3.3532585472079321</v>
      </c>
      <c r="N137" s="156">
        <f t="shared" si="34"/>
        <v>3.5088565556722351</v>
      </c>
      <c r="O137" s="156">
        <f t="shared" si="34"/>
        <v>3.7018900355267661</v>
      </c>
      <c r="P137" s="156">
        <f t="shared" si="34"/>
        <v>3.8713902448476278</v>
      </c>
      <c r="Q137" s="156">
        <f t="shared" si="34"/>
        <v>4.0609000323978499</v>
      </c>
      <c r="R137" s="156">
        <f t="shared" ref="R137:V137" si="35">IF(R119=0,"",R119/R101)</f>
        <v>4.2075037724929878</v>
      </c>
      <c r="S137" s="156">
        <f t="shared" si="35"/>
        <v>4.3146373138669283</v>
      </c>
      <c r="T137" s="156">
        <f t="shared" si="35"/>
        <v>4.402696069368548</v>
      </c>
      <c r="U137" s="156">
        <f t="shared" si="35"/>
        <v>4.4715497514429723</v>
      </c>
      <c r="V137" s="156">
        <f t="shared" si="35"/>
        <v>4.5256621605362222</v>
      </c>
      <c r="W137" s="156">
        <f t="shared" ref="W137:Y137" si="36">IF(W119=0,"",W119/W101)</f>
        <v>4.5678637852935635</v>
      </c>
      <c r="X137" s="156">
        <f t="shared" si="36"/>
        <v>4.5940117544578252</v>
      </c>
      <c r="Y137" s="156">
        <f t="shared" si="36"/>
        <v>4.6326735355608486</v>
      </c>
      <c r="DA137" s="63" t="s">
        <v>2045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0.71552099392701463</v>
      </c>
      <c r="C138" s="155">
        <f t="shared" si="37"/>
        <v>0.72007597624322328</v>
      </c>
      <c r="D138" s="155">
        <f t="shared" si="37"/>
        <v>0.72489736196710619</v>
      </c>
      <c r="E138" s="155">
        <f t="shared" si="37"/>
        <v>0.72908983661815618</v>
      </c>
      <c r="F138" s="155">
        <f t="shared" si="37"/>
        <v>0.73279771948168992</v>
      </c>
      <c r="G138" s="155">
        <f t="shared" si="37"/>
        <v>0.73617591229701196</v>
      </c>
      <c r="H138" s="155">
        <f t="shared" si="37"/>
        <v>0.73948060224563128</v>
      </c>
      <c r="I138" s="155">
        <f t="shared" si="37"/>
        <v>0.74110700662753604</v>
      </c>
      <c r="J138" s="155">
        <f t="shared" si="37"/>
        <v>0.7422070278436792</v>
      </c>
      <c r="K138" s="155">
        <f t="shared" si="37"/>
        <v>0.74363409055007845</v>
      </c>
      <c r="L138" s="155">
        <f t="shared" si="37"/>
        <v>0.7453713953330442</v>
      </c>
      <c r="M138" s="155">
        <f t="shared" si="37"/>
        <v>0.74753317385342177</v>
      </c>
      <c r="N138" s="155">
        <f t="shared" si="37"/>
        <v>0.75071371227177208</v>
      </c>
      <c r="O138" s="155">
        <f t="shared" si="37"/>
        <v>0.75520836210229747</v>
      </c>
      <c r="P138" s="155">
        <f t="shared" si="37"/>
        <v>0.76053337463405279</v>
      </c>
      <c r="Q138" s="155">
        <f t="shared" si="37"/>
        <v>0.76745661070381432</v>
      </c>
      <c r="R138" s="155">
        <f t="shared" ref="R138:V138" si="38">IF(R120=0,"",R120/R102)</f>
        <v>0.77527880916394187</v>
      </c>
      <c r="S138" s="155">
        <f t="shared" si="38"/>
        <v>0.78418398788888377</v>
      </c>
      <c r="T138" s="155">
        <f t="shared" si="38"/>
        <v>0.79352255103394642</v>
      </c>
      <c r="U138" s="155">
        <f t="shared" si="38"/>
        <v>0.80323081009964548</v>
      </c>
      <c r="V138" s="155">
        <f t="shared" si="38"/>
        <v>0.81286971486006232</v>
      </c>
      <c r="W138" s="155">
        <f t="shared" ref="W138:Y138" si="39">IF(W120=0,"",W120/W102)</f>
        <v>0.82221216145029419</v>
      </c>
      <c r="X138" s="155">
        <f t="shared" si="39"/>
        <v>0.83170787225331111</v>
      </c>
      <c r="Y138" s="155">
        <f t="shared" si="39"/>
        <v>0.84044149747685526</v>
      </c>
      <c r="DA138" s="130" t="s">
        <v>2046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:Y139" si="42">IF(W121=0,"",W121/W103)</f>
        <v/>
      </c>
      <c r="X139" s="156" t="str">
        <f t="shared" si="42"/>
        <v/>
      </c>
      <c r="Y139" s="156" t="str">
        <f t="shared" si="42"/>
        <v/>
      </c>
      <c r="DA139" s="63" t="s">
        <v>2047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:Y140" si="45">IF(W122=0,"",W122/W104)</f>
        <v/>
      </c>
      <c r="X140" s="156" t="str">
        <f t="shared" si="45"/>
        <v/>
      </c>
      <c r="Y140" s="156" t="str">
        <f t="shared" si="45"/>
        <v/>
      </c>
      <c r="DA140" s="63" t="s">
        <v>2048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:Y141" si="48">IF(W123=0,"",W123/W105)</f>
        <v/>
      </c>
      <c r="X141" s="157" t="str">
        <f t="shared" si="48"/>
        <v/>
      </c>
      <c r="Y141" s="157" t="str">
        <f t="shared" si="48"/>
        <v/>
      </c>
      <c r="DA141" s="131" t="s">
        <v>2049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:Y142" si="51">IF(W124=0,"",W124/W106)</f>
        <v/>
      </c>
      <c r="X142" s="158" t="str">
        <f t="shared" si="51"/>
        <v/>
      </c>
      <c r="Y142" s="158" t="str">
        <f t="shared" si="51"/>
        <v/>
      </c>
      <c r="DA142" s="132" t="s">
        <v>2050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0.71490577330460459</v>
      </c>
      <c r="C143" s="157">
        <f t="shared" si="52"/>
        <v>0.71943744662776321</v>
      </c>
      <c r="D143" s="157">
        <f t="shared" si="52"/>
        <v>0.72429234542846832</v>
      </c>
      <c r="E143" s="157">
        <f t="shared" si="52"/>
        <v>0.72850421620826011</v>
      </c>
      <c r="F143" s="157">
        <f t="shared" si="52"/>
        <v>0.73219929052682353</v>
      </c>
      <c r="G143" s="157">
        <f t="shared" si="52"/>
        <v>0.73553832839896971</v>
      </c>
      <c r="H143" s="157">
        <f t="shared" si="52"/>
        <v>0.73866628401256196</v>
      </c>
      <c r="I143" s="157">
        <f t="shared" si="52"/>
        <v>0.74028831254419691</v>
      </c>
      <c r="J143" s="157">
        <f t="shared" si="52"/>
        <v>0.74119625442384374</v>
      </c>
      <c r="K143" s="157">
        <f t="shared" si="52"/>
        <v>0.74258653801397023</v>
      </c>
      <c r="L143" s="157">
        <f t="shared" si="52"/>
        <v>0.74422938975570208</v>
      </c>
      <c r="M143" s="157">
        <f t="shared" si="52"/>
        <v>0.74636560103475746</v>
      </c>
      <c r="N143" s="157">
        <f t="shared" si="52"/>
        <v>0.74945667005702366</v>
      </c>
      <c r="O143" s="157">
        <f t="shared" si="52"/>
        <v>0.7538062429281096</v>
      </c>
      <c r="P143" s="157">
        <f t="shared" si="52"/>
        <v>0.75892243437520734</v>
      </c>
      <c r="Q143" s="157">
        <f t="shared" si="52"/>
        <v>0.76575580589113268</v>
      </c>
      <c r="R143" s="157">
        <f t="shared" ref="R143:V143" si="53">IF(R125=0,"",R125/R107)</f>
        <v>0.77341599212369327</v>
      </c>
      <c r="S143" s="157">
        <f t="shared" si="53"/>
        <v>0.78225426033254464</v>
      </c>
      <c r="T143" s="157">
        <f t="shared" si="53"/>
        <v>0.79145763216121601</v>
      </c>
      <c r="U143" s="157">
        <f t="shared" si="53"/>
        <v>0.80111047774665878</v>
      </c>
      <c r="V143" s="157">
        <f t="shared" si="53"/>
        <v>0.81064514032009583</v>
      </c>
      <c r="W143" s="157">
        <f t="shared" ref="W143:Y143" si="54">IF(W125=0,"",W125/W107)</f>
        <v>0.81990351552799912</v>
      </c>
      <c r="X143" s="157">
        <f t="shared" si="54"/>
        <v>0.8293971191992231</v>
      </c>
      <c r="Y143" s="157">
        <f t="shared" si="54"/>
        <v>0.83829922227919895</v>
      </c>
      <c r="DA143" s="131" t="s">
        <v>2051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0.75714463248148312</v>
      </c>
      <c r="C144" s="158">
        <f t="shared" si="55"/>
        <v>0.76280746589168347</v>
      </c>
      <c r="D144" s="158">
        <f t="shared" si="55"/>
        <v>0.7663588137838615</v>
      </c>
      <c r="E144" s="158">
        <f t="shared" si="55"/>
        <v>0.77067150051241451</v>
      </c>
      <c r="F144" s="158">
        <f t="shared" si="55"/>
        <v>0.77408993816771998</v>
      </c>
      <c r="G144" s="158">
        <f t="shared" si="55"/>
        <v>0.77674322967208542</v>
      </c>
      <c r="H144" s="158">
        <f t="shared" si="55"/>
        <v>0.78016002150417552</v>
      </c>
      <c r="I144" s="158">
        <f t="shared" si="55"/>
        <v>0.77899466742575096</v>
      </c>
      <c r="J144" s="158">
        <f t="shared" si="55"/>
        <v>0.78171440357298261</v>
      </c>
      <c r="K144" s="158">
        <f t="shared" si="55"/>
        <v>0.78259410086043124</v>
      </c>
      <c r="L144" s="158">
        <f t="shared" si="55"/>
        <v>0.78439703364342206</v>
      </c>
      <c r="M144" s="158">
        <f t="shared" si="55"/>
        <v>0.78540624038394435</v>
      </c>
      <c r="N144" s="158">
        <f t="shared" si="55"/>
        <v>0.78852075313313819</v>
      </c>
      <c r="O144" s="158">
        <f t="shared" si="55"/>
        <v>0.79352416580198037</v>
      </c>
      <c r="P144" s="158">
        <f t="shared" si="55"/>
        <v>0.79972385875362928</v>
      </c>
      <c r="Q144" s="158">
        <f t="shared" si="55"/>
        <v>0.80626722937858453</v>
      </c>
      <c r="R144" s="158">
        <f t="shared" ref="R144:V144" si="56">IF(R126=0,"",R126/R108)</f>
        <v>0.8135699302862347</v>
      </c>
      <c r="S144" s="158">
        <f t="shared" si="56"/>
        <v>0.82060185812828157</v>
      </c>
      <c r="T144" s="158">
        <f t="shared" si="56"/>
        <v>0.82837634273330008</v>
      </c>
      <c r="U144" s="158">
        <f t="shared" si="56"/>
        <v>0.8360877132415111</v>
      </c>
      <c r="V144" s="158">
        <f t="shared" si="56"/>
        <v>0.84426523547704879</v>
      </c>
      <c r="W144" s="158">
        <f t="shared" ref="W144:Y144" si="57">IF(W126=0,"",W126/W108)</f>
        <v>0.85315220697645566</v>
      </c>
      <c r="X144" s="158">
        <f t="shared" si="57"/>
        <v>0.86115250982192615</v>
      </c>
      <c r="Y144" s="158">
        <f t="shared" si="57"/>
        <v>0.86652717226027132</v>
      </c>
      <c r="DA144" s="132" t="s">
        <v>2052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0.71490577330460459</v>
      </c>
      <c r="C145" s="156">
        <f t="shared" si="58"/>
        <v>0.71963641145394008</v>
      </c>
      <c r="D145" s="156">
        <f t="shared" si="58"/>
        <v>0.72410122487855522</v>
      </c>
      <c r="E145" s="156">
        <f t="shared" si="58"/>
        <v>0.72799632233880363</v>
      </c>
      <c r="F145" s="156">
        <f t="shared" si="58"/>
        <v>0.73208966221241678</v>
      </c>
      <c r="G145" s="156">
        <f t="shared" si="58"/>
        <v>0.73590976179596468</v>
      </c>
      <c r="H145" s="156">
        <f t="shared" si="58"/>
        <v>0.73958162138485506</v>
      </c>
      <c r="I145" s="156">
        <f t="shared" si="58"/>
        <v>0.74098787101292296</v>
      </c>
      <c r="J145" s="156">
        <f t="shared" si="58"/>
        <v>0.74219323340709109</v>
      </c>
      <c r="K145" s="156">
        <f t="shared" si="58"/>
        <v>0.7432522611914435</v>
      </c>
      <c r="L145" s="156">
        <f t="shared" si="58"/>
        <v>0.74467049128876506</v>
      </c>
      <c r="M145" s="156">
        <f t="shared" si="58"/>
        <v>0.74649787477852947</v>
      </c>
      <c r="N145" s="156">
        <f t="shared" si="58"/>
        <v>0.74981644721633767</v>
      </c>
      <c r="O145" s="156">
        <f t="shared" si="58"/>
        <v>0.75520018588647031</v>
      </c>
      <c r="P145" s="156">
        <f t="shared" si="58"/>
        <v>0.76234605906183228</v>
      </c>
      <c r="Q145" s="156">
        <f t="shared" si="58"/>
        <v>0.76947808934230666</v>
      </c>
      <c r="R145" s="156">
        <f t="shared" ref="R145:V145" si="59">IF(R127=0,"",R127/R109)</f>
        <v>0.77824813162681594</v>
      </c>
      <c r="S145" s="156">
        <f t="shared" si="59"/>
        <v>0.78627847859228062</v>
      </c>
      <c r="T145" s="156">
        <f t="shared" si="59"/>
        <v>0.79533374371081411</v>
      </c>
      <c r="U145" s="156">
        <f t="shared" si="59"/>
        <v>0.80400869222848947</v>
      </c>
      <c r="V145" s="156">
        <f t="shared" si="59"/>
        <v>0.81327894038236792</v>
      </c>
      <c r="W145" s="156">
        <f t="shared" ref="W145:Y145" si="60">IF(W127=0,"",W127/W109)</f>
        <v>0.82189258334572934</v>
      </c>
      <c r="X145" s="156">
        <f t="shared" si="60"/>
        <v>0.83123196788349318</v>
      </c>
      <c r="Y145" s="156">
        <f t="shared" si="60"/>
        <v>0.83973101573850784</v>
      </c>
      <c r="DA145" s="63" t="s">
        <v>2053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2054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0.74818926037682554</v>
      </c>
      <c r="C147" s="155">
        <f t="shared" si="64"/>
        <v>0.74294052058827853</v>
      </c>
      <c r="D147" s="155">
        <f t="shared" si="64"/>
        <v>0.74592483457437786</v>
      </c>
      <c r="E147" s="155">
        <f t="shared" si="64"/>
        <v>0.74512879799251719</v>
      </c>
      <c r="F147" s="155">
        <f t="shared" si="64"/>
        <v>0.75200529629885549</v>
      </c>
      <c r="G147" s="155">
        <f t="shared" si="64"/>
        <v>0.7514844556179594</v>
      </c>
      <c r="H147" s="155">
        <f t="shared" si="64"/>
        <v>0.76500483023257404</v>
      </c>
      <c r="I147" s="155">
        <f t="shared" si="64"/>
        <v>0.76262517197286406</v>
      </c>
      <c r="J147" s="155">
        <f t="shared" si="64"/>
        <v>0.75693498478925958</v>
      </c>
      <c r="K147" s="155">
        <f t="shared" si="64"/>
        <v>0.75653144379084269</v>
      </c>
      <c r="L147" s="155">
        <f t="shared" si="64"/>
        <v>0.76554300004266496</v>
      </c>
      <c r="M147" s="155">
        <f t="shared" si="64"/>
        <v>0.77130575796263001</v>
      </c>
      <c r="N147" s="155">
        <f t="shared" si="64"/>
        <v>0.77763173609525793</v>
      </c>
      <c r="O147" s="155">
        <f t="shared" si="64"/>
        <v>0.77712903810470424</v>
      </c>
      <c r="P147" s="155">
        <f t="shared" si="64"/>
        <v>0.77953479965046435</v>
      </c>
      <c r="Q147" s="155">
        <f t="shared" si="64"/>
        <v>0.77994280216748468</v>
      </c>
      <c r="R147" s="155">
        <f t="shared" ref="R147:V147" si="65">IF(R129=0,"",R129/R111)</f>
        <v>0.78858628102253703</v>
      </c>
      <c r="S147" s="155">
        <f t="shared" si="65"/>
        <v>0.79636803911000853</v>
      </c>
      <c r="T147" s="155">
        <f t="shared" si="65"/>
        <v>0.80659939812041759</v>
      </c>
      <c r="U147" s="155">
        <f t="shared" si="65"/>
        <v>0.81865372082072274</v>
      </c>
      <c r="V147" s="155">
        <f t="shared" si="65"/>
        <v>0.83245901315510995</v>
      </c>
      <c r="W147" s="155">
        <f t="shared" ref="W147:Y147" si="66">IF(W129=0,"",W129/W111)</f>
        <v>0.84541170890899697</v>
      </c>
      <c r="X147" s="155">
        <f t="shared" si="66"/>
        <v>0.86000485035647078</v>
      </c>
      <c r="Y147" s="155">
        <f t="shared" si="66"/>
        <v>0.87292359504335826</v>
      </c>
      <c r="DA147" s="130" t="s">
        <v>2055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0.61519237616513056</v>
      </c>
      <c r="C148" s="156">
        <f t="shared" si="67"/>
        <v>0.6168732716811548</v>
      </c>
      <c r="D148" s="156">
        <f t="shared" si="67"/>
        <v>0.61832516715563102</v>
      </c>
      <c r="E148" s="156">
        <f t="shared" si="67"/>
        <v>0.61941345992359942</v>
      </c>
      <c r="F148" s="156">
        <f t="shared" si="67"/>
        <v>0.62012882101178002</v>
      </c>
      <c r="G148" s="156">
        <f t="shared" si="67"/>
        <v>0.62081990824856226</v>
      </c>
      <c r="H148" s="156">
        <f t="shared" si="67"/>
        <v>0.62147723568529989</v>
      </c>
      <c r="I148" s="156">
        <f t="shared" si="67"/>
        <v>0.62178558780008575</v>
      </c>
      <c r="J148" s="156">
        <f t="shared" si="67"/>
        <v>0.62188487322973696</v>
      </c>
      <c r="K148" s="156">
        <f t="shared" si="67"/>
        <v>0.6219920738196506</v>
      </c>
      <c r="L148" s="156">
        <f t="shared" si="67"/>
        <v>0.62207178600763635</v>
      </c>
      <c r="M148" s="156">
        <f t="shared" si="67"/>
        <v>0.62212801890181291</v>
      </c>
      <c r="N148" s="156">
        <f t="shared" si="67"/>
        <v>0.62218500426966461</v>
      </c>
      <c r="O148" s="156">
        <f t="shared" si="67"/>
        <v>0.62227958363810176</v>
      </c>
      <c r="P148" s="156">
        <f t="shared" si="67"/>
        <v>0.62237382854519396</v>
      </c>
      <c r="Q148" s="156">
        <f t="shared" si="67"/>
        <v>0.62250572884680566</v>
      </c>
      <c r="R148" s="156">
        <f t="shared" ref="R148:V148" si="68">IF(R130=0,"",R130/R112)</f>
        <v>0.62276016298051473</v>
      </c>
      <c r="S148" s="156">
        <f t="shared" si="68"/>
        <v>0.6230302471395307</v>
      </c>
      <c r="T148" s="156">
        <f t="shared" si="68"/>
        <v>0.62326602973075329</v>
      </c>
      <c r="U148" s="156">
        <f t="shared" si="68"/>
        <v>0.62366635158290396</v>
      </c>
      <c r="V148" s="156">
        <f t="shared" si="68"/>
        <v>0.62433490423628368</v>
      </c>
      <c r="W148" s="156">
        <f t="shared" ref="W148:Y148" si="69">IF(W130=0,"",W130/W112)</f>
        <v>0.62531889972331001</v>
      </c>
      <c r="X148" s="156">
        <f t="shared" si="69"/>
        <v>0.6262604371048186</v>
      </c>
      <c r="Y148" s="156">
        <f t="shared" si="69"/>
        <v>0.62695388030621535</v>
      </c>
      <c r="DA148" s="63" t="s">
        <v>2056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0.76117502657675984</v>
      </c>
      <c r="C149" s="159">
        <f t="shared" si="70"/>
        <v>0.76383724991552193</v>
      </c>
      <c r="D149" s="159">
        <f t="shared" si="70"/>
        <v>0.76688913114516111</v>
      </c>
      <c r="E149" s="159">
        <f t="shared" si="70"/>
        <v>0.76969893123644961</v>
      </c>
      <c r="F149" s="159">
        <f t="shared" si="70"/>
        <v>0.77237545974041877</v>
      </c>
      <c r="G149" s="159">
        <f t="shared" si="70"/>
        <v>0.77487572716087372</v>
      </c>
      <c r="H149" s="159">
        <f t="shared" si="70"/>
        <v>0.77731186118909623</v>
      </c>
      <c r="I149" s="159">
        <f t="shared" si="70"/>
        <v>0.77871778441534789</v>
      </c>
      <c r="J149" s="159">
        <f t="shared" si="70"/>
        <v>0.77971949886519831</v>
      </c>
      <c r="K149" s="159">
        <f t="shared" si="70"/>
        <v>0.78123997537141676</v>
      </c>
      <c r="L149" s="159">
        <f t="shared" si="70"/>
        <v>0.78303214762090811</v>
      </c>
      <c r="M149" s="159">
        <f t="shared" si="70"/>
        <v>0.78511490783102356</v>
      </c>
      <c r="N149" s="159">
        <f t="shared" si="70"/>
        <v>0.78761113706598573</v>
      </c>
      <c r="O149" s="159">
        <f t="shared" si="70"/>
        <v>0.79052986518521373</v>
      </c>
      <c r="P149" s="159">
        <f t="shared" si="70"/>
        <v>0.79361320428363946</v>
      </c>
      <c r="Q149" s="159">
        <f t="shared" si="70"/>
        <v>0.79790428292149218</v>
      </c>
      <c r="R149" s="159">
        <f t="shared" ref="R149:V149" si="71">IF(R131=0,"",R131/R113)</f>
        <v>0.80376191651080575</v>
      </c>
      <c r="S149" s="159">
        <f t="shared" si="71"/>
        <v>0.81224189880042963</v>
      </c>
      <c r="T149" s="159">
        <f t="shared" si="71"/>
        <v>0.82291000893875044</v>
      </c>
      <c r="U149" s="159">
        <f t="shared" si="71"/>
        <v>0.8356330155293602</v>
      </c>
      <c r="V149" s="159">
        <f t="shared" si="71"/>
        <v>0.84931878345945921</v>
      </c>
      <c r="W149" s="159">
        <f t="shared" ref="W149:Y149" si="72">IF(W131=0,"",W131/W113)</f>
        <v>0.86342023189839179</v>
      </c>
      <c r="X149" s="159">
        <f t="shared" si="72"/>
        <v>0.87626602970320822</v>
      </c>
      <c r="Y149" s="159">
        <f t="shared" si="72"/>
        <v>0.88671677327707943</v>
      </c>
      <c r="DA149" s="60" t="s">
        <v>2057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0.83905998248764346</v>
      </c>
      <c r="C151" s="117">
        <f t="shared" si="73"/>
        <v>1.4941020081508094</v>
      </c>
      <c r="D151" s="117">
        <f t="shared" si="73"/>
        <v>1.6602266540518871</v>
      </c>
      <c r="E151" s="117">
        <f t="shared" si="73"/>
        <v>2.1737161862679812</v>
      </c>
      <c r="F151" s="117">
        <f t="shared" si="73"/>
        <v>1.9184387118524004</v>
      </c>
      <c r="G151" s="117">
        <f t="shared" si="73"/>
        <v>2.4545841321348321</v>
      </c>
      <c r="H151" s="117">
        <f t="shared" si="73"/>
        <v>1.2896992376404057</v>
      </c>
      <c r="I151" s="117">
        <f t="shared" si="73"/>
        <v>1.7856059203751913</v>
      </c>
      <c r="J151" s="117">
        <f t="shared" si="73"/>
        <v>2.758169881111646</v>
      </c>
      <c r="K151" s="117">
        <f t="shared" si="73"/>
        <v>3.300885929183456</v>
      </c>
      <c r="L151" s="117">
        <f t="shared" si="73"/>
        <v>2.3893781366459645</v>
      </c>
      <c r="M151" s="117">
        <f t="shared" si="73"/>
        <v>1.9321798310270584</v>
      </c>
      <c r="N151" s="117">
        <f t="shared" si="73"/>
        <v>1.4815948103028773</v>
      </c>
      <c r="O151" s="117">
        <f t="shared" si="73"/>
        <v>2.0796815785844913</v>
      </c>
      <c r="P151" s="117">
        <f t="shared" si="73"/>
        <v>2.2387195697764746</v>
      </c>
      <c r="Q151" s="117">
        <f t="shared" si="73"/>
        <v>2.9435599721372294</v>
      </c>
      <c r="R151" s="117">
        <f t="shared" ref="R151:V151" si="74">R152+R154+R156+R165</f>
        <v>2.4610452664268445</v>
      </c>
      <c r="S151" s="117">
        <f t="shared" si="74"/>
        <v>2.5120967288157776</v>
      </c>
      <c r="T151" s="117">
        <f t="shared" si="74"/>
        <v>2.5288973331988736</v>
      </c>
      <c r="U151" s="117">
        <f t="shared" si="74"/>
        <v>2.5326669853119079</v>
      </c>
      <c r="V151" s="117">
        <f t="shared" si="74"/>
        <v>3.2331849338283729</v>
      </c>
      <c r="W151" s="117">
        <f t="shared" ref="W151:Y151" si="75">W152+W154+W156+W165</f>
        <v>3.4191320831573524</v>
      </c>
      <c r="X151" s="117">
        <f t="shared" si="75"/>
        <v>2.9200120090509083</v>
      </c>
      <c r="Y151" s="117">
        <f t="shared" si="75"/>
        <v>2.2995325113668752</v>
      </c>
      <c r="DA151" s="129" t="s">
        <v>2209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2210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2211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2212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2213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X156" s="122">
        <v>0</v>
      </c>
      <c r="Y156" s="122">
        <v>0</v>
      </c>
      <c r="DA156" s="130" t="s">
        <v>2214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2215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2216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X159" s="101">
        <v>0</v>
      </c>
      <c r="Y159" s="101">
        <v>0</v>
      </c>
      <c r="DA159" s="131" t="s">
        <v>2217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2218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2219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2220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2221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2222</v>
      </c>
    </row>
    <row r="165" spans="1:105" ht="12" customHeight="1" x14ac:dyDescent="0.25">
      <c r="A165" s="121" t="s">
        <v>54</v>
      </c>
      <c r="B165" s="122">
        <v>0.83905998248764346</v>
      </c>
      <c r="C165" s="122">
        <v>1.4941020081508094</v>
      </c>
      <c r="D165" s="122">
        <v>1.6602266540518871</v>
      </c>
      <c r="E165" s="122">
        <v>2.1737161862679812</v>
      </c>
      <c r="F165" s="122">
        <v>1.9184387118524004</v>
      </c>
      <c r="G165" s="122">
        <v>2.4545841321348321</v>
      </c>
      <c r="H165" s="122">
        <v>1.2896992376404057</v>
      </c>
      <c r="I165" s="122">
        <v>1.7856059203751913</v>
      </c>
      <c r="J165" s="122">
        <v>2.758169881111646</v>
      </c>
      <c r="K165" s="122">
        <v>3.300885929183456</v>
      </c>
      <c r="L165" s="122">
        <v>2.3893781366459645</v>
      </c>
      <c r="M165" s="122">
        <v>1.9321798310270584</v>
      </c>
      <c r="N165" s="122">
        <v>1.4815948103028773</v>
      </c>
      <c r="O165" s="122">
        <v>2.0796815785844913</v>
      </c>
      <c r="P165" s="122">
        <v>2.2387195697764746</v>
      </c>
      <c r="Q165" s="122">
        <v>2.9435599721372294</v>
      </c>
      <c r="R165" s="122">
        <v>2.4610452664268445</v>
      </c>
      <c r="S165" s="122">
        <v>2.5120967288157776</v>
      </c>
      <c r="T165" s="122">
        <v>2.5288973331988736</v>
      </c>
      <c r="U165" s="122">
        <v>2.5326669853119079</v>
      </c>
      <c r="V165" s="122">
        <v>3.2331849338283729</v>
      </c>
      <c r="W165" s="122">
        <v>3.4191320831573524</v>
      </c>
      <c r="X165" s="122">
        <v>2.9200120090509083</v>
      </c>
      <c r="Y165" s="122">
        <v>2.2995325113668752</v>
      </c>
      <c r="DA165" s="130" t="s">
        <v>2223</v>
      </c>
    </row>
    <row r="166" spans="1:105" ht="12" customHeight="1" x14ac:dyDescent="0.25">
      <c r="A166" s="97" t="s">
        <v>50</v>
      </c>
      <c r="B166" s="98">
        <v>0.83905998248764346</v>
      </c>
      <c r="C166" s="98">
        <v>1.4941020081508094</v>
      </c>
      <c r="D166" s="98">
        <v>1.6602266540518871</v>
      </c>
      <c r="E166" s="98">
        <v>2.1737161862679812</v>
      </c>
      <c r="F166" s="98">
        <v>1.9184387118524004</v>
      </c>
      <c r="G166" s="98">
        <v>2.4545841321348321</v>
      </c>
      <c r="H166" s="98">
        <v>1.2896992376404057</v>
      </c>
      <c r="I166" s="98">
        <v>1.7856059203751913</v>
      </c>
      <c r="J166" s="98">
        <v>2.758169881111646</v>
      </c>
      <c r="K166" s="98">
        <v>3.300885929183456</v>
      </c>
      <c r="L166" s="98">
        <v>2.3893781366459645</v>
      </c>
      <c r="M166" s="98">
        <v>1.9321798310270584</v>
      </c>
      <c r="N166" s="98">
        <v>1.4815948103028773</v>
      </c>
      <c r="O166" s="98">
        <v>2.0796815785844913</v>
      </c>
      <c r="P166" s="98">
        <v>2.2387195697764746</v>
      </c>
      <c r="Q166" s="98">
        <v>2.9435599721372294</v>
      </c>
      <c r="R166" s="98">
        <v>2.4610452664268445</v>
      </c>
      <c r="S166" s="98">
        <v>2.5120967288157776</v>
      </c>
      <c r="T166" s="98">
        <v>2.5288973331988736</v>
      </c>
      <c r="U166" s="98">
        <v>2.5326669853119079</v>
      </c>
      <c r="V166" s="98">
        <v>3.2331849338283729</v>
      </c>
      <c r="W166" s="98">
        <v>3.4191320831573524</v>
      </c>
      <c r="X166" s="98">
        <v>2.9200120090509083</v>
      </c>
      <c r="Y166" s="98">
        <v>2.2995325113668752</v>
      </c>
      <c r="DA166" s="63" t="s">
        <v>2224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2225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10276.380555307243</v>
      </c>
      <c r="C169" s="117">
        <f t="shared" si="78"/>
        <v>11286.408921395883</v>
      </c>
      <c r="D169" s="117">
        <f t="shared" si="78"/>
        <v>11185.541482390912</v>
      </c>
      <c r="E169" s="117">
        <f t="shared" si="78"/>
        <v>11467.511018444382</v>
      </c>
      <c r="F169" s="117">
        <f t="shared" si="78"/>
        <v>10738.857091937745</v>
      </c>
      <c r="G169" s="117">
        <f t="shared" si="78"/>
        <v>10724.721349039361</v>
      </c>
      <c r="H169" s="117">
        <f t="shared" si="78"/>
        <v>10605.748269545553</v>
      </c>
      <c r="I169" s="117">
        <f t="shared" si="78"/>
        <v>10413.546832807611</v>
      </c>
      <c r="J169" s="117">
        <f t="shared" si="78"/>
        <v>10020.262484007686</v>
      </c>
      <c r="K169" s="117">
        <f t="shared" si="78"/>
        <v>10367.434580994917</v>
      </c>
      <c r="L169" s="117">
        <f t="shared" si="78"/>
        <v>11172.392909900927</v>
      </c>
      <c r="M169" s="117">
        <f t="shared" si="78"/>
        <v>9669.2536111684003</v>
      </c>
      <c r="N169" s="117">
        <f t="shared" si="78"/>
        <v>10222.445709064103</v>
      </c>
      <c r="O169" s="117">
        <f t="shared" si="78"/>
        <v>9475.2556424033282</v>
      </c>
      <c r="P169" s="117">
        <f t="shared" si="78"/>
        <v>9158.9937827997328</v>
      </c>
      <c r="Q169" s="117">
        <f t="shared" si="78"/>
        <v>8739.1444789147317</v>
      </c>
      <c r="R169" s="117">
        <f t="shared" ref="R169:V169" si="79">R170+R172+R174+R183</f>
        <v>9123.0593674438369</v>
      </c>
      <c r="S169" s="117">
        <f t="shared" si="79"/>
        <v>8684.0044244130695</v>
      </c>
      <c r="T169" s="117">
        <f t="shared" si="79"/>
        <v>8262.4947998936841</v>
      </c>
      <c r="U169" s="117">
        <f t="shared" si="79"/>
        <v>7962.2717860220173</v>
      </c>
      <c r="V169" s="117">
        <f t="shared" si="79"/>
        <v>7164.3074952652605</v>
      </c>
      <c r="W169" s="117">
        <f t="shared" ref="W169:Y169" si="80">W170+W172+W174+W183</f>
        <v>7734.2727932241933</v>
      </c>
      <c r="X169" s="117">
        <f t="shared" si="80"/>
        <v>7280.4130991015181</v>
      </c>
      <c r="Y169" s="117">
        <f t="shared" si="80"/>
        <v>7060.6454691772869</v>
      </c>
      <c r="DA169" s="129" t="s">
        <v>2377</v>
      </c>
    </row>
    <row r="170" spans="1:105" ht="12" customHeight="1" x14ac:dyDescent="0.25">
      <c r="A170" s="121" t="s">
        <v>57</v>
      </c>
      <c r="B170" s="122">
        <f t="shared" ref="B170:Y170" si="81">B171</f>
        <v>7933.0503051412252</v>
      </c>
      <c r="C170" s="122">
        <f t="shared" si="81"/>
        <v>8978.2313833699136</v>
      </c>
      <c r="D170" s="122">
        <f t="shared" si="81"/>
        <v>8886.5724710933755</v>
      </c>
      <c r="E170" s="122">
        <f t="shared" si="81"/>
        <v>9194.2577434721097</v>
      </c>
      <c r="F170" s="122">
        <f t="shared" si="81"/>
        <v>8501.1255894084825</v>
      </c>
      <c r="G170" s="122">
        <f t="shared" si="81"/>
        <v>8415.1991625207611</v>
      </c>
      <c r="H170" s="122">
        <f t="shared" si="81"/>
        <v>8314.097876432319</v>
      </c>
      <c r="I170" s="122">
        <f t="shared" si="81"/>
        <v>8174.4377190051364</v>
      </c>
      <c r="J170" s="122">
        <f t="shared" si="81"/>
        <v>7792.8426319793443</v>
      </c>
      <c r="K170" s="122">
        <f t="shared" si="81"/>
        <v>8075.2368710073515</v>
      </c>
      <c r="L170" s="122">
        <f t="shared" si="81"/>
        <v>8859.2637228149142</v>
      </c>
      <c r="M170" s="122">
        <f t="shared" si="81"/>
        <v>7289.2996898923893</v>
      </c>
      <c r="N170" s="122">
        <f t="shared" si="81"/>
        <v>7851.2886010740449</v>
      </c>
      <c r="O170" s="122">
        <f t="shared" si="81"/>
        <v>7122.8640486048735</v>
      </c>
      <c r="P170" s="122">
        <f t="shared" si="81"/>
        <v>6861.1219060885114</v>
      </c>
      <c r="Q170" s="122">
        <f t="shared" si="81"/>
        <v>6481.5790181212697</v>
      </c>
      <c r="R170" s="122">
        <f t="shared" si="81"/>
        <v>6887.7695706315099</v>
      </c>
      <c r="S170" s="122">
        <f t="shared" si="81"/>
        <v>6532.1193681306831</v>
      </c>
      <c r="T170" s="122">
        <f t="shared" si="81"/>
        <v>6174.8044988281026</v>
      </c>
      <c r="U170" s="122">
        <f t="shared" si="81"/>
        <v>5938.9833574858767</v>
      </c>
      <c r="V170" s="122">
        <f t="shared" si="81"/>
        <v>5086.3301623334955</v>
      </c>
      <c r="W170" s="122">
        <f t="shared" si="81"/>
        <v>5719.3239239742115</v>
      </c>
      <c r="X170" s="122">
        <f t="shared" si="81"/>
        <v>5458.8511168084924</v>
      </c>
      <c r="Y170" s="122">
        <f t="shared" si="81"/>
        <v>5284.7394681700844</v>
      </c>
      <c r="DA170" s="130" t="s">
        <v>2378</v>
      </c>
    </row>
    <row r="171" spans="1:105" ht="12" customHeight="1" x14ac:dyDescent="0.25">
      <c r="A171" s="97" t="s">
        <v>53</v>
      </c>
      <c r="B171" s="98">
        <v>7933.0503051412252</v>
      </c>
      <c r="C171" s="98">
        <v>8978.2313833699136</v>
      </c>
      <c r="D171" s="98">
        <v>8886.5724710933755</v>
      </c>
      <c r="E171" s="98">
        <v>9194.2577434721097</v>
      </c>
      <c r="F171" s="98">
        <v>8501.1255894084825</v>
      </c>
      <c r="G171" s="98">
        <v>8415.1991625207611</v>
      </c>
      <c r="H171" s="98">
        <v>8314.097876432319</v>
      </c>
      <c r="I171" s="98">
        <v>8174.4377190051364</v>
      </c>
      <c r="J171" s="98">
        <v>7792.8426319793443</v>
      </c>
      <c r="K171" s="98">
        <v>8075.2368710073515</v>
      </c>
      <c r="L171" s="98">
        <v>8859.2637228149142</v>
      </c>
      <c r="M171" s="98">
        <v>7289.2996898923893</v>
      </c>
      <c r="N171" s="98">
        <v>7851.2886010740449</v>
      </c>
      <c r="O171" s="98">
        <v>7122.8640486048735</v>
      </c>
      <c r="P171" s="98">
        <v>6861.1219060885114</v>
      </c>
      <c r="Q171" s="98">
        <v>6481.5790181212697</v>
      </c>
      <c r="R171" s="98">
        <v>6887.7695706315099</v>
      </c>
      <c r="S171" s="98">
        <v>6532.1193681306831</v>
      </c>
      <c r="T171" s="98">
        <v>6174.8044988281026</v>
      </c>
      <c r="U171" s="98">
        <v>5938.9833574858767</v>
      </c>
      <c r="V171" s="98">
        <v>5086.3301623334955</v>
      </c>
      <c r="W171" s="98">
        <v>5719.3239239742115</v>
      </c>
      <c r="X171" s="98">
        <v>5458.8511168084924</v>
      </c>
      <c r="Y171" s="98">
        <v>5284.7394681700844</v>
      </c>
      <c r="DA171" s="63" t="s">
        <v>2379</v>
      </c>
    </row>
    <row r="172" spans="1:105" ht="12" customHeight="1" x14ac:dyDescent="0.25">
      <c r="A172" s="121" t="s">
        <v>92</v>
      </c>
      <c r="B172" s="122">
        <f t="shared" ref="B172:Y172" si="82">B173</f>
        <v>98.380268323119139</v>
      </c>
      <c r="C172" s="122">
        <f t="shared" si="82"/>
        <v>96.834401796264487</v>
      </c>
      <c r="D172" s="122">
        <f t="shared" si="82"/>
        <v>92.675072555553697</v>
      </c>
      <c r="E172" s="122">
        <f t="shared" si="82"/>
        <v>109.06017488358513</v>
      </c>
      <c r="F172" s="122">
        <f t="shared" si="82"/>
        <v>89.631392926133685</v>
      </c>
      <c r="G172" s="122">
        <f t="shared" si="82"/>
        <v>90.580314406491027</v>
      </c>
      <c r="H172" s="122">
        <f t="shared" si="82"/>
        <v>90.458172804335817</v>
      </c>
      <c r="I172" s="122">
        <f t="shared" si="82"/>
        <v>88.354922663466652</v>
      </c>
      <c r="J172" s="122">
        <f t="shared" si="82"/>
        <v>91.823220091321943</v>
      </c>
      <c r="K172" s="122">
        <f t="shared" si="82"/>
        <v>88.288024211995619</v>
      </c>
      <c r="L172" s="122">
        <f t="shared" si="82"/>
        <v>108.98291725273685</v>
      </c>
      <c r="M172" s="122">
        <f t="shared" si="82"/>
        <v>80.811440628874038</v>
      </c>
      <c r="N172" s="122">
        <f t="shared" si="82"/>
        <v>73.166671946685085</v>
      </c>
      <c r="O172" s="122">
        <f t="shared" si="82"/>
        <v>69.928154879195148</v>
      </c>
      <c r="P172" s="122">
        <f t="shared" si="82"/>
        <v>70.705760869425248</v>
      </c>
      <c r="Q172" s="122">
        <f t="shared" si="82"/>
        <v>70.322609602313463</v>
      </c>
      <c r="R172" s="122">
        <f t="shared" si="82"/>
        <v>74.995814838447998</v>
      </c>
      <c r="S172" s="122">
        <f t="shared" si="82"/>
        <v>73.27010865297872</v>
      </c>
      <c r="T172" s="122">
        <f t="shared" si="82"/>
        <v>76.96501474424592</v>
      </c>
      <c r="U172" s="122">
        <f t="shared" si="82"/>
        <v>85.419366369195586</v>
      </c>
      <c r="V172" s="122">
        <f t="shared" si="82"/>
        <v>92.958539412925006</v>
      </c>
      <c r="W172" s="122">
        <f t="shared" si="82"/>
        <v>105.27708247483928</v>
      </c>
      <c r="X172" s="122">
        <f t="shared" si="82"/>
        <v>83.189303923158789</v>
      </c>
      <c r="Y172" s="122">
        <f t="shared" si="82"/>
        <v>85.893296625885355</v>
      </c>
      <c r="DA172" s="130" t="s">
        <v>2380</v>
      </c>
    </row>
    <row r="173" spans="1:105" ht="12" customHeight="1" x14ac:dyDescent="0.25">
      <c r="A173" s="97" t="s">
        <v>53</v>
      </c>
      <c r="B173" s="98">
        <f>RES_hhdet_fech!B147</f>
        <v>98.380268323119139</v>
      </c>
      <c r="C173" s="98">
        <f>RES_hhdet_fech!C147</f>
        <v>96.834401796264487</v>
      </c>
      <c r="D173" s="98">
        <f>RES_hhdet_fech!D147</f>
        <v>92.675072555553697</v>
      </c>
      <c r="E173" s="98">
        <f>RES_hhdet_fech!E147</f>
        <v>109.06017488358513</v>
      </c>
      <c r="F173" s="98">
        <f>RES_hhdet_fech!F147</f>
        <v>89.631392926133685</v>
      </c>
      <c r="G173" s="98">
        <f>RES_hhdet_fech!G147</f>
        <v>90.580314406491027</v>
      </c>
      <c r="H173" s="98">
        <f>RES_hhdet_fech!H147</f>
        <v>90.458172804335817</v>
      </c>
      <c r="I173" s="98">
        <f>RES_hhdet_fech!I147</f>
        <v>88.354922663466652</v>
      </c>
      <c r="J173" s="98">
        <f>RES_hhdet_fech!J147</f>
        <v>91.823220091321943</v>
      </c>
      <c r="K173" s="98">
        <f>RES_hhdet_fech!K147</f>
        <v>88.288024211995619</v>
      </c>
      <c r="L173" s="98">
        <f>RES_hhdet_fech!L147</f>
        <v>108.98291725273685</v>
      </c>
      <c r="M173" s="98">
        <f>RES_hhdet_fech!M147</f>
        <v>80.811440628874038</v>
      </c>
      <c r="N173" s="98">
        <f>RES_hhdet_fech!N147</f>
        <v>73.166671946685085</v>
      </c>
      <c r="O173" s="98">
        <f>RES_hhdet_fech!O147</f>
        <v>69.928154879195148</v>
      </c>
      <c r="P173" s="98">
        <f>RES_hhdet_fech!P147</f>
        <v>70.705760869425248</v>
      </c>
      <c r="Q173" s="98">
        <f>RES_hhdet_fech!Q147</f>
        <v>70.322609602313463</v>
      </c>
      <c r="R173" s="98">
        <f>RES_hhdet_fech!R147</f>
        <v>74.995814838447998</v>
      </c>
      <c r="S173" s="98">
        <f>RES_hhdet_fech!S147</f>
        <v>73.27010865297872</v>
      </c>
      <c r="T173" s="98">
        <f>RES_hhdet_fech!T147</f>
        <v>76.96501474424592</v>
      </c>
      <c r="U173" s="98">
        <f>RES_hhdet_fech!U147</f>
        <v>85.419366369195586</v>
      </c>
      <c r="V173" s="98">
        <f>RES_hhdet_fech!V147</f>
        <v>92.958539412925006</v>
      </c>
      <c r="W173" s="98">
        <f>RES_hhdet_fech!W147</f>
        <v>105.27708247483928</v>
      </c>
      <c r="X173" s="98">
        <f>RES_hhdet_fech!X147</f>
        <v>83.189303923158789</v>
      </c>
      <c r="Y173" s="98">
        <f>RES_hhdet_fech!Y147</f>
        <v>85.893296625885355</v>
      </c>
      <c r="DA173" s="63" t="s">
        <v>2381</v>
      </c>
    </row>
    <row r="174" spans="1:105" ht="12" customHeight="1" x14ac:dyDescent="0.25">
      <c r="A174" s="121" t="s">
        <v>55</v>
      </c>
      <c r="B174" s="122">
        <v>2053.9095995889579</v>
      </c>
      <c r="C174" s="122">
        <v>2012.9770958354316</v>
      </c>
      <c r="D174" s="122">
        <v>2008.2315579946533</v>
      </c>
      <c r="E174" s="122">
        <v>1962.7896425156894</v>
      </c>
      <c r="F174" s="122">
        <v>1950.4816277758796</v>
      </c>
      <c r="G174" s="122">
        <v>2013.324428349129</v>
      </c>
      <c r="H174" s="122">
        <v>2005.0683416698284</v>
      </c>
      <c r="I174" s="122">
        <v>1950.5369225765728</v>
      </c>
      <c r="J174" s="122">
        <v>1923.4276627577992</v>
      </c>
      <c r="K174" s="122">
        <v>1974.902074862877</v>
      </c>
      <c r="L174" s="122">
        <v>1974.870943355618</v>
      </c>
      <c r="M174" s="122">
        <v>2069.724699253175</v>
      </c>
      <c r="N174" s="122">
        <v>2061.9892484035454</v>
      </c>
      <c r="O174" s="122">
        <v>2043.5759821219206</v>
      </c>
      <c r="P174" s="122">
        <v>1990.011220115158</v>
      </c>
      <c r="Q174" s="122">
        <v>1948.3676030967283</v>
      </c>
      <c r="R174" s="122">
        <v>1924.6182325432944</v>
      </c>
      <c r="S174" s="122">
        <v>1845.384852594663</v>
      </c>
      <c r="T174" s="122">
        <v>1774.9900881274853</v>
      </c>
      <c r="U174" s="122">
        <v>1704.4713658817614</v>
      </c>
      <c r="V174" s="122">
        <v>1679.0517084142405</v>
      </c>
      <c r="W174" s="122">
        <v>1612.1299032144796</v>
      </c>
      <c r="X174" s="122">
        <v>1469.7865397932587</v>
      </c>
      <c r="Y174" s="122">
        <v>1446.230475870055</v>
      </c>
      <c r="DA174" s="130" t="s">
        <v>2382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X175" s="98">
        <v>0</v>
      </c>
      <c r="Y175" s="98">
        <v>0</v>
      </c>
      <c r="DA175" s="63" t="s">
        <v>2383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2384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X177" s="101">
        <v>0</v>
      </c>
      <c r="Y177" s="101">
        <v>0</v>
      </c>
      <c r="DA177" s="131" t="s">
        <v>2385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X178" s="104">
        <v>0</v>
      </c>
      <c r="Y178" s="104">
        <v>0</v>
      </c>
      <c r="DA178" s="132" t="s">
        <v>2386</v>
      </c>
    </row>
    <row r="179" spans="1:105" ht="12" customHeight="1" x14ac:dyDescent="0.25">
      <c r="A179" s="106" t="s">
        <v>122</v>
      </c>
      <c r="B179" s="101">
        <v>2055.6771157979715</v>
      </c>
      <c r="C179" s="101">
        <v>2014.7638122147921</v>
      </c>
      <c r="D179" s="101">
        <v>2009.9085637472549</v>
      </c>
      <c r="E179" s="101">
        <v>1964.3660139821234</v>
      </c>
      <c r="F179" s="101">
        <v>1952.0759345324868</v>
      </c>
      <c r="G179" s="101">
        <v>2015.0719863754266</v>
      </c>
      <c r="H179" s="101">
        <v>2007.28792066097</v>
      </c>
      <c r="I179" s="101">
        <v>1952.7045749847539</v>
      </c>
      <c r="J179" s="101">
        <v>1926.0710775326684</v>
      </c>
      <c r="K179" s="101">
        <v>1977.7028033286924</v>
      </c>
      <c r="L179" s="101">
        <v>1977.91176199236</v>
      </c>
      <c r="M179" s="101">
        <v>2072.966954348502</v>
      </c>
      <c r="N179" s="101">
        <v>2065.4552848671524</v>
      </c>
      <c r="O179" s="101">
        <v>2047.3995907587012</v>
      </c>
      <c r="P179" s="101">
        <v>1994.3335826146022</v>
      </c>
      <c r="Q179" s="101">
        <v>1952.8012603424406</v>
      </c>
      <c r="R179" s="101">
        <v>1929.3669415060799</v>
      </c>
      <c r="S179" s="101">
        <v>1850.0246448711241</v>
      </c>
      <c r="T179" s="101">
        <v>1779.6964740701058</v>
      </c>
      <c r="U179" s="101">
        <v>1709.0425539350106</v>
      </c>
      <c r="V179" s="101">
        <v>1683.717994207587</v>
      </c>
      <c r="W179" s="101">
        <v>1616.7300079611987</v>
      </c>
      <c r="X179" s="101">
        <v>1473.9624963653844</v>
      </c>
      <c r="Y179" s="101">
        <v>1449.9963048901423</v>
      </c>
      <c r="DA179" s="131" t="s">
        <v>2387</v>
      </c>
    </row>
    <row r="180" spans="1:105" ht="12" customHeight="1" x14ac:dyDescent="0.25">
      <c r="A180" s="107" t="s">
        <v>121</v>
      </c>
      <c r="B180" s="104">
        <v>1940.9969708397414</v>
      </c>
      <c r="C180" s="104">
        <v>1900.2056692574631</v>
      </c>
      <c r="D180" s="104">
        <v>1899.6138018538788</v>
      </c>
      <c r="E180" s="104">
        <v>1856.979125889455</v>
      </c>
      <c r="F180" s="104">
        <v>1846.4266503843355</v>
      </c>
      <c r="G180" s="104">
        <v>1908.0392371615192</v>
      </c>
      <c r="H180" s="104">
        <v>1900.1092435512464</v>
      </c>
      <c r="I180" s="104">
        <v>1855.2294674335017</v>
      </c>
      <c r="J180" s="104">
        <v>1825.5013223075516</v>
      </c>
      <c r="K180" s="104">
        <v>1876.0906750695051</v>
      </c>
      <c r="L180" s="104">
        <v>1876.2959542728802</v>
      </c>
      <c r="M180" s="104">
        <v>1969.7889234453014</v>
      </c>
      <c r="N180" s="104">
        <v>1962.9191561797365</v>
      </c>
      <c r="O180" s="104">
        <v>1944.3472019762135</v>
      </c>
      <c r="P180" s="104">
        <v>1890.3411495332386</v>
      </c>
      <c r="Q180" s="104">
        <v>1852.3978395526863</v>
      </c>
      <c r="R180" s="104">
        <v>1831.9355101627552</v>
      </c>
      <c r="S180" s="104">
        <v>1761.9893100194849</v>
      </c>
      <c r="T180" s="104">
        <v>1699.1464013568959</v>
      </c>
      <c r="U180" s="104">
        <v>1636.6367758369224</v>
      </c>
      <c r="V180" s="104">
        <v>1615.8507097232105</v>
      </c>
      <c r="W180" s="104">
        <v>1552.9136207883691</v>
      </c>
      <c r="X180" s="104">
        <v>1418.5742391505742</v>
      </c>
      <c r="Y180" s="104">
        <v>1401.8965208748905</v>
      </c>
      <c r="DA180" s="132" t="s">
        <v>2388</v>
      </c>
    </row>
    <row r="181" spans="1:105" ht="12" customHeight="1" x14ac:dyDescent="0.25">
      <c r="A181" s="108" t="s">
        <v>53</v>
      </c>
      <c r="B181" s="98">
        <v>1653.4236352995451</v>
      </c>
      <c r="C181" s="98">
        <v>1607.6074655611742</v>
      </c>
      <c r="D181" s="98">
        <v>1608.6625314749051</v>
      </c>
      <c r="E181" s="98">
        <v>1565.6341126771069</v>
      </c>
      <c r="F181" s="98">
        <v>1556.9625353084355</v>
      </c>
      <c r="G181" s="98">
        <v>1613.0194006584431</v>
      </c>
      <c r="H181" s="98">
        <v>1604.0341601978253</v>
      </c>
      <c r="I181" s="98">
        <v>1582.9977038339578</v>
      </c>
      <c r="J181" s="98">
        <v>1545.656268779926</v>
      </c>
      <c r="K181" s="98">
        <v>1588.6144975359487</v>
      </c>
      <c r="L181" s="98">
        <v>1584.3643593956394</v>
      </c>
      <c r="M181" s="98">
        <v>1667.4590414691675</v>
      </c>
      <c r="N181" s="98">
        <v>1659.2484205721723</v>
      </c>
      <c r="O181" s="98">
        <v>1639.9551280396013</v>
      </c>
      <c r="P181" s="98">
        <v>1593.0315717602452</v>
      </c>
      <c r="Q181" s="98">
        <v>1556.7724765328699</v>
      </c>
      <c r="R181" s="98">
        <v>1540.1352303197309</v>
      </c>
      <c r="S181" s="98">
        <v>1479.016273762637</v>
      </c>
      <c r="T181" s="98">
        <v>1424.8255912805828</v>
      </c>
      <c r="U181" s="98">
        <v>1368.7590514637398</v>
      </c>
      <c r="V181" s="98">
        <v>1347.7008447697617</v>
      </c>
      <c r="W181" s="98">
        <v>1280.3618302523121</v>
      </c>
      <c r="X181" s="98">
        <v>1167.0780909583364</v>
      </c>
      <c r="Y181" s="98">
        <v>1167.5065746617902</v>
      </c>
      <c r="DA181" s="63" t="s">
        <v>2389</v>
      </c>
    </row>
    <row r="182" spans="1:105" ht="12" customHeight="1" x14ac:dyDescent="0.25">
      <c r="A182" s="108" t="s">
        <v>52</v>
      </c>
      <c r="B182" s="98">
        <v>287.57333554019607</v>
      </c>
      <c r="C182" s="98">
        <v>292.59820369628903</v>
      </c>
      <c r="D182" s="98">
        <v>290.95127037897373</v>
      </c>
      <c r="E182" s="98">
        <v>291.34501321234848</v>
      </c>
      <c r="F182" s="98">
        <v>289.46411507590005</v>
      </c>
      <c r="G182" s="98">
        <v>295.01983650307579</v>
      </c>
      <c r="H182" s="98">
        <v>296.07508335342095</v>
      </c>
      <c r="I182" s="98">
        <v>272.23176359954385</v>
      </c>
      <c r="J182" s="98">
        <v>279.84505352762574</v>
      </c>
      <c r="K182" s="98">
        <v>287.47617753355661</v>
      </c>
      <c r="L182" s="98">
        <v>291.93159487724091</v>
      </c>
      <c r="M182" s="98">
        <v>302.32988197613429</v>
      </c>
      <c r="N182" s="98">
        <v>303.67073560756421</v>
      </c>
      <c r="O182" s="98">
        <v>304.39207393661212</v>
      </c>
      <c r="P182" s="98">
        <v>297.30957777299363</v>
      </c>
      <c r="Q182" s="98">
        <v>295.62536301981635</v>
      </c>
      <c r="R182" s="98">
        <v>291.80027984302438</v>
      </c>
      <c r="S182" s="98">
        <v>282.97303625684799</v>
      </c>
      <c r="T182" s="98">
        <v>274.32081007631325</v>
      </c>
      <c r="U182" s="98">
        <v>267.8777243731829</v>
      </c>
      <c r="V182" s="98">
        <v>268.14986495344851</v>
      </c>
      <c r="W182" s="98">
        <v>272.5517905360569</v>
      </c>
      <c r="X182" s="98">
        <v>251.49614819223765</v>
      </c>
      <c r="Y182" s="98">
        <v>234.3899462131003</v>
      </c>
      <c r="DA182" s="63" t="s">
        <v>2390</v>
      </c>
    </row>
    <row r="183" spans="1:105" ht="12" customHeight="1" x14ac:dyDescent="0.25">
      <c r="A183" s="121" t="s">
        <v>54</v>
      </c>
      <c r="B183" s="122">
        <v>191.0403822539414</v>
      </c>
      <c r="C183" s="122">
        <v>198.36604039427391</v>
      </c>
      <c r="D183" s="122">
        <v>198.06238074732937</v>
      </c>
      <c r="E183" s="122">
        <v>201.40345757299866</v>
      </c>
      <c r="F183" s="122">
        <v>197.61848182724935</v>
      </c>
      <c r="G183" s="122">
        <v>205.61744376297926</v>
      </c>
      <c r="H183" s="122">
        <v>196.12387863907034</v>
      </c>
      <c r="I183" s="122">
        <v>200.21726856243512</v>
      </c>
      <c r="J183" s="122">
        <v>212.16896917921943</v>
      </c>
      <c r="K183" s="122">
        <v>229.00761091269305</v>
      </c>
      <c r="L183" s="122">
        <v>229.27532647765824</v>
      </c>
      <c r="M183" s="122">
        <v>229.41778139396317</v>
      </c>
      <c r="N183" s="122">
        <v>236.00118763982695</v>
      </c>
      <c r="O183" s="122">
        <v>238.88745679734018</v>
      </c>
      <c r="P183" s="122">
        <v>237.15489572663893</v>
      </c>
      <c r="Q183" s="122">
        <v>238.87524809442064</v>
      </c>
      <c r="R183" s="122">
        <v>235.67574943058634</v>
      </c>
      <c r="S183" s="122">
        <v>233.23009503474614</v>
      </c>
      <c r="T183" s="122">
        <v>235.73519819384941</v>
      </c>
      <c r="U183" s="122">
        <v>233.39769628518428</v>
      </c>
      <c r="V183" s="122">
        <v>305.96708510459899</v>
      </c>
      <c r="W183" s="122">
        <v>297.54188356066214</v>
      </c>
      <c r="X183" s="122">
        <v>268.58613857660879</v>
      </c>
      <c r="Y183" s="122">
        <v>243.7822285112625</v>
      </c>
      <c r="DA183" s="130" t="s">
        <v>2391</v>
      </c>
    </row>
    <row r="184" spans="1:105" ht="12" customHeight="1" x14ac:dyDescent="0.25">
      <c r="A184" s="97" t="s">
        <v>50</v>
      </c>
      <c r="B184" s="98">
        <v>171.12327987768015</v>
      </c>
      <c r="C184" s="98">
        <v>264.19148386126028</v>
      </c>
      <c r="D184" s="98">
        <v>248.58414184946574</v>
      </c>
      <c r="E184" s="98">
        <v>282.78310505437855</v>
      </c>
      <c r="F184" s="98">
        <v>241.77146976837074</v>
      </c>
      <c r="G184" s="98">
        <v>299.71236025119771</v>
      </c>
      <c r="H184" s="98">
        <v>157.75633337931174</v>
      </c>
      <c r="I184" s="98">
        <v>210.99355495466912</v>
      </c>
      <c r="J184" s="98">
        <v>297.02218483716928</v>
      </c>
      <c r="K184" s="98">
        <v>348.125476551676</v>
      </c>
      <c r="L184" s="98">
        <v>273.74055869361797</v>
      </c>
      <c r="M184" s="98">
        <v>265.57418940763313</v>
      </c>
      <c r="N184" s="98">
        <v>222.70887804497241</v>
      </c>
      <c r="O184" s="98">
        <v>303.92523636954354</v>
      </c>
      <c r="P184" s="98">
        <v>290.59545654171768</v>
      </c>
      <c r="Q184" s="98">
        <v>358.10670417534163</v>
      </c>
      <c r="R184" s="98">
        <v>284.81972824013411</v>
      </c>
      <c r="S184" s="98">
        <v>293.14011205593545</v>
      </c>
      <c r="T184" s="98">
        <v>305.26392471496274</v>
      </c>
      <c r="U184" s="98">
        <v>310.65101060737425</v>
      </c>
      <c r="V184" s="98">
        <v>403.54616708840911</v>
      </c>
      <c r="W184" s="98">
        <v>424.5880615711302</v>
      </c>
      <c r="X184" s="98">
        <v>372.54894030917177</v>
      </c>
      <c r="Y184" s="98">
        <v>315.59309266049934</v>
      </c>
      <c r="DA184" s="63" t="s">
        <v>2392</v>
      </c>
    </row>
    <row r="185" spans="1:105" ht="12" customHeight="1" x14ac:dyDescent="0.25">
      <c r="A185" s="109" t="s">
        <v>120</v>
      </c>
      <c r="B185" s="33">
        <v>193.23638089924762</v>
      </c>
      <c r="C185" s="33">
        <v>190.49843736515143</v>
      </c>
      <c r="D185" s="33">
        <v>191.66248459158382</v>
      </c>
      <c r="E185" s="33">
        <v>190.67878678937882</v>
      </c>
      <c r="F185" s="33">
        <v>192.1968685277165</v>
      </c>
      <c r="G185" s="33">
        <v>194.67611088499757</v>
      </c>
      <c r="H185" s="33">
        <v>200.30101101390073</v>
      </c>
      <c r="I185" s="33">
        <v>199.05561617648164</v>
      </c>
      <c r="J185" s="33">
        <v>202.41316667697978</v>
      </c>
      <c r="K185" s="33">
        <v>215.46755299105391</v>
      </c>
      <c r="L185" s="33">
        <v>224.82361296939547</v>
      </c>
      <c r="M185" s="33">
        <v>226.56249059051959</v>
      </c>
      <c r="N185" s="33">
        <v>236.90893970189913</v>
      </c>
      <c r="O185" s="33">
        <v>234.54390487324076</v>
      </c>
      <c r="P185" s="33">
        <v>233.31139578605519</v>
      </c>
      <c r="Q185" s="33">
        <v>230.13359539823119</v>
      </c>
      <c r="R185" s="33">
        <v>232.01217536697524</v>
      </c>
      <c r="S185" s="33">
        <v>228.94515326339521</v>
      </c>
      <c r="T185" s="33">
        <v>231.05321854652726</v>
      </c>
      <c r="U185" s="33">
        <v>228.4506060620202</v>
      </c>
      <c r="V185" s="33">
        <v>300.08890747292475</v>
      </c>
      <c r="W185" s="33">
        <v>290.4312322193457</v>
      </c>
      <c r="X185" s="33">
        <v>263.47122114948644</v>
      </c>
      <c r="Y185" s="33">
        <v>240.71079623496101</v>
      </c>
      <c r="DA185" s="60" t="s">
        <v>2393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14709.130499300649</v>
      </c>
      <c r="C187" s="117">
        <f t="shared" si="83"/>
        <v>16520.419140445552</v>
      </c>
      <c r="D187" s="117">
        <f t="shared" si="83"/>
        <v>16624.387134786368</v>
      </c>
      <c r="E187" s="117">
        <f t="shared" si="83"/>
        <v>17479.459740168651</v>
      </c>
      <c r="F187" s="117">
        <f t="shared" si="83"/>
        <v>16590.17030502448</v>
      </c>
      <c r="G187" s="117">
        <f t="shared" si="83"/>
        <v>16866.742081191267</v>
      </c>
      <c r="H187" s="117">
        <f t="shared" si="83"/>
        <v>17033.402494716345</v>
      </c>
      <c r="I187" s="117">
        <f t="shared" si="83"/>
        <v>17084.654409359209</v>
      </c>
      <c r="J187" s="117">
        <f t="shared" si="83"/>
        <v>16712.544131523307</v>
      </c>
      <c r="K187" s="117">
        <f t="shared" si="83"/>
        <v>17681.938684883331</v>
      </c>
      <c r="L187" s="117">
        <f t="shared" si="83"/>
        <v>19779.576597789321</v>
      </c>
      <c r="M187" s="117">
        <f t="shared" si="83"/>
        <v>17117.496603017633</v>
      </c>
      <c r="N187" s="117">
        <f t="shared" si="83"/>
        <v>18940.41452914512</v>
      </c>
      <c r="O187" s="117">
        <f t="shared" si="83"/>
        <v>18035.232733359157</v>
      </c>
      <c r="P187" s="117">
        <f t="shared" si="83"/>
        <v>17925.659928534318</v>
      </c>
      <c r="Q187" s="117">
        <f t="shared" si="83"/>
        <v>17597.284634399773</v>
      </c>
      <c r="R187" s="117">
        <f t="shared" ref="R187:V187" si="84">R188+R190+R192+R201</f>
        <v>19247.434372026328</v>
      </c>
      <c r="S187" s="117">
        <f t="shared" si="84"/>
        <v>19009.752093744071</v>
      </c>
      <c r="T187" s="117">
        <f t="shared" si="84"/>
        <v>18701.647928147897</v>
      </c>
      <c r="U187" s="117">
        <f t="shared" si="84"/>
        <v>18628.51078013016</v>
      </c>
      <c r="V187" s="117">
        <f t="shared" si="84"/>
        <v>16791.261617752145</v>
      </c>
      <c r="W187" s="117">
        <f t="shared" ref="W187:Y187" si="85">W188+W190+W192+W201</f>
        <v>19144.451703076331</v>
      </c>
      <c r="X187" s="117">
        <f t="shared" si="85"/>
        <v>18574.875219866521</v>
      </c>
      <c r="Y187" s="117">
        <f t="shared" si="85"/>
        <v>18383.006250308368</v>
      </c>
      <c r="DA187" s="129" t="s">
        <v>2545</v>
      </c>
    </row>
    <row r="188" spans="1:105" ht="12" customHeight="1" x14ac:dyDescent="0.25">
      <c r="A188" s="121" t="s">
        <v>57</v>
      </c>
      <c r="B188" s="122">
        <f t="shared" ref="B188:Y188" si="86">B189</f>
        <v>12902.27572934023</v>
      </c>
      <c r="C188" s="122">
        <f t="shared" si="86"/>
        <v>14722.453499088271</v>
      </c>
      <c r="D188" s="122">
        <f t="shared" si="86"/>
        <v>14816.887558456147</v>
      </c>
      <c r="E188" s="122">
        <f t="shared" si="86"/>
        <v>15642.8500858893</v>
      </c>
      <c r="F188" s="122">
        <f t="shared" si="86"/>
        <v>14788.547621554289</v>
      </c>
      <c r="G188" s="122">
        <f t="shared" si="86"/>
        <v>14988.8009998824</v>
      </c>
      <c r="H188" s="122">
        <f t="shared" si="86"/>
        <v>15144.294411904202</v>
      </c>
      <c r="I188" s="122">
        <f t="shared" si="86"/>
        <v>15226.781155861656</v>
      </c>
      <c r="J188" s="122">
        <f t="shared" si="86"/>
        <v>14846.991596014728</v>
      </c>
      <c r="K188" s="122">
        <f t="shared" si="86"/>
        <v>15764.196947383021</v>
      </c>
      <c r="L188" s="122">
        <f t="shared" si="86"/>
        <v>17779.790846251599</v>
      </c>
      <c r="M188" s="122">
        <f t="shared" si="86"/>
        <v>15122.375819812953</v>
      </c>
      <c r="N188" s="122">
        <f t="shared" si="86"/>
        <v>16952.197556029867</v>
      </c>
      <c r="O188" s="122">
        <f t="shared" si="86"/>
        <v>16047.394343803007</v>
      </c>
      <c r="P188" s="122">
        <f t="shared" si="86"/>
        <v>15953.589892729693</v>
      </c>
      <c r="Q188" s="122">
        <f t="shared" si="86"/>
        <v>15630.114919342492</v>
      </c>
      <c r="R188" s="122">
        <f t="shared" si="86"/>
        <v>17253.922803980331</v>
      </c>
      <c r="S188" s="122">
        <f t="shared" si="86"/>
        <v>17060.759902617163</v>
      </c>
      <c r="T188" s="122">
        <f t="shared" si="86"/>
        <v>16764.155828484665</v>
      </c>
      <c r="U188" s="122">
        <f t="shared" si="86"/>
        <v>16686.398025169856</v>
      </c>
      <c r="V188" s="122">
        <f t="shared" si="86"/>
        <v>14751.00733225425</v>
      </c>
      <c r="W188" s="122">
        <f t="shared" si="86"/>
        <v>17086.502126104493</v>
      </c>
      <c r="X188" s="122">
        <f t="shared" si="86"/>
        <v>16739.28416220596</v>
      </c>
      <c r="Y188" s="122">
        <f t="shared" si="86"/>
        <v>16556.815281990926</v>
      </c>
      <c r="DA188" s="130" t="s">
        <v>2546</v>
      </c>
    </row>
    <row r="189" spans="1:105" ht="12" customHeight="1" x14ac:dyDescent="0.25">
      <c r="A189" s="97" t="s">
        <v>53</v>
      </c>
      <c r="B189" s="98">
        <v>12902.27572934023</v>
      </c>
      <c r="C189" s="98">
        <v>14722.453499088271</v>
      </c>
      <c r="D189" s="98">
        <v>14816.887558456147</v>
      </c>
      <c r="E189" s="98">
        <v>15642.8500858893</v>
      </c>
      <c r="F189" s="98">
        <v>14788.547621554289</v>
      </c>
      <c r="G189" s="98">
        <v>14988.8009998824</v>
      </c>
      <c r="H189" s="98">
        <v>15144.294411904202</v>
      </c>
      <c r="I189" s="98">
        <v>15226.781155861656</v>
      </c>
      <c r="J189" s="98">
        <v>14846.991596014728</v>
      </c>
      <c r="K189" s="98">
        <v>15764.196947383021</v>
      </c>
      <c r="L189" s="98">
        <v>17779.790846251599</v>
      </c>
      <c r="M189" s="98">
        <v>15122.375819812953</v>
      </c>
      <c r="N189" s="98">
        <v>16952.197556029867</v>
      </c>
      <c r="O189" s="98">
        <v>16047.394343803007</v>
      </c>
      <c r="P189" s="98">
        <v>15953.589892729693</v>
      </c>
      <c r="Q189" s="98">
        <v>15630.114919342492</v>
      </c>
      <c r="R189" s="98">
        <v>17253.922803980331</v>
      </c>
      <c r="S189" s="98">
        <v>17060.759902617163</v>
      </c>
      <c r="T189" s="98">
        <v>16764.155828484665</v>
      </c>
      <c r="U189" s="98">
        <v>16686.398025169856</v>
      </c>
      <c r="V189" s="98">
        <v>14751.00733225425</v>
      </c>
      <c r="W189" s="98">
        <v>17086.502126104493</v>
      </c>
      <c r="X189" s="98">
        <v>16739.28416220596</v>
      </c>
      <c r="Y189" s="98">
        <v>16556.815281990926</v>
      </c>
      <c r="DA189" s="63" t="s">
        <v>2547</v>
      </c>
    </row>
    <row r="190" spans="1:105" ht="12" customHeight="1" x14ac:dyDescent="0.25">
      <c r="A190" s="121" t="s">
        <v>92</v>
      </c>
      <c r="B190" s="122">
        <f t="shared" ref="B190:Y190" si="87">B191</f>
        <v>194.30496952560821</v>
      </c>
      <c r="C190" s="122">
        <f t="shared" si="87"/>
        <v>201.09502460077624</v>
      </c>
      <c r="D190" s="122">
        <f t="shared" si="87"/>
        <v>203.99816912644809</v>
      </c>
      <c r="E190" s="122">
        <f t="shared" si="87"/>
        <v>255.48815824887424</v>
      </c>
      <c r="F190" s="122">
        <f t="shared" si="87"/>
        <v>223.70404976445963</v>
      </c>
      <c r="G190" s="122">
        <f t="shared" si="87"/>
        <v>241.26182072730995</v>
      </c>
      <c r="H190" s="122">
        <f t="shared" si="87"/>
        <v>256.36322348765242</v>
      </c>
      <c r="I190" s="122">
        <f t="shared" si="87"/>
        <v>259.62594462097633</v>
      </c>
      <c r="J190" s="122">
        <f t="shared" si="87"/>
        <v>277.37289120237216</v>
      </c>
      <c r="K190" s="122">
        <f t="shared" si="87"/>
        <v>275.88577061131923</v>
      </c>
      <c r="L190" s="122">
        <f t="shared" si="87"/>
        <v>352.25331961859092</v>
      </c>
      <c r="M190" s="122">
        <f t="shared" si="87"/>
        <v>270.98165400095814</v>
      </c>
      <c r="N190" s="122">
        <f t="shared" si="87"/>
        <v>256.73135651684578</v>
      </c>
      <c r="O190" s="122">
        <f t="shared" si="87"/>
        <v>258.86633975006487</v>
      </c>
      <c r="P190" s="122">
        <f t="shared" si="87"/>
        <v>273.72959288442206</v>
      </c>
      <c r="Q190" s="122">
        <f t="shared" si="87"/>
        <v>285.57308761233605</v>
      </c>
      <c r="R190" s="122">
        <f t="shared" si="87"/>
        <v>315.54517385395553</v>
      </c>
      <c r="S190" s="122">
        <f t="shared" si="87"/>
        <v>316.13394478522611</v>
      </c>
      <c r="T190" s="122">
        <f t="shared" si="87"/>
        <v>338.8535678933838</v>
      </c>
      <c r="U190" s="122">
        <f t="shared" si="87"/>
        <v>381.95694645659268</v>
      </c>
      <c r="V190" s="122">
        <f t="shared" si="87"/>
        <v>420.6989443197898</v>
      </c>
      <c r="W190" s="122">
        <f t="shared" si="87"/>
        <v>480.89137245818199</v>
      </c>
      <c r="X190" s="122">
        <f t="shared" si="87"/>
        <v>382.17264006815594</v>
      </c>
      <c r="Y190" s="122">
        <f t="shared" si="87"/>
        <v>397.915602160817</v>
      </c>
      <c r="DA190" s="130" t="s">
        <v>2548</v>
      </c>
    </row>
    <row r="191" spans="1:105" ht="12" customHeight="1" x14ac:dyDescent="0.25">
      <c r="A191" s="97" t="s">
        <v>53</v>
      </c>
      <c r="B191" s="98">
        <f>RES_hhdet_tesh!B147</f>
        <v>194.30496952560821</v>
      </c>
      <c r="C191" s="98">
        <f>RES_hhdet_tesh!C147</f>
        <v>201.09502460077624</v>
      </c>
      <c r="D191" s="98">
        <f>RES_hhdet_tesh!D147</f>
        <v>203.99816912644809</v>
      </c>
      <c r="E191" s="98">
        <f>RES_hhdet_tesh!E147</f>
        <v>255.48815824887424</v>
      </c>
      <c r="F191" s="98">
        <f>RES_hhdet_tesh!F147</f>
        <v>223.70404976445963</v>
      </c>
      <c r="G191" s="98">
        <f>RES_hhdet_tesh!G147</f>
        <v>241.26182072730995</v>
      </c>
      <c r="H191" s="98">
        <f>RES_hhdet_tesh!H147</f>
        <v>256.36322348765242</v>
      </c>
      <c r="I191" s="98">
        <f>RES_hhdet_tesh!I147</f>
        <v>259.62594462097633</v>
      </c>
      <c r="J191" s="98">
        <f>RES_hhdet_tesh!J147</f>
        <v>277.37289120237216</v>
      </c>
      <c r="K191" s="98">
        <f>RES_hhdet_tesh!K147</f>
        <v>275.88577061131923</v>
      </c>
      <c r="L191" s="98">
        <f>RES_hhdet_tesh!L147</f>
        <v>352.25331961859092</v>
      </c>
      <c r="M191" s="98">
        <f>RES_hhdet_tesh!M147</f>
        <v>270.98165400095814</v>
      </c>
      <c r="N191" s="98">
        <f>RES_hhdet_tesh!N147</f>
        <v>256.73135651684578</v>
      </c>
      <c r="O191" s="98">
        <f>RES_hhdet_tesh!O147</f>
        <v>258.86633975006487</v>
      </c>
      <c r="P191" s="98">
        <f>RES_hhdet_tesh!P147</f>
        <v>273.72959288442206</v>
      </c>
      <c r="Q191" s="98">
        <f>RES_hhdet_tesh!Q147</f>
        <v>285.57308761233605</v>
      </c>
      <c r="R191" s="98">
        <f>RES_hhdet_tesh!R147</f>
        <v>315.54517385395553</v>
      </c>
      <c r="S191" s="98">
        <f>RES_hhdet_tesh!S147</f>
        <v>316.13394478522611</v>
      </c>
      <c r="T191" s="98">
        <f>RES_hhdet_tesh!T147</f>
        <v>338.8535678933838</v>
      </c>
      <c r="U191" s="98">
        <f>RES_hhdet_tesh!U147</f>
        <v>381.95694645659268</v>
      </c>
      <c r="V191" s="98">
        <f>RES_hhdet_tesh!V147</f>
        <v>420.6989443197898</v>
      </c>
      <c r="W191" s="98">
        <f>RES_hhdet_tesh!W147</f>
        <v>480.89137245818199</v>
      </c>
      <c r="X191" s="98">
        <f>RES_hhdet_tesh!X147</f>
        <v>382.17264006815594</v>
      </c>
      <c r="Y191" s="98">
        <f>RES_hhdet_tesh!Y147</f>
        <v>397.915602160817</v>
      </c>
      <c r="DA191" s="63" t="s">
        <v>2549</v>
      </c>
    </row>
    <row r="192" spans="1:105" ht="12" customHeight="1" x14ac:dyDescent="0.25">
      <c r="A192" s="121" t="s">
        <v>55</v>
      </c>
      <c r="B192" s="122">
        <v>1469.615438134128</v>
      </c>
      <c r="C192" s="122">
        <v>1449.4964474389469</v>
      </c>
      <c r="D192" s="122">
        <v>1455.7617586094157</v>
      </c>
      <c r="E192" s="122">
        <v>1431.0499797775731</v>
      </c>
      <c r="F192" s="122">
        <v>1429.3084887250991</v>
      </c>
      <c r="G192" s="122">
        <v>1482.16094778978</v>
      </c>
      <c r="H192" s="122">
        <v>1482.7091448416538</v>
      </c>
      <c r="I192" s="122">
        <v>1445.5565800072102</v>
      </c>
      <c r="J192" s="122">
        <v>1427.5815288477809</v>
      </c>
      <c r="K192" s="122">
        <v>1468.6045083661188</v>
      </c>
      <c r="L192" s="122">
        <v>1472.0123106516621</v>
      </c>
      <c r="M192" s="122">
        <v>1547.1878734355448</v>
      </c>
      <c r="N192" s="122">
        <v>1547.9636033335069</v>
      </c>
      <c r="O192" s="122">
        <v>1543.3256702898896</v>
      </c>
      <c r="P192" s="122">
        <v>1513.4699487938096</v>
      </c>
      <c r="Q192" s="122">
        <v>1495.2875970777295</v>
      </c>
      <c r="R192" s="122">
        <v>1492.115731421376</v>
      </c>
      <c r="S192" s="122">
        <v>1447.1212528974227</v>
      </c>
      <c r="T192" s="122">
        <v>1408.4946627908914</v>
      </c>
      <c r="U192" s="122">
        <v>1369.0839160088565</v>
      </c>
      <c r="V192" s="122">
        <v>1364.8502834539845</v>
      </c>
      <c r="W192" s="122">
        <v>1325.5128122606311</v>
      </c>
      <c r="X192" s="122">
        <v>1222.4330356780081</v>
      </c>
      <c r="Y192" s="122">
        <v>1215.4721068368938</v>
      </c>
      <c r="DA192" s="130" t="s">
        <v>2550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2551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X194" s="98">
        <v>0</v>
      </c>
      <c r="Y194" s="98">
        <v>0</v>
      </c>
      <c r="DA194" s="63" t="s">
        <v>2552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X195" s="101">
        <v>0</v>
      </c>
      <c r="Y195" s="101">
        <v>0</v>
      </c>
      <c r="DA195" s="131" t="s">
        <v>2553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X196" s="104">
        <v>0</v>
      </c>
      <c r="Y196" s="104">
        <v>0</v>
      </c>
      <c r="DA196" s="132" t="s">
        <v>2554</v>
      </c>
    </row>
    <row r="197" spans="1:105" ht="12" customHeight="1" x14ac:dyDescent="0.25">
      <c r="A197" s="106" t="s">
        <v>122</v>
      </c>
      <c r="B197" s="101">
        <v>1469.6154381341278</v>
      </c>
      <c r="C197" s="101">
        <v>1449.4965326178283</v>
      </c>
      <c r="D197" s="101">
        <v>1455.7613877332635</v>
      </c>
      <c r="E197" s="101">
        <v>1431.0489233621909</v>
      </c>
      <c r="F197" s="101">
        <v>1429.3086143191729</v>
      </c>
      <c r="G197" s="101">
        <v>1482.1626804621726</v>
      </c>
      <c r="H197" s="101">
        <v>1482.7159092979409</v>
      </c>
      <c r="I197" s="101">
        <v>1445.564374712797</v>
      </c>
      <c r="J197" s="101">
        <v>1427.5966684213106</v>
      </c>
      <c r="K197" s="101">
        <v>1468.6154779443773</v>
      </c>
      <c r="L197" s="101">
        <v>1472.0200636181994</v>
      </c>
      <c r="M197" s="101">
        <v>1547.1912268075105</v>
      </c>
      <c r="N197" s="101">
        <v>1547.9692399482169</v>
      </c>
      <c r="O197" s="101">
        <v>1543.3425932823652</v>
      </c>
      <c r="P197" s="101">
        <v>1513.5444974741024</v>
      </c>
      <c r="Q197" s="101">
        <v>1495.3689028587453</v>
      </c>
      <c r="R197" s="101">
        <v>1492.2032472355802</v>
      </c>
      <c r="S197" s="101">
        <v>1447.1896601706396</v>
      </c>
      <c r="T197" s="101">
        <v>1408.5543573331909</v>
      </c>
      <c r="U197" s="101">
        <v>1369.1318968722462</v>
      </c>
      <c r="V197" s="101">
        <v>1364.8978096738795</v>
      </c>
      <c r="W197" s="101">
        <v>1325.5626171869965</v>
      </c>
      <c r="X197" s="101">
        <v>1222.500248293145</v>
      </c>
      <c r="Y197" s="101">
        <v>1215.5307746971184</v>
      </c>
      <c r="DA197" s="131" t="s">
        <v>2555</v>
      </c>
    </row>
    <row r="198" spans="1:105" ht="12" customHeight="1" x14ac:dyDescent="0.25">
      <c r="A198" s="107" t="s">
        <v>121</v>
      </c>
      <c r="B198" s="104">
        <v>1469.6154381341278</v>
      </c>
      <c r="C198" s="104">
        <v>1449.4910712392959</v>
      </c>
      <c r="D198" s="104">
        <v>1455.7857798361897</v>
      </c>
      <c r="E198" s="104">
        <v>1431.1208893694582</v>
      </c>
      <c r="F198" s="104">
        <v>1429.300291627241</v>
      </c>
      <c r="G198" s="104">
        <v>1482.0565594139007</v>
      </c>
      <c r="H198" s="104">
        <v>1482.3892683092229</v>
      </c>
      <c r="I198" s="104">
        <v>1445.2138619818136</v>
      </c>
      <c r="J198" s="104">
        <v>1427.020677389339</v>
      </c>
      <c r="K198" s="104">
        <v>1468.2174949886589</v>
      </c>
      <c r="L198" s="104">
        <v>1471.7609807688013</v>
      </c>
      <c r="M198" s="104">
        <v>1547.0845127131115</v>
      </c>
      <c r="N198" s="104">
        <v>1547.80249137031</v>
      </c>
      <c r="O198" s="104">
        <v>1542.8864914775893</v>
      </c>
      <c r="P198" s="104">
        <v>1511.750918465493</v>
      </c>
      <c r="Q198" s="104">
        <v>1493.5276738030202</v>
      </c>
      <c r="R198" s="104">
        <v>1490.4076452919908</v>
      </c>
      <c r="S198" s="104">
        <v>1445.8917018041579</v>
      </c>
      <c r="T198" s="104">
        <v>1407.5326817244734</v>
      </c>
      <c r="U198" s="104">
        <v>1368.3718993164521</v>
      </c>
      <c r="V198" s="104">
        <v>1364.2065799402226</v>
      </c>
      <c r="W198" s="104">
        <v>1324.871682819396</v>
      </c>
      <c r="X198" s="104">
        <v>1221.608766413246</v>
      </c>
      <c r="Y198" s="104">
        <v>1214.7814280352313</v>
      </c>
      <c r="DA198" s="132" t="s">
        <v>2556</v>
      </c>
    </row>
    <row r="199" spans="1:105" ht="12" customHeight="1" x14ac:dyDescent="0.25">
      <c r="A199" s="108" t="s">
        <v>53</v>
      </c>
      <c r="B199" s="98">
        <v>1182.0421025939318</v>
      </c>
      <c r="C199" s="98">
        <v>1156.892867543007</v>
      </c>
      <c r="D199" s="98">
        <v>1164.8345094572162</v>
      </c>
      <c r="E199" s="98">
        <v>1139.7758761571097</v>
      </c>
      <c r="F199" s="98">
        <v>1139.8361765513407</v>
      </c>
      <c r="G199" s="98">
        <v>1187.0367229108247</v>
      </c>
      <c r="H199" s="98">
        <v>1186.3141849558021</v>
      </c>
      <c r="I199" s="98">
        <v>1172.9820983822699</v>
      </c>
      <c r="J199" s="98">
        <v>1147.1756238617131</v>
      </c>
      <c r="K199" s="98">
        <v>1180.7413174551025</v>
      </c>
      <c r="L199" s="98">
        <v>1179.8293858915604</v>
      </c>
      <c r="M199" s="98">
        <v>1244.7546307369771</v>
      </c>
      <c r="N199" s="98">
        <v>1244.1317557627458</v>
      </c>
      <c r="O199" s="98">
        <v>1238.4944175409771</v>
      </c>
      <c r="P199" s="98">
        <v>1214.4413406924996</v>
      </c>
      <c r="Q199" s="98">
        <v>1197.9023107832038</v>
      </c>
      <c r="R199" s="98">
        <v>1198.6073654489664</v>
      </c>
      <c r="S199" s="98">
        <v>1162.91866554731</v>
      </c>
      <c r="T199" s="98">
        <v>1133.2118716481602</v>
      </c>
      <c r="U199" s="98">
        <v>1100.4941749432692</v>
      </c>
      <c r="V199" s="98">
        <v>1096.0567149867741</v>
      </c>
      <c r="W199" s="98">
        <v>1052.319892283339</v>
      </c>
      <c r="X199" s="98">
        <v>970.11261822100857</v>
      </c>
      <c r="Y199" s="98">
        <v>980.39148182213103</v>
      </c>
      <c r="DA199" s="63" t="s">
        <v>2557</v>
      </c>
    </row>
    <row r="200" spans="1:105" ht="12" customHeight="1" x14ac:dyDescent="0.25">
      <c r="A200" s="108" t="s">
        <v>52</v>
      </c>
      <c r="B200" s="98">
        <v>287.57333554019607</v>
      </c>
      <c r="C200" s="98">
        <v>292.59820369628903</v>
      </c>
      <c r="D200" s="98">
        <v>290.95127037897373</v>
      </c>
      <c r="E200" s="98">
        <v>291.34501321234848</v>
      </c>
      <c r="F200" s="98">
        <v>289.46411507590005</v>
      </c>
      <c r="G200" s="98">
        <v>295.01983650307579</v>
      </c>
      <c r="H200" s="98">
        <v>296.07508335342095</v>
      </c>
      <c r="I200" s="98">
        <v>272.23176359954385</v>
      </c>
      <c r="J200" s="98">
        <v>279.84505352762574</v>
      </c>
      <c r="K200" s="98">
        <v>287.47617753355661</v>
      </c>
      <c r="L200" s="98">
        <v>291.93159487724091</v>
      </c>
      <c r="M200" s="98">
        <v>302.32988197613429</v>
      </c>
      <c r="N200" s="98">
        <v>303.67073560756421</v>
      </c>
      <c r="O200" s="98">
        <v>304.39207393661212</v>
      </c>
      <c r="P200" s="98">
        <v>297.30957777299363</v>
      </c>
      <c r="Q200" s="98">
        <v>295.62536301981635</v>
      </c>
      <c r="R200" s="98">
        <v>291.80027984302438</v>
      </c>
      <c r="S200" s="98">
        <v>282.97303625684799</v>
      </c>
      <c r="T200" s="98">
        <v>274.32081007631325</v>
      </c>
      <c r="U200" s="98">
        <v>267.8777243731829</v>
      </c>
      <c r="V200" s="98">
        <v>268.14986495344851</v>
      </c>
      <c r="W200" s="98">
        <v>272.5517905360569</v>
      </c>
      <c r="X200" s="98">
        <v>251.49614819223765</v>
      </c>
      <c r="Y200" s="98">
        <v>234.3899462131003</v>
      </c>
      <c r="DA200" s="63" t="s">
        <v>2558</v>
      </c>
    </row>
    <row r="201" spans="1:105" ht="12" customHeight="1" x14ac:dyDescent="0.25">
      <c r="A201" s="121" t="s">
        <v>54</v>
      </c>
      <c r="B201" s="122">
        <v>142.93436230068241</v>
      </c>
      <c r="C201" s="122">
        <v>147.37416931755735</v>
      </c>
      <c r="D201" s="122">
        <v>147.7396485943591</v>
      </c>
      <c r="E201" s="122">
        <v>150.07151625290541</v>
      </c>
      <c r="F201" s="122">
        <v>148.61014498063065</v>
      </c>
      <c r="G201" s="122">
        <v>154.51831279177884</v>
      </c>
      <c r="H201" s="122">
        <v>150.03571448283594</v>
      </c>
      <c r="I201" s="122">
        <v>152.69072886936419</v>
      </c>
      <c r="J201" s="122">
        <v>160.59811545842535</v>
      </c>
      <c r="K201" s="122">
        <v>173.25145852287122</v>
      </c>
      <c r="L201" s="122">
        <v>175.52012126746794</v>
      </c>
      <c r="M201" s="122">
        <v>176.95125576817571</v>
      </c>
      <c r="N201" s="122">
        <v>183.52201326490135</v>
      </c>
      <c r="O201" s="122">
        <v>185.64637951619605</v>
      </c>
      <c r="P201" s="122">
        <v>184.87049412639226</v>
      </c>
      <c r="Q201" s="122">
        <v>186.30903036721557</v>
      </c>
      <c r="R201" s="122">
        <v>185.85066277066539</v>
      </c>
      <c r="S201" s="122">
        <v>185.73699344426171</v>
      </c>
      <c r="T201" s="122">
        <v>190.14386897895631</v>
      </c>
      <c r="U201" s="122">
        <v>191.07189249485108</v>
      </c>
      <c r="V201" s="122">
        <v>254.70505772412008</v>
      </c>
      <c r="W201" s="122">
        <v>251.54539225302122</v>
      </c>
      <c r="X201" s="122">
        <v>230.9853819143988</v>
      </c>
      <c r="Y201" s="122">
        <v>212.80325931973272</v>
      </c>
      <c r="DA201" s="130" t="s">
        <v>2559</v>
      </c>
    </row>
    <row r="202" spans="1:105" ht="12" customHeight="1" x14ac:dyDescent="0.25">
      <c r="A202" s="97" t="s">
        <v>50</v>
      </c>
      <c r="B202" s="98">
        <v>105.27373716512072</v>
      </c>
      <c r="C202" s="98">
        <v>162.97266499979466</v>
      </c>
      <c r="D202" s="98">
        <v>153.70583106131002</v>
      </c>
      <c r="E202" s="98">
        <v>175.15966150967128</v>
      </c>
      <c r="F202" s="98">
        <v>149.92945650174497</v>
      </c>
      <c r="G202" s="98">
        <v>186.06739999210859</v>
      </c>
      <c r="H202" s="98">
        <v>98.041969980423247</v>
      </c>
      <c r="I202" s="98">
        <v>131.19275158951865</v>
      </c>
      <c r="J202" s="98">
        <v>184.7136037638825</v>
      </c>
      <c r="K202" s="98">
        <v>216.53128710983111</v>
      </c>
      <c r="L202" s="98">
        <v>170.28627824926718</v>
      </c>
      <c r="M202" s="98">
        <v>165.22114432762567</v>
      </c>
      <c r="N202" s="98">
        <v>138.5661242373034</v>
      </c>
      <c r="O202" s="98">
        <v>189.1264695451512</v>
      </c>
      <c r="P202" s="98">
        <v>180.85900684570734</v>
      </c>
      <c r="Q202" s="98">
        <v>222.92347488759842</v>
      </c>
      <c r="R202" s="98">
        <v>177.37438037889183</v>
      </c>
      <c r="S202" s="98">
        <v>182.63515646071917</v>
      </c>
      <c r="T202" s="98">
        <v>190.26063437712236</v>
      </c>
      <c r="U202" s="98">
        <v>193.74258240104305</v>
      </c>
      <c r="V202" s="98">
        <v>251.94795758406121</v>
      </c>
      <c r="W202" s="98">
        <v>265.50293949731213</v>
      </c>
      <c r="X202" s="98">
        <v>233.31266220095887</v>
      </c>
      <c r="Y202" s="98">
        <v>197.86231404133903</v>
      </c>
      <c r="DA202" s="63" t="s">
        <v>2560</v>
      </c>
    </row>
    <row r="203" spans="1:105" ht="12" customHeight="1" x14ac:dyDescent="0.25">
      <c r="A203" s="109" t="s">
        <v>120</v>
      </c>
      <c r="B203" s="33">
        <v>147.08670736658169</v>
      </c>
      <c r="C203" s="33">
        <v>145.50980251020158</v>
      </c>
      <c r="D203" s="33">
        <v>146.98387628156254</v>
      </c>
      <c r="E203" s="33">
        <v>146.76525840124771</v>
      </c>
      <c r="F203" s="33">
        <v>148.44814468976386</v>
      </c>
      <c r="G203" s="33">
        <v>150.84979298286336</v>
      </c>
      <c r="H203" s="33">
        <v>155.69635166927287</v>
      </c>
      <c r="I203" s="33">
        <v>155.00814840438164</v>
      </c>
      <c r="J203" s="33">
        <v>157.82549288509253</v>
      </c>
      <c r="K203" s="33">
        <v>168.3318657920704</v>
      </c>
      <c r="L203" s="33">
        <v>176.0441164993176</v>
      </c>
      <c r="M203" s="33">
        <v>177.87758891794292</v>
      </c>
      <c r="N203" s="33">
        <v>186.59211937970986</v>
      </c>
      <c r="O203" s="33">
        <v>185.4139614994566</v>
      </c>
      <c r="P203" s="33">
        <v>185.15900440565966</v>
      </c>
      <c r="Q203" s="33">
        <v>183.62458141237047</v>
      </c>
      <c r="R203" s="33">
        <v>186.48255072680118</v>
      </c>
      <c r="S203" s="33">
        <v>185.95884600781551</v>
      </c>
      <c r="T203" s="33">
        <v>190.13600613944982</v>
      </c>
      <c r="U203" s="33">
        <v>190.90086884311589</v>
      </c>
      <c r="V203" s="33">
        <v>254.8711458245827</v>
      </c>
      <c r="W203" s="33">
        <v>250.76420187336313</v>
      </c>
      <c r="X203" s="33">
        <v>230.8708808977164</v>
      </c>
      <c r="Y203" s="33">
        <v>213.44230053042122</v>
      </c>
      <c r="DA203" s="60" t="s">
        <v>2561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3.860320592982188</v>
      </c>
      <c r="C205" s="117">
        <f t="shared" si="88"/>
        <v>6.4071752382191907</v>
      </c>
      <c r="D205" s="117">
        <f t="shared" si="88"/>
        <v>6.348931934407994</v>
      </c>
      <c r="E205" s="117">
        <f t="shared" si="88"/>
        <v>7.4797881239177366</v>
      </c>
      <c r="F205" s="117">
        <f t="shared" si="88"/>
        <v>6.0062889179956489</v>
      </c>
      <c r="G205" s="117">
        <f t="shared" si="88"/>
        <v>7.0919806075428466</v>
      </c>
      <c r="H205" s="117">
        <f t="shared" si="88"/>
        <v>3.518452277407103</v>
      </c>
      <c r="I205" s="117">
        <f t="shared" si="88"/>
        <v>4.6638856191465017</v>
      </c>
      <c r="J205" s="117">
        <f t="shared" si="88"/>
        <v>6.9574679229823095</v>
      </c>
      <c r="K205" s="117">
        <f t="shared" si="88"/>
        <v>8.0715138075911916</v>
      </c>
      <c r="L205" s="117">
        <f t="shared" si="88"/>
        <v>5.6589894455967151</v>
      </c>
      <c r="M205" s="117">
        <f t="shared" si="88"/>
        <v>4.4154320779782736</v>
      </c>
      <c r="N205" s="117">
        <f t="shared" si="88"/>
        <v>3.2340475729341343</v>
      </c>
      <c r="O205" s="117">
        <f t="shared" si="88"/>
        <v>4.3221616997518355</v>
      </c>
      <c r="P205" s="117">
        <f t="shared" si="88"/>
        <v>4.4290824177163222</v>
      </c>
      <c r="Q205" s="117">
        <f t="shared" si="88"/>
        <v>5.5567280102415184</v>
      </c>
      <c r="R205" s="117">
        <f t="shared" ref="R205:V205" si="89">R206+R208+R210+R219</f>
        <v>4.4885995433546686</v>
      </c>
      <c r="S205" s="117">
        <f t="shared" si="89"/>
        <v>4.4447885954792605</v>
      </c>
      <c r="T205" s="117">
        <f t="shared" si="89"/>
        <v>4.3749218626936246</v>
      </c>
      <c r="U205" s="117">
        <f t="shared" si="89"/>
        <v>4.2469828460235393</v>
      </c>
      <c r="V205" s="117">
        <f t="shared" si="89"/>
        <v>5.2084298824479234</v>
      </c>
      <c r="W205" s="117">
        <f t="shared" ref="W205:Y205" si="90">W206+W208+W210+W219</f>
        <v>5.1120634702039842</v>
      </c>
      <c r="X205" s="117">
        <f t="shared" si="90"/>
        <v>3.9684212938235697</v>
      </c>
      <c r="Y205" s="117">
        <f t="shared" si="90"/>
        <v>2.9404996942113772</v>
      </c>
      <c r="DA205" s="129" t="s">
        <v>2713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2714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2715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2716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2717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X210" s="122">
        <v>0</v>
      </c>
      <c r="Y210" s="122">
        <v>0</v>
      </c>
      <c r="DA210" s="130" t="s">
        <v>2718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X211" s="98">
        <v>0</v>
      </c>
      <c r="Y211" s="98">
        <v>0</v>
      </c>
      <c r="DA211" s="63" t="s">
        <v>2719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X212" s="98">
        <v>0</v>
      </c>
      <c r="Y212" s="98">
        <v>0</v>
      </c>
      <c r="DA212" s="63" t="s">
        <v>2720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X213" s="101">
        <v>0</v>
      </c>
      <c r="Y213" s="101">
        <v>0</v>
      </c>
      <c r="DA213" s="131" t="s">
        <v>2721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2722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2723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2724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2725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2726</v>
      </c>
    </row>
    <row r="219" spans="1:105" ht="12" customHeight="1" x14ac:dyDescent="0.25">
      <c r="A219" s="121" t="s">
        <v>54</v>
      </c>
      <c r="B219" s="122">
        <v>3.860320592982188</v>
      </c>
      <c r="C219" s="122">
        <v>6.4071752382191907</v>
      </c>
      <c r="D219" s="122">
        <v>6.348931934407994</v>
      </c>
      <c r="E219" s="122">
        <v>7.4797881239177366</v>
      </c>
      <c r="F219" s="122">
        <v>6.0062889179956489</v>
      </c>
      <c r="G219" s="122">
        <v>7.0919806075428466</v>
      </c>
      <c r="H219" s="122">
        <v>3.518452277407103</v>
      </c>
      <c r="I219" s="122">
        <v>4.6638856191465017</v>
      </c>
      <c r="J219" s="122">
        <v>6.9574679229823095</v>
      </c>
      <c r="K219" s="122">
        <v>8.0715138075911916</v>
      </c>
      <c r="L219" s="122">
        <v>5.6589894455967151</v>
      </c>
      <c r="M219" s="122">
        <v>4.4154320779782736</v>
      </c>
      <c r="N219" s="122">
        <v>3.2340475729341343</v>
      </c>
      <c r="O219" s="122">
        <v>4.3221616997518355</v>
      </c>
      <c r="P219" s="122">
        <v>4.4290824177163222</v>
      </c>
      <c r="Q219" s="122">
        <v>5.5567280102415184</v>
      </c>
      <c r="R219" s="122">
        <v>4.4885995433546686</v>
      </c>
      <c r="S219" s="122">
        <v>4.4447885954792605</v>
      </c>
      <c r="T219" s="122">
        <v>4.3749218626936246</v>
      </c>
      <c r="U219" s="122">
        <v>4.2469828460235393</v>
      </c>
      <c r="V219" s="122">
        <v>5.2084298824479234</v>
      </c>
      <c r="W219" s="122">
        <v>5.1120634702039842</v>
      </c>
      <c r="X219" s="122">
        <v>3.9684212938235697</v>
      </c>
      <c r="Y219" s="122">
        <v>2.9404996942113772</v>
      </c>
      <c r="DA219" s="130" t="s">
        <v>2727</v>
      </c>
    </row>
    <row r="220" spans="1:105" ht="12" customHeight="1" x14ac:dyDescent="0.25">
      <c r="A220" s="97" t="s">
        <v>50</v>
      </c>
      <c r="B220" s="98">
        <v>38.872364257013828</v>
      </c>
      <c r="C220" s="98">
        <v>60.013737473923904</v>
      </c>
      <c r="D220" s="98">
        <v>56.468373662524648</v>
      </c>
      <c r="E220" s="98">
        <v>64.237010144152649</v>
      </c>
      <c r="F220" s="98">
        <v>54.920807072583102</v>
      </c>
      <c r="G220" s="98">
        <v>68.082659754662075</v>
      </c>
      <c r="H220" s="98">
        <v>35.835928690444462</v>
      </c>
      <c r="I220" s="98">
        <v>47.929295943502652</v>
      </c>
      <c r="J220" s="98">
        <v>67.471559507611389</v>
      </c>
      <c r="K220" s="98">
        <v>79.080183253478737</v>
      </c>
      <c r="L220" s="98">
        <v>62.182905312842273</v>
      </c>
      <c r="M220" s="98">
        <v>60.327832865837969</v>
      </c>
      <c r="N220" s="98">
        <v>50.590548736695943</v>
      </c>
      <c r="O220" s="98">
        <v>69.03965669370551</v>
      </c>
      <c r="P220" s="98">
        <v>66.011663908016587</v>
      </c>
      <c r="Q220" s="98">
        <v>81.34751892047062</v>
      </c>
      <c r="R220" s="98">
        <v>64.699649467028877</v>
      </c>
      <c r="S220" s="98">
        <v>66.589707854626312</v>
      </c>
      <c r="T220" s="98">
        <v>69.343753138250932</v>
      </c>
      <c r="U220" s="98">
        <v>70.567483569571124</v>
      </c>
      <c r="V220" s="98">
        <v>91.66954731580303</v>
      </c>
      <c r="W220" s="98">
        <v>96.44942406649794</v>
      </c>
      <c r="X220" s="98">
        <v>84.628217280631475</v>
      </c>
      <c r="Y220" s="98">
        <v>71.690126928759057</v>
      </c>
      <c r="DA220" s="63" t="s">
        <v>2728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2729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99.656007496062941</v>
      </c>
      <c r="C223" s="118">
        <f t="shared" si="93"/>
        <v>109.25014825571351</v>
      </c>
      <c r="D223" s="118">
        <f t="shared" si="93"/>
        <v>108.02066101582992</v>
      </c>
      <c r="E223" s="118">
        <f t="shared" si="93"/>
        <v>110.40350738406596</v>
      </c>
      <c r="F223" s="118">
        <f t="shared" si="93"/>
        <v>103.02516358363933</v>
      </c>
      <c r="G223" s="118">
        <f t="shared" si="93"/>
        <v>102.22059530214014</v>
      </c>
      <c r="H223" s="118">
        <f t="shared" si="93"/>
        <v>100.38090829359184</v>
      </c>
      <c r="I223" s="118">
        <f t="shared" si="93"/>
        <v>97.820520967822588</v>
      </c>
      <c r="J223" s="118">
        <f t="shared" si="93"/>
        <v>93.837130244448304</v>
      </c>
      <c r="K223" s="118">
        <f t="shared" si="93"/>
        <v>96.934567694079277</v>
      </c>
      <c r="L223" s="118">
        <f t="shared" si="93"/>
        <v>104.18070000857038</v>
      </c>
      <c r="M223" s="118">
        <f t="shared" si="93"/>
        <v>89.463164318846125</v>
      </c>
      <c r="N223" s="118">
        <f t="shared" si="93"/>
        <v>94.095411483105224</v>
      </c>
      <c r="O223" s="118">
        <f t="shared" si="93"/>
        <v>86.916806685875031</v>
      </c>
      <c r="P223" s="118">
        <f t="shared" si="93"/>
        <v>83.499172856298784</v>
      </c>
      <c r="Q223" s="118">
        <f t="shared" si="93"/>
        <v>79.255268813243021</v>
      </c>
      <c r="R223" s="118">
        <f t="shared" ref="R223:V223" si="94">R224+R226+R228+R237</f>
        <v>82.412649778993455</v>
      </c>
      <c r="S223" s="118">
        <f t="shared" si="94"/>
        <v>78.339259006029053</v>
      </c>
      <c r="T223" s="118">
        <f t="shared" si="94"/>
        <v>74.311603991119995</v>
      </c>
      <c r="U223" s="118">
        <f t="shared" si="94"/>
        <v>72.035122572408454</v>
      </c>
      <c r="V223" s="118">
        <f t="shared" si="94"/>
        <v>64.544088169081206</v>
      </c>
      <c r="W223" s="118">
        <f t="shared" ref="W223:Y223" si="95">W224+W226+W228+W237</f>
        <v>69.682321734293069</v>
      </c>
      <c r="X223" s="118">
        <f t="shared" si="95"/>
        <v>66.548689785157492</v>
      </c>
      <c r="Y223" s="118">
        <f t="shared" si="95"/>
        <v>65.309479550489058</v>
      </c>
      <c r="DA223" s="129" t="s">
        <v>2881</v>
      </c>
    </row>
    <row r="224" spans="1:105" ht="12" customHeight="1" x14ac:dyDescent="0.25">
      <c r="A224" s="121" t="s">
        <v>57</v>
      </c>
      <c r="B224" s="123">
        <f t="shared" ref="B224:Y224" si="96">B225</f>
        <v>76.931378360399933</v>
      </c>
      <c r="C224" s="123">
        <f t="shared" si="96"/>
        <v>86.907458035460778</v>
      </c>
      <c r="D224" s="123">
        <f t="shared" si="96"/>
        <v>85.81912945419586</v>
      </c>
      <c r="E224" s="123">
        <f t="shared" si="96"/>
        <v>88.517752548026635</v>
      </c>
      <c r="F224" s="123">
        <f t="shared" si="96"/>
        <v>81.557082564345251</v>
      </c>
      <c r="G224" s="123">
        <f t="shared" si="96"/>
        <v>80.207833843253582</v>
      </c>
      <c r="H224" s="123">
        <f t="shared" si="96"/>
        <v>78.690977314122136</v>
      </c>
      <c r="I224" s="123">
        <f t="shared" si="96"/>
        <v>76.787262700244952</v>
      </c>
      <c r="J224" s="123">
        <f t="shared" si="96"/>
        <v>72.977927494276827</v>
      </c>
      <c r="K224" s="123">
        <f t="shared" si="96"/>
        <v>75.502728182468857</v>
      </c>
      <c r="L224" s="123">
        <f t="shared" si="96"/>
        <v>82.61115623542598</v>
      </c>
      <c r="M224" s="123">
        <f t="shared" si="96"/>
        <v>67.443035641647256</v>
      </c>
      <c r="N224" s="123">
        <f t="shared" si="96"/>
        <v>72.269420901459853</v>
      </c>
      <c r="O224" s="123">
        <f t="shared" si="96"/>
        <v>65.338247423299023</v>
      </c>
      <c r="P224" s="123">
        <f t="shared" si="96"/>
        <v>62.550321313734813</v>
      </c>
      <c r="Q224" s="123">
        <f t="shared" si="96"/>
        <v>58.781416036191978</v>
      </c>
      <c r="R224" s="123">
        <f t="shared" si="96"/>
        <v>62.220283626402384</v>
      </c>
      <c r="S224" s="123">
        <f t="shared" si="96"/>
        <v>58.926892022268206</v>
      </c>
      <c r="T224" s="123">
        <f t="shared" si="96"/>
        <v>55.53523938622078</v>
      </c>
      <c r="U224" s="123">
        <f t="shared" si="96"/>
        <v>53.73031788026006</v>
      </c>
      <c r="V224" s="123">
        <f t="shared" si="96"/>
        <v>45.823346174305314</v>
      </c>
      <c r="W224" s="123">
        <f t="shared" si="96"/>
        <v>51.528538031676092</v>
      </c>
      <c r="X224" s="123">
        <f t="shared" si="96"/>
        <v>49.8981836072848</v>
      </c>
      <c r="Y224" s="123">
        <f t="shared" si="96"/>
        <v>48.882724070032218</v>
      </c>
      <c r="DA224" s="130" t="s">
        <v>2882</v>
      </c>
    </row>
    <row r="225" spans="1:105" ht="12" customHeight="1" x14ac:dyDescent="0.25">
      <c r="A225" s="97" t="s">
        <v>53</v>
      </c>
      <c r="B225" s="99">
        <v>76.931378360399933</v>
      </c>
      <c r="C225" s="99">
        <v>86.907458035460778</v>
      </c>
      <c r="D225" s="99">
        <v>85.81912945419586</v>
      </c>
      <c r="E225" s="99">
        <v>88.517752548026635</v>
      </c>
      <c r="F225" s="99">
        <v>81.557082564345251</v>
      </c>
      <c r="G225" s="99">
        <v>80.207833843253582</v>
      </c>
      <c r="H225" s="99">
        <v>78.690977314122136</v>
      </c>
      <c r="I225" s="99">
        <v>76.787262700244952</v>
      </c>
      <c r="J225" s="99">
        <v>72.977927494276827</v>
      </c>
      <c r="K225" s="99">
        <v>75.502728182468857</v>
      </c>
      <c r="L225" s="99">
        <v>82.61115623542598</v>
      </c>
      <c r="M225" s="99">
        <v>67.443035641647256</v>
      </c>
      <c r="N225" s="99">
        <v>72.269420901459853</v>
      </c>
      <c r="O225" s="99">
        <v>65.338247423299023</v>
      </c>
      <c r="P225" s="99">
        <v>62.550321313734813</v>
      </c>
      <c r="Q225" s="99">
        <v>58.781416036191978</v>
      </c>
      <c r="R225" s="99">
        <v>62.220283626402384</v>
      </c>
      <c r="S225" s="99">
        <v>58.926892022268206</v>
      </c>
      <c r="T225" s="99">
        <v>55.53523938622078</v>
      </c>
      <c r="U225" s="99">
        <v>53.73031788026006</v>
      </c>
      <c r="V225" s="99">
        <v>45.823346174305314</v>
      </c>
      <c r="W225" s="99">
        <v>51.528538031676092</v>
      </c>
      <c r="X225" s="99">
        <v>49.8981836072848</v>
      </c>
      <c r="Y225" s="99">
        <v>48.882724070032218</v>
      </c>
      <c r="DA225" s="63" t="s">
        <v>2883</v>
      </c>
    </row>
    <row r="226" spans="1:105" ht="12" customHeight="1" x14ac:dyDescent="0.25">
      <c r="A226" s="121" t="s">
        <v>92</v>
      </c>
      <c r="B226" s="123">
        <f t="shared" ref="B226:Y226" si="97">B227</f>
        <v>0.95405037840974727</v>
      </c>
      <c r="C226" s="123">
        <f t="shared" si="97"/>
        <v>0.93733736090671549</v>
      </c>
      <c r="D226" s="123">
        <f t="shared" si="97"/>
        <v>0.89497880928703089</v>
      </c>
      <c r="E226" s="123">
        <f t="shared" si="97"/>
        <v>1.0499772621714716</v>
      </c>
      <c r="F226" s="123">
        <f t="shared" si="97"/>
        <v>0.85989494406970624</v>
      </c>
      <c r="G226" s="123">
        <f t="shared" si="97"/>
        <v>0.86334864654697074</v>
      </c>
      <c r="H226" s="123">
        <f t="shared" si="97"/>
        <v>0.8561652905483299</v>
      </c>
      <c r="I226" s="123">
        <f t="shared" si="97"/>
        <v>0.82996933741947287</v>
      </c>
      <c r="J226" s="123">
        <f t="shared" si="97"/>
        <v>0.85990037455863233</v>
      </c>
      <c r="K226" s="123">
        <f t="shared" si="97"/>
        <v>0.82548497342270299</v>
      </c>
      <c r="L226" s="123">
        <f t="shared" si="97"/>
        <v>1.0162475218987721</v>
      </c>
      <c r="M226" s="123">
        <f t="shared" si="97"/>
        <v>0.74769444287541331</v>
      </c>
      <c r="N226" s="123">
        <f t="shared" si="97"/>
        <v>0.67348345979164081</v>
      </c>
      <c r="O226" s="123">
        <f t="shared" si="97"/>
        <v>0.64145308041454696</v>
      </c>
      <c r="P226" s="123">
        <f t="shared" si="97"/>
        <v>0.6445983793393909</v>
      </c>
      <c r="Q226" s="123">
        <f t="shared" si="97"/>
        <v>0.63775548523397729</v>
      </c>
      <c r="R226" s="123">
        <f t="shared" si="97"/>
        <v>0.67747052542780717</v>
      </c>
      <c r="S226" s="123">
        <f t="shared" si="97"/>
        <v>0.66097686489301122</v>
      </c>
      <c r="T226" s="123">
        <f t="shared" si="97"/>
        <v>0.69221147309148168</v>
      </c>
      <c r="U226" s="123">
        <f t="shared" si="97"/>
        <v>0.77279383219052722</v>
      </c>
      <c r="V226" s="123">
        <f t="shared" si="97"/>
        <v>0.83747440599137668</v>
      </c>
      <c r="W226" s="123">
        <f t="shared" si="97"/>
        <v>0.94849919680700989</v>
      </c>
      <c r="X226" s="123">
        <f t="shared" si="97"/>
        <v>0.76041552929306988</v>
      </c>
      <c r="Y226" s="123">
        <f t="shared" si="97"/>
        <v>0.79449485518014407</v>
      </c>
      <c r="DA226" s="130" t="s">
        <v>2884</v>
      </c>
    </row>
    <row r="227" spans="1:105" ht="12" customHeight="1" x14ac:dyDescent="0.25">
      <c r="A227" s="97" t="s">
        <v>53</v>
      </c>
      <c r="B227" s="99">
        <f>RES_hhdet_fecs!B147</f>
        <v>0.95405037840974727</v>
      </c>
      <c r="C227" s="99">
        <f>RES_hhdet_fecs!C147</f>
        <v>0.93733736090671549</v>
      </c>
      <c r="D227" s="99">
        <f>RES_hhdet_fecs!D147</f>
        <v>0.89497880928703089</v>
      </c>
      <c r="E227" s="99">
        <f>RES_hhdet_fecs!E147</f>
        <v>1.0499772621714716</v>
      </c>
      <c r="F227" s="99">
        <f>RES_hhdet_fecs!F147</f>
        <v>0.85989494406970624</v>
      </c>
      <c r="G227" s="99">
        <f>RES_hhdet_fecs!G147</f>
        <v>0.86334864654697074</v>
      </c>
      <c r="H227" s="99">
        <f>RES_hhdet_fecs!H147</f>
        <v>0.8561652905483299</v>
      </c>
      <c r="I227" s="99">
        <f>RES_hhdet_fecs!I147</f>
        <v>0.82996933741947287</v>
      </c>
      <c r="J227" s="99">
        <f>RES_hhdet_fecs!J147</f>
        <v>0.85990037455863233</v>
      </c>
      <c r="K227" s="99">
        <f>RES_hhdet_fecs!K147</f>
        <v>0.82548497342270299</v>
      </c>
      <c r="L227" s="99">
        <f>RES_hhdet_fecs!L147</f>
        <v>1.0162475218987721</v>
      </c>
      <c r="M227" s="99">
        <f>RES_hhdet_fecs!M147</f>
        <v>0.74769444287541331</v>
      </c>
      <c r="N227" s="99">
        <f>RES_hhdet_fecs!N147</f>
        <v>0.67348345979164081</v>
      </c>
      <c r="O227" s="99">
        <f>RES_hhdet_fecs!O147</f>
        <v>0.64145308041454696</v>
      </c>
      <c r="P227" s="99">
        <f>RES_hhdet_fecs!P147</f>
        <v>0.6445983793393909</v>
      </c>
      <c r="Q227" s="99">
        <f>RES_hhdet_fecs!Q147</f>
        <v>0.63775548523397729</v>
      </c>
      <c r="R227" s="99">
        <f>RES_hhdet_fecs!R147</f>
        <v>0.67747052542780717</v>
      </c>
      <c r="S227" s="99">
        <f>RES_hhdet_fecs!S147</f>
        <v>0.66097686489301122</v>
      </c>
      <c r="T227" s="99">
        <f>RES_hhdet_fecs!T147</f>
        <v>0.69221147309148168</v>
      </c>
      <c r="U227" s="99">
        <f>RES_hhdet_fecs!U147</f>
        <v>0.77279383219052722</v>
      </c>
      <c r="V227" s="99">
        <f>RES_hhdet_fecs!V147</f>
        <v>0.83747440599137668</v>
      </c>
      <c r="W227" s="99">
        <f>RES_hhdet_fecs!W147</f>
        <v>0.94849919680700989</v>
      </c>
      <c r="X227" s="99">
        <f>RES_hhdet_fecs!X147</f>
        <v>0.76041552929306988</v>
      </c>
      <c r="Y227" s="99">
        <f>RES_hhdet_fecs!Y147</f>
        <v>0.79449485518014407</v>
      </c>
      <c r="DA227" s="63" t="s">
        <v>2885</v>
      </c>
    </row>
    <row r="228" spans="1:105" ht="12" customHeight="1" x14ac:dyDescent="0.25">
      <c r="A228" s="121" t="s">
        <v>55</v>
      </c>
      <c r="B228" s="123">
        <v>19.91794964688841</v>
      </c>
      <c r="C228" s="123">
        <v>19.48520983839893</v>
      </c>
      <c r="D228" s="123">
        <v>19.393830929771269</v>
      </c>
      <c r="E228" s="123">
        <v>18.896764994802268</v>
      </c>
      <c r="F228" s="123">
        <v>18.712297505044219</v>
      </c>
      <c r="G228" s="123">
        <v>19.189610145034049</v>
      </c>
      <c r="H228" s="123">
        <v>18.977499391107795</v>
      </c>
      <c r="I228" s="123">
        <v>18.322531313951103</v>
      </c>
      <c r="J228" s="123">
        <v>18.012395622773187</v>
      </c>
      <c r="K228" s="123">
        <v>18.465154264479757</v>
      </c>
      <c r="L228" s="123">
        <v>18.415342081555785</v>
      </c>
      <c r="M228" s="123">
        <v>19.149784286368153</v>
      </c>
      <c r="N228" s="123">
        <v>18.980167009371574</v>
      </c>
      <c r="O228" s="123">
        <v>18.745784313312296</v>
      </c>
      <c r="P228" s="123">
        <v>18.14219932831708</v>
      </c>
      <c r="Q228" s="123">
        <v>17.669738554273405</v>
      </c>
      <c r="R228" s="123">
        <v>17.385931842433813</v>
      </c>
      <c r="S228" s="123">
        <v>16.64739846594296</v>
      </c>
      <c r="T228" s="123">
        <v>15.963987114253928</v>
      </c>
      <c r="U228" s="123">
        <v>15.42044871891963</v>
      </c>
      <c r="V228" s="123">
        <v>15.126774162046576</v>
      </c>
      <c r="W228" s="123">
        <v>14.524565863733402</v>
      </c>
      <c r="X228" s="123">
        <v>13.435002541157003</v>
      </c>
      <c r="Y228" s="123">
        <v>13.377326492521808</v>
      </c>
      <c r="DA228" s="130" t="s">
        <v>2886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X229" s="99">
        <v>0</v>
      </c>
      <c r="Y229" s="99">
        <v>0</v>
      </c>
      <c r="DA229" s="63" t="s">
        <v>2887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X230" s="99">
        <v>0</v>
      </c>
      <c r="Y230" s="99">
        <v>0</v>
      </c>
      <c r="DA230" s="63" t="s">
        <v>2888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X231" s="102">
        <v>0</v>
      </c>
      <c r="Y231" s="102">
        <v>0</v>
      </c>
      <c r="DA231" s="131" t="s">
        <v>2889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X232" s="105">
        <v>0</v>
      </c>
      <c r="Y232" s="105">
        <v>0</v>
      </c>
      <c r="DA232" s="132" t="s">
        <v>2890</v>
      </c>
    </row>
    <row r="233" spans="1:105" ht="12" customHeight="1" x14ac:dyDescent="0.25">
      <c r="A233" s="106" t="s">
        <v>122</v>
      </c>
      <c r="B233" s="102">
        <v>19.935090274138137</v>
      </c>
      <c r="C233" s="102">
        <v>19.502504890411977</v>
      </c>
      <c r="D233" s="102">
        <v>19.41002605722295</v>
      </c>
      <c r="E233" s="102">
        <v>18.911941517288668</v>
      </c>
      <c r="F233" s="102">
        <v>18.727592774642815</v>
      </c>
      <c r="G233" s="102">
        <v>19.206266654416382</v>
      </c>
      <c r="H233" s="102">
        <v>18.998507183250094</v>
      </c>
      <c r="I233" s="102">
        <v>18.34289333769285</v>
      </c>
      <c r="J233" s="102">
        <v>18.03715050887676</v>
      </c>
      <c r="K233" s="102">
        <v>18.491340820174067</v>
      </c>
      <c r="L233" s="102">
        <v>18.443697208047453</v>
      </c>
      <c r="M233" s="102">
        <v>19.17978271354994</v>
      </c>
      <c r="N233" s="102">
        <v>19.012071128653847</v>
      </c>
      <c r="O233" s="102">
        <v>18.78085839102248</v>
      </c>
      <c r="P233" s="102">
        <v>18.181604715202095</v>
      </c>
      <c r="Q233" s="102">
        <v>17.709947375363676</v>
      </c>
      <c r="R233" s="102">
        <v>17.428829040938183</v>
      </c>
      <c r="S233" s="102">
        <v>16.6892544889383</v>
      </c>
      <c r="T233" s="102">
        <v>16.006315623604625</v>
      </c>
      <c r="U233" s="102">
        <v>15.461804515426779</v>
      </c>
      <c r="V233" s="102">
        <v>15.168813279137368</v>
      </c>
      <c r="W233" s="102">
        <v>14.566010740005824</v>
      </c>
      <c r="X233" s="102">
        <v>13.473174061741318</v>
      </c>
      <c r="Y233" s="102">
        <v>13.412159615704622</v>
      </c>
      <c r="DA233" s="131" t="s">
        <v>2891</v>
      </c>
    </row>
    <row r="234" spans="1:105" ht="12" customHeight="1" x14ac:dyDescent="0.25">
      <c r="A234" s="107" t="s">
        <v>121</v>
      </c>
      <c r="B234" s="105">
        <v>18.822970561939986</v>
      </c>
      <c r="C234" s="105">
        <v>18.393605311356186</v>
      </c>
      <c r="D234" s="105">
        <v>18.344890935685729</v>
      </c>
      <c r="E234" s="105">
        <v>17.878073830270822</v>
      </c>
      <c r="F234" s="105">
        <v>17.714027300340216</v>
      </c>
      <c r="G234" s="105">
        <v>18.186104825927451</v>
      </c>
      <c r="H234" s="105">
        <v>17.984086259374948</v>
      </c>
      <c r="I234" s="105">
        <v>17.427252782640267</v>
      </c>
      <c r="J234" s="105">
        <v>17.095341126660145</v>
      </c>
      <c r="K234" s="105">
        <v>17.541276689233158</v>
      </c>
      <c r="L234" s="105">
        <v>17.496146753500689</v>
      </c>
      <c r="M234" s="105">
        <v>18.225145106141831</v>
      </c>
      <c r="N234" s="105">
        <v>18.068248143888848</v>
      </c>
      <c r="O234" s="105">
        <v>17.835555710824476</v>
      </c>
      <c r="P234" s="105">
        <v>17.233544005529513</v>
      </c>
      <c r="Q234" s="105">
        <v>16.799389125221399</v>
      </c>
      <c r="R234" s="105">
        <v>16.548687620679814</v>
      </c>
      <c r="S234" s="105">
        <v>15.895079064610234</v>
      </c>
      <c r="T234" s="105">
        <v>15.281860692026697</v>
      </c>
      <c r="U234" s="105">
        <v>14.806745351357199</v>
      </c>
      <c r="V234" s="105">
        <v>14.55738893750342</v>
      </c>
      <c r="W234" s="105">
        <v>13.991053773554741</v>
      </c>
      <c r="X234" s="105">
        <v>12.966881919117734</v>
      </c>
      <c r="Y234" s="105">
        <v>12.967246771087165</v>
      </c>
      <c r="DA234" s="132" t="s">
        <v>2892</v>
      </c>
    </row>
    <row r="235" spans="1:105" ht="12" customHeight="1" x14ac:dyDescent="0.25">
      <c r="A235" s="108" t="s">
        <v>53</v>
      </c>
      <c r="B235" s="99">
        <v>16.034205555815241</v>
      </c>
      <c r="C235" s="99">
        <v>15.561314070111537</v>
      </c>
      <c r="D235" s="99">
        <v>15.535125436249729</v>
      </c>
      <c r="E235" s="99">
        <v>15.073148570921591</v>
      </c>
      <c r="F235" s="99">
        <v>14.937001071946035</v>
      </c>
      <c r="G235" s="99">
        <v>15.374180643301882</v>
      </c>
      <c r="H235" s="99">
        <v>15.18180536086831</v>
      </c>
      <c r="I235" s="99">
        <v>14.87002099919067</v>
      </c>
      <c r="J235" s="99">
        <v>14.474665592656214</v>
      </c>
      <c r="K235" s="99">
        <v>14.853400650676329</v>
      </c>
      <c r="L235" s="99">
        <v>14.773933333851181</v>
      </c>
      <c r="M235" s="99">
        <v>15.427888048111278</v>
      </c>
      <c r="N235" s="99">
        <v>15.273024414108136</v>
      </c>
      <c r="O235" s="99">
        <v>15.04335800708521</v>
      </c>
      <c r="P235" s="99">
        <v>14.523082090715132</v>
      </c>
      <c r="Q235" s="99">
        <v>14.118363806246727</v>
      </c>
      <c r="R235" s="99">
        <v>13.912726009607518</v>
      </c>
      <c r="S235" s="99">
        <v>13.342351440850884</v>
      </c>
      <c r="T235" s="99">
        <v>12.814661631861901</v>
      </c>
      <c r="U235" s="99">
        <v>12.383240448709216</v>
      </c>
      <c r="V235" s="99">
        <v>12.141595291359565</v>
      </c>
      <c r="W235" s="99">
        <v>11.535484637949692</v>
      </c>
      <c r="X235" s="99">
        <v>10.668009736950939</v>
      </c>
      <c r="Y235" s="99">
        <v>10.799189266164971</v>
      </c>
      <c r="DA235" s="63" t="s">
        <v>2893</v>
      </c>
    </row>
    <row r="236" spans="1:105" ht="12" customHeight="1" x14ac:dyDescent="0.25">
      <c r="A236" s="108" t="s">
        <v>52</v>
      </c>
      <c r="B236" s="99">
        <v>2.788765006124744</v>
      </c>
      <c r="C236" s="99">
        <v>2.8322912412446501</v>
      </c>
      <c r="D236" s="99">
        <v>2.8097654994360002</v>
      </c>
      <c r="E236" s="99">
        <v>2.8049252593492344</v>
      </c>
      <c r="F236" s="99">
        <v>2.7770262283941829</v>
      </c>
      <c r="G236" s="99">
        <v>2.8119241826255661</v>
      </c>
      <c r="H236" s="99">
        <v>2.8022808985066354</v>
      </c>
      <c r="I236" s="99">
        <v>2.5572317834495961</v>
      </c>
      <c r="J236" s="99">
        <v>2.6206755340039338</v>
      </c>
      <c r="K236" s="99">
        <v>2.6878760385568294</v>
      </c>
      <c r="L236" s="99">
        <v>2.7222134196495094</v>
      </c>
      <c r="M236" s="99">
        <v>2.7972570580305565</v>
      </c>
      <c r="N236" s="99">
        <v>2.7952237297807132</v>
      </c>
      <c r="O236" s="99">
        <v>2.7921977037392653</v>
      </c>
      <c r="P236" s="99">
        <v>2.7104619148143838</v>
      </c>
      <c r="Q236" s="99">
        <v>2.6810253189746702</v>
      </c>
      <c r="R236" s="99">
        <v>2.635961611072295</v>
      </c>
      <c r="S236" s="99">
        <v>2.5527276237593504</v>
      </c>
      <c r="T236" s="99">
        <v>2.4671990601647984</v>
      </c>
      <c r="U236" s="99">
        <v>2.4235049026479838</v>
      </c>
      <c r="V236" s="99">
        <v>2.4157936461438529</v>
      </c>
      <c r="W236" s="99">
        <v>2.4555691356050477</v>
      </c>
      <c r="X236" s="99">
        <v>2.2988721821667943</v>
      </c>
      <c r="Y236" s="99">
        <v>2.168057504922194</v>
      </c>
      <c r="DA236" s="63" t="s">
        <v>2894</v>
      </c>
    </row>
    <row r="237" spans="1:105" ht="12" customHeight="1" x14ac:dyDescent="0.25">
      <c r="A237" s="121" t="s">
        <v>54</v>
      </c>
      <c r="B237" s="123">
        <v>1.8526291103648511</v>
      </c>
      <c r="C237" s="123">
        <v>1.9201430209470902</v>
      </c>
      <c r="D237" s="123">
        <v>1.9127218225757592</v>
      </c>
      <c r="E237" s="123">
        <v>1.9390125790655954</v>
      </c>
      <c r="F237" s="123">
        <v>1.8958885701801504</v>
      </c>
      <c r="G237" s="123">
        <v>1.9598026673055453</v>
      </c>
      <c r="H237" s="123">
        <v>1.8562662978135749</v>
      </c>
      <c r="I237" s="123">
        <v>1.8807576162070627</v>
      </c>
      <c r="J237" s="123">
        <v>1.9869067528396578</v>
      </c>
      <c r="K237" s="123">
        <v>2.1412002737079727</v>
      </c>
      <c r="L237" s="123">
        <v>2.137954169689845</v>
      </c>
      <c r="M237" s="123">
        <v>2.1226499479553045</v>
      </c>
      <c r="N237" s="123">
        <v>2.1723401124821557</v>
      </c>
      <c r="O237" s="123">
        <v>2.191321868849152</v>
      </c>
      <c r="P237" s="123">
        <v>2.1620538349075025</v>
      </c>
      <c r="Q237" s="123">
        <v>2.1663587375436668</v>
      </c>
      <c r="R237" s="123">
        <v>2.1289637847294536</v>
      </c>
      <c r="S237" s="123">
        <v>2.1039916529248708</v>
      </c>
      <c r="T237" s="123">
        <v>2.1201660175537937</v>
      </c>
      <c r="U237" s="123">
        <v>2.1115621410382386</v>
      </c>
      <c r="V237" s="123">
        <v>2.7564934267379351</v>
      </c>
      <c r="W237" s="123">
        <v>2.6807186420765579</v>
      </c>
      <c r="X237" s="123">
        <v>2.4550881074226285</v>
      </c>
      <c r="Y237" s="123">
        <v>2.2549341327548782</v>
      </c>
      <c r="DA237" s="130" t="s">
        <v>2895</v>
      </c>
    </row>
    <row r="238" spans="1:105" ht="12" customHeight="1" x14ac:dyDescent="0.25">
      <c r="A238" s="97" t="s">
        <v>50</v>
      </c>
      <c r="B238" s="99">
        <v>1.65948144587091</v>
      </c>
      <c r="C238" s="99">
        <v>2.5573199571941356</v>
      </c>
      <c r="D238" s="99">
        <v>2.4006189921967418</v>
      </c>
      <c r="E238" s="99">
        <v>2.7224954549200291</v>
      </c>
      <c r="F238" s="99">
        <v>2.3194782284088249</v>
      </c>
      <c r="G238" s="99">
        <v>2.8566500599133167</v>
      </c>
      <c r="H238" s="99">
        <v>1.4931265226381372</v>
      </c>
      <c r="I238" s="99">
        <v>1.9819855614894271</v>
      </c>
      <c r="J238" s="99">
        <v>2.7815348638360757</v>
      </c>
      <c r="K238" s="99">
        <v>3.2549414524102698</v>
      </c>
      <c r="L238" s="99">
        <v>2.5525850420249103</v>
      </c>
      <c r="M238" s="99">
        <v>2.4571811125500589</v>
      </c>
      <c r="N238" s="99">
        <v>2.0499872649850399</v>
      </c>
      <c r="O238" s="99">
        <v>2.787915388612165</v>
      </c>
      <c r="P238" s="99">
        <v>2.6492517445092911</v>
      </c>
      <c r="Q238" s="99">
        <v>3.2476683697951394</v>
      </c>
      <c r="R238" s="99">
        <v>2.5729031861138729</v>
      </c>
      <c r="S238" s="99">
        <v>2.6444458156708515</v>
      </c>
      <c r="T238" s="99">
        <v>2.7454966611882488</v>
      </c>
      <c r="U238" s="99">
        <v>2.8104772391253414</v>
      </c>
      <c r="V238" s="99">
        <v>3.6355948437532377</v>
      </c>
      <c r="W238" s="99">
        <v>3.8253476056416247</v>
      </c>
      <c r="X238" s="99">
        <v>3.4053897108508733</v>
      </c>
      <c r="Y238" s="99">
        <v>2.9191694613988477</v>
      </c>
      <c r="DA238" s="63" t="s">
        <v>2896</v>
      </c>
    </row>
    <row r="239" spans="1:105" ht="12" customHeight="1" x14ac:dyDescent="0.25">
      <c r="A239" s="109" t="s">
        <v>120</v>
      </c>
      <c r="B239" s="110">
        <v>1.8739249796916209</v>
      </c>
      <c r="C239" s="110">
        <v>1.8439862200252939</v>
      </c>
      <c r="D239" s="110">
        <v>1.850916945783283</v>
      </c>
      <c r="E239" s="110">
        <v>1.8357607689608015</v>
      </c>
      <c r="F239" s="110">
        <v>1.8438753445370837</v>
      </c>
      <c r="G239" s="110">
        <v>1.8555174813518471</v>
      </c>
      <c r="H239" s="110">
        <v>1.895801871465844</v>
      </c>
      <c r="I239" s="110">
        <v>1.8698455376038836</v>
      </c>
      <c r="J239" s="110">
        <v>1.8955462209670804</v>
      </c>
      <c r="K239" s="110">
        <v>2.0146019671613469</v>
      </c>
      <c r="L239" s="110">
        <v>2.0964426838990593</v>
      </c>
      <c r="M239" s="110">
        <v>2.0962318436632095</v>
      </c>
      <c r="N239" s="110">
        <v>2.1806957747410984</v>
      </c>
      <c r="O239" s="110">
        <v>2.1514783356332767</v>
      </c>
      <c r="P239" s="110">
        <v>2.1270140615958675</v>
      </c>
      <c r="Q239" s="110">
        <v>2.0870807217172778</v>
      </c>
      <c r="R239" s="110">
        <v>2.0958690920300702</v>
      </c>
      <c r="S239" s="110">
        <v>2.0653367712774213</v>
      </c>
      <c r="T239" s="110">
        <v>2.0780570146590791</v>
      </c>
      <c r="U239" s="110">
        <v>2.0668055363682001</v>
      </c>
      <c r="V239" s="110">
        <v>2.7035362336549968</v>
      </c>
      <c r="W239" s="110">
        <v>2.616654869340215</v>
      </c>
      <c r="X239" s="110">
        <v>2.4083337476767142</v>
      </c>
      <c r="Y239" s="110">
        <v>2.2265240328121036</v>
      </c>
      <c r="DA239" s="60" t="s">
        <v>2897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142.6429482062955</v>
      </c>
      <c r="C241" s="118">
        <f t="shared" si="98"/>
        <v>159.91430515322688</v>
      </c>
      <c r="D241" s="118">
        <f t="shared" si="98"/>
        <v>160.54451097514811</v>
      </c>
      <c r="E241" s="118">
        <f t="shared" si="98"/>
        <v>168.28356732243876</v>
      </c>
      <c r="F241" s="118">
        <f t="shared" si="98"/>
        <v>159.16079289655298</v>
      </c>
      <c r="G241" s="118">
        <f t="shared" si="98"/>
        <v>160.76207112844608</v>
      </c>
      <c r="H241" s="118">
        <f t="shared" si="98"/>
        <v>161.21714095927948</v>
      </c>
      <c r="I241" s="118">
        <f t="shared" si="98"/>
        <v>160.48612655330444</v>
      </c>
      <c r="J241" s="118">
        <f t="shared" si="98"/>
        <v>156.50859275281238</v>
      </c>
      <c r="K241" s="118">
        <f t="shared" si="98"/>
        <v>165.32451389222061</v>
      </c>
      <c r="L241" s="118">
        <f t="shared" si="98"/>
        <v>184.4412519725017</v>
      </c>
      <c r="M241" s="118">
        <f t="shared" si="98"/>
        <v>158.3767964834681</v>
      </c>
      <c r="N241" s="118">
        <f t="shared" si="98"/>
        <v>174.34243717237226</v>
      </c>
      <c r="O241" s="118">
        <f t="shared" si="98"/>
        <v>165.43773552715905</v>
      </c>
      <c r="P241" s="118">
        <f t="shared" si="98"/>
        <v>163.42163914848499</v>
      </c>
      <c r="Q241" s="118">
        <f t="shared" si="98"/>
        <v>159.5897089752317</v>
      </c>
      <c r="R241" s="118">
        <f t="shared" ref="R241:V241" si="99">R242+R244+R246+R255</f>
        <v>173.87062871765659</v>
      </c>
      <c r="S241" s="118">
        <f t="shared" si="99"/>
        <v>171.48884548304125</v>
      </c>
      <c r="T241" s="118">
        <f t="shared" si="99"/>
        <v>168.19973730401117</v>
      </c>
      <c r="U241" s="118">
        <f t="shared" si="99"/>
        <v>168.53318920158713</v>
      </c>
      <c r="V241" s="118">
        <f t="shared" si="99"/>
        <v>151.27444921125297</v>
      </c>
      <c r="W241" s="118">
        <f t="shared" ref="W241:Y241" si="100">W242+W244+W246+W255</f>
        <v>172.48290546062847</v>
      </c>
      <c r="X241" s="118">
        <f t="shared" si="100"/>
        <v>169.78893806966238</v>
      </c>
      <c r="Y241" s="118">
        <f t="shared" si="100"/>
        <v>170.0389257642361</v>
      </c>
      <c r="DA241" s="129" t="s">
        <v>3049</v>
      </c>
    </row>
    <row r="242" spans="1:105" ht="12" customHeight="1" x14ac:dyDescent="0.25">
      <c r="A242" s="121" t="s">
        <v>57</v>
      </c>
      <c r="B242" s="123">
        <f t="shared" ref="B242:Y242" si="101">B243</f>
        <v>125.12083217231131</v>
      </c>
      <c r="C242" s="123">
        <f t="shared" si="101"/>
        <v>142.51036256661823</v>
      </c>
      <c r="D242" s="123">
        <f t="shared" si="101"/>
        <v>143.08918265435153</v>
      </c>
      <c r="E242" s="123">
        <f t="shared" si="101"/>
        <v>150.60160066012256</v>
      </c>
      <c r="F242" s="123">
        <f t="shared" si="101"/>
        <v>141.87660053870317</v>
      </c>
      <c r="G242" s="123">
        <f t="shared" si="101"/>
        <v>142.86284102015688</v>
      </c>
      <c r="H242" s="123">
        <f t="shared" si="101"/>
        <v>143.33717809404976</v>
      </c>
      <c r="I242" s="123">
        <f t="shared" si="101"/>
        <v>143.03403914570259</v>
      </c>
      <c r="J242" s="123">
        <f t="shared" si="101"/>
        <v>139.03818251837274</v>
      </c>
      <c r="K242" s="123">
        <f t="shared" si="101"/>
        <v>147.39380356835133</v>
      </c>
      <c r="L242" s="123">
        <f t="shared" si="101"/>
        <v>165.7935834611539</v>
      </c>
      <c r="M242" s="123">
        <f t="shared" si="101"/>
        <v>139.91727254900206</v>
      </c>
      <c r="N242" s="123">
        <f t="shared" si="101"/>
        <v>156.04132807114314</v>
      </c>
      <c r="O242" s="123">
        <f t="shared" si="101"/>
        <v>147.20323383681841</v>
      </c>
      <c r="P242" s="123">
        <f t="shared" si="101"/>
        <v>145.4430029893891</v>
      </c>
      <c r="Q242" s="123">
        <f t="shared" si="101"/>
        <v>141.74945413743814</v>
      </c>
      <c r="R242" s="123">
        <f t="shared" si="101"/>
        <v>155.86235275772728</v>
      </c>
      <c r="S242" s="123">
        <f t="shared" si="101"/>
        <v>153.90679501422906</v>
      </c>
      <c r="T242" s="123">
        <f t="shared" si="101"/>
        <v>150.77423215900944</v>
      </c>
      <c r="U242" s="123">
        <f t="shared" si="101"/>
        <v>150.96278541323596</v>
      </c>
      <c r="V242" s="123">
        <f t="shared" si="101"/>
        <v>132.89355858399406</v>
      </c>
      <c r="W242" s="123">
        <f t="shared" si="101"/>
        <v>153.94170470790417</v>
      </c>
      <c r="X242" s="123">
        <f t="shared" si="101"/>
        <v>153.01019513215829</v>
      </c>
      <c r="Y242" s="123">
        <f t="shared" si="101"/>
        <v>153.14704495514161</v>
      </c>
      <c r="DA242" s="130" t="s">
        <v>3050</v>
      </c>
    </row>
    <row r="243" spans="1:105" ht="12" customHeight="1" x14ac:dyDescent="0.25">
      <c r="A243" s="97" t="s">
        <v>53</v>
      </c>
      <c r="B243" s="99">
        <v>125.12083217231131</v>
      </c>
      <c r="C243" s="99">
        <v>142.51036256661823</v>
      </c>
      <c r="D243" s="99">
        <v>143.08918265435153</v>
      </c>
      <c r="E243" s="99">
        <v>150.60160066012256</v>
      </c>
      <c r="F243" s="99">
        <v>141.87660053870317</v>
      </c>
      <c r="G243" s="99">
        <v>142.86284102015688</v>
      </c>
      <c r="H243" s="99">
        <v>143.33717809404976</v>
      </c>
      <c r="I243" s="99">
        <v>143.03403914570259</v>
      </c>
      <c r="J243" s="99">
        <v>139.03818251837274</v>
      </c>
      <c r="K243" s="99">
        <v>147.39380356835133</v>
      </c>
      <c r="L243" s="99">
        <v>165.7935834611539</v>
      </c>
      <c r="M243" s="99">
        <v>139.91727254900206</v>
      </c>
      <c r="N243" s="99">
        <v>156.04132807114314</v>
      </c>
      <c r="O243" s="99">
        <v>147.20323383681841</v>
      </c>
      <c r="P243" s="99">
        <v>145.4430029893891</v>
      </c>
      <c r="Q243" s="99">
        <v>141.74945413743814</v>
      </c>
      <c r="R243" s="99">
        <v>155.86235275772728</v>
      </c>
      <c r="S243" s="99">
        <v>153.90679501422906</v>
      </c>
      <c r="T243" s="99">
        <v>150.77423215900944</v>
      </c>
      <c r="U243" s="99">
        <v>150.96278541323596</v>
      </c>
      <c r="V243" s="99">
        <v>132.89355858399406</v>
      </c>
      <c r="W243" s="99">
        <v>153.94170470790417</v>
      </c>
      <c r="X243" s="99">
        <v>153.01019513215829</v>
      </c>
      <c r="Y243" s="99">
        <v>153.14704495514161</v>
      </c>
      <c r="DA243" s="63" t="s">
        <v>3051</v>
      </c>
    </row>
    <row r="244" spans="1:105" ht="12" customHeight="1" x14ac:dyDescent="0.25">
      <c r="A244" s="121" t="s">
        <v>92</v>
      </c>
      <c r="B244" s="123">
        <f t="shared" ref="B244:Y244" si="102">B245</f>
        <v>1.8842877018179245</v>
      </c>
      <c r="C244" s="123">
        <f t="shared" si="102"/>
        <v>1.9465590343331272</v>
      </c>
      <c r="D244" s="123">
        <f t="shared" si="102"/>
        <v>1.970044732277707</v>
      </c>
      <c r="E244" s="123">
        <f t="shared" si="102"/>
        <v>2.4597132473126129</v>
      </c>
      <c r="F244" s="123">
        <f t="shared" si="102"/>
        <v>2.146145173922541</v>
      </c>
      <c r="G244" s="123">
        <f t="shared" si="102"/>
        <v>2.2995401125860364</v>
      </c>
      <c r="H244" s="123">
        <f t="shared" si="102"/>
        <v>2.4264175023518924</v>
      </c>
      <c r="I244" s="123">
        <f t="shared" si="102"/>
        <v>2.4388179711810745</v>
      </c>
      <c r="J244" s="123">
        <f t="shared" si="102"/>
        <v>2.597524382178273</v>
      </c>
      <c r="K244" s="123">
        <f t="shared" si="102"/>
        <v>2.5795067910223324</v>
      </c>
      <c r="L244" s="123">
        <f t="shared" si="102"/>
        <v>3.2847034394651367</v>
      </c>
      <c r="M244" s="123">
        <f t="shared" si="102"/>
        <v>2.5072127812718521</v>
      </c>
      <c r="N244" s="123">
        <f t="shared" si="102"/>
        <v>2.3631568530267169</v>
      </c>
      <c r="O244" s="123">
        <f t="shared" si="102"/>
        <v>2.3745887666445604</v>
      </c>
      <c r="P244" s="123">
        <f t="shared" si="102"/>
        <v>2.4954918776191088</v>
      </c>
      <c r="Q244" s="123">
        <f t="shared" si="102"/>
        <v>2.5898612706485644</v>
      </c>
      <c r="R244" s="123">
        <f t="shared" si="102"/>
        <v>2.8504597914903052</v>
      </c>
      <c r="S244" s="123">
        <f t="shared" si="102"/>
        <v>2.8518754448701658</v>
      </c>
      <c r="T244" s="123">
        <f t="shared" si="102"/>
        <v>3.0475967317516783</v>
      </c>
      <c r="U244" s="123">
        <f t="shared" si="102"/>
        <v>3.4555860682482136</v>
      </c>
      <c r="V244" s="123">
        <f t="shared" si="102"/>
        <v>3.7901262296127238</v>
      </c>
      <c r="W244" s="123">
        <f t="shared" si="102"/>
        <v>4.332615131474773</v>
      </c>
      <c r="X244" s="123">
        <f t="shared" si="102"/>
        <v>3.4933578798446314</v>
      </c>
      <c r="Y244" s="123">
        <f t="shared" si="102"/>
        <v>3.6806352897323023</v>
      </c>
      <c r="DA244" s="130" t="s">
        <v>3052</v>
      </c>
    </row>
    <row r="245" spans="1:105" ht="12" customHeight="1" x14ac:dyDescent="0.25">
      <c r="A245" s="97" t="s">
        <v>53</v>
      </c>
      <c r="B245" s="99">
        <f>RES_hhdet_tess!B147</f>
        <v>1.8842877018179245</v>
      </c>
      <c r="C245" s="99">
        <f>RES_hhdet_tess!C147</f>
        <v>1.9465590343331272</v>
      </c>
      <c r="D245" s="99">
        <f>RES_hhdet_tess!D147</f>
        <v>1.970044732277707</v>
      </c>
      <c r="E245" s="99">
        <f>RES_hhdet_tess!E147</f>
        <v>2.4597132473126129</v>
      </c>
      <c r="F245" s="99">
        <f>RES_hhdet_tess!F147</f>
        <v>2.146145173922541</v>
      </c>
      <c r="G245" s="99">
        <f>RES_hhdet_tess!G147</f>
        <v>2.2995401125860364</v>
      </c>
      <c r="H245" s="99">
        <f>RES_hhdet_tess!H147</f>
        <v>2.4264175023518924</v>
      </c>
      <c r="I245" s="99">
        <f>RES_hhdet_tess!I147</f>
        <v>2.4388179711810745</v>
      </c>
      <c r="J245" s="99">
        <f>RES_hhdet_tess!J147</f>
        <v>2.597524382178273</v>
      </c>
      <c r="K245" s="99">
        <f>RES_hhdet_tess!K147</f>
        <v>2.5795067910223324</v>
      </c>
      <c r="L245" s="99">
        <f>RES_hhdet_tess!L147</f>
        <v>3.2847034394651367</v>
      </c>
      <c r="M245" s="99">
        <f>RES_hhdet_tess!M147</f>
        <v>2.5072127812718521</v>
      </c>
      <c r="N245" s="99">
        <f>RES_hhdet_tess!N147</f>
        <v>2.3631568530267169</v>
      </c>
      <c r="O245" s="99">
        <f>RES_hhdet_tess!O147</f>
        <v>2.3745887666445604</v>
      </c>
      <c r="P245" s="99">
        <f>RES_hhdet_tess!P147</f>
        <v>2.4954918776191088</v>
      </c>
      <c r="Q245" s="99">
        <f>RES_hhdet_tess!Q147</f>
        <v>2.5898612706485644</v>
      </c>
      <c r="R245" s="99">
        <f>RES_hhdet_tess!R147</f>
        <v>2.8504597914903052</v>
      </c>
      <c r="S245" s="99">
        <f>RES_hhdet_tess!S147</f>
        <v>2.8518754448701658</v>
      </c>
      <c r="T245" s="99">
        <f>RES_hhdet_tess!T147</f>
        <v>3.0475967317516783</v>
      </c>
      <c r="U245" s="99">
        <f>RES_hhdet_tess!U147</f>
        <v>3.4555860682482136</v>
      </c>
      <c r="V245" s="99">
        <f>RES_hhdet_tess!V147</f>
        <v>3.7901262296127238</v>
      </c>
      <c r="W245" s="99">
        <f>RES_hhdet_tess!W147</f>
        <v>4.332615131474773</v>
      </c>
      <c r="X245" s="99">
        <f>RES_hhdet_tess!X147</f>
        <v>3.4933578798446314</v>
      </c>
      <c r="Y245" s="99">
        <f>RES_hhdet_tess!Y147</f>
        <v>3.6806352897323023</v>
      </c>
      <c r="DA245" s="63" t="s">
        <v>3053</v>
      </c>
    </row>
    <row r="246" spans="1:105" ht="12" customHeight="1" x14ac:dyDescent="0.25">
      <c r="A246" s="121" t="s">
        <v>55</v>
      </c>
      <c r="B246" s="123">
        <v>14.251711128329827</v>
      </c>
      <c r="C246" s="123">
        <v>14.030831496689171</v>
      </c>
      <c r="D246" s="123">
        <v>14.058536879427262</v>
      </c>
      <c r="E246" s="123">
        <v>13.777439302672077</v>
      </c>
      <c r="F246" s="123">
        <v>13.712328937959322</v>
      </c>
      <c r="G246" s="123">
        <v>14.126928755144437</v>
      </c>
      <c r="H246" s="123">
        <v>14.033492678852493</v>
      </c>
      <c r="I246" s="123">
        <v>13.5789563359216</v>
      </c>
      <c r="J246" s="123">
        <v>13.368926619522986</v>
      </c>
      <c r="K246" s="123">
        <v>13.731318198333311</v>
      </c>
      <c r="L246" s="123">
        <v>13.726269222864561</v>
      </c>
      <c r="M246" s="123">
        <v>14.315099026197169</v>
      </c>
      <c r="N246" s="123">
        <v>14.248671635143552</v>
      </c>
      <c r="O246" s="123">
        <v>14.156973067579521</v>
      </c>
      <c r="P246" s="123">
        <v>13.797748078448631</v>
      </c>
      <c r="Q246" s="123">
        <v>13.560757662885182</v>
      </c>
      <c r="R246" s="123">
        <v>13.478944535007546</v>
      </c>
      <c r="S246" s="123">
        <v>13.054623316998436</v>
      </c>
      <c r="T246" s="123">
        <v>12.667783779575826</v>
      </c>
      <c r="U246" s="123">
        <v>12.386179516597856</v>
      </c>
      <c r="V246" s="123">
        <v>12.296096599855362</v>
      </c>
      <c r="W246" s="123">
        <v>11.942274692947402</v>
      </c>
      <c r="X246" s="123">
        <v>11.17399737722352</v>
      </c>
      <c r="Y246" s="123">
        <v>11.242860309611835</v>
      </c>
      <c r="DA246" s="130" t="s">
        <v>3054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3055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X248" s="99">
        <v>0</v>
      </c>
      <c r="Y248" s="99">
        <v>0</v>
      </c>
      <c r="DA248" s="63" t="s">
        <v>3056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X249" s="102">
        <v>0</v>
      </c>
      <c r="Y249" s="102">
        <v>0</v>
      </c>
      <c r="DA249" s="131" t="s">
        <v>3057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X250" s="105">
        <v>0</v>
      </c>
      <c r="Y250" s="105">
        <v>0</v>
      </c>
      <c r="DA250" s="132" t="s">
        <v>3058</v>
      </c>
    </row>
    <row r="251" spans="1:105" ht="12" customHeight="1" x14ac:dyDescent="0.25">
      <c r="A251" s="106" t="s">
        <v>122</v>
      </c>
      <c r="B251" s="102">
        <v>14.251711128329823</v>
      </c>
      <c r="C251" s="102">
        <v>14.030832321203459</v>
      </c>
      <c r="D251" s="102">
        <v>14.058533297813696</v>
      </c>
      <c r="E251" s="102">
        <v>13.777429132028836</v>
      </c>
      <c r="F251" s="102">
        <v>13.712330142868735</v>
      </c>
      <c r="G251" s="102">
        <v>14.126945269774296</v>
      </c>
      <c r="H251" s="102">
        <v>14.033556702837313</v>
      </c>
      <c r="I251" s="102">
        <v>13.579029556138835</v>
      </c>
      <c r="J251" s="102">
        <v>13.36906839765858</v>
      </c>
      <c r="K251" s="102">
        <v>13.731420762889465</v>
      </c>
      <c r="L251" s="102">
        <v>13.726341517984103</v>
      </c>
      <c r="M251" s="102">
        <v>14.315130052714753</v>
      </c>
      <c r="N251" s="102">
        <v>14.248723518968188</v>
      </c>
      <c r="O251" s="102">
        <v>14.157128302701514</v>
      </c>
      <c r="P251" s="102">
        <v>13.79842771130892</v>
      </c>
      <c r="Q251" s="102">
        <v>13.561495024711162</v>
      </c>
      <c r="R251" s="102">
        <v>13.479735104251441</v>
      </c>
      <c r="S251" s="102">
        <v>13.055240425746028</v>
      </c>
      <c r="T251" s="102">
        <v>12.668320663083195</v>
      </c>
      <c r="U251" s="102">
        <v>12.386613602178993</v>
      </c>
      <c r="V251" s="102">
        <v>12.296524769155642</v>
      </c>
      <c r="W251" s="102">
        <v>11.942723412949364</v>
      </c>
      <c r="X251" s="102">
        <v>11.174611753277944</v>
      </c>
      <c r="Y251" s="102">
        <v>11.243402974929664</v>
      </c>
      <c r="DA251" s="131" t="s">
        <v>3059</v>
      </c>
    </row>
    <row r="252" spans="1:105" ht="12" customHeight="1" x14ac:dyDescent="0.25">
      <c r="A252" s="107" t="s">
        <v>121</v>
      </c>
      <c r="B252" s="105">
        <v>14.251711128329823</v>
      </c>
      <c r="C252" s="105">
        <v>14.030779456167423</v>
      </c>
      <c r="D252" s="105">
        <v>14.058768856466427</v>
      </c>
      <c r="E252" s="105">
        <v>13.778121985046544</v>
      </c>
      <c r="F252" s="105">
        <v>13.712250297621667</v>
      </c>
      <c r="G252" s="105">
        <v>14.125933797645988</v>
      </c>
      <c r="H252" s="105">
        <v>14.030465122846904</v>
      </c>
      <c r="I252" s="105">
        <v>13.575736985557347</v>
      </c>
      <c r="J252" s="105">
        <v>13.363674392703819</v>
      </c>
      <c r="K252" s="105">
        <v>13.727699658554466</v>
      </c>
      <c r="L252" s="105">
        <v>13.723925613635931</v>
      </c>
      <c r="M252" s="105">
        <v>14.314142698266698</v>
      </c>
      <c r="N252" s="105">
        <v>14.247188634215661</v>
      </c>
      <c r="O252" s="105">
        <v>14.152944467046739</v>
      </c>
      <c r="P252" s="105">
        <v>13.782076312102539</v>
      </c>
      <c r="Q252" s="105">
        <v>13.544796925244981</v>
      </c>
      <c r="R252" s="105">
        <v>13.463514633885152</v>
      </c>
      <c r="S252" s="105">
        <v>13.043531415515105</v>
      </c>
      <c r="T252" s="105">
        <v>12.659131870220852</v>
      </c>
      <c r="U252" s="105">
        <v>12.379737861365614</v>
      </c>
      <c r="V252" s="105">
        <v>12.290297399252308</v>
      </c>
      <c r="W252" s="105">
        <v>11.936498404834497</v>
      </c>
      <c r="X252" s="105">
        <v>11.16646290921279</v>
      </c>
      <c r="Y252" s="105">
        <v>11.236471676551295</v>
      </c>
      <c r="DA252" s="132" t="s">
        <v>3060</v>
      </c>
    </row>
    <row r="253" spans="1:105" ht="12" customHeight="1" x14ac:dyDescent="0.25">
      <c r="A253" s="108" t="s">
        <v>53</v>
      </c>
      <c r="B253" s="99">
        <v>11.46294612220508</v>
      </c>
      <c r="C253" s="99">
        <v>11.198488214922774</v>
      </c>
      <c r="D253" s="99">
        <v>11.249003357030428</v>
      </c>
      <c r="E253" s="99">
        <v>10.97319672569731</v>
      </c>
      <c r="F253" s="99">
        <v>10.935224069227482</v>
      </c>
      <c r="G253" s="99">
        <v>11.314009615020419</v>
      </c>
      <c r="H253" s="99">
        <v>11.228184224340271</v>
      </c>
      <c r="I253" s="99">
        <v>11.018505202107752</v>
      </c>
      <c r="J253" s="99">
        <v>10.742998858699883</v>
      </c>
      <c r="K253" s="99">
        <v>11.039823619997637</v>
      </c>
      <c r="L253" s="99">
        <v>11.001712193986421</v>
      </c>
      <c r="M253" s="99">
        <v>11.516885640236142</v>
      </c>
      <c r="N253" s="99">
        <v>11.451964904434949</v>
      </c>
      <c r="O253" s="99">
        <v>11.360746763307473</v>
      </c>
      <c r="P253" s="99">
        <v>11.071614397288158</v>
      </c>
      <c r="Q253" s="99">
        <v>10.86377160627031</v>
      </c>
      <c r="R253" s="99">
        <v>10.827553022812857</v>
      </c>
      <c r="S253" s="99">
        <v>10.490803791755754</v>
      </c>
      <c r="T253" s="99">
        <v>10.191932810056056</v>
      </c>
      <c r="U253" s="99">
        <v>9.9562329587176315</v>
      </c>
      <c r="V253" s="99">
        <v>9.8745037531084563</v>
      </c>
      <c r="W253" s="99">
        <v>9.4809292692294473</v>
      </c>
      <c r="X253" s="99">
        <v>8.8675907270459966</v>
      </c>
      <c r="Y253" s="99">
        <v>9.0684141716291009</v>
      </c>
      <c r="DA253" s="63" t="s">
        <v>3061</v>
      </c>
    </row>
    <row r="254" spans="1:105" ht="12" customHeight="1" x14ac:dyDescent="0.25">
      <c r="A254" s="108" t="s">
        <v>52</v>
      </c>
      <c r="B254" s="99">
        <v>2.788765006124744</v>
      </c>
      <c r="C254" s="99">
        <v>2.8322912412446501</v>
      </c>
      <c r="D254" s="99">
        <v>2.8097654994360002</v>
      </c>
      <c r="E254" s="99">
        <v>2.8049252593492344</v>
      </c>
      <c r="F254" s="99">
        <v>2.7770262283941829</v>
      </c>
      <c r="G254" s="99">
        <v>2.8119241826255661</v>
      </c>
      <c r="H254" s="99">
        <v>2.8022808985066354</v>
      </c>
      <c r="I254" s="99">
        <v>2.5572317834495961</v>
      </c>
      <c r="J254" s="99">
        <v>2.6206755340039338</v>
      </c>
      <c r="K254" s="99">
        <v>2.6878760385568294</v>
      </c>
      <c r="L254" s="99">
        <v>2.7222134196495094</v>
      </c>
      <c r="M254" s="99">
        <v>2.7972570580305565</v>
      </c>
      <c r="N254" s="99">
        <v>2.7952237297807132</v>
      </c>
      <c r="O254" s="99">
        <v>2.7921977037392653</v>
      </c>
      <c r="P254" s="99">
        <v>2.7104619148143838</v>
      </c>
      <c r="Q254" s="99">
        <v>2.6810253189746702</v>
      </c>
      <c r="R254" s="99">
        <v>2.635961611072295</v>
      </c>
      <c r="S254" s="99">
        <v>2.5527276237593504</v>
      </c>
      <c r="T254" s="99">
        <v>2.4671990601647984</v>
      </c>
      <c r="U254" s="99">
        <v>2.4235049026479838</v>
      </c>
      <c r="V254" s="99">
        <v>2.4157936461438529</v>
      </c>
      <c r="W254" s="99">
        <v>2.4555691356050477</v>
      </c>
      <c r="X254" s="99">
        <v>2.2988721821667943</v>
      </c>
      <c r="Y254" s="99">
        <v>2.168057504922194</v>
      </c>
      <c r="DA254" s="63" t="s">
        <v>3062</v>
      </c>
    </row>
    <row r="255" spans="1:105" ht="12" customHeight="1" x14ac:dyDescent="0.25">
      <c r="A255" s="121" t="s">
        <v>54</v>
      </c>
      <c r="B255" s="123">
        <v>1.386117203836454</v>
      </c>
      <c r="C255" s="123">
        <v>1.4265520555863809</v>
      </c>
      <c r="D255" s="123">
        <v>1.4267467090916257</v>
      </c>
      <c r="E255" s="123">
        <v>1.4448141123315177</v>
      </c>
      <c r="F255" s="123">
        <v>1.4257182459679376</v>
      </c>
      <c r="G255" s="123">
        <v>1.4727612405587323</v>
      </c>
      <c r="H255" s="123">
        <v>1.4200526840253225</v>
      </c>
      <c r="I255" s="123">
        <v>1.4343131004991851</v>
      </c>
      <c r="J255" s="123">
        <v>1.5039592327383637</v>
      </c>
      <c r="K255" s="123">
        <v>1.6198853345136401</v>
      </c>
      <c r="L255" s="123">
        <v>1.6366958490180885</v>
      </c>
      <c r="M255" s="123">
        <v>1.6372121269970032</v>
      </c>
      <c r="N255" s="123">
        <v>1.6892806130588667</v>
      </c>
      <c r="O255" s="123">
        <v>1.7029398561165443</v>
      </c>
      <c r="P255" s="123">
        <v>1.6853962030281382</v>
      </c>
      <c r="Q255" s="123">
        <v>1.6896359042598224</v>
      </c>
      <c r="R255" s="123">
        <v>1.6788716334314651</v>
      </c>
      <c r="S255" s="123">
        <v>1.6755517069436048</v>
      </c>
      <c r="T255" s="123">
        <v>1.710124633674253</v>
      </c>
      <c r="U255" s="123">
        <v>1.7286382035051258</v>
      </c>
      <c r="V255" s="123">
        <v>2.2946677977908094</v>
      </c>
      <c r="W255" s="123">
        <v>2.2663109283021488</v>
      </c>
      <c r="X255" s="123">
        <v>2.111387680435949</v>
      </c>
      <c r="Y255" s="123">
        <v>1.9683852097503653</v>
      </c>
      <c r="DA255" s="130" t="s">
        <v>3063</v>
      </c>
    </row>
    <row r="256" spans="1:105" ht="12" customHeight="1" x14ac:dyDescent="0.25">
      <c r="A256" s="97" t="s">
        <v>50</v>
      </c>
      <c r="B256" s="99">
        <v>1.0209003338872715</v>
      </c>
      <c r="C256" s="99">
        <v>1.5775423287298573</v>
      </c>
      <c r="D256" s="99">
        <v>1.4843631396270331</v>
      </c>
      <c r="E256" s="99">
        <v>1.6863503293582887</v>
      </c>
      <c r="F256" s="99">
        <v>1.4383752991456566</v>
      </c>
      <c r="G256" s="99">
        <v>1.7734652280936352</v>
      </c>
      <c r="H256" s="99">
        <v>0.92794414381755363</v>
      </c>
      <c r="I256" s="99">
        <v>1.2323700573619867</v>
      </c>
      <c r="J256" s="99">
        <v>1.7297944561807914</v>
      </c>
      <c r="K256" s="99">
        <v>2.0245477841462094</v>
      </c>
      <c r="L256" s="99">
        <v>1.5878911360288137</v>
      </c>
      <c r="M256" s="99">
        <v>1.528681217633721</v>
      </c>
      <c r="N256" s="99">
        <v>1.2754713352174754</v>
      </c>
      <c r="O256" s="99">
        <v>1.7348628272438347</v>
      </c>
      <c r="P256" s="99">
        <v>1.6488249510102813</v>
      </c>
      <c r="Q256" s="99">
        <v>2.0216921655920399</v>
      </c>
      <c r="R256" s="99">
        <v>1.6023016075173611</v>
      </c>
      <c r="S256" s="99">
        <v>1.6475697300845082</v>
      </c>
      <c r="T256" s="99">
        <v>1.7111748036578387</v>
      </c>
      <c r="U256" s="99">
        <v>1.7528000859320942</v>
      </c>
      <c r="V256" s="99">
        <v>2.2698287586166042</v>
      </c>
      <c r="W256" s="99">
        <v>2.3920621558190192</v>
      </c>
      <c r="X256" s="99">
        <v>2.1326608488297194</v>
      </c>
      <c r="Y256" s="99">
        <v>1.8301846210954122</v>
      </c>
      <c r="DA256" s="63" t="s">
        <v>3064</v>
      </c>
    </row>
    <row r="257" spans="1:105" ht="12" customHeight="1" x14ac:dyDescent="0.25">
      <c r="A257" s="109" t="s">
        <v>120</v>
      </c>
      <c r="B257" s="110">
        <v>1.4263848962196237</v>
      </c>
      <c r="C257" s="110">
        <v>1.4085053631862392</v>
      </c>
      <c r="D257" s="110">
        <v>1.4194480883735971</v>
      </c>
      <c r="E257" s="110">
        <v>1.4129831018749317</v>
      </c>
      <c r="F257" s="110">
        <v>1.4241640669408531</v>
      </c>
      <c r="G257" s="110">
        <v>1.4377954576222254</v>
      </c>
      <c r="H257" s="110">
        <v>1.4736292811548872</v>
      </c>
      <c r="I257" s="110">
        <v>1.4560819742418212</v>
      </c>
      <c r="J257" s="110">
        <v>1.4779943494882724</v>
      </c>
      <c r="K257" s="110">
        <v>1.5738875912083383</v>
      </c>
      <c r="L257" s="110">
        <v>1.6415820171376212</v>
      </c>
      <c r="M257" s="110">
        <v>1.6457828707300972</v>
      </c>
      <c r="N257" s="110">
        <v>1.7175402787388276</v>
      </c>
      <c r="O257" s="110">
        <v>1.7008078786170822</v>
      </c>
      <c r="P257" s="110">
        <v>1.6880264449794549</v>
      </c>
      <c r="Q257" s="110">
        <v>1.6652906466610948</v>
      </c>
      <c r="R257" s="110">
        <v>1.6845797581658515</v>
      </c>
      <c r="S257" s="110">
        <v>1.6775530607647215</v>
      </c>
      <c r="T257" s="110">
        <v>1.7100539165083362</v>
      </c>
      <c r="U257" s="110">
        <v>1.727090942868136</v>
      </c>
      <c r="V257" s="110">
        <v>2.2961641050064308</v>
      </c>
      <c r="W257" s="110">
        <v>2.2592727540837845</v>
      </c>
      <c r="X257" s="110">
        <v>2.1103410512769223</v>
      </c>
      <c r="Y257" s="110">
        <v>1.974296205999019</v>
      </c>
      <c r="DA257" s="60" t="s">
        <v>3065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3.7435762122760077E-2</v>
      </c>
      <c r="C259" s="118">
        <f t="shared" si="103"/>
        <v>6.2020156238430026E-2</v>
      </c>
      <c r="D259" s="118">
        <f t="shared" si="103"/>
        <v>6.1312706709722019E-2</v>
      </c>
      <c r="E259" s="118">
        <f t="shared" si="103"/>
        <v>7.2011689549893579E-2</v>
      </c>
      <c r="F259" s="118">
        <f t="shared" si="103"/>
        <v>5.7622416706864306E-2</v>
      </c>
      <c r="G259" s="118">
        <f t="shared" si="103"/>
        <v>6.7595833586781118E-2</v>
      </c>
      <c r="H259" s="118">
        <f t="shared" si="103"/>
        <v>3.330132173775565E-2</v>
      </c>
      <c r="I259" s="118">
        <f t="shared" si="103"/>
        <v>4.3810598667682131E-2</v>
      </c>
      <c r="J259" s="118">
        <f t="shared" si="103"/>
        <v>6.5154862430244653E-2</v>
      </c>
      <c r="K259" s="118">
        <f t="shared" si="103"/>
        <v>7.5467917879117177E-2</v>
      </c>
      <c r="L259" s="118">
        <f t="shared" si="103"/>
        <v>5.276913249809842E-2</v>
      </c>
      <c r="M259" s="118">
        <f t="shared" si="103"/>
        <v>4.0853052512203343E-2</v>
      </c>
      <c r="N259" s="118">
        <f t="shared" si="103"/>
        <v>2.9768711499377147E-2</v>
      </c>
      <c r="O259" s="118">
        <f t="shared" si="103"/>
        <v>3.9647320040764378E-2</v>
      </c>
      <c r="P259" s="118">
        <f t="shared" si="103"/>
        <v>4.0378313072578637E-2</v>
      </c>
      <c r="Q259" s="118">
        <f t="shared" si="103"/>
        <v>5.0393945681563961E-2</v>
      </c>
      <c r="R259" s="118">
        <f t="shared" ref="R259:V259" si="104">R260+R262+R264+R273</f>
        <v>4.0547514519603992E-2</v>
      </c>
      <c r="S259" s="118">
        <f t="shared" si="104"/>
        <v>4.0096875587650092E-2</v>
      </c>
      <c r="T259" s="118">
        <f t="shared" si="104"/>
        <v>3.9347372534112204E-2</v>
      </c>
      <c r="U259" s="118">
        <f t="shared" si="104"/>
        <v>3.8422693685650558E-2</v>
      </c>
      <c r="V259" s="118">
        <f t="shared" si="104"/>
        <v>4.6923356901887016E-2</v>
      </c>
      <c r="W259" s="118">
        <f t="shared" ref="W259:Y259" si="105">W260+W262+W264+W273</f>
        <v>4.6057394273571105E-2</v>
      </c>
      <c r="X259" s="118">
        <f t="shared" si="105"/>
        <v>3.6274485255798197E-2</v>
      </c>
      <c r="Y259" s="118">
        <f t="shared" si="105"/>
        <v>2.7199001208269732E-2</v>
      </c>
      <c r="DA259" s="129" t="s">
        <v>3217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3218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3219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3220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3221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X264" s="123">
        <v>0</v>
      </c>
      <c r="Y264" s="123">
        <v>0</v>
      </c>
      <c r="DA264" s="130" t="s">
        <v>3222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X265" s="99">
        <v>0</v>
      </c>
      <c r="Y265" s="99">
        <v>0</v>
      </c>
      <c r="DA265" s="63" t="s">
        <v>3223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3224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3225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3226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3227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3228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3229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3230</v>
      </c>
    </row>
    <row r="273" spans="1:105" ht="12" customHeight="1" x14ac:dyDescent="0.25">
      <c r="A273" s="121" t="s">
        <v>54</v>
      </c>
      <c r="B273" s="123">
        <v>3.7435762122760077E-2</v>
      </c>
      <c r="C273" s="123">
        <v>6.2020156238430026E-2</v>
      </c>
      <c r="D273" s="123">
        <v>6.1312706709722019E-2</v>
      </c>
      <c r="E273" s="123">
        <v>7.2011689549893579E-2</v>
      </c>
      <c r="F273" s="123">
        <v>5.7622416706864306E-2</v>
      </c>
      <c r="G273" s="123">
        <v>6.7595833586781118E-2</v>
      </c>
      <c r="H273" s="123">
        <v>3.330132173775565E-2</v>
      </c>
      <c r="I273" s="123">
        <v>4.3810598667682131E-2</v>
      </c>
      <c r="J273" s="123">
        <v>6.5154862430244653E-2</v>
      </c>
      <c r="K273" s="123">
        <v>7.5467917879117177E-2</v>
      </c>
      <c r="L273" s="123">
        <v>5.276913249809842E-2</v>
      </c>
      <c r="M273" s="123">
        <v>4.0853052512203343E-2</v>
      </c>
      <c r="N273" s="123">
        <v>2.9768711499377147E-2</v>
      </c>
      <c r="O273" s="123">
        <v>3.9647320040764378E-2</v>
      </c>
      <c r="P273" s="123">
        <v>4.0378313072578637E-2</v>
      </c>
      <c r="Q273" s="123">
        <v>5.0393945681563961E-2</v>
      </c>
      <c r="R273" s="123">
        <v>4.0547514519603992E-2</v>
      </c>
      <c r="S273" s="123">
        <v>4.0096875587650092E-2</v>
      </c>
      <c r="T273" s="123">
        <v>3.9347372534112204E-2</v>
      </c>
      <c r="U273" s="123">
        <v>3.8422693685650558E-2</v>
      </c>
      <c r="V273" s="123">
        <v>4.6923356901887016E-2</v>
      </c>
      <c r="W273" s="123">
        <v>4.6057394273571105E-2</v>
      </c>
      <c r="X273" s="123">
        <v>3.6274485255798197E-2</v>
      </c>
      <c r="Y273" s="123">
        <v>2.7199001208269732E-2</v>
      </c>
      <c r="DA273" s="130" t="s">
        <v>3231</v>
      </c>
    </row>
    <row r="274" spans="1:105" ht="12" customHeight="1" x14ac:dyDescent="0.25">
      <c r="A274" s="97" t="s">
        <v>50</v>
      </c>
      <c r="B274" s="99">
        <v>0.37696780524403595</v>
      </c>
      <c r="C274" s="99">
        <v>0.58092080147622005</v>
      </c>
      <c r="D274" s="99">
        <v>0.54532461026741197</v>
      </c>
      <c r="E274" s="99">
        <v>0.61844206753963393</v>
      </c>
      <c r="F274" s="99">
        <v>0.5268926743653487</v>
      </c>
      <c r="G274" s="99">
        <v>0.64891662760990909</v>
      </c>
      <c r="H274" s="99">
        <v>0.3391786208824793</v>
      </c>
      <c r="I274" s="99">
        <v>0.45022784014793837</v>
      </c>
      <c r="J274" s="99">
        <v>0.63185345966900308</v>
      </c>
      <c r="K274" s="99">
        <v>0.73939250032951698</v>
      </c>
      <c r="L274" s="99">
        <v>0.57984521814637868</v>
      </c>
      <c r="M274" s="99">
        <v>0.55817326152687163</v>
      </c>
      <c r="N274" s="99">
        <v>0.46567510711400179</v>
      </c>
      <c r="O274" s="99">
        <v>0.63330285967713951</v>
      </c>
      <c r="P274" s="99">
        <v>0.60180402628273055</v>
      </c>
      <c r="Q274" s="99">
        <v>0.73774034688266399</v>
      </c>
      <c r="R274" s="99">
        <v>0.5844606877576275</v>
      </c>
      <c r="S274" s="99">
        <v>0.6007123114877907</v>
      </c>
      <c r="T274" s="99">
        <v>0.62366702155552256</v>
      </c>
      <c r="U274" s="99">
        <v>0.63842800963971247</v>
      </c>
      <c r="V274" s="99">
        <v>0.8258617247069856</v>
      </c>
      <c r="W274" s="99">
        <v>0.8689659620975515</v>
      </c>
      <c r="X274" s="99">
        <v>0.77356832671688458</v>
      </c>
      <c r="Y274" s="99">
        <v>0.66311853485136252</v>
      </c>
      <c r="DA274" s="63" t="s">
        <v>3232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3233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12.425830803689735</v>
      </c>
      <c r="D279" s="117">
        <f t="shared" si="108"/>
        <v>17.083588790202089</v>
      </c>
      <c r="E279" s="117">
        <f t="shared" si="108"/>
        <v>17.670906390846831</v>
      </c>
      <c r="F279" s="117">
        <f t="shared" si="108"/>
        <v>16.537413503775017</v>
      </c>
      <c r="G279" s="117">
        <f t="shared" si="108"/>
        <v>13.086647259696006</v>
      </c>
      <c r="H279" s="117">
        <f t="shared" si="108"/>
        <v>11.450279684211358</v>
      </c>
      <c r="I279" s="117">
        <f t="shared" si="108"/>
        <v>10.099921397565476</v>
      </c>
      <c r="J279" s="117">
        <f t="shared" si="108"/>
        <v>8.6795077276194021</v>
      </c>
      <c r="K279" s="117">
        <f t="shared" si="108"/>
        <v>7.880772799661532</v>
      </c>
      <c r="L279" s="117">
        <f t="shared" si="108"/>
        <v>8.9672043548200833</v>
      </c>
      <c r="M279" s="117">
        <f t="shared" si="108"/>
        <v>8.5289524287113565</v>
      </c>
      <c r="N279" s="117">
        <f t="shared" si="108"/>
        <v>9.8671094391264305</v>
      </c>
      <c r="O279" s="117">
        <f t="shared" si="108"/>
        <v>9.6158992094968294</v>
      </c>
      <c r="P279" s="117">
        <f t="shared" si="108"/>
        <v>14.400902973091497</v>
      </c>
      <c r="Q279" s="117">
        <f t="shared" si="108"/>
        <v>13.238035930413657</v>
      </c>
      <c r="R279" s="117">
        <f t="shared" ref="R279:V279" si="109">R280+R282+R284+R293</f>
        <v>9.4224928272483144</v>
      </c>
      <c r="S279" s="117">
        <f t="shared" si="109"/>
        <v>9.6417399091367102</v>
      </c>
      <c r="T279" s="117">
        <f t="shared" si="109"/>
        <v>8.8450881438379874</v>
      </c>
      <c r="U279" s="117">
        <f t="shared" si="109"/>
        <v>9.6500669148950706</v>
      </c>
      <c r="V279" s="117">
        <f t="shared" si="109"/>
        <v>9.1099906339520818</v>
      </c>
      <c r="W279" s="117">
        <f t="shared" ref="W279:Y279" si="110">W280+W282+W284+W293</f>
        <v>13.838236144577518</v>
      </c>
      <c r="X279" s="117">
        <f t="shared" si="110"/>
        <v>11.997271469613667</v>
      </c>
      <c r="Y279" s="117">
        <f t="shared" si="110"/>
        <v>7.6575050302061101</v>
      </c>
      <c r="DA279" s="129" t="s">
        <v>3385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9.8838113773798746</v>
      </c>
      <c r="D280" s="122">
        <f t="shared" si="111"/>
        <v>13.483538299211926</v>
      </c>
      <c r="E280" s="122">
        <f t="shared" si="111"/>
        <v>14.056306012671369</v>
      </c>
      <c r="F280" s="122">
        <f t="shared" si="111"/>
        <v>12.877660303782713</v>
      </c>
      <c r="G280" s="122">
        <f t="shared" si="111"/>
        <v>10.224266157284088</v>
      </c>
      <c r="H280" s="122">
        <f t="shared" si="111"/>
        <v>8.8796759859569345</v>
      </c>
      <c r="I280" s="122">
        <f t="shared" si="111"/>
        <v>7.8179596518265475</v>
      </c>
      <c r="J280" s="122">
        <f t="shared" si="111"/>
        <v>6.3788036717721415</v>
      </c>
      <c r="K280" s="122">
        <f t="shared" si="111"/>
        <v>5.7478094039258965</v>
      </c>
      <c r="L280" s="122">
        <f t="shared" si="111"/>
        <v>6.6719423501613528</v>
      </c>
      <c r="M280" s="122">
        <f t="shared" si="111"/>
        <v>6.1601489455264522</v>
      </c>
      <c r="N280" s="122">
        <f t="shared" si="111"/>
        <v>7.0333258399674179</v>
      </c>
      <c r="O280" s="122">
        <f t="shared" si="111"/>
        <v>6.5084303275414408</v>
      </c>
      <c r="P280" s="122">
        <f t="shared" si="111"/>
        <v>9.8447702547472673</v>
      </c>
      <c r="Q280" s="122">
        <f t="shared" si="111"/>
        <v>8.6914934107254478</v>
      </c>
      <c r="R280" s="122">
        <f t="shared" si="111"/>
        <v>6.3710270051027429</v>
      </c>
      <c r="S280" s="122">
        <f t="shared" si="111"/>
        <v>6.3313335510765079</v>
      </c>
      <c r="T280" s="122">
        <f t="shared" si="111"/>
        <v>5.808572817101556</v>
      </c>
      <c r="U280" s="122">
        <f t="shared" si="111"/>
        <v>5.8207869285807661</v>
      </c>
      <c r="V280" s="122">
        <f t="shared" si="111"/>
        <v>5.4815669672742224</v>
      </c>
      <c r="W280" s="122">
        <f t="shared" si="111"/>
        <v>8.1126690847234659</v>
      </c>
      <c r="X280" s="122">
        <f t="shared" si="111"/>
        <v>5.8726992925689219</v>
      </c>
      <c r="Y280" s="122">
        <f t="shared" si="111"/>
        <v>3.2515537777484105</v>
      </c>
      <c r="DA280" s="130" t="s">
        <v>3386</v>
      </c>
    </row>
    <row r="281" spans="1:105" ht="12" customHeight="1" x14ac:dyDescent="0.25">
      <c r="A281" s="97" t="s">
        <v>53</v>
      </c>
      <c r="B281" s="98"/>
      <c r="C281" s="98">
        <v>9.8838113773798746</v>
      </c>
      <c r="D281" s="98">
        <v>13.483538299211926</v>
      </c>
      <c r="E281" s="98">
        <v>14.056306012671369</v>
      </c>
      <c r="F281" s="98">
        <v>12.877660303782713</v>
      </c>
      <c r="G281" s="98">
        <v>10.224266157284088</v>
      </c>
      <c r="H281" s="98">
        <v>8.8796759859569345</v>
      </c>
      <c r="I281" s="98">
        <v>7.8179596518265475</v>
      </c>
      <c r="J281" s="98">
        <v>6.3788036717721415</v>
      </c>
      <c r="K281" s="98">
        <v>5.7478094039258965</v>
      </c>
      <c r="L281" s="98">
        <v>6.6719423501613528</v>
      </c>
      <c r="M281" s="98">
        <v>6.1601489455264522</v>
      </c>
      <c r="N281" s="98">
        <v>7.0333258399674179</v>
      </c>
      <c r="O281" s="98">
        <v>6.5084303275414408</v>
      </c>
      <c r="P281" s="98">
        <v>9.8447702547472673</v>
      </c>
      <c r="Q281" s="98">
        <v>8.6914934107254478</v>
      </c>
      <c r="R281" s="98">
        <v>6.3710270051027429</v>
      </c>
      <c r="S281" s="98">
        <v>6.3313335510765079</v>
      </c>
      <c r="T281" s="98">
        <v>5.808572817101556</v>
      </c>
      <c r="U281" s="98">
        <v>5.8207869285807661</v>
      </c>
      <c r="V281" s="98">
        <v>5.4815669672742224</v>
      </c>
      <c r="W281" s="98">
        <v>8.1126690847234659</v>
      </c>
      <c r="X281" s="98">
        <v>5.8726992925689219</v>
      </c>
      <c r="Y281" s="98">
        <v>3.2515537777484105</v>
      </c>
      <c r="DA281" s="63" t="s">
        <v>3387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0.10769715852446043</v>
      </c>
      <c r="D282" s="122">
        <f t="shared" si="112"/>
        <v>0.13585255737272739</v>
      </c>
      <c r="E282" s="122">
        <f t="shared" si="112"/>
        <v>0.1072433282849064</v>
      </c>
      <c r="F282" s="122">
        <f t="shared" si="112"/>
        <v>0.11911314980869862</v>
      </c>
      <c r="G282" s="122">
        <f t="shared" si="112"/>
        <v>0.14943143750998886</v>
      </c>
      <c r="H282" s="122">
        <f t="shared" si="112"/>
        <v>0.11262908451853075</v>
      </c>
      <c r="I282" s="122">
        <f t="shared" si="112"/>
        <v>7.4947412942290292E-2</v>
      </c>
      <c r="J282" s="122">
        <f t="shared" si="112"/>
        <v>0.12702194963245739</v>
      </c>
      <c r="K282" s="122">
        <f t="shared" si="112"/>
        <v>5.4574071598925543E-2</v>
      </c>
      <c r="L282" s="122">
        <f t="shared" si="112"/>
        <v>0.10004876327477176</v>
      </c>
      <c r="M282" s="122">
        <f t="shared" si="112"/>
        <v>5.6214404946047944E-2</v>
      </c>
      <c r="N282" s="122">
        <f t="shared" si="112"/>
        <v>0.11155236369076782</v>
      </c>
      <c r="O282" s="122">
        <f t="shared" si="112"/>
        <v>0.13070862394911575</v>
      </c>
      <c r="P282" s="122">
        <f t="shared" si="112"/>
        <v>0.12182098850108766</v>
      </c>
      <c r="Q282" s="122">
        <f t="shared" si="112"/>
        <v>0.17060477338904342</v>
      </c>
      <c r="R282" s="122">
        <f t="shared" si="112"/>
        <v>6.898398545054947E-2</v>
      </c>
      <c r="S282" s="122">
        <f t="shared" si="112"/>
        <v>5.1053314965504172E-2</v>
      </c>
      <c r="T282" s="122">
        <f t="shared" si="112"/>
        <v>9.8239600780283251E-2</v>
      </c>
      <c r="U282" s="122">
        <f t="shared" si="112"/>
        <v>0.14136737011757336</v>
      </c>
      <c r="V282" s="122">
        <f t="shared" si="112"/>
        <v>0.27679764203137763</v>
      </c>
      <c r="W282" s="122">
        <f t="shared" si="112"/>
        <v>0.4729337591482447</v>
      </c>
      <c r="X282" s="122">
        <f t="shared" si="112"/>
        <v>0.14299752774226329</v>
      </c>
      <c r="Y282" s="122">
        <f t="shared" si="112"/>
        <v>0.29388172630930026</v>
      </c>
      <c r="DA282" s="130" t="s">
        <v>3388</v>
      </c>
    </row>
    <row r="283" spans="1:105" ht="12" customHeight="1" x14ac:dyDescent="0.25">
      <c r="A283" s="97" t="s">
        <v>53</v>
      </c>
      <c r="B283" s="98"/>
      <c r="C283" s="98">
        <v>0.10769715852446043</v>
      </c>
      <c r="D283" s="98">
        <v>0.13585255737272739</v>
      </c>
      <c r="E283" s="98">
        <v>0.1072433282849064</v>
      </c>
      <c r="F283" s="98">
        <v>0.11911314980869862</v>
      </c>
      <c r="G283" s="98">
        <v>0.14943143750998886</v>
      </c>
      <c r="H283" s="98">
        <v>0.11262908451853075</v>
      </c>
      <c r="I283" s="98">
        <v>7.4947412942290292E-2</v>
      </c>
      <c r="J283" s="98">
        <v>0.12702194963245739</v>
      </c>
      <c r="K283" s="98">
        <v>5.4574071598925543E-2</v>
      </c>
      <c r="L283" s="98">
        <v>0.10004876327477176</v>
      </c>
      <c r="M283" s="98">
        <v>5.6214404946047944E-2</v>
      </c>
      <c r="N283" s="98">
        <v>0.11155236369076782</v>
      </c>
      <c r="O283" s="98">
        <v>0.13070862394911575</v>
      </c>
      <c r="P283" s="98">
        <v>0.12182098850108766</v>
      </c>
      <c r="Q283" s="98">
        <v>0.17060477338904342</v>
      </c>
      <c r="R283" s="98">
        <v>6.898398545054947E-2</v>
      </c>
      <c r="S283" s="98">
        <v>5.1053314965504172E-2</v>
      </c>
      <c r="T283" s="98">
        <v>9.8239600780283251E-2</v>
      </c>
      <c r="U283" s="98">
        <v>0.14136737011757336</v>
      </c>
      <c r="V283" s="98">
        <v>0.27679764203137763</v>
      </c>
      <c r="W283" s="98">
        <v>0.4729337591482447</v>
      </c>
      <c r="X283" s="98">
        <v>0.14299752774226329</v>
      </c>
      <c r="Y283" s="98">
        <v>0.29388172630930026</v>
      </c>
      <c r="DA283" s="63" t="s">
        <v>3389</v>
      </c>
    </row>
    <row r="284" spans="1:105" ht="12" customHeight="1" x14ac:dyDescent="0.25">
      <c r="A284" s="121" t="s">
        <v>55</v>
      </c>
      <c r="B284" s="122"/>
      <c r="C284" s="122">
        <v>2.2112892034234757</v>
      </c>
      <c r="D284" s="122">
        <v>3.148706978659872</v>
      </c>
      <c r="E284" s="122">
        <v>3.1765163911252068</v>
      </c>
      <c r="F284" s="122">
        <v>3.2141556292760209</v>
      </c>
      <c r="G284" s="122">
        <v>2.4615113024843427</v>
      </c>
      <c r="H284" s="122">
        <v>2.2349653575287118</v>
      </c>
      <c r="I284" s="122">
        <v>1.9983565001293917</v>
      </c>
      <c r="J284" s="122">
        <v>1.9494024481039132</v>
      </c>
      <c r="K284" s="122">
        <v>1.8572802767490226</v>
      </c>
      <c r="L284" s="122">
        <v>1.9632505518670034</v>
      </c>
      <c r="M284" s="122">
        <v>2.0772521172693428</v>
      </c>
      <c r="N284" s="122">
        <v>2.4319279437297596</v>
      </c>
      <c r="O284" s="122">
        <v>2.6503551301835273</v>
      </c>
      <c r="P284" s="122">
        <v>3.9321822819693839</v>
      </c>
      <c r="Q284" s="122">
        <v>3.8642254021180609</v>
      </c>
      <c r="R284" s="122">
        <v>2.6374449232877337</v>
      </c>
      <c r="S284" s="122">
        <v>2.8766330536241376</v>
      </c>
      <c r="T284" s="122">
        <v>2.5807898862066763</v>
      </c>
      <c r="U284" s="122">
        <v>3.2259202778341916</v>
      </c>
      <c r="V284" s="122">
        <v>2.8100688790706045</v>
      </c>
      <c r="W284" s="122">
        <v>4.3813083375224231</v>
      </c>
      <c r="X284" s="122">
        <v>4.9824396268765074</v>
      </c>
      <c r="Y284" s="122">
        <v>3.4592045820331827</v>
      </c>
      <c r="DA284" s="130" t="s">
        <v>3390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X285" s="98">
        <v>0</v>
      </c>
      <c r="Y285" s="98">
        <v>0</v>
      </c>
      <c r="DA285" s="63" t="s">
        <v>3391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X286" s="98">
        <v>0</v>
      </c>
      <c r="Y286" s="98">
        <v>0</v>
      </c>
      <c r="DA286" s="63" t="s">
        <v>3392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X287" s="101">
        <v>0</v>
      </c>
      <c r="Y287" s="101">
        <v>0</v>
      </c>
      <c r="DA287" s="131" t="s">
        <v>3393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X288" s="104">
        <v>0</v>
      </c>
      <c r="Y288" s="104">
        <v>0</v>
      </c>
      <c r="DA288" s="132" t="s">
        <v>3394</v>
      </c>
    </row>
    <row r="289" spans="1:105" ht="12" customHeight="1" x14ac:dyDescent="0.25">
      <c r="A289" s="106" t="s">
        <v>122</v>
      </c>
      <c r="B289" s="101"/>
      <c r="C289" s="101">
        <v>2.1772320846570512</v>
      </c>
      <c r="D289" s="101">
        <v>3.1072201155093429</v>
      </c>
      <c r="E289" s="101">
        <v>3.1376344136914232</v>
      </c>
      <c r="F289" s="101">
        <v>3.1620183009086125</v>
      </c>
      <c r="G289" s="101">
        <v>2.4111546117850668</v>
      </c>
      <c r="H289" s="101">
        <v>2.1518519457309595</v>
      </c>
      <c r="I289" s="101">
        <v>1.9456149026846712</v>
      </c>
      <c r="J289" s="101">
        <v>1.864832362784612</v>
      </c>
      <c r="K289" s="101">
        <v>1.8115818395300556</v>
      </c>
      <c r="L289" s="101">
        <v>1.9022718740873834</v>
      </c>
      <c r="M289" s="101">
        <v>2.0155991044586994</v>
      </c>
      <c r="N289" s="101">
        <v>2.3393229208936939</v>
      </c>
      <c r="O289" s="101">
        <v>2.5245701897171764</v>
      </c>
      <c r="P289" s="101">
        <v>3.6928431035804441</v>
      </c>
      <c r="Q289" s="101">
        <v>3.6727223648810452</v>
      </c>
      <c r="R289" s="101">
        <v>2.4698951551529538</v>
      </c>
      <c r="S289" s="101">
        <v>2.7097408152166311</v>
      </c>
      <c r="T289" s="101">
        <v>2.3931682241379018</v>
      </c>
      <c r="U289" s="101">
        <v>2.9973760182355758</v>
      </c>
      <c r="V289" s="101">
        <v>2.5802912519658356</v>
      </c>
      <c r="W289" s="101">
        <v>4.0499091925052797</v>
      </c>
      <c r="X289" s="101">
        <v>4.583722928728708</v>
      </c>
      <c r="Y289" s="101">
        <v>3.1756829850827826</v>
      </c>
      <c r="DA289" s="131" t="s">
        <v>3395</v>
      </c>
    </row>
    <row r="290" spans="1:105" ht="12" customHeight="1" x14ac:dyDescent="0.25">
      <c r="A290" s="107" t="s">
        <v>121</v>
      </c>
      <c r="B290" s="104"/>
      <c r="C290" s="104">
        <v>3.4057118766424539E-2</v>
      </c>
      <c r="D290" s="104">
        <v>4.1486863150528984E-2</v>
      </c>
      <c r="E290" s="104">
        <v>3.8881977433783466E-2</v>
      </c>
      <c r="F290" s="104">
        <v>5.2137328367408683E-2</v>
      </c>
      <c r="G290" s="104">
        <v>5.0356690699275675E-2</v>
      </c>
      <c r="H290" s="104">
        <v>8.3113411797752126E-2</v>
      </c>
      <c r="I290" s="104">
        <v>5.2741597444720595E-2</v>
      </c>
      <c r="J290" s="104">
        <v>8.4570085319301269E-2</v>
      </c>
      <c r="K290" s="104">
        <v>4.5698437218967013E-2</v>
      </c>
      <c r="L290" s="104">
        <v>6.0978677779620051E-2</v>
      </c>
      <c r="M290" s="104">
        <v>6.1653012810643323E-2</v>
      </c>
      <c r="N290" s="104">
        <v>9.2605022836065601E-2</v>
      </c>
      <c r="O290" s="104">
        <v>0.12578494046635075</v>
      </c>
      <c r="P290" s="104">
        <v>0.23933917838893989</v>
      </c>
      <c r="Q290" s="104">
        <v>0.19150303723701581</v>
      </c>
      <c r="R290" s="104">
        <v>0.16754976813478012</v>
      </c>
      <c r="S290" s="104">
        <v>0.16689223840750647</v>
      </c>
      <c r="T290" s="104">
        <v>0.18762166206877445</v>
      </c>
      <c r="U290" s="104">
        <v>0.22854425959861563</v>
      </c>
      <c r="V290" s="104">
        <v>0.22977762710476896</v>
      </c>
      <c r="W290" s="104">
        <v>0.33139914501714329</v>
      </c>
      <c r="X290" s="104">
        <v>0.39871669814779898</v>
      </c>
      <c r="Y290" s="104">
        <v>0.2835215969504003</v>
      </c>
      <c r="DA290" s="132" t="s">
        <v>3396</v>
      </c>
    </row>
    <row r="291" spans="1:105" ht="12" customHeight="1" x14ac:dyDescent="0.25">
      <c r="A291" s="108" t="s">
        <v>53</v>
      </c>
      <c r="B291" s="98"/>
      <c r="C291" s="98">
        <v>2.8708360665220704E-2</v>
      </c>
      <c r="D291" s="98">
        <v>3.5032270499577182E-2</v>
      </c>
      <c r="E291" s="98">
        <v>3.2706158054030057E-2</v>
      </c>
      <c r="F291" s="98">
        <v>4.3891269026934542E-2</v>
      </c>
      <c r="G291" s="98">
        <v>4.2525294148993961E-2</v>
      </c>
      <c r="H291" s="98">
        <v>7.0123556350695115E-2</v>
      </c>
      <c r="I291" s="98">
        <v>4.4979345583092564E-2</v>
      </c>
      <c r="J291" s="98">
        <v>7.1562692805213046E-2</v>
      </c>
      <c r="K291" s="98">
        <v>3.8667187316761498E-2</v>
      </c>
      <c r="L291" s="98">
        <v>5.1445643428531397E-2</v>
      </c>
      <c r="M291" s="98">
        <v>5.2123291240441134E-2</v>
      </c>
      <c r="N291" s="98">
        <v>7.8128901152109562E-2</v>
      </c>
      <c r="O291" s="98">
        <v>0.10579466848679037</v>
      </c>
      <c r="P291" s="98">
        <v>0.20090752101437795</v>
      </c>
      <c r="Q291" s="98">
        <v>0.16014285094376191</v>
      </c>
      <c r="R291" s="98">
        <v>0.14018821093946826</v>
      </c>
      <c r="S291" s="98">
        <v>0.13942347193341337</v>
      </c>
      <c r="T291" s="98">
        <v>0.15662418664988281</v>
      </c>
      <c r="U291" s="98">
        <v>0.1903056935235091</v>
      </c>
      <c r="V291" s="98">
        <v>0.19086872933819146</v>
      </c>
      <c r="W291" s="98">
        <v>0.27216343258002462</v>
      </c>
      <c r="X291" s="98">
        <v>0.32650268921091896</v>
      </c>
      <c r="Y291" s="98">
        <v>0.23493129931287546</v>
      </c>
      <c r="DA291" s="63" t="s">
        <v>3397</v>
      </c>
    </row>
    <row r="292" spans="1:105" ht="12" customHeight="1" x14ac:dyDescent="0.25">
      <c r="A292" s="108" t="s">
        <v>52</v>
      </c>
      <c r="B292" s="98"/>
      <c r="C292" s="98">
        <v>5.3487581012038356E-3</v>
      </c>
      <c r="D292" s="98">
        <v>6.4545926509518041E-3</v>
      </c>
      <c r="E292" s="98">
        <v>6.1758193797534075E-3</v>
      </c>
      <c r="F292" s="98">
        <v>8.2460593404741402E-3</v>
      </c>
      <c r="G292" s="98">
        <v>7.8313965502817152E-3</v>
      </c>
      <c r="H292" s="98">
        <v>1.2989855447057011E-2</v>
      </c>
      <c r="I292" s="98">
        <v>7.7622518616280323E-3</v>
      </c>
      <c r="J292" s="98">
        <v>1.3007392514088216E-2</v>
      </c>
      <c r="K292" s="98">
        <v>7.0312499022055167E-3</v>
      </c>
      <c r="L292" s="98">
        <v>9.5330343510886557E-3</v>
      </c>
      <c r="M292" s="98">
        <v>9.5297215702021855E-3</v>
      </c>
      <c r="N292" s="98">
        <v>1.4476121683956034E-2</v>
      </c>
      <c r="O292" s="98">
        <v>1.9990271979560385E-2</v>
      </c>
      <c r="P292" s="98">
        <v>3.8431657374561952E-2</v>
      </c>
      <c r="Q292" s="98">
        <v>3.1360186293253899E-2</v>
      </c>
      <c r="R292" s="98">
        <v>2.7361557195311859E-2</v>
      </c>
      <c r="S292" s="98">
        <v>2.7468766474093104E-2</v>
      </c>
      <c r="T292" s="98">
        <v>3.0997475418891637E-2</v>
      </c>
      <c r="U292" s="98">
        <v>3.823856607510652E-2</v>
      </c>
      <c r="V292" s="98">
        <v>3.8908897766577494E-2</v>
      </c>
      <c r="W292" s="98">
        <v>5.9235712437118698E-2</v>
      </c>
      <c r="X292" s="98">
        <v>7.221400893688E-2</v>
      </c>
      <c r="Y292" s="98">
        <v>4.8590297637524843E-2</v>
      </c>
      <c r="DA292" s="63" t="s">
        <v>3398</v>
      </c>
    </row>
    <row r="293" spans="1:105" ht="12" customHeight="1" x14ac:dyDescent="0.25">
      <c r="A293" s="121" t="s">
        <v>54</v>
      </c>
      <c r="B293" s="122"/>
      <c r="C293" s="122">
        <v>0.22303306436192266</v>
      </c>
      <c r="D293" s="122">
        <v>0.31549095495756418</v>
      </c>
      <c r="E293" s="122">
        <v>0.33084065876534557</v>
      </c>
      <c r="F293" s="122">
        <v>0.32648442090758301</v>
      </c>
      <c r="G293" s="122">
        <v>0.25143836241758516</v>
      </c>
      <c r="H293" s="122">
        <v>0.22300925620718029</v>
      </c>
      <c r="I293" s="122">
        <v>0.20865783266724597</v>
      </c>
      <c r="J293" s="122">
        <v>0.22427965811089048</v>
      </c>
      <c r="K293" s="122">
        <v>0.22110904738768689</v>
      </c>
      <c r="L293" s="122">
        <v>0.23196268951695515</v>
      </c>
      <c r="M293" s="122">
        <v>0.2353369609695142</v>
      </c>
      <c r="N293" s="122">
        <v>0.29030329173848585</v>
      </c>
      <c r="O293" s="122">
        <v>0.32640512782274628</v>
      </c>
      <c r="P293" s="122">
        <v>0.50212944787375968</v>
      </c>
      <c r="Q293" s="122">
        <v>0.51171234418110556</v>
      </c>
      <c r="R293" s="122">
        <v>0.3450369134072887</v>
      </c>
      <c r="S293" s="122">
        <v>0.38271998947055996</v>
      </c>
      <c r="T293" s="122">
        <v>0.35748583974947268</v>
      </c>
      <c r="U293" s="122">
        <v>0.46199233836253784</v>
      </c>
      <c r="V293" s="122">
        <v>0.54155714557587764</v>
      </c>
      <c r="W293" s="122">
        <v>0.87132496318338537</v>
      </c>
      <c r="X293" s="122">
        <v>0.99913502242597341</v>
      </c>
      <c r="Y293" s="122">
        <v>0.65286494411521756</v>
      </c>
      <c r="DA293" s="130" t="s">
        <v>3399</v>
      </c>
    </row>
    <row r="294" spans="1:105" ht="12" customHeight="1" x14ac:dyDescent="0.25">
      <c r="A294" s="97" t="s">
        <v>50</v>
      </c>
      <c r="B294" s="98"/>
      <c r="C294" s="98">
        <v>3.9660631343627593E-2</v>
      </c>
      <c r="D294" s="98">
        <v>5.0135765679444035E-2</v>
      </c>
      <c r="E294" s="98">
        <v>5.7657931427919258E-2</v>
      </c>
      <c r="F294" s="98">
        <v>2.9876756999390495E-2</v>
      </c>
      <c r="G294" s="98">
        <v>2.9688832122807443E-2</v>
      </c>
      <c r="H294" s="98">
        <v>1.3242138401418463E-2</v>
      </c>
      <c r="I294" s="98">
        <v>2.2685752941895794E-2</v>
      </c>
      <c r="J294" s="98">
        <v>4.6410187685836095E-2</v>
      </c>
      <c r="K294" s="98">
        <v>3.5875248415780527E-2</v>
      </c>
      <c r="L294" s="98">
        <v>1.2657604223765462E-2</v>
      </c>
      <c r="M294" s="98">
        <v>3.0813373259514594E-3</v>
      </c>
      <c r="N294" s="98">
        <v>6.4505838610863907E-3</v>
      </c>
      <c r="O294" s="98">
        <v>3.0670146879480241E-2</v>
      </c>
      <c r="P294" s="98">
        <v>6.8020039109629962E-2</v>
      </c>
      <c r="Q294" s="98">
        <v>7.2047300280388152E-2</v>
      </c>
      <c r="R294" s="98">
        <v>3.7497172769938122E-2</v>
      </c>
      <c r="S294" s="98">
        <v>2.3736929161371541E-2</v>
      </c>
      <c r="T294" s="98">
        <v>1.2865254792770521E-2</v>
      </c>
      <c r="U294" s="98">
        <v>2.1746401930118515E-2</v>
      </c>
      <c r="V294" s="98">
        <v>3.2943940279102017E-2</v>
      </c>
      <c r="W294" s="98">
        <v>6.8558359643700523E-2</v>
      </c>
      <c r="X294" s="98">
        <v>5.7494379049584855E-2</v>
      </c>
      <c r="Y294" s="98">
        <v>2.3917283663654081E-2</v>
      </c>
      <c r="DA294" s="63" t="s">
        <v>3400</v>
      </c>
    </row>
    <row r="295" spans="1:105" ht="12" customHeight="1" x14ac:dyDescent="0.25">
      <c r="A295" s="109" t="s">
        <v>120</v>
      </c>
      <c r="B295" s="33"/>
      <c r="C295" s="33">
        <v>0.18337243301829506</v>
      </c>
      <c r="D295" s="33">
        <v>0.26535518927812013</v>
      </c>
      <c r="E295" s="33">
        <v>0.27318272733742632</v>
      </c>
      <c r="F295" s="33">
        <v>0.29660766390819249</v>
      </c>
      <c r="G295" s="33">
        <v>0.2217495302947777</v>
      </c>
      <c r="H295" s="33">
        <v>0.20976711780576182</v>
      </c>
      <c r="I295" s="33">
        <v>0.18597207972535018</v>
      </c>
      <c r="J295" s="33">
        <v>0.17786947042505438</v>
      </c>
      <c r="K295" s="33">
        <v>0.18523379897190637</v>
      </c>
      <c r="L295" s="33">
        <v>0.21930508529318968</v>
      </c>
      <c r="M295" s="33">
        <v>0.23225562364356275</v>
      </c>
      <c r="N295" s="33">
        <v>0.28385270787739947</v>
      </c>
      <c r="O295" s="33">
        <v>0.29573498094326606</v>
      </c>
      <c r="P295" s="33">
        <v>0.43410940876412973</v>
      </c>
      <c r="Q295" s="33">
        <v>0.43966504390071742</v>
      </c>
      <c r="R295" s="33">
        <v>0.30753974063735057</v>
      </c>
      <c r="S295" s="33">
        <v>0.35898306030918842</v>
      </c>
      <c r="T295" s="33">
        <v>0.34462058495670217</v>
      </c>
      <c r="U295" s="33">
        <v>0.44024593643241933</v>
      </c>
      <c r="V295" s="33">
        <v>0.50861320529677567</v>
      </c>
      <c r="W295" s="33">
        <v>0.80276660353968488</v>
      </c>
      <c r="X295" s="33">
        <v>0.94164064337638853</v>
      </c>
      <c r="Y295" s="33">
        <v>0.62894766045156347</v>
      </c>
      <c r="DA295" s="60" t="s">
        <v>3401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19.126670276395863</v>
      </c>
      <c r="D297" s="117">
        <f t="shared" si="113"/>
        <v>27.261318701886339</v>
      </c>
      <c r="E297" s="117">
        <f t="shared" si="113"/>
        <v>29.402191008230872</v>
      </c>
      <c r="F297" s="117">
        <f t="shared" si="113"/>
        <v>28.307351249492054</v>
      </c>
      <c r="G297" s="117">
        <f t="shared" si="113"/>
        <v>23.426091120501216</v>
      </c>
      <c r="H297" s="117">
        <f t="shared" si="113"/>
        <v>21.133667009549832</v>
      </c>
      <c r="I297" s="117">
        <f t="shared" si="113"/>
        <v>19.238386255292053</v>
      </c>
      <c r="J297" s="117">
        <f t="shared" si="113"/>
        <v>16.76415987148604</v>
      </c>
      <c r="K297" s="117">
        <f t="shared" si="113"/>
        <v>15.520190753368162</v>
      </c>
      <c r="L297" s="117">
        <f t="shared" si="113"/>
        <v>18.623000917332899</v>
      </c>
      <c r="M297" s="117">
        <f t="shared" si="113"/>
        <v>17.99507208635541</v>
      </c>
      <c r="N297" s="117">
        <f t="shared" si="113"/>
        <v>21.811041505320119</v>
      </c>
      <c r="O297" s="117">
        <f t="shared" si="113"/>
        <v>21.793447360267116</v>
      </c>
      <c r="P297" s="117">
        <f t="shared" si="113"/>
        <v>34.453820236509117</v>
      </c>
      <c r="Q297" s="117">
        <f t="shared" si="113"/>
        <v>32.353353675886126</v>
      </c>
      <c r="R297" s="117">
        <f t="shared" ref="R297:V297" si="114">R298+R300+R302+R311</f>
        <v>23.318783035377113</v>
      </c>
      <c r="S297" s="117">
        <f t="shared" si="114"/>
        <v>23.363285618969808</v>
      </c>
      <c r="T297" s="117">
        <f t="shared" si="114"/>
        <v>21.656712988767012</v>
      </c>
      <c r="U297" s="117">
        <f t="shared" si="114"/>
        <v>22.543030624059082</v>
      </c>
      <c r="V297" s="117">
        <f t="shared" si="114"/>
        <v>21.872545607335358</v>
      </c>
      <c r="W297" s="117">
        <f t="shared" ref="W297:Y297" si="115">W298+W300+W302+W311</f>
        <v>33.37372762366531</v>
      </c>
      <c r="X297" s="117">
        <f t="shared" si="115"/>
        <v>25.566232800102458</v>
      </c>
      <c r="Y297" s="117">
        <f t="shared" si="115"/>
        <v>16.165525432062434</v>
      </c>
      <c r="DA297" s="129" t="s">
        <v>3553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17.05526189714077</v>
      </c>
      <c r="D298" s="122">
        <f t="shared" si="116"/>
        <v>24.338225716625288</v>
      </c>
      <c r="E298" s="122">
        <f t="shared" si="116"/>
        <v>26.507768179357374</v>
      </c>
      <c r="F298" s="122">
        <f t="shared" si="116"/>
        <v>25.332691804399435</v>
      </c>
      <c r="G298" s="122">
        <f t="shared" si="116"/>
        <v>20.957737016554617</v>
      </c>
      <c r="H298" s="122">
        <f t="shared" si="116"/>
        <v>18.945756716716268</v>
      </c>
      <c r="I298" s="122">
        <f t="shared" si="116"/>
        <v>17.346286144377959</v>
      </c>
      <c r="J298" s="122">
        <f t="shared" si="116"/>
        <v>14.709636149797735</v>
      </c>
      <c r="K298" s="122">
        <f t="shared" si="116"/>
        <v>13.771490696913599</v>
      </c>
      <c r="L298" s="122">
        <f t="shared" si="116"/>
        <v>16.604811697396737</v>
      </c>
      <c r="M298" s="122">
        <f t="shared" si="116"/>
        <v>16.030090854084474</v>
      </c>
      <c r="N298" s="122">
        <f t="shared" si="116"/>
        <v>19.288997113874796</v>
      </c>
      <c r="O298" s="122">
        <f t="shared" si="116"/>
        <v>18.950805433809894</v>
      </c>
      <c r="P298" s="122">
        <f t="shared" si="116"/>
        <v>30.448055644671072</v>
      </c>
      <c r="Q298" s="122">
        <f t="shared" si="116"/>
        <v>28.105142032507608</v>
      </c>
      <c r="R298" s="122">
        <f t="shared" si="116"/>
        <v>20.606502912962501</v>
      </c>
      <c r="S298" s="122">
        <f t="shared" si="116"/>
        <v>20.47866010585728</v>
      </c>
      <c r="T298" s="122">
        <f t="shared" si="116"/>
        <v>18.788346202119641</v>
      </c>
      <c r="U298" s="122">
        <f t="shared" si="116"/>
        <v>18.828469047846795</v>
      </c>
      <c r="V298" s="122">
        <f t="shared" si="116"/>
        <v>17.783338509518423</v>
      </c>
      <c r="W298" s="122">
        <f t="shared" si="116"/>
        <v>26.730218931589981</v>
      </c>
      <c r="X298" s="122">
        <f t="shared" si="116"/>
        <v>19.748306393335067</v>
      </c>
      <c r="Y298" s="122">
        <f t="shared" si="116"/>
        <v>11.187295125138698</v>
      </c>
      <c r="DA298" s="130" t="s">
        <v>3554</v>
      </c>
    </row>
    <row r="299" spans="1:105" ht="12" customHeight="1" x14ac:dyDescent="0.25">
      <c r="A299" s="97" t="s">
        <v>53</v>
      </c>
      <c r="B299" s="98"/>
      <c r="C299" s="98">
        <v>17.05526189714077</v>
      </c>
      <c r="D299" s="98">
        <v>24.338225716625288</v>
      </c>
      <c r="E299" s="98">
        <v>26.507768179357374</v>
      </c>
      <c r="F299" s="98">
        <v>25.332691804399435</v>
      </c>
      <c r="G299" s="98">
        <v>20.957737016554617</v>
      </c>
      <c r="H299" s="98">
        <v>18.945756716716268</v>
      </c>
      <c r="I299" s="98">
        <v>17.346286144377959</v>
      </c>
      <c r="J299" s="98">
        <v>14.709636149797735</v>
      </c>
      <c r="K299" s="98">
        <v>13.771490696913599</v>
      </c>
      <c r="L299" s="98">
        <v>16.604811697396737</v>
      </c>
      <c r="M299" s="98">
        <v>16.030090854084474</v>
      </c>
      <c r="N299" s="98">
        <v>19.288997113874796</v>
      </c>
      <c r="O299" s="98">
        <v>18.950805433809894</v>
      </c>
      <c r="P299" s="98">
        <v>30.448055644671072</v>
      </c>
      <c r="Q299" s="98">
        <v>28.105142032507608</v>
      </c>
      <c r="R299" s="98">
        <v>20.606502912962501</v>
      </c>
      <c r="S299" s="98">
        <v>20.47866010585728</v>
      </c>
      <c r="T299" s="98">
        <v>18.788346202119641</v>
      </c>
      <c r="U299" s="98">
        <v>18.828469047846795</v>
      </c>
      <c r="V299" s="98">
        <v>17.783338509518423</v>
      </c>
      <c r="W299" s="98">
        <v>26.730218931589981</v>
      </c>
      <c r="X299" s="98">
        <v>19.748306393335067</v>
      </c>
      <c r="Y299" s="98">
        <v>11.187295125138698</v>
      </c>
      <c r="DA299" s="63" t="s">
        <v>3555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0.2744173009112465</v>
      </c>
      <c r="D300" s="122">
        <f t="shared" si="117"/>
        <v>0.36184547918064885</v>
      </c>
      <c r="E300" s="122">
        <f t="shared" si="117"/>
        <v>0.29821340208716118</v>
      </c>
      <c r="F300" s="122">
        <f t="shared" si="117"/>
        <v>0.34529237097533422</v>
      </c>
      <c r="G300" s="122">
        <f t="shared" si="117"/>
        <v>0.45107801925809676</v>
      </c>
      <c r="H300" s="122">
        <f t="shared" si="117"/>
        <v>0.35364578316161444</v>
      </c>
      <c r="I300" s="122">
        <f t="shared" si="117"/>
        <v>0.24454318202721634</v>
      </c>
      <c r="J300" s="122">
        <f t="shared" si="117"/>
        <v>0.43036516441650635</v>
      </c>
      <c r="K300" s="122">
        <f t="shared" si="117"/>
        <v>0.19189244878387865</v>
      </c>
      <c r="L300" s="122">
        <f t="shared" si="117"/>
        <v>0.3648910460974969</v>
      </c>
      <c r="M300" s="122">
        <f t="shared" si="117"/>
        <v>0.21345674011807383</v>
      </c>
      <c r="N300" s="122">
        <f t="shared" si="117"/>
        <v>0.4429936988419767</v>
      </c>
      <c r="O300" s="122">
        <f t="shared" si="117"/>
        <v>0.54489439892647362</v>
      </c>
      <c r="P300" s="122">
        <f t="shared" si="117"/>
        <v>0.53244979013958693</v>
      </c>
      <c r="Q300" s="122">
        <f t="shared" si="117"/>
        <v>0.77211891239464703</v>
      </c>
      <c r="R300" s="122">
        <f t="shared" si="117"/>
        <v>0.31452316490597026</v>
      </c>
      <c r="S300" s="122">
        <f t="shared" si="117"/>
        <v>0.23296123335357888</v>
      </c>
      <c r="T300" s="122">
        <f t="shared" si="117"/>
        <v>0.44868422096776511</v>
      </c>
      <c r="U300" s="122">
        <f t="shared" si="117"/>
        <v>0.64631062801317662</v>
      </c>
      <c r="V300" s="122">
        <f t="shared" si="117"/>
        <v>1.2691221474948637</v>
      </c>
      <c r="W300" s="122">
        <f t="shared" si="117"/>
        <v>2.1888474076239368</v>
      </c>
      <c r="X300" s="122">
        <f t="shared" si="117"/>
        <v>0.66901879770385198</v>
      </c>
      <c r="Y300" s="122">
        <f t="shared" si="117"/>
        <v>1.3915983703093884</v>
      </c>
      <c r="DA300" s="130" t="s">
        <v>3556</v>
      </c>
    </row>
    <row r="301" spans="1:105" ht="12" customHeight="1" x14ac:dyDescent="0.25">
      <c r="A301" s="97" t="s">
        <v>53</v>
      </c>
      <c r="B301" s="98"/>
      <c r="C301" s="98">
        <v>0.2744173009112465</v>
      </c>
      <c r="D301" s="98">
        <v>0.36184547918064885</v>
      </c>
      <c r="E301" s="98">
        <v>0.29821340208716118</v>
      </c>
      <c r="F301" s="98">
        <v>0.34529237097533422</v>
      </c>
      <c r="G301" s="98">
        <v>0.45107801925809676</v>
      </c>
      <c r="H301" s="98">
        <v>0.35364578316161444</v>
      </c>
      <c r="I301" s="98">
        <v>0.24454318202721634</v>
      </c>
      <c r="J301" s="98">
        <v>0.43036516441650635</v>
      </c>
      <c r="K301" s="98">
        <v>0.19189244878387865</v>
      </c>
      <c r="L301" s="98">
        <v>0.3648910460974969</v>
      </c>
      <c r="M301" s="98">
        <v>0.21345674011807383</v>
      </c>
      <c r="N301" s="98">
        <v>0.4429936988419767</v>
      </c>
      <c r="O301" s="98">
        <v>0.54489439892647362</v>
      </c>
      <c r="P301" s="98">
        <v>0.53244979013958693</v>
      </c>
      <c r="Q301" s="98">
        <v>0.77211891239464703</v>
      </c>
      <c r="R301" s="98">
        <v>0.31452316490597026</v>
      </c>
      <c r="S301" s="98">
        <v>0.23296123335357888</v>
      </c>
      <c r="T301" s="98">
        <v>0.44868422096776511</v>
      </c>
      <c r="U301" s="98">
        <v>0.64631062801317662</v>
      </c>
      <c r="V301" s="98">
        <v>1.2691221474948637</v>
      </c>
      <c r="W301" s="98">
        <v>2.1888474076239368</v>
      </c>
      <c r="X301" s="98">
        <v>0.66901879770385198</v>
      </c>
      <c r="Y301" s="98">
        <v>1.3915983703093884</v>
      </c>
      <c r="DA301" s="63" t="s">
        <v>3557</v>
      </c>
    </row>
    <row r="302" spans="1:105" ht="12" customHeight="1" x14ac:dyDescent="0.25">
      <c r="A302" s="121" t="s">
        <v>55</v>
      </c>
      <c r="B302" s="122"/>
      <c r="C302" s="122">
        <v>1.6303729659777333</v>
      </c>
      <c r="D302" s="122">
        <v>2.3243059907528907</v>
      </c>
      <c r="E302" s="122">
        <v>2.3481540029111514</v>
      </c>
      <c r="F302" s="122">
        <v>2.3799872203684189</v>
      </c>
      <c r="G302" s="122">
        <v>1.8259521835127894</v>
      </c>
      <c r="H302" s="122">
        <v>1.6622057598828062</v>
      </c>
      <c r="I302" s="122">
        <v>1.4879265680513205</v>
      </c>
      <c r="J302" s="122">
        <v>1.4558196129878049</v>
      </c>
      <c r="K302" s="122">
        <v>1.3889198529402005</v>
      </c>
      <c r="L302" s="122">
        <v>1.4726614137952574</v>
      </c>
      <c r="M302" s="122">
        <v>1.5660088058368524</v>
      </c>
      <c r="N302" s="122">
        <v>1.8495847213744845</v>
      </c>
      <c r="O302" s="122">
        <v>2.0422252984436517</v>
      </c>
      <c r="P302" s="122">
        <v>3.0809184039763506</v>
      </c>
      <c r="Q302" s="122">
        <v>3.0727657553590291</v>
      </c>
      <c r="R302" s="122">
        <v>2.1199071720266809</v>
      </c>
      <c r="S302" s="122">
        <v>2.3343489713776306</v>
      </c>
      <c r="T302" s="122">
        <v>2.1156068223192799</v>
      </c>
      <c r="U302" s="122">
        <v>2.6695721851960226</v>
      </c>
      <c r="V302" s="122">
        <v>2.347947475974058</v>
      </c>
      <c r="W302" s="122">
        <v>3.6912257049377786</v>
      </c>
      <c r="X302" s="122">
        <v>4.2613740859625313</v>
      </c>
      <c r="Y302" s="122">
        <v>2.9991325295856361</v>
      </c>
      <c r="DA302" s="130" t="s">
        <v>3558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3559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3560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X305" s="101">
        <v>0</v>
      </c>
      <c r="Y305" s="101">
        <v>0</v>
      </c>
      <c r="DA305" s="131" t="s">
        <v>3561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X306" s="104">
        <v>0</v>
      </c>
      <c r="Y306" s="104">
        <v>0</v>
      </c>
      <c r="DA306" s="132" t="s">
        <v>3562</v>
      </c>
    </row>
    <row r="307" spans="1:105" ht="12" customHeight="1" x14ac:dyDescent="0.25">
      <c r="A307" s="106" t="s">
        <v>122</v>
      </c>
      <c r="B307" s="101"/>
      <c r="C307" s="101">
        <v>1.6038759574111283</v>
      </c>
      <c r="D307" s="101">
        <v>2.2920101902098939</v>
      </c>
      <c r="E307" s="101">
        <v>2.3178176534885653</v>
      </c>
      <c r="F307" s="101">
        <v>2.3392702734092947</v>
      </c>
      <c r="G307" s="101">
        <v>1.7866105149514777</v>
      </c>
      <c r="H307" s="101">
        <v>1.5971681278959911</v>
      </c>
      <c r="I307" s="101">
        <v>1.4467186140554711</v>
      </c>
      <c r="J307" s="101">
        <v>1.3894907004608918</v>
      </c>
      <c r="K307" s="101">
        <v>1.3530093847872335</v>
      </c>
      <c r="L307" s="101">
        <v>1.424601018029733</v>
      </c>
      <c r="M307" s="101">
        <v>1.5172432502941433</v>
      </c>
      <c r="N307" s="101">
        <v>1.7758002746678299</v>
      </c>
      <c r="O307" s="101">
        <v>1.9408996620716301</v>
      </c>
      <c r="P307" s="101">
        <v>2.8855022530089376</v>
      </c>
      <c r="Q307" s="101">
        <v>2.9143310878929181</v>
      </c>
      <c r="R307" s="101">
        <v>1.9801544820946335</v>
      </c>
      <c r="S307" s="101">
        <v>2.1939933317412188</v>
      </c>
      <c r="T307" s="101">
        <v>1.9565596115338368</v>
      </c>
      <c r="U307" s="101">
        <v>2.4742420978967994</v>
      </c>
      <c r="V307" s="101">
        <v>2.1499993085916085</v>
      </c>
      <c r="W307" s="101">
        <v>3.403281465550406</v>
      </c>
      <c r="X307" s="101">
        <v>3.9106042351745747</v>
      </c>
      <c r="Y307" s="101">
        <v>2.7473018000410163</v>
      </c>
      <c r="DA307" s="131" t="s">
        <v>3563</v>
      </c>
    </row>
    <row r="308" spans="1:105" ht="12" customHeight="1" x14ac:dyDescent="0.25">
      <c r="A308" s="107" t="s">
        <v>121</v>
      </c>
      <c r="B308" s="104"/>
      <c r="C308" s="104">
        <v>2.6497008566605001E-2</v>
      </c>
      <c r="D308" s="104">
        <v>3.2295800542996592E-2</v>
      </c>
      <c r="E308" s="104">
        <v>3.0336349422586329E-2</v>
      </c>
      <c r="F308" s="104">
        <v>4.071694695912411E-2</v>
      </c>
      <c r="G308" s="104">
        <v>3.9341668561311827E-2</v>
      </c>
      <c r="H308" s="104">
        <v>6.5037631986815156E-2</v>
      </c>
      <c r="I308" s="104">
        <v>4.1207953995849471E-2</v>
      </c>
      <c r="J308" s="104">
        <v>6.6328912526913045E-2</v>
      </c>
      <c r="K308" s="104">
        <v>3.5910468152966862E-2</v>
      </c>
      <c r="L308" s="104">
        <v>4.8060395765524316E-2</v>
      </c>
      <c r="M308" s="104">
        <v>4.8765555542709102E-2</v>
      </c>
      <c r="N308" s="104">
        <v>7.3784446706654655E-2</v>
      </c>
      <c r="O308" s="104">
        <v>0.10132563637202162</v>
      </c>
      <c r="P308" s="104">
        <v>0.19541615096741288</v>
      </c>
      <c r="Q308" s="104">
        <v>0.15843466746611087</v>
      </c>
      <c r="R308" s="104">
        <v>0.13975268993204754</v>
      </c>
      <c r="S308" s="104">
        <v>0.14035563963641179</v>
      </c>
      <c r="T308" s="104">
        <v>0.15904721078544296</v>
      </c>
      <c r="U308" s="104">
        <v>0.19533008729922324</v>
      </c>
      <c r="V308" s="104">
        <v>0.19794816738244952</v>
      </c>
      <c r="W308" s="104">
        <v>0.28794423938737268</v>
      </c>
      <c r="X308" s="104">
        <v>0.35076985078795664</v>
      </c>
      <c r="Y308" s="104">
        <v>0.25183072954461982</v>
      </c>
      <c r="DA308" s="132" t="s">
        <v>3564</v>
      </c>
    </row>
    <row r="309" spans="1:105" ht="12" customHeight="1" x14ac:dyDescent="0.25">
      <c r="A309" s="108" t="s">
        <v>53</v>
      </c>
      <c r="B309" s="98"/>
      <c r="C309" s="98">
        <v>2.1148250465401166E-2</v>
      </c>
      <c r="D309" s="98">
        <v>2.5841207892044787E-2</v>
      </c>
      <c r="E309" s="98">
        <v>2.4160530042832921E-2</v>
      </c>
      <c r="F309" s="98">
        <v>3.2470887618649968E-2</v>
      </c>
      <c r="G309" s="98">
        <v>3.1510272011030113E-2</v>
      </c>
      <c r="H309" s="98">
        <v>5.2047776539758145E-2</v>
      </c>
      <c r="I309" s="98">
        <v>3.344570213422144E-2</v>
      </c>
      <c r="J309" s="98">
        <v>5.3321520012824829E-2</v>
      </c>
      <c r="K309" s="98">
        <v>2.8879218250761344E-2</v>
      </c>
      <c r="L309" s="98">
        <v>3.8527361414435662E-2</v>
      </c>
      <c r="M309" s="98">
        <v>3.9235833972506913E-2</v>
      </c>
      <c r="N309" s="98">
        <v>5.9308325022698623E-2</v>
      </c>
      <c r="O309" s="98">
        <v>8.1335364392461237E-2</v>
      </c>
      <c r="P309" s="98">
        <v>0.15698449359285094</v>
      </c>
      <c r="Q309" s="98">
        <v>0.12707448117285697</v>
      </c>
      <c r="R309" s="98">
        <v>0.11239113273673569</v>
      </c>
      <c r="S309" s="98">
        <v>0.1128868731623187</v>
      </c>
      <c r="T309" s="98">
        <v>0.12804973536655131</v>
      </c>
      <c r="U309" s="98">
        <v>0.15709152122411674</v>
      </c>
      <c r="V309" s="98">
        <v>0.15903926961587203</v>
      </c>
      <c r="W309" s="98">
        <v>0.22870852695025401</v>
      </c>
      <c r="X309" s="98">
        <v>0.27855584185107662</v>
      </c>
      <c r="Y309" s="98">
        <v>0.20324043190709501</v>
      </c>
      <c r="DA309" s="63" t="s">
        <v>3565</v>
      </c>
    </row>
    <row r="310" spans="1:105" ht="12" customHeight="1" x14ac:dyDescent="0.25">
      <c r="A310" s="108" t="s">
        <v>52</v>
      </c>
      <c r="B310" s="98"/>
      <c r="C310" s="98">
        <v>5.3487581012038356E-3</v>
      </c>
      <c r="D310" s="98">
        <v>6.4545926509518041E-3</v>
      </c>
      <c r="E310" s="98">
        <v>6.1758193797534075E-3</v>
      </c>
      <c r="F310" s="98">
        <v>8.2460593404741402E-3</v>
      </c>
      <c r="G310" s="98">
        <v>7.8313965502817152E-3</v>
      </c>
      <c r="H310" s="98">
        <v>1.2989855447057011E-2</v>
      </c>
      <c r="I310" s="98">
        <v>7.7622518616280323E-3</v>
      </c>
      <c r="J310" s="98">
        <v>1.3007392514088216E-2</v>
      </c>
      <c r="K310" s="98">
        <v>7.0312499022055167E-3</v>
      </c>
      <c r="L310" s="98">
        <v>9.5330343510886557E-3</v>
      </c>
      <c r="M310" s="98">
        <v>9.5297215702021855E-3</v>
      </c>
      <c r="N310" s="98">
        <v>1.4476121683956034E-2</v>
      </c>
      <c r="O310" s="98">
        <v>1.9990271979560385E-2</v>
      </c>
      <c r="P310" s="98">
        <v>3.8431657374561952E-2</v>
      </c>
      <c r="Q310" s="98">
        <v>3.1360186293253899E-2</v>
      </c>
      <c r="R310" s="98">
        <v>2.7361557195311859E-2</v>
      </c>
      <c r="S310" s="98">
        <v>2.7468766474093104E-2</v>
      </c>
      <c r="T310" s="98">
        <v>3.0997475418891637E-2</v>
      </c>
      <c r="U310" s="98">
        <v>3.823856607510652E-2</v>
      </c>
      <c r="V310" s="98">
        <v>3.8908897766577494E-2</v>
      </c>
      <c r="W310" s="98">
        <v>5.9235712437118698E-2</v>
      </c>
      <c r="X310" s="98">
        <v>7.221400893688E-2</v>
      </c>
      <c r="Y310" s="98">
        <v>4.8590297637524843E-2</v>
      </c>
      <c r="DA310" s="63" t="s">
        <v>3566</v>
      </c>
    </row>
    <row r="311" spans="1:105" ht="12" customHeight="1" x14ac:dyDescent="0.25">
      <c r="A311" s="121" t="s">
        <v>54</v>
      </c>
      <c r="B311" s="122"/>
      <c r="C311" s="122">
        <v>0.16661811236611315</v>
      </c>
      <c r="D311" s="122">
        <v>0.23694151532751245</v>
      </c>
      <c r="E311" s="122">
        <v>0.24805542387518484</v>
      </c>
      <c r="F311" s="122">
        <v>0.24937985374886726</v>
      </c>
      <c r="G311" s="122">
        <v>0.19132390117571058</v>
      </c>
      <c r="H311" s="122">
        <v>0.17205874978914579</v>
      </c>
      <c r="I311" s="122">
        <v>0.1596303608355569</v>
      </c>
      <c r="J311" s="122">
        <v>0.16833894428399249</v>
      </c>
      <c r="K311" s="122">
        <v>0.16788775473048476</v>
      </c>
      <c r="L311" s="122">
        <v>0.18063676004340673</v>
      </c>
      <c r="M311" s="122">
        <v>0.1855156863160114</v>
      </c>
      <c r="N311" s="122">
        <v>0.22946597122886117</v>
      </c>
      <c r="O311" s="122">
        <v>0.25552222908709715</v>
      </c>
      <c r="P311" s="122">
        <v>0.39239639772210722</v>
      </c>
      <c r="Q311" s="122">
        <v>0.40332697562484321</v>
      </c>
      <c r="R311" s="122">
        <v>0.27784978548195838</v>
      </c>
      <c r="S311" s="122">
        <v>0.31731530838132088</v>
      </c>
      <c r="T311" s="122">
        <v>0.30407574336032395</v>
      </c>
      <c r="U311" s="122">
        <v>0.39867876300308575</v>
      </c>
      <c r="V311" s="122">
        <v>0.47213747434801501</v>
      </c>
      <c r="W311" s="122">
        <v>0.76343557951362062</v>
      </c>
      <c r="X311" s="122">
        <v>0.88753352310100775</v>
      </c>
      <c r="Y311" s="122">
        <v>0.58749940702871339</v>
      </c>
      <c r="DA311" s="130" t="s">
        <v>3567</v>
      </c>
    </row>
    <row r="312" spans="1:105" ht="12" customHeight="1" x14ac:dyDescent="0.25">
      <c r="A312" s="97" t="s">
        <v>50</v>
      </c>
      <c r="B312" s="98"/>
      <c r="C312" s="98">
        <v>2.4649090088962926E-2</v>
      </c>
      <c r="D312" s="98">
        <v>3.1164088533324922E-2</v>
      </c>
      <c r="E312" s="98">
        <v>3.584522737687168E-2</v>
      </c>
      <c r="F312" s="98">
        <v>1.8576813999915263E-2</v>
      </c>
      <c r="G312" s="98">
        <v>1.8462749749861857E-2</v>
      </c>
      <c r="H312" s="98">
        <v>8.2361998857156966E-3</v>
      </c>
      <c r="I312" s="98">
        <v>1.4111963219130516E-2</v>
      </c>
      <c r="J312" s="98">
        <v>2.8874405128352383E-2</v>
      </c>
      <c r="K312" s="98">
        <v>2.2323388929035886E-2</v>
      </c>
      <c r="L312" s="98">
        <v>7.8773875922704822E-3</v>
      </c>
      <c r="M312" s="98">
        <v>1.9178722686353799E-3</v>
      </c>
      <c r="N312" s="98">
        <v>4.0152006765237502E-3</v>
      </c>
      <c r="O312" s="98">
        <v>1.9091528396045328E-2</v>
      </c>
      <c r="P312" s="98">
        <v>4.2345578301019975E-2</v>
      </c>
      <c r="Q312" s="98">
        <v>4.487221450660954E-2</v>
      </c>
      <c r="R312" s="98">
        <v>2.3380475074878917E-2</v>
      </c>
      <c r="S312" s="98">
        <v>1.4824384152959526E-2</v>
      </c>
      <c r="T312" s="98">
        <v>8.0488591671147788E-3</v>
      </c>
      <c r="U312" s="98">
        <v>1.3626950335688191E-2</v>
      </c>
      <c r="V312" s="98">
        <v>2.0667098154358882E-2</v>
      </c>
      <c r="W312" s="98">
        <v>4.3032935593502415E-2</v>
      </c>
      <c r="X312" s="98">
        <v>3.6110300254662497E-2</v>
      </c>
      <c r="Y312" s="98">
        <v>1.5022564342089616E-2</v>
      </c>
      <c r="DA312" s="63" t="s">
        <v>3568</v>
      </c>
    </row>
    <row r="313" spans="1:105" ht="12" customHeight="1" x14ac:dyDescent="0.25">
      <c r="A313" s="109" t="s">
        <v>120</v>
      </c>
      <c r="B313" s="33"/>
      <c r="C313" s="33">
        <v>0.14196902227715022</v>
      </c>
      <c r="D313" s="33">
        <v>0.20577742679418753</v>
      </c>
      <c r="E313" s="33">
        <v>0.21221019649831316</v>
      </c>
      <c r="F313" s="33">
        <v>0.230803039748952</v>
      </c>
      <c r="G313" s="33">
        <v>0.17286115142584871</v>
      </c>
      <c r="H313" s="33">
        <v>0.16382254990343009</v>
      </c>
      <c r="I313" s="33">
        <v>0.14551839761642638</v>
      </c>
      <c r="J313" s="33">
        <v>0.13946453915564011</v>
      </c>
      <c r="K313" s="33">
        <v>0.14556436580144888</v>
      </c>
      <c r="L313" s="33">
        <v>0.17275937245113626</v>
      </c>
      <c r="M313" s="33">
        <v>0.18359781404737602</v>
      </c>
      <c r="N313" s="33">
        <v>0.22545077055233742</v>
      </c>
      <c r="O313" s="33">
        <v>0.23643070069105182</v>
      </c>
      <c r="P313" s="33">
        <v>0.35005081942108723</v>
      </c>
      <c r="Q313" s="33">
        <v>0.35845476111823366</v>
      </c>
      <c r="R313" s="33">
        <v>0.25446931040707949</v>
      </c>
      <c r="S313" s="33">
        <v>0.30249092422836138</v>
      </c>
      <c r="T313" s="33">
        <v>0.29602688419320916</v>
      </c>
      <c r="U313" s="33">
        <v>0.38505181266739757</v>
      </c>
      <c r="V313" s="33">
        <v>0.45147037619365615</v>
      </c>
      <c r="W313" s="33">
        <v>0.72040264392011821</v>
      </c>
      <c r="X313" s="33">
        <v>0.8514232228463452</v>
      </c>
      <c r="Y313" s="33">
        <v>0.5724768426866238</v>
      </c>
      <c r="DA313" s="60" t="s">
        <v>3569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1.5392669173248663</v>
      </c>
      <c r="D315" s="154">
        <f t="shared" si="118"/>
        <v>1.5957606470556971</v>
      </c>
      <c r="E315" s="154">
        <f t="shared" si="118"/>
        <v>1.6638756585491623</v>
      </c>
      <c r="F315" s="154">
        <f t="shared" si="118"/>
        <v>1.7117157554916491</v>
      </c>
      <c r="G315" s="154">
        <f t="shared" si="118"/>
        <v>1.7900758426223056</v>
      </c>
      <c r="H315" s="154">
        <f t="shared" si="118"/>
        <v>1.8456900261301714</v>
      </c>
      <c r="I315" s="154">
        <f t="shared" si="118"/>
        <v>1.9048055423410868</v>
      </c>
      <c r="J315" s="154">
        <f t="shared" si="118"/>
        <v>1.9314643638302376</v>
      </c>
      <c r="K315" s="154">
        <f t="shared" si="118"/>
        <v>1.9693742159442449</v>
      </c>
      <c r="L315" s="154">
        <f t="shared" si="118"/>
        <v>2.0767900652696287</v>
      </c>
      <c r="M315" s="154">
        <f t="shared" si="118"/>
        <v>2.1098806959900345</v>
      </c>
      <c r="N315" s="154">
        <f t="shared" si="118"/>
        <v>2.2104793343866191</v>
      </c>
      <c r="O315" s="154">
        <f t="shared" si="118"/>
        <v>2.2663972329018933</v>
      </c>
      <c r="P315" s="154">
        <f t="shared" si="118"/>
        <v>2.3924763815773966</v>
      </c>
      <c r="Q315" s="154">
        <f t="shared" si="118"/>
        <v>2.443969320369956</v>
      </c>
      <c r="R315" s="154">
        <f t="shared" ref="R315:V315" si="119">IF(R297=0,"",R297/R279)</f>
        <v>2.4747997650837146</v>
      </c>
      <c r="S315" s="154">
        <f t="shared" si="119"/>
        <v>2.4231399974635575</v>
      </c>
      <c r="T315" s="154">
        <f t="shared" si="119"/>
        <v>2.4484451298378933</v>
      </c>
      <c r="U315" s="154">
        <f t="shared" si="119"/>
        <v>2.3360491510440684</v>
      </c>
      <c r="V315" s="154">
        <f t="shared" si="119"/>
        <v>2.4009405153303263</v>
      </c>
      <c r="W315" s="154">
        <f t="shared" ref="W315:Y315" si="120">IF(W297=0,"",W297/W279)</f>
        <v>2.4117038670960049</v>
      </c>
      <c r="X315" s="154">
        <f t="shared" si="120"/>
        <v>2.1310039424260636</v>
      </c>
      <c r="Y315" s="154">
        <f t="shared" si="120"/>
        <v>2.1110695152396555</v>
      </c>
      <c r="DA315" s="129" t="s">
        <v>3721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1.7255754127576233</v>
      </c>
      <c r="D316" s="155">
        <f t="shared" si="121"/>
        <v>1.8050325646383032</v>
      </c>
      <c r="E316" s="155">
        <f t="shared" si="121"/>
        <v>1.8858274823741998</v>
      </c>
      <c r="F316" s="155">
        <f t="shared" si="121"/>
        <v>1.967181243083276</v>
      </c>
      <c r="G316" s="155">
        <f t="shared" si="121"/>
        <v>2.0498035452279053</v>
      </c>
      <c r="H316" s="155">
        <f t="shared" si="121"/>
        <v>2.1336090130629404</v>
      </c>
      <c r="I316" s="155">
        <f t="shared" si="121"/>
        <v>2.2187740685416895</v>
      </c>
      <c r="J316" s="155">
        <f t="shared" si="121"/>
        <v>2.3060180100685157</v>
      </c>
      <c r="K316" s="155">
        <f t="shared" si="121"/>
        <v>2.3959546549172854</v>
      </c>
      <c r="L316" s="155">
        <f t="shared" si="121"/>
        <v>2.4887522742151948</v>
      </c>
      <c r="M316" s="155">
        <f t="shared" si="121"/>
        <v>2.602224555905527</v>
      </c>
      <c r="N316" s="155">
        <f t="shared" si="121"/>
        <v>2.7425143598869797</v>
      </c>
      <c r="O316" s="155">
        <f t="shared" si="121"/>
        <v>2.9117320890133214</v>
      </c>
      <c r="P316" s="155">
        <f t="shared" si="121"/>
        <v>3.0928152569115213</v>
      </c>
      <c r="Q316" s="155">
        <f t="shared" si="121"/>
        <v>3.2336378461525834</v>
      </c>
      <c r="R316" s="155">
        <f t="shared" ref="R316:V316" si="122">IF(R298=0,"",R298/R280)</f>
        <v>3.2344083452256829</v>
      </c>
      <c r="S316" s="155">
        <f t="shared" si="122"/>
        <v>3.2344939562338051</v>
      </c>
      <c r="T316" s="155">
        <f t="shared" si="122"/>
        <v>3.2345890795761627</v>
      </c>
      <c r="U316" s="155">
        <f t="shared" si="122"/>
        <v>3.2346947721787824</v>
      </c>
      <c r="V316" s="155">
        <f t="shared" si="122"/>
        <v>3.2442071064145752</v>
      </c>
      <c r="W316" s="155">
        <f t="shared" ref="W316:Y316" si="123">IF(W298=0,"",W298/W280)</f>
        <v>3.2948735678032559</v>
      </c>
      <c r="X316" s="155">
        <f t="shared" si="123"/>
        <v>3.362730732411888</v>
      </c>
      <c r="Y316" s="155">
        <f t="shared" si="123"/>
        <v>3.4405997531695496</v>
      </c>
      <c r="DA316" s="130" t="s">
        <v>3722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1.7255754127576233</v>
      </c>
      <c r="D317" s="156">
        <f t="shared" si="124"/>
        <v>1.8050325646383032</v>
      </c>
      <c r="E317" s="156">
        <f t="shared" si="124"/>
        <v>1.8858274823741998</v>
      </c>
      <c r="F317" s="156">
        <f t="shared" si="124"/>
        <v>1.967181243083276</v>
      </c>
      <c r="G317" s="156">
        <f t="shared" si="124"/>
        <v>2.0498035452279053</v>
      </c>
      <c r="H317" s="156">
        <f t="shared" si="124"/>
        <v>2.1336090130629404</v>
      </c>
      <c r="I317" s="156">
        <f t="shared" si="124"/>
        <v>2.2187740685416895</v>
      </c>
      <c r="J317" s="156">
        <f t="shared" si="124"/>
        <v>2.3060180100685157</v>
      </c>
      <c r="K317" s="156">
        <f t="shared" si="124"/>
        <v>2.3959546549172854</v>
      </c>
      <c r="L317" s="156">
        <f t="shared" si="124"/>
        <v>2.4887522742151948</v>
      </c>
      <c r="M317" s="156">
        <f t="shared" si="124"/>
        <v>2.602224555905527</v>
      </c>
      <c r="N317" s="156">
        <f t="shared" si="124"/>
        <v>2.7425143598869797</v>
      </c>
      <c r="O317" s="156">
        <f t="shared" si="124"/>
        <v>2.9117320890133214</v>
      </c>
      <c r="P317" s="156">
        <f t="shared" si="124"/>
        <v>3.0928152569115213</v>
      </c>
      <c r="Q317" s="156">
        <f t="shared" si="124"/>
        <v>3.2336378461525834</v>
      </c>
      <c r="R317" s="156">
        <f t="shared" ref="R317:V317" si="125">IF(R299=0,"",R299/R281)</f>
        <v>3.2344083452256829</v>
      </c>
      <c r="S317" s="156">
        <f t="shared" si="125"/>
        <v>3.2344939562338051</v>
      </c>
      <c r="T317" s="156">
        <f t="shared" si="125"/>
        <v>3.2345890795761627</v>
      </c>
      <c r="U317" s="156">
        <f t="shared" si="125"/>
        <v>3.2346947721787824</v>
      </c>
      <c r="V317" s="156">
        <f t="shared" si="125"/>
        <v>3.2442071064145752</v>
      </c>
      <c r="W317" s="156">
        <f t="shared" ref="W317:Y317" si="126">IF(W299=0,"",W299/W281)</f>
        <v>3.2948735678032559</v>
      </c>
      <c r="X317" s="156">
        <f t="shared" si="126"/>
        <v>3.362730732411888</v>
      </c>
      <c r="Y317" s="156">
        <f t="shared" si="126"/>
        <v>3.4405997531695496</v>
      </c>
      <c r="DA317" s="63" t="s">
        <v>3723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2.548045878563455</v>
      </c>
      <c r="D318" s="155">
        <f t="shared" si="127"/>
        <v>2.6635161396916764</v>
      </c>
      <c r="E318" s="155">
        <f t="shared" si="127"/>
        <v>2.7807175220720208</v>
      </c>
      <c r="F318" s="155">
        <f t="shared" si="127"/>
        <v>2.898860214257537</v>
      </c>
      <c r="G318" s="155">
        <f t="shared" si="127"/>
        <v>3.0186286552181771</v>
      </c>
      <c r="H318" s="155">
        <f t="shared" si="127"/>
        <v>3.1399152774204557</v>
      </c>
      <c r="I318" s="155">
        <f t="shared" si="127"/>
        <v>3.2628635522818543</v>
      </c>
      <c r="J318" s="155">
        <f t="shared" si="127"/>
        <v>3.3881165079089364</v>
      </c>
      <c r="K318" s="155">
        <f t="shared" si="127"/>
        <v>3.5161834761776625</v>
      </c>
      <c r="L318" s="155">
        <f t="shared" si="127"/>
        <v>3.6471319999765317</v>
      </c>
      <c r="M318" s="155">
        <f t="shared" si="127"/>
        <v>3.797189356054556</v>
      </c>
      <c r="N318" s="155">
        <f t="shared" si="127"/>
        <v>3.9711726778823899</v>
      </c>
      <c r="O318" s="155">
        <f t="shared" si="127"/>
        <v>4.1687715964219656</v>
      </c>
      <c r="P318" s="155">
        <f t="shared" si="127"/>
        <v>4.3707557842943707</v>
      </c>
      <c r="Q318" s="155">
        <f t="shared" si="127"/>
        <v>4.5257755516249469</v>
      </c>
      <c r="R318" s="155">
        <f t="shared" ref="R318:V318" si="128">IF(R300=0,"",R300/R282)</f>
        <v>4.5593649432074823</v>
      </c>
      <c r="S318" s="155">
        <f t="shared" si="128"/>
        <v>4.5630970978277645</v>
      </c>
      <c r="T318" s="155">
        <f t="shared" si="128"/>
        <v>4.5672439362947443</v>
      </c>
      <c r="U318" s="155">
        <f t="shared" si="128"/>
        <v>4.5718515345913886</v>
      </c>
      <c r="V318" s="155">
        <f t="shared" si="128"/>
        <v>4.5850179148238439</v>
      </c>
      <c r="W318" s="155">
        <f t="shared" ref="W318:Y318" si="129">IF(W300=0,"",W300/W282)</f>
        <v>4.6282325278830978</v>
      </c>
      <c r="X318" s="155">
        <f t="shared" si="129"/>
        <v>4.6785340157046766</v>
      </c>
      <c r="Y318" s="155">
        <f t="shared" si="129"/>
        <v>4.7352327338814515</v>
      </c>
      <c r="DA318" s="130" t="s">
        <v>3724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2.548045878563455</v>
      </c>
      <c r="D319" s="156">
        <f t="shared" si="130"/>
        <v>2.6635161396916764</v>
      </c>
      <c r="E319" s="156">
        <f t="shared" si="130"/>
        <v>2.7807175220720208</v>
      </c>
      <c r="F319" s="156">
        <f t="shared" si="130"/>
        <v>2.898860214257537</v>
      </c>
      <c r="G319" s="156">
        <f t="shared" si="130"/>
        <v>3.0186286552181771</v>
      </c>
      <c r="H319" s="156">
        <f t="shared" si="130"/>
        <v>3.1399152774204557</v>
      </c>
      <c r="I319" s="156">
        <f t="shared" si="130"/>
        <v>3.2628635522818543</v>
      </c>
      <c r="J319" s="156">
        <f t="shared" si="130"/>
        <v>3.3881165079089364</v>
      </c>
      <c r="K319" s="156">
        <f t="shared" si="130"/>
        <v>3.5161834761776625</v>
      </c>
      <c r="L319" s="156">
        <f t="shared" si="130"/>
        <v>3.6471319999765317</v>
      </c>
      <c r="M319" s="156">
        <f t="shared" si="130"/>
        <v>3.797189356054556</v>
      </c>
      <c r="N319" s="156">
        <f t="shared" si="130"/>
        <v>3.9711726778823899</v>
      </c>
      <c r="O319" s="156">
        <f t="shared" si="130"/>
        <v>4.1687715964219656</v>
      </c>
      <c r="P319" s="156">
        <f t="shared" si="130"/>
        <v>4.3707557842943707</v>
      </c>
      <c r="Q319" s="156">
        <f t="shared" si="130"/>
        <v>4.5257755516249469</v>
      </c>
      <c r="R319" s="156">
        <f t="shared" ref="R319:V319" si="131">IF(R301=0,"",R301/R283)</f>
        <v>4.5593649432074823</v>
      </c>
      <c r="S319" s="156">
        <f t="shared" si="131"/>
        <v>4.5630970978277645</v>
      </c>
      <c r="T319" s="156">
        <f t="shared" si="131"/>
        <v>4.5672439362947443</v>
      </c>
      <c r="U319" s="156">
        <f t="shared" si="131"/>
        <v>4.5718515345913886</v>
      </c>
      <c r="V319" s="156">
        <f t="shared" si="131"/>
        <v>4.5850179148238439</v>
      </c>
      <c r="W319" s="156">
        <f t="shared" ref="W319:Y319" si="132">IF(W301=0,"",W301/W283)</f>
        <v>4.6282325278830978</v>
      </c>
      <c r="X319" s="156">
        <f t="shared" si="132"/>
        <v>4.6785340157046766</v>
      </c>
      <c r="Y319" s="156">
        <f t="shared" si="132"/>
        <v>4.7352327338814515</v>
      </c>
      <c r="DA319" s="63" t="s">
        <v>3725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0.73729522282911752</v>
      </c>
      <c r="D320" s="155">
        <f t="shared" si="133"/>
        <v>0.7381779271636586</v>
      </c>
      <c r="E320" s="155">
        <f t="shared" si="133"/>
        <v>0.73922300840996846</v>
      </c>
      <c r="F320" s="155">
        <f t="shared" si="133"/>
        <v>0.74047043605803997</v>
      </c>
      <c r="G320" s="155">
        <f t="shared" si="133"/>
        <v>0.74180125911666583</v>
      </c>
      <c r="H320" s="155">
        <f t="shared" si="133"/>
        <v>0.7437277514318037</v>
      </c>
      <c r="I320" s="155">
        <f t="shared" si="133"/>
        <v>0.74457513859763191</v>
      </c>
      <c r="J320" s="155">
        <f t="shared" si="133"/>
        <v>0.74680300848283443</v>
      </c>
      <c r="K320" s="155">
        <f t="shared" si="133"/>
        <v>0.74782458540471952</v>
      </c>
      <c r="L320" s="155">
        <f t="shared" si="133"/>
        <v>0.75011384175840023</v>
      </c>
      <c r="M320" s="155">
        <f t="shared" si="133"/>
        <v>0.75388480426509485</v>
      </c>
      <c r="N320" s="155">
        <f t="shared" si="133"/>
        <v>0.76054256711974921</v>
      </c>
      <c r="O320" s="155">
        <f t="shared" si="133"/>
        <v>0.77054779383555105</v>
      </c>
      <c r="P320" s="155">
        <f t="shared" si="133"/>
        <v>0.78351362756085441</v>
      </c>
      <c r="Q320" s="155">
        <f t="shared" si="133"/>
        <v>0.7951828466514359</v>
      </c>
      <c r="R320" s="155">
        <f t="shared" ref="R320:V320" si="134">IF(R302=0,"",R302/R284)</f>
        <v>0.80377305827645085</v>
      </c>
      <c r="S320" s="155">
        <f t="shared" si="134"/>
        <v>0.81148652882114802</v>
      </c>
      <c r="T320" s="155">
        <f t="shared" si="134"/>
        <v>0.81975167123305159</v>
      </c>
      <c r="U320" s="155">
        <f t="shared" si="134"/>
        <v>0.82753817679223984</v>
      </c>
      <c r="V320" s="155">
        <f t="shared" si="134"/>
        <v>0.8355480157307078</v>
      </c>
      <c r="W320" s="155">
        <f t="shared" ref="W320:Y320" si="135">IF(W302=0,"",W302/W284)</f>
        <v>0.84249393573270448</v>
      </c>
      <c r="X320" s="155">
        <f t="shared" si="135"/>
        <v>0.85527861952920192</v>
      </c>
      <c r="Y320" s="155">
        <f t="shared" si="135"/>
        <v>0.86700062354301854</v>
      </c>
      <c r="DA320" s="130" t="s">
        <v>3726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:Y321" si="138">IF(W303=0,"",W303/W285)</f>
        <v/>
      </c>
      <c r="X321" s="156" t="str">
        <f t="shared" si="138"/>
        <v/>
      </c>
      <c r="Y321" s="156" t="str">
        <f t="shared" si="138"/>
        <v/>
      </c>
      <c r="DA321" s="63" t="s">
        <v>3727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:Y322" si="141">IF(W304=0,"",W304/W286)</f>
        <v/>
      </c>
      <c r="X322" s="156" t="str">
        <f t="shared" si="141"/>
        <v/>
      </c>
      <c r="Y322" s="156" t="str">
        <f t="shared" si="141"/>
        <v/>
      </c>
      <c r="DA322" s="63" t="s">
        <v>3728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:Y323" si="144">IF(W305=0,"",W305/W287)</f>
        <v/>
      </c>
      <c r="X323" s="157" t="str">
        <f t="shared" si="144"/>
        <v/>
      </c>
      <c r="Y323" s="157" t="str">
        <f t="shared" si="144"/>
        <v/>
      </c>
      <c r="DA323" s="131" t="s">
        <v>3729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:Y324" si="147">IF(W306=0,"",W306/W288)</f>
        <v/>
      </c>
      <c r="X324" s="158" t="str">
        <f t="shared" si="147"/>
        <v/>
      </c>
      <c r="Y324" s="158" t="str">
        <f t="shared" si="147"/>
        <v/>
      </c>
      <c r="DA324" s="132" t="s">
        <v>3730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0.73665824085252007</v>
      </c>
      <c r="D325" s="157">
        <f t="shared" si="148"/>
        <v>0.73764011077605363</v>
      </c>
      <c r="E325" s="157">
        <f t="shared" si="148"/>
        <v>0.73871501516381433</v>
      </c>
      <c r="F325" s="157">
        <f t="shared" si="148"/>
        <v>0.73980288878691836</v>
      </c>
      <c r="G325" s="157">
        <f t="shared" si="148"/>
        <v>0.74097716762708299</v>
      </c>
      <c r="H325" s="157">
        <f t="shared" si="148"/>
        <v>0.74222956233796622</v>
      </c>
      <c r="I325" s="157">
        <f t="shared" si="148"/>
        <v>0.74357911838524959</v>
      </c>
      <c r="J325" s="157">
        <f t="shared" si="148"/>
        <v>0.74510220231596114</v>
      </c>
      <c r="K325" s="157">
        <f t="shared" si="148"/>
        <v>0.7468662774507715</v>
      </c>
      <c r="L325" s="157">
        <f t="shared" si="148"/>
        <v>0.74889453891189273</v>
      </c>
      <c r="M325" s="157">
        <f t="shared" si="148"/>
        <v>0.75275050824236578</v>
      </c>
      <c r="N325" s="157">
        <f t="shared" si="148"/>
        <v>0.75910865439193798</v>
      </c>
      <c r="O325" s="157">
        <f t="shared" si="148"/>
        <v>0.76880400076698441</v>
      </c>
      <c r="P325" s="157">
        <f t="shared" si="148"/>
        <v>0.78137688823315055</v>
      </c>
      <c r="Q325" s="157">
        <f t="shared" si="148"/>
        <v>0.79350704963709107</v>
      </c>
      <c r="R325" s="157">
        <f t="shared" ref="R325:V325" si="149">IF(R307=0,"",R307/R289)</f>
        <v>0.80171600724161429</v>
      </c>
      <c r="S325" s="157">
        <f t="shared" si="149"/>
        <v>0.80966907219346707</v>
      </c>
      <c r="T325" s="157">
        <f t="shared" si="149"/>
        <v>0.81756041710718197</v>
      </c>
      <c r="U325" s="157">
        <f t="shared" si="149"/>
        <v>0.8254693714915613</v>
      </c>
      <c r="V325" s="157">
        <f t="shared" si="149"/>
        <v>0.83323900236207737</v>
      </c>
      <c r="W325" s="157">
        <f t="shared" ref="W325:Y325" si="150">IF(W307=0,"",W307/W289)</f>
        <v>0.84033525291097477</v>
      </c>
      <c r="X325" s="157">
        <f t="shared" si="150"/>
        <v>0.85315022220576886</v>
      </c>
      <c r="Y325" s="157">
        <f t="shared" si="150"/>
        <v>0.8651058096623585</v>
      </c>
      <c r="DA325" s="131" t="s">
        <v>3731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0.77801674147277755</v>
      </c>
      <c r="D326" s="158">
        <f t="shared" si="151"/>
        <v>0.77845848276877494</v>
      </c>
      <c r="E326" s="158">
        <f t="shared" si="151"/>
        <v>0.78021621905031824</v>
      </c>
      <c r="F326" s="158">
        <f t="shared" si="151"/>
        <v>0.78095576114284537</v>
      </c>
      <c r="G326" s="158">
        <f t="shared" si="151"/>
        <v>0.78126000765728854</v>
      </c>
      <c r="H326" s="158">
        <f t="shared" si="151"/>
        <v>0.78251669110970312</v>
      </c>
      <c r="I326" s="158">
        <f t="shared" si="151"/>
        <v>0.78131789692263798</v>
      </c>
      <c r="J326" s="158">
        <f t="shared" si="151"/>
        <v>0.78430703098480758</v>
      </c>
      <c r="K326" s="158">
        <f t="shared" si="151"/>
        <v>0.78581392140172179</v>
      </c>
      <c r="L326" s="158">
        <f t="shared" si="151"/>
        <v>0.78815083428369759</v>
      </c>
      <c r="M326" s="158">
        <f t="shared" si="151"/>
        <v>0.79096792386260439</v>
      </c>
      <c r="N326" s="158">
        <f t="shared" si="151"/>
        <v>0.79676506140786618</v>
      </c>
      <c r="O326" s="158">
        <f t="shared" si="151"/>
        <v>0.80554664172320101</v>
      </c>
      <c r="P326" s="158">
        <f t="shared" si="151"/>
        <v>0.81648208322103633</v>
      </c>
      <c r="Q326" s="158">
        <f t="shared" si="151"/>
        <v>0.82732195662266439</v>
      </c>
      <c r="R326" s="158">
        <f t="shared" ref="R326:V326" si="152">IF(R308=0,"",R308/R290)</f>
        <v>0.83409658806348153</v>
      </c>
      <c r="S326" s="158">
        <f t="shared" si="152"/>
        <v>0.84099560875743451</v>
      </c>
      <c r="T326" s="158">
        <f t="shared" si="152"/>
        <v>0.84770174739813753</v>
      </c>
      <c r="U326" s="158">
        <f t="shared" si="152"/>
        <v>0.85467072173361391</v>
      </c>
      <c r="V326" s="158">
        <f t="shared" si="152"/>
        <v>0.86147711540337857</v>
      </c>
      <c r="W326" s="158">
        <f t="shared" ref="W326:Y326" si="153">IF(W308=0,"",W308/W290)</f>
        <v>0.86887441840707624</v>
      </c>
      <c r="X326" s="158">
        <f t="shared" si="153"/>
        <v>0.87974707961172705</v>
      </c>
      <c r="Y326" s="158">
        <f t="shared" si="153"/>
        <v>0.8882241503058248</v>
      </c>
      <c r="DA326" s="132" t="s">
        <v>3732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0.73665824085252007</v>
      </c>
      <c r="D327" s="156">
        <f t="shared" si="154"/>
        <v>0.73764011077605363</v>
      </c>
      <c r="E327" s="156">
        <f t="shared" si="154"/>
        <v>0.73871501516381433</v>
      </c>
      <c r="F327" s="156">
        <f t="shared" si="154"/>
        <v>0.73980288878691836</v>
      </c>
      <c r="G327" s="156">
        <f t="shared" si="154"/>
        <v>0.7409771676270831</v>
      </c>
      <c r="H327" s="156">
        <f t="shared" si="154"/>
        <v>0.74222956233796622</v>
      </c>
      <c r="I327" s="156">
        <f t="shared" si="154"/>
        <v>0.74357911838524959</v>
      </c>
      <c r="J327" s="156">
        <f t="shared" si="154"/>
        <v>0.74510220231596114</v>
      </c>
      <c r="K327" s="156">
        <f t="shared" si="154"/>
        <v>0.7468662774507715</v>
      </c>
      <c r="L327" s="156">
        <f t="shared" si="154"/>
        <v>0.74889453891189273</v>
      </c>
      <c r="M327" s="156">
        <f t="shared" si="154"/>
        <v>0.75275050824236567</v>
      </c>
      <c r="N327" s="156">
        <f t="shared" si="154"/>
        <v>0.75910865439193798</v>
      </c>
      <c r="O327" s="156">
        <f t="shared" si="154"/>
        <v>0.76880400076698441</v>
      </c>
      <c r="P327" s="156">
        <f t="shared" si="154"/>
        <v>0.78137688823315055</v>
      </c>
      <c r="Q327" s="156">
        <f t="shared" si="154"/>
        <v>0.79350704963709118</v>
      </c>
      <c r="R327" s="156">
        <f t="shared" ref="R327:V327" si="155">IF(R309=0,"",R309/R291)</f>
        <v>0.80171600724161429</v>
      </c>
      <c r="S327" s="156">
        <f t="shared" si="155"/>
        <v>0.80966907219346707</v>
      </c>
      <c r="T327" s="156">
        <f t="shared" si="155"/>
        <v>0.81756041710718197</v>
      </c>
      <c r="U327" s="156">
        <f t="shared" si="155"/>
        <v>0.8254693714915613</v>
      </c>
      <c r="V327" s="156">
        <f t="shared" si="155"/>
        <v>0.83323900236207737</v>
      </c>
      <c r="W327" s="156">
        <f t="shared" ref="W327:Y327" si="156">IF(W309=0,"",W309/W291)</f>
        <v>0.84033525291097477</v>
      </c>
      <c r="X327" s="156">
        <f t="shared" si="156"/>
        <v>0.85315022220576897</v>
      </c>
      <c r="Y327" s="156">
        <f t="shared" si="156"/>
        <v>0.8651058096623585</v>
      </c>
      <c r="DA327" s="63" t="s">
        <v>3733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>
        <f t="shared" si="159"/>
        <v>1</v>
      </c>
      <c r="Y328" s="156">
        <f t="shared" si="159"/>
        <v>1</v>
      </c>
      <c r="DA328" s="63" t="s">
        <v>3734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0.74705565671526075</v>
      </c>
      <c r="D329" s="155">
        <f t="shared" si="160"/>
        <v>0.75102474921787477</v>
      </c>
      <c r="E329" s="155">
        <f t="shared" si="160"/>
        <v>0.7497730925844952</v>
      </c>
      <c r="F329" s="155">
        <f t="shared" si="160"/>
        <v>0.76383385478432519</v>
      </c>
      <c r="G329" s="155">
        <f t="shared" si="160"/>
        <v>0.76091770299538719</v>
      </c>
      <c r="H329" s="155">
        <f t="shared" si="160"/>
        <v>0.77153187592043082</v>
      </c>
      <c r="I329" s="155">
        <f t="shared" si="160"/>
        <v>0.7650341173155244</v>
      </c>
      <c r="J329" s="155">
        <f t="shared" si="160"/>
        <v>0.75057606963517276</v>
      </c>
      <c r="K329" s="155">
        <f t="shared" si="160"/>
        <v>0.75929843990560331</v>
      </c>
      <c r="L329" s="155">
        <f t="shared" si="160"/>
        <v>0.77873196081477236</v>
      </c>
      <c r="M329" s="155">
        <f t="shared" si="160"/>
        <v>0.78829813027135709</v>
      </c>
      <c r="N329" s="155">
        <f t="shared" si="160"/>
        <v>0.79043530596811551</v>
      </c>
      <c r="O329" s="155">
        <f t="shared" si="160"/>
        <v>0.78283766799723209</v>
      </c>
      <c r="P329" s="155">
        <f t="shared" si="160"/>
        <v>0.781464619101088</v>
      </c>
      <c r="Q329" s="155">
        <f t="shared" si="160"/>
        <v>0.78819082676281393</v>
      </c>
      <c r="R329" s="155">
        <f t="shared" ref="R329:V329" si="161">IF(R311=0,"",R311/R293)</f>
        <v>0.80527553628437065</v>
      </c>
      <c r="S329" s="155">
        <f t="shared" si="161"/>
        <v>0.82910565716800577</v>
      </c>
      <c r="T329" s="155">
        <f t="shared" si="161"/>
        <v>0.85059521119331971</v>
      </c>
      <c r="U329" s="155">
        <f t="shared" si="161"/>
        <v>0.86295535639431276</v>
      </c>
      <c r="V329" s="155">
        <f t="shared" si="161"/>
        <v>0.87181468881913915</v>
      </c>
      <c r="W329" s="155">
        <f t="shared" ref="W329:Y329" si="162">IF(W311=0,"",W311/W293)</f>
        <v>0.87617778873729157</v>
      </c>
      <c r="X329" s="155">
        <f t="shared" si="162"/>
        <v>0.88830188430990142</v>
      </c>
      <c r="Y329" s="155">
        <f t="shared" si="162"/>
        <v>0.89987892951567572</v>
      </c>
      <c r="DA329" s="130" t="s">
        <v>3735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0.62150019437154969</v>
      </c>
      <c r="D330" s="156">
        <f t="shared" si="163"/>
        <v>0.62159394817226032</v>
      </c>
      <c r="E330" s="156">
        <f t="shared" si="163"/>
        <v>0.62168771041818227</v>
      </c>
      <c r="F330" s="156">
        <f t="shared" si="163"/>
        <v>0.6217814738157238</v>
      </c>
      <c r="G330" s="156">
        <f t="shared" si="163"/>
        <v>0.62187524499080826</v>
      </c>
      <c r="H330" s="156">
        <f t="shared" si="163"/>
        <v>0.62196902313250679</v>
      </c>
      <c r="I330" s="156">
        <f t="shared" si="163"/>
        <v>0.62206280987344709</v>
      </c>
      <c r="J330" s="156">
        <f t="shared" si="163"/>
        <v>0.62215661190192839</v>
      </c>
      <c r="K330" s="156">
        <f t="shared" si="163"/>
        <v>0.62225043490476417</v>
      </c>
      <c r="L330" s="156">
        <f t="shared" si="163"/>
        <v>0.62234428040341017</v>
      </c>
      <c r="M330" s="156">
        <f t="shared" si="163"/>
        <v>0.62241555070351695</v>
      </c>
      <c r="N330" s="156">
        <f t="shared" si="163"/>
        <v>0.62245538744883788</v>
      </c>
      <c r="O330" s="156">
        <f t="shared" si="163"/>
        <v>0.62247919682505504</v>
      </c>
      <c r="P330" s="156">
        <f t="shared" si="163"/>
        <v>0.62254563295340537</v>
      </c>
      <c r="Q330" s="156">
        <f t="shared" si="163"/>
        <v>0.62281604351556963</v>
      </c>
      <c r="R330" s="156">
        <f t="shared" ref="R330:V330" si="164">IF(R312=0,"",R312/R294)</f>
        <v>0.62352634472813617</v>
      </c>
      <c r="S330" s="156">
        <f t="shared" si="164"/>
        <v>0.62452830575422924</v>
      </c>
      <c r="T330" s="156">
        <f t="shared" si="164"/>
        <v>0.62562765345601556</v>
      </c>
      <c r="U330" s="156">
        <f t="shared" si="164"/>
        <v>0.62663011469566476</v>
      </c>
      <c r="V330" s="156">
        <f t="shared" si="164"/>
        <v>0.62734141633534501</v>
      </c>
      <c r="W330" s="156">
        <f t="shared" ref="W330:Y330" si="165">IF(W312=0,"",W312/W294)</f>
        <v>0.62768327330387774</v>
      </c>
      <c r="X330" s="156">
        <f t="shared" si="165"/>
        <v>0.62806661888668991</v>
      </c>
      <c r="Y330" s="156">
        <f t="shared" si="165"/>
        <v>0.62810495344497119</v>
      </c>
      <c r="DA330" s="63" t="s">
        <v>3736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0.77421136830848492</v>
      </c>
      <c r="D331" s="159">
        <f t="shared" si="166"/>
        <v>0.77547918830602236</v>
      </c>
      <c r="E331" s="159">
        <f t="shared" si="166"/>
        <v>0.77680678630972921</v>
      </c>
      <c r="F331" s="159">
        <f t="shared" si="166"/>
        <v>0.77814253585973192</v>
      </c>
      <c r="G331" s="159">
        <f t="shared" si="166"/>
        <v>0.77953333743733144</v>
      </c>
      <c r="H331" s="159">
        <f t="shared" si="166"/>
        <v>0.78097345102069315</v>
      </c>
      <c r="I331" s="159">
        <f t="shared" si="166"/>
        <v>0.78247443288978025</v>
      </c>
      <c r="J331" s="159">
        <f t="shared" si="166"/>
        <v>0.78408362504460116</v>
      </c>
      <c r="K331" s="159">
        <f t="shared" si="166"/>
        <v>0.7858412806375904</v>
      </c>
      <c r="L331" s="159">
        <f t="shared" si="166"/>
        <v>0.78775816903731943</v>
      </c>
      <c r="M331" s="159">
        <f t="shared" si="166"/>
        <v>0.79049889585941424</v>
      </c>
      <c r="N331" s="159">
        <f t="shared" si="166"/>
        <v>0.79425266800594774</v>
      </c>
      <c r="O331" s="159">
        <f t="shared" si="166"/>
        <v>0.79946815874449695</v>
      </c>
      <c r="P331" s="159">
        <f t="shared" si="166"/>
        <v>0.80636542851639703</v>
      </c>
      <c r="Q331" s="159">
        <f t="shared" si="166"/>
        <v>0.81529056287490032</v>
      </c>
      <c r="R331" s="159">
        <f t="shared" ref="R331:V331" si="167">IF(R313=0,"",R313/R295)</f>
        <v>0.82743553688285287</v>
      </c>
      <c r="S331" s="159">
        <f t="shared" si="167"/>
        <v>0.84263286397923365</v>
      </c>
      <c r="T331" s="159">
        <f t="shared" si="167"/>
        <v>0.85899362114541622</v>
      </c>
      <c r="U331" s="159">
        <f t="shared" si="167"/>
        <v>0.87462888536281946</v>
      </c>
      <c r="V331" s="159">
        <f t="shared" si="167"/>
        <v>0.88764973361284105</v>
      </c>
      <c r="W331" s="159">
        <f t="shared" ref="W331:Y331" si="168">IF(W313=0,"",W313/W295)</f>
        <v>0.897399867836561</v>
      </c>
      <c r="X331" s="159">
        <f t="shared" si="168"/>
        <v>0.90419124199380807</v>
      </c>
      <c r="Y331" s="159">
        <f t="shared" si="168"/>
        <v>0.91021380423866194</v>
      </c>
      <c r="DA331" s="60" t="s">
        <v>3737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0.10477826385629452</v>
      </c>
      <c r="D333" s="117">
        <f t="shared" si="169"/>
        <v>0.13245221538416538</v>
      </c>
      <c r="E333" s="117">
        <f t="shared" si="169"/>
        <v>0.15232480542782223</v>
      </c>
      <c r="F333" s="117">
        <f t="shared" si="169"/>
        <v>7.8930531915385377E-2</v>
      </c>
      <c r="G333" s="117">
        <f t="shared" si="169"/>
        <v>7.8434058671347007E-2</v>
      </c>
      <c r="H333" s="117">
        <f t="shared" si="169"/>
        <v>3.4984018772266125E-2</v>
      </c>
      <c r="I333" s="117">
        <f t="shared" si="169"/>
        <v>5.9932828273208602E-2</v>
      </c>
      <c r="J333" s="117">
        <f t="shared" si="169"/>
        <v>0.12260971966972997</v>
      </c>
      <c r="K333" s="117">
        <f t="shared" si="169"/>
        <v>9.4777771232396849E-2</v>
      </c>
      <c r="L333" s="117">
        <f t="shared" si="169"/>
        <v>3.3439754996722644E-2</v>
      </c>
      <c r="M333" s="117">
        <f t="shared" si="169"/>
        <v>8.1404951063812434E-3</v>
      </c>
      <c r="N333" s="117">
        <f t="shared" si="169"/>
        <v>1.7041609145555393E-2</v>
      </c>
      <c r="O333" s="117">
        <f t="shared" si="169"/>
        <v>8.1026565472609974E-2</v>
      </c>
      <c r="P333" s="117">
        <f t="shared" si="169"/>
        <v>0.17970015513858942</v>
      </c>
      <c r="Q333" s="117">
        <f t="shared" si="169"/>
        <v>0.19033965882958931</v>
      </c>
      <c r="R333" s="117">
        <f t="shared" ref="R333:V333" si="170">R334+R336+R338+R347</f>
        <v>9.9062685823454663E-2</v>
      </c>
      <c r="S333" s="117">
        <f t="shared" si="170"/>
        <v>6.2709900033095969E-2</v>
      </c>
      <c r="T333" s="117">
        <f t="shared" si="170"/>
        <v>3.3988340971580495E-2</v>
      </c>
      <c r="U333" s="117">
        <f t="shared" si="170"/>
        <v>5.7451184264243754E-2</v>
      </c>
      <c r="V333" s="117">
        <f t="shared" si="170"/>
        <v>8.703363386030348E-2</v>
      </c>
      <c r="W333" s="117">
        <f t="shared" ref="W333:Y333" si="171">W334+W336+W338+W347</f>
        <v>0.18112232843859083</v>
      </c>
      <c r="X333" s="117">
        <f t="shared" si="171"/>
        <v>0.15189272117523001</v>
      </c>
      <c r="Y333" s="117">
        <f t="shared" si="171"/>
        <v>6.3186373326324749E-2</v>
      </c>
      <c r="DA333" s="129" t="s">
        <v>3889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3890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3891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3892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3893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X338" s="122">
        <v>0</v>
      </c>
      <c r="Y338" s="122">
        <v>0</v>
      </c>
      <c r="DA338" s="130" t="s">
        <v>3894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X339" s="98">
        <v>0</v>
      </c>
      <c r="Y339" s="98">
        <v>0</v>
      </c>
      <c r="DA339" s="63" t="s">
        <v>3895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0</v>
      </c>
      <c r="DA340" s="63" t="s">
        <v>3896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X341" s="101">
        <v>0</v>
      </c>
      <c r="Y341" s="101">
        <v>0</v>
      </c>
      <c r="DA341" s="131" t="s">
        <v>3897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3898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3899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3900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3901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3902</v>
      </c>
    </row>
    <row r="347" spans="1:105" ht="12" customHeight="1" x14ac:dyDescent="0.25">
      <c r="A347" s="121" t="s">
        <v>54</v>
      </c>
      <c r="B347" s="122"/>
      <c r="C347" s="122">
        <v>0.10477826385629452</v>
      </c>
      <c r="D347" s="122">
        <v>0.13245221538416538</v>
      </c>
      <c r="E347" s="122">
        <v>0.15232480542782223</v>
      </c>
      <c r="F347" s="122">
        <v>7.8930531915385377E-2</v>
      </c>
      <c r="G347" s="122">
        <v>7.8434058671347007E-2</v>
      </c>
      <c r="H347" s="122">
        <v>3.4984018772266125E-2</v>
      </c>
      <c r="I347" s="122">
        <v>5.9932828273208602E-2</v>
      </c>
      <c r="J347" s="122">
        <v>0.12260971966972997</v>
      </c>
      <c r="K347" s="122">
        <v>9.4777771232396849E-2</v>
      </c>
      <c r="L347" s="122">
        <v>3.3439754996722644E-2</v>
      </c>
      <c r="M347" s="122">
        <v>8.1404951063812434E-3</v>
      </c>
      <c r="N347" s="122">
        <v>1.7041609145555393E-2</v>
      </c>
      <c r="O347" s="122">
        <v>8.1026565472609974E-2</v>
      </c>
      <c r="P347" s="122">
        <v>0.17970015513858942</v>
      </c>
      <c r="Q347" s="122">
        <v>0.19033965882958931</v>
      </c>
      <c r="R347" s="122">
        <v>9.9062685823454663E-2</v>
      </c>
      <c r="S347" s="122">
        <v>6.2709900033095969E-2</v>
      </c>
      <c r="T347" s="122">
        <v>3.3988340971580495E-2</v>
      </c>
      <c r="U347" s="122">
        <v>5.7451184264243754E-2</v>
      </c>
      <c r="V347" s="122">
        <v>8.703363386030348E-2</v>
      </c>
      <c r="W347" s="122">
        <v>0.18112232843859083</v>
      </c>
      <c r="X347" s="122">
        <v>0.15189272117523001</v>
      </c>
      <c r="Y347" s="122">
        <v>6.3186373326324749E-2</v>
      </c>
      <c r="DA347" s="130" t="s">
        <v>3903</v>
      </c>
    </row>
    <row r="348" spans="1:105" ht="12" customHeight="1" x14ac:dyDescent="0.25">
      <c r="A348" s="97" t="s">
        <v>50</v>
      </c>
      <c r="B348" s="98"/>
      <c r="C348" s="98">
        <v>0.10477826385629452</v>
      </c>
      <c r="D348" s="98">
        <v>0.13245221538416538</v>
      </c>
      <c r="E348" s="98">
        <v>0.15232480542782223</v>
      </c>
      <c r="F348" s="98">
        <v>7.8930531915385377E-2</v>
      </c>
      <c r="G348" s="98">
        <v>7.8434058671347007E-2</v>
      </c>
      <c r="H348" s="98">
        <v>3.4984018772266125E-2</v>
      </c>
      <c r="I348" s="98">
        <v>5.9932828273208602E-2</v>
      </c>
      <c r="J348" s="98">
        <v>0.12260971966972997</v>
      </c>
      <c r="K348" s="98">
        <v>9.4777771232396849E-2</v>
      </c>
      <c r="L348" s="98">
        <v>3.3439754996722644E-2</v>
      </c>
      <c r="M348" s="98">
        <v>8.1404951063812434E-3</v>
      </c>
      <c r="N348" s="98">
        <v>1.7041609145555393E-2</v>
      </c>
      <c r="O348" s="98">
        <v>8.1026565472609974E-2</v>
      </c>
      <c r="P348" s="98">
        <v>0.17970015513858942</v>
      </c>
      <c r="Q348" s="98">
        <v>0.19033965882958931</v>
      </c>
      <c r="R348" s="98">
        <v>9.9062685823454663E-2</v>
      </c>
      <c r="S348" s="98">
        <v>6.2709900033095969E-2</v>
      </c>
      <c r="T348" s="98">
        <v>3.3988340971580495E-2</v>
      </c>
      <c r="U348" s="98">
        <v>5.7451184264243754E-2</v>
      </c>
      <c r="V348" s="98">
        <v>8.703363386030348E-2</v>
      </c>
      <c r="W348" s="98">
        <v>0.18112232843859083</v>
      </c>
      <c r="X348" s="98">
        <v>0.15189272117523001</v>
      </c>
      <c r="Y348" s="98">
        <v>6.3186373326324749E-2</v>
      </c>
      <c r="DA348" s="63" t="s">
        <v>3904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3905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11026.431576904593</v>
      </c>
      <c r="D351" s="117">
        <f t="shared" si="174"/>
        <v>10658.912962985532</v>
      </c>
      <c r="E351" s="117">
        <f t="shared" si="174"/>
        <v>10706.013821918556</v>
      </c>
      <c r="F351" s="117">
        <f t="shared" si="174"/>
        <v>9851.4633534243421</v>
      </c>
      <c r="G351" s="117">
        <f t="shared" si="174"/>
        <v>10510.165570766143</v>
      </c>
      <c r="H351" s="117">
        <f t="shared" si="174"/>
        <v>10077.701886436967</v>
      </c>
      <c r="I351" s="117">
        <f t="shared" si="174"/>
        <v>9652.5668381696505</v>
      </c>
      <c r="J351" s="117">
        <f t="shared" si="174"/>
        <v>8345.8185094843866</v>
      </c>
      <c r="K351" s="117">
        <f t="shared" si="174"/>
        <v>8142.6250586410451</v>
      </c>
      <c r="L351" s="117">
        <f t="shared" si="174"/>
        <v>8726.3481421268152</v>
      </c>
      <c r="M351" s="117">
        <f t="shared" si="174"/>
        <v>8171.3252117895281</v>
      </c>
      <c r="N351" s="117">
        <f t="shared" si="174"/>
        <v>7975.1534350573638</v>
      </c>
      <c r="O351" s="117">
        <f t="shared" si="174"/>
        <v>6987.8097854566449</v>
      </c>
      <c r="P351" s="117">
        <f t="shared" si="174"/>
        <v>6777.9239812648384</v>
      </c>
      <c r="Q351" s="117">
        <f t="shared" si="174"/>
        <v>6147.5146889758371</v>
      </c>
      <c r="R351" s="117">
        <f t="shared" ref="R351:V351" si="175">R352+R354+R356+R365</f>
        <v>6296.8219031717454</v>
      </c>
      <c r="S351" s="117">
        <f t="shared" si="175"/>
        <v>5645.6265805689218</v>
      </c>
      <c r="T351" s="117">
        <f t="shared" si="175"/>
        <v>5530.8551595696435</v>
      </c>
      <c r="U351" s="117">
        <f t="shared" si="175"/>
        <v>4623.095988640207</v>
      </c>
      <c r="V351" s="117">
        <f t="shared" si="175"/>
        <v>4915.2953408890153</v>
      </c>
      <c r="W351" s="117">
        <f t="shared" ref="W351:Y351" si="176">W352+W354+W356+W365</f>
        <v>4559.6862636399746</v>
      </c>
      <c r="X351" s="117">
        <f t="shared" si="176"/>
        <v>3122.1362092550216</v>
      </c>
      <c r="Y351" s="117">
        <f t="shared" si="176"/>
        <v>2776.4304620681219</v>
      </c>
      <c r="DA351" s="129" t="s">
        <v>4057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8770.6948206110137</v>
      </c>
      <c r="D352" s="122">
        <f t="shared" si="177"/>
        <v>8412.744121235768</v>
      </c>
      <c r="E352" s="122">
        <f t="shared" si="177"/>
        <v>8516.0887126155449</v>
      </c>
      <c r="F352" s="122">
        <f t="shared" si="177"/>
        <v>7671.3204596113783</v>
      </c>
      <c r="G352" s="122">
        <f t="shared" si="177"/>
        <v>8211.3262488235578</v>
      </c>
      <c r="H352" s="122">
        <f t="shared" si="177"/>
        <v>7815.2438108581173</v>
      </c>
      <c r="I352" s="122">
        <f t="shared" si="177"/>
        <v>7471.6797395630492</v>
      </c>
      <c r="J352" s="122">
        <f t="shared" si="177"/>
        <v>6133.5664905093017</v>
      </c>
      <c r="K352" s="122">
        <f t="shared" si="177"/>
        <v>5938.7902778658645</v>
      </c>
      <c r="L352" s="122">
        <f t="shared" si="177"/>
        <v>6492.7361335768164</v>
      </c>
      <c r="M352" s="122">
        <f t="shared" si="177"/>
        <v>5901.8479476458224</v>
      </c>
      <c r="N352" s="122">
        <f t="shared" si="177"/>
        <v>5684.7299686441775</v>
      </c>
      <c r="O352" s="122">
        <f t="shared" si="177"/>
        <v>4729.6328861101574</v>
      </c>
      <c r="P352" s="122">
        <f t="shared" si="177"/>
        <v>4633.5361417527611</v>
      </c>
      <c r="Q352" s="122">
        <f t="shared" si="177"/>
        <v>4036.1790595247148</v>
      </c>
      <c r="R352" s="122">
        <f t="shared" si="177"/>
        <v>4257.6017967789976</v>
      </c>
      <c r="S352" s="122">
        <f t="shared" si="177"/>
        <v>3707.2504883204001</v>
      </c>
      <c r="T352" s="122">
        <f t="shared" si="177"/>
        <v>3632.1147299796276</v>
      </c>
      <c r="U352" s="122">
        <f t="shared" si="177"/>
        <v>2788.5875753581445</v>
      </c>
      <c r="V352" s="122">
        <f t="shared" si="177"/>
        <v>2957.5793936162936</v>
      </c>
      <c r="W352" s="122">
        <f t="shared" si="177"/>
        <v>2673.117108322017</v>
      </c>
      <c r="X352" s="122">
        <f t="shared" si="177"/>
        <v>1528.2947588403795</v>
      </c>
      <c r="Y352" s="122">
        <f t="shared" si="177"/>
        <v>1178.9366016714682</v>
      </c>
      <c r="DA352" s="130" t="s">
        <v>4058</v>
      </c>
    </row>
    <row r="353" spans="1:105" ht="12" customHeight="1" x14ac:dyDescent="0.25">
      <c r="A353" s="97" t="s">
        <v>53</v>
      </c>
      <c r="B353" s="98"/>
      <c r="C353" s="98">
        <v>8770.6948206110137</v>
      </c>
      <c r="D353" s="98">
        <v>8412.744121235768</v>
      </c>
      <c r="E353" s="98">
        <v>8516.0887126155449</v>
      </c>
      <c r="F353" s="98">
        <v>7671.3204596113783</v>
      </c>
      <c r="G353" s="98">
        <v>8211.3262488235578</v>
      </c>
      <c r="H353" s="98">
        <v>7815.2438108581173</v>
      </c>
      <c r="I353" s="98">
        <v>7471.6797395630492</v>
      </c>
      <c r="J353" s="98">
        <v>6133.5664905093017</v>
      </c>
      <c r="K353" s="98">
        <v>5938.7902778658645</v>
      </c>
      <c r="L353" s="98">
        <v>6492.7361335768164</v>
      </c>
      <c r="M353" s="98">
        <v>5901.8479476458224</v>
      </c>
      <c r="N353" s="98">
        <v>5684.7299686441775</v>
      </c>
      <c r="O353" s="98">
        <v>4729.6328861101574</v>
      </c>
      <c r="P353" s="98">
        <v>4633.5361417527611</v>
      </c>
      <c r="Q353" s="98">
        <v>4036.1790595247148</v>
      </c>
      <c r="R353" s="98">
        <v>4257.6017967789976</v>
      </c>
      <c r="S353" s="98">
        <v>3707.2504883204001</v>
      </c>
      <c r="T353" s="98">
        <v>3632.1147299796276</v>
      </c>
      <c r="U353" s="98">
        <v>2788.5875753581445</v>
      </c>
      <c r="V353" s="98">
        <v>2957.5793936162936</v>
      </c>
      <c r="W353" s="98">
        <v>2673.117108322017</v>
      </c>
      <c r="X353" s="98">
        <v>1528.2947588403795</v>
      </c>
      <c r="Y353" s="98">
        <v>1178.9366016714682</v>
      </c>
      <c r="DA353" s="63" t="s">
        <v>4059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95.56828579577865</v>
      </c>
      <c r="D354" s="122">
        <f t="shared" si="178"/>
        <v>84.762083811417369</v>
      </c>
      <c r="E354" s="122">
        <f t="shared" si="178"/>
        <v>64.973948111766063</v>
      </c>
      <c r="F354" s="122">
        <f t="shared" si="178"/>
        <v>70.956611805315006</v>
      </c>
      <c r="G354" s="122">
        <f t="shared" si="178"/>
        <v>120.01157504600307</v>
      </c>
      <c r="H354" s="122">
        <f t="shared" si="178"/>
        <v>99.127913799796616</v>
      </c>
      <c r="I354" s="122">
        <f t="shared" si="178"/>
        <v>71.627776523858671</v>
      </c>
      <c r="J354" s="122">
        <f t="shared" si="178"/>
        <v>122.13850965072174</v>
      </c>
      <c r="K354" s="122">
        <f t="shared" si="178"/>
        <v>56.3873891875892</v>
      </c>
      <c r="L354" s="122">
        <f t="shared" si="178"/>
        <v>97.361485807513631</v>
      </c>
      <c r="M354" s="122">
        <f t="shared" si="178"/>
        <v>53.857280626290269</v>
      </c>
      <c r="N354" s="122">
        <f t="shared" si="178"/>
        <v>90.162901502788927</v>
      </c>
      <c r="O354" s="122">
        <f t="shared" si="178"/>
        <v>94.98508476182306</v>
      </c>
      <c r="P354" s="122">
        <f t="shared" si="178"/>
        <v>57.336224049682301</v>
      </c>
      <c r="Q354" s="122">
        <f t="shared" si="178"/>
        <v>79.225902991318279</v>
      </c>
      <c r="R354" s="122">
        <f t="shared" si="178"/>
        <v>46.100313209785114</v>
      </c>
      <c r="S354" s="122">
        <f t="shared" si="178"/>
        <v>29.893769663116174</v>
      </c>
      <c r="T354" s="122">
        <f t="shared" si="178"/>
        <v>61.429461641738492</v>
      </c>
      <c r="U354" s="122">
        <f t="shared" si="178"/>
        <v>67.725429002610738</v>
      </c>
      <c r="V354" s="122">
        <f t="shared" si="178"/>
        <v>149.34616454766513</v>
      </c>
      <c r="W354" s="122">
        <f t="shared" si="178"/>
        <v>155.83124486893939</v>
      </c>
      <c r="X354" s="122">
        <f t="shared" si="178"/>
        <v>37.213274729078584</v>
      </c>
      <c r="Y354" s="122">
        <f t="shared" si="178"/>
        <v>106.55457279514782</v>
      </c>
      <c r="DA354" s="130" t="s">
        <v>4060</v>
      </c>
    </row>
    <row r="355" spans="1:105" ht="12" customHeight="1" x14ac:dyDescent="0.25">
      <c r="A355" s="97" t="s">
        <v>53</v>
      </c>
      <c r="B355" s="98"/>
      <c r="C355" s="98">
        <f>RES_hhdet_in_fech!C147</f>
        <v>95.56828579577865</v>
      </c>
      <c r="D355" s="98">
        <f>RES_hhdet_in_fech!D147</f>
        <v>84.762083811417369</v>
      </c>
      <c r="E355" s="98">
        <f>RES_hhdet_in_fech!E147</f>
        <v>64.973948111766063</v>
      </c>
      <c r="F355" s="98">
        <f>RES_hhdet_in_fech!F147</f>
        <v>70.956611805315006</v>
      </c>
      <c r="G355" s="98">
        <f>RES_hhdet_in_fech!G147</f>
        <v>120.01157504600307</v>
      </c>
      <c r="H355" s="98">
        <f>RES_hhdet_in_fech!H147</f>
        <v>99.127913799796616</v>
      </c>
      <c r="I355" s="98">
        <f>RES_hhdet_in_fech!I147</f>
        <v>71.627776523858671</v>
      </c>
      <c r="J355" s="98">
        <f>RES_hhdet_in_fech!J147</f>
        <v>122.13850965072174</v>
      </c>
      <c r="K355" s="98">
        <f>RES_hhdet_in_fech!K147</f>
        <v>56.3873891875892</v>
      </c>
      <c r="L355" s="98">
        <f>RES_hhdet_in_fech!L147</f>
        <v>97.361485807513631</v>
      </c>
      <c r="M355" s="98">
        <f>RES_hhdet_in_fech!M147</f>
        <v>53.857280626290269</v>
      </c>
      <c r="N355" s="98">
        <f>RES_hhdet_in_fech!N147</f>
        <v>90.162901502788927</v>
      </c>
      <c r="O355" s="98">
        <f>RES_hhdet_in_fech!O147</f>
        <v>94.98508476182306</v>
      </c>
      <c r="P355" s="98">
        <f>RES_hhdet_in_fech!P147</f>
        <v>57.336224049682301</v>
      </c>
      <c r="Q355" s="98">
        <f>RES_hhdet_in_fech!Q147</f>
        <v>79.225902991318279</v>
      </c>
      <c r="R355" s="98">
        <f>RES_hhdet_in_fech!R147</f>
        <v>46.100313209785114</v>
      </c>
      <c r="S355" s="98">
        <f>RES_hhdet_in_fech!S147</f>
        <v>29.893769663116174</v>
      </c>
      <c r="T355" s="98">
        <f>RES_hhdet_in_fech!T147</f>
        <v>61.429461641738492</v>
      </c>
      <c r="U355" s="98">
        <f>RES_hhdet_in_fech!U147</f>
        <v>67.725429002610738</v>
      </c>
      <c r="V355" s="98">
        <f>RES_hhdet_in_fech!V147</f>
        <v>149.34616454766513</v>
      </c>
      <c r="W355" s="98">
        <f>RES_hhdet_in_fech!W147</f>
        <v>155.83124486893939</v>
      </c>
      <c r="X355" s="98">
        <f>RES_hhdet_in_fech!X147</f>
        <v>37.213274729078584</v>
      </c>
      <c r="Y355" s="98">
        <f>RES_hhdet_in_fech!Y147</f>
        <v>106.55457279514782</v>
      </c>
      <c r="DA355" s="63" t="s">
        <v>4061</v>
      </c>
    </row>
    <row r="356" spans="1:105" ht="12" customHeight="1" x14ac:dyDescent="0.25">
      <c r="A356" s="121" t="s">
        <v>55</v>
      </c>
      <c r="B356" s="122"/>
      <c r="C356" s="122">
        <v>1962.2534286445157</v>
      </c>
      <c r="D356" s="122">
        <v>1964.5634206981929</v>
      </c>
      <c r="E356" s="122">
        <v>1924.509565992194</v>
      </c>
      <c r="F356" s="122">
        <v>1914.6970224084478</v>
      </c>
      <c r="G356" s="122">
        <v>1976.8922345067954</v>
      </c>
      <c r="H356" s="122">
        <v>1967.0536633917752</v>
      </c>
      <c r="I356" s="122">
        <v>1909.843544786328</v>
      </c>
      <c r="J356" s="122">
        <v>1874.4564259155445</v>
      </c>
      <c r="K356" s="122">
        <v>1918.9916150134266</v>
      </c>
      <c r="L356" s="122">
        <v>1910.5182761453643</v>
      </c>
      <c r="M356" s="122">
        <v>1990.1509287290926</v>
      </c>
      <c r="N356" s="122">
        <v>1965.621098448614</v>
      </c>
      <c r="O356" s="122">
        <v>1925.9953864055501</v>
      </c>
      <c r="P356" s="122">
        <v>1850.7195442858736</v>
      </c>
      <c r="Q356" s="122">
        <v>1794.479373368194</v>
      </c>
      <c r="R356" s="122">
        <v>1762.5400481432134</v>
      </c>
      <c r="S356" s="122">
        <v>1684.3843728551362</v>
      </c>
      <c r="T356" s="122">
        <v>1613.7742016551235</v>
      </c>
      <c r="U356" s="122">
        <v>1545.4544748398273</v>
      </c>
      <c r="V356" s="122">
        <v>1516.1726311106995</v>
      </c>
      <c r="W356" s="122">
        <v>1443.6371250392617</v>
      </c>
      <c r="X356" s="122">
        <v>1296.6160854905745</v>
      </c>
      <c r="Y356" s="122">
        <v>1254.2258788204863</v>
      </c>
      <c r="DA356" s="130" t="s">
        <v>4062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X357" s="98">
        <v>0</v>
      </c>
      <c r="Y357" s="98">
        <v>0</v>
      </c>
      <c r="DA357" s="63" t="s">
        <v>4063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4064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X359" s="101">
        <v>0</v>
      </c>
      <c r="Y359" s="101">
        <v>0</v>
      </c>
      <c r="DA359" s="131" t="s">
        <v>4065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X360" s="104">
        <v>0</v>
      </c>
      <c r="Y360" s="104">
        <v>0</v>
      </c>
      <c r="DA360" s="132" t="s">
        <v>4066</v>
      </c>
    </row>
    <row r="361" spans="1:105" ht="12" customHeight="1" x14ac:dyDescent="0.25">
      <c r="A361" s="106" t="s">
        <v>122</v>
      </c>
      <c r="B361" s="101"/>
      <c r="C361" s="101">
        <v>1963.9501391888236</v>
      </c>
      <c r="D361" s="101">
        <v>1965.9958622149861</v>
      </c>
      <c r="E361" s="101">
        <v>1925.8332399847609</v>
      </c>
      <c r="F361" s="101">
        <v>1916.4246620234073</v>
      </c>
      <c r="G361" s="101">
        <v>1979.0901358642336</v>
      </c>
      <c r="H361" s="101">
        <v>1971.0197785973899</v>
      </c>
      <c r="I361" s="101">
        <v>1912.398691533361</v>
      </c>
      <c r="J361" s="101">
        <v>1878.7249115718153</v>
      </c>
      <c r="K361" s="101">
        <v>1921.4497759903827</v>
      </c>
      <c r="L361" s="101">
        <v>1913.6252829025402</v>
      </c>
      <c r="M361" s="101">
        <v>1993.1483364386254</v>
      </c>
      <c r="N361" s="101">
        <v>1969.3322888160449</v>
      </c>
      <c r="O361" s="101">
        <v>1930.3584027883473</v>
      </c>
      <c r="P361" s="101">
        <v>1855.7561809031051</v>
      </c>
      <c r="Q361" s="101">
        <v>1798.2470047390459</v>
      </c>
      <c r="R361" s="101">
        <v>1767.0325205726413</v>
      </c>
      <c r="S361" s="101">
        <v>1688.1447225717495</v>
      </c>
      <c r="T361" s="101">
        <v>1618.0772307844775</v>
      </c>
      <c r="U361" s="101">
        <v>1549.3103596479887</v>
      </c>
      <c r="V361" s="101">
        <v>1520.3560269714594</v>
      </c>
      <c r="W361" s="101">
        <v>1447.3294997030514</v>
      </c>
      <c r="X361" s="101">
        <v>1299.8316995297687</v>
      </c>
      <c r="Y361" s="101">
        <v>1256.9578707590363</v>
      </c>
      <c r="DA361" s="131" t="s">
        <v>4067</v>
      </c>
    </row>
    <row r="362" spans="1:105" ht="12" customHeight="1" x14ac:dyDescent="0.25">
      <c r="A362" s="107" t="s">
        <v>121</v>
      </c>
      <c r="B362" s="104"/>
      <c r="C362" s="104">
        <v>1859.5506631620535</v>
      </c>
      <c r="D362" s="104">
        <v>1862.9043183036758</v>
      </c>
      <c r="E362" s="104">
        <v>1823.3766030439585</v>
      </c>
      <c r="F362" s="104">
        <v>1815.4405057274341</v>
      </c>
      <c r="G362" s="104">
        <v>1877.0779257454362</v>
      </c>
      <c r="H362" s="104">
        <v>1869.6498630712906</v>
      </c>
      <c r="I362" s="104">
        <v>1820.1328732406546</v>
      </c>
      <c r="J362" s="104">
        <v>1785.0273906778109</v>
      </c>
      <c r="K362" s="104">
        <v>1826.3670957271011</v>
      </c>
      <c r="L362" s="104">
        <v>1818.4154425050801</v>
      </c>
      <c r="M362" s="104">
        <v>1896.8903147824917</v>
      </c>
      <c r="N362" s="104">
        <v>1876.3003755809109</v>
      </c>
      <c r="O362" s="104">
        <v>1842.4166972590165</v>
      </c>
      <c r="P362" s="104">
        <v>1776.3335320123617</v>
      </c>
      <c r="Q362" s="104">
        <v>1725.1590418795456</v>
      </c>
      <c r="R362" s="104">
        <v>1698.8699245052248</v>
      </c>
      <c r="S362" s="104">
        <v>1625.5919034164995</v>
      </c>
      <c r="T362" s="104">
        <v>1560.8297066236387</v>
      </c>
      <c r="U362" s="104">
        <v>1496.6045828445381</v>
      </c>
      <c r="V362" s="104">
        <v>1470.7285653431275</v>
      </c>
      <c r="W362" s="104">
        <v>1399.9898498181535</v>
      </c>
      <c r="X362" s="104">
        <v>1260.759978101931</v>
      </c>
      <c r="Y362" s="104">
        <v>1224.4174424556834</v>
      </c>
      <c r="DA362" s="132" t="s">
        <v>4068</v>
      </c>
    </row>
    <row r="363" spans="1:105" ht="12" customHeight="1" x14ac:dyDescent="0.25">
      <c r="A363" s="108" t="s">
        <v>53</v>
      </c>
      <c r="B363" s="98"/>
      <c r="C363" s="98">
        <v>1567.5034485282476</v>
      </c>
      <c r="D363" s="98">
        <v>1573.0706791895082</v>
      </c>
      <c r="E363" s="98">
        <v>1533.7605571305226</v>
      </c>
      <c r="F363" s="98">
        <v>1528.309756836074</v>
      </c>
      <c r="G363" s="98">
        <v>1585.1575992076916</v>
      </c>
      <c r="H363" s="98">
        <v>1577.4409291268553</v>
      </c>
      <c r="I363" s="98">
        <v>1552.2545671553901</v>
      </c>
      <c r="J363" s="98">
        <v>1510.479341786983</v>
      </c>
      <c r="K363" s="98">
        <v>1545.35872334686</v>
      </c>
      <c r="L363" s="98">
        <v>1534.1354694200515</v>
      </c>
      <c r="M363" s="98">
        <v>1603.6875056252127</v>
      </c>
      <c r="N363" s="98">
        <v>1582.9949832735788</v>
      </c>
      <c r="O363" s="98">
        <v>1549.6120837548765</v>
      </c>
      <c r="P363" s="98">
        <v>1491.1004910001377</v>
      </c>
      <c r="Q363" s="98">
        <v>1442.6501599348962</v>
      </c>
      <c r="R363" s="98">
        <v>1421.4375703801359</v>
      </c>
      <c r="S363" s="98">
        <v>1358.0359954653245</v>
      </c>
      <c r="T363" s="98">
        <v>1302.9608660501697</v>
      </c>
      <c r="U363" s="98">
        <v>1246.2022610801864</v>
      </c>
      <c r="V363" s="98">
        <v>1221.685923061732</v>
      </c>
      <c r="W363" s="98">
        <v>1149.7496261916767</v>
      </c>
      <c r="X363" s="98">
        <v>1032.4160618605188</v>
      </c>
      <c r="Y363" s="98">
        <v>1014.57519903778</v>
      </c>
      <c r="DA363" s="63" t="s">
        <v>4069</v>
      </c>
    </row>
    <row r="364" spans="1:105" ht="12" customHeight="1" x14ac:dyDescent="0.25">
      <c r="A364" s="108" t="s">
        <v>52</v>
      </c>
      <c r="B364" s="98"/>
      <c r="C364" s="98">
        <v>292.04721463380565</v>
      </c>
      <c r="D364" s="98">
        <v>289.83363911416785</v>
      </c>
      <c r="E364" s="98">
        <v>289.61604591343598</v>
      </c>
      <c r="F364" s="98">
        <v>287.13074889135999</v>
      </c>
      <c r="G364" s="98">
        <v>291.9203265377447</v>
      </c>
      <c r="H364" s="98">
        <v>292.20893394443527</v>
      </c>
      <c r="I364" s="98">
        <v>267.87830608526417</v>
      </c>
      <c r="J364" s="98">
        <v>274.54804889082749</v>
      </c>
      <c r="K364" s="98">
        <v>281.0083723802411</v>
      </c>
      <c r="L364" s="98">
        <v>284.27997308502836</v>
      </c>
      <c r="M364" s="98">
        <v>293.20280915727886</v>
      </c>
      <c r="N364" s="98">
        <v>293.30539230733223</v>
      </c>
      <c r="O364" s="98">
        <v>292.80461350414015</v>
      </c>
      <c r="P364" s="98">
        <v>285.23304101222431</v>
      </c>
      <c r="Q364" s="98">
        <v>282.50888194464972</v>
      </c>
      <c r="R364" s="98">
        <v>277.43235412508886</v>
      </c>
      <c r="S364" s="98">
        <v>267.55590795117485</v>
      </c>
      <c r="T364" s="98">
        <v>257.86884057346907</v>
      </c>
      <c r="U364" s="98">
        <v>250.40232176435183</v>
      </c>
      <c r="V364" s="98">
        <v>249.04264228139584</v>
      </c>
      <c r="W364" s="98">
        <v>250.24022362647673</v>
      </c>
      <c r="X364" s="98">
        <v>228.3439162414123</v>
      </c>
      <c r="Y364" s="98">
        <v>209.84224341790343</v>
      </c>
      <c r="DA364" s="63" t="s">
        <v>4070</v>
      </c>
    </row>
    <row r="365" spans="1:105" ht="12" customHeight="1" x14ac:dyDescent="0.25">
      <c r="A365" s="121" t="s">
        <v>54</v>
      </c>
      <c r="B365" s="122"/>
      <c r="C365" s="122">
        <v>197.91504185328554</v>
      </c>
      <c r="D365" s="122">
        <v>196.84333724015406</v>
      </c>
      <c r="E365" s="122">
        <v>200.44159519905025</v>
      </c>
      <c r="F365" s="122">
        <v>194.48925959920044</v>
      </c>
      <c r="G365" s="122">
        <v>201.9355123897877</v>
      </c>
      <c r="H365" s="122">
        <v>196.27649838727916</v>
      </c>
      <c r="I365" s="122">
        <v>199.41577729641472</v>
      </c>
      <c r="J365" s="122">
        <v>215.65708340881821</v>
      </c>
      <c r="K365" s="122">
        <v>228.45577657416476</v>
      </c>
      <c r="L365" s="122">
        <v>225.73224659712059</v>
      </c>
      <c r="M365" s="122">
        <v>225.46905478832278</v>
      </c>
      <c r="N365" s="122">
        <v>234.63946646178266</v>
      </c>
      <c r="O365" s="122">
        <v>237.19642817911392</v>
      </c>
      <c r="P365" s="122">
        <v>236.33207117652063</v>
      </c>
      <c r="Q365" s="122">
        <v>237.63035309160909</v>
      </c>
      <c r="R365" s="122">
        <v>230.57974503974989</v>
      </c>
      <c r="S365" s="122">
        <v>224.09794973026951</v>
      </c>
      <c r="T365" s="122">
        <v>223.53676629315379</v>
      </c>
      <c r="U365" s="122">
        <v>221.32850943962413</v>
      </c>
      <c r="V365" s="122">
        <v>292.19715161435664</v>
      </c>
      <c r="W365" s="122">
        <v>287.10078540975667</v>
      </c>
      <c r="X365" s="122">
        <v>260.01209019498924</v>
      </c>
      <c r="Y365" s="122">
        <v>236.71340878101947</v>
      </c>
      <c r="DA365" s="130" t="s">
        <v>4071</v>
      </c>
    </row>
    <row r="366" spans="1:105" ht="12" customHeight="1" x14ac:dyDescent="0.25">
      <c r="A366" s="97" t="s">
        <v>50</v>
      </c>
      <c r="B366" s="98"/>
      <c r="C366" s="98">
        <v>262.22464043569579</v>
      </c>
      <c r="D366" s="98">
        <v>247.27691045459463</v>
      </c>
      <c r="E366" s="98">
        <v>281.74863130533652</v>
      </c>
      <c r="F366" s="98">
        <v>241.12885767030633</v>
      </c>
      <c r="G366" s="98">
        <v>299.20374141096232</v>
      </c>
      <c r="H366" s="98">
        <v>157.63159632394749</v>
      </c>
      <c r="I366" s="98">
        <v>210.89952575079784</v>
      </c>
      <c r="J366" s="98">
        <v>296.89245477792838</v>
      </c>
      <c r="K366" s="98">
        <v>347.98093334072354</v>
      </c>
      <c r="L366" s="98">
        <v>273.6207009709895</v>
      </c>
      <c r="M366" s="98">
        <v>265.451504450485</v>
      </c>
      <c r="N366" s="98">
        <v>222.61213740188344</v>
      </c>
      <c r="O366" s="98">
        <v>303.82777530524294</v>
      </c>
      <c r="P366" s="98">
        <v>290.51526068490506</v>
      </c>
      <c r="Q366" s="98">
        <v>357.9282794792457</v>
      </c>
      <c r="R366" s="98">
        <v>284.46974514962841</v>
      </c>
      <c r="S366" s="98">
        <v>292.4369556639312</v>
      </c>
      <c r="T366" s="98">
        <v>304.11161227626252</v>
      </c>
      <c r="U366" s="98">
        <v>309.18172915315205</v>
      </c>
      <c r="V366" s="98">
        <v>401.61218600205086</v>
      </c>
      <c r="W366" s="98">
        <v>422.98871228447592</v>
      </c>
      <c r="X366" s="98">
        <v>371.47757130370655</v>
      </c>
      <c r="Y366" s="98">
        <v>315.01473273872818</v>
      </c>
      <c r="DA366" s="63" t="s">
        <v>4072</v>
      </c>
    </row>
    <row r="367" spans="1:105" ht="12" customHeight="1" x14ac:dyDescent="0.25">
      <c r="A367" s="109" t="s">
        <v>120</v>
      </c>
      <c r="B367" s="33"/>
      <c r="C367" s="33">
        <v>187.94583555149131</v>
      </c>
      <c r="D367" s="33">
        <v>189.53942091294294</v>
      </c>
      <c r="E367" s="33">
        <v>188.93405797658588</v>
      </c>
      <c r="F367" s="33">
        <v>190.77243287536106</v>
      </c>
      <c r="G367" s="33">
        <v>193.5129464491832</v>
      </c>
      <c r="H367" s="33">
        <v>199.36190079929801</v>
      </c>
      <c r="I367" s="33">
        <v>198.09995303222411</v>
      </c>
      <c r="J367" s="33">
        <v>201.28655648957695</v>
      </c>
      <c r="K367" s="33">
        <v>214.20593437837039</v>
      </c>
      <c r="L367" s="33">
        <v>223.47482186627497</v>
      </c>
      <c r="M367" s="33">
        <v>225.01940211384829</v>
      </c>
      <c r="N367" s="33">
        <v>234.92791009209762</v>
      </c>
      <c r="O367" s="33">
        <v>231.92163374040354</v>
      </c>
      <c r="P367" s="33">
        <v>229.62170482225085</v>
      </c>
      <c r="Q367" s="33">
        <v>225.22593756619585</v>
      </c>
      <c r="R367" s="33">
        <v>225.37411364917369</v>
      </c>
      <c r="S367" s="33">
        <v>220.6878629556962</v>
      </c>
      <c r="T367" s="33">
        <v>221.34740172565563</v>
      </c>
      <c r="U367" s="33">
        <v>218.26499448840636</v>
      </c>
      <c r="V367" s="33">
        <v>287.13031297517114</v>
      </c>
      <c r="W367" s="33">
        <v>279.43418632086849</v>
      </c>
      <c r="X367" s="33">
        <v>255.3341264273117</v>
      </c>
      <c r="Y367" s="33">
        <v>234.49688362939386</v>
      </c>
      <c r="DA367" s="60" t="s">
        <v>4073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16972.621342475501</v>
      </c>
      <c r="D369" s="117">
        <f t="shared" si="179"/>
        <v>17009.07384672415</v>
      </c>
      <c r="E369" s="117">
        <f t="shared" si="179"/>
        <v>17813.475798381176</v>
      </c>
      <c r="F369" s="117">
        <f t="shared" si="179"/>
        <v>16862.905036705044</v>
      </c>
      <c r="G369" s="117">
        <f t="shared" si="179"/>
        <v>18813.993490189154</v>
      </c>
      <c r="H369" s="117">
        <f t="shared" si="179"/>
        <v>18600.313858109927</v>
      </c>
      <c r="I369" s="117">
        <f t="shared" si="179"/>
        <v>18386.262811163331</v>
      </c>
      <c r="J369" s="117">
        <f t="shared" si="179"/>
        <v>16119.651038063881</v>
      </c>
      <c r="K369" s="117">
        <f t="shared" si="179"/>
        <v>16035.875840589173</v>
      </c>
      <c r="L369" s="117">
        <f t="shared" si="179"/>
        <v>18122.793127653051</v>
      </c>
      <c r="M369" s="117">
        <f t="shared" si="179"/>
        <v>17240.521325011403</v>
      </c>
      <c r="N369" s="117">
        <f t="shared" si="179"/>
        <v>17628.911856756757</v>
      </c>
      <c r="O369" s="117">
        <f t="shared" si="179"/>
        <v>15837.152761803709</v>
      </c>
      <c r="P369" s="117">
        <f t="shared" si="179"/>
        <v>16216.023041303159</v>
      </c>
      <c r="Q369" s="117">
        <f t="shared" si="179"/>
        <v>15024.337296380598</v>
      </c>
      <c r="R369" s="117">
        <f t="shared" ref="R369:V369" si="180">R370+R372+R374+R383</f>
        <v>15583.373366743424</v>
      </c>
      <c r="S369" s="117">
        <f t="shared" si="180"/>
        <v>13680.143578119973</v>
      </c>
      <c r="T369" s="117">
        <f t="shared" si="180"/>
        <v>13541.995379287077</v>
      </c>
      <c r="U369" s="117">
        <f t="shared" si="180"/>
        <v>10799.779459458194</v>
      </c>
      <c r="V369" s="117">
        <f t="shared" si="180"/>
        <v>11801.331728754827</v>
      </c>
      <c r="W369" s="117">
        <f t="shared" ref="W369:Y369" si="181">W370+W372+W374+W383</f>
        <v>10996.612994765061</v>
      </c>
      <c r="X369" s="117">
        <f t="shared" si="181"/>
        <v>6653.2845707136175</v>
      </c>
      <c r="Y369" s="117">
        <f t="shared" si="181"/>
        <v>5861.2377096547616</v>
      </c>
      <c r="DA369" s="129" t="s">
        <v>4225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15134.495335246998</v>
      </c>
      <c r="D370" s="122">
        <f t="shared" si="182"/>
        <v>15185.277096800004</v>
      </c>
      <c r="E370" s="122">
        <f t="shared" si="182"/>
        <v>16059.874136587116</v>
      </c>
      <c r="F370" s="122">
        <f t="shared" si="182"/>
        <v>15090.87771782848</v>
      </c>
      <c r="G370" s="122">
        <f t="shared" si="182"/>
        <v>16831.605655861487</v>
      </c>
      <c r="H370" s="122">
        <f t="shared" si="182"/>
        <v>16674.674634131239</v>
      </c>
      <c r="I370" s="122">
        <f t="shared" si="182"/>
        <v>16577.969254590818</v>
      </c>
      <c r="J370" s="122">
        <f t="shared" si="182"/>
        <v>14144.11479306719</v>
      </c>
      <c r="K370" s="122">
        <f t="shared" si="182"/>
        <v>14229.072210830238</v>
      </c>
      <c r="L370" s="122">
        <f t="shared" si="182"/>
        <v>16158.811818318472</v>
      </c>
      <c r="M370" s="122">
        <f t="shared" si="182"/>
        <v>15357.933654584598</v>
      </c>
      <c r="N370" s="122">
        <f t="shared" si="182"/>
        <v>15590.453571086515</v>
      </c>
      <c r="O370" s="122">
        <f t="shared" si="182"/>
        <v>13771.423843739631</v>
      </c>
      <c r="P370" s="122">
        <f t="shared" si="182"/>
        <v>14330.671272663885</v>
      </c>
      <c r="Q370" s="122">
        <f t="shared" si="182"/>
        <v>13051.541360727659</v>
      </c>
      <c r="R370" s="122">
        <f t="shared" si="182"/>
        <v>13770.822782149853</v>
      </c>
      <c r="S370" s="122">
        <f t="shared" si="182"/>
        <v>11991.079298717155</v>
      </c>
      <c r="T370" s="122">
        <f t="shared" si="182"/>
        <v>11748.398641359827</v>
      </c>
      <c r="U370" s="122">
        <f t="shared" si="182"/>
        <v>9020.2296517736959</v>
      </c>
      <c r="V370" s="122">
        <f t="shared" si="182"/>
        <v>9595.0000865552902</v>
      </c>
      <c r="W370" s="122">
        <f t="shared" si="182"/>
        <v>8807.5829038528864</v>
      </c>
      <c r="X370" s="122">
        <f t="shared" si="182"/>
        <v>5139.2437537365595</v>
      </c>
      <c r="Y370" s="122">
        <f t="shared" si="182"/>
        <v>4056.2489807134011</v>
      </c>
      <c r="DA370" s="130" t="s">
        <v>4226</v>
      </c>
    </row>
    <row r="371" spans="1:105" ht="12" customHeight="1" x14ac:dyDescent="0.25">
      <c r="A371" s="97" t="s">
        <v>53</v>
      </c>
      <c r="B371" s="98"/>
      <c r="C371" s="98">
        <v>15134.495335246998</v>
      </c>
      <c r="D371" s="98">
        <v>15185.277096800004</v>
      </c>
      <c r="E371" s="98">
        <v>16059.874136587116</v>
      </c>
      <c r="F371" s="98">
        <v>15090.87771782848</v>
      </c>
      <c r="G371" s="98">
        <v>16831.605655861487</v>
      </c>
      <c r="H371" s="98">
        <v>16674.674634131239</v>
      </c>
      <c r="I371" s="98">
        <v>16577.969254590818</v>
      </c>
      <c r="J371" s="98">
        <v>14144.11479306719</v>
      </c>
      <c r="K371" s="98">
        <v>14229.072210830238</v>
      </c>
      <c r="L371" s="98">
        <v>16158.811818318472</v>
      </c>
      <c r="M371" s="98">
        <v>15357.933654584598</v>
      </c>
      <c r="N371" s="98">
        <v>15590.453571086515</v>
      </c>
      <c r="O371" s="98">
        <v>13771.423843739631</v>
      </c>
      <c r="P371" s="98">
        <v>14330.671272663885</v>
      </c>
      <c r="Q371" s="98">
        <v>13051.541360727659</v>
      </c>
      <c r="R371" s="98">
        <v>13770.822782149853</v>
      </c>
      <c r="S371" s="98">
        <v>11991.079298717155</v>
      </c>
      <c r="T371" s="98">
        <v>11748.398641359827</v>
      </c>
      <c r="U371" s="98">
        <v>9020.2296517736959</v>
      </c>
      <c r="V371" s="98">
        <v>9595.0000865552902</v>
      </c>
      <c r="W371" s="98">
        <v>8807.5829038528864</v>
      </c>
      <c r="X371" s="98">
        <v>5139.2437537365595</v>
      </c>
      <c r="Y371" s="98">
        <v>4056.2489807134011</v>
      </c>
      <c r="DA371" s="63" t="s">
        <v>4227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243.51237674330818</v>
      </c>
      <c r="D372" s="122">
        <f t="shared" si="183"/>
        <v>225.76517826560871</v>
      </c>
      <c r="E372" s="122">
        <f t="shared" si="183"/>
        <v>180.67419599258619</v>
      </c>
      <c r="F372" s="122">
        <f t="shared" si="183"/>
        <v>205.69329890094437</v>
      </c>
      <c r="G372" s="122">
        <f t="shared" si="183"/>
        <v>362.27037939173164</v>
      </c>
      <c r="H372" s="122">
        <f t="shared" si="183"/>
        <v>311.25325095879941</v>
      </c>
      <c r="I372" s="122">
        <f t="shared" si="183"/>
        <v>233.7116613506883</v>
      </c>
      <c r="J372" s="122">
        <f t="shared" si="183"/>
        <v>413.81950079900525</v>
      </c>
      <c r="K372" s="122">
        <f t="shared" si="183"/>
        <v>198.26840612620015</v>
      </c>
      <c r="L372" s="122">
        <f t="shared" si="183"/>
        <v>355.09019045384395</v>
      </c>
      <c r="M372" s="122">
        <f t="shared" si="183"/>
        <v>204.50629274019266</v>
      </c>
      <c r="N372" s="122">
        <f t="shared" si="183"/>
        <v>358.05245100647642</v>
      </c>
      <c r="O372" s="122">
        <f t="shared" si="183"/>
        <v>395.97112343882083</v>
      </c>
      <c r="P372" s="122">
        <f t="shared" si="183"/>
        <v>250.60263291474692</v>
      </c>
      <c r="Q372" s="122">
        <f t="shared" si="183"/>
        <v>358.55865481351799</v>
      </c>
      <c r="R372" s="122">
        <f t="shared" si="183"/>
        <v>210.18815191957904</v>
      </c>
      <c r="S372" s="122">
        <f t="shared" si="183"/>
        <v>136.40817359289713</v>
      </c>
      <c r="T372" s="122">
        <f t="shared" si="183"/>
        <v>280.56333619308072</v>
      </c>
      <c r="U372" s="122">
        <f t="shared" si="183"/>
        <v>309.63060651644605</v>
      </c>
      <c r="V372" s="122">
        <f t="shared" si="183"/>
        <v>684.75483996127423</v>
      </c>
      <c r="W372" s="122">
        <f t="shared" si="183"/>
        <v>721.22323636294152</v>
      </c>
      <c r="X372" s="122">
        <f t="shared" si="183"/>
        <v>174.10357165575741</v>
      </c>
      <c r="Y372" s="122">
        <f t="shared" si="183"/>
        <v>504.56070104433803</v>
      </c>
      <c r="DA372" s="130" t="s">
        <v>4228</v>
      </c>
    </row>
    <row r="373" spans="1:105" ht="12" customHeight="1" x14ac:dyDescent="0.25">
      <c r="A373" s="97" t="s">
        <v>53</v>
      </c>
      <c r="B373" s="98"/>
      <c r="C373" s="98">
        <f>RES_hhdet_in_tesh!C147</f>
        <v>243.51237674330818</v>
      </c>
      <c r="D373" s="98">
        <f>RES_hhdet_in_tesh!D147</f>
        <v>225.76517826560871</v>
      </c>
      <c r="E373" s="98">
        <f>RES_hhdet_in_tesh!E147</f>
        <v>180.67419599258619</v>
      </c>
      <c r="F373" s="98">
        <f>RES_hhdet_in_tesh!F147</f>
        <v>205.69329890094437</v>
      </c>
      <c r="G373" s="98">
        <f>RES_hhdet_in_tesh!G147</f>
        <v>362.27037939173164</v>
      </c>
      <c r="H373" s="98">
        <f>RES_hhdet_in_tesh!H147</f>
        <v>311.25325095879941</v>
      </c>
      <c r="I373" s="98">
        <f>RES_hhdet_in_tesh!I147</f>
        <v>233.7116613506883</v>
      </c>
      <c r="J373" s="98">
        <f>RES_hhdet_in_tesh!J147</f>
        <v>413.81950079900525</v>
      </c>
      <c r="K373" s="98">
        <f>RES_hhdet_in_tesh!K147</f>
        <v>198.26840612620015</v>
      </c>
      <c r="L373" s="98">
        <f>RES_hhdet_in_tesh!L147</f>
        <v>355.09019045384395</v>
      </c>
      <c r="M373" s="98">
        <f>RES_hhdet_in_tesh!M147</f>
        <v>204.50629274019266</v>
      </c>
      <c r="N373" s="98">
        <f>RES_hhdet_in_tesh!N147</f>
        <v>358.05245100647642</v>
      </c>
      <c r="O373" s="98">
        <f>RES_hhdet_in_tesh!O147</f>
        <v>395.97112343882083</v>
      </c>
      <c r="P373" s="98">
        <f>RES_hhdet_in_tesh!P147</f>
        <v>250.60263291474692</v>
      </c>
      <c r="Q373" s="98">
        <f>RES_hhdet_in_tesh!Q147</f>
        <v>358.55865481351799</v>
      </c>
      <c r="R373" s="98">
        <f>RES_hhdet_in_tesh!R147</f>
        <v>210.18815191957904</v>
      </c>
      <c r="S373" s="98">
        <f>RES_hhdet_in_tesh!S147</f>
        <v>136.40817359289713</v>
      </c>
      <c r="T373" s="98">
        <f>RES_hhdet_in_tesh!T147</f>
        <v>280.56333619308072</v>
      </c>
      <c r="U373" s="98">
        <f>RES_hhdet_in_tesh!U147</f>
        <v>309.63060651644605</v>
      </c>
      <c r="V373" s="98">
        <f>RES_hhdet_in_tesh!V147</f>
        <v>684.75483996127423</v>
      </c>
      <c r="W373" s="98">
        <f>RES_hhdet_in_tesh!W147</f>
        <v>721.22323636294152</v>
      </c>
      <c r="X373" s="98">
        <f>RES_hhdet_in_tesh!X147</f>
        <v>174.10357165575741</v>
      </c>
      <c r="Y373" s="98">
        <f>RES_hhdet_in_tesh!Y147</f>
        <v>504.56070104433803</v>
      </c>
      <c r="DA373" s="63" t="s">
        <v>4229</v>
      </c>
    </row>
    <row r="374" spans="1:105" ht="12" customHeight="1" x14ac:dyDescent="0.25">
      <c r="A374" s="121" t="s">
        <v>55</v>
      </c>
      <c r="B374" s="122"/>
      <c r="C374" s="122">
        <v>1446.7600789196581</v>
      </c>
      <c r="D374" s="122">
        <v>1450.1973536725384</v>
      </c>
      <c r="E374" s="122">
        <v>1422.6417510865124</v>
      </c>
      <c r="F374" s="122">
        <v>1417.776539101814</v>
      </c>
      <c r="G374" s="122">
        <v>1466.4611486950998</v>
      </c>
      <c r="H374" s="122">
        <v>1462.9523980200572</v>
      </c>
      <c r="I374" s="122">
        <v>1422.0220220590729</v>
      </c>
      <c r="J374" s="122">
        <v>1399.8496981437099</v>
      </c>
      <c r="K374" s="122">
        <v>1435.0691088925491</v>
      </c>
      <c r="L374" s="122">
        <v>1433.1062038690357</v>
      </c>
      <c r="M374" s="122">
        <v>1500.344543362929</v>
      </c>
      <c r="N374" s="122">
        <v>1494.93851619885</v>
      </c>
      <c r="O374" s="122">
        <v>1484.0714959322461</v>
      </c>
      <c r="P374" s="122">
        <v>1450.0639837411961</v>
      </c>
      <c r="Q374" s="122">
        <v>1426.9392163722052</v>
      </c>
      <c r="R374" s="122">
        <v>1416.6822048307936</v>
      </c>
      <c r="S374" s="122">
        <v>1366.855227928801</v>
      </c>
      <c r="T374" s="122">
        <v>1322.8940987995713</v>
      </c>
      <c r="U374" s="122">
        <v>1278.922578424359</v>
      </c>
      <c r="V374" s="122">
        <v>1266.8350334297515</v>
      </c>
      <c r="W374" s="122">
        <v>1216.2555232441739</v>
      </c>
      <c r="X374" s="122">
        <v>1108.9680156577365</v>
      </c>
      <c r="Y374" s="122">
        <v>1087.414619001152</v>
      </c>
      <c r="DA374" s="130" t="s">
        <v>4230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X375" s="98">
        <v>0</v>
      </c>
      <c r="Y375" s="98">
        <v>0</v>
      </c>
      <c r="DA375" s="63" t="s">
        <v>4231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X376" s="98">
        <v>0</v>
      </c>
      <c r="Y376" s="98">
        <v>0</v>
      </c>
      <c r="DA376" s="63" t="s">
        <v>4232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4233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4234</v>
      </c>
    </row>
    <row r="379" spans="1:105" ht="12" customHeight="1" x14ac:dyDescent="0.25">
      <c r="A379" s="106" t="s">
        <v>122</v>
      </c>
      <c r="B379" s="101"/>
      <c r="C379" s="101">
        <v>1446.760054656901</v>
      </c>
      <c r="D379" s="101">
        <v>1450.1974055895255</v>
      </c>
      <c r="E379" s="101">
        <v>1422.6419310783206</v>
      </c>
      <c r="F379" s="101">
        <v>1417.7765011074105</v>
      </c>
      <c r="G379" s="101">
        <v>1466.4606033513787</v>
      </c>
      <c r="H379" s="101">
        <v>1462.9491476278156</v>
      </c>
      <c r="I379" s="101">
        <v>1422.0197330514814</v>
      </c>
      <c r="J379" s="101">
        <v>1399.8420691580191</v>
      </c>
      <c r="K379" s="101">
        <v>1435.0660415025559</v>
      </c>
      <c r="L379" s="101">
        <v>1433.1035238894383</v>
      </c>
      <c r="M379" s="101">
        <v>1500.343423256601</v>
      </c>
      <c r="N379" s="101">
        <v>1494.9371838137429</v>
      </c>
      <c r="O379" s="101">
        <v>1484.0672629778473</v>
      </c>
      <c r="P379" s="101">
        <v>1450.044989953504</v>
      </c>
      <c r="Q379" s="101">
        <v>1426.9216752492162</v>
      </c>
      <c r="R379" s="101">
        <v>1416.6582570595835</v>
      </c>
      <c r="S379" s="101">
        <v>1366.8385712529662</v>
      </c>
      <c r="T379" s="101">
        <v>1322.8758957117914</v>
      </c>
      <c r="U379" s="101">
        <v>1278.9082488239901</v>
      </c>
      <c r="V379" s="101">
        <v>1266.8199391488706</v>
      </c>
      <c r="W379" s="101">
        <v>1216.2420011784784</v>
      </c>
      <c r="X379" s="101">
        <v>1108.9517032839242</v>
      </c>
      <c r="Y379" s="101">
        <v>1087.4015564944702</v>
      </c>
      <c r="DA379" s="131" t="s">
        <v>4235</v>
      </c>
    </row>
    <row r="380" spans="1:105" ht="12" customHeight="1" x14ac:dyDescent="0.25">
      <c r="A380" s="107" t="s">
        <v>121</v>
      </c>
      <c r="B380" s="104"/>
      <c r="C380" s="104">
        <v>1446.7615475568834</v>
      </c>
      <c r="D380" s="104">
        <v>1450.1936691700785</v>
      </c>
      <c r="E380" s="104">
        <v>1422.6279991317701</v>
      </c>
      <c r="F380" s="104">
        <v>1417.7787219599204</v>
      </c>
      <c r="G380" s="104">
        <v>1466.485914641207</v>
      </c>
      <c r="H380" s="104">
        <v>1463.0322243842559</v>
      </c>
      <c r="I380" s="104">
        <v>1422.1023886401465</v>
      </c>
      <c r="J380" s="104">
        <v>1400.0095330090721</v>
      </c>
      <c r="K380" s="104">
        <v>1435.1846894123869</v>
      </c>
      <c r="L380" s="104">
        <v>1433.1856480847377</v>
      </c>
      <c r="M380" s="104">
        <v>1500.3793940785897</v>
      </c>
      <c r="N380" s="104">
        <v>1494.9705839693268</v>
      </c>
      <c r="O380" s="104">
        <v>1484.1525831317526</v>
      </c>
      <c r="P380" s="104">
        <v>1450.3445027128346</v>
      </c>
      <c r="Q380" s="104">
        <v>1427.2619540130668</v>
      </c>
      <c r="R380" s="104">
        <v>1417.0216075934725</v>
      </c>
      <c r="S380" s="104">
        <v>1367.1156524049154</v>
      </c>
      <c r="T380" s="104">
        <v>1323.1180696957808</v>
      </c>
      <c r="U380" s="104">
        <v>1279.1041189695757</v>
      </c>
      <c r="V380" s="104">
        <v>1266.999002013147</v>
      </c>
      <c r="W380" s="104">
        <v>1216.4153665365579</v>
      </c>
      <c r="X380" s="104">
        <v>1109.1499088265186</v>
      </c>
      <c r="Y380" s="104">
        <v>1087.5571424448306</v>
      </c>
      <c r="DA380" s="132" t="s">
        <v>4236</v>
      </c>
    </row>
    <row r="381" spans="1:105" ht="12" customHeight="1" x14ac:dyDescent="0.25">
      <c r="A381" s="108" t="s">
        <v>53</v>
      </c>
      <c r="B381" s="98"/>
      <c r="C381" s="98">
        <v>1154.7143329230778</v>
      </c>
      <c r="D381" s="98">
        <v>1160.3600300559106</v>
      </c>
      <c r="E381" s="98">
        <v>1133.0119532183342</v>
      </c>
      <c r="F381" s="98">
        <v>1130.6479730685603</v>
      </c>
      <c r="G381" s="98">
        <v>1174.5655881034622</v>
      </c>
      <c r="H381" s="98">
        <v>1170.8232904398205</v>
      </c>
      <c r="I381" s="98">
        <v>1154.2240825548824</v>
      </c>
      <c r="J381" s="98">
        <v>1125.4614841182445</v>
      </c>
      <c r="K381" s="98">
        <v>1154.1763170321458</v>
      </c>
      <c r="L381" s="98">
        <v>1148.9056749997096</v>
      </c>
      <c r="M381" s="98">
        <v>1207.1765849213107</v>
      </c>
      <c r="N381" s="98">
        <v>1201.6651916619946</v>
      </c>
      <c r="O381" s="98">
        <v>1191.3479696276124</v>
      </c>
      <c r="P381" s="98">
        <v>1165.1114617006103</v>
      </c>
      <c r="Q381" s="98">
        <v>1144.7530720684172</v>
      </c>
      <c r="R381" s="98">
        <v>1139.5892534683837</v>
      </c>
      <c r="S381" s="98">
        <v>1099.5597444537407</v>
      </c>
      <c r="T381" s="98">
        <v>1065.2492291223118</v>
      </c>
      <c r="U381" s="98">
        <v>1028.701797205224</v>
      </c>
      <c r="V381" s="98">
        <v>1017.956359731751</v>
      </c>
      <c r="W381" s="98">
        <v>966.17514291008126</v>
      </c>
      <c r="X381" s="98">
        <v>880.80599258510631</v>
      </c>
      <c r="Y381" s="98">
        <v>877.71489902692724</v>
      </c>
      <c r="DA381" s="63" t="s">
        <v>4237</v>
      </c>
    </row>
    <row r="382" spans="1:105" ht="12" customHeight="1" x14ac:dyDescent="0.25">
      <c r="A382" s="108" t="s">
        <v>52</v>
      </c>
      <c r="B382" s="98"/>
      <c r="C382" s="98">
        <v>292.04721463380565</v>
      </c>
      <c r="D382" s="98">
        <v>289.83363911416785</v>
      </c>
      <c r="E382" s="98">
        <v>289.61604591343598</v>
      </c>
      <c r="F382" s="98">
        <v>287.13074889135999</v>
      </c>
      <c r="G382" s="98">
        <v>291.9203265377447</v>
      </c>
      <c r="H382" s="98">
        <v>292.20893394443527</v>
      </c>
      <c r="I382" s="98">
        <v>267.87830608526417</v>
      </c>
      <c r="J382" s="98">
        <v>274.54804889082749</v>
      </c>
      <c r="K382" s="98">
        <v>281.0083723802411</v>
      </c>
      <c r="L382" s="98">
        <v>284.27997308502836</v>
      </c>
      <c r="M382" s="98">
        <v>293.20280915727886</v>
      </c>
      <c r="N382" s="98">
        <v>293.30539230733223</v>
      </c>
      <c r="O382" s="98">
        <v>292.80461350414015</v>
      </c>
      <c r="P382" s="98">
        <v>285.23304101222431</v>
      </c>
      <c r="Q382" s="98">
        <v>282.50888194464972</v>
      </c>
      <c r="R382" s="98">
        <v>277.43235412508886</v>
      </c>
      <c r="S382" s="98">
        <v>267.55590795117485</v>
      </c>
      <c r="T382" s="98">
        <v>257.86884057346907</v>
      </c>
      <c r="U382" s="98">
        <v>250.40232176435183</v>
      </c>
      <c r="V382" s="98">
        <v>249.04264228139584</v>
      </c>
      <c r="W382" s="98">
        <v>250.24022362647673</v>
      </c>
      <c r="X382" s="98">
        <v>228.3439162414123</v>
      </c>
      <c r="Y382" s="98">
        <v>209.84224341790343</v>
      </c>
      <c r="DA382" s="63" t="s">
        <v>4238</v>
      </c>
    </row>
    <row r="383" spans="1:105" ht="12" customHeight="1" x14ac:dyDescent="0.25">
      <c r="A383" s="121" t="s">
        <v>54</v>
      </c>
      <c r="B383" s="122"/>
      <c r="C383" s="122">
        <v>147.85355156553456</v>
      </c>
      <c r="D383" s="122">
        <v>147.83421798599625</v>
      </c>
      <c r="E383" s="122">
        <v>150.28571471496141</v>
      </c>
      <c r="F383" s="122">
        <v>148.55748087380661</v>
      </c>
      <c r="G383" s="122">
        <v>153.6563062408338</v>
      </c>
      <c r="H383" s="122">
        <v>151.43357499983088</v>
      </c>
      <c r="I383" s="122">
        <v>152.55987316275181</v>
      </c>
      <c r="J383" s="122">
        <v>161.8670460539754</v>
      </c>
      <c r="K383" s="122">
        <v>173.46611474018636</v>
      </c>
      <c r="L383" s="122">
        <v>175.78491501169947</v>
      </c>
      <c r="M383" s="122">
        <v>177.73683432368503</v>
      </c>
      <c r="N383" s="122">
        <v>185.46731846491454</v>
      </c>
      <c r="O383" s="122">
        <v>185.68629869301049</v>
      </c>
      <c r="P383" s="122">
        <v>184.68515198333091</v>
      </c>
      <c r="Q383" s="122">
        <v>187.29806446721474</v>
      </c>
      <c r="R383" s="122">
        <v>185.68022784319805</v>
      </c>
      <c r="S383" s="122">
        <v>185.80087788111783</v>
      </c>
      <c r="T383" s="122">
        <v>190.13930293459688</v>
      </c>
      <c r="U383" s="122">
        <v>190.99662274369285</v>
      </c>
      <c r="V383" s="122">
        <v>254.74176880850916</v>
      </c>
      <c r="W383" s="122">
        <v>251.55133130506024</v>
      </c>
      <c r="X383" s="122">
        <v>230.96922966356502</v>
      </c>
      <c r="Y383" s="122">
        <v>213.01340889587033</v>
      </c>
      <c r="DA383" s="130" t="s">
        <v>4239</v>
      </c>
    </row>
    <row r="384" spans="1:105" ht="12" customHeight="1" x14ac:dyDescent="0.25">
      <c r="A384" s="97" t="s">
        <v>50</v>
      </c>
      <c r="B384" s="98"/>
      <c r="C384" s="98">
        <v>162.97266499979469</v>
      </c>
      <c r="D384" s="98">
        <v>153.70583106130994</v>
      </c>
      <c r="E384" s="98">
        <v>175.15966150967125</v>
      </c>
      <c r="F384" s="98">
        <v>149.92945650174499</v>
      </c>
      <c r="G384" s="98">
        <v>186.06739999210865</v>
      </c>
      <c r="H384" s="98">
        <v>98.041969980423303</v>
      </c>
      <c r="I384" s="98">
        <v>131.19275158951871</v>
      </c>
      <c r="J384" s="98">
        <v>184.71360376388242</v>
      </c>
      <c r="K384" s="98">
        <v>216.53128710983097</v>
      </c>
      <c r="L384" s="98">
        <v>170.28627824926713</v>
      </c>
      <c r="M384" s="98">
        <v>165.22114432762569</v>
      </c>
      <c r="N384" s="98">
        <v>138.56612423730331</v>
      </c>
      <c r="O384" s="98">
        <v>189.12646954515091</v>
      </c>
      <c r="P384" s="98">
        <v>180.85900684570777</v>
      </c>
      <c r="Q384" s="98">
        <v>222.92347488759887</v>
      </c>
      <c r="R384" s="98">
        <v>177.37438037889225</v>
      </c>
      <c r="S384" s="98">
        <v>182.6351564607196</v>
      </c>
      <c r="T384" s="98">
        <v>190.26063437712372</v>
      </c>
      <c r="U384" s="98">
        <v>193.74258240104359</v>
      </c>
      <c r="V384" s="98">
        <v>251.94795758406059</v>
      </c>
      <c r="W384" s="98">
        <v>265.50293949731201</v>
      </c>
      <c r="X384" s="98">
        <v>233.31266220095827</v>
      </c>
      <c r="Y384" s="98">
        <v>197.86231404133892</v>
      </c>
      <c r="DA384" s="63" t="s">
        <v>4240</v>
      </c>
    </row>
    <row r="385" spans="1:105" ht="12" customHeight="1" x14ac:dyDescent="0.25">
      <c r="A385" s="109" t="s">
        <v>120</v>
      </c>
      <c r="B385" s="33"/>
      <c r="C385" s="33">
        <v>145.50980251020155</v>
      </c>
      <c r="D385" s="33">
        <v>146.98387628156254</v>
      </c>
      <c r="E385" s="33">
        <v>146.76525840124773</v>
      </c>
      <c r="F385" s="33">
        <v>148.44814468976395</v>
      </c>
      <c r="G385" s="33">
        <v>150.84979298286339</v>
      </c>
      <c r="H385" s="33">
        <v>155.69635166927284</v>
      </c>
      <c r="I385" s="33">
        <v>155.00814840438161</v>
      </c>
      <c r="J385" s="33">
        <v>157.82549288509239</v>
      </c>
      <c r="K385" s="33">
        <v>168.33186579207026</v>
      </c>
      <c r="L385" s="33">
        <v>176.04411649931785</v>
      </c>
      <c r="M385" s="33">
        <v>177.8775889179426</v>
      </c>
      <c r="N385" s="33">
        <v>186.59211937970994</v>
      </c>
      <c r="O385" s="33">
        <v>185.41396149945601</v>
      </c>
      <c r="P385" s="33">
        <v>185.15900440565994</v>
      </c>
      <c r="Q385" s="33">
        <v>183.62458141237093</v>
      </c>
      <c r="R385" s="33">
        <v>186.48255072680115</v>
      </c>
      <c r="S385" s="33">
        <v>185.95884600781494</v>
      </c>
      <c r="T385" s="33">
        <v>190.13600613945007</v>
      </c>
      <c r="U385" s="33">
        <v>190.9008688431168</v>
      </c>
      <c r="V385" s="33">
        <v>254.87114582458233</v>
      </c>
      <c r="W385" s="33">
        <v>250.7642018733643</v>
      </c>
      <c r="X385" s="33">
        <v>230.87088089771495</v>
      </c>
      <c r="Y385" s="33">
        <v>213.44230053042139</v>
      </c>
      <c r="DA385" s="60" t="s">
        <v>4241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7.9946790673198933</v>
      </c>
      <c r="D387" s="117">
        <f t="shared" si="184"/>
        <v>7.1058055463608039</v>
      </c>
      <c r="E387" s="117">
        <f t="shared" si="184"/>
        <v>7.9352367903637333</v>
      </c>
      <c r="F387" s="117">
        <f t="shared" si="184"/>
        <v>4.0429509765602303</v>
      </c>
      <c r="G387" s="117">
        <f t="shared" si="184"/>
        <v>5.4163427022544726</v>
      </c>
      <c r="H387" s="117">
        <f t="shared" si="184"/>
        <v>2.6474965016093628</v>
      </c>
      <c r="I387" s="117">
        <f t="shared" si="184"/>
        <v>4.9250413569897775</v>
      </c>
      <c r="J387" s="117">
        <f t="shared" si="184"/>
        <v>10.137223618828438</v>
      </c>
      <c r="K387" s="117">
        <f t="shared" si="184"/>
        <v>8.4202000028781843</v>
      </c>
      <c r="L387" s="117">
        <f t="shared" si="184"/>
        <v>2.7980717092061456</v>
      </c>
      <c r="M387" s="117">
        <f t="shared" si="184"/>
        <v>0.67060673089885847</v>
      </c>
      <c r="N387" s="117">
        <f t="shared" si="184"/>
        <v>1.1843497911985124</v>
      </c>
      <c r="O387" s="117">
        <f t="shared" si="184"/>
        <v>5.0628946183835275</v>
      </c>
      <c r="P387" s="117">
        <f t="shared" si="184"/>
        <v>7.272365647049349</v>
      </c>
      <c r="Q387" s="117">
        <f t="shared" si="184"/>
        <v>7.6002099836124151</v>
      </c>
      <c r="R387" s="117">
        <f t="shared" ref="R387:V387" si="185">R388+R390+R392+R401</f>
        <v>5.6922763789837765</v>
      </c>
      <c r="S387" s="117">
        <f t="shared" si="185"/>
        <v>3.1572802352782179</v>
      </c>
      <c r="T387" s="117">
        <f t="shared" si="185"/>
        <v>1.8274284086015644</v>
      </c>
      <c r="U387" s="117">
        <f t="shared" si="185"/>
        <v>2.3665836325689469</v>
      </c>
      <c r="V387" s="117">
        <f t="shared" si="185"/>
        <v>4.0377468735932958</v>
      </c>
      <c r="W387" s="117">
        <f t="shared" ref="W387:Y387" si="186">W388+W390+W392+W401</f>
        <v>5.1315256243934391</v>
      </c>
      <c r="X387" s="117">
        <f t="shared" si="186"/>
        <v>3.3988078132743342</v>
      </c>
      <c r="Y387" s="117">
        <f t="shared" si="186"/>
        <v>1.9698956642450665</v>
      </c>
      <c r="DA387" s="129" t="s">
        <v>4392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4393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4394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4395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4396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X392" s="122">
        <v>0</v>
      </c>
      <c r="Y392" s="122">
        <v>0</v>
      </c>
      <c r="DA392" s="130" t="s">
        <v>4397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4398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4399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4400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4401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4402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4403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4404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4405</v>
      </c>
    </row>
    <row r="401" spans="1:105" ht="12" customHeight="1" x14ac:dyDescent="0.25">
      <c r="A401" s="121" t="s">
        <v>54</v>
      </c>
      <c r="B401" s="122"/>
      <c r="C401" s="122">
        <v>7.9946790673198933</v>
      </c>
      <c r="D401" s="122">
        <v>7.1058055463608039</v>
      </c>
      <c r="E401" s="122">
        <v>7.9352367903637333</v>
      </c>
      <c r="F401" s="122">
        <v>4.0429509765602303</v>
      </c>
      <c r="G401" s="122">
        <v>5.4163427022544726</v>
      </c>
      <c r="H401" s="122">
        <v>2.6474965016093628</v>
      </c>
      <c r="I401" s="122">
        <v>4.9250413569897775</v>
      </c>
      <c r="J401" s="122">
        <v>10.137223618828438</v>
      </c>
      <c r="K401" s="122">
        <v>8.4202000028781843</v>
      </c>
      <c r="L401" s="122">
        <v>2.7980717092061456</v>
      </c>
      <c r="M401" s="122">
        <v>0.67060673089885847</v>
      </c>
      <c r="N401" s="122">
        <v>1.1843497911985124</v>
      </c>
      <c r="O401" s="122">
        <v>5.0628946183835275</v>
      </c>
      <c r="P401" s="122">
        <v>7.272365647049349</v>
      </c>
      <c r="Q401" s="122">
        <v>7.6002099836124151</v>
      </c>
      <c r="R401" s="122">
        <v>5.6922763789837765</v>
      </c>
      <c r="S401" s="122">
        <v>3.1572802352782179</v>
      </c>
      <c r="T401" s="122">
        <v>1.8274284086015644</v>
      </c>
      <c r="U401" s="122">
        <v>2.3665836325689469</v>
      </c>
      <c r="V401" s="122">
        <v>4.0377468735932958</v>
      </c>
      <c r="W401" s="122">
        <v>5.1315256243934391</v>
      </c>
      <c r="X401" s="122">
        <v>3.3988078132743342</v>
      </c>
      <c r="Y401" s="122">
        <v>1.9698956642450665</v>
      </c>
      <c r="DA401" s="130" t="s">
        <v>4406</v>
      </c>
    </row>
    <row r="402" spans="1:105" ht="12" customHeight="1" x14ac:dyDescent="0.25">
      <c r="A402" s="97" t="s">
        <v>50</v>
      </c>
      <c r="B402" s="98"/>
      <c r="C402" s="98">
        <v>59.566949321372668</v>
      </c>
      <c r="D402" s="98">
        <v>56.171422978865728</v>
      </c>
      <c r="E402" s="98">
        <v>64.002019087320264</v>
      </c>
      <c r="F402" s="98">
        <v>54.774831308386801</v>
      </c>
      <c r="G402" s="98">
        <v>67.967121898914215</v>
      </c>
      <c r="H402" s="98">
        <v>35.807593420947924</v>
      </c>
      <c r="I402" s="98">
        <v>47.907936269551243</v>
      </c>
      <c r="J402" s="98">
        <v>67.442090027354212</v>
      </c>
      <c r="K402" s="98">
        <v>79.047348817678767</v>
      </c>
      <c r="L402" s="98">
        <v>62.155678432569971</v>
      </c>
      <c r="M402" s="98">
        <v>60.299963750972175</v>
      </c>
      <c r="N402" s="98">
        <v>50.568573132211853</v>
      </c>
      <c r="O402" s="98">
        <v>69.017517438338984</v>
      </c>
      <c r="P402" s="98">
        <v>65.993446617183039</v>
      </c>
      <c r="Q402" s="98">
        <v>81.306987966505474</v>
      </c>
      <c r="R402" s="98">
        <v>64.620147308189601</v>
      </c>
      <c r="S402" s="98">
        <v>66.429978848618603</v>
      </c>
      <c r="T402" s="98">
        <v>69.081993844675807</v>
      </c>
      <c r="U402" s="98">
        <v>70.233721594430023</v>
      </c>
      <c r="V402" s="98">
        <v>91.230224172225874</v>
      </c>
      <c r="W402" s="98">
        <v>96.086115882541563</v>
      </c>
      <c r="X402" s="98">
        <v>84.384845097349995</v>
      </c>
      <c r="Y402" s="98">
        <v>71.558746688929503</v>
      </c>
      <c r="DA402" s="63" t="s">
        <v>4407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4408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101.96169967750501</v>
      </c>
      <c r="D405" s="118">
        <f t="shared" si="189"/>
        <v>97.370273102503504</v>
      </c>
      <c r="E405" s="118">
        <f t="shared" si="189"/>
        <v>95.918845146647058</v>
      </c>
      <c r="F405" s="118">
        <f t="shared" si="189"/>
        <v>87.300840270151625</v>
      </c>
      <c r="G405" s="118">
        <f t="shared" si="189"/>
        <v>81.010683644658002</v>
      </c>
      <c r="H405" s="118">
        <f t="shared" si="189"/>
        <v>77.587082066132282</v>
      </c>
      <c r="I405" s="118">
        <f t="shared" si="189"/>
        <v>73.401866663169429</v>
      </c>
      <c r="J405" s="118">
        <f t="shared" si="189"/>
        <v>72.778327488645544</v>
      </c>
      <c r="K405" s="118">
        <f t="shared" si="189"/>
        <v>73.970610194693577</v>
      </c>
      <c r="L405" s="118">
        <f t="shared" si="189"/>
        <v>76.526985757863187</v>
      </c>
      <c r="M405" s="118">
        <f t="shared" si="189"/>
        <v>60.671055925149076</v>
      </c>
      <c r="N405" s="118">
        <f t="shared" si="189"/>
        <v>64.485033105102659</v>
      </c>
      <c r="O405" s="118">
        <f t="shared" si="189"/>
        <v>59.307642132017044</v>
      </c>
      <c r="P405" s="118">
        <f t="shared" si="189"/>
        <v>52.375520621911079</v>
      </c>
      <c r="Q405" s="118">
        <f t="shared" si="189"/>
        <v>49.789008768566077</v>
      </c>
      <c r="R405" s="118">
        <f t="shared" ref="R405:V405" si="190">R406+R408+R410+R419</f>
        <v>51.314756817921499</v>
      </c>
      <c r="S405" s="118">
        <f t="shared" si="190"/>
        <v>51.021078132330175</v>
      </c>
      <c r="T405" s="118">
        <f t="shared" si="190"/>
        <v>47.332663066036133</v>
      </c>
      <c r="U405" s="118">
        <f t="shared" si="190"/>
        <v>51.232061426539573</v>
      </c>
      <c r="V405" s="118">
        <f t="shared" si="190"/>
        <v>40.318805919010153</v>
      </c>
      <c r="W405" s="118">
        <f t="shared" ref="W405:Y405" si="191">W406+W408+W410+W419</f>
        <v>42.756945972883528</v>
      </c>
      <c r="X405" s="118">
        <f t="shared" si="191"/>
        <v>46.604315342248974</v>
      </c>
      <c r="Y405" s="118">
        <f t="shared" si="191"/>
        <v>42.613148141468393</v>
      </c>
      <c r="DA405" s="129" t="s">
        <v>4560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81.102843202264268</v>
      </c>
      <c r="D406" s="123">
        <f t="shared" si="192"/>
        <v>76.851288257143779</v>
      </c>
      <c r="E406" s="123">
        <f t="shared" si="192"/>
        <v>76.298555939478177</v>
      </c>
      <c r="F406" s="123">
        <f t="shared" si="192"/>
        <v>67.981039778510549</v>
      </c>
      <c r="G406" s="123">
        <f t="shared" si="192"/>
        <v>63.291595985583598</v>
      </c>
      <c r="H406" s="123">
        <f t="shared" si="192"/>
        <v>60.168674341910311</v>
      </c>
      <c r="I406" s="123">
        <f t="shared" si="192"/>
        <v>56.817554251435503</v>
      </c>
      <c r="J406" s="123">
        <f t="shared" si="192"/>
        <v>53.486750306441394</v>
      </c>
      <c r="K406" s="123">
        <f t="shared" si="192"/>
        <v>53.950161957398002</v>
      </c>
      <c r="L406" s="123">
        <f t="shared" si="192"/>
        <v>56.938998711859554</v>
      </c>
      <c r="M406" s="123">
        <f t="shared" si="192"/>
        <v>43.820474355459908</v>
      </c>
      <c r="N406" s="123">
        <f t="shared" si="192"/>
        <v>45.96525987953639</v>
      </c>
      <c r="O406" s="123">
        <f t="shared" si="192"/>
        <v>40.141815996342203</v>
      </c>
      <c r="P406" s="123">
        <f t="shared" si="192"/>
        <v>35.805044201669325</v>
      </c>
      <c r="Q406" s="123">
        <f t="shared" si="192"/>
        <v>32.689202832902531</v>
      </c>
      <c r="R406" s="123">
        <f t="shared" si="192"/>
        <v>34.69651900416801</v>
      </c>
      <c r="S406" s="123">
        <f t="shared" si="192"/>
        <v>33.503440959365307</v>
      </c>
      <c r="T406" s="123">
        <f t="shared" si="192"/>
        <v>31.083378206687563</v>
      </c>
      <c r="U406" s="123">
        <f t="shared" si="192"/>
        <v>30.902471050802145</v>
      </c>
      <c r="V406" s="123">
        <f t="shared" si="192"/>
        <v>24.260204380661161</v>
      </c>
      <c r="W406" s="123">
        <f t="shared" si="192"/>
        <v>25.066269293816401</v>
      </c>
      <c r="X406" s="123">
        <f t="shared" si="192"/>
        <v>22.81294796356708</v>
      </c>
      <c r="Y406" s="123">
        <f t="shared" si="192"/>
        <v>18.094528475603852</v>
      </c>
      <c r="DA406" s="130" t="s">
        <v>4561</v>
      </c>
    </row>
    <row r="407" spans="1:105" ht="12" customHeight="1" x14ac:dyDescent="0.25">
      <c r="A407" s="97" t="s">
        <v>53</v>
      </c>
      <c r="B407" s="99"/>
      <c r="C407" s="99">
        <v>81.102843202264268</v>
      </c>
      <c r="D407" s="99">
        <v>76.851288257143779</v>
      </c>
      <c r="E407" s="99">
        <v>76.298555939478177</v>
      </c>
      <c r="F407" s="99">
        <v>67.981039778510549</v>
      </c>
      <c r="G407" s="99">
        <v>63.291595985583598</v>
      </c>
      <c r="H407" s="99">
        <v>60.168674341910311</v>
      </c>
      <c r="I407" s="99">
        <v>56.817554251435503</v>
      </c>
      <c r="J407" s="99">
        <v>53.486750306441394</v>
      </c>
      <c r="K407" s="99">
        <v>53.950161957398002</v>
      </c>
      <c r="L407" s="99">
        <v>56.938998711859554</v>
      </c>
      <c r="M407" s="99">
        <v>43.820474355459908</v>
      </c>
      <c r="N407" s="99">
        <v>45.96525987953639</v>
      </c>
      <c r="O407" s="99">
        <v>40.141815996342203</v>
      </c>
      <c r="P407" s="99">
        <v>35.805044201669325</v>
      </c>
      <c r="Q407" s="99">
        <v>32.689202832902531</v>
      </c>
      <c r="R407" s="99">
        <v>34.69651900416801</v>
      </c>
      <c r="S407" s="99">
        <v>33.503440959365307</v>
      </c>
      <c r="T407" s="99">
        <v>31.083378206687563</v>
      </c>
      <c r="U407" s="99">
        <v>30.902471050802145</v>
      </c>
      <c r="V407" s="99">
        <v>24.260204380661161</v>
      </c>
      <c r="W407" s="99">
        <v>25.066269293816401</v>
      </c>
      <c r="X407" s="99">
        <v>22.81294796356708</v>
      </c>
      <c r="Y407" s="99">
        <v>18.094528475603852</v>
      </c>
      <c r="DA407" s="63" t="s">
        <v>4562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0.8837224252507111</v>
      </c>
      <c r="D408" s="123">
        <f t="shared" si="193"/>
        <v>0.77431040839865073</v>
      </c>
      <c r="E408" s="123">
        <f t="shared" si="193"/>
        <v>0.58212385778350639</v>
      </c>
      <c r="F408" s="123">
        <f t="shared" si="193"/>
        <v>0.62879712496456108</v>
      </c>
      <c r="G408" s="123">
        <f t="shared" si="193"/>
        <v>0.92503012196031276</v>
      </c>
      <c r="H408" s="123">
        <f t="shared" si="193"/>
        <v>0.76317454809615548</v>
      </c>
      <c r="I408" s="123">
        <f t="shared" si="193"/>
        <v>0.54468542823170296</v>
      </c>
      <c r="J408" s="123">
        <f t="shared" si="193"/>
        <v>1.0650886362114884</v>
      </c>
      <c r="K408" s="123">
        <f t="shared" si="193"/>
        <v>0.51224384709514748</v>
      </c>
      <c r="L408" s="123">
        <f t="shared" si="193"/>
        <v>0.8538257832949655</v>
      </c>
      <c r="M408" s="123">
        <f t="shared" si="193"/>
        <v>0.39988349504676024</v>
      </c>
      <c r="N408" s="123">
        <f t="shared" si="193"/>
        <v>0.72903395973567697</v>
      </c>
      <c r="O408" s="123">
        <f t="shared" si="193"/>
        <v>0.80616696617270267</v>
      </c>
      <c r="P408" s="123">
        <f t="shared" si="193"/>
        <v>0.44305816845945989</v>
      </c>
      <c r="Q408" s="123">
        <f t="shared" si="193"/>
        <v>0.64165429092931059</v>
      </c>
      <c r="R408" s="123">
        <f t="shared" si="193"/>
        <v>0.37568576624321504</v>
      </c>
      <c r="S408" s="123">
        <f t="shared" si="193"/>
        <v>0.27015820757632059</v>
      </c>
      <c r="T408" s="123">
        <f t="shared" si="193"/>
        <v>0.52570894126300738</v>
      </c>
      <c r="U408" s="123">
        <f t="shared" si="193"/>
        <v>0.75051726101431149</v>
      </c>
      <c r="V408" s="123">
        <f t="shared" si="193"/>
        <v>1.2250452120455455</v>
      </c>
      <c r="W408" s="123">
        <f t="shared" si="193"/>
        <v>1.4612558260597277</v>
      </c>
      <c r="X408" s="123">
        <f t="shared" si="193"/>
        <v>0.55548479443359944</v>
      </c>
      <c r="Y408" s="123">
        <f t="shared" si="193"/>
        <v>1.6354185194641133</v>
      </c>
      <c r="DA408" s="130" t="s">
        <v>4563</v>
      </c>
    </row>
    <row r="409" spans="1:105" ht="12" customHeight="1" x14ac:dyDescent="0.25">
      <c r="A409" s="97" t="s">
        <v>53</v>
      </c>
      <c r="B409" s="99"/>
      <c r="C409" s="99">
        <f>RES_hhdet_in_fecs!C147</f>
        <v>0.8837224252507111</v>
      </c>
      <c r="D409" s="99">
        <f>RES_hhdet_in_fecs!D147</f>
        <v>0.77431040839865073</v>
      </c>
      <c r="E409" s="99">
        <f>RES_hhdet_in_fecs!E147</f>
        <v>0.58212385778350639</v>
      </c>
      <c r="F409" s="99">
        <f>RES_hhdet_in_fecs!F147</f>
        <v>0.62879712496456108</v>
      </c>
      <c r="G409" s="99">
        <f>RES_hhdet_in_fecs!G147</f>
        <v>0.92503012196031276</v>
      </c>
      <c r="H409" s="99">
        <f>RES_hhdet_in_fecs!H147</f>
        <v>0.76317454809615548</v>
      </c>
      <c r="I409" s="99">
        <f>RES_hhdet_in_fecs!I147</f>
        <v>0.54468542823170296</v>
      </c>
      <c r="J409" s="99">
        <f>RES_hhdet_in_fecs!J147</f>
        <v>1.0650886362114884</v>
      </c>
      <c r="K409" s="99">
        <f>RES_hhdet_in_fecs!K147</f>
        <v>0.51224384709514748</v>
      </c>
      <c r="L409" s="99">
        <f>RES_hhdet_in_fecs!L147</f>
        <v>0.8538257832949655</v>
      </c>
      <c r="M409" s="99">
        <f>RES_hhdet_in_fecs!M147</f>
        <v>0.39988349504676024</v>
      </c>
      <c r="N409" s="99">
        <f>RES_hhdet_in_fecs!N147</f>
        <v>0.72903395973567697</v>
      </c>
      <c r="O409" s="99">
        <f>RES_hhdet_in_fecs!O147</f>
        <v>0.80616696617270267</v>
      </c>
      <c r="P409" s="99">
        <f>RES_hhdet_in_fecs!P147</f>
        <v>0.44305816845945989</v>
      </c>
      <c r="Q409" s="99">
        <f>RES_hhdet_in_fecs!Q147</f>
        <v>0.64165429092931059</v>
      </c>
      <c r="R409" s="99">
        <f>RES_hhdet_in_fecs!R147</f>
        <v>0.37568576624321504</v>
      </c>
      <c r="S409" s="99">
        <f>RES_hhdet_in_fecs!S147</f>
        <v>0.27015820757632059</v>
      </c>
      <c r="T409" s="99">
        <f>RES_hhdet_in_fecs!T147</f>
        <v>0.52570894126300738</v>
      </c>
      <c r="U409" s="99">
        <f>RES_hhdet_in_fecs!U147</f>
        <v>0.75051726101431149</v>
      </c>
      <c r="V409" s="99">
        <f>RES_hhdet_in_fecs!V147</f>
        <v>1.2250452120455455</v>
      </c>
      <c r="W409" s="99">
        <f>RES_hhdet_in_fecs!W147</f>
        <v>1.4612558260597277</v>
      </c>
      <c r="X409" s="99">
        <f>RES_hhdet_in_fecs!X147</f>
        <v>0.55548479443359944</v>
      </c>
      <c r="Y409" s="99">
        <f>RES_hhdet_in_fecs!Y147</f>
        <v>1.6354185194641133</v>
      </c>
      <c r="DA409" s="63" t="s">
        <v>4564</v>
      </c>
    </row>
    <row r="410" spans="1:105" ht="12" customHeight="1" x14ac:dyDescent="0.25">
      <c r="A410" s="121" t="s">
        <v>55</v>
      </c>
      <c r="B410" s="123"/>
      <c r="C410" s="123">
        <v>18.145008508616055</v>
      </c>
      <c r="D410" s="123">
        <v>17.946490178205913</v>
      </c>
      <c r="E410" s="123">
        <v>17.24234043727078</v>
      </c>
      <c r="F410" s="123">
        <v>16.967495378329993</v>
      </c>
      <c r="G410" s="123">
        <v>15.237570743382387</v>
      </c>
      <c r="H410" s="123">
        <v>15.144122710700941</v>
      </c>
      <c r="I410" s="123">
        <v>14.523191972893235</v>
      </c>
      <c r="J410" s="123">
        <v>16.345886682468215</v>
      </c>
      <c r="K410" s="123">
        <v>17.432827828711797</v>
      </c>
      <c r="L410" s="123">
        <v>16.754569325843992</v>
      </c>
      <c r="M410" s="123">
        <v>14.776618867426889</v>
      </c>
      <c r="N410" s="123">
        <v>15.89350507644941</v>
      </c>
      <c r="O410" s="123">
        <v>16.346501784091092</v>
      </c>
      <c r="P410" s="123">
        <v>14.301193097628982</v>
      </c>
      <c r="Q410" s="123">
        <v>14.533572309450591</v>
      </c>
      <c r="R410" s="123">
        <v>14.363486111423814</v>
      </c>
      <c r="S410" s="123">
        <v>15.222244239125288</v>
      </c>
      <c r="T410" s="123">
        <v>13.810564252336501</v>
      </c>
      <c r="U410" s="123">
        <v>17.126362675892178</v>
      </c>
      <c r="V410" s="123">
        <v>12.436744043626646</v>
      </c>
      <c r="W410" s="123">
        <v>13.537228438712239</v>
      </c>
      <c r="X410" s="123">
        <v>19.354666445015219</v>
      </c>
      <c r="Y410" s="123">
        <v>19.250081681220731</v>
      </c>
      <c r="DA410" s="130" t="s">
        <v>4565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X411" s="99">
        <v>0</v>
      </c>
      <c r="Y411" s="99">
        <v>0</v>
      </c>
      <c r="DA411" s="63" t="s">
        <v>4566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X412" s="99">
        <v>0</v>
      </c>
      <c r="Y412" s="99">
        <v>0</v>
      </c>
      <c r="DA412" s="63" t="s">
        <v>4567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X413" s="102">
        <v>0</v>
      </c>
      <c r="Y413" s="102">
        <v>0</v>
      </c>
      <c r="DA413" s="131" t="s">
        <v>4568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X414" s="105">
        <v>0</v>
      </c>
      <c r="Y414" s="105">
        <v>0</v>
      </c>
      <c r="DA414" s="132" t="s">
        <v>4569</v>
      </c>
    </row>
    <row r="415" spans="1:105" ht="12" customHeight="1" x14ac:dyDescent="0.25">
      <c r="A415" s="106" t="s">
        <v>122</v>
      </c>
      <c r="B415" s="102"/>
      <c r="C415" s="102">
        <v>18.160698035164312</v>
      </c>
      <c r="D415" s="102">
        <v>17.959575679717922</v>
      </c>
      <c r="E415" s="102">
        <v>17.254199685991136</v>
      </c>
      <c r="F415" s="102">
        <v>16.982805224660339</v>
      </c>
      <c r="G415" s="102">
        <v>15.254511817274205</v>
      </c>
      <c r="H415" s="102">
        <v>15.174657381145588</v>
      </c>
      <c r="I415" s="102">
        <v>14.542622301009574</v>
      </c>
      <c r="J415" s="102">
        <v>16.383109304385957</v>
      </c>
      <c r="K415" s="102">
        <v>17.455158669946993</v>
      </c>
      <c r="L415" s="102">
        <v>16.781816675821712</v>
      </c>
      <c r="M415" s="102">
        <v>14.798874240461505</v>
      </c>
      <c r="N415" s="102">
        <v>15.923512804282096</v>
      </c>
      <c r="O415" s="102">
        <v>16.383532015621668</v>
      </c>
      <c r="P415" s="102">
        <v>14.340113048006126</v>
      </c>
      <c r="Q415" s="102">
        <v>14.564086532002424</v>
      </c>
      <c r="R415" s="102">
        <v>14.400096664139491</v>
      </c>
      <c r="S415" s="102">
        <v>15.256227552395872</v>
      </c>
      <c r="T415" s="102">
        <v>13.847389268010732</v>
      </c>
      <c r="U415" s="102">
        <v>17.169092683625262</v>
      </c>
      <c r="V415" s="102">
        <v>12.47105928087989</v>
      </c>
      <c r="W415" s="102">
        <v>13.57185245775281</v>
      </c>
      <c r="X415" s="102">
        <v>19.402666109558147</v>
      </c>
      <c r="Y415" s="102">
        <v>19.292012779005912</v>
      </c>
      <c r="DA415" s="131" t="s">
        <v>4570</v>
      </c>
    </row>
    <row r="416" spans="1:105" ht="12" customHeight="1" x14ac:dyDescent="0.25">
      <c r="A416" s="107" t="s">
        <v>121</v>
      </c>
      <c r="B416" s="105"/>
      <c r="C416" s="105">
        <v>17.195313364077581</v>
      </c>
      <c r="D416" s="105">
        <v>17.017823756228026</v>
      </c>
      <c r="E416" s="105">
        <v>16.33625557939461</v>
      </c>
      <c r="F416" s="105">
        <v>16.087912620147289</v>
      </c>
      <c r="G416" s="105">
        <v>14.468217935776023</v>
      </c>
      <c r="H416" s="105">
        <v>14.394221916434589</v>
      </c>
      <c r="I416" s="105">
        <v>13.840997188701762</v>
      </c>
      <c r="J416" s="105">
        <v>15.566035598224172</v>
      </c>
      <c r="K416" s="105">
        <v>16.59139252237545</v>
      </c>
      <c r="L416" s="105">
        <v>15.946860061504347</v>
      </c>
      <c r="M416" s="105">
        <v>14.084170607479491</v>
      </c>
      <c r="N416" s="105">
        <v>15.171280755876936</v>
      </c>
      <c r="O416" s="105">
        <v>15.637144326181728</v>
      </c>
      <c r="P416" s="105">
        <v>13.726384921765373</v>
      </c>
      <c r="Q416" s="105">
        <v>13.972143705055794</v>
      </c>
      <c r="R416" s="105">
        <v>13.84461850467053</v>
      </c>
      <c r="S416" s="105">
        <v>14.690920543869652</v>
      </c>
      <c r="T416" s="105">
        <v>13.357469048751078</v>
      </c>
      <c r="U416" s="105">
        <v>16.585019672516946</v>
      </c>
      <c r="V416" s="105">
        <v>12.063978962226253</v>
      </c>
      <c r="W416" s="105">
        <v>13.127940588498898</v>
      </c>
      <c r="X416" s="105">
        <v>18.81944016925814</v>
      </c>
      <c r="Y416" s="105">
        <v>18.792576502527115</v>
      </c>
      <c r="DA416" s="132" t="s">
        <v>4571</v>
      </c>
    </row>
    <row r="417" spans="1:105" ht="12" customHeight="1" x14ac:dyDescent="0.25">
      <c r="A417" s="108" t="s">
        <v>53</v>
      </c>
      <c r="B417" s="99"/>
      <c r="C417" s="99">
        <v>14.494745171869805</v>
      </c>
      <c r="D417" s="99">
        <v>14.370163465460974</v>
      </c>
      <c r="E417" s="99">
        <v>13.741486216862919</v>
      </c>
      <c r="F417" s="99">
        <v>13.543442347423744</v>
      </c>
      <c r="G417" s="99">
        <v>12.218142514664402</v>
      </c>
      <c r="H417" s="99">
        <v>12.14453852691932</v>
      </c>
      <c r="I417" s="99">
        <v>11.803946522813311</v>
      </c>
      <c r="J417" s="99">
        <v>13.171884827890706</v>
      </c>
      <c r="K417" s="99">
        <v>14.038608791688331</v>
      </c>
      <c r="L417" s="99">
        <v>13.453825277973296</v>
      </c>
      <c r="M417" s="99">
        <v>11.907176843221233</v>
      </c>
      <c r="N417" s="99">
        <v>12.799689025779093</v>
      </c>
      <c r="O417" s="99">
        <v>13.152023556516662</v>
      </c>
      <c r="P417" s="99">
        <v>11.522283922273443</v>
      </c>
      <c r="Q417" s="99">
        <v>11.684091067204628</v>
      </c>
      <c r="R417" s="99">
        <v>11.583736109667191</v>
      </c>
      <c r="S417" s="99">
        <v>12.272944312262814</v>
      </c>
      <c r="T417" s="99">
        <v>11.150645945641084</v>
      </c>
      <c r="U417" s="99">
        <v>13.810120089747807</v>
      </c>
      <c r="V417" s="99">
        <v>10.021151163828904</v>
      </c>
      <c r="W417" s="99">
        <v>10.781395869586989</v>
      </c>
      <c r="X417" s="99">
        <v>15.410936771022957</v>
      </c>
      <c r="Y417" s="99">
        <v>15.571880458713938</v>
      </c>
      <c r="DA417" s="63" t="s">
        <v>4572</v>
      </c>
    </row>
    <row r="418" spans="1:105" ht="12" customHeight="1" x14ac:dyDescent="0.25">
      <c r="A418" s="108" t="s">
        <v>52</v>
      </c>
      <c r="B418" s="99"/>
      <c r="C418" s="99">
        <v>2.7005681922077724</v>
      </c>
      <c r="D418" s="99">
        <v>2.647660290767051</v>
      </c>
      <c r="E418" s="99">
        <v>2.5947693625316921</v>
      </c>
      <c r="F418" s="99">
        <v>2.5444702727235438</v>
      </c>
      <c r="G418" s="99">
        <v>2.2500754211116214</v>
      </c>
      <c r="H418" s="99">
        <v>2.2496833895152677</v>
      </c>
      <c r="I418" s="99">
        <v>2.0370506658884491</v>
      </c>
      <c r="J418" s="99">
        <v>2.3941507703334621</v>
      </c>
      <c r="K418" s="99">
        <v>2.5527837306871191</v>
      </c>
      <c r="L418" s="99">
        <v>2.4930347835310491</v>
      </c>
      <c r="M418" s="99">
        <v>2.1769937642582562</v>
      </c>
      <c r="N418" s="99">
        <v>2.3715917300978426</v>
      </c>
      <c r="O418" s="99">
        <v>2.4851207696650679</v>
      </c>
      <c r="P418" s="99">
        <v>2.2041009994919318</v>
      </c>
      <c r="Q418" s="99">
        <v>2.2880526378511679</v>
      </c>
      <c r="R418" s="99">
        <v>2.2608823950033381</v>
      </c>
      <c r="S418" s="99">
        <v>2.4179762316068367</v>
      </c>
      <c r="T418" s="99">
        <v>2.2068231031099939</v>
      </c>
      <c r="U418" s="99">
        <v>2.7748995827691414</v>
      </c>
      <c r="V418" s="99">
        <v>2.0428277983973526</v>
      </c>
      <c r="W418" s="99">
        <v>2.3465447189119093</v>
      </c>
      <c r="X418" s="99">
        <v>3.4085033982351867</v>
      </c>
      <c r="Y418" s="99">
        <v>3.2206960438131764</v>
      </c>
      <c r="DA418" s="63" t="s">
        <v>4573</v>
      </c>
    </row>
    <row r="419" spans="1:105" ht="12" customHeight="1" x14ac:dyDescent="0.25">
      <c r="A419" s="121" t="s">
        <v>54</v>
      </c>
      <c r="B419" s="123"/>
      <c r="C419" s="123">
        <v>1.8301255413739679</v>
      </c>
      <c r="D419" s="123">
        <v>1.7981842587551689</v>
      </c>
      <c r="E419" s="123">
        <v>1.7958249121146033</v>
      </c>
      <c r="F419" s="123">
        <v>1.7235079883465201</v>
      </c>
      <c r="G419" s="123">
        <v>1.5564867937316913</v>
      </c>
      <c r="H419" s="123">
        <v>1.511110465424875</v>
      </c>
      <c r="I419" s="123">
        <v>1.5164350106089841</v>
      </c>
      <c r="J419" s="123">
        <v>1.8806018635244421</v>
      </c>
      <c r="K419" s="123">
        <v>2.075376561488623</v>
      </c>
      <c r="L419" s="123">
        <v>1.9795919368646784</v>
      </c>
      <c r="M419" s="123">
        <v>1.6740792072155235</v>
      </c>
      <c r="N419" s="123">
        <v>1.8972341893811917</v>
      </c>
      <c r="O419" s="123">
        <v>2.0131573854110387</v>
      </c>
      <c r="P419" s="123">
        <v>1.8262251541533128</v>
      </c>
      <c r="Q419" s="123">
        <v>1.9245793352836482</v>
      </c>
      <c r="R419" s="123">
        <v>1.8790659360864543</v>
      </c>
      <c r="S419" s="123">
        <v>2.0252347262632591</v>
      </c>
      <c r="T419" s="123">
        <v>1.9130116657490608</v>
      </c>
      <c r="U419" s="123">
        <v>2.4527104388309375</v>
      </c>
      <c r="V419" s="123">
        <v>2.3968122826767977</v>
      </c>
      <c r="W419" s="123">
        <v>2.6921924142951625</v>
      </c>
      <c r="X419" s="123">
        <v>3.8812161392330742</v>
      </c>
      <c r="Y419" s="123">
        <v>3.6331194651796945</v>
      </c>
      <c r="DA419" s="130" t="s">
        <v>4574</v>
      </c>
    </row>
    <row r="420" spans="1:105" ht="12" customHeight="1" x14ac:dyDescent="0.25">
      <c r="A420" s="97" t="s">
        <v>50</v>
      </c>
      <c r="B420" s="99"/>
      <c r="C420" s="99">
        <v>2.4247980726736515</v>
      </c>
      <c r="D420" s="99">
        <v>2.2589001698877897</v>
      </c>
      <c r="E420" s="99">
        <v>2.5242825000961333</v>
      </c>
      <c r="F420" s="99">
        <v>2.1368147180573285</v>
      </c>
      <c r="G420" s="99">
        <v>2.3062148238807083</v>
      </c>
      <c r="H420" s="99">
        <v>1.2135877542340758</v>
      </c>
      <c r="I420" s="99">
        <v>1.6037618933930298</v>
      </c>
      <c r="J420" s="99">
        <v>2.58900145961488</v>
      </c>
      <c r="K420" s="99">
        <v>3.161187183488984</v>
      </c>
      <c r="L420" s="99">
        <v>2.3995567384227745</v>
      </c>
      <c r="M420" s="99">
        <v>1.9709438376891226</v>
      </c>
      <c r="N420" s="99">
        <v>1.7999843096253691</v>
      </c>
      <c r="O420" s="99">
        <v>2.5786776573502128</v>
      </c>
      <c r="P420" s="99">
        <v>2.2449186607936342</v>
      </c>
      <c r="Q420" s="99">
        <v>2.8988778631904109</v>
      </c>
      <c r="R420" s="99">
        <v>2.3182322795339725</v>
      </c>
      <c r="S420" s="99">
        <v>2.6428330940383669</v>
      </c>
      <c r="T420" s="99">
        <v>2.6025654375410157</v>
      </c>
      <c r="U420" s="99">
        <v>3.4262791382354663</v>
      </c>
      <c r="V420" s="99">
        <v>3.294313496775028</v>
      </c>
      <c r="W420" s="99">
        <v>3.9664363889477747</v>
      </c>
      <c r="X420" s="99">
        <v>5.5450680928945353</v>
      </c>
      <c r="Y420" s="99">
        <v>4.8349021004982529</v>
      </c>
      <c r="DA420" s="63" t="s">
        <v>4575</v>
      </c>
    </row>
    <row r="421" spans="1:105" ht="12" customHeight="1" x14ac:dyDescent="0.25">
      <c r="A421" s="109" t="s">
        <v>120</v>
      </c>
      <c r="B421" s="110"/>
      <c r="C421" s="110">
        <v>1.7379400313223121</v>
      </c>
      <c r="D421" s="110">
        <v>1.7314622271588831</v>
      </c>
      <c r="E421" s="110">
        <v>1.6927249442627932</v>
      </c>
      <c r="F421" s="110">
        <v>1.6905705368747097</v>
      </c>
      <c r="G421" s="110">
        <v>1.4915669958182847</v>
      </c>
      <c r="H421" s="110">
        <v>1.5348646281145382</v>
      </c>
      <c r="I421" s="110">
        <v>1.5064289719239832</v>
      </c>
      <c r="J421" s="110">
        <v>1.7552860645858008</v>
      </c>
      <c r="K421" s="110">
        <v>1.9459257376069052</v>
      </c>
      <c r="L421" s="110">
        <v>1.959795120669265</v>
      </c>
      <c r="M421" s="110">
        <v>1.6707405929941028</v>
      </c>
      <c r="N421" s="110">
        <v>1.8995664701581423</v>
      </c>
      <c r="O421" s="110">
        <v>1.9683886194463331</v>
      </c>
      <c r="P421" s="110">
        <v>1.7743716762535726</v>
      </c>
      <c r="Q421" s="110">
        <v>1.8241153942260908</v>
      </c>
      <c r="R421" s="110">
        <v>1.8366436295643971</v>
      </c>
      <c r="S421" s="110">
        <v>1.9944168354090615</v>
      </c>
      <c r="T421" s="110">
        <v>1.8942752402936216</v>
      </c>
      <c r="U421" s="110">
        <v>2.4187612873213067</v>
      </c>
      <c r="V421" s="110">
        <v>2.3552504090663073</v>
      </c>
      <c r="W421" s="110">
        <v>2.6203014235370246</v>
      </c>
      <c r="X421" s="110">
        <v>3.811387892168709</v>
      </c>
      <c r="Y421" s="110">
        <v>3.5990998432457255</v>
      </c>
      <c r="DA421" s="60" t="s">
        <v>4576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156.94627114779695</v>
      </c>
      <c r="D423" s="118">
        <f t="shared" si="194"/>
        <v>155.37965001004088</v>
      </c>
      <c r="E423" s="118">
        <f t="shared" si="194"/>
        <v>159.59703163565254</v>
      </c>
      <c r="F423" s="118">
        <f t="shared" si="194"/>
        <v>149.43422375807839</v>
      </c>
      <c r="G423" s="118">
        <f t="shared" si="194"/>
        <v>145.0152677866202</v>
      </c>
      <c r="H423" s="118">
        <f t="shared" si="194"/>
        <v>143.20170352600343</v>
      </c>
      <c r="I423" s="118">
        <f t="shared" si="194"/>
        <v>139.81628243818659</v>
      </c>
      <c r="J423" s="118">
        <f t="shared" si="194"/>
        <v>140.56874600348544</v>
      </c>
      <c r="K423" s="118">
        <f t="shared" si="194"/>
        <v>145.67581245509206</v>
      </c>
      <c r="L423" s="118">
        <f t="shared" si="194"/>
        <v>158.93048374696065</v>
      </c>
      <c r="M423" s="118">
        <f t="shared" si="194"/>
        <v>128.00868970180383</v>
      </c>
      <c r="N423" s="118">
        <f t="shared" si="194"/>
        <v>142.5428330560664</v>
      </c>
      <c r="O423" s="118">
        <f t="shared" si="194"/>
        <v>134.41467601793912</v>
      </c>
      <c r="P423" s="118">
        <f t="shared" si="194"/>
        <v>125.30719606074213</v>
      </c>
      <c r="Q423" s="118">
        <f t="shared" si="194"/>
        <v>121.68280992200621</v>
      </c>
      <c r="R423" s="118">
        <f t="shared" ref="R423:V423" si="195">R424+R426+R428+R437</f>
        <v>126.99374811832004</v>
      </c>
      <c r="S423" s="118">
        <f t="shared" si="195"/>
        <v>123.63121513616251</v>
      </c>
      <c r="T423" s="118">
        <f t="shared" si="195"/>
        <v>115.89142836629408</v>
      </c>
      <c r="U423" s="118">
        <f t="shared" si="195"/>
        <v>119.68061360170533</v>
      </c>
      <c r="V423" s="118">
        <f t="shared" si="195"/>
        <v>96.803054660691657</v>
      </c>
      <c r="W423" s="118">
        <f t="shared" ref="W423:Y423" si="196">W424+W426+W428+W437</f>
        <v>103.11709194801819</v>
      </c>
      <c r="X423" s="118">
        <f t="shared" si="196"/>
        <v>99.313979728400057</v>
      </c>
      <c r="Y423" s="118">
        <f t="shared" si="196"/>
        <v>89.959317989845275</v>
      </c>
      <c r="DA423" s="129" t="s">
        <v>4728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139.94907213456398</v>
      </c>
      <c r="D424" s="123">
        <f t="shared" si="197"/>
        <v>138.7190779385497</v>
      </c>
      <c r="E424" s="123">
        <f t="shared" si="197"/>
        <v>143.8859136561332</v>
      </c>
      <c r="F424" s="123">
        <f t="shared" si="197"/>
        <v>133.73102633758401</v>
      </c>
      <c r="G424" s="123">
        <f t="shared" si="197"/>
        <v>129.73533783438154</v>
      </c>
      <c r="H424" s="123">
        <f t="shared" si="197"/>
        <v>128.3764258799487</v>
      </c>
      <c r="I424" s="123">
        <f t="shared" si="197"/>
        <v>126.06531601104572</v>
      </c>
      <c r="J424" s="123">
        <f t="shared" si="197"/>
        <v>123.34140950669158</v>
      </c>
      <c r="K424" s="123">
        <f t="shared" si="197"/>
        <v>129.26214167536921</v>
      </c>
      <c r="L424" s="123">
        <f t="shared" si="197"/>
        <v>141.70706253567653</v>
      </c>
      <c r="M424" s="123">
        <f t="shared" si="197"/>
        <v>114.03071441920621</v>
      </c>
      <c r="N424" s="123">
        <f t="shared" si="197"/>
        <v>126.06038527556539</v>
      </c>
      <c r="O424" s="123">
        <f t="shared" si="197"/>
        <v>116.88221374781783</v>
      </c>
      <c r="P424" s="123">
        <f t="shared" si="197"/>
        <v>110.73838698131429</v>
      </c>
      <c r="Q424" s="123">
        <f t="shared" si="197"/>
        <v>105.70504344103186</v>
      </c>
      <c r="R424" s="123">
        <f t="shared" si="197"/>
        <v>112.22271061736252</v>
      </c>
      <c r="S424" s="123">
        <f t="shared" si="197"/>
        <v>108.36667729610319</v>
      </c>
      <c r="T424" s="123">
        <f t="shared" si="197"/>
        <v>100.54195570368729</v>
      </c>
      <c r="U424" s="123">
        <f t="shared" si="197"/>
        <v>99.960061555435857</v>
      </c>
      <c r="V424" s="123">
        <f t="shared" si="197"/>
        <v>78.705127454810949</v>
      </c>
      <c r="W424" s="123">
        <f t="shared" si="197"/>
        <v>82.590188139634037</v>
      </c>
      <c r="X424" s="123">
        <f t="shared" si="197"/>
        <v>76.713801214000213</v>
      </c>
      <c r="Y424" s="123">
        <f t="shared" si="197"/>
        <v>62.256030206881995</v>
      </c>
      <c r="DA424" s="130" t="s">
        <v>4729</v>
      </c>
    </row>
    <row r="425" spans="1:105" ht="12" customHeight="1" x14ac:dyDescent="0.25">
      <c r="A425" s="97" t="s">
        <v>53</v>
      </c>
      <c r="B425" s="99"/>
      <c r="C425" s="99">
        <v>139.94907213456398</v>
      </c>
      <c r="D425" s="99">
        <v>138.7190779385497</v>
      </c>
      <c r="E425" s="99">
        <v>143.8859136561332</v>
      </c>
      <c r="F425" s="99">
        <v>133.73102633758401</v>
      </c>
      <c r="G425" s="99">
        <v>129.73533783438154</v>
      </c>
      <c r="H425" s="99">
        <v>128.3764258799487</v>
      </c>
      <c r="I425" s="99">
        <v>126.06531601104572</v>
      </c>
      <c r="J425" s="99">
        <v>123.34140950669158</v>
      </c>
      <c r="K425" s="99">
        <v>129.26214167536921</v>
      </c>
      <c r="L425" s="99">
        <v>141.70706253567653</v>
      </c>
      <c r="M425" s="99">
        <v>114.03071441920621</v>
      </c>
      <c r="N425" s="99">
        <v>126.06038527556539</v>
      </c>
      <c r="O425" s="99">
        <v>116.88221374781783</v>
      </c>
      <c r="P425" s="99">
        <v>110.73838698131429</v>
      </c>
      <c r="Q425" s="99">
        <v>105.70504344103186</v>
      </c>
      <c r="R425" s="99">
        <v>112.22271061736252</v>
      </c>
      <c r="S425" s="99">
        <v>108.36667729610319</v>
      </c>
      <c r="T425" s="99">
        <v>100.54195570368729</v>
      </c>
      <c r="U425" s="99">
        <v>99.960061555435857</v>
      </c>
      <c r="V425" s="99">
        <v>78.705127454810949</v>
      </c>
      <c r="W425" s="99">
        <v>82.590188139634037</v>
      </c>
      <c r="X425" s="99">
        <v>76.713801214000213</v>
      </c>
      <c r="Y425" s="99">
        <v>62.256030206881995</v>
      </c>
      <c r="DA425" s="63" t="s">
        <v>4730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2.2517652834541755</v>
      </c>
      <c r="D426" s="123">
        <f t="shared" si="198"/>
        <v>2.0623882699010596</v>
      </c>
      <c r="E426" s="123">
        <f t="shared" si="198"/>
        <v>1.6187220113547574</v>
      </c>
      <c r="F426" s="123">
        <f t="shared" si="198"/>
        <v>1.8227949683992912</v>
      </c>
      <c r="G426" s="123">
        <f t="shared" si="198"/>
        <v>2.7923224330893657</v>
      </c>
      <c r="H426" s="123">
        <f t="shared" si="198"/>
        <v>2.3963034229055706</v>
      </c>
      <c r="I426" s="123">
        <f t="shared" si="198"/>
        <v>1.7772342312362572</v>
      </c>
      <c r="J426" s="123">
        <f t="shared" si="198"/>
        <v>3.6086443907343591</v>
      </c>
      <c r="K426" s="123">
        <f t="shared" si="198"/>
        <v>1.8011433509296348</v>
      </c>
      <c r="L426" s="123">
        <f t="shared" si="198"/>
        <v>3.1140153366600969</v>
      </c>
      <c r="M426" s="123">
        <f t="shared" si="198"/>
        <v>1.5184333510534529</v>
      </c>
      <c r="N426" s="123">
        <f t="shared" si="198"/>
        <v>2.8951197421507304</v>
      </c>
      <c r="O426" s="123">
        <f t="shared" si="198"/>
        <v>3.3607259505544302</v>
      </c>
      <c r="P426" s="123">
        <f t="shared" si="198"/>
        <v>1.9364990525730539</v>
      </c>
      <c r="Q426" s="123">
        <f t="shared" si="198"/>
        <v>2.9039833024831143</v>
      </c>
      <c r="R426" s="123">
        <f t="shared" si="198"/>
        <v>1.7128885122713555</v>
      </c>
      <c r="S426" s="123">
        <f t="shared" si="198"/>
        <v>1.2327581329458597</v>
      </c>
      <c r="T426" s="123">
        <f t="shared" si="198"/>
        <v>2.4010409742394003</v>
      </c>
      <c r="U426" s="123">
        <f t="shared" si="198"/>
        <v>3.4312534915056054</v>
      </c>
      <c r="V426" s="123">
        <f t="shared" si="198"/>
        <v>5.6168542436980005</v>
      </c>
      <c r="W426" s="123">
        <f t="shared" si="198"/>
        <v>6.7630317457283198</v>
      </c>
      <c r="X426" s="123">
        <f t="shared" si="198"/>
        <v>2.5988545059643147</v>
      </c>
      <c r="Y426" s="123">
        <f t="shared" si="198"/>
        <v>7.7440873069624105</v>
      </c>
      <c r="DA426" s="130" t="s">
        <v>4731</v>
      </c>
    </row>
    <row r="427" spans="1:105" ht="12" customHeight="1" x14ac:dyDescent="0.25">
      <c r="A427" s="97" t="s">
        <v>53</v>
      </c>
      <c r="B427" s="99"/>
      <c r="C427" s="99">
        <f>RES_hhdet_in_tess!C147</f>
        <v>2.2517652834541755</v>
      </c>
      <c r="D427" s="99">
        <f>RES_hhdet_in_tess!D147</f>
        <v>2.0623882699010596</v>
      </c>
      <c r="E427" s="99">
        <f>RES_hhdet_in_tess!E147</f>
        <v>1.6187220113547574</v>
      </c>
      <c r="F427" s="99">
        <f>RES_hhdet_in_tess!F147</f>
        <v>1.8227949683992912</v>
      </c>
      <c r="G427" s="99">
        <f>RES_hhdet_in_tess!G147</f>
        <v>2.7923224330893657</v>
      </c>
      <c r="H427" s="99">
        <f>RES_hhdet_in_tess!H147</f>
        <v>2.3963034229055706</v>
      </c>
      <c r="I427" s="99">
        <f>RES_hhdet_in_tess!I147</f>
        <v>1.7772342312362572</v>
      </c>
      <c r="J427" s="99">
        <f>RES_hhdet_in_tess!J147</f>
        <v>3.6086443907343591</v>
      </c>
      <c r="K427" s="99">
        <f>RES_hhdet_in_tess!K147</f>
        <v>1.8011433509296348</v>
      </c>
      <c r="L427" s="99">
        <f>RES_hhdet_in_tess!L147</f>
        <v>3.1140153366600969</v>
      </c>
      <c r="M427" s="99">
        <f>RES_hhdet_in_tess!M147</f>
        <v>1.5184333510534529</v>
      </c>
      <c r="N427" s="99">
        <f>RES_hhdet_in_tess!N147</f>
        <v>2.8951197421507304</v>
      </c>
      <c r="O427" s="99">
        <f>RES_hhdet_in_tess!O147</f>
        <v>3.3607259505544302</v>
      </c>
      <c r="P427" s="99">
        <f>RES_hhdet_in_tess!P147</f>
        <v>1.9364990525730539</v>
      </c>
      <c r="Q427" s="99">
        <f>RES_hhdet_in_tess!Q147</f>
        <v>2.9039833024831143</v>
      </c>
      <c r="R427" s="99">
        <f>RES_hhdet_in_tess!R147</f>
        <v>1.7128885122713555</v>
      </c>
      <c r="S427" s="99">
        <f>RES_hhdet_in_tess!S147</f>
        <v>1.2327581329458597</v>
      </c>
      <c r="T427" s="99">
        <f>RES_hhdet_in_tess!T147</f>
        <v>2.4010409742394003</v>
      </c>
      <c r="U427" s="99">
        <f>RES_hhdet_in_tess!U147</f>
        <v>3.4312534915056054</v>
      </c>
      <c r="V427" s="99">
        <f>RES_hhdet_in_tess!V147</f>
        <v>5.6168542436980005</v>
      </c>
      <c r="W427" s="99">
        <f>RES_hhdet_in_tess!W147</f>
        <v>6.7630317457283198</v>
      </c>
      <c r="X427" s="99">
        <f>RES_hhdet_in_tess!X147</f>
        <v>2.5988545059643147</v>
      </c>
      <c r="Y427" s="99">
        <f>RES_hhdet_in_tess!Y147</f>
        <v>7.7440873069624105</v>
      </c>
      <c r="DA427" s="63" t="s">
        <v>4732</v>
      </c>
    </row>
    <row r="428" spans="1:105" ht="12" customHeight="1" x14ac:dyDescent="0.25">
      <c r="A428" s="121" t="s">
        <v>55</v>
      </c>
      <c r="B428" s="123"/>
      <c r="C428" s="123">
        <v>13.378228091596309</v>
      </c>
      <c r="D428" s="123">
        <v>13.247702919610996</v>
      </c>
      <c r="E428" s="123">
        <v>12.745934770068159</v>
      </c>
      <c r="F428" s="123">
        <v>12.563928701604787</v>
      </c>
      <c r="G428" s="123">
        <v>11.303249163320324</v>
      </c>
      <c r="H428" s="123">
        <v>11.263104331036924</v>
      </c>
      <c r="I428" s="123">
        <v>10.813607676096996</v>
      </c>
      <c r="J428" s="123">
        <v>12.20715735078676</v>
      </c>
      <c r="K428" s="123">
        <v>13.03669724343826</v>
      </c>
      <c r="L428" s="123">
        <v>12.567834364016289</v>
      </c>
      <c r="M428" s="123">
        <v>11.13986842257003</v>
      </c>
      <c r="N428" s="123">
        <v>12.087687151373599</v>
      </c>
      <c r="O428" s="123">
        <v>12.59576088666029</v>
      </c>
      <c r="P428" s="123">
        <v>11.205179682371536</v>
      </c>
      <c r="Q428" s="123">
        <v>11.556847401043402</v>
      </c>
      <c r="R428" s="123">
        <v>11.544983159290446</v>
      </c>
      <c r="S428" s="123">
        <v>12.352646138475498</v>
      </c>
      <c r="T428" s="123">
        <v>11.321233126524289</v>
      </c>
      <c r="U428" s="123">
        <v>14.172718943890478</v>
      </c>
      <c r="V428" s="123">
        <v>10.391496807802946</v>
      </c>
      <c r="W428" s="123">
        <v>11.405032866243367</v>
      </c>
      <c r="X428" s="123">
        <v>16.553632398540788</v>
      </c>
      <c r="Y428" s="123">
        <v>16.689832820872414</v>
      </c>
      <c r="DA428" s="130" t="s">
        <v>4733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X429" s="99">
        <v>0</v>
      </c>
      <c r="Y429" s="99">
        <v>0</v>
      </c>
      <c r="DA429" s="63" t="s">
        <v>4734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4735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X431" s="102">
        <v>0</v>
      </c>
      <c r="Y431" s="102">
        <v>0</v>
      </c>
      <c r="DA431" s="131" t="s">
        <v>4736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X432" s="105">
        <v>0</v>
      </c>
      <c r="Y432" s="105">
        <v>0</v>
      </c>
      <c r="DA432" s="132" t="s">
        <v>4737</v>
      </c>
    </row>
    <row r="433" spans="1:105" ht="12" customHeight="1" x14ac:dyDescent="0.25">
      <c r="A433" s="106" t="s">
        <v>122</v>
      </c>
      <c r="B433" s="102"/>
      <c r="C433" s="102">
        <v>13.378227867237964</v>
      </c>
      <c r="D433" s="102">
        <v>13.247703393878046</v>
      </c>
      <c r="E433" s="102">
        <v>12.745936382676424</v>
      </c>
      <c r="F433" s="102">
        <v>12.563928364909291</v>
      </c>
      <c r="G433" s="102">
        <v>11.303244959897707</v>
      </c>
      <c r="H433" s="102">
        <v>11.263079306636277</v>
      </c>
      <c r="I433" s="102">
        <v>10.813590269594368</v>
      </c>
      <c r="J433" s="102">
        <v>12.207090823481094</v>
      </c>
      <c r="K433" s="102">
        <v>13.036669378135871</v>
      </c>
      <c r="L433" s="102">
        <v>12.567810861543416</v>
      </c>
      <c r="M433" s="102">
        <v>11.139860105922251</v>
      </c>
      <c r="N433" s="102">
        <v>12.087676378051375</v>
      </c>
      <c r="O433" s="102">
        <v>12.595724960303913</v>
      </c>
      <c r="P433" s="102">
        <v>11.205032910362627</v>
      </c>
      <c r="Q433" s="102">
        <v>11.556705334668534</v>
      </c>
      <c r="R433" s="102">
        <v>11.544788001467202</v>
      </c>
      <c r="S433" s="102">
        <v>12.352495607520774</v>
      </c>
      <c r="T433" s="102">
        <v>11.321077345800369</v>
      </c>
      <c r="U433" s="102">
        <v>14.172560146632511</v>
      </c>
      <c r="V433" s="102">
        <v>10.391372993598688</v>
      </c>
      <c r="W433" s="102">
        <v>11.404906067556142</v>
      </c>
      <c r="X433" s="102">
        <v>16.55338890275387</v>
      </c>
      <c r="Y433" s="102">
        <v>16.689632335198475</v>
      </c>
      <c r="DA433" s="131" t="s">
        <v>4738</v>
      </c>
    </row>
    <row r="434" spans="1:105" ht="12" customHeight="1" x14ac:dyDescent="0.25">
      <c r="A434" s="107" t="s">
        <v>121</v>
      </c>
      <c r="B434" s="105"/>
      <c r="C434" s="105">
        <v>13.378241672122943</v>
      </c>
      <c r="D434" s="105">
        <v>13.247669261299682</v>
      </c>
      <c r="E434" s="105">
        <v>12.745811561594927</v>
      </c>
      <c r="F434" s="105">
        <v>12.563948045466713</v>
      </c>
      <c r="G434" s="105">
        <v>11.303440055291697</v>
      </c>
      <c r="H434" s="105">
        <v>11.263718905147163</v>
      </c>
      <c r="I434" s="105">
        <v>10.814218814788603</v>
      </c>
      <c r="J434" s="105">
        <v>12.208551164247023</v>
      </c>
      <c r="K434" s="105">
        <v>13.037747219523053</v>
      </c>
      <c r="L434" s="105">
        <v>12.568531061680025</v>
      </c>
      <c r="M434" s="105">
        <v>11.14012718472477</v>
      </c>
      <c r="N434" s="105">
        <v>12.087946443092264</v>
      </c>
      <c r="O434" s="105">
        <v>12.596449098096702</v>
      </c>
      <c r="P434" s="105">
        <v>11.207347356016815</v>
      </c>
      <c r="Q434" s="105">
        <v>11.559461268279803</v>
      </c>
      <c r="R434" s="105">
        <v>11.547749057786229</v>
      </c>
      <c r="S434" s="105">
        <v>12.354999665998756</v>
      </c>
      <c r="T434" s="105">
        <v>11.323149853442827</v>
      </c>
      <c r="U434" s="105">
        <v>14.174730733476245</v>
      </c>
      <c r="V434" s="105">
        <v>10.392841796665719</v>
      </c>
      <c r="W434" s="105">
        <v>11.406531743714629</v>
      </c>
      <c r="X434" s="105">
        <v>16.556347528832475</v>
      </c>
      <c r="Y434" s="105">
        <v>16.692020296014356</v>
      </c>
      <c r="DA434" s="132" t="s">
        <v>4739</v>
      </c>
    </row>
    <row r="435" spans="1:105" ht="12" customHeight="1" x14ac:dyDescent="0.25">
      <c r="A435" s="108" t="s">
        <v>53</v>
      </c>
      <c r="B435" s="99"/>
      <c r="C435" s="99">
        <v>10.677673479915171</v>
      </c>
      <c r="D435" s="99">
        <v>10.600008970532631</v>
      </c>
      <c r="E435" s="99">
        <v>10.151042199063236</v>
      </c>
      <c r="F435" s="99">
        <v>10.019477772743169</v>
      </c>
      <c r="G435" s="99">
        <v>9.053364634180074</v>
      </c>
      <c r="H435" s="99">
        <v>9.0140355156318961</v>
      </c>
      <c r="I435" s="99">
        <v>8.7771681489001558</v>
      </c>
      <c r="J435" s="99">
        <v>9.8144003939135604</v>
      </c>
      <c r="K435" s="99">
        <v>10.484963488835936</v>
      </c>
      <c r="L435" s="99">
        <v>10.075496278148979</v>
      </c>
      <c r="M435" s="99">
        <v>8.9631334204665123</v>
      </c>
      <c r="N435" s="99">
        <v>9.7163547129944234</v>
      </c>
      <c r="O435" s="99">
        <v>10.111328328431634</v>
      </c>
      <c r="P435" s="99">
        <v>9.0032463565248833</v>
      </c>
      <c r="Q435" s="99">
        <v>9.2714086304286365</v>
      </c>
      <c r="R435" s="99">
        <v>9.2868666627828915</v>
      </c>
      <c r="S435" s="99">
        <v>9.9370234343919215</v>
      </c>
      <c r="T435" s="99">
        <v>9.1163267503328331</v>
      </c>
      <c r="U435" s="99">
        <v>11.399831150707106</v>
      </c>
      <c r="V435" s="99">
        <v>8.3500139982683645</v>
      </c>
      <c r="W435" s="99">
        <v>9.0599870248027194</v>
      </c>
      <c r="X435" s="99">
        <v>13.147844130597289</v>
      </c>
      <c r="Y435" s="99">
        <v>13.471324252201182</v>
      </c>
      <c r="DA435" s="63" t="s">
        <v>4740</v>
      </c>
    </row>
    <row r="436" spans="1:105" ht="12" customHeight="1" x14ac:dyDescent="0.25">
      <c r="A436" s="108" t="s">
        <v>52</v>
      </c>
      <c r="B436" s="99"/>
      <c r="C436" s="99">
        <v>2.7005681922077724</v>
      </c>
      <c r="D436" s="99">
        <v>2.647660290767051</v>
      </c>
      <c r="E436" s="99">
        <v>2.5947693625316921</v>
      </c>
      <c r="F436" s="99">
        <v>2.5444702727235438</v>
      </c>
      <c r="G436" s="99">
        <v>2.2500754211116214</v>
      </c>
      <c r="H436" s="99">
        <v>2.2496833895152677</v>
      </c>
      <c r="I436" s="99">
        <v>2.0370506658884491</v>
      </c>
      <c r="J436" s="99">
        <v>2.3941507703334621</v>
      </c>
      <c r="K436" s="99">
        <v>2.5527837306871191</v>
      </c>
      <c r="L436" s="99">
        <v>2.4930347835310491</v>
      </c>
      <c r="M436" s="99">
        <v>2.1769937642582562</v>
      </c>
      <c r="N436" s="99">
        <v>2.3715917300978426</v>
      </c>
      <c r="O436" s="99">
        <v>2.4851207696650679</v>
      </c>
      <c r="P436" s="99">
        <v>2.2041009994919318</v>
      </c>
      <c r="Q436" s="99">
        <v>2.2880526378511679</v>
      </c>
      <c r="R436" s="99">
        <v>2.2608823950033381</v>
      </c>
      <c r="S436" s="99">
        <v>2.4179762316068367</v>
      </c>
      <c r="T436" s="99">
        <v>2.2068231031099939</v>
      </c>
      <c r="U436" s="99">
        <v>2.7748995827691414</v>
      </c>
      <c r="V436" s="99">
        <v>2.0428277983973526</v>
      </c>
      <c r="W436" s="99">
        <v>2.3465447189119093</v>
      </c>
      <c r="X436" s="99">
        <v>3.4085033982351867</v>
      </c>
      <c r="Y436" s="99">
        <v>3.2206960438131764</v>
      </c>
      <c r="DA436" s="63" t="s">
        <v>4741</v>
      </c>
    </row>
    <row r="437" spans="1:105" ht="12" customHeight="1" x14ac:dyDescent="0.25">
      <c r="A437" s="121" t="s">
        <v>54</v>
      </c>
      <c r="B437" s="123"/>
      <c r="C437" s="123">
        <v>1.3672056381825017</v>
      </c>
      <c r="D437" s="123">
        <v>1.3504808819791305</v>
      </c>
      <c r="E437" s="123">
        <v>1.3464611980964454</v>
      </c>
      <c r="F437" s="123">
        <v>1.3164737504903004</v>
      </c>
      <c r="G437" s="123">
        <v>1.1843583558289734</v>
      </c>
      <c r="H437" s="123">
        <v>1.165869892112249</v>
      </c>
      <c r="I437" s="123">
        <v>1.160124519807602</v>
      </c>
      <c r="J437" s="123">
        <v>1.4115347552727573</v>
      </c>
      <c r="K437" s="123">
        <v>1.5758301853549666</v>
      </c>
      <c r="L437" s="123">
        <v>1.5415715106077443</v>
      </c>
      <c r="M437" s="123">
        <v>1.3196735089741531</v>
      </c>
      <c r="N437" s="123">
        <v>1.4996408869766917</v>
      </c>
      <c r="O437" s="123">
        <v>1.5759754329065825</v>
      </c>
      <c r="P437" s="123">
        <v>1.4271303444832442</v>
      </c>
      <c r="Q437" s="123">
        <v>1.5169357774478454</v>
      </c>
      <c r="R437" s="123">
        <v>1.5131658293957124</v>
      </c>
      <c r="S437" s="123">
        <v>1.6791335686379658</v>
      </c>
      <c r="T437" s="123">
        <v>1.6271985618431066</v>
      </c>
      <c r="U437" s="123">
        <v>2.1165796108734027</v>
      </c>
      <c r="V437" s="123">
        <v>2.0895761543797633</v>
      </c>
      <c r="W437" s="123">
        <v>2.358839196412446</v>
      </c>
      <c r="X437" s="123">
        <v>3.4476916098947408</v>
      </c>
      <c r="Y437" s="123">
        <v>3.2693676551284674</v>
      </c>
      <c r="DA437" s="130" t="s">
        <v>4742</v>
      </c>
    </row>
    <row r="438" spans="1:105" ht="12" customHeight="1" x14ac:dyDescent="0.25">
      <c r="A438" s="97" t="s">
        <v>50</v>
      </c>
      <c r="B438" s="99"/>
      <c r="C438" s="99">
        <v>1.5070124734784336</v>
      </c>
      <c r="D438" s="99">
        <v>1.4041186751275407</v>
      </c>
      <c r="E438" s="99">
        <v>1.5693154079334501</v>
      </c>
      <c r="F438" s="99">
        <v>1.3286318046648162</v>
      </c>
      <c r="G438" s="99">
        <v>1.4341779086022493</v>
      </c>
      <c r="H438" s="99">
        <v>0.75481398998654115</v>
      </c>
      <c r="I438" s="99">
        <v>0.99764062977202772</v>
      </c>
      <c r="J438" s="99">
        <v>1.6107643763231412</v>
      </c>
      <c r="K438" s="99">
        <v>1.9670500997413869</v>
      </c>
      <c r="L438" s="99">
        <v>1.4933504116608753</v>
      </c>
      <c r="M438" s="99">
        <v>1.2267460941409782</v>
      </c>
      <c r="N438" s="99">
        <v>1.1204099308496882</v>
      </c>
      <c r="O438" s="99">
        <v>1.6051731970180749</v>
      </c>
      <c r="P438" s="99">
        <v>1.3975643086126841</v>
      </c>
      <c r="Q438" s="99">
        <v>1.8054676413871205</v>
      </c>
      <c r="R438" s="99">
        <v>1.4454788994885928</v>
      </c>
      <c r="S438" s="99">
        <v>1.6505240746109888</v>
      </c>
      <c r="T438" s="99">
        <v>1.6282369076545138</v>
      </c>
      <c r="U438" s="99">
        <v>2.1470096893718531</v>
      </c>
      <c r="V438" s="99">
        <v>2.0666592949194889</v>
      </c>
      <c r="W438" s="99">
        <v>2.4896657759663521</v>
      </c>
      <c r="X438" s="99">
        <v>3.4826721686007369</v>
      </c>
      <c r="Y438" s="99">
        <v>3.0368259587444486</v>
      </c>
      <c r="DA438" s="63" t="s">
        <v>4743</v>
      </c>
    </row>
    <row r="439" spans="1:105" ht="12" customHeight="1" x14ac:dyDescent="0.25">
      <c r="A439" s="109" t="s">
        <v>120</v>
      </c>
      <c r="B439" s="110"/>
      <c r="C439" s="110">
        <v>1.3455329296881382</v>
      </c>
      <c r="D439" s="110">
        <v>1.3427129224997085</v>
      </c>
      <c r="E439" s="110">
        <v>1.3149202240590958</v>
      </c>
      <c r="F439" s="110">
        <v>1.3155048446134352</v>
      </c>
      <c r="G439" s="110">
        <v>1.1627261982616017</v>
      </c>
      <c r="H439" s="110">
        <v>1.1986885254682036</v>
      </c>
      <c r="I439" s="110">
        <v>1.1787421554949531</v>
      </c>
      <c r="J439" s="110">
        <v>1.3762910605107066</v>
      </c>
      <c r="K439" s="110">
        <v>1.5291887736666585</v>
      </c>
      <c r="L439" s="110">
        <v>1.5438446159466925</v>
      </c>
      <c r="M439" s="110">
        <v>1.3207185940293411</v>
      </c>
      <c r="N439" s="110">
        <v>1.508735736977745</v>
      </c>
      <c r="O439" s="110">
        <v>1.5736640252823821</v>
      </c>
      <c r="P439" s="110">
        <v>1.4307919770695698</v>
      </c>
      <c r="Q439" s="110">
        <v>1.4871840665073599</v>
      </c>
      <c r="R439" s="110">
        <v>1.5197042076910885</v>
      </c>
      <c r="S439" s="110">
        <v>1.6805611699891376</v>
      </c>
      <c r="T439" s="110">
        <v>1.6271703481059214</v>
      </c>
      <c r="U439" s="110">
        <v>2.115518488688573</v>
      </c>
      <c r="V439" s="110">
        <v>2.0906373981992425</v>
      </c>
      <c r="W439" s="110">
        <v>2.3514581511740782</v>
      </c>
      <c r="X439" s="110">
        <v>3.4462235519401871</v>
      </c>
      <c r="Y439" s="110">
        <v>3.2759503601554636</v>
      </c>
      <c r="DA439" s="60" t="s">
        <v>4744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7.3927005341191343E-2</v>
      </c>
      <c r="D441" s="118">
        <f t="shared" si="199"/>
        <v>6.4912269108972812E-2</v>
      </c>
      <c r="E441" s="118">
        <f t="shared" si="199"/>
        <v>7.1094504598769231E-2</v>
      </c>
      <c r="F441" s="118">
        <f t="shared" si="199"/>
        <v>3.5827470981968652E-2</v>
      </c>
      <c r="G441" s="118">
        <f t="shared" si="199"/>
        <v>4.1748307598869147E-2</v>
      </c>
      <c r="H441" s="118">
        <f t="shared" si="199"/>
        <v>2.0382774828516803E-2</v>
      </c>
      <c r="I441" s="118">
        <f t="shared" si="199"/>
        <v>3.7451927042538746E-2</v>
      </c>
      <c r="J441" s="118">
        <f t="shared" si="199"/>
        <v>8.8399978925770908E-2</v>
      </c>
      <c r="K441" s="118">
        <f t="shared" si="199"/>
        <v>7.6492203397390532E-2</v>
      </c>
      <c r="L441" s="118">
        <f t="shared" si="199"/>
        <v>2.4538098910606907E-2</v>
      </c>
      <c r="M441" s="118">
        <f t="shared" si="199"/>
        <v>4.9791701369863457E-3</v>
      </c>
      <c r="N441" s="118">
        <f t="shared" si="199"/>
        <v>9.5763468521791739E-3</v>
      </c>
      <c r="O441" s="118">
        <f t="shared" si="199"/>
        <v>4.2970308494106081E-2</v>
      </c>
      <c r="P441" s="118">
        <f t="shared" si="199"/>
        <v>5.6196253892778499E-2</v>
      </c>
      <c r="Q441" s="118">
        <f t="shared" si="199"/>
        <v>6.1554455851176477E-2</v>
      </c>
      <c r="R441" s="118">
        <f t="shared" ref="R441:V441" si="200">R442+R444+R446+R455</f>
        <v>4.638812763321444E-2</v>
      </c>
      <c r="S441" s="118">
        <f t="shared" si="200"/>
        <v>2.8533208718448146E-2</v>
      </c>
      <c r="T441" s="118">
        <f t="shared" si="200"/>
        <v>1.5639001681680417E-2</v>
      </c>
      <c r="U441" s="118">
        <f t="shared" si="200"/>
        <v>2.6225922700445006E-2</v>
      </c>
      <c r="V441" s="118">
        <f t="shared" si="200"/>
        <v>3.3120518962967027E-2</v>
      </c>
      <c r="W441" s="118">
        <f t="shared" ref="W441:Y441" si="201">W442+W444+W446+W455</f>
        <v>4.8119179959874053E-2</v>
      </c>
      <c r="X441" s="118">
        <f t="shared" si="201"/>
        <v>5.0734209048276149E-2</v>
      </c>
      <c r="Y441" s="118">
        <f t="shared" si="201"/>
        <v>3.023430873222125E-2</v>
      </c>
      <c r="DA441" s="129" t="s">
        <v>4896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4897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4898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4899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4900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X446" s="123">
        <v>0</v>
      </c>
      <c r="Y446" s="123">
        <v>0</v>
      </c>
      <c r="DA446" s="130" t="s">
        <v>4901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X447" s="99">
        <v>0</v>
      </c>
      <c r="Y447" s="99">
        <v>0</v>
      </c>
      <c r="DA447" s="63" t="s">
        <v>4902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X448" s="99">
        <v>0</v>
      </c>
      <c r="Y448" s="99">
        <v>0</v>
      </c>
      <c r="DA448" s="63" t="s">
        <v>4903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X449" s="102">
        <v>0</v>
      </c>
      <c r="Y449" s="102">
        <v>0</v>
      </c>
      <c r="DA449" s="131" t="s">
        <v>4904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4905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4906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4907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4908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4909</v>
      </c>
    </row>
    <row r="455" spans="1:105" ht="12" customHeight="1" x14ac:dyDescent="0.25">
      <c r="A455" s="121" t="s">
        <v>54</v>
      </c>
      <c r="B455" s="123"/>
      <c r="C455" s="123">
        <v>7.3927005341191343E-2</v>
      </c>
      <c r="D455" s="123">
        <v>6.4912269108972812E-2</v>
      </c>
      <c r="E455" s="123">
        <v>7.1094504598769231E-2</v>
      </c>
      <c r="F455" s="123">
        <v>3.5827470981968652E-2</v>
      </c>
      <c r="G455" s="123">
        <v>4.1748307598869147E-2</v>
      </c>
      <c r="H455" s="123">
        <v>2.0382774828516803E-2</v>
      </c>
      <c r="I455" s="123">
        <v>3.7451927042538746E-2</v>
      </c>
      <c r="J455" s="123">
        <v>8.8399978925770908E-2</v>
      </c>
      <c r="K455" s="123">
        <v>7.6492203397390532E-2</v>
      </c>
      <c r="L455" s="123">
        <v>2.4538098910606907E-2</v>
      </c>
      <c r="M455" s="123">
        <v>4.9791701369863457E-3</v>
      </c>
      <c r="N455" s="123">
        <v>9.5763468521791739E-3</v>
      </c>
      <c r="O455" s="123">
        <v>4.2970308494106081E-2</v>
      </c>
      <c r="P455" s="123">
        <v>5.6196253892778499E-2</v>
      </c>
      <c r="Q455" s="123">
        <v>6.1554455851176477E-2</v>
      </c>
      <c r="R455" s="123">
        <v>4.638812763321444E-2</v>
      </c>
      <c r="S455" s="123">
        <v>2.8533208718448146E-2</v>
      </c>
      <c r="T455" s="123">
        <v>1.5639001681680417E-2</v>
      </c>
      <c r="U455" s="123">
        <v>2.6225922700445006E-2</v>
      </c>
      <c r="V455" s="123">
        <v>3.3120518962967027E-2</v>
      </c>
      <c r="W455" s="123">
        <v>4.8119179959874053E-2</v>
      </c>
      <c r="X455" s="123">
        <v>5.0734209048276149E-2</v>
      </c>
      <c r="Y455" s="123">
        <v>3.023430873222125E-2</v>
      </c>
      <c r="DA455" s="130" t="s">
        <v>4910</v>
      </c>
    </row>
    <row r="456" spans="1:105" ht="12" customHeight="1" x14ac:dyDescent="0.25">
      <c r="A456" s="97" t="s">
        <v>50</v>
      </c>
      <c r="B456" s="99"/>
      <c r="C456" s="99">
        <v>0.55081713018854683</v>
      </c>
      <c r="D456" s="99">
        <v>0.51313176259171045</v>
      </c>
      <c r="E456" s="99">
        <v>0.57341601272183784</v>
      </c>
      <c r="F456" s="99">
        <v>0.48539883135390283</v>
      </c>
      <c r="G456" s="99">
        <v>0.52387975939274178</v>
      </c>
      <c r="H456" s="99">
        <v>0.27567859425181274</v>
      </c>
      <c r="I456" s="99">
        <v>0.36431055170316068</v>
      </c>
      <c r="J456" s="99">
        <v>0.5881175715661161</v>
      </c>
      <c r="K456" s="99">
        <v>0.71809528060135763</v>
      </c>
      <c r="L456" s="99">
        <v>0.54508330870011734</v>
      </c>
      <c r="M456" s="99">
        <v>0.44771960216946111</v>
      </c>
      <c r="N456" s="99">
        <v>0.4088844357744989</v>
      </c>
      <c r="O456" s="99">
        <v>0.5857724166436743</v>
      </c>
      <c r="P456" s="99">
        <v>0.50995572298588199</v>
      </c>
      <c r="Q456" s="99">
        <v>0.65850909540233382</v>
      </c>
      <c r="R456" s="99">
        <v>0.52660964461893733</v>
      </c>
      <c r="S456" s="99">
        <v>0.60034596564175535</v>
      </c>
      <c r="T456" s="99">
        <v>0.59119876479181721</v>
      </c>
      <c r="U456" s="99">
        <v>0.77831356904156856</v>
      </c>
      <c r="V456" s="99">
        <v>0.74833625392741532</v>
      </c>
      <c r="W456" s="99">
        <v>0.90101569011337657</v>
      </c>
      <c r="X456" s="99">
        <v>1.2596176679819229</v>
      </c>
      <c r="Y456" s="99">
        <v>1.0982963611491832</v>
      </c>
      <c r="DA456" s="63" t="s">
        <v>4911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4912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441798</v>
      </c>
      <c r="C5" s="120">
        <v>431992</v>
      </c>
      <c r="D5" s="120">
        <v>424872</v>
      </c>
      <c r="E5" s="120">
        <v>419448</v>
      </c>
      <c r="F5" s="120">
        <v>418808</v>
      </c>
      <c r="G5" s="120">
        <v>418210</v>
      </c>
      <c r="H5" s="120">
        <v>413941</v>
      </c>
      <c r="I5" s="120">
        <v>406449</v>
      </c>
      <c r="J5" s="120">
        <v>400372</v>
      </c>
      <c r="K5" s="120">
        <v>400576</v>
      </c>
      <c r="L5" s="120">
        <v>401132</v>
      </c>
      <c r="M5" s="120">
        <v>402885</v>
      </c>
      <c r="N5" s="120">
        <v>395673</v>
      </c>
      <c r="O5" s="120">
        <v>386003</v>
      </c>
      <c r="P5" s="120">
        <v>378640</v>
      </c>
      <c r="Q5" s="120">
        <v>381052</v>
      </c>
      <c r="R5" s="120">
        <v>396907</v>
      </c>
      <c r="S5" s="120">
        <v>417535</v>
      </c>
      <c r="T5" s="120">
        <v>441600</v>
      </c>
      <c r="U5" s="120">
        <v>459467</v>
      </c>
      <c r="V5" s="120">
        <v>471801</v>
      </c>
      <c r="W5" s="120">
        <v>473526</v>
      </c>
      <c r="X5" s="120">
        <v>462854</v>
      </c>
      <c r="Y5" s="120">
        <v>448393</v>
      </c>
      <c r="DA5" s="129" t="s">
        <v>344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441798</v>
      </c>
      <c r="C7" s="52">
        <v>431992</v>
      </c>
      <c r="D7" s="52">
        <v>424872</v>
      </c>
      <c r="E7" s="52">
        <v>419448</v>
      </c>
      <c r="F7" s="52">
        <v>418808</v>
      </c>
      <c r="G7" s="52">
        <v>418210</v>
      </c>
      <c r="H7" s="52">
        <v>413941</v>
      </c>
      <c r="I7" s="52">
        <v>406449</v>
      </c>
      <c r="J7" s="52">
        <v>400372</v>
      </c>
      <c r="K7" s="52">
        <v>400576</v>
      </c>
      <c r="L7" s="52">
        <v>401132</v>
      </c>
      <c r="M7" s="52">
        <v>402885</v>
      </c>
      <c r="N7" s="52">
        <v>395673</v>
      </c>
      <c r="O7" s="52">
        <v>386003</v>
      </c>
      <c r="P7" s="52">
        <v>378640</v>
      </c>
      <c r="Q7" s="52">
        <v>381052</v>
      </c>
      <c r="R7" s="52">
        <v>396907</v>
      </c>
      <c r="S7" s="52">
        <v>417535</v>
      </c>
      <c r="T7" s="52">
        <v>441600</v>
      </c>
      <c r="U7" s="52">
        <v>459467</v>
      </c>
      <c r="V7" s="52">
        <v>471801</v>
      </c>
      <c r="W7" s="52">
        <v>473526</v>
      </c>
      <c r="X7" s="52">
        <v>462854</v>
      </c>
      <c r="Y7" s="52">
        <v>448393</v>
      </c>
      <c r="DA7" s="63" t="s">
        <v>1128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51959</v>
      </c>
      <c r="C9" s="52">
        <v>54026</v>
      </c>
      <c r="D9" s="52">
        <v>55722</v>
      </c>
      <c r="E9" s="52">
        <v>53683</v>
      </c>
      <c r="F9" s="52">
        <v>52635</v>
      </c>
      <c r="G9" s="52">
        <v>52051</v>
      </c>
      <c r="H9" s="52">
        <v>51994</v>
      </c>
      <c r="I9" s="52">
        <v>52537</v>
      </c>
      <c r="J9" s="52">
        <v>55131</v>
      </c>
      <c r="K9" s="52">
        <v>56184</v>
      </c>
      <c r="L9" s="52">
        <v>59430</v>
      </c>
      <c r="M9" s="52">
        <v>62775</v>
      </c>
      <c r="N9" s="52">
        <v>66544</v>
      </c>
      <c r="O9" s="52">
        <v>68126</v>
      </c>
      <c r="P9" s="52">
        <v>67782</v>
      </c>
      <c r="Q9" s="52">
        <v>66129</v>
      </c>
      <c r="R9" s="52">
        <v>63659</v>
      </c>
      <c r="S9" s="52">
        <v>66025</v>
      </c>
      <c r="T9" s="52">
        <v>71350</v>
      </c>
      <c r="U9" s="52">
        <v>78946</v>
      </c>
      <c r="V9" s="52">
        <v>88295</v>
      </c>
      <c r="W9" s="52">
        <v>98910</v>
      </c>
      <c r="X9" s="52">
        <v>101027</v>
      </c>
      <c r="Y9" s="52">
        <v>108340</v>
      </c>
      <c r="DA9" s="63" t="s">
        <v>1129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1130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1131</v>
      </c>
    </row>
    <row r="13" spans="1:105" ht="12" customHeight="1" x14ac:dyDescent="0.25">
      <c r="A13" s="97" t="s">
        <v>122</v>
      </c>
      <c r="B13" s="52">
        <v>434988</v>
      </c>
      <c r="C13" s="52">
        <v>425281</v>
      </c>
      <c r="D13" s="52">
        <v>418365</v>
      </c>
      <c r="E13" s="52">
        <v>413188</v>
      </c>
      <c r="F13" s="52">
        <v>412437</v>
      </c>
      <c r="G13" s="52">
        <v>411377</v>
      </c>
      <c r="H13" s="52">
        <v>405276</v>
      </c>
      <c r="I13" s="52">
        <v>397326</v>
      </c>
      <c r="J13" s="52">
        <v>390018</v>
      </c>
      <c r="K13" s="52">
        <v>389670</v>
      </c>
      <c r="L13" s="52">
        <v>389264</v>
      </c>
      <c r="M13" s="52">
        <v>390303</v>
      </c>
      <c r="N13" s="52">
        <v>382398</v>
      </c>
      <c r="O13" s="52">
        <v>371953</v>
      </c>
      <c r="P13" s="52">
        <v>363729</v>
      </c>
      <c r="Q13" s="52">
        <v>365081</v>
      </c>
      <c r="R13" s="52">
        <v>378081</v>
      </c>
      <c r="S13" s="52">
        <v>395713</v>
      </c>
      <c r="T13" s="52">
        <v>415502</v>
      </c>
      <c r="U13" s="52">
        <v>430081</v>
      </c>
      <c r="V13" s="52">
        <v>439315</v>
      </c>
      <c r="W13" s="52">
        <v>439725</v>
      </c>
      <c r="X13" s="52">
        <v>428763</v>
      </c>
      <c r="Y13" s="52">
        <v>414105</v>
      </c>
      <c r="DA13" s="63" t="s">
        <v>1132</v>
      </c>
    </row>
    <row r="14" spans="1:105" ht="12" customHeight="1" x14ac:dyDescent="0.25">
      <c r="A14" s="97" t="s">
        <v>121</v>
      </c>
      <c r="B14" s="52">
        <v>6810</v>
      </c>
      <c r="C14" s="52">
        <v>6711</v>
      </c>
      <c r="D14" s="52">
        <v>6507</v>
      </c>
      <c r="E14" s="52">
        <v>6260</v>
      </c>
      <c r="F14" s="52">
        <v>6371</v>
      </c>
      <c r="G14" s="52">
        <v>6833</v>
      </c>
      <c r="H14" s="52">
        <v>8665</v>
      </c>
      <c r="I14" s="52">
        <v>9123</v>
      </c>
      <c r="J14" s="52">
        <v>10354</v>
      </c>
      <c r="K14" s="52">
        <v>10906</v>
      </c>
      <c r="L14" s="52">
        <v>11868</v>
      </c>
      <c r="M14" s="52">
        <v>12582</v>
      </c>
      <c r="N14" s="52">
        <v>13275</v>
      </c>
      <c r="O14" s="52">
        <v>14050</v>
      </c>
      <c r="P14" s="52">
        <v>14911</v>
      </c>
      <c r="Q14" s="52">
        <v>15971</v>
      </c>
      <c r="R14" s="52">
        <v>18826</v>
      </c>
      <c r="S14" s="52">
        <v>21822</v>
      </c>
      <c r="T14" s="52">
        <v>26098</v>
      </c>
      <c r="U14" s="52">
        <v>29386</v>
      </c>
      <c r="V14" s="52">
        <v>32486</v>
      </c>
      <c r="W14" s="52">
        <v>33801</v>
      </c>
      <c r="X14" s="52">
        <v>34091</v>
      </c>
      <c r="Y14" s="52">
        <v>34288</v>
      </c>
      <c r="DA14" s="63" t="s">
        <v>1133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43873</v>
      </c>
      <c r="C16" s="52">
        <v>44967</v>
      </c>
      <c r="D16" s="52">
        <v>45943</v>
      </c>
      <c r="E16" s="52">
        <v>46964</v>
      </c>
      <c r="F16" s="52">
        <v>44974</v>
      </c>
      <c r="G16" s="52">
        <v>43191</v>
      </c>
      <c r="H16" s="52">
        <v>40342</v>
      </c>
      <c r="I16" s="52">
        <v>39168</v>
      </c>
      <c r="J16" s="52">
        <v>40256</v>
      </c>
      <c r="K16" s="52">
        <v>39805</v>
      </c>
      <c r="L16" s="52">
        <v>35890</v>
      </c>
      <c r="M16" s="52">
        <v>29237</v>
      </c>
      <c r="N16" s="52">
        <v>25531</v>
      </c>
      <c r="O16" s="52">
        <v>24052</v>
      </c>
      <c r="P16" s="52">
        <v>24145</v>
      </c>
      <c r="Q16" s="52">
        <v>24423</v>
      </c>
      <c r="R16" s="52">
        <v>26032</v>
      </c>
      <c r="S16" s="52">
        <v>26127</v>
      </c>
      <c r="T16" s="52">
        <v>25752</v>
      </c>
      <c r="U16" s="52">
        <v>25835</v>
      </c>
      <c r="V16" s="52">
        <v>25448</v>
      </c>
      <c r="W16" s="52">
        <v>24164</v>
      </c>
      <c r="X16" s="52">
        <v>21596</v>
      </c>
      <c r="Y16" s="52">
        <v>18515</v>
      </c>
      <c r="DA16" s="63" t="s">
        <v>1134</v>
      </c>
    </row>
    <row r="17" spans="1:105" ht="12" customHeight="1" x14ac:dyDescent="0.25">
      <c r="A17" s="109" t="s">
        <v>120</v>
      </c>
      <c r="B17" s="36">
        <v>397925</v>
      </c>
      <c r="C17" s="36">
        <v>387025</v>
      </c>
      <c r="D17" s="36">
        <v>378929</v>
      </c>
      <c r="E17" s="36">
        <v>372484</v>
      </c>
      <c r="F17" s="36">
        <v>373834</v>
      </c>
      <c r="G17" s="36">
        <v>375019</v>
      </c>
      <c r="H17" s="36">
        <v>373599</v>
      </c>
      <c r="I17" s="36">
        <v>367281</v>
      </c>
      <c r="J17" s="36">
        <v>360116</v>
      </c>
      <c r="K17" s="36">
        <v>360771</v>
      </c>
      <c r="L17" s="36">
        <v>365242</v>
      </c>
      <c r="M17" s="36">
        <v>373648</v>
      </c>
      <c r="N17" s="36">
        <v>370142</v>
      </c>
      <c r="O17" s="36">
        <v>361951</v>
      </c>
      <c r="P17" s="36">
        <v>354495</v>
      </c>
      <c r="Q17" s="36">
        <v>356629</v>
      </c>
      <c r="R17" s="36">
        <v>370875</v>
      </c>
      <c r="S17" s="36">
        <v>391408</v>
      </c>
      <c r="T17" s="36">
        <v>415848</v>
      </c>
      <c r="U17" s="36">
        <v>433632</v>
      </c>
      <c r="V17" s="36">
        <v>446353</v>
      </c>
      <c r="W17" s="36">
        <v>449362</v>
      </c>
      <c r="X17" s="36">
        <v>441258</v>
      </c>
      <c r="Y17" s="36">
        <v>429878</v>
      </c>
      <c r="DA17" s="60" t="s">
        <v>1135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1214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34515</v>
      </c>
      <c r="D21" s="52">
        <v>34522</v>
      </c>
      <c r="E21" s="52">
        <v>34564</v>
      </c>
      <c r="F21" s="52">
        <v>34684</v>
      </c>
      <c r="G21" s="52">
        <v>34924</v>
      </c>
      <c r="H21" s="52">
        <v>35333</v>
      </c>
      <c r="I21" s="52">
        <v>35959</v>
      </c>
      <c r="J21" s="52">
        <v>36851</v>
      </c>
      <c r="K21" s="52">
        <v>38047</v>
      </c>
      <c r="L21" s="52">
        <v>39604</v>
      </c>
      <c r="M21" s="52">
        <v>41556</v>
      </c>
      <c r="N21" s="52">
        <v>43989</v>
      </c>
      <c r="O21" s="52">
        <v>40034</v>
      </c>
      <c r="P21" s="52">
        <v>15967</v>
      </c>
      <c r="Q21" s="52">
        <v>20120</v>
      </c>
      <c r="R21" s="52">
        <v>24924</v>
      </c>
      <c r="S21" s="52">
        <v>30406</v>
      </c>
      <c r="T21" s="52">
        <v>31697</v>
      </c>
      <c r="U21" s="52">
        <v>32641</v>
      </c>
      <c r="V21" s="52">
        <v>33423</v>
      </c>
      <c r="W21" s="52">
        <v>33356</v>
      </c>
      <c r="X21" s="52">
        <v>33319</v>
      </c>
      <c r="Y21" s="52">
        <v>33989</v>
      </c>
      <c r="DA21" s="63" t="s">
        <v>1215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8119</v>
      </c>
      <c r="D23" s="52">
        <v>8139</v>
      </c>
      <c r="E23" s="52">
        <v>8276</v>
      </c>
      <c r="F23" s="52">
        <v>8642</v>
      </c>
      <c r="G23" s="52">
        <v>9319</v>
      </c>
      <c r="H23" s="52">
        <v>10395</v>
      </c>
      <c r="I23" s="52">
        <v>7104</v>
      </c>
      <c r="J23" s="52">
        <v>6042</v>
      </c>
      <c r="K23" s="52">
        <v>8956</v>
      </c>
      <c r="L23" s="52">
        <v>8349</v>
      </c>
      <c r="M23" s="52">
        <v>7760</v>
      </c>
      <c r="N23" s="52">
        <v>8594</v>
      </c>
      <c r="O23" s="52">
        <v>10807</v>
      </c>
      <c r="P23" s="52">
        <v>9097</v>
      </c>
      <c r="Q23" s="52">
        <v>8946</v>
      </c>
      <c r="R23" s="52">
        <v>9899</v>
      </c>
      <c r="S23" s="52">
        <v>10978</v>
      </c>
      <c r="T23" s="52">
        <v>11266</v>
      </c>
      <c r="U23" s="52">
        <v>11112</v>
      </c>
      <c r="V23" s="52">
        <v>10976</v>
      </c>
      <c r="W23" s="52">
        <v>10391</v>
      </c>
      <c r="X23" s="52">
        <v>9836</v>
      </c>
      <c r="Y23" s="52">
        <v>10936</v>
      </c>
      <c r="DA23" s="63" t="s">
        <v>1216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1217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1218</v>
      </c>
    </row>
    <row r="27" spans="1:105" ht="12" customHeight="1" x14ac:dyDescent="0.25">
      <c r="A27" s="97" t="s">
        <v>122</v>
      </c>
      <c r="B27" s="52"/>
      <c r="C27" s="52">
        <v>67967</v>
      </c>
      <c r="D27" s="52">
        <v>68081</v>
      </c>
      <c r="E27" s="52">
        <v>68884</v>
      </c>
      <c r="F27" s="52">
        <v>71087</v>
      </c>
      <c r="G27" s="52">
        <v>75453</v>
      </c>
      <c r="H27" s="52">
        <v>82799</v>
      </c>
      <c r="I27" s="52">
        <v>53209</v>
      </c>
      <c r="J27" s="52">
        <v>52605</v>
      </c>
      <c r="K27" s="52">
        <v>62490</v>
      </c>
      <c r="L27" s="52">
        <v>65685</v>
      </c>
      <c r="M27" s="52">
        <v>68685</v>
      </c>
      <c r="N27" s="52">
        <v>71864</v>
      </c>
      <c r="O27" s="52">
        <v>67744</v>
      </c>
      <c r="P27" s="52">
        <v>44905</v>
      </c>
      <c r="Q27" s="52">
        <v>50741</v>
      </c>
      <c r="R27" s="52">
        <v>57559</v>
      </c>
      <c r="S27" s="52">
        <v>64749</v>
      </c>
      <c r="T27" s="52">
        <v>64712</v>
      </c>
      <c r="U27" s="52">
        <v>63051</v>
      </c>
      <c r="V27" s="52">
        <v>59395</v>
      </c>
      <c r="W27" s="52">
        <v>57106</v>
      </c>
      <c r="X27" s="52">
        <v>57597</v>
      </c>
      <c r="Y27" s="52">
        <v>67711</v>
      </c>
      <c r="DA27" s="63" t="s">
        <v>1219</v>
      </c>
    </row>
    <row r="28" spans="1:105" ht="12" customHeight="1" x14ac:dyDescent="0.25">
      <c r="A28" s="97" t="s">
        <v>121</v>
      </c>
      <c r="B28" s="52"/>
      <c r="C28" s="52">
        <v>1064</v>
      </c>
      <c r="D28" s="52">
        <v>1065</v>
      </c>
      <c r="E28" s="52">
        <v>1080</v>
      </c>
      <c r="F28" s="52">
        <v>1111</v>
      </c>
      <c r="G28" s="52">
        <v>1179</v>
      </c>
      <c r="H28" s="52">
        <v>1294</v>
      </c>
      <c r="I28" s="52">
        <v>832</v>
      </c>
      <c r="J28" s="52">
        <v>934</v>
      </c>
      <c r="K28" s="52">
        <v>1098</v>
      </c>
      <c r="L28" s="52">
        <v>1235</v>
      </c>
      <c r="M28" s="52">
        <v>1526</v>
      </c>
      <c r="N28" s="52">
        <v>1964</v>
      </c>
      <c r="O28" s="52">
        <v>2209</v>
      </c>
      <c r="P28" s="52">
        <v>1619</v>
      </c>
      <c r="Q28" s="52">
        <v>1767</v>
      </c>
      <c r="R28" s="52">
        <v>2125</v>
      </c>
      <c r="S28" s="52">
        <v>2263</v>
      </c>
      <c r="T28" s="52">
        <v>2585</v>
      </c>
      <c r="U28" s="52">
        <v>2836</v>
      </c>
      <c r="V28" s="52">
        <v>3209</v>
      </c>
      <c r="W28" s="52">
        <v>3544</v>
      </c>
      <c r="X28" s="52">
        <v>3886</v>
      </c>
      <c r="Y28" s="52">
        <v>4655</v>
      </c>
      <c r="DA28" s="63" t="s">
        <v>1220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6855</v>
      </c>
      <c r="D30" s="52">
        <v>6871</v>
      </c>
      <c r="E30" s="52">
        <v>6979</v>
      </c>
      <c r="F30" s="52">
        <v>7272</v>
      </c>
      <c r="G30" s="52">
        <v>7840</v>
      </c>
      <c r="H30" s="52">
        <v>8749</v>
      </c>
      <c r="I30" s="52">
        <v>5957</v>
      </c>
      <c r="J30" s="52">
        <v>6045</v>
      </c>
      <c r="K30" s="52">
        <v>7241</v>
      </c>
      <c r="L30" s="52">
        <v>6951</v>
      </c>
      <c r="M30" s="52">
        <v>7456</v>
      </c>
      <c r="N30" s="52">
        <v>5246</v>
      </c>
      <c r="O30" s="52">
        <v>5894</v>
      </c>
      <c r="P30" s="52">
        <v>4217</v>
      </c>
      <c r="Q30" s="52">
        <v>4847</v>
      </c>
      <c r="R30" s="52">
        <v>5045</v>
      </c>
      <c r="S30" s="52">
        <v>4067</v>
      </c>
      <c r="T30" s="52">
        <v>2786</v>
      </c>
      <c r="U30" s="52">
        <v>2733</v>
      </c>
      <c r="V30" s="52">
        <v>3694</v>
      </c>
      <c r="W30" s="52">
        <v>4610</v>
      </c>
      <c r="X30" s="52">
        <v>4605</v>
      </c>
      <c r="Y30" s="52">
        <v>4663</v>
      </c>
      <c r="DA30" s="63" t="s">
        <v>1221</v>
      </c>
    </row>
    <row r="31" spans="1:105" ht="12" customHeight="1" x14ac:dyDescent="0.25">
      <c r="A31" s="109" t="s">
        <v>120</v>
      </c>
      <c r="B31" s="36"/>
      <c r="C31" s="36">
        <v>62176</v>
      </c>
      <c r="D31" s="36">
        <v>62276</v>
      </c>
      <c r="E31" s="36">
        <v>62982</v>
      </c>
      <c r="F31" s="36">
        <v>64930</v>
      </c>
      <c r="G31" s="36">
        <v>68793</v>
      </c>
      <c r="H31" s="36">
        <v>75340</v>
      </c>
      <c r="I31" s="36">
        <v>48086</v>
      </c>
      <c r="J31" s="36">
        <v>47495</v>
      </c>
      <c r="K31" s="36">
        <v>56352</v>
      </c>
      <c r="L31" s="36">
        <v>59964</v>
      </c>
      <c r="M31" s="36">
        <v>63389</v>
      </c>
      <c r="N31" s="36">
        <v>68036</v>
      </c>
      <c r="O31" s="36">
        <v>64031</v>
      </c>
      <c r="P31" s="36">
        <v>42310</v>
      </c>
      <c r="Q31" s="36">
        <v>47637</v>
      </c>
      <c r="R31" s="36">
        <v>54667</v>
      </c>
      <c r="S31" s="36">
        <v>62972</v>
      </c>
      <c r="T31" s="36">
        <v>64541</v>
      </c>
      <c r="U31" s="36">
        <v>63183</v>
      </c>
      <c r="V31" s="36">
        <v>58872</v>
      </c>
      <c r="W31" s="36">
        <v>56029</v>
      </c>
      <c r="X31" s="36">
        <v>56879</v>
      </c>
      <c r="Y31" s="36">
        <v>67691</v>
      </c>
      <c r="DA31" s="60" t="s">
        <v>1222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1301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24709</v>
      </c>
      <c r="D35" s="52">
        <v>27402</v>
      </c>
      <c r="E35" s="52">
        <v>29140</v>
      </c>
      <c r="F35" s="52">
        <v>34044</v>
      </c>
      <c r="G35" s="52">
        <v>34326</v>
      </c>
      <c r="H35" s="52">
        <v>31064</v>
      </c>
      <c r="I35" s="52">
        <v>28467</v>
      </c>
      <c r="J35" s="52">
        <v>30774</v>
      </c>
      <c r="K35" s="52">
        <v>38251</v>
      </c>
      <c r="L35" s="52">
        <v>40160</v>
      </c>
      <c r="M35" s="52">
        <v>43309</v>
      </c>
      <c r="N35" s="52">
        <v>36777</v>
      </c>
      <c r="O35" s="52">
        <v>30364</v>
      </c>
      <c r="P35" s="52">
        <v>8604</v>
      </c>
      <c r="Q35" s="52">
        <v>22532</v>
      </c>
      <c r="R35" s="52">
        <v>40779</v>
      </c>
      <c r="S35" s="52">
        <v>51034</v>
      </c>
      <c r="T35" s="52">
        <v>55762</v>
      </c>
      <c r="U35" s="52">
        <v>50508</v>
      </c>
      <c r="V35" s="52">
        <v>45757</v>
      </c>
      <c r="W35" s="52">
        <v>35081</v>
      </c>
      <c r="X35" s="52">
        <v>22647</v>
      </c>
      <c r="Y35" s="52">
        <v>19528</v>
      </c>
      <c r="DA35" s="63" t="s">
        <v>1302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10186</v>
      </c>
      <c r="D37" s="52">
        <v>9835</v>
      </c>
      <c r="E37" s="52">
        <v>6237</v>
      </c>
      <c r="F37" s="52">
        <v>7594</v>
      </c>
      <c r="G37" s="52">
        <v>8735</v>
      </c>
      <c r="H37" s="52">
        <v>10338</v>
      </c>
      <c r="I37" s="52">
        <v>7647</v>
      </c>
      <c r="J37" s="52">
        <v>8636</v>
      </c>
      <c r="K37" s="52">
        <v>10009</v>
      </c>
      <c r="L37" s="52">
        <v>11595</v>
      </c>
      <c r="M37" s="52">
        <v>11105</v>
      </c>
      <c r="N37" s="52">
        <v>12363</v>
      </c>
      <c r="O37" s="52">
        <v>12389</v>
      </c>
      <c r="P37" s="52">
        <v>8753</v>
      </c>
      <c r="Q37" s="52">
        <v>7293</v>
      </c>
      <c r="R37" s="52">
        <v>7429</v>
      </c>
      <c r="S37" s="52">
        <v>13344</v>
      </c>
      <c r="T37" s="52">
        <v>16591</v>
      </c>
      <c r="U37" s="52">
        <v>18708</v>
      </c>
      <c r="V37" s="52">
        <v>20325</v>
      </c>
      <c r="W37" s="52">
        <v>21006</v>
      </c>
      <c r="X37" s="52">
        <v>11953</v>
      </c>
      <c r="Y37" s="52">
        <v>18249</v>
      </c>
      <c r="DA37" s="63" t="s">
        <v>1303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1304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1305</v>
      </c>
    </row>
    <row r="41" spans="1:105" ht="12" customHeight="1" x14ac:dyDescent="0.25">
      <c r="A41" s="97" t="s">
        <v>122</v>
      </c>
      <c r="B41" s="52"/>
      <c r="C41" s="52">
        <v>58260</v>
      </c>
      <c r="D41" s="52">
        <v>61165</v>
      </c>
      <c r="E41" s="52">
        <v>63707</v>
      </c>
      <c r="F41" s="52">
        <v>70336</v>
      </c>
      <c r="G41" s="52">
        <v>74393</v>
      </c>
      <c r="H41" s="52">
        <v>76698</v>
      </c>
      <c r="I41" s="52">
        <v>45259</v>
      </c>
      <c r="J41" s="52">
        <v>45297</v>
      </c>
      <c r="K41" s="52">
        <v>62142</v>
      </c>
      <c r="L41" s="52">
        <v>65279</v>
      </c>
      <c r="M41" s="52">
        <v>69724</v>
      </c>
      <c r="N41" s="52">
        <v>63959</v>
      </c>
      <c r="O41" s="52">
        <v>57299</v>
      </c>
      <c r="P41" s="52">
        <v>36681</v>
      </c>
      <c r="Q41" s="52">
        <v>52093</v>
      </c>
      <c r="R41" s="52">
        <v>70559</v>
      </c>
      <c r="S41" s="52">
        <v>82381</v>
      </c>
      <c r="T41" s="52">
        <v>84501</v>
      </c>
      <c r="U41" s="52">
        <v>77630</v>
      </c>
      <c r="V41" s="52">
        <v>68629</v>
      </c>
      <c r="W41" s="52">
        <v>57516</v>
      </c>
      <c r="X41" s="52">
        <v>46635</v>
      </c>
      <c r="Y41" s="52">
        <v>53053</v>
      </c>
      <c r="DA41" s="63" t="s">
        <v>1306</v>
      </c>
    </row>
    <row r="42" spans="1:105" ht="12" customHeight="1" x14ac:dyDescent="0.25">
      <c r="A42" s="97" t="s">
        <v>121</v>
      </c>
      <c r="B42" s="52"/>
      <c r="C42" s="52">
        <v>965</v>
      </c>
      <c r="D42" s="52">
        <v>861</v>
      </c>
      <c r="E42" s="52">
        <v>833</v>
      </c>
      <c r="F42" s="52">
        <v>1222</v>
      </c>
      <c r="G42" s="52">
        <v>1641</v>
      </c>
      <c r="H42" s="52">
        <v>3126</v>
      </c>
      <c r="I42" s="52">
        <v>1290</v>
      </c>
      <c r="J42" s="52">
        <v>2165</v>
      </c>
      <c r="K42" s="52">
        <v>1650</v>
      </c>
      <c r="L42" s="52">
        <v>2197</v>
      </c>
      <c r="M42" s="52">
        <v>2240</v>
      </c>
      <c r="N42" s="52">
        <v>2657</v>
      </c>
      <c r="O42" s="52">
        <v>2984</v>
      </c>
      <c r="P42" s="52">
        <v>2480</v>
      </c>
      <c r="Q42" s="52">
        <v>2827</v>
      </c>
      <c r="R42" s="52">
        <v>4980</v>
      </c>
      <c r="S42" s="52">
        <v>5259</v>
      </c>
      <c r="T42" s="52">
        <v>6861</v>
      </c>
      <c r="U42" s="52">
        <v>6124</v>
      </c>
      <c r="V42" s="52">
        <v>6309</v>
      </c>
      <c r="W42" s="52">
        <v>4859</v>
      </c>
      <c r="X42" s="52">
        <v>4176</v>
      </c>
      <c r="Y42" s="52">
        <v>4852</v>
      </c>
      <c r="DA42" s="63" t="s">
        <v>1307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7949</v>
      </c>
      <c r="D44" s="52">
        <v>7847</v>
      </c>
      <c r="E44" s="52">
        <v>8000</v>
      </c>
      <c r="F44" s="52">
        <v>5282</v>
      </c>
      <c r="G44" s="52">
        <v>6057</v>
      </c>
      <c r="H44" s="52">
        <v>5900</v>
      </c>
      <c r="I44" s="52">
        <v>4783</v>
      </c>
      <c r="J44" s="52">
        <v>7133</v>
      </c>
      <c r="K44" s="52">
        <v>6790</v>
      </c>
      <c r="L44" s="52">
        <v>3036</v>
      </c>
      <c r="M44" s="52">
        <v>803</v>
      </c>
      <c r="N44" s="52">
        <v>1540</v>
      </c>
      <c r="O44" s="52">
        <v>4415</v>
      </c>
      <c r="P44" s="52">
        <v>4310</v>
      </c>
      <c r="Q44" s="52">
        <v>5125</v>
      </c>
      <c r="R44" s="52">
        <v>6654</v>
      </c>
      <c r="S44" s="52">
        <v>4162</v>
      </c>
      <c r="T44" s="52">
        <v>2411</v>
      </c>
      <c r="U44" s="52">
        <v>2816</v>
      </c>
      <c r="V44" s="52">
        <v>3307</v>
      </c>
      <c r="W44" s="52">
        <v>3326</v>
      </c>
      <c r="X44" s="52">
        <v>2037</v>
      </c>
      <c r="Y44" s="52">
        <v>1582</v>
      </c>
      <c r="DA44" s="63" t="s">
        <v>1308</v>
      </c>
    </row>
    <row r="45" spans="1:105" ht="12" customHeight="1" x14ac:dyDescent="0.25">
      <c r="A45" s="109" t="s">
        <v>120</v>
      </c>
      <c r="B45" s="36"/>
      <c r="C45" s="36">
        <v>51276</v>
      </c>
      <c r="D45" s="36">
        <v>54180</v>
      </c>
      <c r="E45" s="36">
        <v>56537</v>
      </c>
      <c r="F45" s="36">
        <v>66280</v>
      </c>
      <c r="G45" s="36">
        <v>69978</v>
      </c>
      <c r="H45" s="36">
        <v>73920</v>
      </c>
      <c r="I45" s="36">
        <v>41768</v>
      </c>
      <c r="J45" s="36">
        <v>40330</v>
      </c>
      <c r="K45" s="36">
        <v>57007</v>
      </c>
      <c r="L45" s="36">
        <v>64435</v>
      </c>
      <c r="M45" s="36">
        <v>71795</v>
      </c>
      <c r="N45" s="36">
        <v>64530</v>
      </c>
      <c r="O45" s="36">
        <v>55840</v>
      </c>
      <c r="P45" s="36">
        <v>34854</v>
      </c>
      <c r="Q45" s="36">
        <v>49771</v>
      </c>
      <c r="R45" s="36">
        <v>68913</v>
      </c>
      <c r="S45" s="36">
        <v>83505</v>
      </c>
      <c r="T45" s="36">
        <v>88981</v>
      </c>
      <c r="U45" s="36">
        <v>80967</v>
      </c>
      <c r="V45" s="36">
        <v>71593</v>
      </c>
      <c r="W45" s="36">
        <v>59038</v>
      </c>
      <c r="X45" s="36">
        <v>48775</v>
      </c>
      <c r="Y45" s="36">
        <v>56311</v>
      </c>
      <c r="DA45" s="60" t="s">
        <v>1309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1388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9868</v>
      </c>
      <c r="D49" s="52">
        <v>11277</v>
      </c>
      <c r="E49" s="52">
        <v>12117</v>
      </c>
      <c r="F49" s="52">
        <v>14445</v>
      </c>
      <c r="G49" s="52">
        <v>11226</v>
      </c>
      <c r="H49" s="52">
        <v>10626</v>
      </c>
      <c r="I49" s="52">
        <v>9785</v>
      </c>
      <c r="J49" s="52">
        <v>10960</v>
      </c>
      <c r="K49" s="52">
        <v>12436</v>
      </c>
      <c r="L49" s="52">
        <v>12782</v>
      </c>
      <c r="M49" s="52">
        <v>12412</v>
      </c>
      <c r="N49" s="52">
        <v>10417</v>
      </c>
      <c r="O49" s="52">
        <v>9023</v>
      </c>
      <c r="P49" s="52">
        <v>4606</v>
      </c>
      <c r="Q49" s="52">
        <v>10941</v>
      </c>
      <c r="R49" s="52">
        <v>13604</v>
      </c>
      <c r="S49" s="52">
        <v>17559</v>
      </c>
      <c r="T49" s="52">
        <v>18719</v>
      </c>
      <c r="U49" s="52">
        <v>20321</v>
      </c>
      <c r="V49" s="52">
        <v>14992</v>
      </c>
      <c r="W49" s="52">
        <v>13944</v>
      </c>
      <c r="X49" s="52">
        <v>9419</v>
      </c>
      <c r="Y49" s="52">
        <v>7143</v>
      </c>
      <c r="DA49" s="63" t="s">
        <v>1389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1369</v>
      </c>
      <c r="D51" s="52">
        <v>1407</v>
      </c>
      <c r="E51" s="52">
        <v>969</v>
      </c>
      <c r="F51" s="52">
        <v>1541</v>
      </c>
      <c r="G51" s="52">
        <v>1844</v>
      </c>
      <c r="H51" s="52">
        <v>1473</v>
      </c>
      <c r="I51" s="52">
        <v>1016</v>
      </c>
      <c r="J51" s="52">
        <v>2207</v>
      </c>
      <c r="K51" s="52">
        <v>1233</v>
      </c>
      <c r="L51" s="52">
        <v>1660</v>
      </c>
      <c r="M51" s="52">
        <v>1001</v>
      </c>
      <c r="N51" s="52">
        <v>1645</v>
      </c>
      <c r="O51" s="52">
        <v>1648</v>
      </c>
      <c r="P51" s="52">
        <v>463</v>
      </c>
      <c r="Q51" s="52">
        <v>1719</v>
      </c>
      <c r="R51" s="52">
        <v>1222</v>
      </c>
      <c r="S51" s="52">
        <v>1156</v>
      </c>
      <c r="T51" s="52">
        <v>2373</v>
      </c>
      <c r="U51" s="52">
        <v>3222</v>
      </c>
      <c r="V51" s="52">
        <v>3808</v>
      </c>
      <c r="W51" s="52">
        <v>3848</v>
      </c>
      <c r="X51" s="52">
        <v>1142</v>
      </c>
      <c r="Y51" s="52">
        <v>4722</v>
      </c>
      <c r="DA51" s="63" t="s">
        <v>1390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1391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1392</v>
      </c>
    </row>
    <row r="55" spans="1:105" ht="12" customHeight="1" x14ac:dyDescent="0.25">
      <c r="A55" s="108" t="s">
        <v>122</v>
      </c>
      <c r="B55" s="52"/>
      <c r="C55" s="52">
        <v>9707</v>
      </c>
      <c r="D55" s="52">
        <v>11120</v>
      </c>
      <c r="E55" s="52">
        <v>11961</v>
      </c>
      <c r="F55" s="52">
        <v>14198</v>
      </c>
      <c r="G55" s="52">
        <v>10984</v>
      </c>
      <c r="H55" s="52">
        <v>10210</v>
      </c>
      <c r="I55" s="52">
        <v>9514</v>
      </c>
      <c r="J55" s="52">
        <v>10460</v>
      </c>
      <c r="K55" s="52">
        <v>12114</v>
      </c>
      <c r="L55" s="52">
        <v>12365</v>
      </c>
      <c r="M55" s="52">
        <v>12025</v>
      </c>
      <c r="N55" s="52">
        <v>10001</v>
      </c>
      <c r="O55" s="52">
        <v>8575</v>
      </c>
      <c r="P55" s="52">
        <v>4314</v>
      </c>
      <c r="Q55" s="52">
        <v>10377</v>
      </c>
      <c r="R55" s="52">
        <v>12707</v>
      </c>
      <c r="S55" s="52">
        <v>16503</v>
      </c>
      <c r="T55" s="52">
        <v>17312</v>
      </c>
      <c r="U55" s="52">
        <v>18834</v>
      </c>
      <c r="V55" s="52">
        <v>13728</v>
      </c>
      <c r="W55" s="52">
        <v>12857</v>
      </c>
      <c r="X55" s="52">
        <v>8644</v>
      </c>
      <c r="Y55" s="52">
        <v>6543</v>
      </c>
      <c r="DA55" s="63" t="s">
        <v>1393</v>
      </c>
    </row>
    <row r="56" spans="1:105" ht="12" customHeight="1" x14ac:dyDescent="0.25">
      <c r="A56" s="108" t="s">
        <v>121</v>
      </c>
      <c r="B56" s="52"/>
      <c r="C56" s="52">
        <v>161</v>
      </c>
      <c r="D56" s="52">
        <v>157</v>
      </c>
      <c r="E56" s="52">
        <v>156</v>
      </c>
      <c r="F56" s="52">
        <v>247</v>
      </c>
      <c r="G56" s="52">
        <v>242</v>
      </c>
      <c r="H56" s="52">
        <v>416</v>
      </c>
      <c r="I56" s="52">
        <v>271</v>
      </c>
      <c r="J56" s="52">
        <v>500</v>
      </c>
      <c r="K56" s="52">
        <v>322</v>
      </c>
      <c r="L56" s="52">
        <v>417</v>
      </c>
      <c r="M56" s="52">
        <v>387</v>
      </c>
      <c r="N56" s="52">
        <v>416</v>
      </c>
      <c r="O56" s="52">
        <v>448</v>
      </c>
      <c r="P56" s="52">
        <v>292</v>
      </c>
      <c r="Q56" s="52">
        <v>564</v>
      </c>
      <c r="R56" s="52">
        <v>897</v>
      </c>
      <c r="S56" s="52">
        <v>1056</v>
      </c>
      <c r="T56" s="52">
        <v>1407</v>
      </c>
      <c r="U56" s="52">
        <v>1487</v>
      </c>
      <c r="V56" s="52">
        <v>1264</v>
      </c>
      <c r="W56" s="52">
        <v>1087</v>
      </c>
      <c r="X56" s="52">
        <v>775</v>
      </c>
      <c r="Y56" s="52">
        <v>600</v>
      </c>
      <c r="DA56" s="63" t="s">
        <v>1394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1324</v>
      </c>
      <c r="D58" s="52">
        <v>1427</v>
      </c>
      <c r="E58" s="52">
        <v>1502</v>
      </c>
      <c r="F58" s="52">
        <v>1066</v>
      </c>
      <c r="G58" s="52">
        <v>894</v>
      </c>
      <c r="H58" s="52">
        <v>785</v>
      </c>
      <c r="I58" s="52">
        <v>1006</v>
      </c>
      <c r="J58" s="52">
        <v>1647</v>
      </c>
      <c r="K58" s="52">
        <v>1324</v>
      </c>
      <c r="L58" s="52">
        <v>576</v>
      </c>
      <c r="M58" s="52">
        <v>138</v>
      </c>
      <c r="N58" s="52">
        <v>244</v>
      </c>
      <c r="O58" s="52">
        <v>662</v>
      </c>
      <c r="P58" s="52">
        <v>507</v>
      </c>
      <c r="Q58" s="52">
        <v>1023</v>
      </c>
      <c r="R58" s="52">
        <v>1199</v>
      </c>
      <c r="S58" s="52">
        <v>835</v>
      </c>
      <c r="T58" s="52">
        <v>495</v>
      </c>
      <c r="U58" s="52">
        <v>685</v>
      </c>
      <c r="V58" s="52">
        <v>664</v>
      </c>
      <c r="W58" s="52">
        <v>745</v>
      </c>
      <c r="X58" s="52">
        <v>379</v>
      </c>
      <c r="Y58" s="52">
        <v>197</v>
      </c>
      <c r="DA58" s="63" t="s">
        <v>1395</v>
      </c>
    </row>
    <row r="59" spans="1:105" ht="12" customHeight="1" x14ac:dyDescent="0.25">
      <c r="A59" s="115" t="s">
        <v>120</v>
      </c>
      <c r="B59" s="36"/>
      <c r="C59" s="36">
        <v>8544</v>
      </c>
      <c r="D59" s="36">
        <v>9850</v>
      </c>
      <c r="E59" s="36">
        <v>10615</v>
      </c>
      <c r="F59" s="36">
        <v>13379</v>
      </c>
      <c r="G59" s="36">
        <v>10332</v>
      </c>
      <c r="H59" s="36">
        <v>9841</v>
      </c>
      <c r="I59" s="36">
        <v>8779</v>
      </c>
      <c r="J59" s="36">
        <v>9313</v>
      </c>
      <c r="K59" s="36">
        <v>11112</v>
      </c>
      <c r="L59" s="36">
        <v>12206</v>
      </c>
      <c r="M59" s="36">
        <v>12274</v>
      </c>
      <c r="N59" s="36">
        <v>10173</v>
      </c>
      <c r="O59" s="36">
        <v>8361</v>
      </c>
      <c r="P59" s="36">
        <v>4099</v>
      </c>
      <c r="Q59" s="36">
        <v>9918</v>
      </c>
      <c r="R59" s="36">
        <v>12405</v>
      </c>
      <c r="S59" s="36">
        <v>16724</v>
      </c>
      <c r="T59" s="36">
        <v>18224</v>
      </c>
      <c r="U59" s="36">
        <v>19636</v>
      </c>
      <c r="V59" s="36">
        <v>14328</v>
      </c>
      <c r="W59" s="36">
        <v>13199</v>
      </c>
      <c r="X59" s="36">
        <v>9040</v>
      </c>
      <c r="Y59" s="36">
        <v>6946</v>
      </c>
      <c r="DA59" s="60" t="s">
        <v>1396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1475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14841</v>
      </c>
      <c r="D63" s="52">
        <v>16125</v>
      </c>
      <c r="E63" s="52">
        <v>17023</v>
      </c>
      <c r="F63" s="52">
        <v>19599</v>
      </c>
      <c r="G63" s="52">
        <v>23100</v>
      </c>
      <c r="H63" s="52">
        <v>20438</v>
      </c>
      <c r="I63" s="52">
        <v>18682</v>
      </c>
      <c r="J63" s="52">
        <v>19814</v>
      </c>
      <c r="K63" s="52">
        <v>25815</v>
      </c>
      <c r="L63" s="52">
        <v>27378</v>
      </c>
      <c r="M63" s="52">
        <v>30897</v>
      </c>
      <c r="N63" s="52">
        <v>26360</v>
      </c>
      <c r="O63" s="52">
        <v>21341</v>
      </c>
      <c r="P63" s="52">
        <v>3998</v>
      </c>
      <c r="Q63" s="52">
        <v>11591</v>
      </c>
      <c r="R63" s="52">
        <v>27175</v>
      </c>
      <c r="S63" s="52">
        <v>33475</v>
      </c>
      <c r="T63" s="52">
        <v>37043</v>
      </c>
      <c r="U63" s="52">
        <v>30187</v>
      </c>
      <c r="V63" s="52">
        <v>30765</v>
      </c>
      <c r="W63" s="52">
        <v>21137</v>
      </c>
      <c r="X63" s="52">
        <v>13228</v>
      </c>
      <c r="Y63" s="52">
        <v>12385</v>
      </c>
      <c r="DA63" s="63" t="s">
        <v>1476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8817</v>
      </c>
      <c r="D65" s="52">
        <v>8428</v>
      </c>
      <c r="E65" s="52">
        <v>5268</v>
      </c>
      <c r="F65" s="52">
        <v>6053</v>
      </c>
      <c r="G65" s="52">
        <v>6891</v>
      </c>
      <c r="H65" s="52">
        <v>8865</v>
      </c>
      <c r="I65" s="52">
        <v>6631</v>
      </c>
      <c r="J65" s="52">
        <v>6429</v>
      </c>
      <c r="K65" s="52">
        <v>8776</v>
      </c>
      <c r="L65" s="52">
        <v>9935</v>
      </c>
      <c r="M65" s="52">
        <v>10104</v>
      </c>
      <c r="N65" s="52">
        <v>10718</v>
      </c>
      <c r="O65" s="52">
        <v>10741</v>
      </c>
      <c r="P65" s="52">
        <v>8290</v>
      </c>
      <c r="Q65" s="52">
        <v>5574</v>
      </c>
      <c r="R65" s="52">
        <v>6207</v>
      </c>
      <c r="S65" s="52">
        <v>12188</v>
      </c>
      <c r="T65" s="52">
        <v>14218</v>
      </c>
      <c r="U65" s="52">
        <v>15486</v>
      </c>
      <c r="V65" s="52">
        <v>16517</v>
      </c>
      <c r="W65" s="52">
        <v>17158</v>
      </c>
      <c r="X65" s="52">
        <v>10811</v>
      </c>
      <c r="Y65" s="52">
        <v>13527</v>
      </c>
      <c r="DA65" s="63" t="s">
        <v>1477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1478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1479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48553</v>
      </c>
      <c r="D69" s="52">
        <f t="shared" si="6"/>
        <v>50045</v>
      </c>
      <c r="E69" s="52">
        <f t="shared" si="6"/>
        <v>51746</v>
      </c>
      <c r="F69" s="52">
        <f t="shared" si="6"/>
        <v>56138</v>
      </c>
      <c r="G69" s="52">
        <f t="shared" si="6"/>
        <v>63409</v>
      </c>
      <c r="H69" s="52">
        <f t="shared" si="6"/>
        <v>66488</v>
      </c>
      <c r="I69" s="52">
        <f t="shared" si="6"/>
        <v>35745</v>
      </c>
      <c r="J69" s="52">
        <f t="shared" si="6"/>
        <v>34837</v>
      </c>
      <c r="K69" s="52">
        <f t="shared" si="6"/>
        <v>50028</v>
      </c>
      <c r="L69" s="52">
        <f t="shared" si="6"/>
        <v>52914</v>
      </c>
      <c r="M69" s="52">
        <f t="shared" si="6"/>
        <v>57699</v>
      </c>
      <c r="N69" s="52">
        <f t="shared" si="6"/>
        <v>53958</v>
      </c>
      <c r="O69" s="52">
        <f t="shared" si="6"/>
        <v>48724</v>
      </c>
      <c r="P69" s="52">
        <f t="shared" si="6"/>
        <v>32367</v>
      </c>
      <c r="Q69" s="52">
        <f t="shared" si="6"/>
        <v>41716</v>
      </c>
      <c r="R69" s="52">
        <f t="shared" ref="R69:V69" si="7">R41-R55</f>
        <v>57852</v>
      </c>
      <c r="S69" s="52">
        <f t="shared" si="7"/>
        <v>65878</v>
      </c>
      <c r="T69" s="52">
        <f t="shared" si="7"/>
        <v>67189</v>
      </c>
      <c r="U69" s="52">
        <f t="shared" si="7"/>
        <v>58796</v>
      </c>
      <c r="V69" s="52">
        <f t="shared" si="7"/>
        <v>54901</v>
      </c>
      <c r="W69" s="52">
        <f t="shared" ref="W69:Y69" si="8">W41-W55</f>
        <v>44659</v>
      </c>
      <c r="X69" s="52">
        <f t="shared" si="8"/>
        <v>37991</v>
      </c>
      <c r="Y69" s="52">
        <f t="shared" si="8"/>
        <v>46510</v>
      </c>
      <c r="DA69" s="63" t="s">
        <v>1480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804</v>
      </c>
      <c r="D70" s="52">
        <f t="shared" si="9"/>
        <v>704</v>
      </c>
      <c r="E70" s="52">
        <f t="shared" si="9"/>
        <v>677</v>
      </c>
      <c r="F70" s="52">
        <f t="shared" si="9"/>
        <v>975</v>
      </c>
      <c r="G70" s="52">
        <f t="shared" si="9"/>
        <v>1399</v>
      </c>
      <c r="H70" s="52">
        <f t="shared" si="9"/>
        <v>2710</v>
      </c>
      <c r="I70" s="52">
        <f t="shared" si="9"/>
        <v>1019</v>
      </c>
      <c r="J70" s="52">
        <f t="shared" si="9"/>
        <v>1665</v>
      </c>
      <c r="K70" s="52">
        <f t="shared" si="9"/>
        <v>1328</v>
      </c>
      <c r="L70" s="52">
        <f t="shared" si="9"/>
        <v>1780</v>
      </c>
      <c r="M70" s="52">
        <f t="shared" si="9"/>
        <v>1853</v>
      </c>
      <c r="N70" s="52">
        <f t="shared" si="9"/>
        <v>2241</v>
      </c>
      <c r="O70" s="52">
        <f t="shared" si="9"/>
        <v>2536</v>
      </c>
      <c r="P70" s="52">
        <f t="shared" si="9"/>
        <v>2188</v>
      </c>
      <c r="Q70" s="52">
        <f t="shared" si="9"/>
        <v>2263</v>
      </c>
      <c r="R70" s="52">
        <f t="shared" ref="R70:V70" si="10">R42-R56</f>
        <v>4083</v>
      </c>
      <c r="S70" s="52">
        <f t="shared" si="10"/>
        <v>4203</v>
      </c>
      <c r="T70" s="52">
        <f t="shared" si="10"/>
        <v>5454</v>
      </c>
      <c r="U70" s="52">
        <f t="shared" si="10"/>
        <v>4637</v>
      </c>
      <c r="V70" s="52">
        <f t="shared" si="10"/>
        <v>5045</v>
      </c>
      <c r="W70" s="52">
        <f t="shared" ref="W70:Y70" si="11">W42-W56</f>
        <v>3772</v>
      </c>
      <c r="X70" s="52">
        <f t="shared" si="11"/>
        <v>3401</v>
      </c>
      <c r="Y70" s="52">
        <f t="shared" si="11"/>
        <v>4252</v>
      </c>
      <c r="DA70" s="63" t="s">
        <v>1481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6625</v>
      </c>
      <c r="D72" s="52">
        <v>6420</v>
      </c>
      <c r="E72" s="52">
        <v>6498</v>
      </c>
      <c r="F72" s="52">
        <v>4216</v>
      </c>
      <c r="G72" s="52">
        <v>5163</v>
      </c>
      <c r="H72" s="52">
        <v>5115</v>
      </c>
      <c r="I72" s="52">
        <v>3777</v>
      </c>
      <c r="J72" s="52">
        <v>5486</v>
      </c>
      <c r="K72" s="52">
        <v>5466</v>
      </c>
      <c r="L72" s="52">
        <v>2460</v>
      </c>
      <c r="M72" s="52">
        <v>665</v>
      </c>
      <c r="N72" s="52">
        <v>1296</v>
      </c>
      <c r="O72" s="52">
        <v>3753</v>
      </c>
      <c r="P72" s="52">
        <v>3803</v>
      </c>
      <c r="Q72" s="52">
        <v>4102</v>
      </c>
      <c r="R72" s="52">
        <v>5455</v>
      </c>
      <c r="S72" s="52">
        <v>3327</v>
      </c>
      <c r="T72" s="52">
        <v>1916</v>
      </c>
      <c r="U72" s="52">
        <v>2131</v>
      </c>
      <c r="V72" s="52">
        <v>2643</v>
      </c>
      <c r="W72" s="52">
        <v>2581</v>
      </c>
      <c r="X72" s="52">
        <v>1658</v>
      </c>
      <c r="Y72" s="52">
        <v>1385</v>
      </c>
      <c r="DA72" s="63" t="s">
        <v>1482</v>
      </c>
    </row>
    <row r="73" spans="1:105" ht="12" customHeight="1" x14ac:dyDescent="0.25">
      <c r="A73" s="115" t="s">
        <v>120</v>
      </c>
      <c r="B73" s="36"/>
      <c r="C73" s="36">
        <v>42732</v>
      </c>
      <c r="D73" s="36">
        <v>44330</v>
      </c>
      <c r="E73" s="36">
        <v>45922</v>
      </c>
      <c r="F73" s="36">
        <v>52901</v>
      </c>
      <c r="G73" s="36">
        <v>59646</v>
      </c>
      <c r="H73" s="36">
        <v>64079</v>
      </c>
      <c r="I73" s="36">
        <v>32989</v>
      </c>
      <c r="J73" s="36">
        <v>31017</v>
      </c>
      <c r="K73" s="36">
        <v>45895</v>
      </c>
      <c r="L73" s="36">
        <v>52229</v>
      </c>
      <c r="M73" s="36">
        <v>59521</v>
      </c>
      <c r="N73" s="36">
        <v>54357</v>
      </c>
      <c r="O73" s="36">
        <v>47479</v>
      </c>
      <c r="P73" s="36">
        <v>30755</v>
      </c>
      <c r="Q73" s="36">
        <v>39853</v>
      </c>
      <c r="R73" s="36">
        <v>56508</v>
      </c>
      <c r="S73" s="36">
        <v>66781</v>
      </c>
      <c r="T73" s="36">
        <v>70757</v>
      </c>
      <c r="U73" s="36">
        <v>61331</v>
      </c>
      <c r="V73" s="36">
        <v>57265</v>
      </c>
      <c r="W73" s="36">
        <v>45839</v>
      </c>
      <c r="X73" s="36">
        <v>39735</v>
      </c>
      <c r="Y73" s="36">
        <v>49365</v>
      </c>
      <c r="DA73" s="60" t="s">
        <v>1483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1562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X78" s="128">
        <f>RES_hhdet_numvin!X162</f>
        <v>0</v>
      </c>
      <c r="Y78" s="128">
        <f>RES_hhdet_numvin!Y162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0</v>
      </c>
      <c r="I79" s="138">
        <f>RES_hhdet_numvin!I163</f>
        <v>0</v>
      </c>
      <c r="J79" s="138">
        <f>RES_hhdet_numvin!J163</f>
        <v>5415</v>
      </c>
      <c r="K79" s="138">
        <f>RES_hhdet_numvin!K163</f>
        <v>12626</v>
      </c>
      <c r="L79" s="138">
        <f>RES_hhdet_numvin!L163</f>
        <v>18620</v>
      </c>
      <c r="M79" s="138">
        <f>RES_hhdet_numvin!M163</f>
        <v>25039</v>
      </c>
      <c r="N79" s="138">
        <f>RES_hhdet_numvin!N163</f>
        <v>24825</v>
      </c>
      <c r="O79" s="138">
        <f>RES_hhdet_numvin!O163</f>
        <v>22953</v>
      </c>
      <c r="P79" s="138">
        <f>RES_hhdet_numvin!P163</f>
        <v>7074</v>
      </c>
      <c r="Q79" s="138">
        <f>RES_hhdet_numvin!Q163</f>
        <v>19716</v>
      </c>
      <c r="R79" s="138">
        <f>RES_hhdet_numvin!R163</f>
        <v>37365</v>
      </c>
      <c r="S79" s="138">
        <f>RES_hhdet_numvin!S163</f>
        <v>48343</v>
      </c>
      <c r="T79" s="138">
        <f>RES_hhdet_numvin!T163</f>
        <v>54060</v>
      </c>
      <c r="U79" s="138">
        <f>RES_hhdet_numvin!U163</f>
        <v>49719</v>
      </c>
      <c r="V79" s="138">
        <f>RES_hhdet_numvin!V163</f>
        <v>45454</v>
      </c>
      <c r="W79" s="138">
        <f>RES_hhdet_numvin!W163</f>
        <v>35012</v>
      </c>
      <c r="X79" s="138">
        <f>RES_hhdet_numvin!X163</f>
        <v>22644</v>
      </c>
      <c r="Y79" s="138">
        <f>RES_hhdet_numvin!Y163</f>
        <v>19528</v>
      </c>
      <c r="DA79" s="63" t="s">
        <v>1563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X80" s="150">
        <f>RES_hhdet_numvin!X164</f>
        <v>0</v>
      </c>
      <c r="Y80" s="150">
        <f>RES_hhdet_numvin!Y164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0</v>
      </c>
      <c r="Q81" s="138">
        <f>RES_hhdet_numvin!Q165</f>
        <v>0</v>
      </c>
      <c r="R81" s="138">
        <f>RES_hhdet_numvin!R165</f>
        <v>2371</v>
      </c>
      <c r="S81" s="138">
        <f>RES_hhdet_numvin!S165</f>
        <v>7463</v>
      </c>
      <c r="T81" s="138">
        <f>RES_hhdet_numvin!T165</f>
        <v>12283</v>
      </c>
      <c r="U81" s="138">
        <f>RES_hhdet_numvin!U165</f>
        <v>16247</v>
      </c>
      <c r="V81" s="138">
        <f>RES_hhdet_numvin!V165</f>
        <v>19166</v>
      </c>
      <c r="W81" s="138">
        <f>RES_hhdet_numvin!W165</f>
        <v>20641</v>
      </c>
      <c r="X81" s="138">
        <f>RES_hhdet_numvin!X165</f>
        <v>11920</v>
      </c>
      <c r="Y81" s="138">
        <f>RES_hhdet_numvin!Y165</f>
        <v>18249</v>
      </c>
      <c r="DA81" s="63" t="s">
        <v>1564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X82" s="150">
        <f>RES_hhdet_numvin!X166</f>
        <v>0</v>
      </c>
      <c r="Y82" s="150">
        <f>RES_hhdet_numvin!Y166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0</v>
      </c>
      <c r="S83" s="138">
        <f>RES_hhdet_numvin!S167</f>
        <v>0</v>
      </c>
      <c r="T83" s="138">
        <f>RES_hhdet_numvin!T167</f>
        <v>0</v>
      </c>
      <c r="U83" s="138">
        <f>RES_hhdet_numvin!U167</f>
        <v>0</v>
      </c>
      <c r="V83" s="138">
        <f>RES_hhdet_numvin!V167</f>
        <v>0</v>
      </c>
      <c r="W83" s="138">
        <f>RES_hhdet_numvin!W167</f>
        <v>0</v>
      </c>
      <c r="X83" s="138">
        <f>RES_hhdet_numvin!X167</f>
        <v>0</v>
      </c>
      <c r="Y83" s="138">
        <f>RES_hhdet_numvin!Y167</f>
        <v>0</v>
      </c>
      <c r="DA83" s="63" t="s">
        <v>1565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0</v>
      </c>
      <c r="X84" s="138">
        <f>RES_hhdet_numvin!X168</f>
        <v>0</v>
      </c>
      <c r="Y84" s="138">
        <f>RES_hhdet_numvin!Y168</f>
        <v>0</v>
      </c>
      <c r="DA84" s="63" t="s">
        <v>1566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X85" s="138">
        <f>RES_hhdet_numvin!X169</f>
        <v>0</v>
      </c>
      <c r="Y85" s="138">
        <f>RES_hhdet_numvin!Y169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X86" s="138">
        <f>RES_hhdet_numvin!X170</f>
        <v>0</v>
      </c>
      <c r="Y86" s="138">
        <f>RES_hhdet_numvin!Y170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0</v>
      </c>
      <c r="Q87" s="138">
        <f>RES_hhdet_numvin!Q171</f>
        <v>0</v>
      </c>
      <c r="R87" s="138">
        <f>RES_hhdet_numvin!R171</f>
        <v>22509</v>
      </c>
      <c r="S87" s="138">
        <f>RES_hhdet_numvin!S171</f>
        <v>46170</v>
      </c>
      <c r="T87" s="138">
        <f>RES_hhdet_numvin!T171</f>
        <v>61871</v>
      </c>
      <c r="U87" s="138">
        <f>RES_hhdet_numvin!U171</f>
        <v>65638</v>
      </c>
      <c r="V87" s="138">
        <f>RES_hhdet_numvin!V171</f>
        <v>62910</v>
      </c>
      <c r="W87" s="138">
        <f>RES_hhdet_numvin!W171</f>
        <v>55478</v>
      </c>
      <c r="X87" s="138">
        <f>RES_hhdet_numvin!X171</f>
        <v>46476</v>
      </c>
      <c r="Y87" s="138">
        <f>RES_hhdet_numvin!Y171</f>
        <v>53053</v>
      </c>
      <c r="DA87" s="63" t="s">
        <v>1567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0</v>
      </c>
      <c r="R88" s="138">
        <f>RES_hhdet_numvin!R172</f>
        <v>1584</v>
      </c>
      <c r="S88" s="138">
        <f>RES_hhdet_numvin!S172</f>
        <v>2956</v>
      </c>
      <c r="T88" s="138">
        <f>RES_hhdet_numvin!T172</f>
        <v>5034</v>
      </c>
      <c r="U88" s="138">
        <f>RES_hhdet_numvin!U172</f>
        <v>5195</v>
      </c>
      <c r="V88" s="138">
        <f>RES_hhdet_numvin!V172</f>
        <v>5798</v>
      </c>
      <c r="W88" s="138">
        <f>RES_hhdet_numvin!W172</f>
        <v>4701</v>
      </c>
      <c r="X88" s="138">
        <f>RES_hhdet_numvin!X172</f>
        <v>4168</v>
      </c>
      <c r="Y88" s="138">
        <f>RES_hhdet_numvin!Y172</f>
        <v>4852</v>
      </c>
      <c r="DA88" s="63" t="s">
        <v>1568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X89" s="138">
        <f>RES_hhdet_numvin!X173</f>
        <v>0</v>
      </c>
      <c r="Y89" s="138">
        <f>RES_hhdet_numvin!Y173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X90" s="148">
        <f>RES_hhdet_numvin!X174</f>
        <v>0</v>
      </c>
      <c r="Y90" s="148">
        <f>RES_hhdet_numvin!Y174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X91" s="150">
        <f>RES_hhdet_numvin!X175</f>
        <v>0</v>
      </c>
      <c r="Y91" s="150">
        <f>RES_hhdet_numvin!Y175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0</v>
      </c>
      <c r="Q92" s="138">
        <f>RES_hhdet_numvin!Q176</f>
        <v>0</v>
      </c>
      <c r="R92" s="138">
        <f>RES_hhdet_numvin!R176</f>
        <v>2123</v>
      </c>
      <c r="S92" s="138">
        <f>RES_hhdet_numvin!S176</f>
        <v>2340</v>
      </c>
      <c r="T92" s="138">
        <f>RES_hhdet_numvin!T176</f>
        <v>1775</v>
      </c>
      <c r="U92" s="138">
        <f>RES_hhdet_numvin!U176</f>
        <v>2391</v>
      </c>
      <c r="V92" s="138">
        <f>RES_hhdet_numvin!V176</f>
        <v>3046</v>
      </c>
      <c r="W92" s="138">
        <f>RES_hhdet_numvin!W176</f>
        <v>3223</v>
      </c>
      <c r="X92" s="138">
        <f>RES_hhdet_numvin!X176</f>
        <v>2035</v>
      </c>
      <c r="Y92" s="138">
        <f>RES_hhdet_numvin!Y176</f>
        <v>1582</v>
      </c>
      <c r="DA92" s="63" t="s">
        <v>1569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0</v>
      </c>
      <c r="Q93" s="39">
        <f>RES_hhdet_numvin!Q177</f>
        <v>0</v>
      </c>
      <c r="R93" s="39">
        <f>RES_hhdet_numvin!R177</f>
        <v>21982</v>
      </c>
      <c r="S93" s="39">
        <f>RES_hhdet_numvin!S177</f>
        <v>46799</v>
      </c>
      <c r="T93" s="39">
        <f>RES_hhdet_numvin!T177</f>
        <v>65131</v>
      </c>
      <c r="U93" s="39">
        <f>RES_hhdet_numvin!U177</f>
        <v>68423</v>
      </c>
      <c r="V93" s="39">
        <f>RES_hhdet_numvin!V177</f>
        <v>65672</v>
      </c>
      <c r="W93" s="39">
        <f>RES_hhdet_numvin!W177</f>
        <v>56952</v>
      </c>
      <c r="X93" s="39">
        <f>RES_hhdet_numvin!X177</f>
        <v>48608</v>
      </c>
      <c r="Y93" s="39">
        <f>RES_hhdet_numvin!Y177</f>
        <v>56311</v>
      </c>
      <c r="DA93" s="60" t="s">
        <v>1570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776.37705416533095</v>
      </c>
      <c r="C97" s="117">
        <f t="shared" si="12"/>
        <v>814.06650260306287</v>
      </c>
      <c r="D97" s="117">
        <f t="shared" si="12"/>
        <v>805.40237011966656</v>
      </c>
      <c r="E97" s="117">
        <f t="shared" si="12"/>
        <v>820.32357985740555</v>
      </c>
      <c r="F97" s="117">
        <f t="shared" si="12"/>
        <v>777.75781325005244</v>
      </c>
      <c r="G97" s="117">
        <f t="shared" si="12"/>
        <v>782.82101183067641</v>
      </c>
      <c r="H97" s="117">
        <f t="shared" si="12"/>
        <v>784.29782809990422</v>
      </c>
      <c r="I97" s="117">
        <f t="shared" si="12"/>
        <v>758.59339613029601</v>
      </c>
      <c r="J97" s="117">
        <f t="shared" si="12"/>
        <v>721.09449746760185</v>
      </c>
      <c r="K97" s="117">
        <f t="shared" si="12"/>
        <v>769.96218263787523</v>
      </c>
      <c r="L97" s="117">
        <f t="shared" si="12"/>
        <v>848.33761906620805</v>
      </c>
      <c r="M97" s="117">
        <f t="shared" si="12"/>
        <v>761.83700645060173</v>
      </c>
      <c r="N97" s="117">
        <f t="shared" si="12"/>
        <v>799.99811817462216</v>
      </c>
      <c r="O97" s="117">
        <f t="shared" si="12"/>
        <v>732.19219717880731</v>
      </c>
      <c r="P97" s="117">
        <f t="shared" si="12"/>
        <v>702.41041421015041</v>
      </c>
      <c r="Q97" s="117">
        <f t="shared" si="12"/>
        <v>675.81854569098789</v>
      </c>
      <c r="R97" s="117">
        <f t="shared" ref="R97:V97" si="13">R98+R100+R102+R111</f>
        <v>788.40883730950725</v>
      </c>
      <c r="S97" s="117">
        <f t="shared" si="13"/>
        <v>811.02100383275069</v>
      </c>
      <c r="T97" s="117">
        <f t="shared" si="13"/>
        <v>856.20302585304148</v>
      </c>
      <c r="U97" s="117">
        <f t="shared" si="13"/>
        <v>851.98114736459752</v>
      </c>
      <c r="V97" s="117">
        <f t="shared" si="13"/>
        <v>822.4876790486677</v>
      </c>
      <c r="W97" s="117">
        <f t="shared" ref="W97:Y97" si="14">W98+W100+W102+W111</f>
        <v>936.92475020377935</v>
      </c>
      <c r="X97" s="117">
        <f t="shared" si="14"/>
        <v>822.14023167754351</v>
      </c>
      <c r="Y97" s="117">
        <f t="shared" si="14"/>
        <v>771.41308950706798</v>
      </c>
      <c r="DA97" s="129" t="s">
        <v>1722</v>
      </c>
    </row>
    <row r="98" spans="1:105" ht="12" customHeight="1" x14ac:dyDescent="0.25">
      <c r="A98" s="121" t="s">
        <v>57</v>
      </c>
      <c r="B98" s="122">
        <f t="shared" ref="B98:Y98" si="15">B99</f>
        <v>689.22773210278615</v>
      </c>
      <c r="C98" s="122">
        <f t="shared" si="15"/>
        <v>729.83395382390836</v>
      </c>
      <c r="D98" s="122">
        <f t="shared" si="15"/>
        <v>722.50950554973838</v>
      </c>
      <c r="E98" s="122">
        <f t="shared" si="15"/>
        <v>739.62941323898849</v>
      </c>
      <c r="F98" s="122">
        <f t="shared" si="15"/>
        <v>698.23401695625648</v>
      </c>
      <c r="G98" s="122">
        <f t="shared" si="15"/>
        <v>701.02302398693871</v>
      </c>
      <c r="H98" s="122">
        <f t="shared" si="15"/>
        <v>704.17017000492092</v>
      </c>
      <c r="I98" s="122">
        <f t="shared" si="15"/>
        <v>681.74526641466753</v>
      </c>
      <c r="J98" s="122">
        <f t="shared" si="15"/>
        <v>645.78223250176836</v>
      </c>
      <c r="K98" s="122">
        <f t="shared" si="15"/>
        <v>692.26761694508787</v>
      </c>
      <c r="L98" s="122">
        <f t="shared" si="15"/>
        <v>769.90597025332431</v>
      </c>
      <c r="M98" s="122">
        <f t="shared" si="15"/>
        <v>680.2098987575946</v>
      </c>
      <c r="N98" s="122">
        <f t="shared" si="15"/>
        <v>719.84309327308642</v>
      </c>
      <c r="O98" s="122">
        <f t="shared" si="15"/>
        <v>654.45438999466421</v>
      </c>
      <c r="P98" s="122">
        <f t="shared" si="15"/>
        <v>627.62754249442423</v>
      </c>
      <c r="Q98" s="122">
        <f t="shared" si="15"/>
        <v>601.96408627487972</v>
      </c>
      <c r="R98" s="122">
        <f t="shared" si="15"/>
        <v>712.65211936444598</v>
      </c>
      <c r="S98" s="122">
        <f t="shared" si="15"/>
        <v>734.59372184922381</v>
      </c>
      <c r="T98" s="122">
        <f t="shared" si="15"/>
        <v>778.11809119140401</v>
      </c>
      <c r="U98" s="122">
        <f t="shared" si="15"/>
        <v>773.39637058146695</v>
      </c>
      <c r="V98" s="122">
        <f t="shared" si="15"/>
        <v>739.44900122973434</v>
      </c>
      <c r="W98" s="122">
        <f t="shared" si="15"/>
        <v>855.65227636183727</v>
      </c>
      <c r="X98" s="122">
        <f t="shared" si="15"/>
        <v>749.3981355006573</v>
      </c>
      <c r="Y98" s="122">
        <f t="shared" si="15"/>
        <v>702.47967707624309</v>
      </c>
      <c r="DA98" s="130" t="s">
        <v>1723</v>
      </c>
    </row>
    <row r="99" spans="1:105" ht="12" customHeight="1" x14ac:dyDescent="0.25">
      <c r="A99" s="97" t="s">
        <v>53</v>
      </c>
      <c r="B99" s="98">
        <v>689.22773210278615</v>
      </c>
      <c r="C99" s="98">
        <v>729.83395382390836</v>
      </c>
      <c r="D99" s="98">
        <v>722.50950554973838</v>
      </c>
      <c r="E99" s="98">
        <v>739.62941323898849</v>
      </c>
      <c r="F99" s="98">
        <v>698.23401695625648</v>
      </c>
      <c r="G99" s="98">
        <v>701.02302398693871</v>
      </c>
      <c r="H99" s="98">
        <v>704.17017000492092</v>
      </c>
      <c r="I99" s="98">
        <v>681.74526641466753</v>
      </c>
      <c r="J99" s="98">
        <v>645.78223250176836</v>
      </c>
      <c r="K99" s="98">
        <v>692.26761694508787</v>
      </c>
      <c r="L99" s="98">
        <v>769.90597025332431</v>
      </c>
      <c r="M99" s="98">
        <v>680.2098987575946</v>
      </c>
      <c r="N99" s="98">
        <v>719.84309327308642</v>
      </c>
      <c r="O99" s="98">
        <v>654.45438999466421</v>
      </c>
      <c r="P99" s="98">
        <v>627.62754249442423</v>
      </c>
      <c r="Q99" s="98">
        <v>601.96408627487972</v>
      </c>
      <c r="R99" s="98">
        <v>712.65211936444598</v>
      </c>
      <c r="S99" s="98">
        <v>734.59372184922381</v>
      </c>
      <c r="T99" s="98">
        <v>778.11809119140401</v>
      </c>
      <c r="U99" s="98">
        <v>773.39637058146695</v>
      </c>
      <c r="V99" s="98">
        <v>739.44900122973434</v>
      </c>
      <c r="W99" s="98">
        <v>855.65227636183727</v>
      </c>
      <c r="X99" s="98">
        <v>749.3981355006573</v>
      </c>
      <c r="Y99" s="98">
        <v>702.47967707624309</v>
      </c>
      <c r="DA99" s="63" t="s">
        <v>1724</v>
      </c>
    </row>
    <row r="100" spans="1:105" ht="12" customHeight="1" x14ac:dyDescent="0.25">
      <c r="A100" s="121" t="s">
        <v>92</v>
      </c>
      <c r="B100" s="122">
        <f t="shared" ref="B100:Y100" si="16">B101</f>
        <v>1.8686389029959953</v>
      </c>
      <c r="C100" s="122">
        <f t="shared" si="16"/>
        <v>1.9167885454765052</v>
      </c>
      <c r="D100" s="122">
        <f t="shared" si="16"/>
        <v>1.9428477410468716</v>
      </c>
      <c r="E100" s="122">
        <f t="shared" si="16"/>
        <v>2.2398988255947971</v>
      </c>
      <c r="F100" s="122">
        <f t="shared" si="16"/>
        <v>1.7888851114242492</v>
      </c>
      <c r="G100" s="122">
        <f t="shared" si="16"/>
        <v>1.7185919390427731</v>
      </c>
      <c r="H100" s="122">
        <f t="shared" si="16"/>
        <v>1.654950386042799</v>
      </c>
      <c r="I100" s="122">
        <f t="shared" si="16"/>
        <v>1.6251214009453696</v>
      </c>
      <c r="J100" s="122">
        <f t="shared" si="16"/>
        <v>1.7345772226571186</v>
      </c>
      <c r="K100" s="122">
        <f t="shared" si="16"/>
        <v>1.737359168932054</v>
      </c>
      <c r="L100" s="122">
        <f t="shared" si="16"/>
        <v>2.3608643280942028</v>
      </c>
      <c r="M100" s="122">
        <f t="shared" si="16"/>
        <v>1.9512492530419621</v>
      </c>
      <c r="N100" s="122">
        <f t="shared" si="16"/>
        <v>1.9426170422426772</v>
      </c>
      <c r="O100" s="122">
        <f t="shared" si="16"/>
        <v>1.925757684747367</v>
      </c>
      <c r="P100" s="122">
        <f t="shared" si="16"/>
        <v>1.9856010752782238</v>
      </c>
      <c r="Q100" s="122">
        <f t="shared" si="16"/>
        <v>1.821408263446948</v>
      </c>
      <c r="R100" s="122">
        <f t="shared" si="16"/>
        <v>1.7786400096433344</v>
      </c>
      <c r="S100" s="122">
        <f t="shared" si="16"/>
        <v>1.7480591390675559</v>
      </c>
      <c r="T100" s="122">
        <f t="shared" si="16"/>
        <v>1.8716724044435578</v>
      </c>
      <c r="U100" s="122">
        <f t="shared" si="16"/>
        <v>2.1883610225225798</v>
      </c>
      <c r="V100" s="122">
        <f t="shared" si="16"/>
        <v>2.5503293103619873</v>
      </c>
      <c r="W100" s="122">
        <f t="shared" si="16"/>
        <v>3.1994276551737282</v>
      </c>
      <c r="X100" s="122">
        <f t="shared" si="16"/>
        <v>2.7966789358284032</v>
      </c>
      <c r="Y100" s="122">
        <f t="shared" si="16"/>
        <v>2.8862050459856796</v>
      </c>
      <c r="DA100" s="130" t="s">
        <v>1725</v>
      </c>
    </row>
    <row r="101" spans="1:105" ht="12" customHeight="1" x14ac:dyDescent="0.25">
      <c r="A101" s="97" t="s">
        <v>53</v>
      </c>
      <c r="B101" s="98">
        <v>1.8686389029959953</v>
      </c>
      <c r="C101" s="98">
        <v>1.9167885454765052</v>
      </c>
      <c r="D101" s="98">
        <v>1.9428477410468716</v>
      </c>
      <c r="E101" s="98">
        <v>2.2398988255947971</v>
      </c>
      <c r="F101" s="98">
        <v>1.7888851114242492</v>
      </c>
      <c r="G101" s="98">
        <v>1.7185919390427731</v>
      </c>
      <c r="H101" s="98">
        <v>1.654950386042799</v>
      </c>
      <c r="I101" s="98">
        <v>1.6251214009453696</v>
      </c>
      <c r="J101" s="98">
        <v>1.7345772226571186</v>
      </c>
      <c r="K101" s="98">
        <v>1.737359168932054</v>
      </c>
      <c r="L101" s="98">
        <v>2.3608643280942028</v>
      </c>
      <c r="M101" s="98">
        <v>1.9512492530419621</v>
      </c>
      <c r="N101" s="98">
        <v>1.9426170422426772</v>
      </c>
      <c r="O101" s="98">
        <v>1.925757684747367</v>
      </c>
      <c r="P101" s="98">
        <v>1.9856010752782238</v>
      </c>
      <c r="Q101" s="98">
        <v>1.821408263446948</v>
      </c>
      <c r="R101" s="98">
        <v>1.7786400096433344</v>
      </c>
      <c r="S101" s="98">
        <v>1.7480591390675559</v>
      </c>
      <c r="T101" s="98">
        <v>1.8716724044435578</v>
      </c>
      <c r="U101" s="98">
        <v>2.1883610225225798</v>
      </c>
      <c r="V101" s="98">
        <v>2.5503293103619873</v>
      </c>
      <c r="W101" s="98">
        <v>3.1994276551737282</v>
      </c>
      <c r="X101" s="98">
        <v>2.7966789358284032</v>
      </c>
      <c r="Y101" s="98">
        <v>2.8862050459856796</v>
      </c>
      <c r="DA101" s="63" t="s">
        <v>1726</v>
      </c>
    </row>
    <row r="102" spans="1:105" ht="12" customHeight="1" x14ac:dyDescent="0.25">
      <c r="A102" s="121" t="s">
        <v>55</v>
      </c>
      <c r="B102" s="122">
        <v>78.023479502850094</v>
      </c>
      <c r="C102" s="122">
        <v>74.945901581007476</v>
      </c>
      <c r="D102" s="122">
        <v>73.705747757077432</v>
      </c>
      <c r="E102" s="122">
        <v>71.18453627770198</v>
      </c>
      <c r="F102" s="122">
        <v>70.603269522913763</v>
      </c>
      <c r="G102" s="122">
        <v>72.675535779856659</v>
      </c>
      <c r="H102" s="122">
        <v>71.487207488358592</v>
      </c>
      <c r="I102" s="122">
        <v>68.225691793362145</v>
      </c>
      <c r="J102" s="122">
        <v>66.280506631410461</v>
      </c>
      <c r="K102" s="122">
        <v>68.079680305610609</v>
      </c>
      <c r="L102" s="122">
        <v>68.162575949417217</v>
      </c>
      <c r="M102" s="122">
        <v>71.726632616513243</v>
      </c>
      <c r="N102" s="122">
        <v>70.180547168150497</v>
      </c>
      <c r="O102" s="122">
        <v>67.880352911157487</v>
      </c>
      <c r="P102" s="122">
        <v>65.071446066253344</v>
      </c>
      <c r="Q102" s="122">
        <v>64.210254341737823</v>
      </c>
      <c r="R102" s="122">
        <v>65.936569966531295</v>
      </c>
      <c r="S102" s="122">
        <v>66.326384486942572</v>
      </c>
      <c r="T102" s="122">
        <v>67.305363596421174</v>
      </c>
      <c r="U102" s="122">
        <v>67.219069817317248</v>
      </c>
      <c r="V102" s="122">
        <v>68.1030120293115</v>
      </c>
      <c r="W102" s="122">
        <v>65.929476176654305</v>
      </c>
      <c r="X102" s="122">
        <v>59.17139614986592</v>
      </c>
      <c r="Y102" s="122">
        <v>56.565695182817322</v>
      </c>
      <c r="DA102" s="130" t="s">
        <v>1727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1728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X104" s="98">
        <v>0</v>
      </c>
      <c r="Y104" s="98">
        <v>0</v>
      </c>
      <c r="DA104" s="63" t="s">
        <v>1729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X105" s="101">
        <v>0</v>
      </c>
      <c r="Y105" s="101">
        <v>0</v>
      </c>
      <c r="DA105" s="131" t="s">
        <v>1730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X106" s="104">
        <v>0</v>
      </c>
      <c r="Y106" s="104">
        <v>0</v>
      </c>
      <c r="DA106" s="132" t="s">
        <v>1731</v>
      </c>
    </row>
    <row r="107" spans="1:105" ht="12" customHeight="1" x14ac:dyDescent="0.25">
      <c r="A107" s="106" t="s">
        <v>122</v>
      </c>
      <c r="B107" s="101">
        <v>76.886919797655025</v>
      </c>
      <c r="C107" s="101">
        <v>73.84715220970385</v>
      </c>
      <c r="D107" s="101">
        <v>72.638790923352559</v>
      </c>
      <c r="E107" s="101">
        <v>70.180291046851139</v>
      </c>
      <c r="F107" s="101">
        <v>69.587236848866453</v>
      </c>
      <c r="G107" s="101">
        <v>71.550867796066669</v>
      </c>
      <c r="H107" s="101">
        <v>70.069529207240137</v>
      </c>
      <c r="I107" s="101">
        <v>66.76905719376316</v>
      </c>
      <c r="J107" s="101">
        <v>64.653744521920956</v>
      </c>
      <c r="K107" s="101">
        <v>66.319059659454894</v>
      </c>
      <c r="L107" s="101">
        <v>66.246855883111067</v>
      </c>
      <c r="M107" s="101">
        <v>69.595041292412475</v>
      </c>
      <c r="N107" s="101">
        <v>67.939134304901629</v>
      </c>
      <c r="O107" s="101">
        <v>65.52936076341463</v>
      </c>
      <c r="P107" s="101">
        <v>62.635094069044953</v>
      </c>
      <c r="Q107" s="101">
        <v>61.651230783636841</v>
      </c>
      <c r="R107" s="101">
        <v>62.96183281008242</v>
      </c>
      <c r="S107" s="101">
        <v>63.018041961883128</v>
      </c>
      <c r="T107" s="101">
        <v>63.497709341269655</v>
      </c>
      <c r="U107" s="101">
        <v>63.089193808798804</v>
      </c>
      <c r="V107" s="101">
        <v>63.58838983709321</v>
      </c>
      <c r="W107" s="101">
        <v>61.396946671892429</v>
      </c>
      <c r="X107" s="101">
        <v>54.968626312881348</v>
      </c>
      <c r="Y107" s="101">
        <v>52.378001534687776</v>
      </c>
      <c r="DA107" s="131" t="s">
        <v>1732</v>
      </c>
    </row>
    <row r="108" spans="1:105" ht="12" customHeight="1" x14ac:dyDescent="0.25">
      <c r="A108" s="107" t="s">
        <v>121</v>
      </c>
      <c r="B108" s="104">
        <v>1.1365597051950678</v>
      </c>
      <c r="C108" s="104">
        <v>1.0987493713036267</v>
      </c>
      <c r="D108" s="104">
        <v>1.0669568337248787</v>
      </c>
      <c r="E108" s="104">
        <v>1.0042452308508347</v>
      </c>
      <c r="F108" s="104">
        <v>1.0160326740473031</v>
      </c>
      <c r="G108" s="104">
        <v>1.1246679837899887</v>
      </c>
      <c r="H108" s="104">
        <v>1.4176782811184574</v>
      </c>
      <c r="I108" s="104">
        <v>1.4566345995989853</v>
      </c>
      <c r="J108" s="104">
        <v>1.6267621094894993</v>
      </c>
      <c r="K108" s="104">
        <v>1.7606206461557188</v>
      </c>
      <c r="L108" s="104">
        <v>1.91572006630615</v>
      </c>
      <c r="M108" s="104">
        <v>2.1315913241007705</v>
      </c>
      <c r="N108" s="104">
        <v>2.2414128632488652</v>
      </c>
      <c r="O108" s="104">
        <v>2.3509921477428546</v>
      </c>
      <c r="P108" s="104">
        <v>2.4363519972083978</v>
      </c>
      <c r="Q108" s="104">
        <v>2.5590235581009817</v>
      </c>
      <c r="R108" s="104">
        <v>2.9747371564488692</v>
      </c>
      <c r="S108" s="104">
        <v>3.3083425250594494</v>
      </c>
      <c r="T108" s="104">
        <v>3.8076542551515233</v>
      </c>
      <c r="U108" s="104">
        <v>4.1298760085184441</v>
      </c>
      <c r="V108" s="104">
        <v>4.5146221922182965</v>
      </c>
      <c r="W108" s="104">
        <v>4.532529504761869</v>
      </c>
      <c r="X108" s="104">
        <v>4.2027698369845723</v>
      </c>
      <c r="Y108" s="104">
        <v>4.1876936481295495</v>
      </c>
      <c r="DA108" s="132" t="s">
        <v>1733</v>
      </c>
    </row>
    <row r="109" spans="1:105" ht="12" customHeight="1" x14ac:dyDescent="0.25">
      <c r="A109" s="108" t="s">
        <v>53</v>
      </c>
      <c r="B109" s="98">
        <v>0.96816981568270866</v>
      </c>
      <c r="C109" s="98">
        <v>0.92989620338530032</v>
      </c>
      <c r="D109" s="98">
        <v>0.90413163458215706</v>
      </c>
      <c r="E109" s="98">
        <v>0.84735914579022842</v>
      </c>
      <c r="F109" s="98">
        <v>0.85736235545829642</v>
      </c>
      <c r="G109" s="98">
        <v>0.95120825967214817</v>
      </c>
      <c r="H109" s="98">
        <v>1.1969035511323944</v>
      </c>
      <c r="I109" s="98">
        <v>1.242904980670956</v>
      </c>
      <c r="J109" s="98">
        <v>1.3774454143177635</v>
      </c>
      <c r="K109" s="98">
        <v>1.4909099903239402</v>
      </c>
      <c r="L109" s="98">
        <v>1.6177472253143599</v>
      </c>
      <c r="M109" s="98">
        <v>1.8045194161460556</v>
      </c>
      <c r="N109" s="98">
        <v>1.8948222479475216</v>
      </c>
      <c r="O109" s="98">
        <v>1.9832593595637047</v>
      </c>
      <c r="P109" s="98">
        <v>2.054269391774072</v>
      </c>
      <c r="Q109" s="98">
        <v>2.1518231236812948</v>
      </c>
      <c r="R109" s="98">
        <v>2.5012213877860821</v>
      </c>
      <c r="S109" s="98">
        <v>2.7763885080657915</v>
      </c>
      <c r="T109" s="98">
        <v>3.1913646520103467</v>
      </c>
      <c r="U109" s="98">
        <v>3.4524262860073303</v>
      </c>
      <c r="V109" s="98">
        <v>3.7649159092202433</v>
      </c>
      <c r="W109" s="98">
        <v>3.7384819668595517</v>
      </c>
      <c r="X109" s="98">
        <v>3.4615154299971684</v>
      </c>
      <c r="Y109" s="98">
        <v>3.4917678781154606</v>
      </c>
      <c r="DA109" s="63" t="s">
        <v>1734</v>
      </c>
    </row>
    <row r="110" spans="1:105" ht="12" customHeight="1" x14ac:dyDescent="0.25">
      <c r="A110" s="108" t="s">
        <v>52</v>
      </c>
      <c r="B110" s="98">
        <v>0.168389889512359</v>
      </c>
      <c r="C110" s="98">
        <v>0.1688531679183265</v>
      </c>
      <c r="D110" s="98">
        <v>0.16282519914272162</v>
      </c>
      <c r="E110" s="98">
        <v>0.15688608506060633</v>
      </c>
      <c r="F110" s="98">
        <v>0.15867031858900665</v>
      </c>
      <c r="G110" s="98">
        <v>0.17345972411784058</v>
      </c>
      <c r="H110" s="98">
        <v>0.22077472998606285</v>
      </c>
      <c r="I110" s="98">
        <v>0.21372961892802939</v>
      </c>
      <c r="J110" s="98">
        <v>0.24931669517173574</v>
      </c>
      <c r="K110" s="98">
        <v>0.2697106558317785</v>
      </c>
      <c r="L110" s="98">
        <v>0.29797284099179011</v>
      </c>
      <c r="M110" s="98">
        <v>0.32707190795471486</v>
      </c>
      <c r="N110" s="98">
        <v>0.34659061530134377</v>
      </c>
      <c r="O110" s="98">
        <v>0.36773278817914978</v>
      </c>
      <c r="P110" s="98">
        <v>0.38208260543432576</v>
      </c>
      <c r="Q110" s="98">
        <v>0.40720043441968684</v>
      </c>
      <c r="R110" s="98">
        <v>0.47351576866278727</v>
      </c>
      <c r="S110" s="98">
        <v>0.53195401699365774</v>
      </c>
      <c r="T110" s="98">
        <v>0.61628960314117665</v>
      </c>
      <c r="U110" s="98">
        <v>0.67744972251111357</v>
      </c>
      <c r="V110" s="98">
        <v>0.74970628299805342</v>
      </c>
      <c r="W110" s="98">
        <v>0.79404753790231697</v>
      </c>
      <c r="X110" s="98">
        <v>0.7412544069874043</v>
      </c>
      <c r="Y110" s="98">
        <v>0.69592577001408895</v>
      </c>
      <c r="DA110" s="63" t="s">
        <v>1735</v>
      </c>
    </row>
    <row r="111" spans="1:105" ht="12" customHeight="1" x14ac:dyDescent="0.25">
      <c r="A111" s="121" t="s">
        <v>54</v>
      </c>
      <c r="B111" s="122">
        <v>7.257203656698759</v>
      </c>
      <c r="C111" s="122">
        <v>7.369858652670576</v>
      </c>
      <c r="D111" s="122">
        <v>7.2442690718038438</v>
      </c>
      <c r="E111" s="122">
        <v>7.269731515120271</v>
      </c>
      <c r="F111" s="122">
        <v>7.1316416594577943</v>
      </c>
      <c r="G111" s="122">
        <v>7.403860124838272</v>
      </c>
      <c r="H111" s="122">
        <v>6.985500220581927</v>
      </c>
      <c r="I111" s="122">
        <v>6.9973165213210597</v>
      </c>
      <c r="J111" s="122">
        <v>7.2971811117658882</v>
      </c>
      <c r="K111" s="122">
        <v>7.8775262182446744</v>
      </c>
      <c r="L111" s="122">
        <v>7.9082085353722693</v>
      </c>
      <c r="M111" s="122">
        <v>7.949225823451938</v>
      </c>
      <c r="N111" s="122">
        <v>8.0318606911426276</v>
      </c>
      <c r="O111" s="122">
        <v>7.9316965882382</v>
      </c>
      <c r="P111" s="122">
        <v>7.7258245741946752</v>
      </c>
      <c r="Q111" s="122">
        <v>7.8227968109234078</v>
      </c>
      <c r="R111" s="122">
        <v>8.0415079688864939</v>
      </c>
      <c r="S111" s="122">
        <v>8.3528383575166671</v>
      </c>
      <c r="T111" s="122">
        <v>8.9078986607727053</v>
      </c>
      <c r="U111" s="122">
        <v>9.177345943290657</v>
      </c>
      <c r="V111" s="122">
        <v>12.385336479259884</v>
      </c>
      <c r="W111" s="122">
        <v>12.143570010114134</v>
      </c>
      <c r="X111" s="122">
        <v>10.774021091191889</v>
      </c>
      <c r="Y111" s="122">
        <v>9.4815122020219729</v>
      </c>
      <c r="DA111" s="130" t="s">
        <v>1736</v>
      </c>
    </row>
    <row r="112" spans="1:105" ht="12" customHeight="1" x14ac:dyDescent="0.25">
      <c r="A112" s="97" t="s">
        <v>50</v>
      </c>
      <c r="B112" s="98">
        <v>0.64554528444311787</v>
      </c>
      <c r="C112" s="98">
        <v>1.0224407188150446</v>
      </c>
      <c r="D112" s="98">
        <v>0.98353842575459272</v>
      </c>
      <c r="E112" s="98">
        <v>1.1437984949799616</v>
      </c>
      <c r="F112" s="98">
        <v>0.93625906866169994</v>
      </c>
      <c r="G112" s="98">
        <v>1.114128353578747</v>
      </c>
      <c r="H112" s="98">
        <v>0.54739761490398897</v>
      </c>
      <c r="I112" s="98">
        <v>0.71059918882022832</v>
      </c>
      <c r="J112" s="98">
        <v>1.0281378666162178</v>
      </c>
      <c r="K112" s="98">
        <v>1.1915298384286188</v>
      </c>
      <c r="L112" s="98">
        <v>0.84478133786411747</v>
      </c>
      <c r="M112" s="98">
        <v>0.66764871607063492</v>
      </c>
      <c r="N112" s="98">
        <v>0.48891258738289467</v>
      </c>
      <c r="O112" s="98">
        <v>0.62855470365068755</v>
      </c>
      <c r="P112" s="98">
        <v>0.60333035989899098</v>
      </c>
      <c r="Q112" s="98">
        <v>0.75205776070718067</v>
      </c>
      <c r="R112" s="98">
        <v>0.63749361362372137</v>
      </c>
      <c r="S112" s="98">
        <v>0.6584319497350889</v>
      </c>
      <c r="T112" s="98">
        <v>0.67575687565834119</v>
      </c>
      <c r="U112" s="98">
        <v>0.68987748579185404</v>
      </c>
      <c r="V112" s="98">
        <v>0.88285417051684845</v>
      </c>
      <c r="W112" s="98">
        <v>0.88239988499787658</v>
      </c>
      <c r="X112" s="98">
        <v>0.69228853152508063</v>
      </c>
      <c r="Y112" s="98">
        <v>0.50279501806287819</v>
      </c>
      <c r="DA112" s="63" t="s">
        <v>1737</v>
      </c>
    </row>
    <row r="113" spans="1:105" ht="12" customHeight="1" x14ac:dyDescent="0.25">
      <c r="A113" s="109" t="s">
        <v>120</v>
      </c>
      <c r="B113" s="33">
        <v>6.6116583722556408</v>
      </c>
      <c r="C113" s="33">
        <v>6.3474179338555317</v>
      </c>
      <c r="D113" s="33">
        <v>6.2607306460492511</v>
      </c>
      <c r="E113" s="33">
        <v>6.1259330201403097</v>
      </c>
      <c r="F113" s="33">
        <v>6.1953825907960942</v>
      </c>
      <c r="G113" s="33">
        <v>6.2897317712595253</v>
      </c>
      <c r="H113" s="33">
        <v>6.4381026056779378</v>
      </c>
      <c r="I113" s="33">
        <v>6.2867173325008316</v>
      </c>
      <c r="J113" s="33">
        <v>6.2690432451496703</v>
      </c>
      <c r="K113" s="33">
        <v>6.6859963798160553</v>
      </c>
      <c r="L113" s="33">
        <v>7.063427197508152</v>
      </c>
      <c r="M113" s="33">
        <v>7.2815771073813034</v>
      </c>
      <c r="N113" s="33">
        <v>7.5429481037597323</v>
      </c>
      <c r="O113" s="33">
        <v>7.3031418845875127</v>
      </c>
      <c r="P113" s="33">
        <v>7.122494214295684</v>
      </c>
      <c r="Q113" s="33">
        <v>7.0707390502162273</v>
      </c>
      <c r="R113" s="33">
        <v>7.4040143552627731</v>
      </c>
      <c r="S113" s="33">
        <v>7.6944064077815781</v>
      </c>
      <c r="T113" s="33">
        <v>8.232141785114365</v>
      </c>
      <c r="U113" s="33">
        <v>8.4874684574988031</v>
      </c>
      <c r="V113" s="33">
        <v>11.502482308743035</v>
      </c>
      <c r="W113" s="33">
        <v>11.261170125116257</v>
      </c>
      <c r="X113" s="33">
        <v>10.081732559666808</v>
      </c>
      <c r="Y113" s="33">
        <v>8.9787171839590947</v>
      </c>
      <c r="DA113" s="60" t="s">
        <v>1738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579.15626419360353</v>
      </c>
      <c r="C115" s="117">
        <f t="shared" si="17"/>
        <v>609.53394295025385</v>
      </c>
      <c r="D115" s="117">
        <f t="shared" si="17"/>
        <v>605.72829104172285</v>
      </c>
      <c r="E115" s="117">
        <f t="shared" si="17"/>
        <v>620.46575144066639</v>
      </c>
      <c r="F115" s="117">
        <f t="shared" si="17"/>
        <v>591.22378040799492</v>
      </c>
      <c r="G115" s="117">
        <f t="shared" si="17"/>
        <v>598.80083983650604</v>
      </c>
      <c r="H115" s="117">
        <f t="shared" si="17"/>
        <v>603.97945164146449</v>
      </c>
      <c r="I115" s="117">
        <f t="shared" si="17"/>
        <v>587.90130271780993</v>
      </c>
      <c r="J115" s="117">
        <f t="shared" si="17"/>
        <v>562.78623608962255</v>
      </c>
      <c r="K115" s="117">
        <f t="shared" si="17"/>
        <v>605.4192596671312</v>
      </c>
      <c r="L115" s="117">
        <f t="shared" si="17"/>
        <v>674.12914612861607</v>
      </c>
      <c r="M115" s="117">
        <f t="shared" si="17"/>
        <v>609.96283972033234</v>
      </c>
      <c r="N115" s="117">
        <f t="shared" si="17"/>
        <v>646.3691835322785</v>
      </c>
      <c r="O115" s="117">
        <f t="shared" si="17"/>
        <v>596.59343223462008</v>
      </c>
      <c r="P115" s="117">
        <f t="shared" si="17"/>
        <v>573.81861797436693</v>
      </c>
      <c r="Q115" s="117">
        <f t="shared" si="17"/>
        <v>553.48302048620553</v>
      </c>
      <c r="R115" s="117">
        <f t="shared" ref="R115:V115" si="18">R116+R118+R120+R129</f>
        <v>648.9854601643375</v>
      </c>
      <c r="S115" s="117">
        <f t="shared" si="18"/>
        <v>673.42671637337605</v>
      </c>
      <c r="T115" s="117">
        <f t="shared" si="18"/>
        <v>719.21618681818757</v>
      </c>
      <c r="U115" s="117">
        <f t="shared" si="18"/>
        <v>724.80447092680447</v>
      </c>
      <c r="V115" s="117">
        <f t="shared" si="18"/>
        <v>709.45955482144336</v>
      </c>
      <c r="W115" s="117">
        <f t="shared" ref="W115:Y115" si="19">W116+W118+W120+W129</f>
        <v>817.88755046055599</v>
      </c>
      <c r="X115" s="117">
        <f t="shared" si="19"/>
        <v>723.19600330795311</v>
      </c>
      <c r="Y115" s="117">
        <f t="shared" si="19"/>
        <v>684.98711127279444</v>
      </c>
      <c r="DA115" s="129" t="s">
        <v>1890</v>
      </c>
    </row>
    <row r="116" spans="1:105" ht="12" customHeight="1" x14ac:dyDescent="0.25">
      <c r="A116" s="121" t="s">
        <v>57</v>
      </c>
      <c r="B116" s="122">
        <f t="shared" ref="B116:Y116" si="20">B117</f>
        <v>514.20842082158708</v>
      </c>
      <c r="C116" s="122">
        <f t="shared" si="20"/>
        <v>546.26296271139256</v>
      </c>
      <c r="D116" s="122">
        <f t="shared" si="20"/>
        <v>542.93419408045645</v>
      </c>
      <c r="E116" s="122">
        <f t="shared" si="20"/>
        <v>558.3736812806992</v>
      </c>
      <c r="F116" s="122">
        <f t="shared" si="20"/>
        <v>530.11081932687227</v>
      </c>
      <c r="G116" s="122">
        <f t="shared" si="20"/>
        <v>535.52832443733064</v>
      </c>
      <c r="H116" s="122">
        <f t="shared" si="20"/>
        <v>541.22849149963974</v>
      </c>
      <c r="I116" s="122">
        <f t="shared" si="20"/>
        <v>527.25262166270068</v>
      </c>
      <c r="J116" s="122">
        <f t="shared" si="20"/>
        <v>502.84080502562654</v>
      </c>
      <c r="K116" s="122">
        <f t="shared" si="20"/>
        <v>543.36999131397931</v>
      </c>
      <c r="L116" s="122">
        <f t="shared" si="20"/>
        <v>609.54009145389512</v>
      </c>
      <c r="M116" s="122">
        <f t="shared" si="20"/>
        <v>543.59701921280919</v>
      </c>
      <c r="N116" s="122">
        <f t="shared" si="20"/>
        <v>580.58485941764241</v>
      </c>
      <c r="O116" s="122">
        <f t="shared" si="20"/>
        <v>532.08966464825141</v>
      </c>
      <c r="P116" s="122">
        <f t="shared" si="20"/>
        <v>510.83842342454102</v>
      </c>
      <c r="Q116" s="122">
        <f t="shared" si="20"/>
        <v>491.07057910965415</v>
      </c>
      <c r="R116" s="122">
        <f t="shared" si="20"/>
        <v>584.3510526801806</v>
      </c>
      <c r="S116" s="122">
        <f t="shared" si="20"/>
        <v>607.31736461808248</v>
      </c>
      <c r="T116" s="122">
        <f t="shared" si="20"/>
        <v>650.28414009760922</v>
      </c>
      <c r="U116" s="122">
        <f t="shared" si="20"/>
        <v>653.35127637253959</v>
      </c>
      <c r="V116" s="122">
        <f t="shared" si="20"/>
        <v>632.1487334382299</v>
      </c>
      <c r="W116" s="122">
        <f t="shared" si="20"/>
        <v>738.91695529018568</v>
      </c>
      <c r="X116" s="122">
        <f t="shared" si="20"/>
        <v>652.2527903032709</v>
      </c>
      <c r="Y116" s="122">
        <f t="shared" si="20"/>
        <v>616.27876972835622</v>
      </c>
      <c r="DA116" s="130" t="s">
        <v>1891</v>
      </c>
    </row>
    <row r="117" spans="1:105" ht="12" customHeight="1" x14ac:dyDescent="0.25">
      <c r="A117" s="97" t="s">
        <v>53</v>
      </c>
      <c r="B117" s="98">
        <v>514.20842082158708</v>
      </c>
      <c r="C117" s="98">
        <v>546.26296271139256</v>
      </c>
      <c r="D117" s="98">
        <v>542.93419408045645</v>
      </c>
      <c r="E117" s="98">
        <v>558.3736812806992</v>
      </c>
      <c r="F117" s="98">
        <v>530.11081932687227</v>
      </c>
      <c r="G117" s="98">
        <v>535.52832443733064</v>
      </c>
      <c r="H117" s="98">
        <v>541.22849149963974</v>
      </c>
      <c r="I117" s="98">
        <v>527.25262166270068</v>
      </c>
      <c r="J117" s="98">
        <v>502.84080502562654</v>
      </c>
      <c r="K117" s="98">
        <v>543.36999131397931</v>
      </c>
      <c r="L117" s="98">
        <v>609.54009145389512</v>
      </c>
      <c r="M117" s="98">
        <v>543.59701921280919</v>
      </c>
      <c r="N117" s="98">
        <v>580.58485941764241</v>
      </c>
      <c r="O117" s="98">
        <v>532.08966464825141</v>
      </c>
      <c r="P117" s="98">
        <v>510.83842342454102</v>
      </c>
      <c r="Q117" s="98">
        <v>491.07057910965415</v>
      </c>
      <c r="R117" s="98">
        <v>584.3510526801806</v>
      </c>
      <c r="S117" s="98">
        <v>607.31736461808248</v>
      </c>
      <c r="T117" s="98">
        <v>650.28414009760922</v>
      </c>
      <c r="U117" s="98">
        <v>653.35127637253959</v>
      </c>
      <c r="V117" s="98">
        <v>632.1487334382299</v>
      </c>
      <c r="W117" s="98">
        <v>738.91695529018568</v>
      </c>
      <c r="X117" s="98">
        <v>652.2527903032709</v>
      </c>
      <c r="Y117" s="98">
        <v>616.27876972835622</v>
      </c>
      <c r="DA117" s="63" t="s">
        <v>1892</v>
      </c>
    </row>
    <row r="118" spans="1:105" ht="12" customHeight="1" x14ac:dyDescent="0.25">
      <c r="A118" s="121" t="s">
        <v>92</v>
      </c>
      <c r="B118" s="122">
        <f t="shared" ref="B118:Y118" si="21">B119</f>
        <v>3.6906366621047169</v>
      </c>
      <c r="C118" s="122">
        <f t="shared" si="21"/>
        <v>3.9539574753164279</v>
      </c>
      <c r="D118" s="122">
        <f t="shared" si="21"/>
        <v>4.2024603080559393</v>
      </c>
      <c r="E118" s="122">
        <f t="shared" si="21"/>
        <v>5.0487021301310415</v>
      </c>
      <c r="F118" s="122">
        <f t="shared" si="21"/>
        <v>4.2584220524301815</v>
      </c>
      <c r="G118" s="122">
        <f t="shared" si="21"/>
        <v>4.3815441714338546</v>
      </c>
      <c r="H118" s="122">
        <f t="shared" si="21"/>
        <v>4.5956922954806654</v>
      </c>
      <c r="I118" s="122">
        <f t="shared" si="21"/>
        <v>4.7519668292363102</v>
      </c>
      <c r="J118" s="122">
        <f t="shared" si="21"/>
        <v>5.2373327846034856</v>
      </c>
      <c r="K118" s="122">
        <f t="shared" si="21"/>
        <v>5.4759179683848842</v>
      </c>
      <c r="L118" s="122">
        <f t="shared" si="21"/>
        <v>7.7489584803372633</v>
      </c>
      <c r="M118" s="122">
        <f t="shared" si="21"/>
        <v>6.6375085147963331</v>
      </c>
      <c r="N118" s="122">
        <f t="shared" si="21"/>
        <v>6.8837088916164682</v>
      </c>
      <c r="O118" s="122">
        <f t="shared" si="21"/>
        <v>7.1246231882364155</v>
      </c>
      <c r="P118" s="122">
        <f t="shared" si="21"/>
        <v>7.6134613389875092</v>
      </c>
      <c r="Q118" s="122">
        <f t="shared" si="21"/>
        <v>7.2083927829890788</v>
      </c>
      <c r="R118" s="122">
        <f t="shared" si="21"/>
        <v>7.2598731906395741</v>
      </c>
      <c r="S118" s="122">
        <f t="shared" si="21"/>
        <v>7.3962342116678093</v>
      </c>
      <c r="T118" s="122">
        <f t="shared" si="21"/>
        <v>8.1652883805793461</v>
      </c>
      <c r="U118" s="122">
        <f t="shared" si="21"/>
        <v>9.7641481077483991</v>
      </c>
      <c r="V118" s="122">
        <f t="shared" si="21"/>
        <v>11.553167045635131</v>
      </c>
      <c r="W118" s="122">
        <f t="shared" si="21"/>
        <v>14.629011983146865</v>
      </c>
      <c r="X118" s="122">
        <f t="shared" si="21"/>
        <v>12.84059337122096</v>
      </c>
      <c r="Y118" s="122">
        <f t="shared" si="21"/>
        <v>13.316295992301812</v>
      </c>
      <c r="DA118" s="130" t="s">
        <v>1893</v>
      </c>
    </row>
    <row r="119" spans="1:105" ht="12" customHeight="1" x14ac:dyDescent="0.25">
      <c r="A119" s="97" t="s">
        <v>53</v>
      </c>
      <c r="B119" s="98">
        <v>3.6906366621047169</v>
      </c>
      <c r="C119" s="98">
        <v>3.9539574753164279</v>
      </c>
      <c r="D119" s="98">
        <v>4.2024603080559393</v>
      </c>
      <c r="E119" s="98">
        <v>5.0487021301310415</v>
      </c>
      <c r="F119" s="98">
        <v>4.2584220524301815</v>
      </c>
      <c r="G119" s="98">
        <v>4.3815441714338546</v>
      </c>
      <c r="H119" s="98">
        <v>4.5956922954806654</v>
      </c>
      <c r="I119" s="98">
        <v>4.7519668292363102</v>
      </c>
      <c r="J119" s="98">
        <v>5.2373327846034856</v>
      </c>
      <c r="K119" s="98">
        <v>5.4759179683848842</v>
      </c>
      <c r="L119" s="98">
        <v>7.7489584803372633</v>
      </c>
      <c r="M119" s="98">
        <v>6.6375085147963331</v>
      </c>
      <c r="N119" s="98">
        <v>6.8837088916164682</v>
      </c>
      <c r="O119" s="98">
        <v>7.1246231882364155</v>
      </c>
      <c r="P119" s="98">
        <v>7.6134613389875092</v>
      </c>
      <c r="Q119" s="98">
        <v>7.2083927829890788</v>
      </c>
      <c r="R119" s="98">
        <v>7.2598731906395741</v>
      </c>
      <c r="S119" s="98">
        <v>7.3962342116678093</v>
      </c>
      <c r="T119" s="98">
        <v>8.1652883805793461</v>
      </c>
      <c r="U119" s="98">
        <v>9.7641481077483991</v>
      </c>
      <c r="V119" s="98">
        <v>11.553167045635131</v>
      </c>
      <c r="W119" s="98">
        <v>14.629011983146865</v>
      </c>
      <c r="X119" s="98">
        <v>12.84059337122096</v>
      </c>
      <c r="Y119" s="98">
        <v>13.316295992301812</v>
      </c>
      <c r="DA119" s="63" t="s">
        <v>1894</v>
      </c>
    </row>
    <row r="120" spans="1:105" ht="12" customHeight="1" x14ac:dyDescent="0.25">
      <c r="A120" s="121" t="s">
        <v>55</v>
      </c>
      <c r="B120" s="122">
        <v>55.827442935234856</v>
      </c>
      <c r="C120" s="122">
        <v>53.844596010014548</v>
      </c>
      <c r="D120" s="122">
        <v>53.195406193026017</v>
      </c>
      <c r="E120" s="122">
        <v>51.635465290930696</v>
      </c>
      <c r="F120" s="122">
        <v>51.503043663373191</v>
      </c>
      <c r="G120" s="122">
        <v>53.335685278670347</v>
      </c>
      <c r="H120" s="122">
        <v>52.813633242712214</v>
      </c>
      <c r="I120" s="122">
        <v>50.559645829624671</v>
      </c>
      <c r="J120" s="122">
        <v>49.181759841823592</v>
      </c>
      <c r="K120" s="122">
        <v>50.610471327408654</v>
      </c>
      <c r="L120" s="122">
        <v>50.785901893024302</v>
      </c>
      <c r="M120" s="122">
        <v>53.59811629705024</v>
      </c>
      <c r="N120" s="122">
        <v>52.657854090659576</v>
      </c>
      <c r="O120" s="122">
        <v>51.217524568021297</v>
      </c>
      <c r="P120" s="122">
        <v>49.347405438949032</v>
      </c>
      <c r="Q120" s="122">
        <v>49.1051396622045</v>
      </c>
      <c r="R120" s="122">
        <v>51.030671363953637</v>
      </c>
      <c r="S120" s="122">
        <v>52.044373886611574</v>
      </c>
      <c r="T120" s="122">
        <v>53.546872721980279</v>
      </c>
      <c r="U120" s="122">
        <v>54.14080352523451</v>
      </c>
      <c r="V120" s="122">
        <v>55.424544090214667</v>
      </c>
      <c r="W120" s="122">
        <v>54.100868113084914</v>
      </c>
      <c r="X120" s="122">
        <v>48.909821403361889</v>
      </c>
      <c r="Y120" s="122">
        <v>47.1876113292738</v>
      </c>
      <c r="DA120" s="130" t="s">
        <v>1895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1896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1897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X123" s="101">
        <v>0</v>
      </c>
      <c r="Y123" s="101">
        <v>0</v>
      </c>
      <c r="DA123" s="131" t="s">
        <v>1898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X124" s="104">
        <v>0</v>
      </c>
      <c r="Y124" s="104">
        <v>0</v>
      </c>
      <c r="DA124" s="132" t="s">
        <v>1899</v>
      </c>
    </row>
    <row r="125" spans="1:105" ht="12" customHeight="1" x14ac:dyDescent="0.25">
      <c r="A125" s="106" t="s">
        <v>122</v>
      </c>
      <c r="B125" s="101">
        <v>54.966902854951677</v>
      </c>
      <c r="C125" s="101">
        <v>53.008120747500186</v>
      </c>
      <c r="D125" s="101">
        <v>52.380704098059326</v>
      </c>
      <c r="E125" s="101">
        <v>50.864822433151687</v>
      </c>
      <c r="F125" s="101">
        <v>50.719569924072594</v>
      </c>
      <c r="G125" s="101">
        <v>52.464296002036768</v>
      </c>
      <c r="H125" s="101">
        <v>51.70825792122816</v>
      </c>
      <c r="I125" s="101">
        <v>49.425005977512292</v>
      </c>
      <c r="J125" s="101">
        <v>47.910413163568585</v>
      </c>
      <c r="K125" s="101">
        <v>49.232987088976905</v>
      </c>
      <c r="L125" s="101">
        <v>49.283684221501105</v>
      </c>
      <c r="M125" s="101">
        <v>51.92442172199592</v>
      </c>
      <c r="N125" s="101">
        <v>50.891289996902934</v>
      </c>
      <c r="O125" s="101">
        <v>49.353580004625236</v>
      </c>
      <c r="P125" s="101">
        <v>47.404603145051659</v>
      </c>
      <c r="Q125" s="101">
        <v>47.047924031657779</v>
      </c>
      <c r="R125" s="101">
        <v>48.612128372284872</v>
      </c>
      <c r="S125" s="101">
        <v>49.32627781255885</v>
      </c>
      <c r="T125" s="101">
        <v>50.384707381381816</v>
      </c>
      <c r="U125" s="101">
        <v>50.680257615144136</v>
      </c>
      <c r="V125" s="101">
        <v>51.610429753569285</v>
      </c>
      <c r="W125" s="101">
        <v>50.241010521578573</v>
      </c>
      <c r="X125" s="101">
        <v>45.309277664512635</v>
      </c>
      <c r="Y125" s="101">
        <v>43.580811147086706</v>
      </c>
      <c r="DA125" s="131" t="s">
        <v>1900</v>
      </c>
    </row>
    <row r="126" spans="1:105" ht="12" customHeight="1" x14ac:dyDescent="0.25">
      <c r="A126" s="107" t="s">
        <v>121</v>
      </c>
      <c r="B126" s="104">
        <v>0.8605400802831823</v>
      </c>
      <c r="C126" s="104">
        <v>0.83647526251436055</v>
      </c>
      <c r="D126" s="104">
        <v>0.81470209496669033</v>
      </c>
      <c r="E126" s="104">
        <v>0.77064285777900909</v>
      </c>
      <c r="F126" s="104">
        <v>0.78347373930059927</v>
      </c>
      <c r="G126" s="104">
        <v>0.87138927663357646</v>
      </c>
      <c r="H126" s="104">
        <v>1.1053753214840545</v>
      </c>
      <c r="I126" s="104">
        <v>1.1346398521123793</v>
      </c>
      <c r="J126" s="104">
        <v>1.271346678255008</v>
      </c>
      <c r="K126" s="104">
        <v>1.3774842384317498</v>
      </c>
      <c r="L126" s="104">
        <v>1.502217671523201</v>
      </c>
      <c r="M126" s="104">
        <v>1.6736945750543164</v>
      </c>
      <c r="N126" s="104">
        <v>1.7665640937566405</v>
      </c>
      <c r="O126" s="104">
        <v>1.8639445633960632</v>
      </c>
      <c r="P126" s="104">
        <v>1.9428022938973704</v>
      </c>
      <c r="Q126" s="104">
        <v>2.0572156305467209</v>
      </c>
      <c r="R126" s="104">
        <v>2.4185429916687666</v>
      </c>
      <c r="S126" s="104">
        <v>2.7180960740527267</v>
      </c>
      <c r="T126" s="104">
        <v>3.1621653405984653</v>
      </c>
      <c r="U126" s="104">
        <v>3.4605459100903735</v>
      </c>
      <c r="V126" s="104">
        <v>3.8141143366453818</v>
      </c>
      <c r="W126" s="104">
        <v>3.8598575915063402</v>
      </c>
      <c r="X126" s="104">
        <v>3.6005437388492512</v>
      </c>
      <c r="Y126" s="104">
        <v>3.6068001821870905</v>
      </c>
      <c r="DA126" s="132" t="s">
        <v>1901</v>
      </c>
    </row>
    <row r="127" spans="1:105" ht="12" customHeight="1" x14ac:dyDescent="0.25">
      <c r="A127" s="108" t="s">
        <v>53</v>
      </c>
      <c r="B127" s="98">
        <v>0.69215019077082329</v>
      </c>
      <c r="C127" s="98">
        <v>0.66762209459603405</v>
      </c>
      <c r="D127" s="98">
        <v>0.65187689582396868</v>
      </c>
      <c r="E127" s="98">
        <v>0.61375677271840279</v>
      </c>
      <c r="F127" s="98">
        <v>0.62480342071159256</v>
      </c>
      <c r="G127" s="98">
        <v>0.69792955251573585</v>
      </c>
      <c r="H127" s="98">
        <v>0.88460059149799164</v>
      </c>
      <c r="I127" s="98">
        <v>0.92091023318434995</v>
      </c>
      <c r="J127" s="98">
        <v>1.0220299830832722</v>
      </c>
      <c r="K127" s="98">
        <v>1.1077735825999713</v>
      </c>
      <c r="L127" s="98">
        <v>1.2042448305314108</v>
      </c>
      <c r="M127" s="98">
        <v>1.3466226670996015</v>
      </c>
      <c r="N127" s="98">
        <v>1.4199734784552966</v>
      </c>
      <c r="O127" s="98">
        <v>1.4962117752169135</v>
      </c>
      <c r="P127" s="98">
        <v>1.5607196884630445</v>
      </c>
      <c r="Q127" s="98">
        <v>1.650015196127034</v>
      </c>
      <c r="R127" s="98">
        <v>1.9450272230059795</v>
      </c>
      <c r="S127" s="98">
        <v>2.1861420570590688</v>
      </c>
      <c r="T127" s="98">
        <v>2.5458757374572887</v>
      </c>
      <c r="U127" s="98">
        <v>2.7830961875792601</v>
      </c>
      <c r="V127" s="98">
        <v>3.0644080536473286</v>
      </c>
      <c r="W127" s="98">
        <v>3.0658100536040234</v>
      </c>
      <c r="X127" s="98">
        <v>2.8592893318618469</v>
      </c>
      <c r="Y127" s="98">
        <v>2.9108744121730017</v>
      </c>
      <c r="DA127" s="63" t="s">
        <v>1902</v>
      </c>
    </row>
    <row r="128" spans="1:105" ht="12" customHeight="1" x14ac:dyDescent="0.25">
      <c r="A128" s="108" t="s">
        <v>52</v>
      </c>
      <c r="B128" s="98">
        <v>0.168389889512359</v>
      </c>
      <c r="C128" s="98">
        <v>0.1688531679183265</v>
      </c>
      <c r="D128" s="98">
        <v>0.16282519914272162</v>
      </c>
      <c r="E128" s="98">
        <v>0.15688608506060633</v>
      </c>
      <c r="F128" s="98">
        <v>0.15867031858900665</v>
      </c>
      <c r="G128" s="98">
        <v>0.17345972411784058</v>
      </c>
      <c r="H128" s="98">
        <v>0.22077472998606285</v>
      </c>
      <c r="I128" s="98">
        <v>0.21372961892802939</v>
      </c>
      <c r="J128" s="98">
        <v>0.24931669517173574</v>
      </c>
      <c r="K128" s="98">
        <v>0.2697106558317785</v>
      </c>
      <c r="L128" s="98">
        <v>0.29797284099179011</v>
      </c>
      <c r="M128" s="98">
        <v>0.32707190795471486</v>
      </c>
      <c r="N128" s="98">
        <v>0.34659061530134377</v>
      </c>
      <c r="O128" s="98">
        <v>0.36773278817914978</v>
      </c>
      <c r="P128" s="98">
        <v>0.38208260543432576</v>
      </c>
      <c r="Q128" s="98">
        <v>0.40720043441968684</v>
      </c>
      <c r="R128" s="98">
        <v>0.47351576866278727</v>
      </c>
      <c r="S128" s="98">
        <v>0.53195401699365774</v>
      </c>
      <c r="T128" s="98">
        <v>0.61628960314117665</v>
      </c>
      <c r="U128" s="98">
        <v>0.67744972251111357</v>
      </c>
      <c r="V128" s="98">
        <v>0.74970628299805342</v>
      </c>
      <c r="W128" s="98">
        <v>0.79404753790231697</v>
      </c>
      <c r="X128" s="98">
        <v>0.7412544069874043</v>
      </c>
      <c r="Y128" s="98">
        <v>0.69592577001408895</v>
      </c>
      <c r="DA128" s="63" t="s">
        <v>1903</v>
      </c>
    </row>
    <row r="129" spans="1:105" ht="12" customHeight="1" x14ac:dyDescent="0.25">
      <c r="A129" s="121" t="s">
        <v>54</v>
      </c>
      <c r="B129" s="122">
        <v>5.4297637746769007</v>
      </c>
      <c r="C129" s="122">
        <v>5.4724267535302253</v>
      </c>
      <c r="D129" s="122">
        <v>5.3962304601845208</v>
      </c>
      <c r="E129" s="122">
        <v>5.4079027389054657</v>
      </c>
      <c r="F129" s="122">
        <v>5.3514953653192325</v>
      </c>
      <c r="G129" s="122">
        <v>5.5552859490713322</v>
      </c>
      <c r="H129" s="122">
        <v>5.3416346036318902</v>
      </c>
      <c r="I129" s="122">
        <v>5.3370683962483207</v>
      </c>
      <c r="J129" s="122">
        <v>5.5263384375689428</v>
      </c>
      <c r="K129" s="122">
        <v>5.9628790573583723</v>
      </c>
      <c r="L129" s="122">
        <v>6.0541943013594155</v>
      </c>
      <c r="M129" s="122">
        <v>6.1301956956765533</v>
      </c>
      <c r="N129" s="122">
        <v>6.2427611323600338</v>
      </c>
      <c r="O129" s="122">
        <v>6.1616198301109026</v>
      </c>
      <c r="P129" s="122">
        <v>6.019327771889424</v>
      </c>
      <c r="Q129" s="122">
        <v>6.0989089313578733</v>
      </c>
      <c r="R129" s="122">
        <v>6.3438629295636781</v>
      </c>
      <c r="S129" s="122">
        <v>6.6687436570142902</v>
      </c>
      <c r="T129" s="122">
        <v>7.2198856180187247</v>
      </c>
      <c r="U129" s="122">
        <v>7.5482429212819486</v>
      </c>
      <c r="V129" s="122">
        <v>10.333110247363564</v>
      </c>
      <c r="W129" s="122">
        <v>10.240715074138542</v>
      </c>
      <c r="X129" s="122">
        <v>9.192798230099342</v>
      </c>
      <c r="Y129" s="122">
        <v>8.2044342228626377</v>
      </c>
      <c r="DA129" s="130" t="s">
        <v>1904</v>
      </c>
    </row>
    <row r="130" spans="1:105" ht="12" customHeight="1" x14ac:dyDescent="0.25">
      <c r="A130" s="97" t="s">
        <v>50</v>
      </c>
      <c r="B130" s="98">
        <v>0.39713453745875676</v>
      </c>
      <c r="C130" s="98">
        <v>0.63012827403660931</v>
      </c>
      <c r="D130" s="98">
        <v>0.60719750614357382</v>
      </c>
      <c r="E130" s="98">
        <v>0.7073257388770593</v>
      </c>
      <c r="F130" s="98">
        <v>0.57978739266633506</v>
      </c>
      <c r="G130" s="98">
        <v>0.69100920662589504</v>
      </c>
      <c r="H130" s="98">
        <v>0.34008677153484379</v>
      </c>
      <c r="I130" s="98">
        <v>0.44183643114860427</v>
      </c>
      <c r="J130" s="98">
        <v>0.6393663657023948</v>
      </c>
      <c r="K130" s="98">
        <v>0.74110299943308888</v>
      </c>
      <c r="L130" s="98">
        <v>0.52550081912005131</v>
      </c>
      <c r="M130" s="98">
        <v>0.41535430754142644</v>
      </c>
      <c r="N130" s="98">
        <v>0.30419017350839139</v>
      </c>
      <c r="O130" s="98">
        <v>0.39113240288047935</v>
      </c>
      <c r="P130" s="98">
        <v>0.37548071541613109</v>
      </c>
      <c r="Q130" s="98">
        <v>0.46813929726395609</v>
      </c>
      <c r="R130" s="98">
        <v>0.39702578418085233</v>
      </c>
      <c r="S130" s="98">
        <v>0.41029309826734456</v>
      </c>
      <c r="T130" s="98">
        <v>0.42128906762507723</v>
      </c>
      <c r="U130" s="98">
        <v>0.43038173829156884</v>
      </c>
      <c r="V130" s="98">
        <v>0.55129592644876968</v>
      </c>
      <c r="W130" s="98">
        <v>0.55164342476466555</v>
      </c>
      <c r="X130" s="98">
        <v>0.43324335794427493</v>
      </c>
      <c r="Y130" s="98">
        <v>0.31499748447767978</v>
      </c>
      <c r="DA130" s="63" t="s">
        <v>1905</v>
      </c>
    </row>
    <row r="131" spans="1:105" ht="12" customHeight="1" x14ac:dyDescent="0.25">
      <c r="A131" s="109" t="s">
        <v>120</v>
      </c>
      <c r="B131" s="33">
        <v>5.0326292372181438</v>
      </c>
      <c r="C131" s="33">
        <v>4.8422984794936159</v>
      </c>
      <c r="D131" s="33">
        <v>4.7890329540409473</v>
      </c>
      <c r="E131" s="33">
        <v>4.7005770000284066</v>
      </c>
      <c r="F131" s="33">
        <v>4.771707972652897</v>
      </c>
      <c r="G131" s="33">
        <v>4.864276742445437</v>
      </c>
      <c r="H131" s="33">
        <v>5.0015478320970468</v>
      </c>
      <c r="I131" s="33">
        <v>4.8952319650997165</v>
      </c>
      <c r="J131" s="33">
        <v>4.8869720718665484</v>
      </c>
      <c r="K131" s="33">
        <v>5.2217760579252834</v>
      </c>
      <c r="L131" s="33">
        <v>5.5286934822393645</v>
      </c>
      <c r="M131" s="33">
        <v>5.7148413881351265</v>
      </c>
      <c r="N131" s="33">
        <v>5.9385709588516429</v>
      </c>
      <c r="O131" s="33">
        <v>5.7704874272304236</v>
      </c>
      <c r="P131" s="33">
        <v>5.6438470564732928</v>
      </c>
      <c r="Q131" s="33">
        <v>5.6307696340939168</v>
      </c>
      <c r="R131" s="33">
        <v>5.9468371453828262</v>
      </c>
      <c r="S131" s="33">
        <v>6.2584505587469454</v>
      </c>
      <c r="T131" s="33">
        <v>6.7985965503936479</v>
      </c>
      <c r="U131" s="33">
        <v>7.1178611829903797</v>
      </c>
      <c r="V131" s="33">
        <v>9.7818143209147941</v>
      </c>
      <c r="W131" s="33">
        <v>9.6890716493738758</v>
      </c>
      <c r="X131" s="33">
        <v>8.7595548721550678</v>
      </c>
      <c r="Y131" s="33">
        <v>7.8894367383849584</v>
      </c>
      <c r="DA131" s="60" t="s">
        <v>1906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0.745972927827245</v>
      </c>
      <c r="C133" s="154">
        <f t="shared" si="22"/>
        <v>0.74875202578807165</v>
      </c>
      <c r="D133" s="154">
        <f t="shared" si="22"/>
        <v>0.75208158494954991</v>
      </c>
      <c r="E133" s="154">
        <f t="shared" si="22"/>
        <v>0.75636708083963666</v>
      </c>
      <c r="F133" s="154">
        <f t="shared" si="22"/>
        <v>0.76016437293946404</v>
      </c>
      <c r="G133" s="154">
        <f t="shared" si="22"/>
        <v>0.76492688722824698</v>
      </c>
      <c r="H133" s="154">
        <f t="shared" si="22"/>
        <v>0.7700894099180513</v>
      </c>
      <c r="I133" s="154">
        <f t="shared" si="22"/>
        <v>0.77498869053802311</v>
      </c>
      <c r="J133" s="154">
        <f t="shared" si="22"/>
        <v>0.78046114353397633</v>
      </c>
      <c r="K133" s="154">
        <f t="shared" si="22"/>
        <v>0.78629739657209752</v>
      </c>
      <c r="L133" s="154">
        <f t="shared" si="22"/>
        <v>0.79464723829016481</v>
      </c>
      <c r="M133" s="154">
        <f t="shared" si="22"/>
        <v>0.80064742793494492</v>
      </c>
      <c r="N133" s="154">
        <f t="shared" si="22"/>
        <v>0.80796337997283907</v>
      </c>
      <c r="O133" s="154">
        <f t="shared" si="22"/>
        <v>0.81480441137359882</v>
      </c>
      <c r="P133" s="154">
        <f t="shared" si="22"/>
        <v>0.81692783359372179</v>
      </c>
      <c r="Q133" s="154">
        <f t="shared" si="22"/>
        <v>0.81898169858641434</v>
      </c>
      <c r="R133" s="154">
        <f t="shared" ref="R133:V133" si="23">IF(R115=0,"",R115/R97)</f>
        <v>0.82315853076817291</v>
      </c>
      <c r="S133" s="154">
        <f t="shared" si="23"/>
        <v>0.83034435999915313</v>
      </c>
      <c r="T133" s="154">
        <f t="shared" si="23"/>
        <v>0.84000659318112914</v>
      </c>
      <c r="U133" s="154">
        <f t="shared" si="23"/>
        <v>0.85072829741458</v>
      </c>
      <c r="V133" s="154">
        <f t="shared" si="23"/>
        <v>0.86257772960446222</v>
      </c>
      <c r="W133" s="154">
        <f t="shared" ref="W133:Y133" si="24">IF(W115=0,"",W115/W97)</f>
        <v>0.87294902849206091</v>
      </c>
      <c r="X133" s="154">
        <f t="shared" si="24"/>
        <v>0.87965042390919279</v>
      </c>
      <c r="Y133" s="154">
        <f t="shared" si="24"/>
        <v>0.88796407604452288</v>
      </c>
      <c r="DA133" s="129" t="s">
        <v>2058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0.74606461242175026</v>
      </c>
      <c r="C134" s="155">
        <f t="shared" si="25"/>
        <v>0.74847567703487916</v>
      </c>
      <c r="D134" s="155">
        <f t="shared" si="25"/>
        <v>0.75145612605795709</v>
      </c>
      <c r="E134" s="155">
        <f t="shared" si="25"/>
        <v>0.75493709591059477</v>
      </c>
      <c r="F134" s="155">
        <f t="shared" si="25"/>
        <v>0.7592165469647737</v>
      </c>
      <c r="G134" s="155">
        <f t="shared" si="25"/>
        <v>0.76392401691974743</v>
      </c>
      <c r="H134" s="155">
        <f t="shared" si="25"/>
        <v>0.76860468471116505</v>
      </c>
      <c r="I134" s="155">
        <f t="shared" si="25"/>
        <v>0.77338655306775883</v>
      </c>
      <c r="J134" s="155">
        <f t="shared" si="25"/>
        <v>0.77865382433582142</v>
      </c>
      <c r="K134" s="155">
        <f t="shared" si="25"/>
        <v>0.78491320121518926</v>
      </c>
      <c r="L134" s="155">
        <f t="shared" si="25"/>
        <v>0.79170718893547021</v>
      </c>
      <c r="M134" s="155">
        <f t="shared" si="25"/>
        <v>0.79916070055094868</v>
      </c>
      <c r="N134" s="155">
        <f t="shared" si="25"/>
        <v>0.80654362713651306</v>
      </c>
      <c r="O134" s="155">
        <f t="shared" si="25"/>
        <v>0.81302787907433782</v>
      </c>
      <c r="P134" s="155">
        <f t="shared" si="25"/>
        <v>0.81391970370560851</v>
      </c>
      <c r="Q134" s="155">
        <f t="shared" si="25"/>
        <v>0.81578052629108611</v>
      </c>
      <c r="R134" s="155">
        <f t="shared" ref="R134:V134" si="26">IF(R116=0,"",R116/R98)</f>
        <v>0.81996676471167129</v>
      </c>
      <c r="S134" s="155">
        <f t="shared" si="26"/>
        <v>0.82673911654085042</v>
      </c>
      <c r="T134" s="155">
        <f t="shared" si="26"/>
        <v>0.83571394555540568</v>
      </c>
      <c r="U134" s="155">
        <f t="shared" si="26"/>
        <v>0.84478192712661271</v>
      </c>
      <c r="V134" s="155">
        <f t="shared" si="26"/>
        <v>0.85489159142407434</v>
      </c>
      <c r="W134" s="155">
        <f t="shared" ref="W134:Y134" si="27">IF(W116=0,"",W116/W98)</f>
        <v>0.86357154150515381</v>
      </c>
      <c r="X134" s="155">
        <f t="shared" si="27"/>
        <v>0.87036884588392305</v>
      </c>
      <c r="Y134" s="155">
        <f t="shared" si="27"/>
        <v>0.87729053215224739</v>
      </c>
      <c r="DA134" s="130" t="s">
        <v>2059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0.74606461242175026</v>
      </c>
      <c r="C135" s="156">
        <f t="shared" si="28"/>
        <v>0.74847567703487916</v>
      </c>
      <c r="D135" s="156">
        <f t="shared" si="28"/>
        <v>0.75145612605795709</v>
      </c>
      <c r="E135" s="156">
        <f t="shared" si="28"/>
        <v>0.75493709591059477</v>
      </c>
      <c r="F135" s="156">
        <f t="shared" si="28"/>
        <v>0.7592165469647737</v>
      </c>
      <c r="G135" s="156">
        <f t="shared" si="28"/>
        <v>0.76392401691974743</v>
      </c>
      <c r="H135" s="156">
        <f t="shared" si="28"/>
        <v>0.76860468471116505</v>
      </c>
      <c r="I135" s="156">
        <f t="shared" si="28"/>
        <v>0.77338655306775883</v>
      </c>
      <c r="J135" s="156">
        <f t="shared" si="28"/>
        <v>0.77865382433582142</v>
      </c>
      <c r="K135" s="156">
        <f t="shared" si="28"/>
        <v>0.78491320121518926</v>
      </c>
      <c r="L135" s="156">
        <f t="shared" si="28"/>
        <v>0.79170718893547021</v>
      </c>
      <c r="M135" s="156">
        <f t="shared" si="28"/>
        <v>0.79916070055094868</v>
      </c>
      <c r="N135" s="156">
        <f t="shared" si="28"/>
        <v>0.80654362713651306</v>
      </c>
      <c r="O135" s="156">
        <f t="shared" si="28"/>
        <v>0.81302787907433782</v>
      </c>
      <c r="P135" s="156">
        <f t="shared" si="28"/>
        <v>0.81391970370560851</v>
      </c>
      <c r="Q135" s="156">
        <f t="shared" si="28"/>
        <v>0.81578052629108611</v>
      </c>
      <c r="R135" s="156">
        <f t="shared" ref="R135:V135" si="29">IF(R117=0,"",R117/R99)</f>
        <v>0.81996676471167129</v>
      </c>
      <c r="S135" s="156">
        <f t="shared" si="29"/>
        <v>0.82673911654085042</v>
      </c>
      <c r="T135" s="156">
        <f t="shared" si="29"/>
        <v>0.83571394555540568</v>
      </c>
      <c r="U135" s="156">
        <f t="shared" si="29"/>
        <v>0.84478192712661271</v>
      </c>
      <c r="V135" s="156">
        <f t="shared" si="29"/>
        <v>0.85489159142407434</v>
      </c>
      <c r="W135" s="156">
        <f t="shared" ref="W135:Y135" si="30">IF(W117=0,"",W117/W99)</f>
        <v>0.86357154150515381</v>
      </c>
      <c r="X135" s="156">
        <f t="shared" si="30"/>
        <v>0.87036884588392305</v>
      </c>
      <c r="Y135" s="156">
        <f t="shared" si="30"/>
        <v>0.87729053215224739</v>
      </c>
      <c r="DA135" s="63" t="s">
        <v>2060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1.9750400444877318</v>
      </c>
      <c r="C136" s="155">
        <f t="shared" si="31"/>
        <v>2.0628031634723127</v>
      </c>
      <c r="D136" s="155">
        <f t="shared" si="31"/>
        <v>2.1630415082303425</v>
      </c>
      <c r="E136" s="155">
        <f t="shared" si="31"/>
        <v>2.2539866856666513</v>
      </c>
      <c r="F136" s="155">
        <f t="shared" si="31"/>
        <v>2.3804894038386686</v>
      </c>
      <c r="G136" s="155">
        <f t="shared" si="31"/>
        <v>2.5494965220623</v>
      </c>
      <c r="H136" s="155">
        <f t="shared" si="31"/>
        <v>2.7769365983650793</v>
      </c>
      <c r="I136" s="155">
        <f t="shared" si="31"/>
        <v>2.9240688273946698</v>
      </c>
      <c r="J136" s="155">
        <f t="shared" si="31"/>
        <v>3.0193713581576138</v>
      </c>
      <c r="K136" s="155">
        <f t="shared" si="31"/>
        <v>3.1518629344506257</v>
      </c>
      <c r="L136" s="155">
        <f t="shared" si="31"/>
        <v>3.2822548878073716</v>
      </c>
      <c r="M136" s="155">
        <f t="shared" si="31"/>
        <v>3.4016712649337744</v>
      </c>
      <c r="N136" s="155">
        <f t="shared" si="31"/>
        <v>3.5435233717858714</v>
      </c>
      <c r="O136" s="155">
        <f t="shared" si="31"/>
        <v>3.6996467648374298</v>
      </c>
      <c r="P136" s="155">
        <f t="shared" si="31"/>
        <v>3.8343358259516984</v>
      </c>
      <c r="Q136" s="155">
        <f t="shared" si="31"/>
        <v>3.9575931040015497</v>
      </c>
      <c r="R136" s="155">
        <f t="shared" ref="R136:V136" si="32">IF(R118=0,"",R118/R100)</f>
        <v>4.081699023567662</v>
      </c>
      <c r="S136" s="155">
        <f t="shared" si="32"/>
        <v>4.2311121210767988</v>
      </c>
      <c r="T136" s="155">
        <f t="shared" si="32"/>
        <v>4.3625627867323606</v>
      </c>
      <c r="U136" s="155">
        <f t="shared" si="32"/>
        <v>4.4618543317377384</v>
      </c>
      <c r="V136" s="155">
        <f t="shared" si="32"/>
        <v>4.5300687243387028</v>
      </c>
      <c r="W136" s="155">
        <f t="shared" ref="W136:Y136" si="33">IF(W118=0,"",W118/W100)</f>
        <v>4.5723840510944491</v>
      </c>
      <c r="X136" s="155">
        <f t="shared" si="33"/>
        <v>4.5913720043868578</v>
      </c>
      <c r="Y136" s="155">
        <f t="shared" si="33"/>
        <v>4.6137733737327418</v>
      </c>
      <c r="DA136" s="130" t="s">
        <v>2061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1.9750400444877318</v>
      </c>
      <c r="C137" s="156">
        <f t="shared" si="34"/>
        <v>2.0628031634723127</v>
      </c>
      <c r="D137" s="156">
        <f t="shared" si="34"/>
        <v>2.1630415082303425</v>
      </c>
      <c r="E137" s="156">
        <f t="shared" si="34"/>
        <v>2.2539866856666513</v>
      </c>
      <c r="F137" s="156">
        <f t="shared" si="34"/>
        <v>2.3804894038386686</v>
      </c>
      <c r="G137" s="156">
        <f t="shared" si="34"/>
        <v>2.5494965220623</v>
      </c>
      <c r="H137" s="156">
        <f t="shared" si="34"/>
        <v>2.7769365983650793</v>
      </c>
      <c r="I137" s="156">
        <f t="shared" si="34"/>
        <v>2.9240688273946698</v>
      </c>
      <c r="J137" s="156">
        <f t="shared" si="34"/>
        <v>3.0193713581576138</v>
      </c>
      <c r="K137" s="156">
        <f t="shared" si="34"/>
        <v>3.1518629344506257</v>
      </c>
      <c r="L137" s="156">
        <f t="shared" si="34"/>
        <v>3.2822548878073716</v>
      </c>
      <c r="M137" s="156">
        <f t="shared" si="34"/>
        <v>3.4016712649337744</v>
      </c>
      <c r="N137" s="156">
        <f t="shared" si="34"/>
        <v>3.5435233717858714</v>
      </c>
      <c r="O137" s="156">
        <f t="shared" si="34"/>
        <v>3.6996467648374298</v>
      </c>
      <c r="P137" s="156">
        <f t="shared" si="34"/>
        <v>3.8343358259516984</v>
      </c>
      <c r="Q137" s="156">
        <f t="shared" si="34"/>
        <v>3.9575931040015497</v>
      </c>
      <c r="R137" s="156">
        <f t="shared" ref="R137:V137" si="35">IF(R119=0,"",R119/R101)</f>
        <v>4.081699023567662</v>
      </c>
      <c r="S137" s="156">
        <f t="shared" si="35"/>
        <v>4.2311121210767988</v>
      </c>
      <c r="T137" s="156">
        <f t="shared" si="35"/>
        <v>4.3625627867323606</v>
      </c>
      <c r="U137" s="156">
        <f t="shared" si="35"/>
        <v>4.4618543317377384</v>
      </c>
      <c r="V137" s="156">
        <f t="shared" si="35"/>
        <v>4.5300687243387028</v>
      </c>
      <c r="W137" s="156">
        <f t="shared" ref="W137:Y137" si="36">IF(W119=0,"",W119/W101)</f>
        <v>4.5723840510944491</v>
      </c>
      <c r="X137" s="156">
        <f t="shared" si="36"/>
        <v>4.5913720043868578</v>
      </c>
      <c r="Y137" s="156">
        <f t="shared" si="36"/>
        <v>4.6137733737327418</v>
      </c>
      <c r="DA137" s="63" t="s">
        <v>2062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0.7155210622617203</v>
      </c>
      <c r="C138" s="155">
        <f t="shared" si="37"/>
        <v>0.71844617082649997</v>
      </c>
      <c r="D138" s="155">
        <f t="shared" si="37"/>
        <v>0.72172670126554739</v>
      </c>
      <c r="E138" s="155">
        <f t="shared" si="37"/>
        <v>0.72537475118883532</v>
      </c>
      <c r="F138" s="155">
        <f t="shared" si="37"/>
        <v>0.72947108556577911</v>
      </c>
      <c r="G138" s="155">
        <f t="shared" si="37"/>
        <v>0.73388774786925337</v>
      </c>
      <c r="H138" s="155">
        <f t="shared" si="37"/>
        <v>0.73878439371565474</v>
      </c>
      <c r="I138" s="155">
        <f t="shared" si="37"/>
        <v>0.74106461218094599</v>
      </c>
      <c r="J138" s="155">
        <f t="shared" si="37"/>
        <v>0.74202450073784232</v>
      </c>
      <c r="K138" s="155">
        <f t="shared" si="37"/>
        <v>0.74340054330774707</v>
      </c>
      <c r="L138" s="155">
        <f t="shared" si="37"/>
        <v>0.74507016769307577</v>
      </c>
      <c r="M138" s="155">
        <f t="shared" si="37"/>
        <v>0.74725543834760522</v>
      </c>
      <c r="N138" s="155">
        <f t="shared" si="37"/>
        <v>0.75031979965178852</v>
      </c>
      <c r="O138" s="155">
        <f t="shared" si="37"/>
        <v>0.75452649215090739</v>
      </c>
      <c r="P138" s="155">
        <f t="shared" si="37"/>
        <v>0.75835728913578049</v>
      </c>
      <c r="Q138" s="155">
        <f t="shared" si="37"/>
        <v>0.7647554143121541</v>
      </c>
      <c r="R138" s="155">
        <f t="shared" ref="R138:V138" si="38">IF(R120=0,"",R120/R102)</f>
        <v>0.77393578995474388</v>
      </c>
      <c r="S138" s="155">
        <f t="shared" si="38"/>
        <v>0.78467075039884548</v>
      </c>
      <c r="T138" s="155">
        <f t="shared" si="38"/>
        <v>0.79558106309416809</v>
      </c>
      <c r="U138" s="155">
        <f t="shared" si="38"/>
        <v>0.80543815426744481</v>
      </c>
      <c r="V138" s="155">
        <f t="shared" si="38"/>
        <v>0.81383396179834122</v>
      </c>
      <c r="W138" s="155">
        <f t="shared" ref="W138:Y138" si="39">IF(W120=0,"",W120/W102)</f>
        <v>0.82058695519018987</v>
      </c>
      <c r="X138" s="155">
        <f t="shared" si="39"/>
        <v>0.82657879627321784</v>
      </c>
      <c r="Y138" s="155">
        <f t="shared" si="39"/>
        <v>0.83420898791689813</v>
      </c>
      <c r="DA138" s="130" t="s">
        <v>2063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:Y139" si="42">IF(W121=0,"",W121/W103)</f>
        <v/>
      </c>
      <c r="X139" s="156" t="str">
        <f t="shared" si="42"/>
        <v/>
      </c>
      <c r="Y139" s="156" t="str">
        <f t="shared" si="42"/>
        <v/>
      </c>
      <c r="DA139" s="63" t="s">
        <v>2064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:Y140" si="45">IF(W122=0,"",W122/W104)</f>
        <v/>
      </c>
      <c r="X140" s="156" t="str">
        <f t="shared" si="45"/>
        <v/>
      </c>
      <c r="Y140" s="156" t="str">
        <f t="shared" si="45"/>
        <v/>
      </c>
      <c r="DA140" s="63" t="s">
        <v>2065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:Y141" si="48">IF(W123=0,"",W123/W105)</f>
        <v/>
      </c>
      <c r="X141" s="157" t="str">
        <f t="shared" si="48"/>
        <v/>
      </c>
      <c r="Y141" s="157" t="str">
        <f t="shared" si="48"/>
        <v/>
      </c>
      <c r="DA141" s="131" t="s">
        <v>2066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:Y142" si="51">IF(W124=0,"",W124/W106)</f>
        <v/>
      </c>
      <c r="X142" s="158" t="str">
        <f t="shared" si="51"/>
        <v/>
      </c>
      <c r="Y142" s="158" t="str">
        <f t="shared" si="51"/>
        <v/>
      </c>
      <c r="DA142" s="132" t="s">
        <v>2067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0.71490577330460459</v>
      </c>
      <c r="C143" s="157">
        <f t="shared" si="52"/>
        <v>0.71780859737113434</v>
      </c>
      <c r="D143" s="157">
        <f t="shared" si="52"/>
        <v>0.7211120040988942</v>
      </c>
      <c r="E143" s="157">
        <f t="shared" si="52"/>
        <v>0.72477360344936759</v>
      </c>
      <c r="F143" s="157">
        <f t="shared" si="52"/>
        <v>0.72886311083494038</v>
      </c>
      <c r="G143" s="157">
        <f t="shared" si="52"/>
        <v>0.73324471970863869</v>
      </c>
      <c r="H143" s="157">
        <f t="shared" si="52"/>
        <v>0.73795640567662402</v>
      </c>
      <c r="I143" s="157">
        <f t="shared" si="52"/>
        <v>0.74023818898747362</v>
      </c>
      <c r="J143" s="157">
        <f t="shared" si="52"/>
        <v>0.74103075572559429</v>
      </c>
      <c r="K143" s="157">
        <f t="shared" si="52"/>
        <v>0.74236557848959062</v>
      </c>
      <c r="L143" s="157">
        <f t="shared" si="52"/>
        <v>0.743939973671497</v>
      </c>
      <c r="M143" s="157">
        <f t="shared" si="52"/>
        <v>0.74609369802409942</v>
      </c>
      <c r="N143" s="157">
        <f t="shared" si="52"/>
        <v>0.74907180548562369</v>
      </c>
      <c r="O143" s="157">
        <f t="shared" si="52"/>
        <v>0.75315216613832114</v>
      </c>
      <c r="P143" s="157">
        <f t="shared" si="52"/>
        <v>0.75683774167874374</v>
      </c>
      <c r="Q143" s="157">
        <f t="shared" si="52"/>
        <v>0.76313032900788413</v>
      </c>
      <c r="R143" s="157">
        <f t="shared" ref="R143:V143" si="53">IF(R125=0,"",R125/R107)</f>
        <v>0.77208883862892164</v>
      </c>
      <c r="S143" s="157">
        <f t="shared" si="53"/>
        <v>0.78273263143266447</v>
      </c>
      <c r="T143" s="157">
        <f t="shared" si="53"/>
        <v>0.79348858256584098</v>
      </c>
      <c r="U143" s="157">
        <f t="shared" si="53"/>
        <v>0.80331122582954861</v>
      </c>
      <c r="V143" s="157">
        <f t="shared" si="53"/>
        <v>0.81163290792218201</v>
      </c>
      <c r="W143" s="157">
        <f t="shared" ref="W143:Y143" si="54">IF(W125=0,"",W125/W107)</f>
        <v>0.81829819306924834</v>
      </c>
      <c r="X143" s="157">
        <f t="shared" si="54"/>
        <v>0.82427524032731481</v>
      </c>
      <c r="Y143" s="157">
        <f t="shared" si="54"/>
        <v>0.83204417637478867</v>
      </c>
      <c r="DA143" s="131" t="s">
        <v>2068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0.757144632481483</v>
      </c>
      <c r="C144" s="158">
        <f t="shared" si="55"/>
        <v>0.76129760285724912</v>
      </c>
      <c r="D144" s="158">
        <f t="shared" si="55"/>
        <v>0.76357549735396901</v>
      </c>
      <c r="E144" s="158">
        <f t="shared" si="55"/>
        <v>0.76738513074748804</v>
      </c>
      <c r="F144" s="158">
        <f t="shared" si="55"/>
        <v>0.77111077164445929</v>
      </c>
      <c r="G144" s="158">
        <f t="shared" si="55"/>
        <v>0.77479690823695802</v>
      </c>
      <c r="H144" s="158">
        <f t="shared" si="55"/>
        <v>0.77970815819509076</v>
      </c>
      <c r="I144" s="158">
        <f t="shared" si="55"/>
        <v>0.77894610798394337</v>
      </c>
      <c r="J144" s="158">
        <f t="shared" si="55"/>
        <v>0.78151972611039877</v>
      </c>
      <c r="K144" s="158">
        <f t="shared" si="55"/>
        <v>0.78238559875999414</v>
      </c>
      <c r="L144" s="158">
        <f t="shared" si="55"/>
        <v>0.78415301794053061</v>
      </c>
      <c r="M144" s="158">
        <f t="shared" si="55"/>
        <v>0.78518548848024539</v>
      </c>
      <c r="N144" s="158">
        <f t="shared" si="55"/>
        <v>0.78814756652911111</v>
      </c>
      <c r="O144" s="158">
        <f t="shared" si="55"/>
        <v>0.79283317266099884</v>
      </c>
      <c r="P144" s="158">
        <f t="shared" si="55"/>
        <v>0.79742266147233942</v>
      </c>
      <c r="Q144" s="158">
        <f t="shared" si="55"/>
        <v>0.80390648379702845</v>
      </c>
      <c r="R144" s="158">
        <f t="shared" ref="R144:V144" si="56">IF(R126=0,"",R126/R108)</f>
        <v>0.81302745905656204</v>
      </c>
      <c r="S144" s="158">
        <f t="shared" si="56"/>
        <v>0.8215884701974393</v>
      </c>
      <c r="T144" s="158">
        <f t="shared" si="56"/>
        <v>0.83047596464942919</v>
      </c>
      <c r="U144" s="158">
        <f t="shared" si="56"/>
        <v>0.83792973516699187</v>
      </c>
      <c r="V144" s="158">
        <f t="shared" si="56"/>
        <v>0.84483577456816727</v>
      </c>
      <c r="W144" s="158">
        <f t="shared" ref="W144:Y144" si="57">IF(W126=0,"",W126/W108)</f>
        <v>0.8515901744161134</v>
      </c>
      <c r="X144" s="158">
        <f t="shared" si="57"/>
        <v>0.85670733314118153</v>
      </c>
      <c r="Y144" s="158">
        <f t="shared" si="57"/>
        <v>0.861285587067259</v>
      </c>
      <c r="DA144" s="132" t="s">
        <v>2069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0.71490577330460459</v>
      </c>
      <c r="C145" s="156">
        <f t="shared" si="58"/>
        <v>0.71795335024010887</v>
      </c>
      <c r="D145" s="156">
        <f t="shared" si="58"/>
        <v>0.72099777387529695</v>
      </c>
      <c r="E145" s="156">
        <f t="shared" si="58"/>
        <v>0.72431716323310202</v>
      </c>
      <c r="F145" s="156">
        <f t="shared" si="58"/>
        <v>0.72875070468612857</v>
      </c>
      <c r="G145" s="156">
        <f t="shared" si="58"/>
        <v>0.73372949132747267</v>
      </c>
      <c r="H145" s="156">
        <f t="shared" si="58"/>
        <v>0.7390742475958636</v>
      </c>
      <c r="I145" s="156">
        <f t="shared" si="58"/>
        <v>0.74093373790103889</v>
      </c>
      <c r="J145" s="156">
        <f t="shared" si="58"/>
        <v>0.7419749432245013</v>
      </c>
      <c r="K145" s="156">
        <f t="shared" si="58"/>
        <v>0.74301841814023772</v>
      </c>
      <c r="L145" s="156">
        <f t="shared" si="58"/>
        <v>0.7443961650420402</v>
      </c>
      <c r="M145" s="156">
        <f t="shared" si="58"/>
        <v>0.74625002926020478</v>
      </c>
      <c r="N145" s="156">
        <f t="shared" si="58"/>
        <v>0.74939666767867918</v>
      </c>
      <c r="O145" s="156">
        <f t="shared" si="58"/>
        <v>0.75442062985955793</v>
      </c>
      <c r="P145" s="156">
        <f t="shared" si="58"/>
        <v>0.75974441069542653</v>
      </c>
      <c r="Q145" s="156">
        <f t="shared" si="58"/>
        <v>0.76679871034391611</v>
      </c>
      <c r="R145" s="156">
        <f t="shared" ref="R145:V145" si="59">IF(R127=0,"",R127/R109)</f>
        <v>0.77763097361309175</v>
      </c>
      <c r="S145" s="156">
        <f t="shared" si="59"/>
        <v>0.78740495096706553</v>
      </c>
      <c r="T145" s="156">
        <f t="shared" si="59"/>
        <v>0.7977389032787453</v>
      </c>
      <c r="U145" s="156">
        <f t="shared" si="59"/>
        <v>0.80612762069943034</v>
      </c>
      <c r="V145" s="156">
        <f t="shared" si="59"/>
        <v>0.81393798096329917</v>
      </c>
      <c r="W145" s="156">
        <f t="shared" ref="W145:Y145" si="60">IF(W127=0,"",W127/W109)</f>
        <v>0.82006816691412454</v>
      </c>
      <c r="X145" s="156">
        <f t="shared" si="60"/>
        <v>0.82602241408012034</v>
      </c>
      <c r="Y145" s="156">
        <f t="shared" si="60"/>
        <v>0.83363915179379777</v>
      </c>
      <c r="DA145" s="63" t="s">
        <v>2070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2071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0.74818952747246659</v>
      </c>
      <c r="C147" s="155">
        <f t="shared" si="64"/>
        <v>0.74254161598434609</v>
      </c>
      <c r="D147" s="155">
        <f t="shared" si="64"/>
        <v>0.744896470119772</v>
      </c>
      <c r="E147" s="155">
        <f t="shared" si="64"/>
        <v>0.74389304854761162</v>
      </c>
      <c r="F147" s="155">
        <f t="shared" si="64"/>
        <v>0.75038758547580997</v>
      </c>
      <c r="G147" s="155">
        <f t="shared" si="64"/>
        <v>0.75032292012576085</v>
      </c>
      <c r="H147" s="155">
        <f t="shared" si="64"/>
        <v>0.76467460238472451</v>
      </c>
      <c r="I147" s="155">
        <f t="shared" si="64"/>
        <v>0.76273073827460758</v>
      </c>
      <c r="J147" s="155">
        <f t="shared" si="64"/>
        <v>0.75732510306731193</v>
      </c>
      <c r="K147" s="155">
        <f t="shared" si="64"/>
        <v>0.75694817029591088</v>
      </c>
      <c r="L147" s="155">
        <f t="shared" si="64"/>
        <v>0.76555825181896542</v>
      </c>
      <c r="M147" s="155">
        <f t="shared" si="64"/>
        <v>0.77116889516349485</v>
      </c>
      <c r="N147" s="155">
        <f t="shared" si="64"/>
        <v>0.77724967755534202</v>
      </c>
      <c r="O147" s="155">
        <f t="shared" si="64"/>
        <v>0.77683503920811603</v>
      </c>
      <c r="P147" s="155">
        <f t="shared" si="64"/>
        <v>0.77911784225528669</v>
      </c>
      <c r="Q147" s="155">
        <f t="shared" si="64"/>
        <v>0.77963279358625626</v>
      </c>
      <c r="R147" s="155">
        <f t="shared" ref="R147:V147" si="65">IF(R129=0,"",R129/R111)</f>
        <v>0.78888971497743998</v>
      </c>
      <c r="S147" s="155">
        <f t="shared" si="65"/>
        <v>0.79838054701646766</v>
      </c>
      <c r="T147" s="155">
        <f t="shared" si="65"/>
        <v>0.81050378916102805</v>
      </c>
      <c r="U147" s="155">
        <f t="shared" si="65"/>
        <v>0.82248647571145472</v>
      </c>
      <c r="V147" s="155">
        <f t="shared" si="65"/>
        <v>0.83430193960956034</v>
      </c>
      <c r="W147" s="155">
        <f t="shared" ref="W147:Y147" si="66">IF(W129=0,"",W129/W111)</f>
        <v>0.84330349852714293</v>
      </c>
      <c r="X147" s="155">
        <f t="shared" si="66"/>
        <v>0.85323744517399847</v>
      </c>
      <c r="Y147" s="155">
        <f t="shared" si="66"/>
        <v>0.86530861829329364</v>
      </c>
      <c r="DA147" s="130" t="s">
        <v>2072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0.61519237616513056</v>
      </c>
      <c r="C148" s="156">
        <f t="shared" si="67"/>
        <v>0.61629810163164767</v>
      </c>
      <c r="D148" s="156">
        <f t="shared" si="67"/>
        <v>0.61736022736246254</v>
      </c>
      <c r="E148" s="156">
        <f t="shared" si="67"/>
        <v>0.61840065534397393</v>
      </c>
      <c r="F148" s="156">
        <f t="shared" si="67"/>
        <v>0.61925957469772785</v>
      </c>
      <c r="G148" s="156">
        <f t="shared" si="67"/>
        <v>0.62022405623756915</v>
      </c>
      <c r="H148" s="156">
        <f t="shared" si="67"/>
        <v>0.62127923519450012</v>
      </c>
      <c r="I148" s="156">
        <f t="shared" si="67"/>
        <v>0.62178009502397946</v>
      </c>
      <c r="J148" s="156">
        <f t="shared" si="67"/>
        <v>0.62186831791991259</v>
      </c>
      <c r="K148" s="156">
        <f t="shared" si="67"/>
        <v>0.62197603075593166</v>
      </c>
      <c r="L148" s="156">
        <f t="shared" si="67"/>
        <v>0.62205543087479731</v>
      </c>
      <c r="M148" s="156">
        <f t="shared" si="67"/>
        <v>0.62211503975615134</v>
      </c>
      <c r="N148" s="156">
        <f t="shared" si="67"/>
        <v>0.62217701355715582</v>
      </c>
      <c r="O148" s="156">
        <f t="shared" si="67"/>
        <v>0.6222726528156679</v>
      </c>
      <c r="P148" s="156">
        <f t="shared" si="67"/>
        <v>0.62234679434828</v>
      </c>
      <c r="Q148" s="156">
        <f t="shared" si="67"/>
        <v>0.62247784907338999</v>
      </c>
      <c r="R148" s="156">
        <f t="shared" ref="R148:V148" si="68">IF(R130=0,"",R130/R112)</f>
        <v>0.62279178284473857</v>
      </c>
      <c r="S148" s="156">
        <f t="shared" si="68"/>
        <v>0.62313667863842326</v>
      </c>
      <c r="T148" s="156">
        <f t="shared" si="68"/>
        <v>0.62343289842910687</v>
      </c>
      <c r="U148" s="156">
        <f t="shared" si="68"/>
        <v>0.62385241895170529</v>
      </c>
      <c r="V148" s="156">
        <f t="shared" si="68"/>
        <v>0.62444732647751444</v>
      </c>
      <c r="W148" s="156">
        <f t="shared" ref="W148:Y148" si="69">IF(W130=0,"",W130/W112)</f>
        <v>0.62516262087454033</v>
      </c>
      <c r="X148" s="156">
        <f t="shared" si="69"/>
        <v>0.62581328191275853</v>
      </c>
      <c r="Y148" s="156">
        <f t="shared" si="69"/>
        <v>0.626492851284153</v>
      </c>
      <c r="DA148" s="63" t="s">
        <v>2073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0.76117502657675984</v>
      </c>
      <c r="C149" s="159">
        <f t="shared" si="70"/>
        <v>0.76287689418810967</v>
      </c>
      <c r="D149" s="159">
        <f t="shared" si="70"/>
        <v>0.76493195839099093</v>
      </c>
      <c r="E149" s="159">
        <f t="shared" si="70"/>
        <v>0.76732425649680769</v>
      </c>
      <c r="F149" s="159">
        <f t="shared" si="70"/>
        <v>0.77020392247313041</v>
      </c>
      <c r="G149" s="159">
        <f t="shared" si="70"/>
        <v>0.77336791445899133</v>
      </c>
      <c r="H149" s="159">
        <f t="shared" si="70"/>
        <v>0.77686674761692143</v>
      </c>
      <c r="I149" s="159">
        <f t="shared" si="70"/>
        <v>0.77866264795977591</v>
      </c>
      <c r="J149" s="159">
        <f t="shared" si="70"/>
        <v>0.77954033506589315</v>
      </c>
      <c r="K149" s="159">
        <f t="shared" si="70"/>
        <v>0.78100192720549222</v>
      </c>
      <c r="L149" s="159">
        <f t="shared" si="70"/>
        <v>0.78272109666392353</v>
      </c>
      <c r="M149" s="159">
        <f t="shared" si="70"/>
        <v>0.78483566181590203</v>
      </c>
      <c r="N149" s="159">
        <f t="shared" si="70"/>
        <v>0.78730104955801061</v>
      </c>
      <c r="O149" s="159">
        <f t="shared" si="70"/>
        <v>0.79013765834241978</v>
      </c>
      <c r="P149" s="159">
        <f t="shared" si="70"/>
        <v>0.79239756280116413</v>
      </c>
      <c r="Q149" s="159">
        <f t="shared" si="70"/>
        <v>0.79634810365710285</v>
      </c>
      <c r="R149" s="159">
        <f t="shared" ref="R149:V149" si="71">IF(R131=0,"",R131/R113)</f>
        <v>0.80319092590032792</v>
      </c>
      <c r="S149" s="159">
        <f t="shared" si="71"/>
        <v>0.81337665663430403</v>
      </c>
      <c r="T149" s="159">
        <f t="shared" si="71"/>
        <v>0.82585999219390249</v>
      </c>
      <c r="U149" s="159">
        <f t="shared" si="71"/>
        <v>0.83863182745635356</v>
      </c>
      <c r="V149" s="159">
        <f t="shared" si="71"/>
        <v>0.85040898636980633</v>
      </c>
      <c r="W149" s="159">
        <f t="shared" ref="W149:Y149" si="72">IF(W131=0,"",W131/W113)</f>
        <v>0.8603965255585595</v>
      </c>
      <c r="X149" s="159">
        <f t="shared" si="72"/>
        <v>0.8688541200942711</v>
      </c>
      <c r="Y149" s="159">
        <f t="shared" si="72"/>
        <v>0.87868195163556462</v>
      </c>
      <c r="DA149" s="60" t="s">
        <v>2074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1.7054472370479676</v>
      </c>
      <c r="C151" s="117">
        <f t="shared" si="73"/>
        <v>2.7011562797684774</v>
      </c>
      <c r="D151" s="117">
        <f t="shared" si="73"/>
        <v>2.598381447679027</v>
      </c>
      <c r="E151" s="117">
        <f t="shared" si="73"/>
        <v>3.0217678449715075</v>
      </c>
      <c r="F151" s="117">
        <f t="shared" si="73"/>
        <v>2.4734754947325404</v>
      </c>
      <c r="G151" s="117">
        <f t="shared" si="73"/>
        <v>2.9433831647717676</v>
      </c>
      <c r="H151" s="117">
        <f t="shared" si="73"/>
        <v>1.4461537748044935</v>
      </c>
      <c r="I151" s="117">
        <f t="shared" si="73"/>
        <v>1.8773112474478479</v>
      </c>
      <c r="J151" s="117">
        <f t="shared" si="73"/>
        <v>2.7162074081876808</v>
      </c>
      <c r="K151" s="117">
        <f t="shared" si="73"/>
        <v>3.1478678874732866</v>
      </c>
      <c r="L151" s="117">
        <f t="shared" si="73"/>
        <v>2.2318031488881465</v>
      </c>
      <c r="M151" s="117">
        <f t="shared" si="73"/>
        <v>1.7638416476445014</v>
      </c>
      <c r="N151" s="117">
        <f t="shared" si="73"/>
        <v>1.291643888359318</v>
      </c>
      <c r="O151" s="117">
        <f t="shared" si="73"/>
        <v>1.6605603177774051</v>
      </c>
      <c r="P151" s="117">
        <f t="shared" si="73"/>
        <v>1.5939208605706354</v>
      </c>
      <c r="Q151" s="117">
        <f t="shared" si="73"/>
        <v>1.9868394379256882</v>
      </c>
      <c r="R151" s="117">
        <f t="shared" ref="R151:V151" si="74">R152+R154+R156+R165</f>
        <v>1.684175763018992</v>
      </c>
      <c r="S151" s="117">
        <f t="shared" si="74"/>
        <v>1.7394921417921994</v>
      </c>
      <c r="T151" s="117">
        <f t="shared" si="74"/>
        <v>1.7852623577010027</v>
      </c>
      <c r="U151" s="117">
        <f t="shared" si="74"/>
        <v>1.8225671852909144</v>
      </c>
      <c r="V151" s="117">
        <f t="shared" si="74"/>
        <v>2.3323866537466831</v>
      </c>
      <c r="W151" s="117">
        <f t="shared" ref="W151:Y151" si="75">W152+W154+W156+W165</f>
        <v>2.3311864900992485</v>
      </c>
      <c r="X151" s="117">
        <f t="shared" si="75"/>
        <v>1.8289368566109903</v>
      </c>
      <c r="Y151" s="117">
        <f t="shared" si="75"/>
        <v>1.3283194766057906</v>
      </c>
      <c r="DA151" s="129" t="s">
        <v>2226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2227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2228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2229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2230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X156" s="122">
        <v>0</v>
      </c>
      <c r="Y156" s="122">
        <v>0</v>
      </c>
      <c r="DA156" s="130" t="s">
        <v>2231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2232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2233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X159" s="101">
        <v>0</v>
      </c>
      <c r="Y159" s="101">
        <v>0</v>
      </c>
      <c r="DA159" s="131" t="s">
        <v>2234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2235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2236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2237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2238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2239</v>
      </c>
    </row>
    <row r="165" spans="1:105" ht="12" customHeight="1" x14ac:dyDescent="0.25">
      <c r="A165" s="121" t="s">
        <v>54</v>
      </c>
      <c r="B165" s="122">
        <v>1.7054472370479676</v>
      </c>
      <c r="C165" s="122">
        <v>2.7011562797684774</v>
      </c>
      <c r="D165" s="122">
        <v>2.598381447679027</v>
      </c>
      <c r="E165" s="122">
        <v>3.0217678449715075</v>
      </c>
      <c r="F165" s="122">
        <v>2.4734754947325404</v>
      </c>
      <c r="G165" s="122">
        <v>2.9433831647717676</v>
      </c>
      <c r="H165" s="122">
        <v>1.4461537748044935</v>
      </c>
      <c r="I165" s="122">
        <v>1.8773112474478479</v>
      </c>
      <c r="J165" s="122">
        <v>2.7162074081876808</v>
      </c>
      <c r="K165" s="122">
        <v>3.1478678874732866</v>
      </c>
      <c r="L165" s="122">
        <v>2.2318031488881465</v>
      </c>
      <c r="M165" s="122">
        <v>1.7638416476445014</v>
      </c>
      <c r="N165" s="122">
        <v>1.291643888359318</v>
      </c>
      <c r="O165" s="122">
        <v>1.6605603177774051</v>
      </c>
      <c r="P165" s="122">
        <v>1.5939208605706354</v>
      </c>
      <c r="Q165" s="122">
        <v>1.9868394379256882</v>
      </c>
      <c r="R165" s="122">
        <v>1.684175763018992</v>
      </c>
      <c r="S165" s="122">
        <v>1.7394921417921994</v>
      </c>
      <c r="T165" s="122">
        <v>1.7852623577010027</v>
      </c>
      <c r="U165" s="122">
        <v>1.8225671852909144</v>
      </c>
      <c r="V165" s="122">
        <v>2.3323866537466831</v>
      </c>
      <c r="W165" s="122">
        <v>2.3311864900992485</v>
      </c>
      <c r="X165" s="122">
        <v>1.8289368566109903</v>
      </c>
      <c r="Y165" s="122">
        <v>1.3283194766057906</v>
      </c>
      <c r="DA165" s="130" t="s">
        <v>2240</v>
      </c>
    </row>
    <row r="166" spans="1:105" ht="12" customHeight="1" x14ac:dyDescent="0.25">
      <c r="A166" s="97" t="s">
        <v>50</v>
      </c>
      <c r="B166" s="98">
        <v>1.7054472370479676</v>
      </c>
      <c r="C166" s="98">
        <v>2.7011562797684774</v>
      </c>
      <c r="D166" s="98">
        <v>2.598381447679027</v>
      </c>
      <c r="E166" s="98">
        <v>3.0217678449715075</v>
      </c>
      <c r="F166" s="98">
        <v>2.4734754947325404</v>
      </c>
      <c r="G166" s="98">
        <v>2.9433831647717676</v>
      </c>
      <c r="H166" s="98">
        <v>1.4461537748044935</v>
      </c>
      <c r="I166" s="98">
        <v>1.8773112474478479</v>
      </c>
      <c r="J166" s="98">
        <v>2.7162074081876808</v>
      </c>
      <c r="K166" s="98">
        <v>3.1478678874732866</v>
      </c>
      <c r="L166" s="98">
        <v>2.2318031488881465</v>
      </c>
      <c r="M166" s="98">
        <v>1.7638416476445014</v>
      </c>
      <c r="N166" s="98">
        <v>1.291643888359318</v>
      </c>
      <c r="O166" s="98">
        <v>1.6605603177774051</v>
      </c>
      <c r="P166" s="98">
        <v>1.5939208605706354</v>
      </c>
      <c r="Q166" s="98">
        <v>1.9868394379256882</v>
      </c>
      <c r="R166" s="98">
        <v>1.684175763018992</v>
      </c>
      <c r="S166" s="98">
        <v>1.7394921417921994</v>
      </c>
      <c r="T166" s="98">
        <v>1.7852623577010027</v>
      </c>
      <c r="U166" s="98">
        <v>1.8225671852909144</v>
      </c>
      <c r="V166" s="98">
        <v>2.3323866537466831</v>
      </c>
      <c r="W166" s="98">
        <v>2.3311864900992485</v>
      </c>
      <c r="X166" s="98">
        <v>1.8289368566109903</v>
      </c>
      <c r="Y166" s="98">
        <v>1.3283194766057906</v>
      </c>
      <c r="DA166" s="63" t="s">
        <v>2241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2242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20437.541908163461</v>
      </c>
      <c r="C169" s="117">
        <f t="shared" si="78"/>
        <v>21916.131375751454</v>
      </c>
      <c r="D169" s="117">
        <f t="shared" si="78"/>
        <v>22046.238783661247</v>
      </c>
      <c r="E169" s="117">
        <f t="shared" si="78"/>
        <v>22745.044042984169</v>
      </c>
      <c r="F169" s="117">
        <f t="shared" si="78"/>
        <v>21597.780768509932</v>
      </c>
      <c r="G169" s="117">
        <f t="shared" si="78"/>
        <v>21769.465980227076</v>
      </c>
      <c r="H169" s="117">
        <f t="shared" si="78"/>
        <v>22035.468196679925</v>
      </c>
      <c r="I169" s="117">
        <f t="shared" si="78"/>
        <v>21706.145659099529</v>
      </c>
      <c r="J169" s="117">
        <f t="shared" si="78"/>
        <v>20946.34241542418</v>
      </c>
      <c r="K169" s="117">
        <f t="shared" si="78"/>
        <v>22354.460037741876</v>
      </c>
      <c r="L169" s="117">
        <f t="shared" si="78"/>
        <v>24595.81013167735</v>
      </c>
      <c r="M169" s="117">
        <f t="shared" si="78"/>
        <v>21991.795140103248</v>
      </c>
      <c r="N169" s="117">
        <f t="shared" si="78"/>
        <v>23514.311348944342</v>
      </c>
      <c r="O169" s="117">
        <f t="shared" si="78"/>
        <v>22060.43801004015</v>
      </c>
      <c r="P169" s="117">
        <f t="shared" si="78"/>
        <v>21574.670180815679</v>
      </c>
      <c r="Q169" s="117">
        <f t="shared" si="78"/>
        <v>20626.501596596234</v>
      </c>
      <c r="R169" s="117">
        <f t="shared" ref="R169:V169" si="79">R170+R172+R174+R183</f>
        <v>23101.620223149421</v>
      </c>
      <c r="S169" s="117">
        <f t="shared" si="79"/>
        <v>22590.140406372859</v>
      </c>
      <c r="T169" s="117">
        <f t="shared" si="79"/>
        <v>22549.006319453965</v>
      </c>
      <c r="U169" s="117">
        <f t="shared" si="79"/>
        <v>21565.293576797176</v>
      </c>
      <c r="V169" s="117">
        <f t="shared" si="79"/>
        <v>20274.504944533826</v>
      </c>
      <c r="W169" s="117">
        <f t="shared" ref="W169:Y169" si="80">W170+W172+W174+W183</f>
        <v>23011.270436829138</v>
      </c>
      <c r="X169" s="117">
        <f t="shared" si="80"/>
        <v>20657.682324037021</v>
      </c>
      <c r="Y169" s="117">
        <f t="shared" si="80"/>
        <v>20008.19422017561</v>
      </c>
      <c r="DA169" s="129" t="s">
        <v>2394</v>
      </c>
    </row>
    <row r="170" spans="1:105" ht="12" customHeight="1" x14ac:dyDescent="0.25">
      <c r="A170" s="121" t="s">
        <v>57</v>
      </c>
      <c r="B170" s="122">
        <f t="shared" ref="B170:Y170" si="81">B171</f>
        <v>18143.401564414966</v>
      </c>
      <c r="C170" s="122">
        <f t="shared" si="81"/>
        <v>19648.43997799046</v>
      </c>
      <c r="D170" s="122">
        <f t="shared" si="81"/>
        <v>19777.216548851084</v>
      </c>
      <c r="E170" s="122">
        <f t="shared" si="81"/>
        <v>20507.643560034699</v>
      </c>
      <c r="F170" s="122">
        <f t="shared" si="81"/>
        <v>19389.46156043166</v>
      </c>
      <c r="G170" s="122">
        <f t="shared" si="81"/>
        <v>19494.746105947004</v>
      </c>
      <c r="H170" s="122">
        <f t="shared" si="81"/>
        <v>19784.218227131958</v>
      </c>
      <c r="I170" s="122">
        <f t="shared" si="81"/>
        <v>19507.238173553345</v>
      </c>
      <c r="J170" s="122">
        <f t="shared" si="81"/>
        <v>18758.672844243771</v>
      </c>
      <c r="K170" s="122">
        <f t="shared" si="81"/>
        <v>20098.738778836905</v>
      </c>
      <c r="L170" s="122">
        <f t="shared" si="81"/>
        <v>22321.845263021056</v>
      </c>
      <c r="M170" s="122">
        <f t="shared" si="81"/>
        <v>19635.481893222197</v>
      </c>
      <c r="N170" s="122">
        <f t="shared" si="81"/>
        <v>21158.318042337978</v>
      </c>
      <c r="O170" s="122">
        <f t="shared" si="81"/>
        <v>19718.252333888453</v>
      </c>
      <c r="P170" s="122">
        <f t="shared" si="81"/>
        <v>19277.699976785741</v>
      </c>
      <c r="Q170" s="122">
        <f t="shared" si="81"/>
        <v>18372.40671450839</v>
      </c>
      <c r="R170" s="122">
        <f t="shared" si="81"/>
        <v>20881.829114146403</v>
      </c>
      <c r="S170" s="122">
        <f t="shared" si="81"/>
        <v>20461.33853474912</v>
      </c>
      <c r="T170" s="122">
        <f t="shared" si="81"/>
        <v>20492.557519375063</v>
      </c>
      <c r="U170" s="122">
        <f t="shared" si="81"/>
        <v>19576.160616241126</v>
      </c>
      <c r="V170" s="122">
        <f t="shared" si="81"/>
        <v>18227.582994317116</v>
      </c>
      <c r="W170" s="122">
        <f t="shared" si="81"/>
        <v>21015.183905610604</v>
      </c>
      <c r="X170" s="122">
        <f t="shared" si="81"/>
        <v>18829.912490488674</v>
      </c>
      <c r="Y170" s="122">
        <f t="shared" si="81"/>
        <v>18220.263573242017</v>
      </c>
      <c r="DA170" s="130" t="s">
        <v>2395</v>
      </c>
    </row>
    <row r="171" spans="1:105" ht="12" customHeight="1" x14ac:dyDescent="0.25">
      <c r="A171" s="97" t="s">
        <v>53</v>
      </c>
      <c r="B171" s="98">
        <v>18143.401564414966</v>
      </c>
      <c r="C171" s="98">
        <v>19648.43997799046</v>
      </c>
      <c r="D171" s="98">
        <v>19777.216548851084</v>
      </c>
      <c r="E171" s="98">
        <v>20507.643560034699</v>
      </c>
      <c r="F171" s="98">
        <v>19389.46156043166</v>
      </c>
      <c r="G171" s="98">
        <v>19494.746105947004</v>
      </c>
      <c r="H171" s="98">
        <v>19784.218227131958</v>
      </c>
      <c r="I171" s="98">
        <v>19507.238173553345</v>
      </c>
      <c r="J171" s="98">
        <v>18758.672844243771</v>
      </c>
      <c r="K171" s="98">
        <v>20098.738778836905</v>
      </c>
      <c r="L171" s="98">
        <v>22321.845263021056</v>
      </c>
      <c r="M171" s="98">
        <v>19635.481893222197</v>
      </c>
      <c r="N171" s="98">
        <v>21158.318042337978</v>
      </c>
      <c r="O171" s="98">
        <v>19718.252333888453</v>
      </c>
      <c r="P171" s="98">
        <v>19277.699976785741</v>
      </c>
      <c r="Q171" s="98">
        <v>18372.40671450839</v>
      </c>
      <c r="R171" s="98">
        <v>20881.829114146403</v>
      </c>
      <c r="S171" s="98">
        <v>20461.33853474912</v>
      </c>
      <c r="T171" s="98">
        <v>20492.557519375063</v>
      </c>
      <c r="U171" s="98">
        <v>19576.160616241126</v>
      </c>
      <c r="V171" s="98">
        <v>18227.582994317116</v>
      </c>
      <c r="W171" s="98">
        <v>21015.183905610604</v>
      </c>
      <c r="X171" s="98">
        <v>18829.912490488674</v>
      </c>
      <c r="Y171" s="98">
        <v>18220.263573242017</v>
      </c>
      <c r="DA171" s="63" t="s">
        <v>2396</v>
      </c>
    </row>
    <row r="172" spans="1:105" ht="12" customHeight="1" x14ac:dyDescent="0.25">
      <c r="A172" s="121" t="s">
        <v>92</v>
      </c>
      <c r="B172" s="122">
        <f t="shared" ref="B172:Y172" si="82">B173</f>
        <v>49.190513406225072</v>
      </c>
      <c r="C172" s="122">
        <f t="shared" si="82"/>
        <v>51.603387988415889</v>
      </c>
      <c r="D172" s="122">
        <f t="shared" si="82"/>
        <v>53.181474016586442</v>
      </c>
      <c r="E172" s="122">
        <f t="shared" si="82"/>
        <v>62.10548945678007</v>
      </c>
      <c r="F172" s="122">
        <f t="shared" si="82"/>
        <v>49.676065991728954</v>
      </c>
      <c r="G172" s="122">
        <f t="shared" si="82"/>
        <v>47.792315466075536</v>
      </c>
      <c r="H172" s="122">
        <f t="shared" si="82"/>
        <v>46.497140871954585</v>
      </c>
      <c r="I172" s="122">
        <f t="shared" si="82"/>
        <v>46.500697241215136</v>
      </c>
      <c r="J172" s="122">
        <f t="shared" si="82"/>
        <v>50.385973793128109</v>
      </c>
      <c r="K172" s="122">
        <f t="shared" si="82"/>
        <v>50.441082677643664</v>
      </c>
      <c r="L172" s="122">
        <f t="shared" si="82"/>
        <v>68.448421307040022</v>
      </c>
      <c r="M172" s="122">
        <f t="shared" si="82"/>
        <v>56.326318460300129</v>
      </c>
      <c r="N172" s="122">
        <f t="shared" si="82"/>
        <v>57.099261767374408</v>
      </c>
      <c r="O172" s="122">
        <f t="shared" si="82"/>
        <v>58.02173007363124</v>
      </c>
      <c r="P172" s="122">
        <f t="shared" si="82"/>
        <v>60.988116695240187</v>
      </c>
      <c r="Q172" s="122">
        <f t="shared" si="82"/>
        <v>55.59078053359648</v>
      </c>
      <c r="R172" s="122">
        <f t="shared" si="82"/>
        <v>52.116952616486934</v>
      </c>
      <c r="S172" s="122">
        <f t="shared" si="82"/>
        <v>48.690355987775099</v>
      </c>
      <c r="T172" s="122">
        <f t="shared" si="82"/>
        <v>49.292459383330112</v>
      </c>
      <c r="U172" s="122">
        <f t="shared" si="82"/>
        <v>55.391657489955975</v>
      </c>
      <c r="V172" s="122">
        <f t="shared" si="82"/>
        <v>62.86618697185871</v>
      </c>
      <c r="W172" s="122">
        <f t="shared" si="82"/>
        <v>78.579304261372044</v>
      </c>
      <c r="X172" s="122">
        <f t="shared" si="82"/>
        <v>70.271351276394569</v>
      </c>
      <c r="Y172" s="122">
        <f t="shared" si="82"/>
        <v>74.859698266506072</v>
      </c>
      <c r="DA172" s="130" t="s">
        <v>2397</v>
      </c>
    </row>
    <row r="173" spans="1:105" ht="12" customHeight="1" x14ac:dyDescent="0.25">
      <c r="A173" s="97" t="s">
        <v>53</v>
      </c>
      <c r="B173" s="98">
        <f>RES_hhdet_fech!B165</f>
        <v>49.190513406225072</v>
      </c>
      <c r="C173" s="98">
        <f>RES_hhdet_fech!C165</f>
        <v>51.603387988415889</v>
      </c>
      <c r="D173" s="98">
        <f>RES_hhdet_fech!D165</f>
        <v>53.181474016586442</v>
      </c>
      <c r="E173" s="98">
        <f>RES_hhdet_fech!E165</f>
        <v>62.10548945678007</v>
      </c>
      <c r="F173" s="98">
        <f>RES_hhdet_fech!F165</f>
        <v>49.676065991728954</v>
      </c>
      <c r="G173" s="98">
        <f>RES_hhdet_fech!G165</f>
        <v>47.792315466075536</v>
      </c>
      <c r="H173" s="98">
        <f>RES_hhdet_fech!H165</f>
        <v>46.497140871954585</v>
      </c>
      <c r="I173" s="98">
        <f>RES_hhdet_fech!I165</f>
        <v>46.500697241215136</v>
      </c>
      <c r="J173" s="98">
        <f>RES_hhdet_fech!J165</f>
        <v>50.385973793128109</v>
      </c>
      <c r="K173" s="98">
        <f>RES_hhdet_fech!K165</f>
        <v>50.441082677643664</v>
      </c>
      <c r="L173" s="98">
        <f>RES_hhdet_fech!L165</f>
        <v>68.448421307040022</v>
      </c>
      <c r="M173" s="98">
        <f>RES_hhdet_fech!M165</f>
        <v>56.326318460300129</v>
      </c>
      <c r="N173" s="98">
        <f>RES_hhdet_fech!N165</f>
        <v>57.099261767374408</v>
      </c>
      <c r="O173" s="98">
        <f>RES_hhdet_fech!O165</f>
        <v>58.02173007363124</v>
      </c>
      <c r="P173" s="98">
        <f>RES_hhdet_fech!P165</f>
        <v>60.988116695240187</v>
      </c>
      <c r="Q173" s="98">
        <f>RES_hhdet_fech!Q165</f>
        <v>55.59078053359648</v>
      </c>
      <c r="R173" s="98">
        <f>RES_hhdet_fech!R165</f>
        <v>52.116952616486934</v>
      </c>
      <c r="S173" s="98">
        <f>RES_hhdet_fech!S165</f>
        <v>48.690355987775099</v>
      </c>
      <c r="T173" s="98">
        <f>RES_hhdet_fech!T165</f>
        <v>49.292459383330112</v>
      </c>
      <c r="U173" s="98">
        <f>RES_hhdet_fech!U165</f>
        <v>55.391657489955975</v>
      </c>
      <c r="V173" s="98">
        <f>RES_hhdet_fech!V165</f>
        <v>62.86618697185871</v>
      </c>
      <c r="W173" s="98">
        <f>RES_hhdet_fech!W165</f>
        <v>78.579304261372044</v>
      </c>
      <c r="X173" s="98">
        <f>RES_hhdet_fech!X165</f>
        <v>70.271351276394569</v>
      </c>
      <c r="Y173" s="98">
        <f>RES_hhdet_fech!Y165</f>
        <v>74.859698266506072</v>
      </c>
      <c r="DA173" s="63" t="s">
        <v>2398</v>
      </c>
    </row>
    <row r="174" spans="1:105" ht="12" customHeight="1" x14ac:dyDescent="0.25">
      <c r="A174" s="121" t="s">
        <v>55</v>
      </c>
      <c r="B174" s="122">
        <v>2053.9094034335753</v>
      </c>
      <c r="C174" s="122">
        <v>2017.6781870662351</v>
      </c>
      <c r="D174" s="122">
        <v>2017.5437459159712</v>
      </c>
      <c r="E174" s="122">
        <v>1973.727749112343</v>
      </c>
      <c r="F174" s="122">
        <v>1960.6025303993408</v>
      </c>
      <c r="G174" s="122">
        <v>2021.0336460623441</v>
      </c>
      <c r="H174" s="122">
        <v>2008.4896714498213</v>
      </c>
      <c r="I174" s="122">
        <v>1952.1878404345973</v>
      </c>
      <c r="J174" s="122">
        <v>1925.3151871841778</v>
      </c>
      <c r="K174" s="122">
        <v>1976.5704434470647</v>
      </c>
      <c r="L174" s="122">
        <v>1976.2341530761005</v>
      </c>
      <c r="M174" s="122">
        <v>2070.5182305870139</v>
      </c>
      <c r="N174" s="122">
        <v>2062.813898258386</v>
      </c>
      <c r="O174" s="122">
        <v>2045.1874839230825</v>
      </c>
      <c r="P174" s="122">
        <v>1998.6819082783813</v>
      </c>
      <c r="Q174" s="122">
        <v>1959.7463285704073</v>
      </c>
      <c r="R174" s="122">
        <v>1932.0453121531214</v>
      </c>
      <c r="S174" s="122">
        <v>1847.4519539275559</v>
      </c>
      <c r="T174" s="122">
        <v>1772.5574697155305</v>
      </c>
      <c r="U174" s="122">
        <v>1701.4448958802257</v>
      </c>
      <c r="V174" s="122">
        <v>1678.7544534685021</v>
      </c>
      <c r="W174" s="122">
        <v>1619.2559815817708</v>
      </c>
      <c r="X174" s="122">
        <v>1486.7827375866702</v>
      </c>
      <c r="Y174" s="122">
        <v>1467.1483162675722</v>
      </c>
      <c r="DA174" s="130" t="s">
        <v>2399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X175" s="98">
        <v>0</v>
      </c>
      <c r="Y175" s="98">
        <v>0</v>
      </c>
      <c r="DA175" s="63" t="s">
        <v>2400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2401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X177" s="101">
        <v>0</v>
      </c>
      <c r="Y177" s="101">
        <v>0</v>
      </c>
      <c r="DA177" s="131" t="s">
        <v>2402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X178" s="104">
        <v>0</v>
      </c>
      <c r="Y178" s="104">
        <v>0</v>
      </c>
      <c r="DA178" s="132" t="s">
        <v>2403</v>
      </c>
    </row>
    <row r="179" spans="1:105" ht="12" customHeight="1" x14ac:dyDescent="0.25">
      <c r="A179" s="106" t="s">
        <v>122</v>
      </c>
      <c r="B179" s="101">
        <v>2055.6771157979715</v>
      </c>
      <c r="C179" s="101">
        <v>2019.4703741734425</v>
      </c>
      <c r="D179" s="101">
        <v>2019.2634145748095</v>
      </c>
      <c r="E179" s="101">
        <v>1975.3642043691461</v>
      </c>
      <c r="F179" s="101">
        <v>1962.2380255707342</v>
      </c>
      <c r="G179" s="101">
        <v>2022.807771139989</v>
      </c>
      <c r="H179" s="101">
        <v>2010.7497722051216</v>
      </c>
      <c r="I179" s="101">
        <v>1954.3753370367544</v>
      </c>
      <c r="J179" s="101">
        <v>1927.9188365407258</v>
      </c>
      <c r="K179" s="101">
        <v>1979.3431976787037</v>
      </c>
      <c r="L179" s="101">
        <v>1979.2504159659811</v>
      </c>
      <c r="M179" s="101">
        <v>2073.7486779009055</v>
      </c>
      <c r="N179" s="101">
        <v>2066.2559217516982</v>
      </c>
      <c r="O179" s="101">
        <v>2048.9321652964545</v>
      </c>
      <c r="P179" s="101">
        <v>2002.7167039828907</v>
      </c>
      <c r="Q179" s="101">
        <v>1963.9581737030867</v>
      </c>
      <c r="R179" s="101">
        <v>1936.7440193536795</v>
      </c>
      <c r="S179" s="101">
        <v>1852.0994458526782</v>
      </c>
      <c r="T179" s="101">
        <v>1777.3160168638565</v>
      </c>
      <c r="U179" s="101">
        <v>1706.0212471518857</v>
      </c>
      <c r="V179" s="101">
        <v>1683.3774713028101</v>
      </c>
      <c r="W179" s="101">
        <v>1623.8478362479025</v>
      </c>
      <c r="X179" s="101">
        <v>1490.9988129078538</v>
      </c>
      <c r="Y179" s="101">
        <v>1471.0186011963604</v>
      </c>
      <c r="DA179" s="131" t="s">
        <v>2404</v>
      </c>
    </row>
    <row r="180" spans="1:105" ht="12" customHeight="1" x14ac:dyDescent="0.25">
      <c r="A180" s="107" t="s">
        <v>121</v>
      </c>
      <c r="B180" s="104">
        <v>1940.9969708397414</v>
      </c>
      <c r="C180" s="104">
        <v>1904.1059735153001</v>
      </c>
      <c r="D180" s="104">
        <v>1906.9783273736498</v>
      </c>
      <c r="E180" s="104">
        <v>1865.714382555145</v>
      </c>
      <c r="F180" s="104">
        <v>1854.7261025223884</v>
      </c>
      <c r="G180" s="104">
        <v>1914.2234233100494</v>
      </c>
      <c r="H180" s="104">
        <v>1902.7811205317553</v>
      </c>
      <c r="I180" s="104">
        <v>1856.9177237023127</v>
      </c>
      <c r="J180" s="104">
        <v>1827.2400360597719</v>
      </c>
      <c r="K180" s="104">
        <v>1877.5002856034303</v>
      </c>
      <c r="L180" s="104">
        <v>1877.3023568537685</v>
      </c>
      <c r="M180" s="104">
        <v>1970.307351716099</v>
      </c>
      <c r="N180" s="104">
        <v>1963.6633973321509</v>
      </c>
      <c r="O180" s="104">
        <v>1946.05257496437</v>
      </c>
      <c r="P180" s="104">
        <v>1900.2597899224509</v>
      </c>
      <c r="Q180" s="104">
        <v>1863.467784153429</v>
      </c>
      <c r="R180" s="104">
        <v>1837.6815642993915</v>
      </c>
      <c r="S180" s="104">
        <v>1763.1758576868024</v>
      </c>
      <c r="T180" s="104">
        <v>1696.797416944295</v>
      </c>
      <c r="U180" s="104">
        <v>1634.4673646998403</v>
      </c>
      <c r="V180" s="104">
        <v>1616.2364124699498</v>
      </c>
      <c r="W180" s="104">
        <v>1559.5194858252873</v>
      </c>
      <c r="X180" s="104">
        <v>1433.7570973022373</v>
      </c>
      <c r="Y180" s="104">
        <v>1420.4058891666664</v>
      </c>
      <c r="DA180" s="132" t="s">
        <v>2405</v>
      </c>
    </row>
    <row r="181" spans="1:105" ht="12" customHeight="1" x14ac:dyDescent="0.25">
      <c r="A181" s="108" t="s">
        <v>53</v>
      </c>
      <c r="B181" s="98">
        <v>1653.4236352995451</v>
      </c>
      <c r="C181" s="98">
        <v>1611.4875346999022</v>
      </c>
      <c r="D181" s="98">
        <v>1615.959875547946</v>
      </c>
      <c r="E181" s="98">
        <v>1574.2471031214625</v>
      </c>
      <c r="F181" s="98">
        <v>1565.0799237137007</v>
      </c>
      <c r="G181" s="98">
        <v>1618.989032633848</v>
      </c>
      <c r="H181" s="98">
        <v>1606.4614310063182</v>
      </c>
      <c r="I181" s="98">
        <v>1584.4552148638845</v>
      </c>
      <c r="J181" s="98">
        <v>1547.1982005520174</v>
      </c>
      <c r="K181" s="98">
        <v>1589.8847595330485</v>
      </c>
      <c r="L181" s="98">
        <v>1585.3050413217059</v>
      </c>
      <c r="M181" s="98">
        <v>1667.9828969781138</v>
      </c>
      <c r="N181" s="98">
        <v>1660.0212989551544</v>
      </c>
      <c r="O181" s="98">
        <v>1641.6588150694579</v>
      </c>
      <c r="P181" s="98">
        <v>1602.2502197258707</v>
      </c>
      <c r="Q181" s="98">
        <v>1566.9465235998659</v>
      </c>
      <c r="R181" s="98">
        <v>1545.1611994025354</v>
      </c>
      <c r="S181" s="98">
        <v>1479.6718150859297</v>
      </c>
      <c r="T181" s="98">
        <v>1422.1615029075153</v>
      </c>
      <c r="U181" s="98">
        <v>1366.355329281469</v>
      </c>
      <c r="V181" s="98">
        <v>1347.8412862227244</v>
      </c>
      <c r="W181" s="98">
        <v>1286.3094368384541</v>
      </c>
      <c r="X181" s="98">
        <v>1180.881301541963</v>
      </c>
      <c r="Y181" s="98">
        <v>1184.3578051354064</v>
      </c>
      <c r="DA181" s="63" t="s">
        <v>2406</v>
      </c>
    </row>
    <row r="182" spans="1:105" ht="12" customHeight="1" x14ac:dyDescent="0.25">
      <c r="A182" s="108" t="s">
        <v>52</v>
      </c>
      <c r="B182" s="98">
        <v>287.57333554019607</v>
      </c>
      <c r="C182" s="98">
        <v>292.61843881539818</v>
      </c>
      <c r="D182" s="98">
        <v>291.01845182570344</v>
      </c>
      <c r="E182" s="98">
        <v>291.46727943368239</v>
      </c>
      <c r="F182" s="98">
        <v>289.64617880868741</v>
      </c>
      <c r="G182" s="98">
        <v>295.23439067620166</v>
      </c>
      <c r="H182" s="98">
        <v>296.3196895254369</v>
      </c>
      <c r="I182" s="98">
        <v>272.46250883842833</v>
      </c>
      <c r="J182" s="98">
        <v>280.04183550775417</v>
      </c>
      <c r="K182" s="98">
        <v>287.6155260703818</v>
      </c>
      <c r="L182" s="98">
        <v>291.9973155320626</v>
      </c>
      <c r="M182" s="98">
        <v>302.32445473798549</v>
      </c>
      <c r="N182" s="98">
        <v>303.64209837699644</v>
      </c>
      <c r="O182" s="98">
        <v>304.39375989491185</v>
      </c>
      <c r="P182" s="98">
        <v>298.00957019658023</v>
      </c>
      <c r="Q182" s="98">
        <v>296.5212605535632</v>
      </c>
      <c r="R182" s="98">
        <v>292.52036489685628</v>
      </c>
      <c r="S182" s="98">
        <v>283.50404260087248</v>
      </c>
      <c r="T182" s="98">
        <v>274.63591403677998</v>
      </c>
      <c r="U182" s="98">
        <v>268.11203541837102</v>
      </c>
      <c r="V182" s="98">
        <v>268.39512624722528</v>
      </c>
      <c r="W182" s="98">
        <v>273.21004898683316</v>
      </c>
      <c r="X182" s="98">
        <v>252.87579576027434</v>
      </c>
      <c r="Y182" s="98">
        <v>236.04808403126034</v>
      </c>
      <c r="DA182" s="63" t="s">
        <v>2407</v>
      </c>
    </row>
    <row r="183" spans="1:105" ht="12" customHeight="1" x14ac:dyDescent="0.25">
      <c r="A183" s="121" t="s">
        <v>54</v>
      </c>
      <c r="B183" s="122">
        <v>191.04042690869261</v>
      </c>
      <c r="C183" s="122">
        <v>198.40982270634365</v>
      </c>
      <c r="D183" s="122">
        <v>198.29701487760713</v>
      </c>
      <c r="E183" s="122">
        <v>201.56724438034931</v>
      </c>
      <c r="F183" s="122">
        <v>198.0406116872031</v>
      </c>
      <c r="G183" s="122">
        <v>205.89391275165372</v>
      </c>
      <c r="H183" s="122">
        <v>196.26315722619358</v>
      </c>
      <c r="I183" s="122">
        <v>200.21894787036976</v>
      </c>
      <c r="J183" s="122">
        <v>211.9684102031043</v>
      </c>
      <c r="K183" s="122">
        <v>228.70973278026034</v>
      </c>
      <c r="L183" s="122">
        <v>229.28229427315574</v>
      </c>
      <c r="M183" s="122">
        <v>229.46869783373927</v>
      </c>
      <c r="N183" s="122">
        <v>236.08014658060765</v>
      </c>
      <c r="O183" s="122">
        <v>238.97646215498395</v>
      </c>
      <c r="P183" s="122">
        <v>237.30017905631752</v>
      </c>
      <c r="Q183" s="122">
        <v>238.7577729838427</v>
      </c>
      <c r="R183" s="122">
        <v>235.62884423340964</v>
      </c>
      <c r="S183" s="122">
        <v>232.65956170840491</v>
      </c>
      <c r="T183" s="122">
        <v>234.59887098004205</v>
      </c>
      <c r="U183" s="122">
        <v>232.29640718587044</v>
      </c>
      <c r="V183" s="122">
        <v>305.30130977635162</v>
      </c>
      <c r="W183" s="122">
        <v>298.25124537539097</v>
      </c>
      <c r="X183" s="122">
        <v>270.71574468528229</v>
      </c>
      <c r="Y183" s="122">
        <v>245.92263239951458</v>
      </c>
      <c r="DA183" s="130" t="s">
        <v>2408</v>
      </c>
    </row>
    <row r="184" spans="1:105" ht="12" customHeight="1" x14ac:dyDescent="0.25">
      <c r="A184" s="97" t="s">
        <v>50</v>
      </c>
      <c r="B184" s="98">
        <v>171.12327987768015</v>
      </c>
      <c r="C184" s="98">
        <v>264.43804478437454</v>
      </c>
      <c r="D184" s="98">
        <v>248.97268118159269</v>
      </c>
      <c r="E184" s="98">
        <v>283.24624173019657</v>
      </c>
      <c r="F184" s="98">
        <v>242.11084112010428</v>
      </c>
      <c r="G184" s="98">
        <v>300.00029524949241</v>
      </c>
      <c r="H184" s="98">
        <v>157.8066100176836</v>
      </c>
      <c r="I184" s="98">
        <v>210.99541886180697</v>
      </c>
      <c r="J184" s="98">
        <v>297.03009212903942</v>
      </c>
      <c r="K184" s="98">
        <v>348.13445599610196</v>
      </c>
      <c r="L184" s="98">
        <v>273.74775590302835</v>
      </c>
      <c r="M184" s="98">
        <v>265.57973006469484</v>
      </c>
      <c r="N184" s="98">
        <v>222.7117383284268</v>
      </c>
      <c r="O184" s="98">
        <v>303.92862146422317</v>
      </c>
      <c r="P184" s="98">
        <v>290.60807975254778</v>
      </c>
      <c r="Q184" s="98">
        <v>358.12274319389559</v>
      </c>
      <c r="R184" s="98">
        <v>284.8052676107821</v>
      </c>
      <c r="S184" s="98">
        <v>293.09004384043646</v>
      </c>
      <c r="T184" s="98">
        <v>305.18221745520765</v>
      </c>
      <c r="U184" s="98">
        <v>310.55835725795481</v>
      </c>
      <c r="V184" s="98">
        <v>403.47351474029188</v>
      </c>
      <c r="W184" s="98">
        <v>424.69420056800629</v>
      </c>
      <c r="X184" s="98">
        <v>372.8151334338159</v>
      </c>
      <c r="Y184" s="98">
        <v>315.82533405731959</v>
      </c>
      <c r="DA184" s="63" t="s">
        <v>2409</v>
      </c>
    </row>
    <row r="185" spans="1:105" ht="12" customHeight="1" x14ac:dyDescent="0.25">
      <c r="A185" s="109" t="s">
        <v>120</v>
      </c>
      <c r="B185" s="33">
        <v>193.23638089924759</v>
      </c>
      <c r="C185" s="33">
        <v>190.73824835796094</v>
      </c>
      <c r="D185" s="33">
        <v>192.15287669603748</v>
      </c>
      <c r="E185" s="33">
        <v>191.26888946701553</v>
      </c>
      <c r="F185" s="33">
        <v>192.73875444972521</v>
      </c>
      <c r="G185" s="33">
        <v>195.05566517895966</v>
      </c>
      <c r="H185" s="33">
        <v>200.41577548128987</v>
      </c>
      <c r="I185" s="33">
        <v>199.06971113938559</v>
      </c>
      <c r="J185" s="33">
        <v>202.45968782584129</v>
      </c>
      <c r="K185" s="33">
        <v>215.53322716421422</v>
      </c>
      <c r="L185" s="33">
        <v>224.91295718186797</v>
      </c>
      <c r="M185" s="33">
        <v>226.6431019538297</v>
      </c>
      <c r="N185" s="33">
        <v>237.00224899288835</v>
      </c>
      <c r="O185" s="33">
        <v>234.66032727566096</v>
      </c>
      <c r="P185" s="33">
        <v>233.669325977119</v>
      </c>
      <c r="Q185" s="33">
        <v>230.5833096972336</v>
      </c>
      <c r="R185" s="33">
        <v>232.17711345252727</v>
      </c>
      <c r="S185" s="33">
        <v>228.62574735953214</v>
      </c>
      <c r="T185" s="33">
        <v>230.22789327081065</v>
      </c>
      <c r="U185" s="33">
        <v>227.63370360285006</v>
      </c>
      <c r="V185" s="33">
        <v>299.70420104868015</v>
      </c>
      <c r="W185" s="33">
        <v>291.45189970469704</v>
      </c>
      <c r="X185" s="33">
        <v>265.7188077472249</v>
      </c>
      <c r="Y185" s="33">
        <v>242.9118979092772</v>
      </c>
      <c r="DA185" s="60" t="s">
        <v>2410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15245.852974824715</v>
      </c>
      <c r="C187" s="117">
        <f t="shared" si="83"/>
        <v>16409.747765031418</v>
      </c>
      <c r="D187" s="117">
        <f t="shared" si="83"/>
        <v>16580.570206592194</v>
      </c>
      <c r="E187" s="117">
        <f t="shared" si="83"/>
        <v>17203.602566360907</v>
      </c>
      <c r="F187" s="117">
        <f t="shared" si="83"/>
        <v>16417.863474778369</v>
      </c>
      <c r="G187" s="117">
        <f t="shared" si="83"/>
        <v>16652.049848876322</v>
      </c>
      <c r="H187" s="117">
        <f t="shared" si="83"/>
        <v>16969.280700849235</v>
      </c>
      <c r="I187" s="117">
        <f t="shared" si="83"/>
        <v>16822.017400973134</v>
      </c>
      <c r="J187" s="117">
        <f t="shared" si="83"/>
        <v>16347.806354396187</v>
      </c>
      <c r="K187" s="117">
        <f t="shared" si="83"/>
        <v>17577.25372945143</v>
      </c>
      <c r="L187" s="117">
        <f t="shared" si="83"/>
        <v>19544.992594646661</v>
      </c>
      <c r="M187" s="117">
        <f t="shared" si="83"/>
        <v>17607.674214595889</v>
      </c>
      <c r="N187" s="117">
        <f t="shared" si="83"/>
        <v>18998.702475226764</v>
      </c>
      <c r="O187" s="117">
        <f t="shared" si="83"/>
        <v>17974.94220741453</v>
      </c>
      <c r="P187" s="117">
        <f t="shared" si="83"/>
        <v>17624.948571312827</v>
      </c>
      <c r="Q187" s="117">
        <f t="shared" si="83"/>
        <v>16892.727313475778</v>
      </c>
      <c r="R187" s="117">
        <f t="shared" ref="R187:V187" si="84">R188+R190+R192+R201</f>
        <v>19016.295761251993</v>
      </c>
      <c r="S187" s="117">
        <f t="shared" si="84"/>
        <v>18757.595678020683</v>
      </c>
      <c r="T187" s="117">
        <f t="shared" si="84"/>
        <v>18941.313978024278</v>
      </c>
      <c r="U187" s="117">
        <f t="shared" si="84"/>
        <v>18346.205487834246</v>
      </c>
      <c r="V187" s="117">
        <f t="shared" si="84"/>
        <v>17488.33644391043</v>
      </c>
      <c r="W187" s="117">
        <f t="shared" ref="W187:Y187" si="85">W188+W190+W192+W201</f>
        <v>20087.666172198078</v>
      </c>
      <c r="X187" s="117">
        <f t="shared" si="85"/>
        <v>18171.539013320606</v>
      </c>
      <c r="Y187" s="117">
        <f t="shared" si="85"/>
        <v>17766.557694037598</v>
      </c>
      <c r="DA187" s="129" t="s">
        <v>2562</v>
      </c>
    </row>
    <row r="188" spans="1:105" ht="12" customHeight="1" x14ac:dyDescent="0.25">
      <c r="A188" s="121" t="s">
        <v>57</v>
      </c>
      <c r="B188" s="122">
        <f t="shared" ref="B188:Y188" si="86">B189</f>
        <v>13536.149856167429</v>
      </c>
      <c r="C188" s="122">
        <f t="shared" si="86"/>
        <v>14706.379415205594</v>
      </c>
      <c r="D188" s="122">
        <f t="shared" si="86"/>
        <v>14861.710532008956</v>
      </c>
      <c r="E188" s="122">
        <f t="shared" si="86"/>
        <v>15481.98087318221</v>
      </c>
      <c r="F188" s="122">
        <f t="shared" si="86"/>
        <v>14720.800053417137</v>
      </c>
      <c r="G188" s="122">
        <f t="shared" si="86"/>
        <v>14892.504754085641</v>
      </c>
      <c r="H188" s="122">
        <f t="shared" si="86"/>
        <v>15206.242812721644</v>
      </c>
      <c r="I188" s="122">
        <f t="shared" si="86"/>
        <v>15086.635690916224</v>
      </c>
      <c r="J188" s="122">
        <f t="shared" si="86"/>
        <v>14606.512349634932</v>
      </c>
      <c r="K188" s="122">
        <f t="shared" si="86"/>
        <v>15775.765395284738</v>
      </c>
      <c r="L188" s="122">
        <f t="shared" si="86"/>
        <v>17672.365365038939</v>
      </c>
      <c r="M188" s="122">
        <f t="shared" si="86"/>
        <v>15691.90546544292</v>
      </c>
      <c r="N188" s="122">
        <f t="shared" si="86"/>
        <v>17065.106577975203</v>
      </c>
      <c r="O188" s="122">
        <f t="shared" si="86"/>
        <v>16031.488874073942</v>
      </c>
      <c r="P188" s="122">
        <f t="shared" si="86"/>
        <v>15690.499853231069</v>
      </c>
      <c r="Q188" s="122">
        <f t="shared" si="86"/>
        <v>14987.851618795541</v>
      </c>
      <c r="R188" s="122">
        <f t="shared" si="86"/>
        <v>17122.405859988612</v>
      </c>
      <c r="S188" s="122">
        <f t="shared" si="86"/>
        <v>16916.188943461744</v>
      </c>
      <c r="T188" s="122">
        <f t="shared" si="86"/>
        <v>17125.916099038033</v>
      </c>
      <c r="U188" s="122">
        <f t="shared" si="86"/>
        <v>16537.586691128276</v>
      </c>
      <c r="V188" s="122">
        <f t="shared" si="86"/>
        <v>15582.607433826155</v>
      </c>
      <c r="W188" s="122">
        <f t="shared" si="86"/>
        <v>18148.11476038245</v>
      </c>
      <c r="X188" s="122">
        <f t="shared" si="86"/>
        <v>16388.969202441895</v>
      </c>
      <c r="Y188" s="122">
        <f t="shared" si="86"/>
        <v>15984.464726123697</v>
      </c>
      <c r="DA188" s="130" t="s">
        <v>2563</v>
      </c>
    </row>
    <row r="189" spans="1:105" ht="12" customHeight="1" x14ac:dyDescent="0.25">
      <c r="A189" s="97" t="s">
        <v>53</v>
      </c>
      <c r="B189" s="98">
        <v>13536.149856167429</v>
      </c>
      <c r="C189" s="98">
        <v>14706.379415205594</v>
      </c>
      <c r="D189" s="98">
        <v>14861.710532008956</v>
      </c>
      <c r="E189" s="98">
        <v>15481.98087318221</v>
      </c>
      <c r="F189" s="98">
        <v>14720.800053417137</v>
      </c>
      <c r="G189" s="98">
        <v>14892.504754085641</v>
      </c>
      <c r="H189" s="98">
        <v>15206.242812721644</v>
      </c>
      <c r="I189" s="98">
        <v>15086.635690916224</v>
      </c>
      <c r="J189" s="98">
        <v>14606.512349634932</v>
      </c>
      <c r="K189" s="98">
        <v>15775.765395284738</v>
      </c>
      <c r="L189" s="98">
        <v>17672.365365038939</v>
      </c>
      <c r="M189" s="98">
        <v>15691.90546544292</v>
      </c>
      <c r="N189" s="98">
        <v>17065.106577975203</v>
      </c>
      <c r="O189" s="98">
        <v>16031.488874073942</v>
      </c>
      <c r="P189" s="98">
        <v>15690.499853231069</v>
      </c>
      <c r="Q189" s="98">
        <v>14987.851618795541</v>
      </c>
      <c r="R189" s="98">
        <v>17122.405859988612</v>
      </c>
      <c r="S189" s="98">
        <v>16916.188943461744</v>
      </c>
      <c r="T189" s="98">
        <v>17125.916099038033</v>
      </c>
      <c r="U189" s="98">
        <v>16537.586691128276</v>
      </c>
      <c r="V189" s="98">
        <v>15582.607433826155</v>
      </c>
      <c r="W189" s="98">
        <v>18148.11476038245</v>
      </c>
      <c r="X189" s="98">
        <v>16388.969202441895</v>
      </c>
      <c r="Y189" s="98">
        <v>15984.464726123697</v>
      </c>
      <c r="DA189" s="63" t="s">
        <v>2564</v>
      </c>
    </row>
    <row r="190" spans="1:105" ht="12" customHeight="1" x14ac:dyDescent="0.25">
      <c r="A190" s="121" t="s">
        <v>92</v>
      </c>
      <c r="B190" s="122">
        <f t="shared" ref="B190:Y190" si="87">B191</f>
        <v>97.153233786205135</v>
      </c>
      <c r="C190" s="122">
        <f t="shared" si="87"/>
        <v>106.44763198839343</v>
      </c>
      <c r="D190" s="122">
        <f t="shared" si="87"/>
        <v>115.03373576674991</v>
      </c>
      <c r="E190" s="122">
        <f t="shared" si="87"/>
        <v>139.9849463423929</v>
      </c>
      <c r="F190" s="122">
        <f t="shared" si="87"/>
        <v>118.25334871770121</v>
      </c>
      <c r="G190" s="122">
        <f t="shared" si="87"/>
        <v>121.84634206206387</v>
      </c>
      <c r="H190" s="122">
        <f t="shared" si="87"/>
        <v>129.11961220666745</v>
      </c>
      <c r="I190" s="122">
        <f t="shared" si="87"/>
        <v>135.9712392551545</v>
      </c>
      <c r="J190" s="122">
        <f t="shared" si="87"/>
        <v>152.13396612385117</v>
      </c>
      <c r="K190" s="122">
        <f t="shared" si="87"/>
        <v>158.98337886522458</v>
      </c>
      <c r="L190" s="122">
        <f t="shared" si="87"/>
        <v>224.66516539773036</v>
      </c>
      <c r="M190" s="122">
        <f t="shared" si="87"/>
        <v>191.60361896591175</v>
      </c>
      <c r="N190" s="122">
        <f t="shared" si="87"/>
        <v>202.33256858441067</v>
      </c>
      <c r="O190" s="122">
        <f t="shared" si="87"/>
        <v>214.65990595718043</v>
      </c>
      <c r="P190" s="122">
        <f t="shared" si="87"/>
        <v>233.84892080188237</v>
      </c>
      <c r="Q190" s="122">
        <f t="shared" si="87"/>
        <v>220.00568968582499</v>
      </c>
      <c r="R190" s="122">
        <f t="shared" si="87"/>
        <v>212.72571460603683</v>
      </c>
      <c r="S190" s="122">
        <f t="shared" si="87"/>
        <v>206.01435539941951</v>
      </c>
      <c r="T190" s="122">
        <f t="shared" si="87"/>
        <v>215.04144897223233</v>
      </c>
      <c r="U190" s="122">
        <f t="shared" si="87"/>
        <v>247.14950691369322</v>
      </c>
      <c r="V190" s="122">
        <f t="shared" si="87"/>
        <v>284.78814741964635</v>
      </c>
      <c r="W190" s="122">
        <f t="shared" si="87"/>
        <v>359.29475755079562</v>
      </c>
      <c r="X190" s="122">
        <f t="shared" si="87"/>
        <v>322.64191496087273</v>
      </c>
      <c r="Y190" s="122">
        <f t="shared" si="87"/>
        <v>345.38568262767279</v>
      </c>
      <c r="DA190" s="130" t="s">
        <v>2565</v>
      </c>
    </row>
    <row r="191" spans="1:105" ht="12" customHeight="1" x14ac:dyDescent="0.25">
      <c r="A191" s="97" t="s">
        <v>53</v>
      </c>
      <c r="B191" s="98">
        <f>RES_hhdet_tesh!B165</f>
        <v>97.153233786205135</v>
      </c>
      <c r="C191" s="98">
        <f>RES_hhdet_tesh!C165</f>
        <v>106.44763198839343</v>
      </c>
      <c r="D191" s="98">
        <f>RES_hhdet_tesh!D165</f>
        <v>115.03373576674991</v>
      </c>
      <c r="E191" s="98">
        <f>RES_hhdet_tesh!E165</f>
        <v>139.9849463423929</v>
      </c>
      <c r="F191" s="98">
        <f>RES_hhdet_tesh!F165</f>
        <v>118.25334871770121</v>
      </c>
      <c r="G191" s="98">
        <f>RES_hhdet_tesh!G165</f>
        <v>121.84634206206387</v>
      </c>
      <c r="H191" s="98">
        <f>RES_hhdet_tesh!H165</f>
        <v>129.11961220666745</v>
      </c>
      <c r="I191" s="98">
        <f>RES_hhdet_tesh!I165</f>
        <v>135.9712392551545</v>
      </c>
      <c r="J191" s="98">
        <f>RES_hhdet_tesh!J165</f>
        <v>152.13396612385117</v>
      </c>
      <c r="K191" s="98">
        <f>RES_hhdet_tesh!K165</f>
        <v>158.98337886522458</v>
      </c>
      <c r="L191" s="98">
        <f>RES_hhdet_tesh!L165</f>
        <v>224.66516539773036</v>
      </c>
      <c r="M191" s="98">
        <f>RES_hhdet_tesh!M165</f>
        <v>191.60361896591175</v>
      </c>
      <c r="N191" s="98">
        <f>RES_hhdet_tesh!N165</f>
        <v>202.33256858441067</v>
      </c>
      <c r="O191" s="98">
        <f>RES_hhdet_tesh!O165</f>
        <v>214.65990595718043</v>
      </c>
      <c r="P191" s="98">
        <f>RES_hhdet_tesh!P165</f>
        <v>233.84892080188237</v>
      </c>
      <c r="Q191" s="98">
        <f>RES_hhdet_tesh!Q165</f>
        <v>220.00568968582499</v>
      </c>
      <c r="R191" s="98">
        <f>RES_hhdet_tesh!R165</f>
        <v>212.72571460603683</v>
      </c>
      <c r="S191" s="98">
        <f>RES_hhdet_tesh!S165</f>
        <v>206.01435539941951</v>
      </c>
      <c r="T191" s="98">
        <f>RES_hhdet_tesh!T165</f>
        <v>215.04144897223233</v>
      </c>
      <c r="U191" s="98">
        <f>RES_hhdet_tesh!U165</f>
        <v>247.14950691369322</v>
      </c>
      <c r="V191" s="98">
        <f>RES_hhdet_tesh!V165</f>
        <v>284.78814741964635</v>
      </c>
      <c r="W191" s="98">
        <f>RES_hhdet_tesh!W165</f>
        <v>359.29475755079562</v>
      </c>
      <c r="X191" s="98">
        <f>RES_hhdet_tesh!X165</f>
        <v>322.64191496087273</v>
      </c>
      <c r="Y191" s="98">
        <f>RES_hhdet_tesh!Y165</f>
        <v>345.38568262767279</v>
      </c>
      <c r="DA191" s="63" t="s">
        <v>2566</v>
      </c>
    </row>
    <row r="192" spans="1:105" ht="12" customHeight="1" x14ac:dyDescent="0.25">
      <c r="A192" s="121" t="s">
        <v>55</v>
      </c>
      <c r="B192" s="122">
        <v>1469.6154381341278</v>
      </c>
      <c r="C192" s="122">
        <v>1449.5931674578908</v>
      </c>
      <c r="D192" s="122">
        <v>1456.1151923988698</v>
      </c>
      <c r="E192" s="122">
        <v>1431.6922749268658</v>
      </c>
      <c r="F192" s="122">
        <v>1430.2028562134205</v>
      </c>
      <c r="G192" s="122">
        <v>1483.2118308766794</v>
      </c>
      <c r="H192" s="122">
        <v>1483.840824206211</v>
      </c>
      <c r="I192" s="122">
        <v>1446.6973248760237</v>
      </c>
      <c r="J192" s="122">
        <v>1428.6310405333252</v>
      </c>
      <c r="K192" s="122">
        <v>1469.3835415445824</v>
      </c>
      <c r="L192" s="122">
        <v>1472.4331118331936</v>
      </c>
      <c r="M192" s="122">
        <v>1547.2060080040067</v>
      </c>
      <c r="N192" s="122">
        <v>1547.7701108601568</v>
      </c>
      <c r="O192" s="122">
        <v>1543.1481380354237</v>
      </c>
      <c r="P192" s="122">
        <v>1515.7149938067221</v>
      </c>
      <c r="Q192" s="122">
        <v>1498.7266154525848</v>
      </c>
      <c r="R192" s="122">
        <v>1495.2790148895858</v>
      </c>
      <c r="S192" s="122">
        <v>1449.6415110141488</v>
      </c>
      <c r="T192" s="122">
        <v>1410.2131561517904</v>
      </c>
      <c r="U192" s="122">
        <v>1370.4086365255337</v>
      </c>
      <c r="V192" s="122">
        <v>1366.2273877528803</v>
      </c>
      <c r="W192" s="122">
        <v>1328.7403355996873</v>
      </c>
      <c r="X192" s="122">
        <v>1228.9430855541896</v>
      </c>
      <c r="Y192" s="122">
        <v>1223.9083120375526</v>
      </c>
      <c r="DA192" s="130" t="s">
        <v>2567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2568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X194" s="98">
        <v>0</v>
      </c>
      <c r="Y194" s="98">
        <v>0</v>
      </c>
      <c r="DA194" s="63" t="s">
        <v>2569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X195" s="101">
        <v>0</v>
      </c>
      <c r="Y195" s="101">
        <v>0</v>
      </c>
      <c r="DA195" s="131" t="s">
        <v>2570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X196" s="104">
        <v>0</v>
      </c>
      <c r="Y196" s="104">
        <v>0</v>
      </c>
      <c r="DA196" s="132" t="s">
        <v>2571</v>
      </c>
    </row>
    <row r="197" spans="1:105" ht="12" customHeight="1" x14ac:dyDescent="0.25">
      <c r="A197" s="106" t="s">
        <v>122</v>
      </c>
      <c r="B197" s="101">
        <v>1469.615438134128</v>
      </c>
      <c r="C197" s="101">
        <v>1449.5931967179986</v>
      </c>
      <c r="D197" s="101">
        <v>1456.1150876876172</v>
      </c>
      <c r="E197" s="101">
        <v>1431.691832525519</v>
      </c>
      <c r="F197" s="101">
        <v>1430.2029115160965</v>
      </c>
      <c r="G197" s="101">
        <v>1483.2131171739977</v>
      </c>
      <c r="H197" s="101">
        <v>1483.8456746115824</v>
      </c>
      <c r="I197" s="101">
        <v>1446.7032600898708</v>
      </c>
      <c r="J197" s="101">
        <v>1428.6471524193823</v>
      </c>
      <c r="K197" s="101">
        <v>1469.3962579741869</v>
      </c>
      <c r="L197" s="101">
        <v>1472.4435023430317</v>
      </c>
      <c r="M197" s="101">
        <v>1547.2108198676735</v>
      </c>
      <c r="N197" s="101">
        <v>1547.774053901906</v>
      </c>
      <c r="O197" s="101">
        <v>1543.1576985635054</v>
      </c>
      <c r="P197" s="101">
        <v>1515.7315874647081</v>
      </c>
      <c r="Q197" s="101">
        <v>1498.7560472557598</v>
      </c>
      <c r="R197" s="101">
        <v>1495.3384406242922</v>
      </c>
      <c r="S197" s="101">
        <v>1449.6986729272462</v>
      </c>
      <c r="T197" s="101">
        <v>1410.2799669928677</v>
      </c>
      <c r="U197" s="101">
        <v>1370.4660193408363</v>
      </c>
      <c r="V197" s="101">
        <v>1366.2845521641891</v>
      </c>
      <c r="W197" s="101">
        <v>1328.7917502210673</v>
      </c>
      <c r="X197" s="101">
        <v>1228.9934048373625</v>
      </c>
      <c r="Y197" s="101">
        <v>1223.9524604644193</v>
      </c>
      <c r="DA197" s="131" t="s">
        <v>2572</v>
      </c>
    </row>
    <row r="198" spans="1:105" ht="12" customHeight="1" x14ac:dyDescent="0.25">
      <c r="A198" s="107" t="s">
        <v>121</v>
      </c>
      <c r="B198" s="104">
        <v>1469.6154381341278</v>
      </c>
      <c r="C198" s="104">
        <v>1449.5913132233666</v>
      </c>
      <c r="D198" s="104">
        <v>1456.1219247675747</v>
      </c>
      <c r="E198" s="104">
        <v>1431.7214753945486</v>
      </c>
      <c r="F198" s="104">
        <v>1430.1992761051592</v>
      </c>
      <c r="G198" s="104">
        <v>1483.134390055392</v>
      </c>
      <c r="H198" s="104">
        <v>1483.6139629382058</v>
      </c>
      <c r="I198" s="104">
        <v>1446.4388337243201</v>
      </c>
      <c r="J198" s="104">
        <v>1428.0241325193879</v>
      </c>
      <c r="K198" s="104">
        <v>1468.9291851238997</v>
      </c>
      <c r="L198" s="104">
        <v>1472.0923087137535</v>
      </c>
      <c r="M198" s="104">
        <v>1547.056740413424</v>
      </c>
      <c r="N198" s="104">
        <v>1547.6565280896218</v>
      </c>
      <c r="O198" s="104">
        <v>1542.895037174108</v>
      </c>
      <c r="P198" s="104">
        <v>1515.3102191688295</v>
      </c>
      <c r="Q198" s="104">
        <v>1498.0538340278231</v>
      </c>
      <c r="R198" s="104">
        <v>1494.0855727774226</v>
      </c>
      <c r="S198" s="104">
        <v>1448.6049556059577</v>
      </c>
      <c r="T198" s="104">
        <v>1409.1494716514733</v>
      </c>
      <c r="U198" s="104">
        <v>1369.5688060420282</v>
      </c>
      <c r="V198" s="104">
        <v>1365.4543414143259</v>
      </c>
      <c r="W198" s="104">
        <v>1328.0714709392839</v>
      </c>
      <c r="X198" s="104">
        <v>1228.3102192020415</v>
      </c>
      <c r="Y198" s="104">
        <v>1223.3751201247042</v>
      </c>
      <c r="DA198" s="132" t="s">
        <v>2573</v>
      </c>
    </row>
    <row r="199" spans="1:105" ht="12" customHeight="1" x14ac:dyDescent="0.25">
      <c r="A199" s="108" t="s">
        <v>53</v>
      </c>
      <c r="B199" s="98">
        <v>1182.0421025939315</v>
      </c>
      <c r="C199" s="98">
        <v>1156.9728744079684</v>
      </c>
      <c r="D199" s="98">
        <v>1165.1034729418714</v>
      </c>
      <c r="E199" s="98">
        <v>1140.2541959608666</v>
      </c>
      <c r="F199" s="98">
        <v>1140.5530972964716</v>
      </c>
      <c r="G199" s="98">
        <v>1187.8999993791904</v>
      </c>
      <c r="H199" s="98">
        <v>1187.2942734127689</v>
      </c>
      <c r="I199" s="98">
        <v>1173.9763248858917</v>
      </c>
      <c r="J199" s="98">
        <v>1147.9822970116336</v>
      </c>
      <c r="K199" s="98">
        <v>1181.3136590535178</v>
      </c>
      <c r="L199" s="98">
        <v>1180.0949931816911</v>
      </c>
      <c r="M199" s="98">
        <v>1244.7322856754386</v>
      </c>
      <c r="N199" s="98">
        <v>1244.0144297126253</v>
      </c>
      <c r="O199" s="98">
        <v>1238.5012772791961</v>
      </c>
      <c r="P199" s="98">
        <v>1217.3006489722491</v>
      </c>
      <c r="Q199" s="98">
        <v>1201.5325734742601</v>
      </c>
      <c r="R199" s="98">
        <v>1201.5652078805663</v>
      </c>
      <c r="S199" s="98">
        <v>1165.1009130050852</v>
      </c>
      <c r="T199" s="98">
        <v>1134.5135576146934</v>
      </c>
      <c r="U199" s="98">
        <v>1101.4567706236573</v>
      </c>
      <c r="V199" s="98">
        <v>1097.0592151671005</v>
      </c>
      <c r="W199" s="98">
        <v>1054.8614219524509</v>
      </c>
      <c r="X199" s="98">
        <v>975.43442344176697</v>
      </c>
      <c r="Y199" s="98">
        <v>987.32703609344412</v>
      </c>
      <c r="DA199" s="63" t="s">
        <v>2574</v>
      </c>
    </row>
    <row r="200" spans="1:105" ht="12" customHeight="1" x14ac:dyDescent="0.25">
      <c r="A200" s="108" t="s">
        <v>52</v>
      </c>
      <c r="B200" s="98">
        <v>287.57333554019607</v>
      </c>
      <c r="C200" s="98">
        <v>292.61843881539818</v>
      </c>
      <c r="D200" s="98">
        <v>291.01845182570344</v>
      </c>
      <c r="E200" s="98">
        <v>291.46727943368239</v>
      </c>
      <c r="F200" s="98">
        <v>289.64617880868741</v>
      </c>
      <c r="G200" s="98">
        <v>295.23439067620166</v>
      </c>
      <c r="H200" s="98">
        <v>296.3196895254369</v>
      </c>
      <c r="I200" s="98">
        <v>272.46250883842833</v>
      </c>
      <c r="J200" s="98">
        <v>280.04183550775417</v>
      </c>
      <c r="K200" s="98">
        <v>287.6155260703818</v>
      </c>
      <c r="L200" s="98">
        <v>291.9973155320626</v>
      </c>
      <c r="M200" s="98">
        <v>302.32445473798549</v>
      </c>
      <c r="N200" s="98">
        <v>303.64209837699644</v>
      </c>
      <c r="O200" s="98">
        <v>304.39375989491185</v>
      </c>
      <c r="P200" s="98">
        <v>298.00957019658023</v>
      </c>
      <c r="Q200" s="98">
        <v>296.5212605535632</v>
      </c>
      <c r="R200" s="98">
        <v>292.52036489685628</v>
      </c>
      <c r="S200" s="98">
        <v>283.50404260087248</v>
      </c>
      <c r="T200" s="98">
        <v>274.63591403677998</v>
      </c>
      <c r="U200" s="98">
        <v>268.11203541837102</v>
      </c>
      <c r="V200" s="98">
        <v>268.39512624722528</v>
      </c>
      <c r="W200" s="98">
        <v>273.21004898683316</v>
      </c>
      <c r="X200" s="98">
        <v>252.87579576027434</v>
      </c>
      <c r="Y200" s="98">
        <v>236.04808403126034</v>
      </c>
      <c r="DA200" s="63" t="s">
        <v>2575</v>
      </c>
    </row>
    <row r="201" spans="1:105" ht="12" customHeight="1" x14ac:dyDescent="0.25">
      <c r="A201" s="121" t="s">
        <v>54</v>
      </c>
      <c r="B201" s="122">
        <v>142.93444673695299</v>
      </c>
      <c r="C201" s="122">
        <v>147.32755037953601</v>
      </c>
      <c r="D201" s="122">
        <v>147.71074641761749</v>
      </c>
      <c r="E201" s="122">
        <v>149.94447190943947</v>
      </c>
      <c r="F201" s="122">
        <v>148.60721643011277</v>
      </c>
      <c r="G201" s="122">
        <v>154.48692185193943</v>
      </c>
      <c r="H201" s="122">
        <v>150.07745171471026</v>
      </c>
      <c r="I201" s="122">
        <v>152.71314592573231</v>
      </c>
      <c r="J201" s="122">
        <v>160.52899810408022</v>
      </c>
      <c r="K201" s="122">
        <v>173.12141375688478</v>
      </c>
      <c r="L201" s="122">
        <v>175.52895237679863</v>
      </c>
      <c r="M201" s="122">
        <v>176.95912218305051</v>
      </c>
      <c r="N201" s="122">
        <v>183.49321780699515</v>
      </c>
      <c r="O201" s="122">
        <v>185.64528934798381</v>
      </c>
      <c r="P201" s="122">
        <v>184.88480347315129</v>
      </c>
      <c r="Q201" s="122">
        <v>186.14338954182648</v>
      </c>
      <c r="R201" s="122">
        <v>185.88517176775812</v>
      </c>
      <c r="S201" s="122">
        <v>185.75086814536792</v>
      </c>
      <c r="T201" s="122">
        <v>190.1432738622232</v>
      </c>
      <c r="U201" s="122">
        <v>191.06065326673965</v>
      </c>
      <c r="V201" s="122">
        <v>254.71347491174933</v>
      </c>
      <c r="W201" s="122">
        <v>251.51631866514458</v>
      </c>
      <c r="X201" s="122">
        <v>230.98481036364674</v>
      </c>
      <c r="Y201" s="122">
        <v>212.79897324867352</v>
      </c>
      <c r="DA201" s="130" t="s">
        <v>2576</v>
      </c>
    </row>
    <row r="202" spans="1:105" ht="12" customHeight="1" x14ac:dyDescent="0.25">
      <c r="A202" s="97" t="s">
        <v>50</v>
      </c>
      <c r="B202" s="98">
        <v>105.27373716512072</v>
      </c>
      <c r="C202" s="98">
        <v>162.97266499979463</v>
      </c>
      <c r="D202" s="98">
        <v>153.70583106130994</v>
      </c>
      <c r="E202" s="98">
        <v>175.15966150967125</v>
      </c>
      <c r="F202" s="98">
        <v>149.92945650174491</v>
      </c>
      <c r="G202" s="98">
        <v>186.06739999210853</v>
      </c>
      <c r="H202" s="98">
        <v>98.041969980423218</v>
      </c>
      <c r="I202" s="98">
        <v>131.19275158951868</v>
      </c>
      <c r="J202" s="98">
        <v>184.71360376388245</v>
      </c>
      <c r="K202" s="98">
        <v>216.53128710983103</v>
      </c>
      <c r="L202" s="98">
        <v>170.2862782492671</v>
      </c>
      <c r="M202" s="98">
        <v>165.22114432762561</v>
      </c>
      <c r="N202" s="98">
        <v>138.56612423730334</v>
      </c>
      <c r="O202" s="98">
        <v>189.12646954515111</v>
      </c>
      <c r="P202" s="98">
        <v>180.85900684570734</v>
      </c>
      <c r="Q202" s="98">
        <v>222.92347488759813</v>
      </c>
      <c r="R202" s="98">
        <v>177.37438037889186</v>
      </c>
      <c r="S202" s="98">
        <v>182.63515646071946</v>
      </c>
      <c r="T202" s="98">
        <v>190.2606343771221</v>
      </c>
      <c r="U202" s="98">
        <v>193.74258240104297</v>
      </c>
      <c r="V202" s="98">
        <v>251.94795758406127</v>
      </c>
      <c r="W202" s="98">
        <v>265.50293949731252</v>
      </c>
      <c r="X202" s="98">
        <v>233.31266220095932</v>
      </c>
      <c r="Y202" s="98">
        <v>197.86231404134028</v>
      </c>
      <c r="DA202" s="63" t="s">
        <v>2577</v>
      </c>
    </row>
    <row r="203" spans="1:105" ht="12" customHeight="1" x14ac:dyDescent="0.25">
      <c r="A203" s="109" t="s">
        <v>120</v>
      </c>
      <c r="B203" s="33">
        <v>147.08670736658169</v>
      </c>
      <c r="C203" s="33">
        <v>145.50980251020155</v>
      </c>
      <c r="D203" s="33">
        <v>146.98387628156257</v>
      </c>
      <c r="E203" s="33">
        <v>146.76525840124776</v>
      </c>
      <c r="F203" s="33">
        <v>148.44814468976389</v>
      </c>
      <c r="G203" s="33">
        <v>150.84979298286333</v>
      </c>
      <c r="H203" s="33">
        <v>155.69635166927281</v>
      </c>
      <c r="I203" s="33">
        <v>155.00814840438167</v>
      </c>
      <c r="J203" s="33">
        <v>157.82549288509247</v>
      </c>
      <c r="K203" s="33">
        <v>168.33186579207046</v>
      </c>
      <c r="L203" s="33">
        <v>176.04411649931774</v>
      </c>
      <c r="M203" s="33">
        <v>177.87758891794289</v>
      </c>
      <c r="N203" s="33">
        <v>186.59211937970997</v>
      </c>
      <c r="O203" s="33">
        <v>185.41396149945663</v>
      </c>
      <c r="P203" s="33">
        <v>185.15900440565989</v>
      </c>
      <c r="Q203" s="33">
        <v>183.62458141237042</v>
      </c>
      <c r="R203" s="33">
        <v>186.48255072680084</v>
      </c>
      <c r="S203" s="33">
        <v>185.95884600781534</v>
      </c>
      <c r="T203" s="33">
        <v>190.1360061394503</v>
      </c>
      <c r="U203" s="33">
        <v>190.90086884311611</v>
      </c>
      <c r="V203" s="33">
        <v>254.87114582458068</v>
      </c>
      <c r="W203" s="33">
        <v>250.76420187336308</v>
      </c>
      <c r="X203" s="33">
        <v>230.8708808977139</v>
      </c>
      <c r="Y203" s="33">
        <v>213.44230053042276</v>
      </c>
      <c r="DA203" s="60" t="s">
        <v>2578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3.8602420949120813</v>
      </c>
      <c r="C205" s="117">
        <f t="shared" si="88"/>
        <v>6.2527923659893636</v>
      </c>
      <c r="D205" s="117">
        <f t="shared" si="88"/>
        <v>6.1156805995194485</v>
      </c>
      <c r="E205" s="117">
        <f t="shared" si="88"/>
        <v>7.2041536614109667</v>
      </c>
      <c r="F205" s="117">
        <f t="shared" si="88"/>
        <v>5.9059891280313188</v>
      </c>
      <c r="G205" s="117">
        <f t="shared" si="88"/>
        <v>7.0380506558230742</v>
      </c>
      <c r="H205" s="117">
        <f t="shared" si="88"/>
        <v>3.4936229433771802</v>
      </c>
      <c r="I205" s="117">
        <f t="shared" si="88"/>
        <v>4.618811332904861</v>
      </c>
      <c r="J205" s="117">
        <f t="shared" si="88"/>
        <v>6.7842092059077084</v>
      </c>
      <c r="K205" s="117">
        <f t="shared" si="88"/>
        <v>7.8583536893705226</v>
      </c>
      <c r="L205" s="117">
        <f t="shared" si="88"/>
        <v>5.563762424558865</v>
      </c>
      <c r="M205" s="117">
        <f t="shared" si="88"/>
        <v>4.3780275950817265</v>
      </c>
      <c r="N205" s="117">
        <f t="shared" si="88"/>
        <v>3.2644226125091125</v>
      </c>
      <c r="O205" s="117">
        <f t="shared" si="88"/>
        <v>4.3019363004365383</v>
      </c>
      <c r="P205" s="117">
        <f t="shared" si="88"/>
        <v>4.2095944975983395</v>
      </c>
      <c r="Q205" s="117">
        <f t="shared" si="88"/>
        <v>5.2140900400094692</v>
      </c>
      <c r="R205" s="117">
        <f t="shared" ref="R205:V205" si="89">R206+R208+R210+R219</f>
        <v>4.2432503408077764</v>
      </c>
      <c r="S205" s="117">
        <f t="shared" si="89"/>
        <v>4.1660989900061054</v>
      </c>
      <c r="T205" s="117">
        <f t="shared" si="89"/>
        <v>4.0427136723301693</v>
      </c>
      <c r="U205" s="117">
        <f t="shared" si="89"/>
        <v>3.966698773341534</v>
      </c>
      <c r="V205" s="117">
        <f t="shared" si="89"/>
        <v>4.9435814119653907</v>
      </c>
      <c r="W205" s="117">
        <f t="shared" ref="W205:Y205" si="90">W206+W208+W210+W219</f>
        <v>4.9230379960113035</v>
      </c>
      <c r="X205" s="117">
        <f t="shared" si="90"/>
        <v>3.9514336196964708</v>
      </c>
      <c r="Y205" s="117">
        <f t="shared" si="90"/>
        <v>2.9624001191048714</v>
      </c>
      <c r="DA205" s="129" t="s">
        <v>2730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2731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2732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2733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2734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X210" s="122">
        <v>0</v>
      </c>
      <c r="Y210" s="122">
        <v>0</v>
      </c>
      <c r="DA210" s="130" t="s">
        <v>2735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X211" s="98">
        <v>0</v>
      </c>
      <c r="Y211" s="98">
        <v>0</v>
      </c>
      <c r="DA211" s="63" t="s">
        <v>2736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X212" s="98">
        <v>0</v>
      </c>
      <c r="Y212" s="98">
        <v>0</v>
      </c>
      <c r="DA212" s="63" t="s">
        <v>2737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X213" s="101">
        <v>0</v>
      </c>
      <c r="Y213" s="101">
        <v>0</v>
      </c>
      <c r="DA213" s="131" t="s">
        <v>2738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2739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2740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2741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2742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2743</v>
      </c>
    </row>
    <row r="219" spans="1:105" ht="12" customHeight="1" x14ac:dyDescent="0.25">
      <c r="A219" s="121" t="s">
        <v>54</v>
      </c>
      <c r="B219" s="122">
        <v>3.8602420949120813</v>
      </c>
      <c r="C219" s="122">
        <v>6.2527923659893636</v>
      </c>
      <c r="D219" s="122">
        <v>6.1156805995194485</v>
      </c>
      <c r="E219" s="122">
        <v>7.2041536614109667</v>
      </c>
      <c r="F219" s="122">
        <v>5.9059891280313188</v>
      </c>
      <c r="G219" s="122">
        <v>7.0380506558230742</v>
      </c>
      <c r="H219" s="122">
        <v>3.4936229433771802</v>
      </c>
      <c r="I219" s="122">
        <v>4.618811332904861</v>
      </c>
      <c r="J219" s="122">
        <v>6.7842092059077084</v>
      </c>
      <c r="K219" s="122">
        <v>7.8583536893705226</v>
      </c>
      <c r="L219" s="122">
        <v>5.563762424558865</v>
      </c>
      <c r="M219" s="122">
        <v>4.3780275950817265</v>
      </c>
      <c r="N219" s="122">
        <v>3.2644226125091125</v>
      </c>
      <c r="O219" s="122">
        <v>4.3019363004365383</v>
      </c>
      <c r="P219" s="122">
        <v>4.2095944975983395</v>
      </c>
      <c r="Q219" s="122">
        <v>5.2140900400094692</v>
      </c>
      <c r="R219" s="122">
        <v>4.2432503408077764</v>
      </c>
      <c r="S219" s="122">
        <v>4.1660989900061054</v>
      </c>
      <c r="T219" s="122">
        <v>4.0427136723301693</v>
      </c>
      <c r="U219" s="122">
        <v>3.966698773341534</v>
      </c>
      <c r="V219" s="122">
        <v>4.9435814119653907</v>
      </c>
      <c r="W219" s="122">
        <v>4.9230379960113035</v>
      </c>
      <c r="X219" s="122">
        <v>3.9514336196964708</v>
      </c>
      <c r="Y219" s="122">
        <v>2.9624001191048714</v>
      </c>
      <c r="DA219" s="130" t="s">
        <v>2744</v>
      </c>
    </row>
    <row r="220" spans="1:105" ht="12" customHeight="1" x14ac:dyDescent="0.25">
      <c r="A220" s="97" t="s">
        <v>50</v>
      </c>
      <c r="B220" s="98">
        <v>38.872364257013828</v>
      </c>
      <c r="C220" s="98">
        <v>60.069746253218518</v>
      </c>
      <c r="D220" s="98">
        <v>56.556634257210611</v>
      </c>
      <c r="E220" s="98">
        <v>64.342216271431468</v>
      </c>
      <c r="F220" s="98">
        <v>54.9978986688429</v>
      </c>
      <c r="G220" s="98">
        <v>68.14806706887471</v>
      </c>
      <c r="H220" s="98">
        <v>35.847349531617013</v>
      </c>
      <c r="I220" s="98">
        <v>47.929719348648078</v>
      </c>
      <c r="J220" s="98">
        <v>67.473355728032615</v>
      </c>
      <c r="K220" s="98">
        <v>79.082223024074523</v>
      </c>
      <c r="L220" s="98">
        <v>62.184540230931916</v>
      </c>
      <c r="M220" s="98">
        <v>60.3290914814961</v>
      </c>
      <c r="N220" s="98">
        <v>50.591198478685442</v>
      </c>
      <c r="O220" s="98">
        <v>69.040425651812953</v>
      </c>
      <c r="P220" s="98">
        <v>66.014531396588751</v>
      </c>
      <c r="Q220" s="98">
        <v>81.351162343925324</v>
      </c>
      <c r="R220" s="98">
        <v>64.696364590465279</v>
      </c>
      <c r="S220" s="98">
        <v>66.578334358793555</v>
      </c>
      <c r="T220" s="98">
        <v>69.325192517124989</v>
      </c>
      <c r="U220" s="98">
        <v>70.546436434717037</v>
      </c>
      <c r="V220" s="98">
        <v>91.653043608404715</v>
      </c>
      <c r="W220" s="98">
        <v>96.473534601028319</v>
      </c>
      <c r="X220" s="98">
        <v>84.688685710825638</v>
      </c>
      <c r="Y220" s="98">
        <v>71.742882884460741</v>
      </c>
      <c r="DA220" s="63" t="s">
        <v>2745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2746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198.19466772755615</v>
      </c>
      <c r="C223" s="118">
        <f t="shared" si="93"/>
        <v>212.14370475745736</v>
      </c>
      <c r="D223" s="118">
        <f t="shared" si="93"/>
        <v>212.90424697570199</v>
      </c>
      <c r="E223" s="118">
        <f t="shared" si="93"/>
        <v>218.97800088542269</v>
      </c>
      <c r="F223" s="118">
        <f t="shared" si="93"/>
        <v>207.20220761572779</v>
      </c>
      <c r="G223" s="118">
        <f t="shared" si="93"/>
        <v>207.49143026525576</v>
      </c>
      <c r="H223" s="118">
        <f t="shared" si="93"/>
        <v>208.56051417030915</v>
      </c>
      <c r="I223" s="118">
        <f t="shared" si="93"/>
        <v>203.89849017504142</v>
      </c>
      <c r="J223" s="118">
        <f t="shared" si="93"/>
        <v>196.15700332381266</v>
      </c>
      <c r="K223" s="118">
        <f t="shared" si="93"/>
        <v>209.01216234972665</v>
      </c>
      <c r="L223" s="118">
        <f t="shared" si="93"/>
        <v>229.35182618982529</v>
      </c>
      <c r="M223" s="118">
        <f t="shared" si="93"/>
        <v>203.47543475464988</v>
      </c>
      <c r="N223" s="118">
        <f t="shared" si="93"/>
        <v>216.44417247028244</v>
      </c>
      <c r="O223" s="118">
        <f t="shared" si="93"/>
        <v>202.36106531454479</v>
      </c>
      <c r="P223" s="118">
        <f t="shared" si="93"/>
        <v>196.68832160675282</v>
      </c>
      <c r="Q223" s="118">
        <f t="shared" si="93"/>
        <v>187.06166635181125</v>
      </c>
      <c r="R223" s="118">
        <f t="shared" ref="R223:V223" si="94">R224+R226+R228+R237</f>
        <v>208.68720240622133</v>
      </c>
      <c r="S223" s="118">
        <f t="shared" si="94"/>
        <v>203.78788100364363</v>
      </c>
      <c r="T223" s="118">
        <f t="shared" si="94"/>
        <v>202.80228533712193</v>
      </c>
      <c r="U223" s="118">
        <f t="shared" si="94"/>
        <v>195.10242903811647</v>
      </c>
      <c r="V223" s="118">
        <f t="shared" si="94"/>
        <v>182.65539769046626</v>
      </c>
      <c r="W223" s="118">
        <f t="shared" ref="W223:Y223" si="95">W224+W226+W228+W237</f>
        <v>207.3212043281849</v>
      </c>
      <c r="X223" s="118">
        <f t="shared" si="95"/>
        <v>188.82742970070328</v>
      </c>
      <c r="Y223" s="118">
        <f t="shared" si="95"/>
        <v>185.07157128469061</v>
      </c>
      <c r="DA223" s="129" t="s">
        <v>2898</v>
      </c>
    </row>
    <row r="224" spans="1:105" ht="12" customHeight="1" x14ac:dyDescent="0.25">
      <c r="A224" s="121" t="s">
        <v>57</v>
      </c>
      <c r="B224" s="123">
        <f t="shared" ref="B224:Y224" si="96">B225</f>
        <v>175.94706157253236</v>
      </c>
      <c r="C224" s="123">
        <f t="shared" si="96"/>
        <v>190.19291216000519</v>
      </c>
      <c r="D224" s="123">
        <f t="shared" si="96"/>
        <v>190.99191648641224</v>
      </c>
      <c r="E224" s="123">
        <f t="shared" si="96"/>
        <v>197.43741894544269</v>
      </c>
      <c r="F224" s="123">
        <f t="shared" si="96"/>
        <v>186.01629875136985</v>
      </c>
      <c r="G224" s="123">
        <f t="shared" si="96"/>
        <v>185.81038027551907</v>
      </c>
      <c r="H224" s="123">
        <f t="shared" si="96"/>
        <v>187.25296368016072</v>
      </c>
      <c r="I224" s="123">
        <f t="shared" si="96"/>
        <v>183.24286925647883</v>
      </c>
      <c r="J224" s="123">
        <f t="shared" si="96"/>
        <v>175.67005152885656</v>
      </c>
      <c r="K224" s="123">
        <f t="shared" si="96"/>
        <v>187.92137432863515</v>
      </c>
      <c r="L224" s="123">
        <f t="shared" si="96"/>
        <v>208.14748315230403</v>
      </c>
      <c r="M224" s="123">
        <f t="shared" si="96"/>
        <v>181.67403749386165</v>
      </c>
      <c r="N224" s="123">
        <f t="shared" si="96"/>
        <v>194.75776141504934</v>
      </c>
      <c r="O224" s="123">
        <f t="shared" si="96"/>
        <v>180.87612524332712</v>
      </c>
      <c r="P224" s="123">
        <f t="shared" si="96"/>
        <v>175.74769028191795</v>
      </c>
      <c r="Q224" s="123">
        <f t="shared" si="96"/>
        <v>166.61928824014819</v>
      </c>
      <c r="R224" s="123">
        <f t="shared" si="96"/>
        <v>188.63484278861137</v>
      </c>
      <c r="S224" s="123">
        <f t="shared" si="96"/>
        <v>184.58374970163513</v>
      </c>
      <c r="T224" s="123">
        <f t="shared" si="96"/>
        <v>184.30690197404331</v>
      </c>
      <c r="U224" s="123">
        <f t="shared" si="96"/>
        <v>177.10663079394979</v>
      </c>
      <c r="V224" s="123">
        <f t="shared" si="96"/>
        <v>164.21443728817638</v>
      </c>
      <c r="W224" s="123">
        <f t="shared" si="96"/>
        <v>189.33736181364188</v>
      </c>
      <c r="X224" s="123">
        <f t="shared" si="96"/>
        <v>172.12017889010173</v>
      </c>
      <c r="Y224" s="123">
        <f t="shared" si="96"/>
        <v>168.53359036873221</v>
      </c>
      <c r="DA224" s="130" t="s">
        <v>2899</v>
      </c>
    </row>
    <row r="225" spans="1:105" ht="12" customHeight="1" x14ac:dyDescent="0.25">
      <c r="A225" s="97" t="s">
        <v>53</v>
      </c>
      <c r="B225" s="99">
        <v>175.94706157253236</v>
      </c>
      <c r="C225" s="99">
        <v>190.19291216000519</v>
      </c>
      <c r="D225" s="99">
        <v>190.99191648641224</v>
      </c>
      <c r="E225" s="99">
        <v>197.43741894544269</v>
      </c>
      <c r="F225" s="99">
        <v>186.01629875136985</v>
      </c>
      <c r="G225" s="99">
        <v>185.81038027551907</v>
      </c>
      <c r="H225" s="99">
        <v>187.25296368016072</v>
      </c>
      <c r="I225" s="99">
        <v>183.24286925647883</v>
      </c>
      <c r="J225" s="99">
        <v>175.67005152885656</v>
      </c>
      <c r="K225" s="99">
        <v>187.92137432863515</v>
      </c>
      <c r="L225" s="99">
        <v>208.14748315230403</v>
      </c>
      <c r="M225" s="99">
        <v>181.67403749386165</v>
      </c>
      <c r="N225" s="99">
        <v>194.75776141504934</v>
      </c>
      <c r="O225" s="99">
        <v>180.87612524332712</v>
      </c>
      <c r="P225" s="99">
        <v>175.74769028191795</v>
      </c>
      <c r="Q225" s="99">
        <v>166.61928824014819</v>
      </c>
      <c r="R225" s="99">
        <v>188.63484278861137</v>
      </c>
      <c r="S225" s="99">
        <v>184.58374970163513</v>
      </c>
      <c r="T225" s="99">
        <v>184.30690197404331</v>
      </c>
      <c r="U225" s="99">
        <v>177.10663079394979</v>
      </c>
      <c r="V225" s="99">
        <v>164.21443728817638</v>
      </c>
      <c r="W225" s="99">
        <v>189.33736181364188</v>
      </c>
      <c r="X225" s="99">
        <v>172.12017889010173</v>
      </c>
      <c r="Y225" s="99">
        <v>168.53359036873221</v>
      </c>
      <c r="DA225" s="63" t="s">
        <v>2900</v>
      </c>
    </row>
    <row r="226" spans="1:105" ht="12" customHeight="1" x14ac:dyDescent="0.25">
      <c r="A226" s="121" t="s">
        <v>92</v>
      </c>
      <c r="B226" s="123">
        <f t="shared" ref="B226:Y226" si="97">B227</f>
        <v>0.47702886695980151</v>
      </c>
      <c r="C226" s="123">
        <f t="shared" si="97"/>
        <v>0.49951032498424519</v>
      </c>
      <c r="D226" s="123">
        <f t="shared" si="97"/>
        <v>0.51358246591026191</v>
      </c>
      <c r="E226" s="123">
        <f t="shared" si="97"/>
        <v>0.59792084374755505</v>
      </c>
      <c r="F226" s="123">
        <f t="shared" si="97"/>
        <v>0.47657630427280923</v>
      </c>
      <c r="G226" s="123">
        <f t="shared" si="97"/>
        <v>0.45552315802102539</v>
      </c>
      <c r="H226" s="123">
        <f t="shared" si="97"/>
        <v>0.44008448203361783</v>
      </c>
      <c r="I226" s="123">
        <f t="shared" si="97"/>
        <v>0.43680817905115887</v>
      </c>
      <c r="J226" s="123">
        <f t="shared" si="97"/>
        <v>0.47185143032581417</v>
      </c>
      <c r="K226" s="123">
        <f t="shared" si="97"/>
        <v>0.47161952218554321</v>
      </c>
      <c r="L226" s="123">
        <f t="shared" si="97"/>
        <v>0.63827010952412067</v>
      </c>
      <c r="M226" s="123">
        <f t="shared" si="97"/>
        <v>0.52114991358475438</v>
      </c>
      <c r="N226" s="123">
        <f t="shared" si="97"/>
        <v>0.52558640899590825</v>
      </c>
      <c r="O226" s="123">
        <f t="shared" si="97"/>
        <v>0.53223508543888653</v>
      </c>
      <c r="P226" s="123">
        <f t="shared" si="97"/>
        <v>0.55600619662821882</v>
      </c>
      <c r="Q226" s="123">
        <f t="shared" si="97"/>
        <v>0.50415258213871839</v>
      </c>
      <c r="R226" s="123">
        <f t="shared" si="97"/>
        <v>0.47079559504547691</v>
      </c>
      <c r="S226" s="123">
        <f t="shared" si="97"/>
        <v>0.43924049579003688</v>
      </c>
      <c r="T226" s="123">
        <f t="shared" si="97"/>
        <v>0.4433287778274338</v>
      </c>
      <c r="U226" s="123">
        <f t="shared" si="97"/>
        <v>0.50113145393788894</v>
      </c>
      <c r="V226" s="123">
        <f t="shared" si="97"/>
        <v>0.56636886641831075</v>
      </c>
      <c r="W226" s="123">
        <f t="shared" si="97"/>
        <v>0.70796421429495759</v>
      </c>
      <c r="X226" s="123">
        <f t="shared" si="97"/>
        <v>0.64233530339833877</v>
      </c>
      <c r="Y226" s="123">
        <f t="shared" si="97"/>
        <v>0.69243640038788623</v>
      </c>
      <c r="DA226" s="130" t="s">
        <v>2901</v>
      </c>
    </row>
    <row r="227" spans="1:105" ht="12" customHeight="1" x14ac:dyDescent="0.25">
      <c r="A227" s="97" t="s">
        <v>53</v>
      </c>
      <c r="B227" s="99">
        <f>RES_hhdet_fecs!B165</f>
        <v>0.47702886695980151</v>
      </c>
      <c r="C227" s="99">
        <f>RES_hhdet_fecs!C165</f>
        <v>0.49951032498424519</v>
      </c>
      <c r="D227" s="99">
        <f>RES_hhdet_fecs!D165</f>
        <v>0.51358246591026191</v>
      </c>
      <c r="E227" s="99">
        <f>RES_hhdet_fecs!E165</f>
        <v>0.59792084374755505</v>
      </c>
      <c r="F227" s="99">
        <f>RES_hhdet_fecs!F165</f>
        <v>0.47657630427280923</v>
      </c>
      <c r="G227" s="99">
        <f>RES_hhdet_fecs!G165</f>
        <v>0.45552315802102539</v>
      </c>
      <c r="H227" s="99">
        <f>RES_hhdet_fecs!H165</f>
        <v>0.44008448203361783</v>
      </c>
      <c r="I227" s="99">
        <f>RES_hhdet_fecs!I165</f>
        <v>0.43680817905115887</v>
      </c>
      <c r="J227" s="99">
        <f>RES_hhdet_fecs!J165</f>
        <v>0.47185143032581417</v>
      </c>
      <c r="K227" s="99">
        <f>RES_hhdet_fecs!K165</f>
        <v>0.47161952218554321</v>
      </c>
      <c r="L227" s="99">
        <f>RES_hhdet_fecs!L165</f>
        <v>0.63827010952412067</v>
      </c>
      <c r="M227" s="99">
        <f>RES_hhdet_fecs!M165</f>
        <v>0.52114991358475438</v>
      </c>
      <c r="N227" s="99">
        <f>RES_hhdet_fecs!N165</f>
        <v>0.52558640899590825</v>
      </c>
      <c r="O227" s="99">
        <f>RES_hhdet_fecs!O165</f>
        <v>0.53223508543888653</v>
      </c>
      <c r="P227" s="99">
        <f>RES_hhdet_fecs!P165</f>
        <v>0.55600619662821882</v>
      </c>
      <c r="Q227" s="99">
        <f>RES_hhdet_fecs!Q165</f>
        <v>0.50415258213871839</v>
      </c>
      <c r="R227" s="99">
        <f>RES_hhdet_fecs!R165</f>
        <v>0.47079559504547691</v>
      </c>
      <c r="S227" s="99">
        <f>RES_hhdet_fecs!S165</f>
        <v>0.43924049579003688</v>
      </c>
      <c r="T227" s="99">
        <f>RES_hhdet_fecs!T165</f>
        <v>0.4433287778274338</v>
      </c>
      <c r="U227" s="99">
        <f>RES_hhdet_fecs!U165</f>
        <v>0.50113145393788894</v>
      </c>
      <c r="V227" s="99">
        <f>RES_hhdet_fecs!V165</f>
        <v>0.56636886641831075</v>
      </c>
      <c r="W227" s="99">
        <f>RES_hhdet_fecs!W165</f>
        <v>0.70796421429495759</v>
      </c>
      <c r="X227" s="99">
        <f>RES_hhdet_fecs!X165</f>
        <v>0.64233530339833877</v>
      </c>
      <c r="Y227" s="99">
        <f>RES_hhdet_fecs!Y165</f>
        <v>0.69243640038788623</v>
      </c>
      <c r="DA227" s="63" t="s">
        <v>2902</v>
      </c>
    </row>
    <row r="228" spans="1:105" ht="12" customHeight="1" x14ac:dyDescent="0.25">
      <c r="A228" s="121" t="s">
        <v>55</v>
      </c>
      <c r="B228" s="123">
        <v>19.917947744656182</v>
      </c>
      <c r="C228" s="123">
        <v>19.530715447623784</v>
      </c>
      <c r="D228" s="123">
        <v>19.483760299426546</v>
      </c>
      <c r="E228" s="123">
        <v>19.0020716590356</v>
      </c>
      <c r="F228" s="123">
        <v>18.809394210910526</v>
      </c>
      <c r="G228" s="123">
        <v>19.263089054024935</v>
      </c>
      <c r="H228" s="123">
        <v>19.009881471292914</v>
      </c>
      <c r="I228" s="123">
        <v>18.338039348585205</v>
      </c>
      <c r="J228" s="123">
        <v>18.030071794003266</v>
      </c>
      <c r="K228" s="123">
        <v>18.480753358566069</v>
      </c>
      <c r="L228" s="123">
        <v>18.428053784776722</v>
      </c>
      <c r="M228" s="123">
        <v>19.157126303339286</v>
      </c>
      <c r="N228" s="123">
        <v>18.987757733707912</v>
      </c>
      <c r="O228" s="123">
        <v>18.760566668091066</v>
      </c>
      <c r="P228" s="123">
        <v>18.221246798693539</v>
      </c>
      <c r="Q228" s="123">
        <v>17.772932173322086</v>
      </c>
      <c r="R228" s="123">
        <v>17.453023953326966</v>
      </c>
      <c r="S228" s="123">
        <v>16.666045990609572</v>
      </c>
      <c r="T228" s="123">
        <v>15.942108519414388</v>
      </c>
      <c r="U228" s="123">
        <v>15.39306807387495</v>
      </c>
      <c r="V228" s="123">
        <v>15.124096157307234</v>
      </c>
      <c r="W228" s="123">
        <v>14.588768627040174</v>
      </c>
      <c r="X228" s="123">
        <v>13.590361128518001</v>
      </c>
      <c r="Y228" s="123">
        <v>13.5708120988514</v>
      </c>
      <c r="DA228" s="130" t="s">
        <v>2903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X229" s="99">
        <v>0</v>
      </c>
      <c r="Y229" s="99">
        <v>0</v>
      </c>
      <c r="DA229" s="63" t="s">
        <v>2904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X230" s="99">
        <v>0</v>
      </c>
      <c r="Y230" s="99">
        <v>0</v>
      </c>
      <c r="DA230" s="63" t="s">
        <v>2905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X231" s="102">
        <v>0</v>
      </c>
      <c r="Y231" s="102">
        <v>0</v>
      </c>
      <c r="DA231" s="131" t="s">
        <v>2906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X232" s="105">
        <v>0</v>
      </c>
      <c r="Y232" s="105">
        <v>0</v>
      </c>
      <c r="DA232" s="132" t="s">
        <v>2907</v>
      </c>
    </row>
    <row r="233" spans="1:105" ht="12" customHeight="1" x14ac:dyDescent="0.25">
      <c r="A233" s="106" t="s">
        <v>122</v>
      </c>
      <c r="B233" s="102">
        <v>19.935090274138137</v>
      </c>
      <c r="C233" s="102">
        <v>19.548063455172333</v>
      </c>
      <c r="D233" s="102">
        <v>19.500367429760679</v>
      </c>
      <c r="E233" s="102">
        <v>19.01782663844984</v>
      </c>
      <c r="F233" s="102">
        <v>18.825084628999761</v>
      </c>
      <c r="G233" s="102">
        <v>19.279998782089201</v>
      </c>
      <c r="H233" s="102">
        <v>19.031272792384659</v>
      </c>
      <c r="I233" s="102">
        <v>18.358587780418652</v>
      </c>
      <c r="J233" s="102">
        <v>18.054454287393156</v>
      </c>
      <c r="K233" s="102">
        <v>18.506678357722425</v>
      </c>
      <c r="L233" s="102">
        <v>18.456179933025513</v>
      </c>
      <c r="M233" s="102">
        <v>19.187015480982971</v>
      </c>
      <c r="N233" s="102">
        <v>19.0194408187695</v>
      </c>
      <c r="O233" s="102">
        <v>18.794916743626022</v>
      </c>
      <c r="P233" s="102">
        <v>18.258030545026394</v>
      </c>
      <c r="Q233" s="102">
        <v>17.811129381183296</v>
      </c>
      <c r="R233" s="102">
        <v>17.495469463691123</v>
      </c>
      <c r="S233" s="102">
        <v>16.70797147289365</v>
      </c>
      <c r="T233" s="102">
        <v>15.984906158604916</v>
      </c>
      <c r="U233" s="102">
        <v>15.43447058231069</v>
      </c>
      <c r="V233" s="102">
        <v>15.165745468270227</v>
      </c>
      <c r="W233" s="102">
        <v>14.630139173794461</v>
      </c>
      <c r="X233" s="102">
        <v>13.628899365956055</v>
      </c>
      <c r="Y233" s="102">
        <v>13.606611417131107</v>
      </c>
      <c r="DA233" s="131" t="s">
        <v>2908</v>
      </c>
    </row>
    <row r="234" spans="1:105" ht="12" customHeight="1" x14ac:dyDescent="0.25">
      <c r="A234" s="107" t="s">
        <v>121</v>
      </c>
      <c r="B234" s="105">
        <v>18.822970561939986</v>
      </c>
      <c r="C234" s="105">
        <v>18.431359465168857</v>
      </c>
      <c r="D234" s="105">
        <v>18.416011400972632</v>
      </c>
      <c r="E234" s="105">
        <v>17.962172548139161</v>
      </c>
      <c r="F234" s="105">
        <v>17.7936495922524</v>
      </c>
      <c r="G234" s="105">
        <v>18.245048193217698</v>
      </c>
      <c r="H234" s="105">
        <v>18.009374945409707</v>
      </c>
      <c r="I234" s="105">
        <v>17.443111558751209</v>
      </c>
      <c r="J234" s="105">
        <v>17.111623724953883</v>
      </c>
      <c r="K234" s="105">
        <v>17.554456419151446</v>
      </c>
      <c r="L234" s="105">
        <v>17.505531289670596</v>
      </c>
      <c r="M234" s="105">
        <v>18.229941777678537</v>
      </c>
      <c r="N234" s="105">
        <v>18.075098723434309</v>
      </c>
      <c r="O234" s="105">
        <v>17.851199148841662</v>
      </c>
      <c r="P234" s="105">
        <v>17.323968596701704</v>
      </c>
      <c r="Q234" s="105">
        <v>16.899782411680548</v>
      </c>
      <c r="R234" s="105">
        <v>16.600594281384403</v>
      </c>
      <c r="S234" s="105">
        <v>15.90578302795365</v>
      </c>
      <c r="T234" s="105">
        <v>15.260734288479338</v>
      </c>
      <c r="U234" s="105">
        <v>14.787118566267546</v>
      </c>
      <c r="V234" s="105">
        <v>14.560863778876302</v>
      </c>
      <c r="W234" s="105">
        <v>14.050569648562295</v>
      </c>
      <c r="X234" s="105">
        <v>13.105665158946772</v>
      </c>
      <c r="Y234" s="105">
        <v>13.138454519050336</v>
      </c>
      <c r="DA234" s="132" t="s">
        <v>2909</v>
      </c>
    </row>
    <row r="235" spans="1:105" ht="12" customHeight="1" x14ac:dyDescent="0.25">
      <c r="A235" s="108" t="s">
        <v>53</v>
      </c>
      <c r="B235" s="99">
        <v>16.034205555815241</v>
      </c>
      <c r="C235" s="99">
        <v>15.598872352077102</v>
      </c>
      <c r="D235" s="99">
        <v>15.605597118972534</v>
      </c>
      <c r="E235" s="99">
        <v>15.156070170263668</v>
      </c>
      <c r="F235" s="99">
        <v>15.01487670258016</v>
      </c>
      <c r="G235" s="99">
        <v>15.431079029227332</v>
      </c>
      <c r="H235" s="99">
        <v>15.204778907122533</v>
      </c>
      <c r="I235" s="99">
        <v>14.883712250649262</v>
      </c>
      <c r="J235" s="99">
        <v>14.48910537931417</v>
      </c>
      <c r="K235" s="99">
        <v>14.865277484485611</v>
      </c>
      <c r="L235" s="99">
        <v>14.782705035878967</v>
      </c>
      <c r="M235" s="99">
        <v>15.432734934268247</v>
      </c>
      <c r="N235" s="99">
        <v>15.280138593194321</v>
      </c>
      <c r="O235" s="99">
        <v>15.058985979755901</v>
      </c>
      <c r="P235" s="99">
        <v>14.607125108784288</v>
      </c>
      <c r="Q235" s="99">
        <v>14.210632201300598</v>
      </c>
      <c r="R235" s="99">
        <v>13.958127821997266</v>
      </c>
      <c r="S235" s="99">
        <v>13.348265143677912</v>
      </c>
      <c r="T235" s="99">
        <v>12.790701231889329</v>
      </c>
      <c r="U235" s="99">
        <v>12.36149383835941</v>
      </c>
      <c r="V235" s="99">
        <v>12.142860544913884</v>
      </c>
      <c r="W235" s="99">
        <v>11.589069900166928</v>
      </c>
      <c r="X235" s="99">
        <v>10.794181915186584</v>
      </c>
      <c r="Y235" s="99">
        <v>10.955059589469201</v>
      </c>
      <c r="DA235" s="63" t="s">
        <v>2910</v>
      </c>
    </row>
    <row r="236" spans="1:105" ht="12" customHeight="1" x14ac:dyDescent="0.25">
      <c r="A236" s="108" t="s">
        <v>52</v>
      </c>
      <c r="B236" s="99">
        <v>2.788765006124744</v>
      </c>
      <c r="C236" s="99">
        <v>2.8324871130917577</v>
      </c>
      <c r="D236" s="99">
        <v>2.8104142820000959</v>
      </c>
      <c r="E236" s="99">
        <v>2.8061023778754905</v>
      </c>
      <c r="F236" s="99">
        <v>2.778772889672239</v>
      </c>
      <c r="G236" s="99">
        <v>2.8139691639903686</v>
      </c>
      <c r="H236" s="99">
        <v>2.8045960382871717</v>
      </c>
      <c r="I236" s="99">
        <v>2.5593993081019475</v>
      </c>
      <c r="J236" s="99">
        <v>2.6225183456397114</v>
      </c>
      <c r="K236" s="99">
        <v>2.6891789346658355</v>
      </c>
      <c r="L236" s="99">
        <v>2.7228262537916277</v>
      </c>
      <c r="M236" s="99">
        <v>2.7972068434102946</v>
      </c>
      <c r="N236" s="99">
        <v>2.7949601302399869</v>
      </c>
      <c r="O236" s="99">
        <v>2.7922131690857581</v>
      </c>
      <c r="P236" s="99">
        <v>2.7168434879174161</v>
      </c>
      <c r="Q236" s="99">
        <v>2.6891502103799496</v>
      </c>
      <c r="R236" s="99">
        <v>2.6424664593871388</v>
      </c>
      <c r="S236" s="99">
        <v>2.5575178842757356</v>
      </c>
      <c r="T236" s="99">
        <v>2.4700330565900108</v>
      </c>
      <c r="U236" s="99">
        <v>2.4256247279081347</v>
      </c>
      <c r="V236" s="99">
        <v>2.418003233962418</v>
      </c>
      <c r="W236" s="99">
        <v>2.461499748395366</v>
      </c>
      <c r="X236" s="99">
        <v>2.3114832437601884</v>
      </c>
      <c r="Y236" s="99">
        <v>2.1833949295811372</v>
      </c>
      <c r="DA236" s="63" t="s">
        <v>2911</v>
      </c>
    </row>
    <row r="237" spans="1:105" ht="12" customHeight="1" x14ac:dyDescent="0.25">
      <c r="A237" s="121" t="s">
        <v>54</v>
      </c>
      <c r="B237" s="123">
        <v>1.8526295434078079</v>
      </c>
      <c r="C237" s="123">
        <v>1.920566824844141</v>
      </c>
      <c r="D237" s="123">
        <v>1.9149877239529414</v>
      </c>
      <c r="E237" s="123">
        <v>1.9405894371968555</v>
      </c>
      <c r="F237" s="123">
        <v>1.8999383491745951</v>
      </c>
      <c r="G237" s="123">
        <v>1.9624377776907129</v>
      </c>
      <c r="H237" s="123">
        <v>1.8575845368218895</v>
      </c>
      <c r="I237" s="123">
        <v>1.8807733909262501</v>
      </c>
      <c r="J237" s="123">
        <v>1.9850285706270216</v>
      </c>
      <c r="K237" s="123">
        <v>2.1384151403398954</v>
      </c>
      <c r="L237" s="123">
        <v>2.1380191432204305</v>
      </c>
      <c r="M237" s="123">
        <v>2.1231210438641921</v>
      </c>
      <c r="N237" s="123">
        <v>2.1730669125292756</v>
      </c>
      <c r="O237" s="123">
        <v>2.1921383176877156</v>
      </c>
      <c r="P237" s="123">
        <v>2.1633783295130948</v>
      </c>
      <c r="Q237" s="123">
        <v>2.1652933562022572</v>
      </c>
      <c r="R237" s="123">
        <v>2.1285400692375283</v>
      </c>
      <c r="S237" s="123">
        <v>2.0988448156088779</v>
      </c>
      <c r="T237" s="123">
        <v>2.1099460658368048</v>
      </c>
      <c r="U237" s="123">
        <v>2.1015987163538417</v>
      </c>
      <c r="V237" s="123">
        <v>2.7504953785643194</v>
      </c>
      <c r="W237" s="123">
        <v>2.6871096732079214</v>
      </c>
      <c r="X237" s="123">
        <v>2.4745543786852005</v>
      </c>
      <c r="Y237" s="123">
        <v>2.2747324167191167</v>
      </c>
      <c r="DA237" s="130" t="s">
        <v>2912</v>
      </c>
    </row>
    <row r="238" spans="1:105" ht="12" customHeight="1" x14ac:dyDescent="0.25">
      <c r="A238" s="97" t="s">
        <v>50</v>
      </c>
      <c r="B238" s="99">
        <v>1.65948144587091</v>
      </c>
      <c r="C238" s="99">
        <v>2.5597066169006819</v>
      </c>
      <c r="D238" s="99">
        <v>2.4043711820708817</v>
      </c>
      <c r="E238" s="99">
        <v>2.7269543050860561</v>
      </c>
      <c r="F238" s="99">
        <v>2.3227340487189951</v>
      </c>
      <c r="G238" s="99">
        <v>2.8593944563387437</v>
      </c>
      <c r="H238" s="99">
        <v>1.4936023791734281</v>
      </c>
      <c r="I238" s="99">
        <v>1.9820030702566307</v>
      </c>
      <c r="J238" s="99">
        <v>2.7816089135506696</v>
      </c>
      <c r="K238" s="99">
        <v>3.255025409396616</v>
      </c>
      <c r="L238" s="99">
        <v>2.5526521548019607</v>
      </c>
      <c r="M238" s="99">
        <v>2.4572323765599897</v>
      </c>
      <c r="N238" s="99">
        <v>2.0500135932783135</v>
      </c>
      <c r="O238" s="99">
        <v>2.7879464401880791</v>
      </c>
      <c r="P238" s="99">
        <v>2.6493668256730194</v>
      </c>
      <c r="Q238" s="99">
        <v>3.2478138275948201</v>
      </c>
      <c r="R238" s="99">
        <v>2.572772556822275</v>
      </c>
      <c r="S238" s="99">
        <v>2.6439941453687363</v>
      </c>
      <c r="T238" s="99">
        <v>2.7447617986948774</v>
      </c>
      <c r="U238" s="99">
        <v>2.8096389990399064</v>
      </c>
      <c r="V238" s="99">
        <v>3.6349403102109981</v>
      </c>
      <c r="W238" s="99">
        <v>3.8263038702998036</v>
      </c>
      <c r="X238" s="99">
        <v>3.4078229249327872</v>
      </c>
      <c r="Y238" s="99">
        <v>2.9213176452756082</v>
      </c>
      <c r="DA238" s="63" t="s">
        <v>2913</v>
      </c>
    </row>
    <row r="239" spans="1:105" ht="12" customHeight="1" x14ac:dyDescent="0.25">
      <c r="A239" s="109" t="s">
        <v>120</v>
      </c>
      <c r="B239" s="110">
        <v>1.8739249796916206</v>
      </c>
      <c r="C239" s="110">
        <v>1.8463075417761055</v>
      </c>
      <c r="D239" s="110">
        <v>1.855652745061612</v>
      </c>
      <c r="E239" s="110">
        <v>1.8414419848081669</v>
      </c>
      <c r="F239" s="110">
        <v>1.8490740249255702</v>
      </c>
      <c r="G239" s="110">
        <v>1.8591351292716005</v>
      </c>
      <c r="H239" s="110">
        <v>1.8968880901072418</v>
      </c>
      <c r="I239" s="110">
        <v>1.8699779398138534</v>
      </c>
      <c r="J239" s="110">
        <v>1.8959818793255121</v>
      </c>
      <c r="K239" s="110">
        <v>2.015216014690099</v>
      </c>
      <c r="L239" s="110">
        <v>2.0972758037751831</v>
      </c>
      <c r="M239" s="110">
        <v>2.0969776869238981</v>
      </c>
      <c r="N239" s="110">
        <v>2.1815546666717296</v>
      </c>
      <c r="O239" s="110">
        <v>2.1525462818530889</v>
      </c>
      <c r="P239" s="110">
        <v>2.130277179314132</v>
      </c>
      <c r="Q239" s="110">
        <v>2.0911591790242361</v>
      </c>
      <c r="R239" s="110">
        <v>2.0973590510594198</v>
      </c>
      <c r="S239" s="110">
        <v>2.062455379167528</v>
      </c>
      <c r="T239" s="110">
        <v>2.0706341664106658</v>
      </c>
      <c r="U239" s="110">
        <v>2.0594149736798819</v>
      </c>
      <c r="V239" s="110">
        <v>2.7000703682685567</v>
      </c>
      <c r="W239" s="110">
        <v>2.6258506246490128</v>
      </c>
      <c r="X239" s="110">
        <v>2.4288784532067664</v>
      </c>
      <c r="Y239" s="110">
        <v>2.2468837584795152</v>
      </c>
      <c r="DA239" s="60" t="s">
        <v>2914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147.84785656447303</v>
      </c>
      <c r="C241" s="118">
        <f t="shared" si="98"/>
        <v>158.84302869533272</v>
      </c>
      <c r="D241" s="118">
        <f t="shared" si="98"/>
        <v>160.12136350797641</v>
      </c>
      <c r="E241" s="118">
        <f t="shared" si="98"/>
        <v>165.62775129780658</v>
      </c>
      <c r="F241" s="118">
        <f t="shared" si="98"/>
        <v>157.50773622388235</v>
      </c>
      <c r="G241" s="118">
        <f t="shared" si="98"/>
        <v>158.71577387933903</v>
      </c>
      <c r="H241" s="118">
        <f t="shared" si="98"/>
        <v>160.61024328961878</v>
      </c>
      <c r="I241" s="118">
        <f t="shared" si="98"/>
        <v>158.01902390343534</v>
      </c>
      <c r="J241" s="118">
        <f t="shared" si="98"/>
        <v>153.09291912630084</v>
      </c>
      <c r="K241" s="118">
        <f t="shared" si="98"/>
        <v>164.34571910749466</v>
      </c>
      <c r="L241" s="118">
        <f t="shared" si="98"/>
        <v>182.25379527855054</v>
      </c>
      <c r="M241" s="118">
        <f t="shared" si="98"/>
        <v>162.91208348425513</v>
      </c>
      <c r="N241" s="118">
        <f t="shared" si="98"/>
        <v>174.87896516451355</v>
      </c>
      <c r="O241" s="118">
        <f t="shared" si="98"/>
        <v>164.88468870855206</v>
      </c>
      <c r="P241" s="118">
        <f t="shared" si="98"/>
        <v>160.68016446338979</v>
      </c>
      <c r="Q241" s="118">
        <f t="shared" si="98"/>
        <v>153.20008124921154</v>
      </c>
      <c r="R241" s="118">
        <f t="shared" ref="R241:V241" si="99">R242+R244+R246+R255</f>
        <v>171.7826509228255</v>
      </c>
      <c r="S241" s="118">
        <f t="shared" si="99"/>
        <v>169.21411762755403</v>
      </c>
      <c r="T241" s="118">
        <f t="shared" si="99"/>
        <v>170.3552567953831</v>
      </c>
      <c r="U241" s="118">
        <f t="shared" si="99"/>
        <v>165.97915727704572</v>
      </c>
      <c r="V241" s="118">
        <f t="shared" si="99"/>
        <v>157.5544782398425</v>
      </c>
      <c r="W241" s="118">
        <f t="shared" ref="W241:Y241" si="100">W242+W244+W246+W255</f>
        <v>180.98084390409306</v>
      </c>
      <c r="X241" s="118">
        <f t="shared" si="100"/>
        <v>166.10212858190692</v>
      </c>
      <c r="Y241" s="118">
        <f t="shared" si="100"/>
        <v>164.33690679791835</v>
      </c>
      <c r="DA241" s="129" t="s">
        <v>3066</v>
      </c>
    </row>
    <row r="242" spans="1:105" ht="12" customHeight="1" x14ac:dyDescent="0.25">
      <c r="A242" s="121" t="s">
        <v>57</v>
      </c>
      <c r="B242" s="123">
        <f t="shared" ref="B242:Y242" si="101">B243</f>
        <v>131.26787629885717</v>
      </c>
      <c r="C242" s="123">
        <f t="shared" si="101"/>
        <v>142.35476869619518</v>
      </c>
      <c r="D242" s="123">
        <f t="shared" si="101"/>
        <v>143.52204567126421</v>
      </c>
      <c r="E242" s="123">
        <f t="shared" si="101"/>
        <v>149.05283168275599</v>
      </c>
      <c r="F242" s="123">
        <f t="shared" si="101"/>
        <v>141.22665201718274</v>
      </c>
      <c r="G242" s="123">
        <f t="shared" si="101"/>
        <v>141.94501208546035</v>
      </c>
      <c r="H242" s="123">
        <f t="shared" si="101"/>
        <v>143.92350511062119</v>
      </c>
      <c r="I242" s="123">
        <f t="shared" si="101"/>
        <v>141.71757102851416</v>
      </c>
      <c r="J242" s="123">
        <f t="shared" si="101"/>
        <v>136.78615744421498</v>
      </c>
      <c r="K242" s="123">
        <f t="shared" si="101"/>
        <v>147.50196750104689</v>
      </c>
      <c r="L242" s="123">
        <f t="shared" si="101"/>
        <v>164.79185877050375</v>
      </c>
      <c r="M242" s="123">
        <f t="shared" si="101"/>
        <v>145.1867510755138</v>
      </c>
      <c r="N242" s="123">
        <f t="shared" si="101"/>
        <v>157.08063130468156</v>
      </c>
      <c r="O242" s="123">
        <f t="shared" si="101"/>
        <v>147.05733248176657</v>
      </c>
      <c r="P242" s="123">
        <f t="shared" si="101"/>
        <v>143.04450800120372</v>
      </c>
      <c r="Q242" s="123">
        <f t="shared" si="101"/>
        <v>135.9247706507943</v>
      </c>
      <c r="R242" s="123">
        <f t="shared" si="101"/>
        <v>154.6743017532724</v>
      </c>
      <c r="S242" s="123">
        <f t="shared" si="101"/>
        <v>152.60260615612725</v>
      </c>
      <c r="T242" s="123">
        <f t="shared" si="101"/>
        <v>154.02784824182118</v>
      </c>
      <c r="U242" s="123">
        <f t="shared" si="101"/>
        <v>149.61648086901437</v>
      </c>
      <c r="V242" s="123">
        <f t="shared" si="101"/>
        <v>140.38554162809797</v>
      </c>
      <c r="W242" s="123">
        <f t="shared" si="101"/>
        <v>163.50635740592577</v>
      </c>
      <c r="X242" s="123">
        <f t="shared" si="101"/>
        <v>149.80804145391221</v>
      </c>
      <c r="Y242" s="123">
        <f t="shared" si="101"/>
        <v>147.85292318011395</v>
      </c>
      <c r="DA242" s="130" t="s">
        <v>3067</v>
      </c>
    </row>
    <row r="243" spans="1:105" ht="12" customHeight="1" x14ac:dyDescent="0.25">
      <c r="A243" s="97" t="s">
        <v>53</v>
      </c>
      <c r="B243" s="99">
        <v>131.26787629885717</v>
      </c>
      <c r="C243" s="99">
        <v>142.35476869619518</v>
      </c>
      <c r="D243" s="99">
        <v>143.52204567126421</v>
      </c>
      <c r="E243" s="99">
        <v>149.05283168275599</v>
      </c>
      <c r="F243" s="99">
        <v>141.22665201718274</v>
      </c>
      <c r="G243" s="99">
        <v>141.94501208546035</v>
      </c>
      <c r="H243" s="99">
        <v>143.92350511062119</v>
      </c>
      <c r="I243" s="99">
        <v>141.71757102851416</v>
      </c>
      <c r="J243" s="99">
        <v>136.78615744421498</v>
      </c>
      <c r="K243" s="99">
        <v>147.50196750104689</v>
      </c>
      <c r="L243" s="99">
        <v>164.79185877050375</v>
      </c>
      <c r="M243" s="99">
        <v>145.1867510755138</v>
      </c>
      <c r="N243" s="99">
        <v>157.08063130468156</v>
      </c>
      <c r="O243" s="99">
        <v>147.05733248176657</v>
      </c>
      <c r="P243" s="99">
        <v>143.04450800120372</v>
      </c>
      <c r="Q243" s="99">
        <v>135.9247706507943</v>
      </c>
      <c r="R243" s="99">
        <v>154.6743017532724</v>
      </c>
      <c r="S243" s="99">
        <v>152.60260615612725</v>
      </c>
      <c r="T243" s="99">
        <v>154.02784824182118</v>
      </c>
      <c r="U243" s="99">
        <v>149.61648086901437</v>
      </c>
      <c r="V243" s="99">
        <v>140.38554162809797</v>
      </c>
      <c r="W243" s="99">
        <v>163.50635740592577</v>
      </c>
      <c r="X243" s="99">
        <v>149.80804145391221</v>
      </c>
      <c r="Y243" s="99">
        <v>147.85292318011395</v>
      </c>
      <c r="DA243" s="63" t="s">
        <v>3068</v>
      </c>
    </row>
    <row r="244" spans="1:105" ht="12" customHeight="1" x14ac:dyDescent="0.25">
      <c r="A244" s="121" t="s">
        <v>92</v>
      </c>
      <c r="B244" s="123">
        <f t="shared" ref="B244:Y244" si="102">B245</f>
        <v>0.94215111462221868</v>
      </c>
      <c r="C244" s="123">
        <f t="shared" si="102"/>
        <v>1.0303914785645838</v>
      </c>
      <c r="D244" s="123">
        <f t="shared" si="102"/>
        <v>1.1109001916631915</v>
      </c>
      <c r="E244" s="123">
        <f t="shared" si="102"/>
        <v>1.3477056208895597</v>
      </c>
      <c r="F244" s="123">
        <f t="shared" si="102"/>
        <v>1.1344848424420155</v>
      </c>
      <c r="G244" s="123">
        <f t="shared" si="102"/>
        <v>1.1613547070934398</v>
      </c>
      <c r="H244" s="123">
        <f t="shared" si="102"/>
        <v>1.2220867045316925</v>
      </c>
      <c r="I244" s="123">
        <f t="shared" si="102"/>
        <v>1.2772571799145231</v>
      </c>
      <c r="J244" s="123">
        <f t="shared" si="102"/>
        <v>1.4246946940314662</v>
      </c>
      <c r="K244" s="123">
        <f t="shared" si="102"/>
        <v>1.4864800911399281</v>
      </c>
      <c r="L244" s="123">
        <f t="shared" si="102"/>
        <v>2.0949651867268915</v>
      </c>
      <c r="M244" s="123">
        <f t="shared" si="102"/>
        <v>1.7727806857639785</v>
      </c>
      <c r="N244" s="123">
        <f t="shared" si="102"/>
        <v>1.8624277241700089</v>
      </c>
      <c r="O244" s="123">
        <f t="shared" si="102"/>
        <v>1.9690818119769498</v>
      </c>
      <c r="P244" s="123">
        <f t="shared" si="102"/>
        <v>2.1319144791827238</v>
      </c>
      <c r="Q244" s="123">
        <f t="shared" si="102"/>
        <v>1.9952307824367663</v>
      </c>
      <c r="R244" s="123">
        <f t="shared" si="102"/>
        <v>1.9216459205970797</v>
      </c>
      <c r="S244" s="123">
        <f t="shared" si="102"/>
        <v>1.8584757858050076</v>
      </c>
      <c r="T244" s="123">
        <f t="shared" si="102"/>
        <v>1.9340496284375013</v>
      </c>
      <c r="U244" s="123">
        <f t="shared" si="102"/>
        <v>2.2359755485228008</v>
      </c>
      <c r="V244" s="123">
        <f t="shared" si="102"/>
        <v>2.5656898882007542</v>
      </c>
      <c r="W244" s="123">
        <f t="shared" si="102"/>
        <v>3.2370842821878769</v>
      </c>
      <c r="X244" s="123">
        <f t="shared" si="102"/>
        <v>2.9492003294524713</v>
      </c>
      <c r="Y244" s="123">
        <f t="shared" si="102"/>
        <v>3.1947446271129731</v>
      </c>
      <c r="DA244" s="130" t="s">
        <v>3069</v>
      </c>
    </row>
    <row r="245" spans="1:105" ht="12" customHeight="1" x14ac:dyDescent="0.25">
      <c r="A245" s="97" t="s">
        <v>53</v>
      </c>
      <c r="B245" s="99">
        <f>RES_hhdet_tess!B165</f>
        <v>0.94215111462221868</v>
      </c>
      <c r="C245" s="99">
        <f>RES_hhdet_tess!C165</f>
        <v>1.0303914785645838</v>
      </c>
      <c r="D245" s="99">
        <f>RES_hhdet_tess!D165</f>
        <v>1.1109001916631915</v>
      </c>
      <c r="E245" s="99">
        <f>RES_hhdet_tess!E165</f>
        <v>1.3477056208895597</v>
      </c>
      <c r="F245" s="99">
        <f>RES_hhdet_tess!F165</f>
        <v>1.1344848424420155</v>
      </c>
      <c r="G245" s="99">
        <f>RES_hhdet_tess!G165</f>
        <v>1.1613547070934398</v>
      </c>
      <c r="H245" s="99">
        <f>RES_hhdet_tess!H165</f>
        <v>1.2220867045316925</v>
      </c>
      <c r="I245" s="99">
        <f>RES_hhdet_tess!I165</f>
        <v>1.2772571799145231</v>
      </c>
      <c r="J245" s="99">
        <f>RES_hhdet_tess!J165</f>
        <v>1.4246946940314662</v>
      </c>
      <c r="K245" s="99">
        <f>RES_hhdet_tess!K165</f>
        <v>1.4864800911399281</v>
      </c>
      <c r="L245" s="99">
        <f>RES_hhdet_tess!L165</f>
        <v>2.0949651867268915</v>
      </c>
      <c r="M245" s="99">
        <f>RES_hhdet_tess!M165</f>
        <v>1.7727806857639785</v>
      </c>
      <c r="N245" s="99">
        <f>RES_hhdet_tess!N165</f>
        <v>1.8624277241700089</v>
      </c>
      <c r="O245" s="99">
        <f>RES_hhdet_tess!O165</f>
        <v>1.9690818119769498</v>
      </c>
      <c r="P245" s="99">
        <f>RES_hhdet_tess!P165</f>
        <v>2.1319144791827238</v>
      </c>
      <c r="Q245" s="99">
        <f>RES_hhdet_tess!Q165</f>
        <v>1.9952307824367663</v>
      </c>
      <c r="R245" s="99">
        <f>RES_hhdet_tess!R165</f>
        <v>1.9216459205970797</v>
      </c>
      <c r="S245" s="99">
        <f>RES_hhdet_tess!S165</f>
        <v>1.8584757858050076</v>
      </c>
      <c r="T245" s="99">
        <f>RES_hhdet_tess!T165</f>
        <v>1.9340496284375013</v>
      </c>
      <c r="U245" s="99">
        <f>RES_hhdet_tess!U165</f>
        <v>2.2359755485228008</v>
      </c>
      <c r="V245" s="99">
        <f>RES_hhdet_tess!V165</f>
        <v>2.5656898882007542</v>
      </c>
      <c r="W245" s="99">
        <f>RES_hhdet_tess!W165</f>
        <v>3.2370842821878769</v>
      </c>
      <c r="X245" s="99">
        <f>RES_hhdet_tess!X165</f>
        <v>2.9492003294524713</v>
      </c>
      <c r="Y245" s="99">
        <f>RES_hhdet_tess!Y165</f>
        <v>3.1947446271129731</v>
      </c>
      <c r="DA245" s="63" t="s">
        <v>3070</v>
      </c>
    </row>
    <row r="246" spans="1:105" ht="12" customHeight="1" x14ac:dyDescent="0.25">
      <c r="A246" s="121" t="s">
        <v>55</v>
      </c>
      <c r="B246" s="123">
        <v>14.251711128329823</v>
      </c>
      <c r="C246" s="123">
        <v>14.031767726847274</v>
      </c>
      <c r="D246" s="123">
        <v>14.061950049153758</v>
      </c>
      <c r="E246" s="123">
        <v>13.783623001745367</v>
      </c>
      <c r="F246" s="123">
        <v>13.720909213867582</v>
      </c>
      <c r="G246" s="123">
        <v>14.136945042863225</v>
      </c>
      <c r="H246" s="123">
        <v>14.044203757375596</v>
      </c>
      <c r="I246" s="123">
        <v>13.589672018018227</v>
      </c>
      <c r="J246" s="123">
        <v>13.378755021212729</v>
      </c>
      <c r="K246" s="123">
        <v>13.738602087494487</v>
      </c>
      <c r="L246" s="123">
        <v>13.730193123680609</v>
      </c>
      <c r="M246" s="123">
        <v>14.315266813282232</v>
      </c>
      <c r="N246" s="123">
        <v>14.246890578592417</v>
      </c>
      <c r="O246" s="123">
        <v>14.155344558837989</v>
      </c>
      <c r="P246" s="123">
        <v>13.818215326931252</v>
      </c>
      <c r="Q246" s="123">
        <v>13.591946107750747</v>
      </c>
      <c r="R246" s="123">
        <v>13.507519880417174</v>
      </c>
      <c r="S246" s="123">
        <v>13.077358813633285</v>
      </c>
      <c r="T246" s="123">
        <v>12.683239643838291</v>
      </c>
      <c r="U246" s="123">
        <v>12.39816433793497</v>
      </c>
      <c r="V246" s="123">
        <v>12.308503094320416</v>
      </c>
      <c r="W246" s="123">
        <v>11.971353227637062</v>
      </c>
      <c r="X246" s="123">
        <v>11.233504342528741</v>
      </c>
      <c r="Y246" s="123">
        <v>11.320893426193223</v>
      </c>
      <c r="DA246" s="130" t="s">
        <v>3071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3072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X248" s="99">
        <v>0</v>
      </c>
      <c r="Y248" s="99">
        <v>0</v>
      </c>
      <c r="DA248" s="63" t="s">
        <v>3073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X249" s="102">
        <v>0</v>
      </c>
      <c r="Y249" s="102">
        <v>0</v>
      </c>
      <c r="DA249" s="131" t="s">
        <v>3074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X250" s="105">
        <v>0</v>
      </c>
      <c r="Y250" s="105">
        <v>0</v>
      </c>
      <c r="DA250" s="132" t="s">
        <v>3075</v>
      </c>
    </row>
    <row r="251" spans="1:105" ht="12" customHeight="1" x14ac:dyDescent="0.25">
      <c r="A251" s="106" t="s">
        <v>122</v>
      </c>
      <c r="B251" s="102">
        <v>14.251711128329827</v>
      </c>
      <c r="C251" s="102">
        <v>14.031768010079182</v>
      </c>
      <c r="D251" s="102">
        <v>14.061949037939527</v>
      </c>
      <c r="E251" s="102">
        <v>13.783618742524663</v>
      </c>
      <c r="F251" s="102">
        <v>13.720909744423786</v>
      </c>
      <c r="G251" s="102">
        <v>14.136957302955896</v>
      </c>
      <c r="H251" s="102">
        <v>14.044249665319514</v>
      </c>
      <c r="I251" s="102">
        <v>13.58972777094467</v>
      </c>
      <c r="J251" s="102">
        <v>13.378905904800144</v>
      </c>
      <c r="K251" s="102">
        <v>13.738720984951394</v>
      </c>
      <c r="L251" s="102">
        <v>13.730290013451414</v>
      </c>
      <c r="M251" s="102">
        <v>14.315311334252229</v>
      </c>
      <c r="N251" s="102">
        <v>14.246926873442636</v>
      </c>
      <c r="O251" s="102">
        <v>14.15543225785134</v>
      </c>
      <c r="P251" s="102">
        <v>13.818366605199296</v>
      </c>
      <c r="Q251" s="102">
        <v>13.5922130246644</v>
      </c>
      <c r="R251" s="102">
        <v>13.508056699489041</v>
      </c>
      <c r="S251" s="102">
        <v>13.077874476879936</v>
      </c>
      <c r="T251" s="102">
        <v>12.683840530239396</v>
      </c>
      <c r="U251" s="102">
        <v>12.398683483506105</v>
      </c>
      <c r="V251" s="102">
        <v>12.309018095219816</v>
      </c>
      <c r="W251" s="102">
        <v>11.971816450267635</v>
      </c>
      <c r="X251" s="102">
        <v>11.233964300270218</v>
      </c>
      <c r="Y251" s="102">
        <v>11.321301789818648</v>
      </c>
      <c r="DA251" s="131" t="s">
        <v>3076</v>
      </c>
    </row>
    <row r="252" spans="1:105" ht="12" customHeight="1" x14ac:dyDescent="0.25">
      <c r="A252" s="107" t="s">
        <v>121</v>
      </c>
      <c r="B252" s="105">
        <v>14.251711128329823</v>
      </c>
      <c r="C252" s="105">
        <v>14.031749778233319</v>
      </c>
      <c r="D252" s="105">
        <v>14.062015064774043</v>
      </c>
      <c r="E252" s="105">
        <v>13.783904129362707</v>
      </c>
      <c r="F252" s="105">
        <v>13.720874867452865</v>
      </c>
      <c r="G252" s="105">
        <v>14.136206930739371</v>
      </c>
      <c r="H252" s="105">
        <v>14.042056568930214</v>
      </c>
      <c r="I252" s="105">
        <v>13.58724385981899</v>
      </c>
      <c r="J252" s="105">
        <v>13.37307148683016</v>
      </c>
      <c r="K252" s="105">
        <v>13.734353896404027</v>
      </c>
      <c r="L252" s="105">
        <v>13.727015191447586</v>
      </c>
      <c r="M252" s="105">
        <v>14.313885739672957</v>
      </c>
      <c r="N252" s="105">
        <v>14.245845073648194</v>
      </c>
      <c r="O252" s="105">
        <v>14.153022856979458</v>
      </c>
      <c r="P252" s="105">
        <v>13.814525145645103</v>
      </c>
      <c r="Q252" s="105">
        <v>13.585844655508973</v>
      </c>
      <c r="R252" s="105">
        <v>13.496738987422857</v>
      </c>
      <c r="S252" s="105">
        <v>13.06800794522883</v>
      </c>
      <c r="T252" s="105">
        <v>12.673673029483501</v>
      </c>
      <c r="U252" s="105">
        <v>12.390566344115472</v>
      </c>
      <c r="V252" s="105">
        <v>12.301538629008531</v>
      </c>
      <c r="W252" s="105">
        <v>11.965327057664913</v>
      </c>
      <c r="X252" s="105">
        <v>11.22771944736259</v>
      </c>
      <c r="Y252" s="105">
        <v>11.315961513596749</v>
      </c>
      <c r="DA252" s="132" t="s">
        <v>3077</v>
      </c>
    </row>
    <row r="253" spans="1:105" ht="12" customHeight="1" x14ac:dyDescent="0.25">
      <c r="A253" s="108" t="s">
        <v>53</v>
      </c>
      <c r="B253" s="99">
        <v>11.462946122205079</v>
      </c>
      <c r="C253" s="99">
        <v>11.199262665141562</v>
      </c>
      <c r="D253" s="99">
        <v>11.251600782773949</v>
      </c>
      <c r="E253" s="99">
        <v>10.97780175148722</v>
      </c>
      <c r="F253" s="99">
        <v>10.942101977780624</v>
      </c>
      <c r="G253" s="99">
        <v>11.322237766749002</v>
      </c>
      <c r="H253" s="99">
        <v>11.237460530643043</v>
      </c>
      <c r="I253" s="99">
        <v>11.027844551717042</v>
      </c>
      <c r="J253" s="99">
        <v>10.750553141190446</v>
      </c>
      <c r="K253" s="99">
        <v>11.045174961738191</v>
      </c>
      <c r="L253" s="99">
        <v>11.004188937655959</v>
      </c>
      <c r="M253" s="99">
        <v>11.516678896262663</v>
      </c>
      <c r="N253" s="99">
        <v>11.450884943408207</v>
      </c>
      <c r="O253" s="99">
        <v>11.360809687893701</v>
      </c>
      <c r="P253" s="99">
        <v>11.097681657727685</v>
      </c>
      <c r="Q253" s="99">
        <v>10.896694445129025</v>
      </c>
      <c r="R253" s="99">
        <v>10.854272528035718</v>
      </c>
      <c r="S253" s="99">
        <v>10.510490060953096</v>
      </c>
      <c r="T253" s="99">
        <v>10.203639972893489</v>
      </c>
      <c r="U253" s="99">
        <v>9.964941616207339</v>
      </c>
      <c r="V253" s="99">
        <v>9.8835353950461133</v>
      </c>
      <c r="W253" s="99">
        <v>9.503827309269548</v>
      </c>
      <c r="X253" s="99">
        <v>8.9162362036024003</v>
      </c>
      <c r="Y253" s="99">
        <v>9.1325665840156152</v>
      </c>
      <c r="DA253" s="63" t="s">
        <v>3078</v>
      </c>
    </row>
    <row r="254" spans="1:105" ht="12" customHeight="1" x14ac:dyDescent="0.25">
      <c r="A254" s="108" t="s">
        <v>52</v>
      </c>
      <c r="B254" s="99">
        <v>2.788765006124744</v>
      </c>
      <c r="C254" s="99">
        <v>2.8324871130917577</v>
      </c>
      <c r="D254" s="99">
        <v>2.8104142820000959</v>
      </c>
      <c r="E254" s="99">
        <v>2.8061023778754905</v>
      </c>
      <c r="F254" s="99">
        <v>2.778772889672239</v>
      </c>
      <c r="G254" s="99">
        <v>2.8139691639903686</v>
      </c>
      <c r="H254" s="99">
        <v>2.8045960382871717</v>
      </c>
      <c r="I254" s="99">
        <v>2.5593993081019475</v>
      </c>
      <c r="J254" s="99">
        <v>2.6225183456397114</v>
      </c>
      <c r="K254" s="99">
        <v>2.6891789346658355</v>
      </c>
      <c r="L254" s="99">
        <v>2.7228262537916277</v>
      </c>
      <c r="M254" s="99">
        <v>2.7972068434102946</v>
      </c>
      <c r="N254" s="99">
        <v>2.7949601302399869</v>
      </c>
      <c r="O254" s="99">
        <v>2.7922131690857581</v>
      </c>
      <c r="P254" s="99">
        <v>2.7168434879174161</v>
      </c>
      <c r="Q254" s="99">
        <v>2.6891502103799496</v>
      </c>
      <c r="R254" s="99">
        <v>2.6424664593871388</v>
      </c>
      <c r="S254" s="99">
        <v>2.5575178842757356</v>
      </c>
      <c r="T254" s="99">
        <v>2.4700330565900108</v>
      </c>
      <c r="U254" s="99">
        <v>2.4256247279081347</v>
      </c>
      <c r="V254" s="99">
        <v>2.418003233962418</v>
      </c>
      <c r="W254" s="99">
        <v>2.461499748395366</v>
      </c>
      <c r="X254" s="99">
        <v>2.3114832437601884</v>
      </c>
      <c r="Y254" s="99">
        <v>2.1833949295811372</v>
      </c>
      <c r="DA254" s="63" t="s">
        <v>3079</v>
      </c>
    </row>
    <row r="255" spans="1:105" ht="12" customHeight="1" x14ac:dyDescent="0.25">
      <c r="A255" s="121" t="s">
        <v>54</v>
      </c>
      <c r="B255" s="123">
        <v>1.3861180226638192</v>
      </c>
      <c r="C255" s="123">
        <v>1.4261007937256929</v>
      </c>
      <c r="D255" s="123">
        <v>1.4264675958952426</v>
      </c>
      <c r="E255" s="123">
        <v>1.4435909924156627</v>
      </c>
      <c r="F255" s="123">
        <v>1.4256901503900206</v>
      </c>
      <c r="G255" s="123">
        <v>1.4724620439220042</v>
      </c>
      <c r="H255" s="123">
        <v>1.4204477170902912</v>
      </c>
      <c r="I255" s="123">
        <v>1.434523676988416</v>
      </c>
      <c r="J255" s="123">
        <v>1.5033119668416681</v>
      </c>
      <c r="K255" s="123">
        <v>1.6186694278133575</v>
      </c>
      <c r="L255" s="123">
        <v>1.6367781976393143</v>
      </c>
      <c r="M255" s="123">
        <v>1.6372849096951145</v>
      </c>
      <c r="N255" s="123">
        <v>1.689015557069562</v>
      </c>
      <c r="O255" s="123">
        <v>1.7029298559705499</v>
      </c>
      <c r="P255" s="123">
        <v>1.6855266560720892</v>
      </c>
      <c r="Q255" s="123">
        <v>1.6881337082297265</v>
      </c>
      <c r="R255" s="123">
        <v>1.6791833685388542</v>
      </c>
      <c r="S255" s="123">
        <v>1.6756768719884929</v>
      </c>
      <c r="T255" s="123">
        <v>1.7101192812861341</v>
      </c>
      <c r="U255" s="123">
        <v>1.7285365215735886</v>
      </c>
      <c r="V255" s="123">
        <v>2.2947436292233432</v>
      </c>
      <c r="W255" s="123">
        <v>2.266048988342368</v>
      </c>
      <c r="X255" s="123">
        <v>2.1113824560134917</v>
      </c>
      <c r="Y255" s="123">
        <v>1.9683455644981835</v>
      </c>
      <c r="DA255" s="130" t="s">
        <v>3080</v>
      </c>
    </row>
    <row r="256" spans="1:105" ht="12" customHeight="1" x14ac:dyDescent="0.25">
      <c r="A256" s="97" t="s">
        <v>50</v>
      </c>
      <c r="B256" s="99">
        <v>1.0209003338872715</v>
      </c>
      <c r="C256" s="99">
        <v>1.5775423287298571</v>
      </c>
      <c r="D256" s="99">
        <v>1.4843631396270323</v>
      </c>
      <c r="E256" s="99">
        <v>1.6863503293582884</v>
      </c>
      <c r="F256" s="99">
        <v>1.4383752991456562</v>
      </c>
      <c r="G256" s="99">
        <v>1.7734652280936345</v>
      </c>
      <c r="H256" s="99">
        <v>0.9279441438175533</v>
      </c>
      <c r="I256" s="99">
        <v>1.2323700573619869</v>
      </c>
      <c r="J256" s="99">
        <v>1.729794456180791</v>
      </c>
      <c r="K256" s="99">
        <v>2.0245477841462085</v>
      </c>
      <c r="L256" s="99">
        <v>1.587891136028813</v>
      </c>
      <c r="M256" s="99">
        <v>1.5286812176337206</v>
      </c>
      <c r="N256" s="99">
        <v>1.2754713352174749</v>
      </c>
      <c r="O256" s="99">
        <v>1.7348628272438338</v>
      </c>
      <c r="P256" s="99">
        <v>1.6488249510102813</v>
      </c>
      <c r="Q256" s="99">
        <v>2.0216921655920372</v>
      </c>
      <c r="R256" s="99">
        <v>1.6023016075173613</v>
      </c>
      <c r="S256" s="99">
        <v>1.6475697300845109</v>
      </c>
      <c r="T256" s="99">
        <v>1.7111748036578363</v>
      </c>
      <c r="U256" s="99">
        <v>1.7528000859320934</v>
      </c>
      <c r="V256" s="99">
        <v>2.2698287586166046</v>
      </c>
      <c r="W256" s="99">
        <v>2.3920621558190227</v>
      </c>
      <c r="X256" s="99">
        <v>2.1326608488297238</v>
      </c>
      <c r="Y256" s="99">
        <v>1.8301846210954238</v>
      </c>
      <c r="DA256" s="63" t="s">
        <v>3081</v>
      </c>
    </row>
    <row r="257" spans="1:105" ht="12" customHeight="1" x14ac:dyDescent="0.25">
      <c r="A257" s="109" t="s">
        <v>120</v>
      </c>
      <c r="B257" s="110">
        <v>1.4263848962196237</v>
      </c>
      <c r="C257" s="110">
        <v>1.4085053631862388</v>
      </c>
      <c r="D257" s="110">
        <v>1.4194480883735974</v>
      </c>
      <c r="E257" s="110">
        <v>1.4129831018749324</v>
      </c>
      <c r="F257" s="110">
        <v>1.4241640669408533</v>
      </c>
      <c r="G257" s="110">
        <v>1.4377954576222249</v>
      </c>
      <c r="H257" s="110">
        <v>1.4736292811548868</v>
      </c>
      <c r="I257" s="110">
        <v>1.4560819742418214</v>
      </c>
      <c r="J257" s="110">
        <v>1.4779943494882717</v>
      </c>
      <c r="K257" s="110">
        <v>1.573887591208339</v>
      </c>
      <c r="L257" s="110">
        <v>1.6415820171376225</v>
      </c>
      <c r="M257" s="110">
        <v>1.6457828707300968</v>
      </c>
      <c r="N257" s="110">
        <v>1.7175402787388288</v>
      </c>
      <c r="O257" s="110">
        <v>1.7008078786170824</v>
      </c>
      <c r="P257" s="110">
        <v>1.6880264449794569</v>
      </c>
      <c r="Q257" s="110">
        <v>1.6652906466610942</v>
      </c>
      <c r="R257" s="110">
        <v>1.6845797581658484</v>
      </c>
      <c r="S257" s="110">
        <v>1.67755306076472</v>
      </c>
      <c r="T257" s="110">
        <v>1.7100539165083404</v>
      </c>
      <c r="U257" s="110">
        <v>1.727090942868138</v>
      </c>
      <c r="V257" s="110">
        <v>2.2961641050064125</v>
      </c>
      <c r="W257" s="110">
        <v>2.2592727540837836</v>
      </c>
      <c r="X257" s="110">
        <v>2.1103410512768992</v>
      </c>
      <c r="Y257" s="110">
        <v>1.9742962059990332</v>
      </c>
      <c r="DA257" s="60" t="s">
        <v>3082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3.7435000881560328E-2</v>
      </c>
      <c r="C259" s="118">
        <f t="shared" si="103"/>
        <v>6.052576136077522E-2</v>
      </c>
      <c r="D259" s="118">
        <f t="shared" si="103"/>
        <v>5.906015922088112E-2</v>
      </c>
      <c r="E259" s="118">
        <f t="shared" si="103"/>
        <v>6.9358017679186507E-2</v>
      </c>
      <c r="F259" s="118">
        <f t="shared" si="103"/>
        <v>5.6660172570452652E-2</v>
      </c>
      <c r="G259" s="118">
        <f t="shared" si="103"/>
        <v>6.7081810742737294E-2</v>
      </c>
      <c r="H259" s="118">
        <f t="shared" si="103"/>
        <v>3.3066317941804209E-2</v>
      </c>
      <c r="I259" s="118">
        <f t="shared" si="103"/>
        <v>4.3387189599359798E-2</v>
      </c>
      <c r="J259" s="118">
        <f t="shared" si="103"/>
        <v>6.3532339983745537E-2</v>
      </c>
      <c r="K259" s="118">
        <f t="shared" si="103"/>
        <v>7.3474890216592356E-2</v>
      </c>
      <c r="L259" s="118">
        <f t="shared" si="103"/>
        <v>5.1881156413524608E-2</v>
      </c>
      <c r="M259" s="118">
        <f t="shared" si="103"/>
        <v>4.0506973741886457E-2</v>
      </c>
      <c r="N259" s="118">
        <f t="shared" si="103"/>
        <v>3.0048307197800755E-2</v>
      </c>
      <c r="O259" s="118">
        <f t="shared" si="103"/>
        <v>3.9461791840916631E-2</v>
      </c>
      <c r="P259" s="118">
        <f t="shared" si="103"/>
        <v>3.8377322547154487E-2</v>
      </c>
      <c r="Q259" s="118">
        <f t="shared" si="103"/>
        <v>4.728656320243399E-2</v>
      </c>
      <c r="R259" s="118">
        <f t="shared" ref="R259:V259" si="104">R260+R262+R264+R273</f>
        <v>3.8331166133753501E-2</v>
      </c>
      <c r="S259" s="118">
        <f t="shared" si="104"/>
        <v>3.7582789214769749E-2</v>
      </c>
      <c r="T259" s="118">
        <f t="shared" si="104"/>
        <v>3.6359543303016856E-2</v>
      </c>
      <c r="U259" s="118">
        <f t="shared" si="104"/>
        <v>3.5886947849118486E-2</v>
      </c>
      <c r="V259" s="118">
        <f t="shared" si="104"/>
        <v>4.4537305906509131E-2</v>
      </c>
      <c r="W259" s="118">
        <f t="shared" ref="W259:Y259" si="105">W260+W262+W264+W273</f>
        <v>4.4354359707708478E-2</v>
      </c>
      <c r="X259" s="118">
        <f t="shared" si="105"/>
        <v>3.611920458143713E-2</v>
      </c>
      <c r="Y259" s="118">
        <f t="shared" si="105"/>
        <v>2.740157551368877E-2</v>
      </c>
      <c r="DA259" s="129" t="s">
        <v>3234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3235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3236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3237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3238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X264" s="123">
        <v>0</v>
      </c>
      <c r="Y264" s="123">
        <v>0</v>
      </c>
      <c r="DA264" s="130" t="s">
        <v>3239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X265" s="99">
        <v>0</v>
      </c>
      <c r="Y265" s="99">
        <v>0</v>
      </c>
      <c r="DA265" s="63" t="s">
        <v>3240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3241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3242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3243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3244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3245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3246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3247</v>
      </c>
    </row>
    <row r="273" spans="1:105" ht="12" customHeight="1" x14ac:dyDescent="0.25">
      <c r="A273" s="121" t="s">
        <v>54</v>
      </c>
      <c r="B273" s="123">
        <v>3.7435000881560328E-2</v>
      </c>
      <c r="C273" s="123">
        <v>6.052576136077522E-2</v>
      </c>
      <c r="D273" s="123">
        <v>5.906015922088112E-2</v>
      </c>
      <c r="E273" s="123">
        <v>6.9358017679186507E-2</v>
      </c>
      <c r="F273" s="123">
        <v>5.6660172570452652E-2</v>
      </c>
      <c r="G273" s="123">
        <v>6.7081810742737294E-2</v>
      </c>
      <c r="H273" s="123">
        <v>3.3066317941804209E-2</v>
      </c>
      <c r="I273" s="123">
        <v>4.3387189599359798E-2</v>
      </c>
      <c r="J273" s="123">
        <v>6.3532339983745537E-2</v>
      </c>
      <c r="K273" s="123">
        <v>7.3474890216592356E-2</v>
      </c>
      <c r="L273" s="123">
        <v>5.1881156413524608E-2</v>
      </c>
      <c r="M273" s="123">
        <v>4.0506973741886457E-2</v>
      </c>
      <c r="N273" s="123">
        <v>3.0048307197800755E-2</v>
      </c>
      <c r="O273" s="123">
        <v>3.9461791840916631E-2</v>
      </c>
      <c r="P273" s="123">
        <v>3.8377322547154487E-2</v>
      </c>
      <c r="Q273" s="123">
        <v>4.728656320243399E-2</v>
      </c>
      <c r="R273" s="123">
        <v>3.8331166133753501E-2</v>
      </c>
      <c r="S273" s="123">
        <v>3.7582789214769749E-2</v>
      </c>
      <c r="T273" s="123">
        <v>3.6359543303016856E-2</v>
      </c>
      <c r="U273" s="123">
        <v>3.5886947849118486E-2</v>
      </c>
      <c r="V273" s="123">
        <v>4.4537305906509131E-2</v>
      </c>
      <c r="W273" s="123">
        <v>4.4354359707708478E-2</v>
      </c>
      <c r="X273" s="123">
        <v>3.611920458143713E-2</v>
      </c>
      <c r="Y273" s="123">
        <v>2.740157551368877E-2</v>
      </c>
      <c r="DA273" s="130" t="s">
        <v>3248</v>
      </c>
    </row>
    <row r="274" spans="1:105" ht="12" customHeight="1" x14ac:dyDescent="0.25">
      <c r="A274" s="97" t="s">
        <v>50</v>
      </c>
      <c r="B274" s="99">
        <v>0.37696780524403595</v>
      </c>
      <c r="C274" s="99">
        <v>0.58146295509515888</v>
      </c>
      <c r="D274" s="99">
        <v>0.5461769577192217</v>
      </c>
      <c r="E274" s="99">
        <v>0.61945493994334866</v>
      </c>
      <c r="F274" s="99">
        <v>0.52763226650700712</v>
      </c>
      <c r="G274" s="99">
        <v>0.64954004470190918</v>
      </c>
      <c r="H274" s="99">
        <v>0.33928671645303599</v>
      </c>
      <c r="I274" s="99">
        <v>0.45023181743949631</v>
      </c>
      <c r="J274" s="99">
        <v>0.63187028080217034</v>
      </c>
      <c r="K274" s="99">
        <v>0.73941157199853536</v>
      </c>
      <c r="L274" s="99">
        <v>0.57986046348481335</v>
      </c>
      <c r="M274" s="99">
        <v>0.55818490665936749</v>
      </c>
      <c r="N274" s="99">
        <v>0.46568108784910178</v>
      </c>
      <c r="O274" s="99">
        <v>0.63330991335312425</v>
      </c>
      <c r="P274" s="99">
        <v>0.60183016811988299</v>
      </c>
      <c r="Q274" s="99">
        <v>0.7377733890764393</v>
      </c>
      <c r="R274" s="99">
        <v>0.58443101400774822</v>
      </c>
      <c r="S274" s="99">
        <v>0.60060971006196218</v>
      </c>
      <c r="T274" s="99">
        <v>0.62350009019152852</v>
      </c>
      <c r="U274" s="99">
        <v>0.63823759502190536</v>
      </c>
      <c r="V274" s="99">
        <v>0.8257130408675305</v>
      </c>
      <c r="W274" s="99">
        <v>0.86918318717730347</v>
      </c>
      <c r="X274" s="99">
        <v>0.77412105562773215</v>
      </c>
      <c r="Y274" s="99">
        <v>0.66360651630080736</v>
      </c>
      <c r="DA274" s="63" t="s">
        <v>3249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3250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18.125471812734144</v>
      </c>
      <c r="D279" s="117">
        <f t="shared" si="108"/>
        <v>20.785408442355848</v>
      </c>
      <c r="E279" s="117">
        <f t="shared" si="108"/>
        <v>23.082902247811791</v>
      </c>
      <c r="F279" s="117">
        <f t="shared" si="108"/>
        <v>26.040081101247203</v>
      </c>
      <c r="G279" s="117">
        <f t="shared" si="108"/>
        <v>22.328214909334971</v>
      </c>
      <c r="H279" s="117">
        <f t="shared" si="108"/>
        <v>21.059456204064251</v>
      </c>
      <c r="I279" s="117">
        <f t="shared" si="108"/>
        <v>18.928693512014402</v>
      </c>
      <c r="J279" s="117">
        <f t="shared" si="108"/>
        <v>18.191861989836536</v>
      </c>
      <c r="K279" s="117">
        <f t="shared" si="108"/>
        <v>21.011564616047785</v>
      </c>
      <c r="L279" s="117">
        <f t="shared" si="108"/>
        <v>23.968575898431979</v>
      </c>
      <c r="M279" s="117">
        <f t="shared" si="108"/>
        <v>23.092022891880806</v>
      </c>
      <c r="N279" s="117">
        <f t="shared" si="108"/>
        <v>19.062971714474237</v>
      </c>
      <c r="O279" s="117">
        <f t="shared" si="108"/>
        <v>14.619201814110488</v>
      </c>
      <c r="P279" s="117">
        <f t="shared" si="108"/>
        <v>7.5486970172277452</v>
      </c>
      <c r="Q279" s="117">
        <f t="shared" si="108"/>
        <v>15.957896395725166</v>
      </c>
      <c r="R279" s="117">
        <f t="shared" ref="R279:V279" si="109">R280+R282+R284+R293</f>
        <v>21.054870191818409</v>
      </c>
      <c r="S279" s="117">
        <f t="shared" si="109"/>
        <v>23.452330248172174</v>
      </c>
      <c r="T279" s="117">
        <f t="shared" si="109"/>
        <v>24.611863495283941</v>
      </c>
      <c r="U279" s="117">
        <f t="shared" si="109"/>
        <v>20.217116603197052</v>
      </c>
      <c r="V279" s="117">
        <f t="shared" si="109"/>
        <v>16.409257425780801</v>
      </c>
      <c r="W279" s="117">
        <f t="shared" ref="W279:Y279" si="110">W280+W282+W284+W293</f>
        <v>13.876930362754262</v>
      </c>
      <c r="X279" s="117">
        <f t="shared" si="110"/>
        <v>5.4013289989484559</v>
      </c>
      <c r="Y279" s="117">
        <f t="shared" si="110"/>
        <v>3.3561560393432326</v>
      </c>
      <c r="DA279" s="129" t="s">
        <v>3402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16.252049156500114</v>
      </c>
      <c r="D280" s="122">
        <f t="shared" si="111"/>
        <v>18.648526577872119</v>
      </c>
      <c r="E280" s="122">
        <f t="shared" si="111"/>
        <v>20.835095796692741</v>
      </c>
      <c r="F280" s="122">
        <f t="shared" si="111"/>
        <v>23.376228915224459</v>
      </c>
      <c r="G280" s="122">
        <f t="shared" si="111"/>
        <v>20.167082744266629</v>
      </c>
      <c r="H280" s="122">
        <f t="shared" si="111"/>
        <v>19.037517122204594</v>
      </c>
      <c r="I280" s="122">
        <f t="shared" si="111"/>
        <v>17.123881206587086</v>
      </c>
      <c r="J280" s="122">
        <f t="shared" si="111"/>
        <v>16.164509234676682</v>
      </c>
      <c r="K280" s="122">
        <f t="shared" si="111"/>
        <v>18.685088116131528</v>
      </c>
      <c r="L280" s="122">
        <f t="shared" si="111"/>
        <v>21.566952058568194</v>
      </c>
      <c r="M280" s="122">
        <f t="shared" si="111"/>
        <v>20.6985871674149</v>
      </c>
      <c r="N280" s="122">
        <f t="shared" si="111"/>
        <v>17.051611076771056</v>
      </c>
      <c r="O280" s="122">
        <f t="shared" si="111"/>
        <v>12.903879518189534</v>
      </c>
      <c r="P280" s="122">
        <f t="shared" si="111"/>
        <v>6.7107321535763012</v>
      </c>
      <c r="Q280" s="122">
        <f t="shared" si="111"/>
        <v>14.008689042220237</v>
      </c>
      <c r="R280" s="122">
        <f t="shared" si="111"/>
        <v>18.696440201614333</v>
      </c>
      <c r="S280" s="122">
        <f t="shared" si="111"/>
        <v>20.548208580319553</v>
      </c>
      <c r="T280" s="122">
        <f t="shared" si="111"/>
        <v>21.604924970237089</v>
      </c>
      <c r="U280" s="122">
        <f t="shared" si="111"/>
        <v>17.070661326426436</v>
      </c>
      <c r="V280" s="122">
        <f t="shared" si="111"/>
        <v>13.981525461644377</v>
      </c>
      <c r="W280" s="122">
        <f t="shared" si="111"/>
        <v>11.708085356244707</v>
      </c>
      <c r="X280" s="122">
        <f t="shared" si="111"/>
        <v>4.1255347939957661</v>
      </c>
      <c r="Y280" s="122">
        <f t="shared" si="111"/>
        <v>2.3860181677047798</v>
      </c>
      <c r="DA280" s="130" t="s">
        <v>3403</v>
      </c>
    </row>
    <row r="281" spans="1:105" ht="12" customHeight="1" x14ac:dyDescent="0.25">
      <c r="A281" s="97" t="s">
        <v>53</v>
      </c>
      <c r="B281" s="98"/>
      <c r="C281" s="98">
        <v>16.252049156500114</v>
      </c>
      <c r="D281" s="98">
        <v>18.648526577872119</v>
      </c>
      <c r="E281" s="98">
        <v>20.835095796692741</v>
      </c>
      <c r="F281" s="98">
        <v>23.376228915224459</v>
      </c>
      <c r="G281" s="98">
        <v>20.167082744266629</v>
      </c>
      <c r="H281" s="98">
        <v>19.037517122204594</v>
      </c>
      <c r="I281" s="98">
        <v>17.123881206587086</v>
      </c>
      <c r="J281" s="98">
        <v>16.164509234676682</v>
      </c>
      <c r="K281" s="98">
        <v>18.685088116131528</v>
      </c>
      <c r="L281" s="98">
        <v>21.566952058568194</v>
      </c>
      <c r="M281" s="98">
        <v>20.6985871674149</v>
      </c>
      <c r="N281" s="98">
        <v>17.051611076771056</v>
      </c>
      <c r="O281" s="98">
        <v>12.903879518189534</v>
      </c>
      <c r="P281" s="98">
        <v>6.7107321535763012</v>
      </c>
      <c r="Q281" s="98">
        <v>14.008689042220237</v>
      </c>
      <c r="R281" s="98">
        <v>18.696440201614333</v>
      </c>
      <c r="S281" s="98">
        <v>20.548208580319553</v>
      </c>
      <c r="T281" s="98">
        <v>21.604924970237089</v>
      </c>
      <c r="U281" s="98">
        <v>17.070661326426436</v>
      </c>
      <c r="V281" s="98">
        <v>13.981525461644377</v>
      </c>
      <c r="W281" s="98">
        <v>11.708085356244707</v>
      </c>
      <c r="X281" s="98">
        <v>4.1255347939957661</v>
      </c>
      <c r="Y281" s="98">
        <v>2.3860181677047798</v>
      </c>
      <c r="DA281" s="63" t="s">
        <v>3404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4.0538193571621209E-2</v>
      </c>
      <c r="D282" s="122">
        <f t="shared" si="112"/>
        <v>4.1079851326762819E-2</v>
      </c>
      <c r="E282" s="122">
        <f t="shared" si="112"/>
        <v>3.3871833477208055E-2</v>
      </c>
      <c r="F282" s="122">
        <f t="shared" si="112"/>
        <v>4.4144628151804845E-2</v>
      </c>
      <c r="G282" s="122">
        <f t="shared" si="112"/>
        <v>5.7998646762454101E-2</v>
      </c>
      <c r="H282" s="122">
        <f t="shared" si="112"/>
        <v>4.536577563461739E-2</v>
      </c>
      <c r="I282" s="122">
        <f t="shared" si="112"/>
        <v>3.0169006160604972E-2</v>
      </c>
      <c r="J282" s="122">
        <f t="shared" si="112"/>
        <v>5.7658873475695913E-2</v>
      </c>
      <c r="K282" s="122">
        <f t="shared" si="112"/>
        <v>3.0215460386832146E-2</v>
      </c>
      <c r="L282" s="122">
        <f t="shared" si="112"/>
        <v>5.3765279066403736E-2</v>
      </c>
      <c r="M282" s="122">
        <f t="shared" si="112"/>
        <v>2.8841937135312141E-2</v>
      </c>
      <c r="N282" s="122">
        <f t="shared" si="112"/>
        <v>4.0589170155123436E-2</v>
      </c>
      <c r="O282" s="122">
        <f t="shared" si="112"/>
        <v>3.7037106648580252E-2</v>
      </c>
      <c r="P282" s="122">
        <f t="shared" si="112"/>
        <v>1.1401479214878425E-2</v>
      </c>
      <c r="Q282" s="122">
        <f t="shared" si="112"/>
        <v>3.7483334030644903E-2</v>
      </c>
      <c r="R282" s="122">
        <f t="shared" si="112"/>
        <v>2.7010070560900816E-2</v>
      </c>
      <c r="S282" s="122">
        <f t="shared" si="112"/>
        <v>2.2690362206890743E-2</v>
      </c>
      <c r="T282" s="122">
        <f t="shared" si="112"/>
        <v>4.9706305469426906E-2</v>
      </c>
      <c r="U282" s="122">
        <f t="shared" si="112"/>
        <v>5.9369873112463681E-2</v>
      </c>
      <c r="V282" s="122">
        <f t="shared" si="112"/>
        <v>9.6595071559337067E-2</v>
      </c>
      <c r="W282" s="122">
        <f t="shared" si="112"/>
        <v>9.3739008200393811E-2</v>
      </c>
      <c r="X282" s="122">
        <f t="shared" si="112"/>
        <v>1.5102485589722063E-2</v>
      </c>
      <c r="Y282" s="122">
        <f t="shared" si="112"/>
        <v>5.4419980848333958E-2</v>
      </c>
      <c r="DA282" s="130" t="s">
        <v>3405</v>
      </c>
    </row>
    <row r="283" spans="1:105" ht="12" customHeight="1" x14ac:dyDescent="0.25">
      <c r="A283" s="97" t="s">
        <v>53</v>
      </c>
      <c r="B283" s="98"/>
      <c r="C283" s="98">
        <v>4.0538193571621209E-2</v>
      </c>
      <c r="D283" s="98">
        <v>4.1079851326762819E-2</v>
      </c>
      <c r="E283" s="98">
        <v>3.3871833477208055E-2</v>
      </c>
      <c r="F283" s="98">
        <v>4.4144628151804845E-2</v>
      </c>
      <c r="G283" s="98">
        <v>5.7998646762454101E-2</v>
      </c>
      <c r="H283" s="98">
        <v>4.536577563461739E-2</v>
      </c>
      <c r="I283" s="98">
        <v>3.0169006160604972E-2</v>
      </c>
      <c r="J283" s="98">
        <v>5.7658873475695913E-2</v>
      </c>
      <c r="K283" s="98">
        <v>3.0215460386832146E-2</v>
      </c>
      <c r="L283" s="98">
        <v>5.3765279066403736E-2</v>
      </c>
      <c r="M283" s="98">
        <v>2.8841937135312141E-2</v>
      </c>
      <c r="N283" s="98">
        <v>4.0589170155123436E-2</v>
      </c>
      <c r="O283" s="98">
        <v>3.7037106648580252E-2</v>
      </c>
      <c r="P283" s="98">
        <v>1.1401479214878425E-2</v>
      </c>
      <c r="Q283" s="98">
        <v>3.7483334030644903E-2</v>
      </c>
      <c r="R283" s="98">
        <v>2.7010070560900816E-2</v>
      </c>
      <c r="S283" s="98">
        <v>2.2690362206890743E-2</v>
      </c>
      <c r="T283" s="98">
        <v>4.9706305469426906E-2</v>
      </c>
      <c r="U283" s="98">
        <v>5.9369873112463681E-2</v>
      </c>
      <c r="V283" s="98">
        <v>9.6595071559337067E-2</v>
      </c>
      <c r="W283" s="98">
        <v>9.3739008200393811E-2</v>
      </c>
      <c r="X283" s="98">
        <v>1.5102485589722063E-2</v>
      </c>
      <c r="Y283" s="98">
        <v>5.4419980848333958E-2</v>
      </c>
      <c r="DA283" s="63" t="s">
        <v>3406</v>
      </c>
    </row>
    <row r="284" spans="1:105" ht="12" customHeight="1" x14ac:dyDescent="0.25">
      <c r="A284" s="121" t="s">
        <v>55</v>
      </c>
      <c r="B284" s="122"/>
      <c r="C284" s="122">
        <v>1.6649571502901979</v>
      </c>
      <c r="D284" s="122">
        <v>1.9049312094414721</v>
      </c>
      <c r="E284" s="122">
        <v>2.005102161094805</v>
      </c>
      <c r="F284" s="122">
        <v>2.3781436935789348</v>
      </c>
      <c r="G284" s="122">
        <v>1.9082183069959704</v>
      </c>
      <c r="H284" s="122">
        <v>1.7972387173273434</v>
      </c>
      <c r="I284" s="122">
        <v>1.6068630404038362</v>
      </c>
      <c r="J284" s="122">
        <v>1.7664639957334558</v>
      </c>
      <c r="K284" s="122">
        <v>2.0519804635573191</v>
      </c>
      <c r="L284" s="122">
        <v>2.0997640466564511</v>
      </c>
      <c r="M284" s="122">
        <v>2.1239643420030347</v>
      </c>
      <c r="N284" s="122">
        <v>1.7606047443414381</v>
      </c>
      <c r="O284" s="122">
        <v>1.4942584681239999</v>
      </c>
      <c r="P284" s="122">
        <v>0.73296831949816033</v>
      </c>
      <c r="Q284" s="122">
        <v>1.6881684323127375</v>
      </c>
      <c r="R284" s="122">
        <v>2.061699790300751</v>
      </c>
      <c r="S284" s="122">
        <v>2.5430849016861048</v>
      </c>
      <c r="T284" s="122">
        <v>2.5974411364196337</v>
      </c>
      <c r="U284" s="122">
        <v>2.7003578958125578</v>
      </c>
      <c r="V284" s="122">
        <v>1.9544667622405769</v>
      </c>
      <c r="W284" s="122">
        <v>1.7308774156865407</v>
      </c>
      <c r="X284" s="122">
        <v>1.0501147200141285</v>
      </c>
      <c r="Y284" s="122">
        <v>0.77032896077814139</v>
      </c>
      <c r="DA284" s="130" t="s">
        <v>3407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X285" s="98">
        <v>0</v>
      </c>
      <c r="Y285" s="98">
        <v>0</v>
      </c>
      <c r="DA285" s="63" t="s">
        <v>3408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X286" s="98">
        <v>0</v>
      </c>
      <c r="Y286" s="98">
        <v>0</v>
      </c>
      <c r="DA286" s="63" t="s">
        <v>3409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X287" s="101">
        <v>0</v>
      </c>
      <c r="Y287" s="101">
        <v>0</v>
      </c>
      <c r="DA287" s="131" t="s">
        <v>3410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X288" s="104">
        <v>0</v>
      </c>
      <c r="Y288" s="104">
        <v>0</v>
      </c>
      <c r="DA288" s="132" t="s">
        <v>3411</v>
      </c>
    </row>
    <row r="289" spans="1:105" ht="12" customHeight="1" x14ac:dyDescent="0.25">
      <c r="A289" s="106" t="s">
        <v>122</v>
      </c>
      <c r="B289" s="101"/>
      <c r="C289" s="101">
        <v>1.6392144454949191</v>
      </c>
      <c r="D289" s="101">
        <v>1.8797828020490666</v>
      </c>
      <c r="E289" s="101">
        <v>1.9806441430316186</v>
      </c>
      <c r="F289" s="101">
        <v>2.3395870465527375</v>
      </c>
      <c r="G289" s="101">
        <v>1.8691595917740964</v>
      </c>
      <c r="H289" s="101">
        <v>1.7303621616061347</v>
      </c>
      <c r="I289" s="101">
        <v>1.5644506578889421</v>
      </c>
      <c r="J289" s="101">
        <v>1.6897216315598611</v>
      </c>
      <c r="K289" s="101">
        <v>2.0014138079404553</v>
      </c>
      <c r="L289" s="101">
        <v>2.0345637681074726</v>
      </c>
      <c r="M289" s="101">
        <v>2.0608434003159477</v>
      </c>
      <c r="N289" s="101">
        <v>1.6934903027041501</v>
      </c>
      <c r="O289" s="101">
        <v>1.4232866125460084</v>
      </c>
      <c r="P289" s="101">
        <v>0.68836905970902795</v>
      </c>
      <c r="Q289" s="101">
        <v>1.6045063773153116</v>
      </c>
      <c r="R289" s="101">
        <v>1.930669152099445</v>
      </c>
      <c r="S289" s="101">
        <v>2.3954817159588631</v>
      </c>
      <c r="T289" s="101">
        <v>2.4086116095735925</v>
      </c>
      <c r="U289" s="101">
        <v>2.5090035523310594</v>
      </c>
      <c r="V289" s="101">
        <v>1.7946214564285636</v>
      </c>
      <c r="W289" s="101">
        <v>1.6000271175994958</v>
      </c>
      <c r="X289" s="101">
        <v>0.96610019008902148</v>
      </c>
      <c r="Y289" s="101">
        <v>0.70716039108997197</v>
      </c>
      <c r="DA289" s="131" t="s">
        <v>3412</v>
      </c>
    </row>
    <row r="290" spans="1:105" ht="12" customHeight="1" x14ac:dyDescent="0.25">
      <c r="A290" s="107" t="s">
        <v>121</v>
      </c>
      <c r="B290" s="104"/>
      <c r="C290" s="104">
        <v>2.5742704795278643E-2</v>
      </c>
      <c r="D290" s="104">
        <v>2.5148407392405606E-2</v>
      </c>
      <c r="E290" s="104">
        <v>2.4458018063186374E-2</v>
      </c>
      <c r="F290" s="104">
        <v>3.8556647026197446E-2</v>
      </c>
      <c r="G290" s="104">
        <v>3.9058715221874089E-2</v>
      </c>
      <c r="H290" s="104">
        <v>6.6876555721208666E-2</v>
      </c>
      <c r="I290" s="104">
        <v>4.2412382514894015E-2</v>
      </c>
      <c r="J290" s="104">
        <v>7.6742364173594618E-2</v>
      </c>
      <c r="K290" s="104">
        <v>5.0566655616863847E-2</v>
      </c>
      <c r="L290" s="104">
        <v>6.5200278548978377E-2</v>
      </c>
      <c r="M290" s="104">
        <v>6.3120941687087206E-2</v>
      </c>
      <c r="N290" s="104">
        <v>6.7114441637287969E-2</v>
      </c>
      <c r="O290" s="104">
        <v>7.0971855577991363E-2</v>
      </c>
      <c r="P290" s="104">
        <v>4.459925978913238E-2</v>
      </c>
      <c r="Q290" s="104">
        <v>8.3662054997425947E-2</v>
      </c>
      <c r="R290" s="104">
        <v>0.13103063820130578</v>
      </c>
      <c r="S290" s="104">
        <v>0.14760318572724193</v>
      </c>
      <c r="T290" s="104">
        <v>0.18882952684604121</v>
      </c>
      <c r="U290" s="104">
        <v>0.19135434348149855</v>
      </c>
      <c r="V290" s="104">
        <v>0.1598453058120132</v>
      </c>
      <c r="W290" s="104">
        <v>0.13085029808704496</v>
      </c>
      <c r="X290" s="104">
        <v>8.4014529925107162E-2</v>
      </c>
      <c r="Y290" s="104">
        <v>6.3168569688169376E-2</v>
      </c>
      <c r="DA290" s="132" t="s">
        <v>3413</v>
      </c>
    </row>
    <row r="291" spans="1:105" ht="12" customHeight="1" x14ac:dyDescent="0.25">
      <c r="A291" s="108" t="s">
        <v>53</v>
      </c>
      <c r="B291" s="98"/>
      <c r="C291" s="98">
        <v>2.169974679389922E-2</v>
      </c>
      <c r="D291" s="98">
        <v>2.1235777870400072E-2</v>
      </c>
      <c r="E291" s="98">
        <v>2.0573228453341488E-2</v>
      </c>
      <c r="F291" s="98">
        <v>3.2458513322313871E-2</v>
      </c>
      <c r="G291" s="98">
        <v>3.2984362769411989E-2</v>
      </c>
      <c r="H291" s="98">
        <v>5.6424370293789494E-2</v>
      </c>
      <c r="I291" s="98">
        <v>3.6170334281952779E-2</v>
      </c>
      <c r="J291" s="98">
        <v>6.4938922690755949E-2</v>
      </c>
      <c r="K291" s="98">
        <v>4.278637221992166E-2</v>
      </c>
      <c r="L291" s="98">
        <v>5.500726489666051E-2</v>
      </c>
      <c r="M291" s="98">
        <v>5.3364321984261165E-2</v>
      </c>
      <c r="N291" s="98">
        <v>5.6623036375048057E-2</v>
      </c>
      <c r="O291" s="98">
        <v>5.9692709675166357E-2</v>
      </c>
      <c r="P291" s="98">
        <v>3.7437776730184016E-2</v>
      </c>
      <c r="Q291" s="98">
        <v>6.9961710249637252E-2</v>
      </c>
      <c r="R291" s="98">
        <v>0.10963280314969749</v>
      </c>
      <c r="S291" s="98">
        <v>0.12330920130794351</v>
      </c>
      <c r="T291" s="98">
        <v>0.15763249686436703</v>
      </c>
      <c r="U291" s="98">
        <v>0.15933815668325341</v>
      </c>
      <c r="V291" s="98">
        <v>0.13277824649613321</v>
      </c>
      <c r="W291" s="98">
        <v>0.10746155147638459</v>
      </c>
      <c r="X291" s="98">
        <v>6.8798146856569375E-2</v>
      </c>
      <c r="Y291" s="98">
        <v>5.2342658591802912E-2</v>
      </c>
      <c r="DA291" s="63" t="s">
        <v>3414</v>
      </c>
    </row>
    <row r="292" spans="1:105" ht="12" customHeight="1" x14ac:dyDescent="0.25">
      <c r="A292" s="108" t="s">
        <v>52</v>
      </c>
      <c r="B292" s="98"/>
      <c r="C292" s="98">
        <v>4.0429580013794228E-3</v>
      </c>
      <c r="D292" s="98">
        <v>3.9126295220055342E-3</v>
      </c>
      <c r="E292" s="98">
        <v>3.8847896098448856E-3</v>
      </c>
      <c r="F292" s="98">
        <v>6.0981337038835716E-3</v>
      </c>
      <c r="G292" s="98">
        <v>6.0743524524620998E-3</v>
      </c>
      <c r="H292" s="98">
        <v>1.0452185427419176E-2</v>
      </c>
      <c r="I292" s="98">
        <v>6.2420482329412367E-3</v>
      </c>
      <c r="J292" s="98">
        <v>1.1803441482838671E-2</v>
      </c>
      <c r="K292" s="98">
        <v>7.7802833969421873E-3</v>
      </c>
      <c r="L292" s="98">
        <v>1.0193013652317869E-2</v>
      </c>
      <c r="M292" s="98">
        <v>9.7566197028260485E-3</v>
      </c>
      <c r="N292" s="98">
        <v>1.0491405262239913E-2</v>
      </c>
      <c r="O292" s="98">
        <v>1.1279145902825001E-2</v>
      </c>
      <c r="P292" s="98">
        <v>7.1614830589483607E-3</v>
      </c>
      <c r="Q292" s="98">
        <v>1.3700344747788695E-2</v>
      </c>
      <c r="R292" s="98">
        <v>2.1397835051608305E-2</v>
      </c>
      <c r="S292" s="98">
        <v>2.4293984419298427E-2</v>
      </c>
      <c r="T292" s="98">
        <v>3.1197029981674188E-2</v>
      </c>
      <c r="U292" s="98">
        <v>3.2016186798245146E-2</v>
      </c>
      <c r="V292" s="98">
        <v>2.7067059315879993E-2</v>
      </c>
      <c r="W292" s="98">
        <v>2.3388746610660378E-2</v>
      </c>
      <c r="X292" s="98">
        <v>1.5216383068537787E-2</v>
      </c>
      <c r="Y292" s="98">
        <v>1.0825911096366466E-2</v>
      </c>
      <c r="DA292" s="63" t="s">
        <v>3415</v>
      </c>
    </row>
    <row r="293" spans="1:105" ht="12" customHeight="1" x14ac:dyDescent="0.25">
      <c r="A293" s="121" t="s">
        <v>54</v>
      </c>
      <c r="B293" s="122"/>
      <c r="C293" s="122">
        <v>0.16792731237221006</v>
      </c>
      <c r="D293" s="122">
        <v>0.19087080371549395</v>
      </c>
      <c r="E293" s="122">
        <v>0.20883245654703997</v>
      </c>
      <c r="F293" s="122">
        <v>0.24156386429200355</v>
      </c>
      <c r="G293" s="122">
        <v>0.19491521130991929</v>
      </c>
      <c r="H293" s="122">
        <v>0.17933458889769482</v>
      </c>
      <c r="I293" s="122">
        <v>0.16778025886287171</v>
      </c>
      <c r="J293" s="122">
        <v>0.20322988595070324</v>
      </c>
      <c r="K293" s="122">
        <v>0.24428057597210398</v>
      </c>
      <c r="L293" s="122">
        <v>0.24809451414093223</v>
      </c>
      <c r="M293" s="122">
        <v>0.24062944532756156</v>
      </c>
      <c r="N293" s="122">
        <v>0.21016672320661811</v>
      </c>
      <c r="O293" s="122">
        <v>0.18402672114837357</v>
      </c>
      <c r="P293" s="122">
        <v>9.3595064938405248E-2</v>
      </c>
      <c r="Q293" s="122">
        <v>0.22355558716154758</v>
      </c>
      <c r="R293" s="122">
        <v>0.26972012934242517</v>
      </c>
      <c r="S293" s="122">
        <v>0.33834640395962562</v>
      </c>
      <c r="T293" s="122">
        <v>0.35979108315778996</v>
      </c>
      <c r="U293" s="122">
        <v>0.38672750784559384</v>
      </c>
      <c r="V293" s="122">
        <v>0.3766701303365102</v>
      </c>
      <c r="W293" s="122">
        <v>0.34422858262262057</v>
      </c>
      <c r="X293" s="122">
        <v>0.21057699934883942</v>
      </c>
      <c r="Y293" s="122">
        <v>0.14538893001197759</v>
      </c>
      <c r="DA293" s="130" t="s">
        <v>3416</v>
      </c>
    </row>
    <row r="294" spans="1:105" ht="12" customHeight="1" x14ac:dyDescent="0.25">
      <c r="A294" s="97" t="s">
        <v>50</v>
      </c>
      <c r="B294" s="98"/>
      <c r="C294" s="98">
        <v>2.9852572995430891E-2</v>
      </c>
      <c r="D294" s="98">
        <v>3.0340855650791622E-2</v>
      </c>
      <c r="E294" s="98">
        <v>3.6387484455770884E-2</v>
      </c>
      <c r="F294" s="98">
        <v>2.2101750840631689E-2</v>
      </c>
      <c r="G294" s="98">
        <v>2.2999840483353424E-2</v>
      </c>
      <c r="H294" s="98">
        <v>1.063979390492681E-2</v>
      </c>
      <c r="I294" s="98">
        <v>1.8242899647919395E-2</v>
      </c>
      <c r="J294" s="98">
        <v>4.2044873002514874E-2</v>
      </c>
      <c r="K294" s="98">
        <v>3.9615370227267237E-2</v>
      </c>
      <c r="L294" s="98">
        <v>1.3551635748864137E-2</v>
      </c>
      <c r="M294" s="98">
        <v>3.1498114887503802E-3</v>
      </c>
      <c r="N294" s="98">
        <v>4.6704524098073567E-3</v>
      </c>
      <c r="O294" s="98">
        <v>1.7294409909894309E-2</v>
      </c>
      <c r="P294" s="98">
        <v>1.2664766738370322E-2</v>
      </c>
      <c r="Q294" s="98">
        <v>3.1484147025560481E-2</v>
      </c>
      <c r="R294" s="98">
        <v>2.932753434517666E-2</v>
      </c>
      <c r="S294" s="98">
        <v>2.0996118484899615E-2</v>
      </c>
      <c r="T294" s="98">
        <v>1.2943701468336191E-2</v>
      </c>
      <c r="U294" s="98">
        <v>1.8210617753216606E-2</v>
      </c>
      <c r="V294" s="98">
        <v>2.2929534953169541E-2</v>
      </c>
      <c r="W294" s="98">
        <v>2.7096009514353789E-2</v>
      </c>
      <c r="X294" s="98">
        <v>1.2105760922107033E-2</v>
      </c>
      <c r="Y294" s="98">
        <v>5.3360191186181813E-3</v>
      </c>
      <c r="DA294" s="63" t="s">
        <v>3417</v>
      </c>
    </row>
    <row r="295" spans="1:105" ht="12" customHeight="1" x14ac:dyDescent="0.25">
      <c r="A295" s="109" t="s">
        <v>120</v>
      </c>
      <c r="B295" s="33"/>
      <c r="C295" s="33">
        <v>0.13807473937677917</v>
      </c>
      <c r="D295" s="33">
        <v>0.16052994806470233</v>
      </c>
      <c r="E295" s="33">
        <v>0.17244497209126908</v>
      </c>
      <c r="F295" s="33">
        <v>0.21946211345137187</v>
      </c>
      <c r="G295" s="33">
        <v>0.17191537082656586</v>
      </c>
      <c r="H295" s="33">
        <v>0.16869479499276802</v>
      </c>
      <c r="I295" s="33">
        <v>0.14953735921495231</v>
      </c>
      <c r="J295" s="33">
        <v>0.16118501294818835</v>
      </c>
      <c r="K295" s="33">
        <v>0.20466520574483674</v>
      </c>
      <c r="L295" s="33">
        <v>0.23454287839206808</v>
      </c>
      <c r="M295" s="33">
        <v>0.23747963383881118</v>
      </c>
      <c r="N295" s="33">
        <v>0.20549627079681076</v>
      </c>
      <c r="O295" s="33">
        <v>0.16673231123847926</v>
      </c>
      <c r="P295" s="33">
        <v>8.0930298200034931E-2</v>
      </c>
      <c r="Q295" s="33">
        <v>0.19207144013598709</v>
      </c>
      <c r="R295" s="33">
        <v>0.24039259499724849</v>
      </c>
      <c r="S295" s="33">
        <v>0.31735028547472599</v>
      </c>
      <c r="T295" s="33">
        <v>0.34684738168945378</v>
      </c>
      <c r="U295" s="33">
        <v>0.36851689009237726</v>
      </c>
      <c r="V295" s="33">
        <v>0.35374059538334068</v>
      </c>
      <c r="W295" s="33">
        <v>0.31713257310826676</v>
      </c>
      <c r="X295" s="33">
        <v>0.19847123842673239</v>
      </c>
      <c r="Y295" s="33">
        <v>0.14005291089335942</v>
      </c>
      <c r="DA295" s="60" t="s">
        <v>3418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14.296544008963147</v>
      </c>
      <c r="D297" s="117">
        <f t="shared" si="113"/>
        <v>16.45841881452915</v>
      </c>
      <c r="E297" s="117">
        <f t="shared" si="113"/>
        <v>18.341098344528437</v>
      </c>
      <c r="F297" s="117">
        <f t="shared" si="113"/>
        <v>20.789433044529169</v>
      </c>
      <c r="G297" s="117">
        <f t="shared" si="113"/>
        <v>17.956350671913082</v>
      </c>
      <c r="H297" s="117">
        <f t="shared" si="113"/>
        <v>16.993251494586865</v>
      </c>
      <c r="I297" s="117">
        <f t="shared" si="113"/>
        <v>15.313266885115189</v>
      </c>
      <c r="J297" s="117">
        <f t="shared" si="113"/>
        <v>14.835135210440386</v>
      </c>
      <c r="K297" s="117">
        <f t="shared" si="113"/>
        <v>17.112126339932548</v>
      </c>
      <c r="L297" s="117">
        <f t="shared" si="113"/>
        <v>19.681730676094691</v>
      </c>
      <c r="M297" s="117">
        <f t="shared" si="113"/>
        <v>18.961820779639975</v>
      </c>
      <c r="N297" s="117">
        <f t="shared" si="113"/>
        <v>15.753790333573939</v>
      </c>
      <c r="O297" s="117">
        <f t="shared" si="113"/>
        <v>12.127462387144533</v>
      </c>
      <c r="P297" s="117">
        <f t="shared" si="113"/>
        <v>6.263937187339863</v>
      </c>
      <c r="Q297" s="117">
        <f t="shared" si="113"/>
        <v>13.397998079426459</v>
      </c>
      <c r="R297" s="117">
        <f t="shared" ref="R297:V297" si="114">R298+R300+R302+R311</f>
        <v>17.90482294715682</v>
      </c>
      <c r="S297" s="117">
        <f t="shared" si="114"/>
        <v>20.343894605136782</v>
      </c>
      <c r="T297" s="117">
        <f t="shared" si="114"/>
        <v>21.965620752100996</v>
      </c>
      <c r="U297" s="117">
        <f t="shared" si="114"/>
        <v>18.471105411689422</v>
      </c>
      <c r="V297" s="117">
        <f t="shared" si="114"/>
        <v>15.474762826422683</v>
      </c>
      <c r="W297" s="117">
        <f t="shared" ref="W297:Y297" si="115">W298+W300+W302+W311</f>
        <v>13.320932604752413</v>
      </c>
      <c r="X297" s="117">
        <f t="shared" si="115"/>
        <v>5.1075071212191974</v>
      </c>
      <c r="Y297" s="117">
        <f t="shared" si="115"/>
        <v>3.3586445104259353</v>
      </c>
      <c r="DA297" s="129" t="s">
        <v>3570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12.840229333987843</v>
      </c>
      <c r="D298" s="122">
        <f t="shared" si="116"/>
        <v>14.799474456024122</v>
      </c>
      <c r="E298" s="122">
        <f t="shared" si="116"/>
        <v>16.608118156656538</v>
      </c>
      <c r="F298" s="122">
        <f t="shared" si="116"/>
        <v>18.716004382375296</v>
      </c>
      <c r="G298" s="122">
        <f t="shared" si="116"/>
        <v>16.21743790831043</v>
      </c>
      <c r="H298" s="122">
        <f t="shared" si="116"/>
        <v>15.375785053172718</v>
      </c>
      <c r="I298" s="122">
        <f t="shared" si="116"/>
        <v>13.890041750282105</v>
      </c>
      <c r="J298" s="122">
        <f t="shared" si="116"/>
        <v>13.168034319627662</v>
      </c>
      <c r="K298" s="122">
        <f t="shared" si="116"/>
        <v>15.285873726340439</v>
      </c>
      <c r="L298" s="122">
        <f t="shared" si="116"/>
        <v>17.717383405945053</v>
      </c>
      <c r="M298" s="122">
        <f t="shared" si="116"/>
        <v>17.061387045756469</v>
      </c>
      <c r="N298" s="122">
        <f t="shared" si="116"/>
        <v>14.087463033302013</v>
      </c>
      <c r="O298" s="122">
        <f t="shared" si="116"/>
        <v>10.677600982793788</v>
      </c>
      <c r="P298" s="122">
        <f t="shared" si="116"/>
        <v>5.5666701459243768</v>
      </c>
      <c r="Q298" s="122">
        <f t="shared" si="116"/>
        <v>11.709751481629679</v>
      </c>
      <c r="R298" s="122">
        <f t="shared" si="116"/>
        <v>15.907337739952332</v>
      </c>
      <c r="S298" s="122">
        <f t="shared" si="116"/>
        <v>17.896152739510828</v>
      </c>
      <c r="T298" s="122">
        <f t="shared" si="116"/>
        <v>19.303305671851302</v>
      </c>
      <c r="U298" s="122">
        <f t="shared" si="116"/>
        <v>15.631297787618454</v>
      </c>
      <c r="V298" s="122">
        <f t="shared" si="116"/>
        <v>13.070438635712112</v>
      </c>
      <c r="W298" s="122">
        <f t="shared" si="116"/>
        <v>11.127232567547216</v>
      </c>
      <c r="X298" s="122">
        <f t="shared" si="116"/>
        <v>3.9516503195674288</v>
      </c>
      <c r="Y298" s="122">
        <f t="shared" si="116"/>
        <v>2.3022471510443294</v>
      </c>
      <c r="DA298" s="130" t="s">
        <v>3571</v>
      </c>
    </row>
    <row r="299" spans="1:105" ht="12" customHeight="1" x14ac:dyDescent="0.25">
      <c r="A299" s="97" t="s">
        <v>53</v>
      </c>
      <c r="B299" s="98"/>
      <c r="C299" s="98">
        <v>12.840229333987843</v>
      </c>
      <c r="D299" s="98">
        <v>14.799474456024122</v>
      </c>
      <c r="E299" s="98">
        <v>16.608118156656538</v>
      </c>
      <c r="F299" s="98">
        <v>18.716004382375296</v>
      </c>
      <c r="G299" s="98">
        <v>16.21743790831043</v>
      </c>
      <c r="H299" s="98">
        <v>15.375785053172718</v>
      </c>
      <c r="I299" s="98">
        <v>13.890041750282105</v>
      </c>
      <c r="J299" s="98">
        <v>13.168034319627662</v>
      </c>
      <c r="K299" s="98">
        <v>15.285873726340439</v>
      </c>
      <c r="L299" s="98">
        <v>17.717383405945053</v>
      </c>
      <c r="M299" s="98">
        <v>17.061387045756469</v>
      </c>
      <c r="N299" s="98">
        <v>14.087463033302013</v>
      </c>
      <c r="O299" s="98">
        <v>10.677600982793788</v>
      </c>
      <c r="P299" s="98">
        <v>5.5666701459243768</v>
      </c>
      <c r="Q299" s="98">
        <v>11.709751481629679</v>
      </c>
      <c r="R299" s="98">
        <v>15.907337739952332</v>
      </c>
      <c r="S299" s="98">
        <v>17.896152739510828</v>
      </c>
      <c r="T299" s="98">
        <v>19.303305671851302</v>
      </c>
      <c r="U299" s="98">
        <v>15.631297787618454</v>
      </c>
      <c r="V299" s="98">
        <v>13.070438635712112</v>
      </c>
      <c r="W299" s="98">
        <v>11.127232567547216</v>
      </c>
      <c r="X299" s="98">
        <v>3.9516503195674288</v>
      </c>
      <c r="Y299" s="98">
        <v>2.3022471510443294</v>
      </c>
      <c r="DA299" s="63" t="s">
        <v>3572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0.10329317705457697</v>
      </c>
      <c r="D300" s="122">
        <f t="shared" si="117"/>
        <v>0.10941684702496729</v>
      </c>
      <c r="E300" s="122">
        <f t="shared" si="117"/>
        <v>9.4188000854778103E-2</v>
      </c>
      <c r="F300" s="122">
        <f t="shared" si="117"/>
        <v>0.1279691062224603</v>
      </c>
      <c r="G300" s="122">
        <f t="shared" si="117"/>
        <v>0.17507637708102092</v>
      </c>
      <c r="H300" s="122">
        <f t="shared" si="117"/>
        <v>0.14244469198716381</v>
      </c>
      <c r="I300" s="122">
        <f t="shared" si="117"/>
        <v>9.8437350610004692E-2</v>
      </c>
      <c r="J300" s="122">
        <f t="shared" si="117"/>
        <v>0.19535498105043803</v>
      </c>
      <c r="K300" s="122">
        <f t="shared" si="117"/>
        <v>0.10624310253727991</v>
      </c>
      <c r="L300" s="122">
        <f t="shared" si="117"/>
        <v>0.19608906977074941</v>
      </c>
      <c r="M300" s="122">
        <f t="shared" si="117"/>
        <v>0.1095182966982019</v>
      </c>
      <c r="N300" s="122">
        <f t="shared" si="117"/>
        <v>0.16118660353794551</v>
      </c>
      <c r="O300" s="122">
        <f t="shared" si="117"/>
        <v>0.1543992382102525</v>
      </c>
      <c r="P300" s="122">
        <f t="shared" si="117"/>
        <v>4.9833081227941917E-2</v>
      </c>
      <c r="Q300" s="122">
        <f t="shared" si="117"/>
        <v>0.16964115674928409</v>
      </c>
      <c r="R300" s="122">
        <f t="shared" si="117"/>
        <v>0.12314876882893164</v>
      </c>
      <c r="S300" s="122">
        <f t="shared" si="117"/>
        <v>0.10353832593492394</v>
      </c>
      <c r="T300" s="122">
        <f t="shared" si="117"/>
        <v>0.22702082225085432</v>
      </c>
      <c r="U300" s="122">
        <f t="shared" si="117"/>
        <v>0.27143024549771311</v>
      </c>
      <c r="V300" s="122">
        <f t="shared" si="117"/>
        <v>0.44289013358325163</v>
      </c>
      <c r="W300" s="122">
        <f t="shared" si="117"/>
        <v>0.43384592688456308</v>
      </c>
      <c r="X300" s="122">
        <f t="shared" si="117"/>
        <v>7.0657492553204373E-2</v>
      </c>
      <c r="Y300" s="122">
        <f t="shared" si="117"/>
        <v>0.25769127469023262</v>
      </c>
      <c r="DA300" s="130" t="s">
        <v>3573</v>
      </c>
    </row>
    <row r="301" spans="1:105" ht="12" customHeight="1" x14ac:dyDescent="0.25">
      <c r="A301" s="97" t="s">
        <v>53</v>
      </c>
      <c r="B301" s="98"/>
      <c r="C301" s="98">
        <v>0.10329317705457697</v>
      </c>
      <c r="D301" s="98">
        <v>0.10941684702496729</v>
      </c>
      <c r="E301" s="98">
        <v>9.4188000854778103E-2</v>
      </c>
      <c r="F301" s="98">
        <v>0.1279691062224603</v>
      </c>
      <c r="G301" s="98">
        <v>0.17507637708102092</v>
      </c>
      <c r="H301" s="98">
        <v>0.14244469198716381</v>
      </c>
      <c r="I301" s="98">
        <v>9.8437350610004692E-2</v>
      </c>
      <c r="J301" s="98">
        <v>0.19535498105043803</v>
      </c>
      <c r="K301" s="98">
        <v>0.10624310253727991</v>
      </c>
      <c r="L301" s="98">
        <v>0.19608906977074941</v>
      </c>
      <c r="M301" s="98">
        <v>0.1095182966982019</v>
      </c>
      <c r="N301" s="98">
        <v>0.16118660353794551</v>
      </c>
      <c r="O301" s="98">
        <v>0.1543992382102525</v>
      </c>
      <c r="P301" s="98">
        <v>4.9833081227941917E-2</v>
      </c>
      <c r="Q301" s="98">
        <v>0.16964115674928409</v>
      </c>
      <c r="R301" s="98">
        <v>0.12314876882893164</v>
      </c>
      <c r="S301" s="98">
        <v>0.10353832593492394</v>
      </c>
      <c r="T301" s="98">
        <v>0.22702082225085432</v>
      </c>
      <c r="U301" s="98">
        <v>0.27143024549771311</v>
      </c>
      <c r="V301" s="98">
        <v>0.44289013358325163</v>
      </c>
      <c r="W301" s="98">
        <v>0.43384592688456308</v>
      </c>
      <c r="X301" s="98">
        <v>7.0657492553204373E-2</v>
      </c>
      <c r="Y301" s="98">
        <v>0.25769127469023262</v>
      </c>
      <c r="DA301" s="63" t="s">
        <v>3574</v>
      </c>
    </row>
    <row r="302" spans="1:105" ht="12" customHeight="1" x14ac:dyDescent="0.25">
      <c r="A302" s="121" t="s">
        <v>55</v>
      </c>
      <c r="B302" s="122"/>
      <c r="C302" s="122">
        <v>1.2275690850998446</v>
      </c>
      <c r="D302" s="122">
        <v>1.4061801854011369</v>
      </c>
      <c r="E302" s="122">
        <v>1.482214110532446</v>
      </c>
      <c r="F302" s="122">
        <v>1.7609442912336297</v>
      </c>
      <c r="G302" s="122">
        <v>1.41551959230909</v>
      </c>
      <c r="H302" s="122">
        <v>1.3366579709908724</v>
      </c>
      <c r="I302" s="122">
        <v>1.1964303944602988</v>
      </c>
      <c r="J302" s="122">
        <v>1.3192048847719184</v>
      </c>
      <c r="K302" s="122">
        <v>1.5345244623175194</v>
      </c>
      <c r="L302" s="122">
        <v>1.5750613489375955</v>
      </c>
      <c r="M302" s="122">
        <v>1.6012275571942429</v>
      </c>
      <c r="N302" s="122">
        <v>1.3390175871240315</v>
      </c>
      <c r="O302" s="122">
        <v>1.1513995818811751</v>
      </c>
      <c r="P302" s="122">
        <v>0.57429017037416707</v>
      </c>
      <c r="Q302" s="122">
        <v>1.3424025766229137</v>
      </c>
      <c r="R302" s="122">
        <v>1.6571405721812096</v>
      </c>
      <c r="S302" s="122">
        <v>2.0636810894520456</v>
      </c>
      <c r="T302" s="122">
        <v>2.1292566320399398</v>
      </c>
      <c r="U302" s="122">
        <v>2.2346505402630088</v>
      </c>
      <c r="V302" s="122">
        <v>1.6330516649338187</v>
      </c>
      <c r="W302" s="122">
        <v>1.458251669181164</v>
      </c>
      <c r="X302" s="122">
        <v>0.89814012919404929</v>
      </c>
      <c r="Y302" s="122">
        <v>0.6678764118323488</v>
      </c>
      <c r="DA302" s="130" t="s">
        <v>3575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3576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3577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X305" s="101">
        <v>0</v>
      </c>
      <c r="Y305" s="101">
        <v>0</v>
      </c>
      <c r="DA305" s="131" t="s">
        <v>3578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X306" s="104">
        <v>0</v>
      </c>
      <c r="Y306" s="104">
        <v>0</v>
      </c>
      <c r="DA306" s="132" t="s">
        <v>3579</v>
      </c>
    </row>
    <row r="307" spans="1:105" ht="12" customHeight="1" x14ac:dyDescent="0.25">
      <c r="A307" s="106" t="s">
        <v>122</v>
      </c>
      <c r="B307" s="101"/>
      <c r="C307" s="101">
        <v>1.2075408297983263</v>
      </c>
      <c r="D307" s="101">
        <v>1.3866031943383939</v>
      </c>
      <c r="E307" s="101">
        <v>1.4631315681537223</v>
      </c>
      <c r="F307" s="101">
        <v>1.7308332556081696</v>
      </c>
      <c r="G307" s="101">
        <v>1.3850045801557647</v>
      </c>
      <c r="H307" s="101">
        <v>1.2843259498950985</v>
      </c>
      <c r="I307" s="101">
        <v>1.1632928409502834</v>
      </c>
      <c r="J307" s="101">
        <v>1.2590153089761715</v>
      </c>
      <c r="K307" s="101">
        <v>1.4947884803750613</v>
      </c>
      <c r="L307" s="101">
        <v>1.5236736950036887</v>
      </c>
      <c r="M307" s="101">
        <v>1.551300916995755</v>
      </c>
      <c r="N307" s="101">
        <v>1.2855431449115431</v>
      </c>
      <c r="O307" s="101">
        <v>1.09422844196346</v>
      </c>
      <c r="P307" s="101">
        <v>0.5378756738314201</v>
      </c>
      <c r="Q307" s="101">
        <v>1.2731871215873702</v>
      </c>
      <c r="R307" s="101">
        <v>1.5478483639257199</v>
      </c>
      <c r="S307" s="101">
        <v>1.9395474584168271</v>
      </c>
      <c r="T307" s="101">
        <v>1.9691855121721873</v>
      </c>
      <c r="U307" s="101">
        <v>2.0711055854128144</v>
      </c>
      <c r="V307" s="101">
        <v>1.4953485919721146</v>
      </c>
      <c r="W307" s="101">
        <v>1.3445591925323903</v>
      </c>
      <c r="X307" s="101">
        <v>0.8242285918474842</v>
      </c>
      <c r="Y307" s="101">
        <v>0.61176856269504032</v>
      </c>
      <c r="DA307" s="131" t="s">
        <v>3580</v>
      </c>
    </row>
    <row r="308" spans="1:105" ht="12" customHeight="1" x14ac:dyDescent="0.25">
      <c r="A308" s="107" t="s">
        <v>121</v>
      </c>
      <c r="B308" s="104"/>
      <c r="C308" s="104">
        <v>2.0028255301518336E-2</v>
      </c>
      <c r="D308" s="104">
        <v>1.9576991062743111E-2</v>
      </c>
      <c r="E308" s="104">
        <v>1.9082542378723658E-2</v>
      </c>
      <c r="F308" s="104">
        <v>3.011103562546005E-2</v>
      </c>
      <c r="G308" s="104">
        <v>3.0515012153325204E-2</v>
      </c>
      <c r="H308" s="104">
        <v>5.2332021095773895E-2</v>
      </c>
      <c r="I308" s="104">
        <v>3.3137553510015454E-2</v>
      </c>
      <c r="J308" s="104">
        <v>6.0189575795746866E-2</v>
      </c>
      <c r="K308" s="104">
        <v>3.9735981942458178E-2</v>
      </c>
      <c r="L308" s="104">
        <v>5.1387653933906784E-2</v>
      </c>
      <c r="M308" s="104">
        <v>4.9926640198487894E-2</v>
      </c>
      <c r="N308" s="104">
        <v>5.3474442212488399E-2</v>
      </c>
      <c r="O308" s="104">
        <v>5.7171139917714976E-2</v>
      </c>
      <c r="P308" s="104">
        <v>3.6414496542747005E-2</v>
      </c>
      <c r="Q308" s="104">
        <v>6.9215455035543383E-2</v>
      </c>
      <c r="R308" s="104">
        <v>0.10929220825548966</v>
      </c>
      <c r="S308" s="104">
        <v>0.12413363103521852</v>
      </c>
      <c r="T308" s="104">
        <v>0.16007111986775263</v>
      </c>
      <c r="U308" s="104">
        <v>0.16354495485019424</v>
      </c>
      <c r="V308" s="104">
        <v>0.13770307296170403</v>
      </c>
      <c r="W308" s="104">
        <v>0.11369247664877374</v>
      </c>
      <c r="X308" s="104">
        <v>7.3911537346565068E-2</v>
      </c>
      <c r="Y308" s="104">
        <v>5.6107849137308527E-2</v>
      </c>
      <c r="DA308" s="132" t="s">
        <v>3581</v>
      </c>
    </row>
    <row r="309" spans="1:105" ht="12" customHeight="1" x14ac:dyDescent="0.25">
      <c r="A309" s="108" t="s">
        <v>53</v>
      </c>
      <c r="B309" s="98"/>
      <c r="C309" s="98">
        <v>1.5985297300138913E-2</v>
      </c>
      <c r="D309" s="98">
        <v>1.5664361540737578E-2</v>
      </c>
      <c r="E309" s="98">
        <v>1.5197752768878773E-2</v>
      </c>
      <c r="F309" s="98">
        <v>2.4012901921576478E-2</v>
      </c>
      <c r="G309" s="98">
        <v>2.4440659700863104E-2</v>
      </c>
      <c r="H309" s="98">
        <v>4.1879835668354716E-2</v>
      </c>
      <c r="I309" s="98">
        <v>2.6895505277074218E-2</v>
      </c>
      <c r="J309" s="98">
        <v>4.8386134312908197E-2</v>
      </c>
      <c r="K309" s="98">
        <v>3.1955698545515991E-2</v>
      </c>
      <c r="L309" s="98">
        <v>4.1194640281588916E-2</v>
      </c>
      <c r="M309" s="98">
        <v>4.0170020495661846E-2</v>
      </c>
      <c r="N309" s="98">
        <v>4.2983036950248486E-2</v>
      </c>
      <c r="O309" s="98">
        <v>4.5891994014889977E-2</v>
      </c>
      <c r="P309" s="98">
        <v>2.9253013483798641E-2</v>
      </c>
      <c r="Q309" s="98">
        <v>5.5515110287754688E-2</v>
      </c>
      <c r="R309" s="98">
        <v>8.7894373203881354E-2</v>
      </c>
      <c r="S309" s="98">
        <v>9.9839646615920083E-2</v>
      </c>
      <c r="T309" s="98">
        <v>0.12887408988607846</v>
      </c>
      <c r="U309" s="98">
        <v>0.1315287680519491</v>
      </c>
      <c r="V309" s="98">
        <v>0.11063601364582402</v>
      </c>
      <c r="W309" s="98">
        <v>9.0303730038113372E-2</v>
      </c>
      <c r="X309" s="98">
        <v>5.8695154278027281E-2</v>
      </c>
      <c r="Y309" s="98">
        <v>4.5281938040942063E-2</v>
      </c>
      <c r="DA309" s="63" t="s">
        <v>3582</v>
      </c>
    </row>
    <row r="310" spans="1:105" ht="12" customHeight="1" x14ac:dyDescent="0.25">
      <c r="A310" s="108" t="s">
        <v>52</v>
      </c>
      <c r="B310" s="98"/>
      <c r="C310" s="98">
        <v>4.0429580013794228E-3</v>
      </c>
      <c r="D310" s="98">
        <v>3.9126295220055342E-3</v>
      </c>
      <c r="E310" s="98">
        <v>3.8847896098448856E-3</v>
      </c>
      <c r="F310" s="98">
        <v>6.0981337038835716E-3</v>
      </c>
      <c r="G310" s="98">
        <v>6.0743524524620998E-3</v>
      </c>
      <c r="H310" s="98">
        <v>1.0452185427419176E-2</v>
      </c>
      <c r="I310" s="98">
        <v>6.2420482329412367E-3</v>
      </c>
      <c r="J310" s="98">
        <v>1.1803441482838671E-2</v>
      </c>
      <c r="K310" s="98">
        <v>7.7802833969421873E-3</v>
      </c>
      <c r="L310" s="98">
        <v>1.0193013652317869E-2</v>
      </c>
      <c r="M310" s="98">
        <v>9.7566197028260485E-3</v>
      </c>
      <c r="N310" s="98">
        <v>1.0491405262239913E-2</v>
      </c>
      <c r="O310" s="98">
        <v>1.1279145902825001E-2</v>
      </c>
      <c r="P310" s="98">
        <v>7.1614830589483607E-3</v>
      </c>
      <c r="Q310" s="98">
        <v>1.3700344747788695E-2</v>
      </c>
      <c r="R310" s="98">
        <v>2.1397835051608305E-2</v>
      </c>
      <c r="S310" s="98">
        <v>2.4293984419298427E-2</v>
      </c>
      <c r="T310" s="98">
        <v>3.1197029981674188E-2</v>
      </c>
      <c r="U310" s="98">
        <v>3.2016186798245146E-2</v>
      </c>
      <c r="V310" s="98">
        <v>2.7067059315879993E-2</v>
      </c>
      <c r="W310" s="98">
        <v>2.3388746610660378E-2</v>
      </c>
      <c r="X310" s="98">
        <v>1.5216383068537787E-2</v>
      </c>
      <c r="Y310" s="98">
        <v>1.0825911096366466E-2</v>
      </c>
      <c r="DA310" s="63" t="s">
        <v>3583</v>
      </c>
    </row>
    <row r="311" spans="1:105" ht="12" customHeight="1" x14ac:dyDescent="0.25">
      <c r="A311" s="121" t="s">
        <v>54</v>
      </c>
      <c r="B311" s="122"/>
      <c r="C311" s="122">
        <v>0.12545241282088482</v>
      </c>
      <c r="D311" s="122">
        <v>0.1433473260789235</v>
      </c>
      <c r="E311" s="122">
        <v>0.15657807648467509</v>
      </c>
      <c r="F311" s="122">
        <v>0.18451526469778259</v>
      </c>
      <c r="G311" s="122">
        <v>0.14831679421254426</v>
      </c>
      <c r="H311" s="122">
        <v>0.13836377843610889</v>
      </c>
      <c r="I311" s="122">
        <v>0.12835738976277922</v>
      </c>
      <c r="J311" s="122">
        <v>0.15254102499036801</v>
      </c>
      <c r="K311" s="122">
        <v>0.1854850487373087</v>
      </c>
      <c r="L311" s="122">
        <v>0.19319685144129423</v>
      </c>
      <c r="M311" s="122">
        <v>0.18968787999106104</v>
      </c>
      <c r="N311" s="122">
        <v>0.16612310960994767</v>
      </c>
      <c r="O311" s="122">
        <v>0.1440625842593157</v>
      </c>
      <c r="P311" s="122">
        <v>7.3143789813376936E-2</v>
      </c>
      <c r="Q311" s="122">
        <v>0.17620286442458372</v>
      </c>
      <c r="R311" s="122">
        <v>0.21719586619434739</v>
      </c>
      <c r="S311" s="122">
        <v>0.28052245023898514</v>
      </c>
      <c r="T311" s="122">
        <v>0.30603762595890061</v>
      </c>
      <c r="U311" s="122">
        <v>0.33372683831024558</v>
      </c>
      <c r="V311" s="122">
        <v>0.32838239219350229</v>
      </c>
      <c r="W311" s="122">
        <v>0.30160244113946971</v>
      </c>
      <c r="X311" s="122">
        <v>0.18705917990451473</v>
      </c>
      <c r="Y311" s="122">
        <v>0.13082967285902414</v>
      </c>
      <c r="DA311" s="130" t="s">
        <v>3584</v>
      </c>
    </row>
    <row r="312" spans="1:105" ht="12" customHeight="1" x14ac:dyDescent="0.25">
      <c r="A312" s="97" t="s">
        <v>50</v>
      </c>
      <c r="B312" s="98"/>
      <c r="C312" s="98">
        <v>1.8553379919151174E-2</v>
      </c>
      <c r="D312" s="98">
        <v>1.8859692254900199E-2</v>
      </c>
      <c r="E312" s="98">
        <v>2.2621651899185399E-2</v>
      </c>
      <c r="F312" s="98">
        <v>1.3742459211595883E-2</v>
      </c>
      <c r="G312" s="98">
        <v>1.430303143533492E-2</v>
      </c>
      <c r="H312" s="98">
        <v>6.6176222213785284E-3</v>
      </c>
      <c r="I312" s="98">
        <v>1.1348229415224058E-2</v>
      </c>
      <c r="J312" s="98">
        <v>2.6158495735091512E-2</v>
      </c>
      <c r="K312" s="98">
        <v>2.4650681352830283E-2</v>
      </c>
      <c r="L312" s="98">
        <v>8.4337829984159791E-3</v>
      </c>
      <c r="M312" s="98">
        <v>1.9604916523828326E-3</v>
      </c>
      <c r="N312" s="98">
        <v>2.907148264307997E-3</v>
      </c>
      <c r="O312" s="98">
        <v>1.0765410390274283E-2</v>
      </c>
      <c r="P312" s="98">
        <v>7.8843952253459873E-3</v>
      </c>
      <c r="Q312" s="98">
        <v>1.9608831883922068E-2</v>
      </c>
      <c r="R312" s="98">
        <v>1.8286490290136875E-2</v>
      </c>
      <c r="S312" s="98">
        <v>1.3112670304789411E-2</v>
      </c>
      <c r="T312" s="98">
        <v>8.0979375766703551E-3</v>
      </c>
      <c r="U312" s="98">
        <v>1.141132149137703E-2</v>
      </c>
      <c r="V312" s="98">
        <v>1.438464693343218E-2</v>
      </c>
      <c r="W312" s="98">
        <v>1.7007711945442601E-2</v>
      </c>
      <c r="X312" s="98">
        <v>7.6032243313983823E-3</v>
      </c>
      <c r="Y312" s="98">
        <v>3.3515800400811487E-3</v>
      </c>
      <c r="DA312" s="63" t="s">
        <v>3585</v>
      </c>
    </row>
    <row r="313" spans="1:105" ht="12" customHeight="1" x14ac:dyDescent="0.25">
      <c r="A313" s="109" t="s">
        <v>120</v>
      </c>
      <c r="B313" s="33"/>
      <c r="C313" s="33">
        <v>0.10689903290173364</v>
      </c>
      <c r="D313" s="33">
        <v>0.12448763382402329</v>
      </c>
      <c r="E313" s="33">
        <v>0.13395642458548968</v>
      </c>
      <c r="F313" s="33">
        <v>0.1707728054861867</v>
      </c>
      <c r="G313" s="33">
        <v>0.13401376277720933</v>
      </c>
      <c r="H313" s="33">
        <v>0.13174615621473038</v>
      </c>
      <c r="I313" s="33">
        <v>0.11700916034755517</v>
      </c>
      <c r="J313" s="33">
        <v>0.12638252925527649</v>
      </c>
      <c r="K313" s="33">
        <v>0.16083436738447843</v>
      </c>
      <c r="L313" s="33">
        <v>0.18476306844287824</v>
      </c>
      <c r="M313" s="33">
        <v>0.18772738833867822</v>
      </c>
      <c r="N313" s="33">
        <v>0.16321596134563968</v>
      </c>
      <c r="O313" s="33">
        <v>0.13329717386904141</v>
      </c>
      <c r="P313" s="33">
        <v>6.5259394588030956E-2</v>
      </c>
      <c r="Q313" s="33">
        <v>0.15659403254066165</v>
      </c>
      <c r="R313" s="33">
        <v>0.19890937590421051</v>
      </c>
      <c r="S313" s="33">
        <v>0.26740977993419573</v>
      </c>
      <c r="T313" s="33">
        <v>0.29793968838223023</v>
      </c>
      <c r="U313" s="33">
        <v>0.32231551681886855</v>
      </c>
      <c r="V313" s="33">
        <v>0.31399774526007013</v>
      </c>
      <c r="W313" s="33">
        <v>0.28459472919402712</v>
      </c>
      <c r="X313" s="33">
        <v>0.17945595557311636</v>
      </c>
      <c r="Y313" s="33">
        <v>0.12747809281894298</v>
      </c>
      <c r="DA313" s="60" t="s">
        <v>3586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0.78875430977300331</v>
      </c>
      <c r="D315" s="154">
        <f t="shared" si="118"/>
        <v>0.79182561459753198</v>
      </c>
      <c r="E315" s="154">
        <f t="shared" si="118"/>
        <v>0.79457505592768918</v>
      </c>
      <c r="F315" s="154">
        <f t="shared" si="118"/>
        <v>0.79836283779981965</v>
      </c>
      <c r="G315" s="154">
        <f t="shared" si="118"/>
        <v>0.80420001083050752</v>
      </c>
      <c r="H315" s="154">
        <f t="shared" si="118"/>
        <v>0.80691786767539364</v>
      </c>
      <c r="I315" s="154">
        <f t="shared" si="118"/>
        <v>0.80899756105172116</v>
      </c>
      <c r="J315" s="154">
        <f t="shared" si="118"/>
        <v>0.81548195664239909</v>
      </c>
      <c r="K315" s="154">
        <f t="shared" si="118"/>
        <v>0.81441466414466801</v>
      </c>
      <c r="L315" s="154">
        <f t="shared" si="118"/>
        <v>0.82114727047184588</v>
      </c>
      <c r="M315" s="154">
        <f t="shared" si="118"/>
        <v>0.82114160671073055</v>
      </c>
      <c r="N315" s="154">
        <f t="shared" si="118"/>
        <v>0.82640789534468617</v>
      </c>
      <c r="O315" s="154">
        <f t="shared" si="118"/>
        <v>0.82955708125180116</v>
      </c>
      <c r="P315" s="154">
        <f t="shared" si="118"/>
        <v>0.82980376256249455</v>
      </c>
      <c r="Q315" s="154">
        <f t="shared" si="118"/>
        <v>0.83958422508718267</v>
      </c>
      <c r="R315" s="154">
        <f t="shared" ref="R315:V315" si="119">IF(R297=0,"",R297/R279)</f>
        <v>0.85038866466696872</v>
      </c>
      <c r="S315" s="154">
        <f t="shared" si="119"/>
        <v>0.86745727993158983</v>
      </c>
      <c r="T315" s="154">
        <f t="shared" si="119"/>
        <v>0.89248100844984735</v>
      </c>
      <c r="U315" s="154">
        <f t="shared" si="119"/>
        <v>0.91363698267281479</v>
      </c>
      <c r="V315" s="154">
        <f t="shared" si="119"/>
        <v>0.94305076853204084</v>
      </c>
      <c r="W315" s="154">
        <f t="shared" ref="W315:Y315" si="120">IF(W297=0,"",W297/W279)</f>
        <v>0.95993366375216893</v>
      </c>
      <c r="X315" s="154">
        <f t="shared" si="120"/>
        <v>0.94560192912032193</v>
      </c>
      <c r="Y315" s="154">
        <f t="shared" si="120"/>
        <v>1.0007414646558537</v>
      </c>
      <c r="DA315" s="129" t="s">
        <v>3738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0.79006832986671771</v>
      </c>
      <c r="D316" s="155">
        <f t="shared" si="121"/>
        <v>0.793600201829608</v>
      </c>
      <c r="E316" s="155">
        <f t="shared" si="121"/>
        <v>0.79712223638025348</v>
      </c>
      <c r="F316" s="155">
        <f t="shared" si="121"/>
        <v>0.80064258654593967</v>
      </c>
      <c r="G316" s="155">
        <f t="shared" si="121"/>
        <v>0.8041538835318629</v>
      </c>
      <c r="H316" s="155">
        <f t="shared" si="121"/>
        <v>0.80765705708750335</v>
      </c>
      <c r="I316" s="155">
        <f t="shared" si="121"/>
        <v>0.81115032174709245</v>
      </c>
      <c r="J316" s="155">
        <f t="shared" si="121"/>
        <v>0.81462629817298282</v>
      </c>
      <c r="K316" s="155">
        <f t="shared" si="121"/>
        <v>0.81807876052474049</v>
      </c>
      <c r="L316" s="155">
        <f t="shared" si="121"/>
        <v>0.82150613391409799</v>
      </c>
      <c r="M316" s="155">
        <f t="shared" si="121"/>
        <v>0.82427785567005485</v>
      </c>
      <c r="N316" s="155">
        <f t="shared" si="121"/>
        <v>0.82616610066206464</v>
      </c>
      <c r="O316" s="155">
        <f t="shared" si="121"/>
        <v>0.827472154226367</v>
      </c>
      <c r="P316" s="155">
        <f t="shared" si="121"/>
        <v>0.8295175576271171</v>
      </c>
      <c r="Q316" s="155">
        <f t="shared" si="121"/>
        <v>0.83589202717956834</v>
      </c>
      <c r="R316" s="155">
        <f t="shared" ref="R316:V316" si="122">IF(R298=0,"",R298/R280)</f>
        <v>0.85082173763638824</v>
      </c>
      <c r="S316" s="155">
        <f t="shared" si="122"/>
        <v>0.87093493671517508</v>
      </c>
      <c r="T316" s="155">
        <f t="shared" si="122"/>
        <v>0.89346784117248756</v>
      </c>
      <c r="U316" s="155">
        <f t="shared" si="122"/>
        <v>0.91568202828909984</v>
      </c>
      <c r="V316" s="155">
        <f t="shared" si="122"/>
        <v>0.93483637901803651</v>
      </c>
      <c r="W316" s="155">
        <f t="shared" ref="W316:Y316" si="123">IF(W298=0,"",W298/W280)</f>
        <v>0.95038874666320372</v>
      </c>
      <c r="X316" s="155">
        <f t="shared" si="123"/>
        <v>0.9578516524254248</v>
      </c>
      <c r="Y316" s="155">
        <f t="shared" si="123"/>
        <v>0.96489087225139047</v>
      </c>
      <c r="DA316" s="130" t="s">
        <v>3739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0.79006832986671771</v>
      </c>
      <c r="D317" s="156">
        <f t="shared" si="124"/>
        <v>0.793600201829608</v>
      </c>
      <c r="E317" s="156">
        <f t="shared" si="124"/>
        <v>0.79712223638025348</v>
      </c>
      <c r="F317" s="156">
        <f t="shared" si="124"/>
        <v>0.80064258654593967</v>
      </c>
      <c r="G317" s="156">
        <f t="shared" si="124"/>
        <v>0.8041538835318629</v>
      </c>
      <c r="H317" s="156">
        <f t="shared" si="124"/>
        <v>0.80765705708750335</v>
      </c>
      <c r="I317" s="156">
        <f t="shared" si="124"/>
        <v>0.81115032174709245</v>
      </c>
      <c r="J317" s="156">
        <f t="shared" si="124"/>
        <v>0.81462629817298282</v>
      </c>
      <c r="K317" s="156">
        <f t="shared" si="124"/>
        <v>0.81807876052474049</v>
      </c>
      <c r="L317" s="156">
        <f t="shared" si="124"/>
        <v>0.82150613391409799</v>
      </c>
      <c r="M317" s="156">
        <f t="shared" si="124"/>
        <v>0.82427785567005485</v>
      </c>
      <c r="N317" s="156">
        <f t="shared" si="124"/>
        <v>0.82616610066206464</v>
      </c>
      <c r="O317" s="156">
        <f t="shared" si="124"/>
        <v>0.827472154226367</v>
      </c>
      <c r="P317" s="156">
        <f t="shared" si="124"/>
        <v>0.8295175576271171</v>
      </c>
      <c r="Q317" s="156">
        <f t="shared" si="124"/>
        <v>0.83589202717956834</v>
      </c>
      <c r="R317" s="156">
        <f t="shared" ref="R317:V317" si="125">IF(R299=0,"",R299/R281)</f>
        <v>0.85082173763638824</v>
      </c>
      <c r="S317" s="156">
        <f t="shared" si="125"/>
        <v>0.87093493671517508</v>
      </c>
      <c r="T317" s="156">
        <f t="shared" si="125"/>
        <v>0.89346784117248756</v>
      </c>
      <c r="U317" s="156">
        <f t="shared" si="125"/>
        <v>0.91568202828909984</v>
      </c>
      <c r="V317" s="156">
        <f t="shared" si="125"/>
        <v>0.93483637901803651</v>
      </c>
      <c r="W317" s="156">
        <f t="shared" ref="W317:Y317" si="126">IF(W299=0,"",W299/W281)</f>
        <v>0.95038874666320372</v>
      </c>
      <c r="X317" s="156">
        <f t="shared" si="126"/>
        <v>0.9578516524254248</v>
      </c>
      <c r="Y317" s="156">
        <f t="shared" si="126"/>
        <v>0.96489087225139047</v>
      </c>
      <c r="DA317" s="63" t="s">
        <v>3740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2.548045878563455</v>
      </c>
      <c r="D318" s="155">
        <f t="shared" si="127"/>
        <v>2.6635161396916764</v>
      </c>
      <c r="E318" s="155">
        <f t="shared" si="127"/>
        <v>2.7807175220720208</v>
      </c>
      <c r="F318" s="155">
        <f t="shared" si="127"/>
        <v>2.898860214257537</v>
      </c>
      <c r="G318" s="155">
        <f t="shared" si="127"/>
        <v>3.0186286552181771</v>
      </c>
      <c r="H318" s="155">
        <f t="shared" si="127"/>
        <v>3.1399152774204557</v>
      </c>
      <c r="I318" s="155">
        <f t="shared" si="127"/>
        <v>3.2628635522818543</v>
      </c>
      <c r="J318" s="155">
        <f t="shared" si="127"/>
        <v>3.3881165079089364</v>
      </c>
      <c r="K318" s="155">
        <f t="shared" si="127"/>
        <v>3.5161834761776625</v>
      </c>
      <c r="L318" s="155">
        <f t="shared" si="127"/>
        <v>3.6471319999765317</v>
      </c>
      <c r="M318" s="155">
        <f t="shared" si="127"/>
        <v>3.797189356054556</v>
      </c>
      <c r="N318" s="155">
        <f t="shared" si="127"/>
        <v>3.9711726778823899</v>
      </c>
      <c r="O318" s="155">
        <f t="shared" si="127"/>
        <v>4.1687715964219656</v>
      </c>
      <c r="P318" s="155">
        <f t="shared" si="127"/>
        <v>4.3707557842943707</v>
      </c>
      <c r="Q318" s="155">
        <f t="shared" si="127"/>
        <v>4.5257755516249469</v>
      </c>
      <c r="R318" s="155">
        <f t="shared" ref="R318:V318" si="128">IF(R300=0,"",R300/R282)</f>
        <v>4.5593649432074823</v>
      </c>
      <c r="S318" s="155">
        <f t="shared" si="128"/>
        <v>4.5630970978277645</v>
      </c>
      <c r="T318" s="155">
        <f t="shared" si="128"/>
        <v>4.5672439362947443</v>
      </c>
      <c r="U318" s="155">
        <f t="shared" si="128"/>
        <v>4.5718515345913886</v>
      </c>
      <c r="V318" s="155">
        <f t="shared" si="128"/>
        <v>4.5850179148238439</v>
      </c>
      <c r="W318" s="155">
        <f t="shared" ref="W318:Y318" si="129">IF(W300=0,"",W300/W282)</f>
        <v>4.6282325278830978</v>
      </c>
      <c r="X318" s="155">
        <f t="shared" si="129"/>
        <v>4.6785340157046766</v>
      </c>
      <c r="Y318" s="155">
        <f t="shared" si="129"/>
        <v>4.7352327338814515</v>
      </c>
      <c r="DA318" s="130" t="s">
        <v>3741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2.548045878563455</v>
      </c>
      <c r="D319" s="156">
        <f t="shared" si="130"/>
        <v>2.6635161396916764</v>
      </c>
      <c r="E319" s="156">
        <f t="shared" si="130"/>
        <v>2.7807175220720208</v>
      </c>
      <c r="F319" s="156">
        <f t="shared" si="130"/>
        <v>2.898860214257537</v>
      </c>
      <c r="G319" s="156">
        <f t="shared" si="130"/>
        <v>3.0186286552181771</v>
      </c>
      <c r="H319" s="156">
        <f t="shared" si="130"/>
        <v>3.1399152774204557</v>
      </c>
      <c r="I319" s="156">
        <f t="shared" si="130"/>
        <v>3.2628635522818543</v>
      </c>
      <c r="J319" s="156">
        <f t="shared" si="130"/>
        <v>3.3881165079089364</v>
      </c>
      <c r="K319" s="156">
        <f t="shared" si="130"/>
        <v>3.5161834761776625</v>
      </c>
      <c r="L319" s="156">
        <f t="shared" si="130"/>
        <v>3.6471319999765317</v>
      </c>
      <c r="M319" s="156">
        <f t="shared" si="130"/>
        <v>3.797189356054556</v>
      </c>
      <c r="N319" s="156">
        <f t="shared" si="130"/>
        <v>3.9711726778823899</v>
      </c>
      <c r="O319" s="156">
        <f t="shared" si="130"/>
        <v>4.1687715964219656</v>
      </c>
      <c r="P319" s="156">
        <f t="shared" si="130"/>
        <v>4.3707557842943707</v>
      </c>
      <c r="Q319" s="156">
        <f t="shared" si="130"/>
        <v>4.5257755516249469</v>
      </c>
      <c r="R319" s="156">
        <f t="shared" ref="R319:V319" si="131">IF(R301=0,"",R301/R283)</f>
        <v>4.5593649432074823</v>
      </c>
      <c r="S319" s="156">
        <f t="shared" si="131"/>
        <v>4.5630970978277645</v>
      </c>
      <c r="T319" s="156">
        <f t="shared" si="131"/>
        <v>4.5672439362947443</v>
      </c>
      <c r="U319" s="156">
        <f t="shared" si="131"/>
        <v>4.5718515345913886</v>
      </c>
      <c r="V319" s="156">
        <f t="shared" si="131"/>
        <v>4.5850179148238439</v>
      </c>
      <c r="W319" s="156">
        <f t="shared" ref="W319:Y319" si="132">IF(W301=0,"",W301/W283)</f>
        <v>4.6282325278830978</v>
      </c>
      <c r="X319" s="156">
        <f t="shared" si="132"/>
        <v>4.6785340157046766</v>
      </c>
      <c r="Y319" s="156">
        <f t="shared" si="132"/>
        <v>4.7352327338814515</v>
      </c>
      <c r="DA319" s="63" t="s">
        <v>3742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0.73729770456007382</v>
      </c>
      <c r="D320" s="155">
        <f t="shared" si="133"/>
        <v>0.73817898432848417</v>
      </c>
      <c r="E320" s="155">
        <f t="shared" si="133"/>
        <v>0.73922124233467634</v>
      </c>
      <c r="F320" s="155">
        <f t="shared" si="133"/>
        <v>0.74047009690299048</v>
      </c>
      <c r="G320" s="155">
        <f t="shared" si="133"/>
        <v>0.74180170430158188</v>
      </c>
      <c r="H320" s="155">
        <f t="shared" si="133"/>
        <v>0.74372867560888278</v>
      </c>
      <c r="I320" s="155">
        <f t="shared" si="133"/>
        <v>0.74457521542073202</v>
      </c>
      <c r="J320" s="155">
        <f t="shared" si="133"/>
        <v>0.74680541916404564</v>
      </c>
      <c r="K320" s="155">
        <f t="shared" si="133"/>
        <v>0.74782605856649509</v>
      </c>
      <c r="L320" s="155">
        <f t="shared" si="133"/>
        <v>0.75011349558329499</v>
      </c>
      <c r="M320" s="155">
        <f t="shared" si="133"/>
        <v>0.7538862708420907</v>
      </c>
      <c r="N320" s="155">
        <f t="shared" si="133"/>
        <v>0.76054412066513932</v>
      </c>
      <c r="O320" s="155">
        <f t="shared" si="133"/>
        <v>0.77054914289809939</v>
      </c>
      <c r="P320" s="155">
        <f t="shared" si="133"/>
        <v>0.78351295014682898</v>
      </c>
      <c r="Q320" s="155">
        <f t="shared" si="133"/>
        <v>0.79518284486807078</v>
      </c>
      <c r="R320" s="155">
        <f t="shared" ref="R320:V320" si="134">IF(R302=0,"",R302/R284)</f>
        <v>0.80377394418780712</v>
      </c>
      <c r="S320" s="155">
        <f t="shared" si="134"/>
        <v>0.81148729563995015</v>
      </c>
      <c r="T320" s="155">
        <f t="shared" si="134"/>
        <v>0.8197516402527415</v>
      </c>
      <c r="U320" s="155">
        <f t="shared" si="134"/>
        <v>0.82753865468287702</v>
      </c>
      <c r="V320" s="155">
        <f t="shared" si="134"/>
        <v>0.83554844548070395</v>
      </c>
      <c r="W320" s="155">
        <f t="shared" ref="W320:Y320" si="135">IF(W302=0,"",W302/W284)</f>
        <v>0.84249274729993429</v>
      </c>
      <c r="X320" s="155">
        <f t="shared" si="135"/>
        <v>0.85527810635962276</v>
      </c>
      <c r="Y320" s="155">
        <f t="shared" si="135"/>
        <v>0.86700156145979379</v>
      </c>
      <c r="DA320" s="130" t="s">
        <v>3743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:Y321" si="138">IF(W303=0,"",W303/W285)</f>
        <v/>
      </c>
      <c r="X321" s="156" t="str">
        <f t="shared" si="138"/>
        <v/>
      </c>
      <c r="Y321" s="156" t="str">
        <f t="shared" si="138"/>
        <v/>
      </c>
      <c r="DA321" s="63" t="s">
        <v>3744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:Y322" si="141">IF(W304=0,"",W304/W286)</f>
        <v/>
      </c>
      <c r="X322" s="156" t="str">
        <f t="shared" si="141"/>
        <v/>
      </c>
      <c r="Y322" s="156" t="str">
        <f t="shared" si="141"/>
        <v/>
      </c>
      <c r="DA322" s="63" t="s">
        <v>3745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:Y323" si="144">IF(W305=0,"",W305/W287)</f>
        <v/>
      </c>
      <c r="X323" s="157" t="str">
        <f t="shared" si="144"/>
        <v/>
      </c>
      <c r="Y323" s="157" t="str">
        <f t="shared" si="144"/>
        <v/>
      </c>
      <c r="DA323" s="131" t="s">
        <v>3746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:Y324" si="147">IF(W306=0,"",W306/W288)</f>
        <v/>
      </c>
      <c r="X324" s="158" t="str">
        <f t="shared" si="147"/>
        <v/>
      </c>
      <c r="Y324" s="158" t="str">
        <f t="shared" si="147"/>
        <v/>
      </c>
      <c r="DA324" s="132" t="s">
        <v>3747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0.73665824085252007</v>
      </c>
      <c r="D325" s="157">
        <f t="shared" si="148"/>
        <v>0.73764011077605363</v>
      </c>
      <c r="E325" s="157">
        <f t="shared" si="148"/>
        <v>0.73871501516381433</v>
      </c>
      <c r="F325" s="157">
        <f t="shared" si="148"/>
        <v>0.73980288878691836</v>
      </c>
      <c r="G325" s="157">
        <f t="shared" si="148"/>
        <v>0.74097716762708299</v>
      </c>
      <c r="H325" s="157">
        <f t="shared" si="148"/>
        <v>0.74222956233796622</v>
      </c>
      <c r="I325" s="157">
        <f t="shared" si="148"/>
        <v>0.7435791183852497</v>
      </c>
      <c r="J325" s="157">
        <f t="shared" si="148"/>
        <v>0.74510220231596114</v>
      </c>
      <c r="K325" s="157">
        <f t="shared" si="148"/>
        <v>0.7468662774507715</v>
      </c>
      <c r="L325" s="157">
        <f t="shared" si="148"/>
        <v>0.74889453891189273</v>
      </c>
      <c r="M325" s="157">
        <f t="shared" si="148"/>
        <v>0.75275050824236578</v>
      </c>
      <c r="N325" s="157">
        <f t="shared" si="148"/>
        <v>0.75910865439193798</v>
      </c>
      <c r="O325" s="157">
        <f t="shared" si="148"/>
        <v>0.76880400076698441</v>
      </c>
      <c r="P325" s="157">
        <f t="shared" si="148"/>
        <v>0.78137688823315055</v>
      </c>
      <c r="Q325" s="157">
        <f t="shared" si="148"/>
        <v>0.79350704963709107</v>
      </c>
      <c r="R325" s="157">
        <f t="shared" ref="R325:V325" si="149">IF(R307=0,"",R307/R289)</f>
        <v>0.80171600724161429</v>
      </c>
      <c r="S325" s="157">
        <f t="shared" si="149"/>
        <v>0.80966907219346707</v>
      </c>
      <c r="T325" s="157">
        <f t="shared" si="149"/>
        <v>0.81756041710718197</v>
      </c>
      <c r="U325" s="157">
        <f t="shared" si="149"/>
        <v>0.82546937149156141</v>
      </c>
      <c r="V325" s="157">
        <f t="shared" si="149"/>
        <v>0.83323900236207726</v>
      </c>
      <c r="W325" s="157">
        <f t="shared" ref="W325:Y325" si="150">IF(W307=0,"",W307/W289)</f>
        <v>0.84033525291097477</v>
      </c>
      <c r="X325" s="157">
        <f t="shared" si="150"/>
        <v>0.85315022220576886</v>
      </c>
      <c r="Y325" s="157">
        <f t="shared" si="150"/>
        <v>0.8651058096623585</v>
      </c>
      <c r="DA325" s="131" t="s">
        <v>3748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0.77801674147277755</v>
      </c>
      <c r="D326" s="158">
        <f t="shared" si="151"/>
        <v>0.77845848276877494</v>
      </c>
      <c r="E326" s="158">
        <f t="shared" si="151"/>
        <v>0.78021621905031813</v>
      </c>
      <c r="F326" s="158">
        <f t="shared" si="151"/>
        <v>0.78095576114284526</v>
      </c>
      <c r="G326" s="158">
        <f t="shared" si="151"/>
        <v>0.78126000765728854</v>
      </c>
      <c r="H326" s="158">
        <f t="shared" si="151"/>
        <v>0.78251669110970323</v>
      </c>
      <c r="I326" s="158">
        <f t="shared" si="151"/>
        <v>0.78131789692263798</v>
      </c>
      <c r="J326" s="158">
        <f t="shared" si="151"/>
        <v>0.7843070309848077</v>
      </c>
      <c r="K326" s="158">
        <f t="shared" si="151"/>
        <v>0.78581392140172168</v>
      </c>
      <c r="L326" s="158">
        <f t="shared" si="151"/>
        <v>0.7881508342836977</v>
      </c>
      <c r="M326" s="158">
        <f t="shared" si="151"/>
        <v>0.79096792386260451</v>
      </c>
      <c r="N326" s="158">
        <f t="shared" si="151"/>
        <v>0.79676506140786618</v>
      </c>
      <c r="O326" s="158">
        <f t="shared" si="151"/>
        <v>0.80554664172320101</v>
      </c>
      <c r="P326" s="158">
        <f t="shared" si="151"/>
        <v>0.81648208322103633</v>
      </c>
      <c r="Q326" s="158">
        <f t="shared" si="151"/>
        <v>0.82732195662266428</v>
      </c>
      <c r="R326" s="158">
        <f t="shared" ref="R326:V326" si="152">IF(R308=0,"",R308/R290)</f>
        <v>0.83409658806348175</v>
      </c>
      <c r="S326" s="158">
        <f t="shared" si="152"/>
        <v>0.84099560875743462</v>
      </c>
      <c r="T326" s="158">
        <f t="shared" si="152"/>
        <v>0.84770174739813742</v>
      </c>
      <c r="U326" s="158">
        <f t="shared" si="152"/>
        <v>0.85467072173361402</v>
      </c>
      <c r="V326" s="158">
        <f t="shared" si="152"/>
        <v>0.86147711540337857</v>
      </c>
      <c r="W326" s="158">
        <f t="shared" ref="W326:Y326" si="153">IF(W308=0,"",W308/W290)</f>
        <v>0.86887441840707624</v>
      </c>
      <c r="X326" s="158">
        <f t="shared" si="153"/>
        <v>0.87974707961172693</v>
      </c>
      <c r="Y326" s="158">
        <f t="shared" si="153"/>
        <v>0.8882241503058248</v>
      </c>
      <c r="DA326" s="132" t="s">
        <v>3749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0.73665824085252007</v>
      </c>
      <c r="D327" s="156">
        <f t="shared" si="154"/>
        <v>0.73764011077605363</v>
      </c>
      <c r="E327" s="156">
        <f t="shared" si="154"/>
        <v>0.73871501516381433</v>
      </c>
      <c r="F327" s="156">
        <f t="shared" si="154"/>
        <v>0.73980288878691836</v>
      </c>
      <c r="G327" s="156">
        <f t="shared" si="154"/>
        <v>0.74097716762708299</v>
      </c>
      <c r="H327" s="156">
        <f t="shared" si="154"/>
        <v>0.74222956233796622</v>
      </c>
      <c r="I327" s="156">
        <f t="shared" si="154"/>
        <v>0.74357911838524959</v>
      </c>
      <c r="J327" s="156">
        <f t="shared" si="154"/>
        <v>0.74510220231596114</v>
      </c>
      <c r="K327" s="156">
        <f t="shared" si="154"/>
        <v>0.7468662774507715</v>
      </c>
      <c r="L327" s="156">
        <f t="shared" si="154"/>
        <v>0.74889453891189273</v>
      </c>
      <c r="M327" s="156">
        <f t="shared" si="154"/>
        <v>0.75275050824236578</v>
      </c>
      <c r="N327" s="156">
        <f t="shared" si="154"/>
        <v>0.75910865439193798</v>
      </c>
      <c r="O327" s="156">
        <f t="shared" si="154"/>
        <v>0.76880400076698441</v>
      </c>
      <c r="P327" s="156">
        <f t="shared" si="154"/>
        <v>0.78137688823315055</v>
      </c>
      <c r="Q327" s="156">
        <f t="shared" si="154"/>
        <v>0.79350704963709107</v>
      </c>
      <c r="R327" s="156">
        <f t="shared" ref="R327:V327" si="155">IF(R309=0,"",R309/R291)</f>
        <v>0.80171600724161429</v>
      </c>
      <c r="S327" s="156">
        <f t="shared" si="155"/>
        <v>0.80966907219346707</v>
      </c>
      <c r="T327" s="156">
        <f t="shared" si="155"/>
        <v>0.81756041710718197</v>
      </c>
      <c r="U327" s="156">
        <f t="shared" si="155"/>
        <v>0.8254693714915613</v>
      </c>
      <c r="V327" s="156">
        <f t="shared" si="155"/>
        <v>0.83323900236207737</v>
      </c>
      <c r="W327" s="156">
        <f t="shared" ref="W327:Y327" si="156">IF(W309=0,"",W309/W291)</f>
        <v>0.84033525291097477</v>
      </c>
      <c r="X327" s="156">
        <f t="shared" si="156"/>
        <v>0.85315022220576886</v>
      </c>
      <c r="Y327" s="156">
        <f t="shared" si="156"/>
        <v>0.8651058096623585</v>
      </c>
      <c r="DA327" s="63" t="s">
        <v>3750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>
        <f t="shared" si="159"/>
        <v>1</v>
      </c>
      <c r="Y328" s="156">
        <f t="shared" si="159"/>
        <v>1</v>
      </c>
      <c r="DA328" s="63" t="s">
        <v>3751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0.74706378044579291</v>
      </c>
      <c r="D329" s="155">
        <f t="shared" si="160"/>
        <v>0.75101756417703647</v>
      </c>
      <c r="E329" s="155">
        <f t="shared" si="160"/>
        <v>0.74977845433430279</v>
      </c>
      <c r="F329" s="155">
        <f t="shared" si="160"/>
        <v>0.76383636782171882</v>
      </c>
      <c r="G329" s="155">
        <f t="shared" si="160"/>
        <v>0.7609298074572407</v>
      </c>
      <c r="H329" s="155">
        <f t="shared" si="160"/>
        <v>0.77153983114234259</v>
      </c>
      <c r="I329" s="155">
        <f t="shared" si="160"/>
        <v>0.76503273169751662</v>
      </c>
      <c r="J329" s="155">
        <f t="shared" si="160"/>
        <v>0.75058362738721085</v>
      </c>
      <c r="K329" s="155">
        <f t="shared" si="160"/>
        <v>0.7593114925293547</v>
      </c>
      <c r="L329" s="155">
        <f t="shared" si="160"/>
        <v>0.77872278679869189</v>
      </c>
      <c r="M329" s="155">
        <f t="shared" si="160"/>
        <v>0.78829870439523597</v>
      </c>
      <c r="N329" s="155">
        <f t="shared" si="160"/>
        <v>0.79043488462552425</v>
      </c>
      <c r="O329" s="155">
        <f t="shared" si="160"/>
        <v>0.78283514133343524</v>
      </c>
      <c r="P329" s="155">
        <f t="shared" si="160"/>
        <v>0.78149195004579286</v>
      </c>
      <c r="Q329" s="155">
        <f t="shared" si="160"/>
        <v>0.7881836757551246</v>
      </c>
      <c r="R329" s="155">
        <f t="shared" ref="R329:V329" si="161">IF(R311=0,"",R311/R293)</f>
        <v>0.8052638367179662</v>
      </c>
      <c r="S329" s="155">
        <f t="shared" si="161"/>
        <v>0.82909836474118248</v>
      </c>
      <c r="T329" s="155">
        <f t="shared" si="161"/>
        <v>0.8505981395450114</v>
      </c>
      <c r="U329" s="155">
        <f t="shared" si="161"/>
        <v>0.86295086731583237</v>
      </c>
      <c r="V329" s="155">
        <f t="shared" si="161"/>
        <v>0.87180364394737508</v>
      </c>
      <c r="W329" s="155">
        <f t="shared" ref="W329:Y329" si="162">IF(W311=0,"",W311/W293)</f>
        <v>0.87616908172357644</v>
      </c>
      <c r="X329" s="155">
        <f t="shared" si="162"/>
        <v>0.88831724491730768</v>
      </c>
      <c r="Y329" s="155">
        <f t="shared" si="162"/>
        <v>0.89985993327171465</v>
      </c>
      <c r="DA329" s="130" t="s">
        <v>3752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0.62150019437154969</v>
      </c>
      <c r="D330" s="156">
        <f t="shared" si="163"/>
        <v>0.62159394817226032</v>
      </c>
      <c r="E330" s="156">
        <f t="shared" si="163"/>
        <v>0.62168771041818227</v>
      </c>
      <c r="F330" s="156">
        <f t="shared" si="163"/>
        <v>0.6217814738157238</v>
      </c>
      <c r="G330" s="156">
        <f t="shared" si="163"/>
        <v>0.62187524499080826</v>
      </c>
      <c r="H330" s="156">
        <f t="shared" si="163"/>
        <v>0.62196902313250679</v>
      </c>
      <c r="I330" s="156">
        <f t="shared" si="163"/>
        <v>0.62206280987344709</v>
      </c>
      <c r="J330" s="156">
        <f t="shared" si="163"/>
        <v>0.62215661190192839</v>
      </c>
      <c r="K330" s="156">
        <f t="shared" si="163"/>
        <v>0.62225043490476417</v>
      </c>
      <c r="L330" s="156">
        <f t="shared" si="163"/>
        <v>0.62234428040341017</v>
      </c>
      <c r="M330" s="156">
        <f t="shared" si="163"/>
        <v>0.62241555070351695</v>
      </c>
      <c r="N330" s="156">
        <f t="shared" si="163"/>
        <v>0.62245538744883788</v>
      </c>
      <c r="O330" s="156">
        <f t="shared" si="163"/>
        <v>0.62247919682505504</v>
      </c>
      <c r="P330" s="156">
        <f t="shared" si="163"/>
        <v>0.62254563295340537</v>
      </c>
      <c r="Q330" s="156">
        <f t="shared" si="163"/>
        <v>0.62281604351556963</v>
      </c>
      <c r="R330" s="156">
        <f t="shared" ref="R330:V330" si="164">IF(R312=0,"",R312/R294)</f>
        <v>0.62352634472813617</v>
      </c>
      <c r="S330" s="156">
        <f t="shared" si="164"/>
        <v>0.62452830575422924</v>
      </c>
      <c r="T330" s="156">
        <f t="shared" si="164"/>
        <v>0.62562765345601556</v>
      </c>
      <c r="U330" s="156">
        <f t="shared" si="164"/>
        <v>0.62663011469566476</v>
      </c>
      <c r="V330" s="156">
        <f t="shared" si="164"/>
        <v>0.62734141633534501</v>
      </c>
      <c r="W330" s="156">
        <f t="shared" ref="W330:Y330" si="165">IF(W312=0,"",W312/W294)</f>
        <v>0.62768327330387774</v>
      </c>
      <c r="X330" s="156">
        <f t="shared" si="165"/>
        <v>0.62806661888668991</v>
      </c>
      <c r="Y330" s="156">
        <f t="shared" si="165"/>
        <v>0.62810495344497119</v>
      </c>
      <c r="DA330" s="63" t="s">
        <v>3753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0.77421136830848492</v>
      </c>
      <c r="D331" s="159">
        <f t="shared" si="166"/>
        <v>0.77547918830602236</v>
      </c>
      <c r="E331" s="159">
        <f t="shared" si="166"/>
        <v>0.77680678630972921</v>
      </c>
      <c r="F331" s="159">
        <f t="shared" si="166"/>
        <v>0.77814253585973192</v>
      </c>
      <c r="G331" s="159">
        <f t="shared" si="166"/>
        <v>0.77953333743733144</v>
      </c>
      <c r="H331" s="159">
        <f t="shared" si="166"/>
        <v>0.78097345102069315</v>
      </c>
      <c r="I331" s="159">
        <f t="shared" si="166"/>
        <v>0.78247443288978025</v>
      </c>
      <c r="J331" s="159">
        <f t="shared" si="166"/>
        <v>0.78408362504460105</v>
      </c>
      <c r="K331" s="159">
        <f t="shared" si="166"/>
        <v>0.7858412806375904</v>
      </c>
      <c r="L331" s="159">
        <f t="shared" si="166"/>
        <v>0.78775816903731943</v>
      </c>
      <c r="M331" s="159">
        <f t="shared" si="166"/>
        <v>0.79049889585941424</v>
      </c>
      <c r="N331" s="159">
        <f t="shared" si="166"/>
        <v>0.79425266800594774</v>
      </c>
      <c r="O331" s="159">
        <f t="shared" si="166"/>
        <v>0.79946815874449695</v>
      </c>
      <c r="P331" s="159">
        <f t="shared" si="166"/>
        <v>0.80636542851639692</v>
      </c>
      <c r="Q331" s="159">
        <f t="shared" si="166"/>
        <v>0.81529056287490043</v>
      </c>
      <c r="R331" s="159">
        <f t="shared" ref="R331:V331" si="167">IF(R313=0,"",R313/R295)</f>
        <v>0.82743553688285287</v>
      </c>
      <c r="S331" s="159">
        <f t="shared" si="167"/>
        <v>0.84263286397923354</v>
      </c>
      <c r="T331" s="159">
        <f t="shared" si="167"/>
        <v>0.85899362114541622</v>
      </c>
      <c r="U331" s="159">
        <f t="shared" si="167"/>
        <v>0.87462888536281946</v>
      </c>
      <c r="V331" s="159">
        <f t="shared" si="167"/>
        <v>0.88764973361284094</v>
      </c>
      <c r="W331" s="159">
        <f t="shared" ref="W331:Y331" si="168">IF(W313=0,"",W313/W295)</f>
        <v>0.897399867836561</v>
      </c>
      <c r="X331" s="159">
        <f t="shared" si="168"/>
        <v>0.90419124199380807</v>
      </c>
      <c r="Y331" s="159">
        <f t="shared" si="168"/>
        <v>0.91021380423866172</v>
      </c>
      <c r="DA331" s="60" t="s">
        <v>3754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7.886664090149742E-2</v>
      </c>
      <c r="D333" s="117">
        <f t="shared" si="169"/>
        <v>8.0156620590841401E-2</v>
      </c>
      <c r="E333" s="117">
        <f t="shared" si="169"/>
        <v>9.6131032669155E-2</v>
      </c>
      <c r="F333" s="117">
        <f t="shared" si="169"/>
        <v>5.8389970174740319E-2</v>
      </c>
      <c r="G333" s="117">
        <f t="shared" si="169"/>
        <v>6.0762606977629308E-2</v>
      </c>
      <c r="H333" s="117">
        <f t="shared" si="169"/>
        <v>2.8108960835444122E-2</v>
      </c>
      <c r="I333" s="117">
        <f t="shared" si="169"/>
        <v>4.8195383887168541E-2</v>
      </c>
      <c r="J333" s="117">
        <f t="shared" si="169"/>
        <v>0.11107712227505238</v>
      </c>
      <c r="K333" s="117">
        <f t="shared" si="169"/>
        <v>0.10465868983460669</v>
      </c>
      <c r="L333" s="117">
        <f t="shared" si="169"/>
        <v>3.5801670777160302E-2</v>
      </c>
      <c r="M333" s="117">
        <f t="shared" si="169"/>
        <v>8.3213949976341586E-3</v>
      </c>
      <c r="N333" s="117">
        <f t="shared" si="169"/>
        <v>1.2338731844259692E-2</v>
      </c>
      <c r="O333" s="117">
        <f t="shared" si="169"/>
        <v>4.5689596544180415E-2</v>
      </c>
      <c r="P333" s="117">
        <f t="shared" si="169"/>
        <v>3.34586774349118E-2</v>
      </c>
      <c r="Q333" s="117">
        <f t="shared" si="169"/>
        <v>8.3177048689735106E-2</v>
      </c>
      <c r="R333" s="117">
        <f t="shared" ref="R333:V333" si="170">R334+R336+R338+R347</f>
        <v>7.7479556622519347E-2</v>
      </c>
      <c r="S333" s="117">
        <f t="shared" si="170"/>
        <v>5.5469032338596541E-2</v>
      </c>
      <c r="T333" s="117">
        <f t="shared" si="170"/>
        <v>3.4195586953114511E-2</v>
      </c>
      <c r="U333" s="117">
        <f t="shared" si="170"/>
        <v>4.8110099292184565E-2</v>
      </c>
      <c r="V333" s="117">
        <f t="shared" si="170"/>
        <v>6.0576868850357984E-2</v>
      </c>
      <c r="W333" s="117">
        <f t="shared" ref="W333:Y333" si="171">W334+W336+W338+W347</f>
        <v>7.1584156332493473E-2</v>
      </c>
      <c r="X333" s="117">
        <f t="shared" si="171"/>
        <v>3.1981856291895649E-2</v>
      </c>
      <c r="Y333" s="117">
        <f t="shared" si="171"/>
        <v>1.4097073097719112E-2</v>
      </c>
      <c r="DA333" s="129" t="s">
        <v>3906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3907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3908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3909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3910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X338" s="122">
        <v>0</v>
      </c>
      <c r="Y338" s="122">
        <v>0</v>
      </c>
      <c r="DA338" s="130" t="s">
        <v>3911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X339" s="98">
        <v>0</v>
      </c>
      <c r="Y339" s="98">
        <v>0</v>
      </c>
      <c r="DA339" s="63" t="s">
        <v>3912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0</v>
      </c>
      <c r="DA340" s="63" t="s">
        <v>3913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X341" s="101">
        <v>0</v>
      </c>
      <c r="Y341" s="101">
        <v>0</v>
      </c>
      <c r="DA341" s="131" t="s">
        <v>3914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3915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3916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3917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3918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3919</v>
      </c>
    </row>
    <row r="347" spans="1:105" ht="12" customHeight="1" x14ac:dyDescent="0.25">
      <c r="A347" s="121" t="s">
        <v>54</v>
      </c>
      <c r="B347" s="122"/>
      <c r="C347" s="122">
        <v>7.886664090149742E-2</v>
      </c>
      <c r="D347" s="122">
        <v>8.0156620590841401E-2</v>
      </c>
      <c r="E347" s="122">
        <v>9.6131032669155E-2</v>
      </c>
      <c r="F347" s="122">
        <v>5.8389970174740319E-2</v>
      </c>
      <c r="G347" s="122">
        <v>6.0762606977629308E-2</v>
      </c>
      <c r="H347" s="122">
        <v>2.8108960835444122E-2</v>
      </c>
      <c r="I347" s="122">
        <v>4.8195383887168541E-2</v>
      </c>
      <c r="J347" s="122">
        <v>0.11107712227505238</v>
      </c>
      <c r="K347" s="122">
        <v>0.10465868983460669</v>
      </c>
      <c r="L347" s="122">
        <v>3.5801670777160302E-2</v>
      </c>
      <c r="M347" s="122">
        <v>8.3213949976341586E-3</v>
      </c>
      <c r="N347" s="122">
        <v>1.2338731844259692E-2</v>
      </c>
      <c r="O347" s="122">
        <v>4.5689596544180415E-2</v>
      </c>
      <c r="P347" s="122">
        <v>3.34586774349118E-2</v>
      </c>
      <c r="Q347" s="122">
        <v>8.3177048689735106E-2</v>
      </c>
      <c r="R347" s="122">
        <v>7.7479556622519347E-2</v>
      </c>
      <c r="S347" s="122">
        <v>5.5469032338596541E-2</v>
      </c>
      <c r="T347" s="122">
        <v>3.4195586953114511E-2</v>
      </c>
      <c r="U347" s="122">
        <v>4.8110099292184565E-2</v>
      </c>
      <c r="V347" s="122">
        <v>6.0576868850357984E-2</v>
      </c>
      <c r="W347" s="122">
        <v>7.1584156332493473E-2</v>
      </c>
      <c r="X347" s="122">
        <v>3.1981856291895649E-2</v>
      </c>
      <c r="Y347" s="122">
        <v>1.4097073097719112E-2</v>
      </c>
      <c r="DA347" s="130" t="s">
        <v>3920</v>
      </c>
    </row>
    <row r="348" spans="1:105" ht="12" customHeight="1" x14ac:dyDescent="0.25">
      <c r="A348" s="97" t="s">
        <v>50</v>
      </c>
      <c r="B348" s="98"/>
      <c r="C348" s="98">
        <v>7.886664090149742E-2</v>
      </c>
      <c r="D348" s="98">
        <v>8.0156620590841401E-2</v>
      </c>
      <c r="E348" s="98">
        <v>9.6131032669155E-2</v>
      </c>
      <c r="F348" s="98">
        <v>5.8389970174740319E-2</v>
      </c>
      <c r="G348" s="98">
        <v>6.0762606977629308E-2</v>
      </c>
      <c r="H348" s="98">
        <v>2.8108960835444122E-2</v>
      </c>
      <c r="I348" s="98">
        <v>4.8195383887168541E-2</v>
      </c>
      <c r="J348" s="98">
        <v>0.11107712227505238</v>
      </c>
      <c r="K348" s="98">
        <v>0.10465868983460669</v>
      </c>
      <c r="L348" s="98">
        <v>3.5801670777160302E-2</v>
      </c>
      <c r="M348" s="98">
        <v>8.3213949976341586E-3</v>
      </c>
      <c r="N348" s="98">
        <v>1.2338731844259692E-2</v>
      </c>
      <c r="O348" s="98">
        <v>4.5689596544180415E-2</v>
      </c>
      <c r="P348" s="98">
        <v>3.34586774349118E-2</v>
      </c>
      <c r="Q348" s="98">
        <v>8.3177048689735106E-2</v>
      </c>
      <c r="R348" s="98">
        <v>7.7479556622519347E-2</v>
      </c>
      <c r="S348" s="98">
        <v>5.5469032338596541E-2</v>
      </c>
      <c r="T348" s="98">
        <v>3.4195586953114511E-2</v>
      </c>
      <c r="U348" s="98">
        <v>4.8110099292184565E-2</v>
      </c>
      <c r="V348" s="98">
        <v>6.0576868850357984E-2</v>
      </c>
      <c r="W348" s="98">
        <v>7.1584156332493473E-2</v>
      </c>
      <c r="X348" s="98">
        <v>3.1981856291895649E-2</v>
      </c>
      <c r="Y348" s="98">
        <v>1.4097073097719112E-2</v>
      </c>
      <c r="DA348" s="63" t="s">
        <v>3921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3922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21361.900808887116</v>
      </c>
      <c r="D351" s="117">
        <f t="shared" si="174"/>
        <v>21436.046837332491</v>
      </c>
      <c r="E351" s="117">
        <f t="shared" si="174"/>
        <v>22155.166554596941</v>
      </c>
      <c r="F351" s="117">
        <f t="shared" si="174"/>
        <v>20965.465088785393</v>
      </c>
      <c r="G351" s="117">
        <f t="shared" si="174"/>
        <v>23131.760145694436</v>
      </c>
      <c r="H351" s="117">
        <f t="shared" si="174"/>
        <v>23049.263660198314</v>
      </c>
      <c r="I351" s="117">
        <f t="shared" si="174"/>
        <v>22497.772666809142</v>
      </c>
      <c r="J351" s="117">
        <f t="shared" si="174"/>
        <v>19303.955742864866</v>
      </c>
      <c r="K351" s="117">
        <f t="shared" si="174"/>
        <v>19649.766523370512</v>
      </c>
      <c r="L351" s="117">
        <f t="shared" si="174"/>
        <v>21808.36627278704</v>
      </c>
      <c r="M351" s="117">
        <f t="shared" si="174"/>
        <v>21637.143589475814</v>
      </c>
      <c r="N351" s="117">
        <f t="shared" si="174"/>
        <v>21282.745611916613</v>
      </c>
      <c r="O351" s="117">
        <f t="shared" si="174"/>
        <v>18843.102859149392</v>
      </c>
      <c r="P351" s="117">
        <f t="shared" si="174"/>
        <v>19060.214135987553</v>
      </c>
      <c r="Q351" s="117">
        <f t="shared" si="174"/>
        <v>16962.831101570577</v>
      </c>
      <c r="R351" s="117">
        <f t="shared" ref="R351:V351" si="175">R352+R354+R356+R365</f>
        <v>17999.716284243466</v>
      </c>
      <c r="S351" s="117">
        <f t="shared" si="175"/>
        <v>15533.378938791637</v>
      </c>
      <c r="T351" s="117">
        <f t="shared" si="175"/>
        <v>15291.199981310554</v>
      </c>
      <c r="U351" s="117">
        <f t="shared" si="175"/>
        <v>11570.546040804178</v>
      </c>
      <c r="V351" s="117">
        <f t="shared" si="175"/>
        <v>12729.433288542605</v>
      </c>
      <c r="W351" s="117">
        <f t="shared" ref="W351:Y351" si="176">W352+W354+W356+W365</f>
        <v>11574.060536347681</v>
      </c>
      <c r="X351" s="117">
        <f t="shared" si="176"/>
        <v>6669.2277585487363</v>
      </c>
      <c r="Y351" s="117">
        <f t="shared" si="176"/>
        <v>5464.3839755791405</v>
      </c>
      <c r="DA351" s="129" t="s">
        <v>4074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19153.965513791682</v>
      </c>
      <c r="D352" s="122">
        <f t="shared" si="177"/>
        <v>19232.274904731108</v>
      </c>
      <c r="E352" s="122">
        <f t="shared" si="177"/>
        <v>19997.702741234345</v>
      </c>
      <c r="F352" s="122">
        <f t="shared" si="177"/>
        <v>18820.736745175527</v>
      </c>
      <c r="G352" s="122">
        <f t="shared" si="177"/>
        <v>20892.853404224203</v>
      </c>
      <c r="H352" s="122">
        <f t="shared" si="177"/>
        <v>20836.281209414592</v>
      </c>
      <c r="I352" s="122">
        <f t="shared" si="177"/>
        <v>20352.655946101971</v>
      </c>
      <c r="J352" s="122">
        <f t="shared" si="177"/>
        <v>17152.668102124982</v>
      </c>
      <c r="K352" s="122">
        <f t="shared" si="177"/>
        <v>17474.073238228502</v>
      </c>
      <c r="L352" s="122">
        <f t="shared" si="177"/>
        <v>19623.192962067602</v>
      </c>
      <c r="M352" s="122">
        <f t="shared" si="177"/>
        <v>19394.502800276772</v>
      </c>
      <c r="N352" s="122">
        <f t="shared" si="177"/>
        <v>19037.173545439895</v>
      </c>
      <c r="O352" s="122">
        <f t="shared" si="177"/>
        <v>16632.175417992272</v>
      </c>
      <c r="P352" s="122">
        <f t="shared" si="177"/>
        <v>16944.380144614064</v>
      </c>
      <c r="Q352" s="122">
        <f t="shared" si="177"/>
        <v>14890.87410300899</v>
      </c>
      <c r="R352" s="122">
        <f t="shared" si="177"/>
        <v>15983.504818051653</v>
      </c>
      <c r="S352" s="122">
        <f t="shared" si="177"/>
        <v>13609.86763421131</v>
      </c>
      <c r="T352" s="122">
        <f t="shared" si="177"/>
        <v>13423.007500606729</v>
      </c>
      <c r="U352" s="122">
        <f t="shared" si="177"/>
        <v>9769.7845197745901</v>
      </c>
      <c r="V352" s="122">
        <f t="shared" si="177"/>
        <v>10846.127342510947</v>
      </c>
      <c r="W352" s="122">
        <f t="shared" si="177"/>
        <v>9765.1343009987049</v>
      </c>
      <c r="X352" s="122">
        <f t="shared" si="177"/>
        <v>5093.9557972365174</v>
      </c>
      <c r="Y352" s="122">
        <f t="shared" si="177"/>
        <v>3884.837083915244</v>
      </c>
      <c r="DA352" s="130" t="s">
        <v>4075</v>
      </c>
    </row>
    <row r="353" spans="1:105" ht="12" customHeight="1" x14ac:dyDescent="0.25">
      <c r="A353" s="97" t="s">
        <v>53</v>
      </c>
      <c r="B353" s="98"/>
      <c r="C353" s="98">
        <v>19153.965513791682</v>
      </c>
      <c r="D353" s="98">
        <v>19232.274904731108</v>
      </c>
      <c r="E353" s="98">
        <v>19997.702741234345</v>
      </c>
      <c r="F353" s="98">
        <v>18820.736745175527</v>
      </c>
      <c r="G353" s="98">
        <v>20892.853404224203</v>
      </c>
      <c r="H353" s="98">
        <v>20836.281209414592</v>
      </c>
      <c r="I353" s="98">
        <v>20352.655946101971</v>
      </c>
      <c r="J353" s="98">
        <v>17152.668102124982</v>
      </c>
      <c r="K353" s="98">
        <v>17474.073238228502</v>
      </c>
      <c r="L353" s="98">
        <v>19623.192962067602</v>
      </c>
      <c r="M353" s="98">
        <v>19394.502800276772</v>
      </c>
      <c r="N353" s="98">
        <v>19037.173545439895</v>
      </c>
      <c r="O353" s="98">
        <v>16632.175417992272</v>
      </c>
      <c r="P353" s="98">
        <v>16944.380144614064</v>
      </c>
      <c r="Q353" s="98">
        <v>14890.87410300899</v>
      </c>
      <c r="R353" s="98">
        <v>15983.504818051653</v>
      </c>
      <c r="S353" s="98">
        <v>13609.86763421131</v>
      </c>
      <c r="T353" s="98">
        <v>13423.007500606729</v>
      </c>
      <c r="U353" s="98">
        <v>9769.7845197745901</v>
      </c>
      <c r="V353" s="98">
        <v>10846.127342510947</v>
      </c>
      <c r="W353" s="98">
        <v>9765.1343009987049</v>
      </c>
      <c r="X353" s="98">
        <v>5093.9557972365174</v>
      </c>
      <c r="Y353" s="98">
        <v>3884.837083915244</v>
      </c>
      <c r="DA353" s="63" t="s">
        <v>4076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47.776569845759489</v>
      </c>
      <c r="D354" s="122">
        <f t="shared" si="178"/>
        <v>42.365759592999169</v>
      </c>
      <c r="E354" s="122">
        <f t="shared" si="178"/>
        <v>32.510474815542601</v>
      </c>
      <c r="F354" s="122">
        <f t="shared" si="178"/>
        <v>35.541850149220515</v>
      </c>
      <c r="G354" s="122">
        <f t="shared" si="178"/>
        <v>60.08589540774463</v>
      </c>
      <c r="H354" s="122">
        <f t="shared" si="178"/>
        <v>49.652171149124811</v>
      </c>
      <c r="I354" s="122">
        <f t="shared" si="178"/>
        <v>35.85749020417331</v>
      </c>
      <c r="J354" s="122">
        <f t="shared" si="178"/>
        <v>61.183640376126228</v>
      </c>
      <c r="K354" s="122">
        <f t="shared" si="178"/>
        <v>28.257140905343991</v>
      </c>
      <c r="L354" s="122">
        <f t="shared" si="178"/>
        <v>48.919589699755548</v>
      </c>
      <c r="M354" s="122">
        <f t="shared" si="178"/>
        <v>27.024792852375136</v>
      </c>
      <c r="N354" s="122">
        <f t="shared" si="178"/>
        <v>45.3155465973011</v>
      </c>
      <c r="O354" s="122">
        <f t="shared" si="178"/>
        <v>47.738174700541762</v>
      </c>
      <c r="P354" s="122">
        <f t="shared" si="178"/>
        <v>28.788363714510655</v>
      </c>
      <c r="Q354" s="122">
        <f t="shared" si="178"/>
        <v>39.843814530335457</v>
      </c>
      <c r="R354" s="122">
        <f t="shared" si="178"/>
        <v>23.090790989655723</v>
      </c>
      <c r="S354" s="122">
        <f t="shared" si="178"/>
        <v>15.028698243985383</v>
      </c>
      <c r="T354" s="122">
        <f t="shared" si="178"/>
        <v>30.882223014553926</v>
      </c>
      <c r="U354" s="122">
        <f t="shared" si="178"/>
        <v>33.978230613550153</v>
      </c>
      <c r="V354" s="122">
        <f t="shared" si="178"/>
        <v>74.933343265414223</v>
      </c>
      <c r="W354" s="122">
        <f t="shared" si="178"/>
        <v>78.18306550276678</v>
      </c>
      <c r="X354" s="122">
        <f t="shared" si="178"/>
        <v>18.647617306345428</v>
      </c>
      <c r="Y354" s="122">
        <f t="shared" si="178"/>
        <v>88.604840720442937</v>
      </c>
      <c r="DA354" s="130" t="s">
        <v>4077</v>
      </c>
    </row>
    <row r="355" spans="1:105" ht="12" customHeight="1" x14ac:dyDescent="0.25">
      <c r="A355" s="97" t="s">
        <v>53</v>
      </c>
      <c r="B355" s="98"/>
      <c r="C355" s="98">
        <f>RES_hhdet_in_fech!C165</f>
        <v>47.776569845759489</v>
      </c>
      <c r="D355" s="98">
        <f>RES_hhdet_in_fech!D165</f>
        <v>42.365759592999169</v>
      </c>
      <c r="E355" s="98">
        <f>RES_hhdet_in_fech!E165</f>
        <v>32.510474815542601</v>
      </c>
      <c r="F355" s="98">
        <f>RES_hhdet_in_fech!F165</f>
        <v>35.541850149220515</v>
      </c>
      <c r="G355" s="98">
        <f>RES_hhdet_in_fech!G165</f>
        <v>60.08589540774463</v>
      </c>
      <c r="H355" s="98">
        <f>RES_hhdet_in_fech!H165</f>
        <v>49.652171149124811</v>
      </c>
      <c r="I355" s="98">
        <f>RES_hhdet_in_fech!I165</f>
        <v>35.85749020417331</v>
      </c>
      <c r="J355" s="98">
        <f>RES_hhdet_in_fech!J165</f>
        <v>61.183640376126228</v>
      </c>
      <c r="K355" s="98">
        <f>RES_hhdet_in_fech!K165</f>
        <v>28.257140905343991</v>
      </c>
      <c r="L355" s="98">
        <f>RES_hhdet_in_fech!L165</f>
        <v>48.919589699755548</v>
      </c>
      <c r="M355" s="98">
        <f>RES_hhdet_in_fech!M165</f>
        <v>27.024792852375136</v>
      </c>
      <c r="N355" s="98">
        <f>RES_hhdet_in_fech!N165</f>
        <v>45.3155465973011</v>
      </c>
      <c r="O355" s="98">
        <f>RES_hhdet_in_fech!O165</f>
        <v>47.738174700541762</v>
      </c>
      <c r="P355" s="98">
        <f>RES_hhdet_in_fech!P165</f>
        <v>28.788363714510655</v>
      </c>
      <c r="Q355" s="98">
        <f>RES_hhdet_in_fech!Q165</f>
        <v>39.843814530335457</v>
      </c>
      <c r="R355" s="98">
        <f>RES_hhdet_in_fech!R165</f>
        <v>23.090790989655723</v>
      </c>
      <c r="S355" s="98">
        <f>RES_hhdet_in_fech!S165</f>
        <v>15.028698243985383</v>
      </c>
      <c r="T355" s="98">
        <f>RES_hhdet_in_fech!T165</f>
        <v>30.882223014553926</v>
      </c>
      <c r="U355" s="98">
        <f>RES_hhdet_in_fech!U165</f>
        <v>33.978230613550153</v>
      </c>
      <c r="V355" s="98">
        <f>RES_hhdet_in_fech!V165</f>
        <v>74.933343265414223</v>
      </c>
      <c r="W355" s="98">
        <f>RES_hhdet_in_fech!W165</f>
        <v>78.18306550276678</v>
      </c>
      <c r="X355" s="98">
        <f>RES_hhdet_in_fech!X165</f>
        <v>18.647617306345428</v>
      </c>
      <c r="Y355" s="98">
        <f>RES_hhdet_in_fech!Y165</f>
        <v>88.604840720442937</v>
      </c>
      <c r="DA355" s="63" t="s">
        <v>4078</v>
      </c>
    </row>
    <row r="356" spans="1:105" ht="12" customHeight="1" x14ac:dyDescent="0.25">
      <c r="A356" s="121" t="s">
        <v>55</v>
      </c>
      <c r="B356" s="122"/>
      <c r="C356" s="122">
        <v>1962.2468238624849</v>
      </c>
      <c r="D356" s="122">
        <v>1964.5606070589984</v>
      </c>
      <c r="E356" s="122">
        <v>1924.5141646886675</v>
      </c>
      <c r="F356" s="122">
        <v>1914.6978993646944</v>
      </c>
      <c r="G356" s="122">
        <v>1976.8910484912826</v>
      </c>
      <c r="H356" s="122">
        <v>1967.0512217689634</v>
      </c>
      <c r="I356" s="122">
        <v>1909.8433479710388</v>
      </c>
      <c r="J356" s="122">
        <v>1874.4503896332201</v>
      </c>
      <c r="K356" s="122">
        <v>1918.9878410398535</v>
      </c>
      <c r="L356" s="122">
        <v>1910.5191568310536</v>
      </c>
      <c r="M356" s="122">
        <v>1990.1470590956569</v>
      </c>
      <c r="N356" s="122">
        <v>1965.6170852156019</v>
      </c>
      <c r="O356" s="122">
        <v>1925.9920186503509</v>
      </c>
      <c r="P356" s="122">
        <v>1850.7211367267923</v>
      </c>
      <c r="Q356" s="122">
        <v>1794.4793773692656</v>
      </c>
      <c r="R356" s="122">
        <v>1762.5381182885722</v>
      </c>
      <c r="S356" s="122">
        <v>1684.3827898291131</v>
      </c>
      <c r="T356" s="122">
        <v>1613.7742623302709</v>
      </c>
      <c r="U356" s="122">
        <v>1545.4535863540204</v>
      </c>
      <c r="V356" s="122">
        <v>1516.1718546463387</v>
      </c>
      <c r="W356" s="122">
        <v>1443.6391526416</v>
      </c>
      <c r="X356" s="122">
        <v>1296.6168588771966</v>
      </c>
      <c r="Y356" s="122">
        <v>1254.224529448381</v>
      </c>
      <c r="DA356" s="130" t="s">
        <v>4079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X357" s="98">
        <v>0</v>
      </c>
      <c r="Y357" s="98">
        <v>0</v>
      </c>
      <c r="DA357" s="63" t="s">
        <v>4080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4081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X359" s="101">
        <v>0</v>
      </c>
      <c r="Y359" s="101">
        <v>0</v>
      </c>
      <c r="DA359" s="131" t="s">
        <v>4082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X360" s="104">
        <v>0</v>
      </c>
      <c r="Y360" s="104">
        <v>0</v>
      </c>
      <c r="DA360" s="132" t="s">
        <v>4083</v>
      </c>
    </row>
    <row r="361" spans="1:105" ht="12" customHeight="1" x14ac:dyDescent="0.25">
      <c r="A361" s="106" t="s">
        <v>122</v>
      </c>
      <c r="B361" s="101"/>
      <c r="C361" s="101">
        <v>1963.9501391888234</v>
      </c>
      <c r="D361" s="101">
        <v>1965.9958622149859</v>
      </c>
      <c r="E361" s="101">
        <v>1925.8332399847609</v>
      </c>
      <c r="F361" s="101">
        <v>1916.4246620234073</v>
      </c>
      <c r="G361" s="101">
        <v>1979.0901358642334</v>
      </c>
      <c r="H361" s="101">
        <v>1971.0197785973896</v>
      </c>
      <c r="I361" s="101">
        <v>1912.398691533361</v>
      </c>
      <c r="J361" s="101">
        <v>1878.7249115718148</v>
      </c>
      <c r="K361" s="101">
        <v>1921.4497759903825</v>
      </c>
      <c r="L361" s="101">
        <v>1913.62528290254</v>
      </c>
      <c r="M361" s="101">
        <v>1993.1483364386256</v>
      </c>
      <c r="N361" s="101">
        <v>1969.3322888160449</v>
      </c>
      <c r="O361" s="101">
        <v>1930.3584027883473</v>
      </c>
      <c r="P361" s="101">
        <v>1855.7561809031049</v>
      </c>
      <c r="Q361" s="101">
        <v>1798.2470047390452</v>
      </c>
      <c r="R361" s="101">
        <v>1767.0325205726408</v>
      </c>
      <c r="S361" s="101">
        <v>1688.1447225717493</v>
      </c>
      <c r="T361" s="101">
        <v>1618.0772307844779</v>
      </c>
      <c r="U361" s="101">
        <v>1549.3103596479887</v>
      </c>
      <c r="V361" s="101">
        <v>1520.3560269714592</v>
      </c>
      <c r="W361" s="101">
        <v>1447.3294997030516</v>
      </c>
      <c r="X361" s="101">
        <v>1299.8316995297687</v>
      </c>
      <c r="Y361" s="101">
        <v>1256.9578707590363</v>
      </c>
      <c r="DA361" s="131" t="s">
        <v>4084</v>
      </c>
    </row>
    <row r="362" spans="1:105" ht="12" customHeight="1" x14ac:dyDescent="0.25">
      <c r="A362" s="107" t="s">
        <v>121</v>
      </c>
      <c r="B362" s="104"/>
      <c r="C362" s="104">
        <v>1859.5506631620535</v>
      </c>
      <c r="D362" s="104">
        <v>1862.9043183036761</v>
      </c>
      <c r="E362" s="104">
        <v>1823.3766030439583</v>
      </c>
      <c r="F362" s="104">
        <v>1815.4405057274344</v>
      </c>
      <c r="G362" s="104">
        <v>1877.0779257454365</v>
      </c>
      <c r="H362" s="104">
        <v>1869.6498630712902</v>
      </c>
      <c r="I362" s="104">
        <v>1820.1328732406546</v>
      </c>
      <c r="J362" s="104">
        <v>1785.0273906778109</v>
      </c>
      <c r="K362" s="104">
        <v>1826.3670957271011</v>
      </c>
      <c r="L362" s="104">
        <v>1818.4154425050806</v>
      </c>
      <c r="M362" s="104">
        <v>1896.8903147824913</v>
      </c>
      <c r="N362" s="104">
        <v>1876.3003755809111</v>
      </c>
      <c r="O362" s="104">
        <v>1842.4166972590169</v>
      </c>
      <c r="P362" s="104">
        <v>1776.3335320123615</v>
      </c>
      <c r="Q362" s="104">
        <v>1725.1590418795456</v>
      </c>
      <c r="R362" s="104">
        <v>1698.8699245052244</v>
      </c>
      <c r="S362" s="104">
        <v>1625.5919034164997</v>
      </c>
      <c r="T362" s="104">
        <v>1560.8297066236382</v>
      </c>
      <c r="U362" s="104">
        <v>1496.6045828445381</v>
      </c>
      <c r="V362" s="104">
        <v>1470.7285653431279</v>
      </c>
      <c r="W362" s="104">
        <v>1399.9898498181535</v>
      </c>
      <c r="X362" s="104">
        <v>1260.7599781019308</v>
      </c>
      <c r="Y362" s="104">
        <v>1224.4174424556832</v>
      </c>
      <c r="DA362" s="132" t="s">
        <v>4085</v>
      </c>
    </row>
    <row r="363" spans="1:105" ht="12" customHeight="1" x14ac:dyDescent="0.25">
      <c r="A363" s="108" t="s">
        <v>53</v>
      </c>
      <c r="B363" s="98"/>
      <c r="C363" s="98">
        <v>1567.5034485282479</v>
      </c>
      <c r="D363" s="98">
        <v>1573.0706791895086</v>
      </c>
      <c r="E363" s="98">
        <v>1533.7605571305226</v>
      </c>
      <c r="F363" s="98">
        <v>1528.3097568360743</v>
      </c>
      <c r="G363" s="98">
        <v>1585.1575992076919</v>
      </c>
      <c r="H363" s="98">
        <v>1577.4409291268553</v>
      </c>
      <c r="I363" s="98">
        <v>1552.2545671553905</v>
      </c>
      <c r="J363" s="98">
        <v>1510.4793417869835</v>
      </c>
      <c r="K363" s="98">
        <v>1545.35872334686</v>
      </c>
      <c r="L363" s="98">
        <v>1534.1354694200522</v>
      </c>
      <c r="M363" s="98">
        <v>1603.6875056252129</v>
      </c>
      <c r="N363" s="98">
        <v>1582.994983273579</v>
      </c>
      <c r="O363" s="98">
        <v>1549.6120837548767</v>
      </c>
      <c r="P363" s="98">
        <v>1491.1004910001375</v>
      </c>
      <c r="Q363" s="98">
        <v>1442.6501599348958</v>
      </c>
      <c r="R363" s="98">
        <v>1421.4375703801356</v>
      </c>
      <c r="S363" s="98">
        <v>1358.0359954653247</v>
      </c>
      <c r="T363" s="98">
        <v>1302.9608660501694</v>
      </c>
      <c r="U363" s="98">
        <v>1246.2022610801862</v>
      </c>
      <c r="V363" s="98">
        <v>1221.6859230617317</v>
      </c>
      <c r="W363" s="98">
        <v>1149.7496261916767</v>
      </c>
      <c r="X363" s="98">
        <v>1032.4160618605183</v>
      </c>
      <c r="Y363" s="98">
        <v>1014.5751990377798</v>
      </c>
      <c r="DA363" s="63" t="s">
        <v>4086</v>
      </c>
    </row>
    <row r="364" spans="1:105" ht="12" customHeight="1" x14ac:dyDescent="0.25">
      <c r="A364" s="108" t="s">
        <v>52</v>
      </c>
      <c r="B364" s="98"/>
      <c r="C364" s="98">
        <v>292.04721463380554</v>
      </c>
      <c r="D364" s="98">
        <v>289.83363911416797</v>
      </c>
      <c r="E364" s="98">
        <v>289.61604591343598</v>
      </c>
      <c r="F364" s="98">
        <v>287.1307488913601</v>
      </c>
      <c r="G364" s="98">
        <v>291.92032653774476</v>
      </c>
      <c r="H364" s="98">
        <v>292.20893394443516</v>
      </c>
      <c r="I364" s="98">
        <v>267.87830608526411</v>
      </c>
      <c r="J364" s="98">
        <v>274.54804889082749</v>
      </c>
      <c r="K364" s="98">
        <v>281.0083723802411</v>
      </c>
      <c r="L364" s="98">
        <v>284.2799730850283</v>
      </c>
      <c r="M364" s="98">
        <v>293.20280915727892</v>
      </c>
      <c r="N364" s="98">
        <v>293.30539230733217</v>
      </c>
      <c r="O364" s="98">
        <v>292.80461350414009</v>
      </c>
      <c r="P364" s="98">
        <v>285.23304101222413</v>
      </c>
      <c r="Q364" s="98">
        <v>282.50888194464989</v>
      </c>
      <c r="R364" s="98">
        <v>277.43235412508869</v>
      </c>
      <c r="S364" s="98">
        <v>267.5559079511749</v>
      </c>
      <c r="T364" s="98">
        <v>257.86884057346896</v>
      </c>
      <c r="U364" s="98">
        <v>250.40232176435174</v>
      </c>
      <c r="V364" s="98">
        <v>249.04264228139584</v>
      </c>
      <c r="W364" s="98">
        <v>250.24022362647673</v>
      </c>
      <c r="X364" s="98">
        <v>228.34391624141222</v>
      </c>
      <c r="Y364" s="98">
        <v>209.84224341790332</v>
      </c>
      <c r="DA364" s="63" t="s">
        <v>4087</v>
      </c>
    </row>
    <row r="365" spans="1:105" ht="12" customHeight="1" x14ac:dyDescent="0.25">
      <c r="A365" s="121" t="s">
        <v>54</v>
      </c>
      <c r="B365" s="122"/>
      <c r="C365" s="122">
        <v>197.91190138719122</v>
      </c>
      <c r="D365" s="122">
        <v>196.84556594938323</v>
      </c>
      <c r="E365" s="122">
        <v>200.43917385838697</v>
      </c>
      <c r="F365" s="122">
        <v>194.48859409595025</v>
      </c>
      <c r="G365" s="122">
        <v>201.92979757120625</v>
      </c>
      <c r="H365" s="122">
        <v>196.27905786563059</v>
      </c>
      <c r="I365" s="122">
        <v>199.41588253195684</v>
      </c>
      <c r="J365" s="122">
        <v>215.65361073053637</v>
      </c>
      <c r="K365" s="122">
        <v>228.44830319681321</v>
      </c>
      <c r="L365" s="122">
        <v>225.7345641886279</v>
      </c>
      <c r="M365" s="122">
        <v>225.46893725101037</v>
      </c>
      <c r="N365" s="122">
        <v>234.63943466381573</v>
      </c>
      <c r="O365" s="122">
        <v>237.19724780622678</v>
      </c>
      <c r="P365" s="122">
        <v>236.32449093218693</v>
      </c>
      <c r="Q365" s="122">
        <v>237.63380666198688</v>
      </c>
      <c r="R365" s="122">
        <v>230.5825569135846</v>
      </c>
      <c r="S365" s="122">
        <v>224.09981650722966</v>
      </c>
      <c r="T365" s="122">
        <v>223.53599535899872</v>
      </c>
      <c r="U365" s="122">
        <v>221.32970406201744</v>
      </c>
      <c r="V365" s="122">
        <v>292.20074811990486</v>
      </c>
      <c r="W365" s="122">
        <v>287.1040172046097</v>
      </c>
      <c r="X365" s="122">
        <v>260.00748512867636</v>
      </c>
      <c r="Y365" s="122">
        <v>236.71752149507199</v>
      </c>
      <c r="DA365" s="130" t="s">
        <v>4088</v>
      </c>
    </row>
    <row r="366" spans="1:105" ht="12" customHeight="1" x14ac:dyDescent="0.25">
      <c r="A366" s="97" t="s">
        <v>50</v>
      </c>
      <c r="B366" s="98"/>
      <c r="C366" s="98">
        <v>262.22464043569579</v>
      </c>
      <c r="D366" s="98">
        <v>247.27691045459466</v>
      </c>
      <c r="E366" s="98">
        <v>281.74863130533646</v>
      </c>
      <c r="F366" s="98">
        <v>241.12885767030633</v>
      </c>
      <c r="G366" s="98">
        <v>299.20374141096238</v>
      </c>
      <c r="H366" s="98">
        <v>157.63159632394752</v>
      </c>
      <c r="I366" s="98">
        <v>210.89952575079778</v>
      </c>
      <c r="J366" s="98">
        <v>296.89245477792832</v>
      </c>
      <c r="K366" s="98">
        <v>347.98093334072354</v>
      </c>
      <c r="L366" s="98">
        <v>273.62070097098945</v>
      </c>
      <c r="M366" s="98">
        <v>265.45150445048495</v>
      </c>
      <c r="N366" s="98">
        <v>222.61213740188342</v>
      </c>
      <c r="O366" s="98">
        <v>303.82777530524294</v>
      </c>
      <c r="P366" s="98">
        <v>290.51526068490506</v>
      </c>
      <c r="Q366" s="98">
        <v>357.92827947924576</v>
      </c>
      <c r="R366" s="98">
        <v>284.46974514962852</v>
      </c>
      <c r="S366" s="98">
        <v>292.43695566393114</v>
      </c>
      <c r="T366" s="98">
        <v>304.11161227626246</v>
      </c>
      <c r="U366" s="98">
        <v>309.18172915315205</v>
      </c>
      <c r="V366" s="98">
        <v>401.61218600205092</v>
      </c>
      <c r="W366" s="98">
        <v>422.98871228447592</v>
      </c>
      <c r="X366" s="98">
        <v>371.47757130370655</v>
      </c>
      <c r="Y366" s="98">
        <v>315.01473273872813</v>
      </c>
      <c r="DA366" s="63" t="s">
        <v>4089</v>
      </c>
    </row>
    <row r="367" spans="1:105" ht="12" customHeight="1" x14ac:dyDescent="0.25">
      <c r="A367" s="109" t="s">
        <v>120</v>
      </c>
      <c r="B367" s="33"/>
      <c r="C367" s="33">
        <v>187.94583555149131</v>
      </c>
      <c r="D367" s="33">
        <v>189.53942091294294</v>
      </c>
      <c r="E367" s="33">
        <v>188.93405797658588</v>
      </c>
      <c r="F367" s="33">
        <v>190.77243287536101</v>
      </c>
      <c r="G367" s="33">
        <v>193.51294644918323</v>
      </c>
      <c r="H367" s="33">
        <v>199.36190079929804</v>
      </c>
      <c r="I367" s="33">
        <v>198.09995303222411</v>
      </c>
      <c r="J367" s="33">
        <v>201.28655648957698</v>
      </c>
      <c r="K367" s="33">
        <v>214.20593437837033</v>
      </c>
      <c r="L367" s="33">
        <v>223.47482186627494</v>
      </c>
      <c r="M367" s="33">
        <v>225.01940211384829</v>
      </c>
      <c r="N367" s="33">
        <v>234.92791009209762</v>
      </c>
      <c r="O367" s="33">
        <v>231.92163374040351</v>
      </c>
      <c r="P367" s="33">
        <v>229.62170482225085</v>
      </c>
      <c r="Q367" s="33">
        <v>225.2259375661958</v>
      </c>
      <c r="R367" s="33">
        <v>225.37411364917372</v>
      </c>
      <c r="S367" s="33">
        <v>220.6878629556962</v>
      </c>
      <c r="T367" s="33">
        <v>221.34740172565557</v>
      </c>
      <c r="U367" s="33">
        <v>218.26499448840636</v>
      </c>
      <c r="V367" s="33">
        <v>287.13031297517114</v>
      </c>
      <c r="W367" s="33">
        <v>279.43418632086843</v>
      </c>
      <c r="X367" s="33">
        <v>255.33412642731173</v>
      </c>
      <c r="Y367" s="33">
        <v>234.49688362939389</v>
      </c>
      <c r="DA367" s="60" t="s">
        <v>4090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16849.29132795312</v>
      </c>
      <c r="D369" s="117">
        <f t="shared" si="179"/>
        <v>16973.61096151228</v>
      </c>
      <c r="E369" s="117">
        <f t="shared" si="179"/>
        <v>17603.942704206132</v>
      </c>
      <c r="F369" s="117">
        <f t="shared" si="179"/>
        <v>16738.048204075752</v>
      </c>
      <c r="G369" s="117">
        <f t="shared" si="179"/>
        <v>18602.561759696171</v>
      </c>
      <c r="H369" s="117">
        <f t="shared" si="179"/>
        <v>18598.862684175157</v>
      </c>
      <c r="I369" s="117">
        <f t="shared" si="179"/>
        <v>18200.643216544675</v>
      </c>
      <c r="J369" s="117">
        <f t="shared" si="179"/>
        <v>15742.027600129719</v>
      </c>
      <c r="K369" s="117">
        <f t="shared" si="179"/>
        <v>16003.058003651939</v>
      </c>
      <c r="L369" s="117">
        <f t="shared" si="179"/>
        <v>17907.880438349341</v>
      </c>
      <c r="M369" s="117">
        <f t="shared" si="179"/>
        <v>17767.158851692955</v>
      </c>
      <c r="N369" s="117">
        <f t="shared" si="179"/>
        <v>17588.229008300365</v>
      </c>
      <c r="O369" s="117">
        <f t="shared" si="179"/>
        <v>15631.429409563436</v>
      </c>
      <c r="P369" s="117">
        <f t="shared" si="179"/>
        <v>15816.237405289317</v>
      </c>
      <c r="Q369" s="117">
        <f t="shared" si="179"/>
        <v>14241.725405696896</v>
      </c>
      <c r="R369" s="117">
        <f t="shared" ref="R369:V369" si="180">R370+R372+R374+R383</f>
        <v>15306.754695342092</v>
      </c>
      <c r="S369" s="117">
        <f t="shared" si="180"/>
        <v>13474.542642390841</v>
      </c>
      <c r="T369" s="117">
        <f t="shared" si="180"/>
        <v>13647.10557972833</v>
      </c>
      <c r="U369" s="117">
        <f t="shared" si="180"/>
        <v>10571.278772597214</v>
      </c>
      <c r="V369" s="117">
        <f t="shared" si="180"/>
        <v>12004.501845737448</v>
      </c>
      <c r="W369" s="117">
        <f t="shared" ref="W369:Y369" si="181">W370+W372+W374+W383</f>
        <v>11110.330335145622</v>
      </c>
      <c r="X369" s="117">
        <f t="shared" si="181"/>
        <v>6306.4346342264853</v>
      </c>
      <c r="Y369" s="117">
        <f t="shared" si="181"/>
        <v>5468.4356231630445</v>
      </c>
      <c r="DA369" s="129" t="s">
        <v>4242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15132.941543806101</v>
      </c>
      <c r="D370" s="122">
        <f t="shared" si="182"/>
        <v>15262.737246037113</v>
      </c>
      <c r="E370" s="122">
        <f t="shared" si="182"/>
        <v>15940.61353156025</v>
      </c>
      <c r="F370" s="122">
        <f t="shared" si="182"/>
        <v>15068.683348357541</v>
      </c>
      <c r="G370" s="122">
        <f t="shared" si="182"/>
        <v>16801.069203068797</v>
      </c>
      <c r="H370" s="122">
        <f t="shared" si="182"/>
        <v>16828.569562243432</v>
      </c>
      <c r="I370" s="122">
        <f t="shared" si="182"/>
        <v>16509.063419088492</v>
      </c>
      <c r="J370" s="122">
        <f t="shared" si="182"/>
        <v>13973.014519823879</v>
      </c>
      <c r="K370" s="122">
        <f t="shared" si="182"/>
        <v>14295.168176048513</v>
      </c>
      <c r="L370" s="122">
        <f t="shared" si="182"/>
        <v>16120.573385318492</v>
      </c>
      <c r="M370" s="122">
        <f t="shared" si="182"/>
        <v>15986.459179999012</v>
      </c>
      <c r="N370" s="122">
        <f t="shared" si="182"/>
        <v>15727.867435663091</v>
      </c>
      <c r="O370" s="122">
        <f t="shared" si="182"/>
        <v>13762.662022596891</v>
      </c>
      <c r="P370" s="122">
        <f t="shared" si="182"/>
        <v>14055.660833065675</v>
      </c>
      <c r="Q370" s="122">
        <f t="shared" si="182"/>
        <v>12447.162940439919</v>
      </c>
      <c r="R370" s="122">
        <f t="shared" si="182"/>
        <v>13599.113342814291</v>
      </c>
      <c r="S370" s="122">
        <f t="shared" si="182"/>
        <v>11853.309206703738</v>
      </c>
      <c r="T370" s="122">
        <f t="shared" si="182"/>
        <v>11993.025533609201</v>
      </c>
      <c r="U370" s="122">
        <f t="shared" si="182"/>
        <v>8946.0161050146471</v>
      </c>
      <c r="V370" s="122">
        <f t="shared" si="182"/>
        <v>10139.354411241453</v>
      </c>
      <c r="W370" s="122">
        <f t="shared" si="182"/>
        <v>9280.673749324018</v>
      </c>
      <c r="X370" s="122">
        <f t="shared" si="182"/>
        <v>4879.2539777650709</v>
      </c>
      <c r="Y370" s="122">
        <f t="shared" si="182"/>
        <v>3748.4438424535283</v>
      </c>
      <c r="DA370" s="130" t="s">
        <v>4243</v>
      </c>
    </row>
    <row r="371" spans="1:105" ht="12" customHeight="1" x14ac:dyDescent="0.25">
      <c r="A371" s="97" t="s">
        <v>53</v>
      </c>
      <c r="B371" s="98"/>
      <c r="C371" s="98">
        <v>15132.941543806101</v>
      </c>
      <c r="D371" s="98">
        <v>15262.737246037113</v>
      </c>
      <c r="E371" s="98">
        <v>15940.61353156025</v>
      </c>
      <c r="F371" s="98">
        <v>15068.683348357541</v>
      </c>
      <c r="G371" s="98">
        <v>16801.069203068797</v>
      </c>
      <c r="H371" s="98">
        <v>16828.569562243432</v>
      </c>
      <c r="I371" s="98">
        <v>16509.063419088492</v>
      </c>
      <c r="J371" s="98">
        <v>13973.014519823879</v>
      </c>
      <c r="K371" s="98">
        <v>14295.168176048513</v>
      </c>
      <c r="L371" s="98">
        <v>16120.573385318492</v>
      </c>
      <c r="M371" s="98">
        <v>15986.459179999012</v>
      </c>
      <c r="N371" s="98">
        <v>15727.867435663091</v>
      </c>
      <c r="O371" s="98">
        <v>13762.662022596891</v>
      </c>
      <c r="P371" s="98">
        <v>14055.660833065675</v>
      </c>
      <c r="Q371" s="98">
        <v>12447.162940439919</v>
      </c>
      <c r="R371" s="98">
        <v>13599.113342814291</v>
      </c>
      <c r="S371" s="98">
        <v>11853.309206703738</v>
      </c>
      <c r="T371" s="98">
        <v>11993.025533609201</v>
      </c>
      <c r="U371" s="98">
        <v>8946.0161050146471</v>
      </c>
      <c r="V371" s="98">
        <v>10139.354411241453</v>
      </c>
      <c r="W371" s="98">
        <v>9280.673749324018</v>
      </c>
      <c r="X371" s="98">
        <v>4879.2539777650709</v>
      </c>
      <c r="Y371" s="98">
        <v>3748.4438424535283</v>
      </c>
      <c r="DA371" s="63" t="s">
        <v>4244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121.73689188738653</v>
      </c>
      <c r="D372" s="122">
        <f t="shared" si="183"/>
        <v>112.84188444625076</v>
      </c>
      <c r="E372" s="122">
        <f t="shared" si="183"/>
        <v>90.40244697046046</v>
      </c>
      <c r="F372" s="122">
        <f t="shared" si="183"/>
        <v>103.03085533867866</v>
      </c>
      <c r="G372" s="122">
        <f t="shared" si="183"/>
        <v>181.37700565226024</v>
      </c>
      <c r="H372" s="122">
        <f t="shared" si="183"/>
        <v>155.90361074823218</v>
      </c>
      <c r="I372" s="122">
        <f t="shared" si="183"/>
        <v>116.99809786350072</v>
      </c>
      <c r="J372" s="122">
        <f t="shared" si="183"/>
        <v>207.297301972317</v>
      </c>
      <c r="K372" s="122">
        <f t="shared" si="183"/>
        <v>99.357291935394443</v>
      </c>
      <c r="L372" s="122">
        <f t="shared" si="183"/>
        <v>178.41620101970079</v>
      </c>
      <c r="M372" s="122">
        <f t="shared" si="183"/>
        <v>102.61825576861811</v>
      </c>
      <c r="N372" s="122">
        <f t="shared" si="183"/>
        <v>179.9558605305084</v>
      </c>
      <c r="O372" s="122">
        <f t="shared" si="183"/>
        <v>199.00954675664818</v>
      </c>
      <c r="P372" s="122">
        <f t="shared" si="183"/>
        <v>125.82690722556762</v>
      </c>
      <c r="Q372" s="122">
        <f t="shared" si="183"/>
        <v>180.32416168487106</v>
      </c>
      <c r="R372" s="122">
        <f t="shared" si="183"/>
        <v>105.27934294916753</v>
      </c>
      <c r="S372" s="122">
        <f t="shared" si="183"/>
        <v>68.577409341258928</v>
      </c>
      <c r="T372" s="122">
        <f t="shared" si="183"/>
        <v>141.04664580252339</v>
      </c>
      <c r="U372" s="122">
        <f t="shared" si="183"/>
        <v>155.34342577325936</v>
      </c>
      <c r="V372" s="122">
        <f t="shared" si="183"/>
        <v>343.57072128956889</v>
      </c>
      <c r="W372" s="122">
        <f t="shared" si="183"/>
        <v>361.84940688952008</v>
      </c>
      <c r="X372" s="122">
        <f t="shared" si="183"/>
        <v>87.243511879580311</v>
      </c>
      <c r="Y372" s="122">
        <f t="shared" si="183"/>
        <v>419.56454215979358</v>
      </c>
      <c r="DA372" s="130" t="s">
        <v>4245</v>
      </c>
    </row>
    <row r="373" spans="1:105" ht="12" customHeight="1" x14ac:dyDescent="0.25">
      <c r="A373" s="97" t="s">
        <v>53</v>
      </c>
      <c r="B373" s="98"/>
      <c r="C373" s="98">
        <f>RES_hhdet_in_tesh!C165</f>
        <v>121.73689188738653</v>
      </c>
      <c r="D373" s="98">
        <f>RES_hhdet_in_tesh!D165</f>
        <v>112.84188444625076</v>
      </c>
      <c r="E373" s="98">
        <f>RES_hhdet_in_tesh!E165</f>
        <v>90.40244697046046</v>
      </c>
      <c r="F373" s="98">
        <f>RES_hhdet_in_tesh!F165</f>
        <v>103.03085533867866</v>
      </c>
      <c r="G373" s="98">
        <f>RES_hhdet_in_tesh!G165</f>
        <v>181.37700565226024</v>
      </c>
      <c r="H373" s="98">
        <f>RES_hhdet_in_tesh!H165</f>
        <v>155.90361074823218</v>
      </c>
      <c r="I373" s="98">
        <f>RES_hhdet_in_tesh!I165</f>
        <v>116.99809786350072</v>
      </c>
      <c r="J373" s="98">
        <f>RES_hhdet_in_tesh!J165</f>
        <v>207.297301972317</v>
      </c>
      <c r="K373" s="98">
        <f>RES_hhdet_in_tesh!K165</f>
        <v>99.357291935394443</v>
      </c>
      <c r="L373" s="98">
        <f>RES_hhdet_in_tesh!L165</f>
        <v>178.41620101970079</v>
      </c>
      <c r="M373" s="98">
        <f>RES_hhdet_in_tesh!M165</f>
        <v>102.61825576861811</v>
      </c>
      <c r="N373" s="98">
        <f>RES_hhdet_in_tesh!N165</f>
        <v>179.9558605305084</v>
      </c>
      <c r="O373" s="98">
        <f>RES_hhdet_in_tesh!O165</f>
        <v>199.00954675664818</v>
      </c>
      <c r="P373" s="98">
        <f>RES_hhdet_in_tesh!P165</f>
        <v>125.82690722556762</v>
      </c>
      <c r="Q373" s="98">
        <f>RES_hhdet_in_tesh!Q165</f>
        <v>180.32416168487106</v>
      </c>
      <c r="R373" s="98">
        <f>RES_hhdet_in_tesh!R165</f>
        <v>105.27934294916753</v>
      </c>
      <c r="S373" s="98">
        <f>RES_hhdet_in_tesh!S165</f>
        <v>68.577409341258928</v>
      </c>
      <c r="T373" s="98">
        <f>RES_hhdet_in_tesh!T165</f>
        <v>141.04664580252339</v>
      </c>
      <c r="U373" s="98">
        <f>RES_hhdet_in_tesh!U165</f>
        <v>155.34342577325936</v>
      </c>
      <c r="V373" s="98">
        <f>RES_hhdet_in_tesh!V165</f>
        <v>343.57072128956889</v>
      </c>
      <c r="W373" s="98">
        <f>RES_hhdet_in_tesh!W165</f>
        <v>361.84940688952008</v>
      </c>
      <c r="X373" s="98">
        <f>RES_hhdet_in_tesh!X165</f>
        <v>87.243511879580311</v>
      </c>
      <c r="Y373" s="98">
        <f>RES_hhdet_in_tesh!Y165</f>
        <v>419.56454215979358</v>
      </c>
      <c r="DA373" s="63" t="s">
        <v>4246</v>
      </c>
    </row>
    <row r="374" spans="1:105" ht="12" customHeight="1" x14ac:dyDescent="0.25">
      <c r="A374" s="121" t="s">
        <v>55</v>
      </c>
      <c r="B374" s="122"/>
      <c r="C374" s="122">
        <v>1446.7600790141055</v>
      </c>
      <c r="D374" s="122">
        <v>1450.1973535705615</v>
      </c>
      <c r="E374" s="122">
        <v>1422.6417517118384</v>
      </c>
      <c r="F374" s="122">
        <v>1417.7765390825277</v>
      </c>
      <c r="G374" s="122">
        <v>1466.4611489893744</v>
      </c>
      <c r="H374" s="122">
        <v>1462.9524000210658</v>
      </c>
      <c r="I374" s="122">
        <v>1422.0220222353885</v>
      </c>
      <c r="J374" s="122">
        <v>1399.8497089322457</v>
      </c>
      <c r="K374" s="122">
        <v>1435.0691136018615</v>
      </c>
      <c r="L374" s="122">
        <v>1433.1062031093911</v>
      </c>
      <c r="M374" s="122">
        <v>1500.3445448089788</v>
      </c>
      <c r="N374" s="122">
        <v>1494.9385176396743</v>
      </c>
      <c r="O374" s="122">
        <v>1484.0714991996085</v>
      </c>
      <c r="P374" s="122">
        <v>1450.0639777359017</v>
      </c>
      <c r="Q374" s="122">
        <v>1426.9392163535772</v>
      </c>
      <c r="R374" s="122">
        <v>1416.6822151181616</v>
      </c>
      <c r="S374" s="122">
        <v>1366.8552349409015</v>
      </c>
      <c r="T374" s="122">
        <v>1322.8940985428976</v>
      </c>
      <c r="U374" s="122">
        <v>1278.9225817262336</v>
      </c>
      <c r="V374" s="122">
        <v>1266.8350362313442</v>
      </c>
      <c r="W374" s="122">
        <v>1216.2555158187706</v>
      </c>
      <c r="X374" s="122">
        <v>1108.968011734451</v>
      </c>
      <c r="Y374" s="122">
        <v>1087.4146254529212</v>
      </c>
      <c r="DA374" s="130" t="s">
        <v>4247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X375" s="98">
        <v>0</v>
      </c>
      <c r="Y375" s="98">
        <v>0</v>
      </c>
      <c r="DA375" s="63" t="s">
        <v>4248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X376" s="98">
        <v>0</v>
      </c>
      <c r="Y376" s="98">
        <v>0</v>
      </c>
      <c r="DA376" s="63" t="s">
        <v>4249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4250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4251</v>
      </c>
    </row>
    <row r="379" spans="1:105" ht="12" customHeight="1" x14ac:dyDescent="0.25">
      <c r="A379" s="106" t="s">
        <v>122</v>
      </c>
      <c r="B379" s="101"/>
      <c r="C379" s="101">
        <v>1446.7600546569008</v>
      </c>
      <c r="D379" s="101">
        <v>1450.1974055895253</v>
      </c>
      <c r="E379" s="101">
        <v>1422.6419310783201</v>
      </c>
      <c r="F379" s="101">
        <v>1417.7765011074102</v>
      </c>
      <c r="G379" s="101">
        <v>1466.4606033513787</v>
      </c>
      <c r="H379" s="101">
        <v>1462.9491476278154</v>
      </c>
      <c r="I379" s="101">
        <v>1422.0197330514816</v>
      </c>
      <c r="J379" s="101">
        <v>1399.8420691580186</v>
      </c>
      <c r="K379" s="101">
        <v>1435.0660415025557</v>
      </c>
      <c r="L379" s="101">
        <v>1433.1035238894376</v>
      </c>
      <c r="M379" s="101">
        <v>1500.3434232566015</v>
      </c>
      <c r="N379" s="101">
        <v>1494.9371838137433</v>
      </c>
      <c r="O379" s="101">
        <v>1484.0672629778471</v>
      </c>
      <c r="P379" s="101">
        <v>1450.044989953504</v>
      </c>
      <c r="Q379" s="101">
        <v>1426.9216752492162</v>
      </c>
      <c r="R379" s="101">
        <v>1416.6582570595829</v>
      </c>
      <c r="S379" s="101">
        <v>1366.8385712529659</v>
      </c>
      <c r="T379" s="101">
        <v>1322.8758957117918</v>
      </c>
      <c r="U379" s="101">
        <v>1278.9082488239901</v>
      </c>
      <c r="V379" s="101">
        <v>1266.8199391488704</v>
      </c>
      <c r="W379" s="101">
        <v>1216.2420011784784</v>
      </c>
      <c r="X379" s="101">
        <v>1108.9517032839244</v>
      </c>
      <c r="Y379" s="101">
        <v>1087.4015564944702</v>
      </c>
      <c r="DA379" s="131" t="s">
        <v>4252</v>
      </c>
    </row>
    <row r="380" spans="1:105" ht="12" customHeight="1" x14ac:dyDescent="0.25">
      <c r="A380" s="107" t="s">
        <v>121</v>
      </c>
      <c r="B380" s="104"/>
      <c r="C380" s="104">
        <v>1446.7615475568834</v>
      </c>
      <c r="D380" s="104">
        <v>1450.1936691700789</v>
      </c>
      <c r="E380" s="104">
        <v>1422.6279991317701</v>
      </c>
      <c r="F380" s="104">
        <v>1417.7787219599206</v>
      </c>
      <c r="G380" s="104">
        <v>1466.485914641207</v>
      </c>
      <c r="H380" s="104">
        <v>1463.0322243842556</v>
      </c>
      <c r="I380" s="104">
        <v>1422.1023886401465</v>
      </c>
      <c r="J380" s="104">
        <v>1400.0095330090721</v>
      </c>
      <c r="K380" s="104">
        <v>1435.1846894123869</v>
      </c>
      <c r="L380" s="104">
        <v>1433.1856480847384</v>
      </c>
      <c r="M380" s="104">
        <v>1500.3793940785897</v>
      </c>
      <c r="N380" s="104">
        <v>1494.9705839693272</v>
      </c>
      <c r="O380" s="104">
        <v>1484.1525831317526</v>
      </c>
      <c r="P380" s="104">
        <v>1450.3445027128344</v>
      </c>
      <c r="Q380" s="104">
        <v>1427.2619540130668</v>
      </c>
      <c r="R380" s="104">
        <v>1417.0216075934723</v>
      </c>
      <c r="S380" s="104">
        <v>1367.1156524049161</v>
      </c>
      <c r="T380" s="104">
        <v>1323.1180696957804</v>
      </c>
      <c r="U380" s="104">
        <v>1279.1041189695757</v>
      </c>
      <c r="V380" s="104">
        <v>1266.9990020131472</v>
      </c>
      <c r="W380" s="104">
        <v>1216.4153665365582</v>
      </c>
      <c r="X380" s="104">
        <v>1109.1499088265184</v>
      </c>
      <c r="Y380" s="104">
        <v>1087.5571424448301</v>
      </c>
      <c r="DA380" s="132" t="s">
        <v>4253</v>
      </c>
    </row>
    <row r="381" spans="1:105" ht="12" customHeight="1" x14ac:dyDescent="0.25">
      <c r="A381" s="108" t="s">
        <v>53</v>
      </c>
      <c r="B381" s="98"/>
      <c r="C381" s="98">
        <v>1154.714332923078</v>
      </c>
      <c r="D381" s="98">
        <v>1160.360030055911</v>
      </c>
      <c r="E381" s="98">
        <v>1133.0119532183344</v>
      </c>
      <c r="F381" s="98">
        <v>1130.6479730685605</v>
      </c>
      <c r="G381" s="98">
        <v>1174.5655881034625</v>
      </c>
      <c r="H381" s="98">
        <v>1170.8232904398205</v>
      </c>
      <c r="I381" s="98">
        <v>1154.2240825548824</v>
      </c>
      <c r="J381" s="98">
        <v>1125.4614841182447</v>
      </c>
      <c r="K381" s="98">
        <v>1154.1763170321458</v>
      </c>
      <c r="L381" s="98">
        <v>1148.9056749997101</v>
      </c>
      <c r="M381" s="98">
        <v>1207.1765849213109</v>
      </c>
      <c r="N381" s="98">
        <v>1201.6651916619949</v>
      </c>
      <c r="O381" s="98">
        <v>1191.3479696276124</v>
      </c>
      <c r="P381" s="98">
        <v>1165.1114617006103</v>
      </c>
      <c r="Q381" s="98">
        <v>1144.7530720684167</v>
      </c>
      <c r="R381" s="98">
        <v>1139.5892534683837</v>
      </c>
      <c r="S381" s="98">
        <v>1099.5597444537411</v>
      </c>
      <c r="T381" s="98">
        <v>1065.2492291223116</v>
      </c>
      <c r="U381" s="98">
        <v>1028.701797205224</v>
      </c>
      <c r="V381" s="98">
        <v>1017.9563597317511</v>
      </c>
      <c r="W381" s="98">
        <v>966.17514291008126</v>
      </c>
      <c r="X381" s="98">
        <v>880.8059925851062</v>
      </c>
      <c r="Y381" s="98">
        <v>877.7148990269269</v>
      </c>
      <c r="DA381" s="63" t="s">
        <v>4254</v>
      </c>
    </row>
    <row r="382" spans="1:105" ht="12" customHeight="1" x14ac:dyDescent="0.25">
      <c r="A382" s="108" t="s">
        <v>52</v>
      </c>
      <c r="B382" s="98"/>
      <c r="C382" s="98">
        <v>292.04721463380554</v>
      </c>
      <c r="D382" s="98">
        <v>289.83363911416797</v>
      </c>
      <c r="E382" s="98">
        <v>289.61604591343598</v>
      </c>
      <c r="F382" s="98">
        <v>287.1307488913601</v>
      </c>
      <c r="G382" s="98">
        <v>291.92032653774476</v>
      </c>
      <c r="H382" s="98">
        <v>292.20893394443516</v>
      </c>
      <c r="I382" s="98">
        <v>267.87830608526411</v>
      </c>
      <c r="J382" s="98">
        <v>274.54804889082749</v>
      </c>
      <c r="K382" s="98">
        <v>281.0083723802411</v>
      </c>
      <c r="L382" s="98">
        <v>284.2799730850283</v>
      </c>
      <c r="M382" s="98">
        <v>293.20280915727892</v>
      </c>
      <c r="N382" s="98">
        <v>293.30539230733217</v>
      </c>
      <c r="O382" s="98">
        <v>292.80461350414009</v>
      </c>
      <c r="P382" s="98">
        <v>285.23304101222413</v>
      </c>
      <c r="Q382" s="98">
        <v>282.50888194464989</v>
      </c>
      <c r="R382" s="98">
        <v>277.43235412508869</v>
      </c>
      <c r="S382" s="98">
        <v>267.5559079511749</v>
      </c>
      <c r="T382" s="98">
        <v>257.86884057346896</v>
      </c>
      <c r="U382" s="98">
        <v>250.40232176435174</v>
      </c>
      <c r="V382" s="98">
        <v>249.04264228139584</v>
      </c>
      <c r="W382" s="98">
        <v>250.24022362647673</v>
      </c>
      <c r="X382" s="98">
        <v>228.34391624141222</v>
      </c>
      <c r="Y382" s="98">
        <v>209.84224341790332</v>
      </c>
      <c r="DA382" s="63" t="s">
        <v>4255</v>
      </c>
    </row>
    <row r="383" spans="1:105" ht="12" customHeight="1" x14ac:dyDescent="0.25">
      <c r="A383" s="121" t="s">
        <v>54</v>
      </c>
      <c r="B383" s="122"/>
      <c r="C383" s="122">
        <v>147.85281324553003</v>
      </c>
      <c r="D383" s="122">
        <v>147.83447745835599</v>
      </c>
      <c r="E383" s="122">
        <v>150.28497396358597</v>
      </c>
      <c r="F383" s="122">
        <v>148.55746129700321</v>
      </c>
      <c r="G383" s="122">
        <v>153.65440198573754</v>
      </c>
      <c r="H383" s="122">
        <v>151.43711116242673</v>
      </c>
      <c r="I383" s="122">
        <v>152.55967735729405</v>
      </c>
      <c r="J383" s="122">
        <v>161.86606940127552</v>
      </c>
      <c r="K383" s="122">
        <v>173.46342206617081</v>
      </c>
      <c r="L383" s="122">
        <v>175.78464890175653</v>
      </c>
      <c r="M383" s="122">
        <v>177.73687111634226</v>
      </c>
      <c r="N383" s="122">
        <v>185.46719446709145</v>
      </c>
      <c r="O383" s="122">
        <v>185.68634101028945</v>
      </c>
      <c r="P383" s="122">
        <v>184.68568726217407</v>
      </c>
      <c r="Q383" s="122">
        <v>187.29908721852743</v>
      </c>
      <c r="R383" s="122">
        <v>185.67979446047192</v>
      </c>
      <c r="S383" s="122">
        <v>185.80079140494317</v>
      </c>
      <c r="T383" s="122">
        <v>190.13930177370662</v>
      </c>
      <c r="U383" s="122">
        <v>190.99666008307446</v>
      </c>
      <c r="V383" s="122">
        <v>254.74167697508216</v>
      </c>
      <c r="W383" s="122">
        <v>251.55166311331271</v>
      </c>
      <c r="X383" s="122">
        <v>230.96913284738363</v>
      </c>
      <c r="Y383" s="122">
        <v>213.01261309680115</v>
      </c>
      <c r="DA383" s="130" t="s">
        <v>4256</v>
      </c>
    </row>
    <row r="384" spans="1:105" ht="12" customHeight="1" x14ac:dyDescent="0.25">
      <c r="A384" s="97" t="s">
        <v>50</v>
      </c>
      <c r="B384" s="98"/>
      <c r="C384" s="98">
        <v>162.97266499979466</v>
      </c>
      <c r="D384" s="98">
        <v>153.70583106130996</v>
      </c>
      <c r="E384" s="98">
        <v>175.15966150967122</v>
      </c>
      <c r="F384" s="98">
        <v>149.92945650174494</v>
      </c>
      <c r="G384" s="98">
        <v>186.06739999210865</v>
      </c>
      <c r="H384" s="98">
        <v>98.041969980423303</v>
      </c>
      <c r="I384" s="98">
        <v>131.19275158951868</v>
      </c>
      <c r="J384" s="98">
        <v>184.71360376388236</v>
      </c>
      <c r="K384" s="98">
        <v>216.53128710983097</v>
      </c>
      <c r="L384" s="98">
        <v>170.28627824926707</v>
      </c>
      <c r="M384" s="98">
        <v>165.22114432762567</v>
      </c>
      <c r="N384" s="98">
        <v>138.56612423730328</v>
      </c>
      <c r="O384" s="98">
        <v>189.12646954515091</v>
      </c>
      <c r="P384" s="98">
        <v>180.85900684570777</v>
      </c>
      <c r="Q384" s="98">
        <v>222.92347488759887</v>
      </c>
      <c r="R384" s="98">
        <v>177.37438037889228</v>
      </c>
      <c r="S384" s="98">
        <v>182.63515646071957</v>
      </c>
      <c r="T384" s="98">
        <v>190.26063437712369</v>
      </c>
      <c r="U384" s="98">
        <v>193.74258240104362</v>
      </c>
      <c r="V384" s="98">
        <v>251.94795758406062</v>
      </c>
      <c r="W384" s="98">
        <v>265.50293949731201</v>
      </c>
      <c r="X384" s="98">
        <v>233.31266220095827</v>
      </c>
      <c r="Y384" s="98">
        <v>197.86231404133889</v>
      </c>
      <c r="DA384" s="63" t="s">
        <v>4257</v>
      </c>
    </row>
    <row r="385" spans="1:105" ht="12" customHeight="1" x14ac:dyDescent="0.25">
      <c r="A385" s="109" t="s">
        <v>120</v>
      </c>
      <c r="B385" s="33"/>
      <c r="C385" s="33">
        <v>145.50980251020155</v>
      </c>
      <c r="D385" s="33">
        <v>146.98387628156252</v>
      </c>
      <c r="E385" s="33">
        <v>146.76525840124776</v>
      </c>
      <c r="F385" s="33">
        <v>148.44814468976392</v>
      </c>
      <c r="G385" s="33">
        <v>150.84979298286336</v>
      </c>
      <c r="H385" s="33">
        <v>155.69635166927287</v>
      </c>
      <c r="I385" s="33">
        <v>155.00814840438167</v>
      </c>
      <c r="J385" s="33">
        <v>157.82549288509242</v>
      </c>
      <c r="K385" s="33">
        <v>168.3318657920702</v>
      </c>
      <c r="L385" s="33">
        <v>176.04411649931785</v>
      </c>
      <c r="M385" s="33">
        <v>177.8775889179426</v>
      </c>
      <c r="N385" s="33">
        <v>186.59211937970997</v>
      </c>
      <c r="O385" s="33">
        <v>185.41396149945601</v>
      </c>
      <c r="P385" s="33">
        <v>185.15900440565991</v>
      </c>
      <c r="Q385" s="33">
        <v>183.62458141237093</v>
      </c>
      <c r="R385" s="33">
        <v>186.48255072680115</v>
      </c>
      <c r="S385" s="33">
        <v>185.95884600781488</v>
      </c>
      <c r="T385" s="33">
        <v>190.13600613945005</v>
      </c>
      <c r="U385" s="33">
        <v>190.90086884311677</v>
      </c>
      <c r="V385" s="33">
        <v>254.87114582458236</v>
      </c>
      <c r="W385" s="33">
        <v>250.7642018733643</v>
      </c>
      <c r="X385" s="33">
        <v>230.87088089771495</v>
      </c>
      <c r="Y385" s="33">
        <v>213.44230053042142</v>
      </c>
      <c r="DA385" s="60" t="s">
        <v>4258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7.9921606102044409</v>
      </c>
      <c r="D387" s="117">
        <f t="shared" si="184"/>
        <v>7.1079738042778571</v>
      </c>
      <c r="E387" s="117">
        <f t="shared" si="184"/>
        <v>7.933567109775935</v>
      </c>
      <c r="F387" s="117">
        <f t="shared" si="184"/>
        <v>4.0422270802866258</v>
      </c>
      <c r="G387" s="117">
        <f t="shared" si="184"/>
        <v>5.4126676445420729</v>
      </c>
      <c r="H387" s="117">
        <f t="shared" si="184"/>
        <v>2.6453002856619729</v>
      </c>
      <c r="I387" s="117">
        <f t="shared" si="184"/>
        <v>4.9254352465169688</v>
      </c>
      <c r="J387" s="117">
        <f t="shared" si="184"/>
        <v>10.13477393020551</v>
      </c>
      <c r="K387" s="117">
        <f t="shared" si="184"/>
        <v>8.4157840008529021</v>
      </c>
      <c r="L387" s="117">
        <f t="shared" si="184"/>
        <v>2.8009443574683384</v>
      </c>
      <c r="M387" s="117">
        <f t="shared" si="184"/>
        <v>0.6704314371281147</v>
      </c>
      <c r="N387" s="117">
        <f t="shared" si="184"/>
        <v>1.1844803536776127</v>
      </c>
      <c r="O387" s="117">
        <f t="shared" si="184"/>
        <v>5.0636813193151298</v>
      </c>
      <c r="P387" s="117">
        <f t="shared" si="184"/>
        <v>7.2641505503499344</v>
      </c>
      <c r="Q387" s="117">
        <f t="shared" si="184"/>
        <v>7.6023259930294405</v>
      </c>
      <c r="R387" s="117">
        <f t="shared" ref="R387:V387" si="185">R388+R390+R392+R401</f>
        <v>5.6953511189737833</v>
      </c>
      <c r="S387" s="117">
        <f t="shared" si="185"/>
        <v>3.1590086188619249</v>
      </c>
      <c r="T387" s="117">
        <f t="shared" si="185"/>
        <v>1.8267849219036547</v>
      </c>
      <c r="U387" s="117">
        <f t="shared" si="185"/>
        <v>2.3675064855166856</v>
      </c>
      <c r="V387" s="117">
        <f t="shared" si="185"/>
        <v>4.0406129169128855</v>
      </c>
      <c r="W387" s="117">
        <f t="shared" ref="W387:Y387" si="186">W388+W390+W392+W401</f>
        <v>5.1336887788649932</v>
      </c>
      <c r="X387" s="117">
        <f t="shared" si="186"/>
        <v>3.3954619696247637</v>
      </c>
      <c r="Y387" s="117">
        <f t="shared" si="186"/>
        <v>1.9735507626654225</v>
      </c>
      <c r="DA387" s="129" t="s">
        <v>4409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4410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4411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4412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4413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X392" s="122">
        <v>0</v>
      </c>
      <c r="Y392" s="122">
        <v>0</v>
      </c>
      <c r="DA392" s="130" t="s">
        <v>4414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4415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4416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4417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4418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4419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4420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4421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4422</v>
      </c>
    </row>
    <row r="401" spans="1:105" ht="12" customHeight="1" x14ac:dyDescent="0.25">
      <c r="A401" s="121" t="s">
        <v>54</v>
      </c>
      <c r="B401" s="122"/>
      <c r="C401" s="122">
        <v>7.9921606102044409</v>
      </c>
      <c r="D401" s="122">
        <v>7.1079738042778571</v>
      </c>
      <c r="E401" s="122">
        <v>7.933567109775935</v>
      </c>
      <c r="F401" s="122">
        <v>4.0422270802866258</v>
      </c>
      <c r="G401" s="122">
        <v>5.4126676445420729</v>
      </c>
      <c r="H401" s="122">
        <v>2.6453002856619729</v>
      </c>
      <c r="I401" s="122">
        <v>4.9254352465169688</v>
      </c>
      <c r="J401" s="122">
        <v>10.13477393020551</v>
      </c>
      <c r="K401" s="122">
        <v>8.4157840008529021</v>
      </c>
      <c r="L401" s="122">
        <v>2.8009443574683384</v>
      </c>
      <c r="M401" s="122">
        <v>0.6704314371281147</v>
      </c>
      <c r="N401" s="122">
        <v>1.1844803536776127</v>
      </c>
      <c r="O401" s="122">
        <v>5.0636813193151298</v>
      </c>
      <c r="P401" s="122">
        <v>7.2641505503499344</v>
      </c>
      <c r="Q401" s="122">
        <v>7.6023259930294405</v>
      </c>
      <c r="R401" s="122">
        <v>5.6953511189737833</v>
      </c>
      <c r="S401" s="122">
        <v>3.1590086188619249</v>
      </c>
      <c r="T401" s="122">
        <v>1.8267849219036547</v>
      </c>
      <c r="U401" s="122">
        <v>2.3675064855166856</v>
      </c>
      <c r="V401" s="122">
        <v>4.0406129169128855</v>
      </c>
      <c r="W401" s="122">
        <v>5.1336887788649932</v>
      </c>
      <c r="X401" s="122">
        <v>3.3954619696247637</v>
      </c>
      <c r="Y401" s="122">
        <v>1.9735507626654225</v>
      </c>
      <c r="DA401" s="130" t="s">
        <v>4423</v>
      </c>
    </row>
    <row r="402" spans="1:105" ht="12" customHeight="1" x14ac:dyDescent="0.25">
      <c r="A402" s="97" t="s">
        <v>50</v>
      </c>
      <c r="B402" s="98"/>
      <c r="C402" s="98">
        <v>59.566949321372675</v>
      </c>
      <c r="D402" s="98">
        <v>56.171422978865728</v>
      </c>
      <c r="E402" s="98">
        <v>64.002019087320235</v>
      </c>
      <c r="F402" s="98">
        <v>54.774831308386787</v>
      </c>
      <c r="G402" s="98">
        <v>67.967121898914215</v>
      </c>
      <c r="H402" s="98">
        <v>35.807593420947924</v>
      </c>
      <c r="I402" s="98">
        <v>47.907936269551236</v>
      </c>
      <c r="J402" s="98">
        <v>67.442090027354212</v>
      </c>
      <c r="K402" s="98">
        <v>79.047348817678767</v>
      </c>
      <c r="L402" s="98">
        <v>62.155678432569971</v>
      </c>
      <c r="M402" s="98">
        <v>60.299963750972168</v>
      </c>
      <c r="N402" s="98">
        <v>50.568573132211853</v>
      </c>
      <c r="O402" s="98">
        <v>69.017517438338999</v>
      </c>
      <c r="P402" s="98">
        <v>65.993446617183039</v>
      </c>
      <c r="Q402" s="98">
        <v>81.306987966505488</v>
      </c>
      <c r="R402" s="98">
        <v>64.620147308189615</v>
      </c>
      <c r="S402" s="98">
        <v>66.429978848618603</v>
      </c>
      <c r="T402" s="98">
        <v>69.081993844675793</v>
      </c>
      <c r="U402" s="98">
        <v>70.233721594430023</v>
      </c>
      <c r="V402" s="98">
        <v>91.230224172225874</v>
      </c>
      <c r="W402" s="98">
        <v>96.086115882541563</v>
      </c>
      <c r="X402" s="98">
        <v>84.384845097349995</v>
      </c>
      <c r="Y402" s="98">
        <v>71.558746688929503</v>
      </c>
      <c r="DA402" s="63" t="s">
        <v>4424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4425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197.5340525740466</v>
      </c>
      <c r="D405" s="118">
        <f t="shared" si="189"/>
        <v>195.82050646602639</v>
      </c>
      <c r="E405" s="118">
        <f t="shared" si="189"/>
        <v>198.49572635501542</v>
      </c>
      <c r="F405" s="118">
        <f t="shared" si="189"/>
        <v>185.7899332558838</v>
      </c>
      <c r="G405" s="118">
        <f t="shared" si="189"/>
        <v>178.29592604318597</v>
      </c>
      <c r="H405" s="118">
        <f t="shared" si="189"/>
        <v>177.45366268221693</v>
      </c>
      <c r="I405" s="118">
        <f t="shared" si="189"/>
        <v>171.0818000220718</v>
      </c>
      <c r="J405" s="118">
        <f t="shared" si="189"/>
        <v>168.33694757248392</v>
      </c>
      <c r="K405" s="118">
        <f t="shared" si="189"/>
        <v>178.50572873603005</v>
      </c>
      <c r="L405" s="118">
        <f t="shared" si="189"/>
        <v>191.25165624587157</v>
      </c>
      <c r="M405" s="118">
        <f t="shared" si="189"/>
        <v>160.65305378906527</v>
      </c>
      <c r="N405" s="118">
        <f t="shared" si="189"/>
        <v>172.08679011980038</v>
      </c>
      <c r="O405" s="118">
        <f t="shared" si="189"/>
        <v>159.92707806000897</v>
      </c>
      <c r="P405" s="118">
        <f t="shared" si="189"/>
        <v>147.28531056070727</v>
      </c>
      <c r="Q405" s="118">
        <f t="shared" si="189"/>
        <v>137.38276184525967</v>
      </c>
      <c r="R405" s="118">
        <f t="shared" ref="R405:V405" si="190">R406+R408+R410+R419</f>
        <v>146.68527681436987</v>
      </c>
      <c r="S405" s="118">
        <f t="shared" si="190"/>
        <v>140.37941213166729</v>
      </c>
      <c r="T405" s="118">
        <f t="shared" si="190"/>
        <v>130.8609963033397</v>
      </c>
      <c r="U405" s="118">
        <f t="shared" si="190"/>
        <v>128.22206741059674</v>
      </c>
      <c r="V405" s="118">
        <f t="shared" si="190"/>
        <v>104.41601462892137</v>
      </c>
      <c r="W405" s="118">
        <f t="shared" ref="W405:Y405" si="191">W406+W408+W410+W419</f>
        <v>108.53191479109525</v>
      </c>
      <c r="X405" s="118">
        <f t="shared" si="191"/>
        <v>99.551964653985934</v>
      </c>
      <c r="Y405" s="118">
        <f t="shared" si="191"/>
        <v>83.868336352919115</v>
      </c>
      <c r="DA405" s="129" t="s">
        <v>4577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177.11721745420425</v>
      </c>
      <c r="D406" s="123">
        <f t="shared" si="192"/>
        <v>175.68882177377006</v>
      </c>
      <c r="E406" s="123">
        <f t="shared" si="192"/>
        <v>179.16626901770582</v>
      </c>
      <c r="F406" s="123">
        <f t="shared" si="192"/>
        <v>166.78396634201727</v>
      </c>
      <c r="G406" s="123">
        <f t="shared" si="192"/>
        <v>161.0387891767954</v>
      </c>
      <c r="H406" s="123">
        <f t="shared" si="192"/>
        <v>160.41616217320234</v>
      </c>
      <c r="I406" s="123">
        <f t="shared" si="192"/>
        <v>154.76949945476073</v>
      </c>
      <c r="J406" s="123">
        <f t="shared" si="192"/>
        <v>149.57700014945809</v>
      </c>
      <c r="K406" s="123">
        <f t="shared" si="192"/>
        <v>158.74092822766534</v>
      </c>
      <c r="L406" s="123">
        <f t="shared" si="192"/>
        <v>172.08845944186089</v>
      </c>
      <c r="M406" s="123">
        <f t="shared" si="192"/>
        <v>144.00172965069854</v>
      </c>
      <c r="N406" s="123">
        <f t="shared" si="192"/>
        <v>153.929673742565</v>
      </c>
      <c r="O406" s="123">
        <f t="shared" si="192"/>
        <v>141.16227227881757</v>
      </c>
      <c r="P406" s="123">
        <f t="shared" si="192"/>
        <v>130.93548026546654</v>
      </c>
      <c r="Q406" s="123">
        <f t="shared" si="192"/>
        <v>120.60188528152085</v>
      </c>
      <c r="R406" s="123">
        <f t="shared" si="192"/>
        <v>130.25454355367154</v>
      </c>
      <c r="S406" s="123">
        <f t="shared" si="192"/>
        <v>122.99611212787505</v>
      </c>
      <c r="T406" s="123">
        <f t="shared" si="192"/>
        <v>114.87313860674857</v>
      </c>
      <c r="U406" s="123">
        <f t="shared" si="192"/>
        <v>108.26645215047054</v>
      </c>
      <c r="V406" s="123">
        <f t="shared" si="192"/>
        <v>88.967777715768861</v>
      </c>
      <c r="W406" s="123">
        <f t="shared" si="192"/>
        <v>91.569308848114346</v>
      </c>
      <c r="X406" s="123">
        <f t="shared" si="192"/>
        <v>76.037785158173605</v>
      </c>
      <c r="Y406" s="123">
        <f t="shared" si="192"/>
        <v>59.625169952586624</v>
      </c>
      <c r="DA406" s="130" t="s">
        <v>4578</v>
      </c>
    </row>
    <row r="407" spans="1:105" ht="12" customHeight="1" x14ac:dyDescent="0.25">
      <c r="A407" s="97" t="s">
        <v>53</v>
      </c>
      <c r="B407" s="99"/>
      <c r="C407" s="99">
        <v>177.11721745420425</v>
      </c>
      <c r="D407" s="99">
        <v>175.68882177377006</v>
      </c>
      <c r="E407" s="99">
        <v>179.16626901770582</v>
      </c>
      <c r="F407" s="99">
        <v>166.78396634201727</v>
      </c>
      <c r="G407" s="99">
        <v>161.0387891767954</v>
      </c>
      <c r="H407" s="99">
        <v>160.41616217320234</v>
      </c>
      <c r="I407" s="99">
        <v>154.76949945476073</v>
      </c>
      <c r="J407" s="99">
        <v>149.57700014945809</v>
      </c>
      <c r="K407" s="99">
        <v>158.74092822766534</v>
      </c>
      <c r="L407" s="99">
        <v>172.08845944186089</v>
      </c>
      <c r="M407" s="99">
        <v>144.00172965069854</v>
      </c>
      <c r="N407" s="99">
        <v>153.929673742565</v>
      </c>
      <c r="O407" s="99">
        <v>141.16227227881757</v>
      </c>
      <c r="P407" s="99">
        <v>130.93548026546654</v>
      </c>
      <c r="Q407" s="99">
        <v>120.60188528152085</v>
      </c>
      <c r="R407" s="99">
        <v>130.25454355367154</v>
      </c>
      <c r="S407" s="99">
        <v>122.99611212787505</v>
      </c>
      <c r="T407" s="99">
        <v>114.87313860674857</v>
      </c>
      <c r="U407" s="99">
        <v>108.26645215047054</v>
      </c>
      <c r="V407" s="99">
        <v>88.967777715768861</v>
      </c>
      <c r="W407" s="99">
        <v>91.569308848114346</v>
      </c>
      <c r="X407" s="99">
        <v>76.037785158173605</v>
      </c>
      <c r="Y407" s="99">
        <v>59.625169952586624</v>
      </c>
      <c r="DA407" s="63" t="s">
        <v>4579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0.44179118441527515</v>
      </c>
      <c r="D408" s="123">
        <f t="shared" si="193"/>
        <v>0.38701559869102159</v>
      </c>
      <c r="E408" s="123">
        <f t="shared" si="193"/>
        <v>0.29127248024766494</v>
      </c>
      <c r="F408" s="123">
        <f t="shared" si="193"/>
        <v>0.31496167335426656</v>
      </c>
      <c r="G408" s="123">
        <f t="shared" si="193"/>
        <v>0.46313251980748599</v>
      </c>
      <c r="H408" s="123">
        <f t="shared" si="193"/>
        <v>0.38226642553234125</v>
      </c>
      <c r="I408" s="123">
        <f t="shared" si="193"/>
        <v>0.27267428021681767</v>
      </c>
      <c r="J408" s="123">
        <f t="shared" si="193"/>
        <v>0.53354179834858784</v>
      </c>
      <c r="K408" s="123">
        <f t="shared" si="193"/>
        <v>0.25669829324974131</v>
      </c>
      <c r="L408" s="123">
        <f t="shared" si="193"/>
        <v>0.42900749354257189</v>
      </c>
      <c r="M408" s="123">
        <f t="shared" si="193"/>
        <v>0.20065566796269291</v>
      </c>
      <c r="N408" s="123">
        <f t="shared" si="193"/>
        <v>0.3664098184816636</v>
      </c>
      <c r="O408" s="123">
        <f t="shared" si="193"/>
        <v>0.40516823841827326</v>
      </c>
      <c r="P408" s="123">
        <f t="shared" si="193"/>
        <v>0.22245831342579558</v>
      </c>
      <c r="Q408" s="123">
        <f t="shared" si="193"/>
        <v>0.32269691597182459</v>
      </c>
      <c r="R408" s="123">
        <f t="shared" si="193"/>
        <v>0.18817402533979816</v>
      </c>
      <c r="S408" s="123">
        <f t="shared" si="193"/>
        <v>0.13581847406852782</v>
      </c>
      <c r="T408" s="123">
        <f t="shared" si="193"/>
        <v>0.26428785685138168</v>
      </c>
      <c r="U408" s="123">
        <f t="shared" si="193"/>
        <v>0.37653875286949079</v>
      </c>
      <c r="V408" s="123">
        <f t="shared" si="193"/>
        <v>0.61465745483248269</v>
      </c>
      <c r="W408" s="123">
        <f t="shared" si="193"/>
        <v>0.73313577172031508</v>
      </c>
      <c r="X408" s="123">
        <f t="shared" si="193"/>
        <v>0.27835410727768006</v>
      </c>
      <c r="Y408" s="123">
        <f t="shared" si="193"/>
        <v>1.3599228416687805</v>
      </c>
      <c r="DA408" s="130" t="s">
        <v>4580</v>
      </c>
    </row>
    <row r="409" spans="1:105" ht="12" customHeight="1" x14ac:dyDescent="0.25">
      <c r="A409" s="97" t="s">
        <v>53</v>
      </c>
      <c r="B409" s="99"/>
      <c r="C409" s="99">
        <f>RES_hhdet_in_fecs!C165</f>
        <v>0.44179118441527515</v>
      </c>
      <c r="D409" s="99">
        <f>RES_hhdet_in_fecs!D165</f>
        <v>0.38701559869102159</v>
      </c>
      <c r="E409" s="99">
        <f>RES_hhdet_in_fecs!E165</f>
        <v>0.29127248024766494</v>
      </c>
      <c r="F409" s="99">
        <f>RES_hhdet_in_fecs!F165</f>
        <v>0.31496167335426656</v>
      </c>
      <c r="G409" s="99">
        <f>RES_hhdet_in_fecs!G165</f>
        <v>0.46313251980748599</v>
      </c>
      <c r="H409" s="99">
        <f>RES_hhdet_in_fecs!H165</f>
        <v>0.38226642553234125</v>
      </c>
      <c r="I409" s="99">
        <f>RES_hhdet_in_fecs!I165</f>
        <v>0.27267428021681767</v>
      </c>
      <c r="J409" s="99">
        <f>RES_hhdet_in_fecs!J165</f>
        <v>0.53354179834858784</v>
      </c>
      <c r="K409" s="99">
        <f>RES_hhdet_in_fecs!K165</f>
        <v>0.25669829324974131</v>
      </c>
      <c r="L409" s="99">
        <f>RES_hhdet_in_fecs!L165</f>
        <v>0.42900749354257189</v>
      </c>
      <c r="M409" s="99">
        <f>RES_hhdet_in_fecs!M165</f>
        <v>0.20065566796269291</v>
      </c>
      <c r="N409" s="99">
        <f>RES_hhdet_in_fecs!N165</f>
        <v>0.3664098184816636</v>
      </c>
      <c r="O409" s="99">
        <f>RES_hhdet_in_fecs!O165</f>
        <v>0.40516823841827326</v>
      </c>
      <c r="P409" s="99">
        <f>RES_hhdet_in_fecs!P165</f>
        <v>0.22245831342579558</v>
      </c>
      <c r="Q409" s="99">
        <f>RES_hhdet_in_fecs!Q165</f>
        <v>0.32269691597182459</v>
      </c>
      <c r="R409" s="99">
        <f>RES_hhdet_in_fecs!R165</f>
        <v>0.18817402533979816</v>
      </c>
      <c r="S409" s="99">
        <f>RES_hhdet_in_fecs!S165</f>
        <v>0.13581847406852782</v>
      </c>
      <c r="T409" s="99">
        <f>RES_hhdet_in_fecs!T165</f>
        <v>0.26428785685138168</v>
      </c>
      <c r="U409" s="99">
        <f>RES_hhdet_in_fecs!U165</f>
        <v>0.37653875286949079</v>
      </c>
      <c r="V409" s="99">
        <f>RES_hhdet_in_fecs!V165</f>
        <v>0.61465745483248269</v>
      </c>
      <c r="W409" s="99">
        <f>RES_hhdet_in_fecs!W165</f>
        <v>0.73313577172031508</v>
      </c>
      <c r="X409" s="99">
        <f>RES_hhdet_in_fecs!X165</f>
        <v>0.27835410727768006</v>
      </c>
      <c r="Y409" s="99">
        <f>RES_hhdet_in_fecs!Y165</f>
        <v>1.3599228416687805</v>
      </c>
      <c r="DA409" s="63" t="s">
        <v>4581</v>
      </c>
    </row>
    <row r="410" spans="1:105" ht="12" customHeight="1" x14ac:dyDescent="0.25">
      <c r="A410" s="121" t="s">
        <v>55</v>
      </c>
      <c r="B410" s="123"/>
      <c r="C410" s="123">
        <v>18.144947434024775</v>
      </c>
      <c r="D410" s="123">
        <v>17.94646447532066</v>
      </c>
      <c r="E410" s="123">
        <v>17.242381638567757</v>
      </c>
      <c r="F410" s="123">
        <v>16.967503149664513</v>
      </c>
      <c r="G410" s="123">
        <v>15.237561601763556</v>
      </c>
      <c r="H410" s="123">
        <v>15.144103912924264</v>
      </c>
      <c r="I410" s="123">
        <v>14.523190476233346</v>
      </c>
      <c r="J410" s="123">
        <v>16.345834044068358</v>
      </c>
      <c r="K410" s="123">
        <v>17.432793544543479</v>
      </c>
      <c r="L410" s="123">
        <v>16.754577049145894</v>
      </c>
      <c r="M410" s="123">
        <v>14.776590135888185</v>
      </c>
      <c r="N410" s="123">
        <v>15.893472626482678</v>
      </c>
      <c r="O410" s="123">
        <v>16.346473200940398</v>
      </c>
      <c r="P410" s="123">
        <v>14.301205403007799</v>
      </c>
      <c r="Q410" s="123">
        <v>14.533572341855457</v>
      </c>
      <c r="R410" s="123">
        <v>14.363470384439132</v>
      </c>
      <c r="S410" s="123">
        <v>15.222229932884296</v>
      </c>
      <c r="T410" s="123">
        <v>13.810564771590075</v>
      </c>
      <c r="U410" s="123">
        <v>17.126352829901627</v>
      </c>
      <c r="V410" s="123">
        <v>12.436737674504611</v>
      </c>
      <c r="W410" s="123">
        <v>13.537247451880825</v>
      </c>
      <c r="X410" s="123">
        <v>19.354677989403932</v>
      </c>
      <c r="Y410" s="123">
        <v>19.250060970817859</v>
      </c>
      <c r="DA410" s="130" t="s">
        <v>4582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X411" s="99">
        <v>0</v>
      </c>
      <c r="Y411" s="99">
        <v>0</v>
      </c>
      <c r="DA411" s="63" t="s">
        <v>4583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X412" s="99">
        <v>0</v>
      </c>
      <c r="Y412" s="99">
        <v>0</v>
      </c>
      <c r="DA412" s="63" t="s">
        <v>4584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X413" s="102">
        <v>0</v>
      </c>
      <c r="Y413" s="102">
        <v>0</v>
      </c>
      <c r="DA413" s="131" t="s">
        <v>4585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X414" s="105">
        <v>0</v>
      </c>
      <c r="Y414" s="105">
        <v>0</v>
      </c>
      <c r="DA414" s="132" t="s">
        <v>4586</v>
      </c>
    </row>
    <row r="415" spans="1:105" ht="12" customHeight="1" x14ac:dyDescent="0.25">
      <c r="A415" s="106" t="s">
        <v>122</v>
      </c>
      <c r="B415" s="102"/>
      <c r="C415" s="102">
        <v>18.160698035164312</v>
      </c>
      <c r="D415" s="102">
        <v>17.959575679717918</v>
      </c>
      <c r="E415" s="102">
        <v>17.254199685991136</v>
      </c>
      <c r="F415" s="102">
        <v>16.982805224660339</v>
      </c>
      <c r="G415" s="102">
        <v>15.254511817274203</v>
      </c>
      <c r="H415" s="102">
        <v>15.174657381145586</v>
      </c>
      <c r="I415" s="102">
        <v>14.542622301009574</v>
      </c>
      <c r="J415" s="102">
        <v>16.383109304385954</v>
      </c>
      <c r="K415" s="102">
        <v>17.455158669946989</v>
      </c>
      <c r="L415" s="102">
        <v>16.781816675821712</v>
      </c>
      <c r="M415" s="102">
        <v>14.798874240461506</v>
      </c>
      <c r="N415" s="102">
        <v>15.923512804282096</v>
      </c>
      <c r="O415" s="102">
        <v>16.383532015621668</v>
      </c>
      <c r="P415" s="102">
        <v>14.340113048006124</v>
      </c>
      <c r="Q415" s="102">
        <v>14.564086532002419</v>
      </c>
      <c r="R415" s="102">
        <v>14.400096664139488</v>
      </c>
      <c r="S415" s="102">
        <v>15.25622755239587</v>
      </c>
      <c r="T415" s="102">
        <v>13.847389268010735</v>
      </c>
      <c r="U415" s="102">
        <v>17.169092683625262</v>
      </c>
      <c r="V415" s="102">
        <v>12.471059280879889</v>
      </c>
      <c r="W415" s="102">
        <v>13.571852457752811</v>
      </c>
      <c r="X415" s="102">
        <v>19.402666109558147</v>
      </c>
      <c r="Y415" s="102">
        <v>19.292012779005912</v>
      </c>
      <c r="DA415" s="131" t="s">
        <v>4587</v>
      </c>
    </row>
    <row r="416" spans="1:105" ht="12" customHeight="1" x14ac:dyDescent="0.25">
      <c r="A416" s="107" t="s">
        <v>121</v>
      </c>
      <c r="B416" s="105"/>
      <c r="C416" s="105">
        <v>17.195313364077581</v>
      </c>
      <c r="D416" s="105">
        <v>17.017823756228026</v>
      </c>
      <c r="E416" s="105">
        <v>16.33625557939461</v>
      </c>
      <c r="F416" s="105">
        <v>16.087912620147293</v>
      </c>
      <c r="G416" s="105">
        <v>14.468217935776025</v>
      </c>
      <c r="H416" s="105">
        <v>14.394221916434585</v>
      </c>
      <c r="I416" s="105">
        <v>13.840997188701762</v>
      </c>
      <c r="J416" s="105">
        <v>15.566035598224172</v>
      </c>
      <c r="K416" s="105">
        <v>16.59139252237545</v>
      </c>
      <c r="L416" s="105">
        <v>15.946860061504351</v>
      </c>
      <c r="M416" s="105">
        <v>14.084170607479487</v>
      </c>
      <c r="N416" s="105">
        <v>15.171280755876937</v>
      </c>
      <c r="O416" s="105">
        <v>15.637144326181732</v>
      </c>
      <c r="P416" s="105">
        <v>13.726384921765371</v>
      </c>
      <c r="Q416" s="105">
        <v>13.972143705055794</v>
      </c>
      <c r="R416" s="105">
        <v>13.844618504670526</v>
      </c>
      <c r="S416" s="105">
        <v>14.690920543869654</v>
      </c>
      <c r="T416" s="105">
        <v>13.357469048751074</v>
      </c>
      <c r="U416" s="105">
        <v>16.585019672516946</v>
      </c>
      <c r="V416" s="105">
        <v>12.063978962226257</v>
      </c>
      <c r="W416" s="105">
        <v>13.127940588498898</v>
      </c>
      <c r="X416" s="105">
        <v>18.819440169258137</v>
      </c>
      <c r="Y416" s="105">
        <v>18.792576502527112</v>
      </c>
      <c r="DA416" s="132" t="s">
        <v>4588</v>
      </c>
    </row>
    <row r="417" spans="1:105" ht="12" customHeight="1" x14ac:dyDescent="0.25">
      <c r="A417" s="108" t="s">
        <v>53</v>
      </c>
      <c r="B417" s="99"/>
      <c r="C417" s="99">
        <v>14.494745171869807</v>
      </c>
      <c r="D417" s="99">
        <v>14.37016346546098</v>
      </c>
      <c r="E417" s="99">
        <v>13.741486216862919</v>
      </c>
      <c r="F417" s="99">
        <v>13.543442347423747</v>
      </c>
      <c r="G417" s="99">
        <v>12.218142514664404</v>
      </c>
      <c r="H417" s="99">
        <v>12.14453852691932</v>
      </c>
      <c r="I417" s="99">
        <v>11.803946522813314</v>
      </c>
      <c r="J417" s="99">
        <v>13.171884827890709</v>
      </c>
      <c r="K417" s="99">
        <v>14.038608791688331</v>
      </c>
      <c r="L417" s="99">
        <v>13.453825277973301</v>
      </c>
      <c r="M417" s="99">
        <v>11.907176843221235</v>
      </c>
      <c r="N417" s="99">
        <v>12.799689025779095</v>
      </c>
      <c r="O417" s="99">
        <v>13.152023556516664</v>
      </c>
      <c r="P417" s="99">
        <v>11.522283922273441</v>
      </c>
      <c r="Q417" s="99">
        <v>11.684091067204625</v>
      </c>
      <c r="R417" s="99">
        <v>11.583736109667189</v>
      </c>
      <c r="S417" s="99">
        <v>12.272944312262815</v>
      </c>
      <c r="T417" s="99">
        <v>11.150645945641083</v>
      </c>
      <c r="U417" s="99">
        <v>13.810120089747805</v>
      </c>
      <c r="V417" s="99">
        <v>10.021151163828902</v>
      </c>
      <c r="W417" s="99">
        <v>10.781395869586989</v>
      </c>
      <c r="X417" s="99">
        <v>15.41093677102295</v>
      </c>
      <c r="Y417" s="99">
        <v>15.571880458713936</v>
      </c>
      <c r="DA417" s="63" t="s">
        <v>4589</v>
      </c>
    </row>
    <row r="418" spans="1:105" ht="12" customHeight="1" x14ac:dyDescent="0.25">
      <c r="A418" s="108" t="s">
        <v>52</v>
      </c>
      <c r="B418" s="99"/>
      <c r="C418" s="99">
        <v>2.7005681922077716</v>
      </c>
      <c r="D418" s="99">
        <v>2.6476602907670523</v>
      </c>
      <c r="E418" s="99">
        <v>2.5947693625316921</v>
      </c>
      <c r="F418" s="99">
        <v>2.5444702727235446</v>
      </c>
      <c r="G418" s="99">
        <v>2.2500754211116218</v>
      </c>
      <c r="H418" s="99">
        <v>2.2496833895152668</v>
      </c>
      <c r="I418" s="99">
        <v>2.0370506658884486</v>
      </c>
      <c r="J418" s="99">
        <v>2.3941507703334621</v>
      </c>
      <c r="K418" s="99">
        <v>2.5527837306871191</v>
      </c>
      <c r="L418" s="99">
        <v>2.4930347835310487</v>
      </c>
      <c r="M418" s="99">
        <v>2.1769937642582566</v>
      </c>
      <c r="N418" s="99">
        <v>2.3715917300978422</v>
      </c>
      <c r="O418" s="99">
        <v>2.485120769665067</v>
      </c>
      <c r="P418" s="99">
        <v>2.2041009994919305</v>
      </c>
      <c r="Q418" s="99">
        <v>2.2880526378511692</v>
      </c>
      <c r="R418" s="99">
        <v>2.2608823950033368</v>
      </c>
      <c r="S418" s="99">
        <v>2.4179762316068372</v>
      </c>
      <c r="T418" s="99">
        <v>2.2068231031099925</v>
      </c>
      <c r="U418" s="99">
        <v>2.7748995827691405</v>
      </c>
      <c r="V418" s="99">
        <v>2.0428277983973526</v>
      </c>
      <c r="W418" s="99">
        <v>2.3465447189119093</v>
      </c>
      <c r="X418" s="99">
        <v>3.4085033982351853</v>
      </c>
      <c r="Y418" s="99">
        <v>3.2206960438131746</v>
      </c>
      <c r="DA418" s="63" t="s">
        <v>4590</v>
      </c>
    </row>
    <row r="419" spans="1:105" ht="12" customHeight="1" x14ac:dyDescent="0.25">
      <c r="A419" s="121" t="s">
        <v>54</v>
      </c>
      <c r="B419" s="123"/>
      <c r="C419" s="123">
        <v>1.830096501402285</v>
      </c>
      <c r="D419" s="123">
        <v>1.7982046182446463</v>
      </c>
      <c r="E419" s="123">
        <v>1.7958032184941772</v>
      </c>
      <c r="F419" s="123">
        <v>1.7235020908477567</v>
      </c>
      <c r="G419" s="123">
        <v>1.5564427448195146</v>
      </c>
      <c r="H419" s="123">
        <v>1.5111301705579636</v>
      </c>
      <c r="I419" s="123">
        <v>1.5164358108609131</v>
      </c>
      <c r="J419" s="123">
        <v>1.8805715806088754</v>
      </c>
      <c r="K419" s="123">
        <v>2.0753086705715136</v>
      </c>
      <c r="L419" s="123">
        <v>1.979612261322216</v>
      </c>
      <c r="M419" s="123">
        <v>1.6740783345158488</v>
      </c>
      <c r="N419" s="123">
        <v>1.897233932271035</v>
      </c>
      <c r="O419" s="123">
        <v>2.0131643418327196</v>
      </c>
      <c r="P419" s="123">
        <v>1.8261665788071573</v>
      </c>
      <c r="Q419" s="123">
        <v>1.9246073059115398</v>
      </c>
      <c r="R419" s="123">
        <v>1.8790888509194048</v>
      </c>
      <c r="S419" s="123">
        <v>2.0252515968394089</v>
      </c>
      <c r="T419" s="123">
        <v>1.9130050681496742</v>
      </c>
      <c r="U419" s="123">
        <v>2.4527236773550749</v>
      </c>
      <c r="V419" s="123">
        <v>2.3968417838154128</v>
      </c>
      <c r="W419" s="123">
        <v>2.6922227193797532</v>
      </c>
      <c r="X419" s="123">
        <v>3.8811473991307106</v>
      </c>
      <c r="Y419" s="123">
        <v>3.6331825878458583</v>
      </c>
      <c r="DA419" s="130" t="s">
        <v>4591</v>
      </c>
    </row>
    <row r="420" spans="1:105" ht="12" customHeight="1" x14ac:dyDescent="0.25">
      <c r="A420" s="97" t="s">
        <v>50</v>
      </c>
      <c r="B420" s="99"/>
      <c r="C420" s="99">
        <v>2.4247980726736515</v>
      </c>
      <c r="D420" s="99">
        <v>2.2589001698877902</v>
      </c>
      <c r="E420" s="99">
        <v>2.5242825000961329</v>
      </c>
      <c r="F420" s="99">
        <v>2.1368147180573285</v>
      </c>
      <c r="G420" s="99">
        <v>2.3062148238807088</v>
      </c>
      <c r="H420" s="99">
        <v>1.2135877542340761</v>
      </c>
      <c r="I420" s="99">
        <v>1.6037618933930293</v>
      </c>
      <c r="J420" s="99">
        <v>2.5890014596148796</v>
      </c>
      <c r="K420" s="99">
        <v>3.161187183488984</v>
      </c>
      <c r="L420" s="99">
        <v>2.3995567384227741</v>
      </c>
      <c r="M420" s="99">
        <v>1.9709438376891222</v>
      </c>
      <c r="N420" s="99">
        <v>1.7999843096253687</v>
      </c>
      <c r="O420" s="99">
        <v>2.5786776573502128</v>
      </c>
      <c r="P420" s="99">
        <v>2.2449186607936342</v>
      </c>
      <c r="Q420" s="99">
        <v>2.8988778631904113</v>
      </c>
      <c r="R420" s="99">
        <v>2.3182322795339734</v>
      </c>
      <c r="S420" s="99">
        <v>2.6428330940383664</v>
      </c>
      <c r="T420" s="99">
        <v>2.6025654375410148</v>
      </c>
      <c r="U420" s="99">
        <v>3.4262791382354663</v>
      </c>
      <c r="V420" s="99">
        <v>3.2943134967750285</v>
      </c>
      <c r="W420" s="99">
        <v>3.9664363889477747</v>
      </c>
      <c r="X420" s="99">
        <v>5.5450680928945353</v>
      </c>
      <c r="Y420" s="99">
        <v>4.834902100498252</v>
      </c>
      <c r="DA420" s="63" t="s">
        <v>4592</v>
      </c>
    </row>
    <row r="421" spans="1:105" ht="12" customHeight="1" x14ac:dyDescent="0.25">
      <c r="A421" s="109" t="s">
        <v>120</v>
      </c>
      <c r="B421" s="110"/>
      <c r="C421" s="110">
        <v>1.7379400313223121</v>
      </c>
      <c r="D421" s="110">
        <v>1.7314622271588831</v>
      </c>
      <c r="E421" s="110">
        <v>1.6927249442627932</v>
      </c>
      <c r="F421" s="110">
        <v>1.6905705368747093</v>
      </c>
      <c r="G421" s="110">
        <v>1.4915669958182849</v>
      </c>
      <c r="H421" s="110">
        <v>1.5348646281145384</v>
      </c>
      <c r="I421" s="110">
        <v>1.5064289719239832</v>
      </c>
      <c r="J421" s="110">
        <v>1.7552860645858011</v>
      </c>
      <c r="K421" s="110">
        <v>1.9459257376069048</v>
      </c>
      <c r="L421" s="110">
        <v>1.9597951206692648</v>
      </c>
      <c r="M421" s="110">
        <v>1.6707405929941028</v>
      </c>
      <c r="N421" s="110">
        <v>1.8995664701581423</v>
      </c>
      <c r="O421" s="110">
        <v>1.9683886194463329</v>
      </c>
      <c r="P421" s="110">
        <v>1.7743716762535726</v>
      </c>
      <c r="Q421" s="110">
        <v>1.8241153942260904</v>
      </c>
      <c r="R421" s="110">
        <v>1.8366436295643973</v>
      </c>
      <c r="S421" s="110">
        <v>1.9944168354090615</v>
      </c>
      <c r="T421" s="110">
        <v>1.8942752402936212</v>
      </c>
      <c r="U421" s="110">
        <v>2.4187612873213067</v>
      </c>
      <c r="V421" s="110">
        <v>2.3552504090663073</v>
      </c>
      <c r="W421" s="110">
        <v>2.6203014235370241</v>
      </c>
      <c r="X421" s="110">
        <v>3.8113878921687094</v>
      </c>
      <c r="Y421" s="110">
        <v>3.599099843245726</v>
      </c>
      <c r="DA421" s="60" t="s">
        <v>4593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155.80583529470633</v>
      </c>
      <c r="D423" s="118">
        <f t="shared" si="194"/>
        <v>155.05569288326137</v>
      </c>
      <c r="E423" s="118">
        <f t="shared" si="194"/>
        <v>157.71975286994365</v>
      </c>
      <c r="F423" s="118">
        <f t="shared" si="194"/>
        <v>148.32777834880645</v>
      </c>
      <c r="G423" s="118">
        <f t="shared" si="194"/>
        <v>143.38558565496552</v>
      </c>
      <c r="H423" s="118">
        <f t="shared" si="194"/>
        <v>143.19053110272304</v>
      </c>
      <c r="I423" s="118">
        <f t="shared" si="194"/>
        <v>138.40475895819441</v>
      </c>
      <c r="J423" s="118">
        <f t="shared" si="194"/>
        <v>137.27574338161816</v>
      </c>
      <c r="K423" s="118">
        <f t="shared" si="194"/>
        <v>145.37768311645314</v>
      </c>
      <c r="L423" s="118">
        <f t="shared" si="194"/>
        <v>157.04577549951722</v>
      </c>
      <c r="M423" s="118">
        <f t="shared" si="194"/>
        <v>131.91890671133845</v>
      </c>
      <c r="N423" s="118">
        <f t="shared" si="194"/>
        <v>142.21388203952696</v>
      </c>
      <c r="O423" s="118">
        <f t="shared" si="194"/>
        <v>132.66864008859</v>
      </c>
      <c r="P423" s="118">
        <f t="shared" si="194"/>
        <v>122.2179048734604</v>
      </c>
      <c r="Q423" s="118">
        <f t="shared" si="194"/>
        <v>115.34439964418931</v>
      </c>
      <c r="R423" s="118">
        <f t="shared" ref="R423:V423" si="195">R424+R426+R428+R437</f>
        <v>124.73949667647666</v>
      </c>
      <c r="S423" s="118">
        <f t="shared" si="195"/>
        <v>121.77314300613173</v>
      </c>
      <c r="T423" s="118">
        <f t="shared" si="195"/>
        <v>116.79095394755636</v>
      </c>
      <c r="U423" s="118">
        <f t="shared" si="195"/>
        <v>117.14842278108789</v>
      </c>
      <c r="V423" s="118">
        <f t="shared" si="195"/>
        <v>98.469602842857128</v>
      </c>
      <c r="W423" s="118">
        <f t="shared" ref="W423:Y423" si="196">W424+W426+W428+W437</f>
        <v>104.18343859945425</v>
      </c>
      <c r="X423" s="118">
        <f t="shared" si="196"/>
        <v>94.136529824527216</v>
      </c>
      <c r="Y423" s="118">
        <f t="shared" si="196"/>
        <v>83.930521760070036</v>
      </c>
      <c r="DA423" s="129" t="s">
        <v>4745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139.93470418468343</v>
      </c>
      <c r="D424" s="123">
        <f t="shared" si="197"/>
        <v>139.42668441886997</v>
      </c>
      <c r="E424" s="123">
        <f t="shared" si="197"/>
        <v>142.8174170432998</v>
      </c>
      <c r="F424" s="123">
        <f t="shared" si="197"/>
        <v>133.53434620646362</v>
      </c>
      <c r="G424" s="123">
        <f t="shared" si="197"/>
        <v>129.49996771578898</v>
      </c>
      <c r="H424" s="123">
        <f t="shared" si="197"/>
        <v>129.56124545008026</v>
      </c>
      <c r="I424" s="123">
        <f t="shared" si="197"/>
        <v>125.54132927936564</v>
      </c>
      <c r="J424" s="123">
        <f t="shared" si="197"/>
        <v>121.84935792357275</v>
      </c>
      <c r="K424" s="123">
        <f t="shared" si="197"/>
        <v>129.86258180903525</v>
      </c>
      <c r="L424" s="123">
        <f t="shared" si="197"/>
        <v>141.3717250073162</v>
      </c>
      <c r="M424" s="123">
        <f t="shared" si="197"/>
        <v>118.69743692925674</v>
      </c>
      <c r="N424" s="123">
        <f t="shared" si="197"/>
        <v>127.17147833207872</v>
      </c>
      <c r="O424" s="123">
        <f t="shared" si="197"/>
        <v>116.80784953804213</v>
      </c>
      <c r="P424" s="123">
        <f t="shared" si="197"/>
        <v>108.61327979654338</v>
      </c>
      <c r="Q424" s="123">
        <f t="shared" si="197"/>
        <v>100.8101543696482</v>
      </c>
      <c r="R424" s="123">
        <f t="shared" si="197"/>
        <v>110.82339708136944</v>
      </c>
      <c r="S424" s="123">
        <f t="shared" si="197"/>
        <v>107.12161113230344</v>
      </c>
      <c r="T424" s="123">
        <f t="shared" si="197"/>
        <v>102.63545515967957</v>
      </c>
      <c r="U424" s="123">
        <f t="shared" si="197"/>
        <v>99.137644500807653</v>
      </c>
      <c r="V424" s="123">
        <f t="shared" si="197"/>
        <v>83.170315169090927</v>
      </c>
      <c r="W424" s="123">
        <f t="shared" si="197"/>
        <v>87.026440668975198</v>
      </c>
      <c r="X424" s="123">
        <f t="shared" si="197"/>
        <v>72.832918160526049</v>
      </c>
      <c r="Y424" s="123">
        <f t="shared" si="197"/>
        <v>57.53178224368871</v>
      </c>
      <c r="DA424" s="130" t="s">
        <v>4746</v>
      </c>
    </row>
    <row r="425" spans="1:105" ht="12" customHeight="1" x14ac:dyDescent="0.25">
      <c r="A425" s="97" t="s">
        <v>53</v>
      </c>
      <c r="B425" s="99"/>
      <c r="C425" s="99">
        <v>139.93470418468343</v>
      </c>
      <c r="D425" s="99">
        <v>139.42668441886997</v>
      </c>
      <c r="E425" s="99">
        <v>142.8174170432998</v>
      </c>
      <c r="F425" s="99">
        <v>133.53434620646362</v>
      </c>
      <c r="G425" s="99">
        <v>129.49996771578898</v>
      </c>
      <c r="H425" s="99">
        <v>129.56124545008026</v>
      </c>
      <c r="I425" s="99">
        <v>125.54132927936564</v>
      </c>
      <c r="J425" s="99">
        <v>121.84935792357275</v>
      </c>
      <c r="K425" s="99">
        <v>129.86258180903525</v>
      </c>
      <c r="L425" s="99">
        <v>141.3717250073162</v>
      </c>
      <c r="M425" s="99">
        <v>118.69743692925674</v>
      </c>
      <c r="N425" s="99">
        <v>127.17147833207872</v>
      </c>
      <c r="O425" s="99">
        <v>116.80784953804213</v>
      </c>
      <c r="P425" s="99">
        <v>108.61327979654338</v>
      </c>
      <c r="Q425" s="99">
        <v>100.8101543696482</v>
      </c>
      <c r="R425" s="99">
        <v>110.82339708136944</v>
      </c>
      <c r="S425" s="99">
        <v>107.12161113230344</v>
      </c>
      <c r="T425" s="99">
        <v>102.63545515967957</v>
      </c>
      <c r="U425" s="99">
        <v>99.137644500807653</v>
      </c>
      <c r="V425" s="99">
        <v>83.170315169090927</v>
      </c>
      <c r="W425" s="99">
        <v>87.026440668975198</v>
      </c>
      <c r="X425" s="99">
        <v>72.832918160526049</v>
      </c>
      <c r="Y425" s="99">
        <v>57.53178224368871</v>
      </c>
      <c r="DA425" s="63" t="s">
        <v>4747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1.1257042066350094</v>
      </c>
      <c r="D426" s="123">
        <f t="shared" si="198"/>
        <v>1.030822293425973</v>
      </c>
      <c r="E426" s="123">
        <f t="shared" si="198"/>
        <v>0.8099464895220585</v>
      </c>
      <c r="F426" s="123">
        <f t="shared" si="198"/>
        <v>0.9130298639026615</v>
      </c>
      <c r="G426" s="123">
        <f t="shared" si="198"/>
        <v>1.3980250954542774</v>
      </c>
      <c r="H426" s="123">
        <f t="shared" si="198"/>
        <v>1.2002841895739071</v>
      </c>
      <c r="I426" s="123">
        <f t="shared" si="198"/>
        <v>0.88969897056414349</v>
      </c>
      <c r="J426" s="123">
        <f t="shared" si="198"/>
        <v>1.8077017746442716</v>
      </c>
      <c r="K426" s="123">
        <f t="shared" si="198"/>
        <v>0.90259829708774819</v>
      </c>
      <c r="L426" s="123">
        <f t="shared" si="198"/>
        <v>1.5646469579288391</v>
      </c>
      <c r="M426" s="123">
        <f t="shared" si="198"/>
        <v>0.76192756661995475</v>
      </c>
      <c r="N426" s="123">
        <f t="shared" si="198"/>
        <v>1.455076660062228</v>
      </c>
      <c r="O426" s="123">
        <f t="shared" si="198"/>
        <v>1.6890538440904206</v>
      </c>
      <c r="P426" s="123">
        <f t="shared" si="198"/>
        <v>0.97231096017016616</v>
      </c>
      <c r="Q426" s="123">
        <f t="shared" si="198"/>
        <v>1.4604538128900537</v>
      </c>
      <c r="R426" s="123">
        <f t="shared" si="198"/>
        <v>0.8579540543565124</v>
      </c>
      <c r="S426" s="123">
        <f t="shared" si="198"/>
        <v>0.61975288485349489</v>
      </c>
      <c r="T426" s="123">
        <f t="shared" si="198"/>
        <v>1.207067111640806</v>
      </c>
      <c r="U426" s="123">
        <f t="shared" si="198"/>
        <v>1.7214792751395089</v>
      </c>
      <c r="V426" s="123">
        <f t="shared" si="198"/>
        <v>2.8182154418869612</v>
      </c>
      <c r="W426" s="123">
        <f t="shared" si="198"/>
        <v>3.3931228260306394</v>
      </c>
      <c r="X426" s="123">
        <f t="shared" si="198"/>
        <v>1.302289159309735</v>
      </c>
      <c r="Y426" s="123">
        <f t="shared" si="198"/>
        <v>6.4395511554230929</v>
      </c>
      <c r="DA426" s="130" t="s">
        <v>4748</v>
      </c>
    </row>
    <row r="427" spans="1:105" ht="12" customHeight="1" x14ac:dyDescent="0.25">
      <c r="A427" s="97" t="s">
        <v>53</v>
      </c>
      <c r="B427" s="99"/>
      <c r="C427" s="99">
        <f>RES_hhdet_in_tess!C165</f>
        <v>1.1257042066350094</v>
      </c>
      <c r="D427" s="99">
        <f>RES_hhdet_in_tess!D165</f>
        <v>1.030822293425973</v>
      </c>
      <c r="E427" s="99">
        <f>RES_hhdet_in_tess!E165</f>
        <v>0.8099464895220585</v>
      </c>
      <c r="F427" s="99">
        <f>RES_hhdet_in_tess!F165</f>
        <v>0.9130298639026615</v>
      </c>
      <c r="G427" s="99">
        <f>RES_hhdet_in_tess!G165</f>
        <v>1.3980250954542774</v>
      </c>
      <c r="H427" s="99">
        <f>RES_hhdet_in_tess!H165</f>
        <v>1.2002841895739071</v>
      </c>
      <c r="I427" s="99">
        <f>RES_hhdet_in_tess!I165</f>
        <v>0.88969897056414349</v>
      </c>
      <c r="J427" s="99">
        <f>RES_hhdet_in_tess!J165</f>
        <v>1.8077017746442716</v>
      </c>
      <c r="K427" s="99">
        <f>RES_hhdet_in_tess!K165</f>
        <v>0.90259829708774819</v>
      </c>
      <c r="L427" s="99">
        <f>RES_hhdet_in_tess!L165</f>
        <v>1.5646469579288391</v>
      </c>
      <c r="M427" s="99">
        <f>RES_hhdet_in_tess!M165</f>
        <v>0.76192756661995475</v>
      </c>
      <c r="N427" s="99">
        <f>RES_hhdet_in_tess!N165</f>
        <v>1.455076660062228</v>
      </c>
      <c r="O427" s="99">
        <f>RES_hhdet_in_tess!O165</f>
        <v>1.6890538440904206</v>
      </c>
      <c r="P427" s="99">
        <f>RES_hhdet_in_tess!P165</f>
        <v>0.97231096017016616</v>
      </c>
      <c r="Q427" s="99">
        <f>RES_hhdet_in_tess!Q165</f>
        <v>1.4604538128900537</v>
      </c>
      <c r="R427" s="99">
        <f>RES_hhdet_in_tess!R165</f>
        <v>0.8579540543565124</v>
      </c>
      <c r="S427" s="99">
        <f>RES_hhdet_in_tess!S165</f>
        <v>0.61975288485349489</v>
      </c>
      <c r="T427" s="99">
        <f>RES_hhdet_in_tess!T165</f>
        <v>1.207067111640806</v>
      </c>
      <c r="U427" s="99">
        <f>RES_hhdet_in_tess!U165</f>
        <v>1.7214792751395089</v>
      </c>
      <c r="V427" s="99">
        <f>RES_hhdet_in_tess!V165</f>
        <v>2.8182154418869612</v>
      </c>
      <c r="W427" s="99">
        <f>RES_hhdet_in_tess!W165</f>
        <v>3.3931228260306394</v>
      </c>
      <c r="X427" s="99">
        <f>RES_hhdet_in_tess!X165</f>
        <v>1.302289159309735</v>
      </c>
      <c r="Y427" s="99">
        <f>RES_hhdet_in_tess!Y165</f>
        <v>6.4395511554230929</v>
      </c>
      <c r="DA427" s="63" t="s">
        <v>4749</v>
      </c>
    </row>
    <row r="428" spans="1:105" ht="12" customHeight="1" x14ac:dyDescent="0.25">
      <c r="A428" s="121" t="s">
        <v>55</v>
      </c>
      <c r="B428" s="123"/>
      <c r="C428" s="123">
        <v>13.378228092469666</v>
      </c>
      <c r="D428" s="123">
        <v>13.247702918679426</v>
      </c>
      <c r="E428" s="123">
        <v>12.745934775670669</v>
      </c>
      <c r="F428" s="123">
        <v>12.563928701433879</v>
      </c>
      <c r="G428" s="123">
        <v>11.303249165588545</v>
      </c>
      <c r="H428" s="123">
        <v>11.263104346442463</v>
      </c>
      <c r="I428" s="123">
        <v>10.813607677437767</v>
      </c>
      <c r="J428" s="123">
        <v>12.207157444866398</v>
      </c>
      <c r="K428" s="123">
        <v>13.036697286219392</v>
      </c>
      <c r="L428" s="123">
        <v>12.567834357354474</v>
      </c>
      <c r="M428" s="123">
        <v>11.139868433306766</v>
      </c>
      <c r="N428" s="123">
        <v>12.087687163023732</v>
      </c>
      <c r="O428" s="123">
        <v>12.595760914391377</v>
      </c>
      <c r="P428" s="123">
        <v>11.20517963596641</v>
      </c>
      <c r="Q428" s="123">
        <v>11.556847400892533</v>
      </c>
      <c r="R428" s="123">
        <v>11.544983243125403</v>
      </c>
      <c r="S428" s="123">
        <v>12.352646201845776</v>
      </c>
      <c r="T428" s="123">
        <v>11.321233124327692</v>
      </c>
      <c r="U428" s="123">
        <v>14.172718980481076</v>
      </c>
      <c r="V428" s="123">
        <v>10.391496830783634</v>
      </c>
      <c r="W428" s="123">
        <v>11.40503279661411</v>
      </c>
      <c r="X428" s="123">
        <v>16.553632339977668</v>
      </c>
      <c r="Y428" s="123">
        <v>16.689832919895313</v>
      </c>
      <c r="DA428" s="130" t="s">
        <v>4750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X429" s="99">
        <v>0</v>
      </c>
      <c r="Y429" s="99">
        <v>0</v>
      </c>
      <c r="DA429" s="63" t="s">
        <v>4751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4752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X431" s="102">
        <v>0</v>
      </c>
      <c r="Y431" s="102">
        <v>0</v>
      </c>
      <c r="DA431" s="131" t="s">
        <v>4753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X432" s="105">
        <v>0</v>
      </c>
      <c r="Y432" s="105">
        <v>0</v>
      </c>
      <c r="DA432" s="132" t="s">
        <v>4754</v>
      </c>
    </row>
    <row r="433" spans="1:105" ht="12" customHeight="1" x14ac:dyDescent="0.25">
      <c r="A433" s="106" t="s">
        <v>122</v>
      </c>
      <c r="B433" s="102"/>
      <c r="C433" s="102">
        <v>13.37822786723796</v>
      </c>
      <c r="D433" s="102">
        <v>13.247703393878044</v>
      </c>
      <c r="E433" s="102">
        <v>12.745936382676419</v>
      </c>
      <c r="F433" s="102">
        <v>12.563928364909287</v>
      </c>
      <c r="G433" s="102">
        <v>11.303244959897707</v>
      </c>
      <c r="H433" s="102">
        <v>11.263079306636275</v>
      </c>
      <c r="I433" s="102">
        <v>10.81359026959437</v>
      </c>
      <c r="J433" s="102">
        <v>12.20709082348109</v>
      </c>
      <c r="K433" s="102">
        <v>13.036669378135867</v>
      </c>
      <c r="L433" s="102">
        <v>12.567810861543411</v>
      </c>
      <c r="M433" s="102">
        <v>11.139860105922255</v>
      </c>
      <c r="N433" s="102">
        <v>12.087676378051379</v>
      </c>
      <c r="O433" s="102">
        <v>12.595724960303912</v>
      </c>
      <c r="P433" s="102">
        <v>11.205032910362627</v>
      </c>
      <c r="Q433" s="102">
        <v>11.556705334668534</v>
      </c>
      <c r="R433" s="102">
        <v>11.544788001467197</v>
      </c>
      <c r="S433" s="102">
        <v>12.352495607520771</v>
      </c>
      <c r="T433" s="102">
        <v>11.321077345800374</v>
      </c>
      <c r="U433" s="102">
        <v>14.172560146632511</v>
      </c>
      <c r="V433" s="102">
        <v>10.391372993598686</v>
      </c>
      <c r="W433" s="102">
        <v>11.404906067556142</v>
      </c>
      <c r="X433" s="102">
        <v>16.553388902753873</v>
      </c>
      <c r="Y433" s="102">
        <v>16.689632335198475</v>
      </c>
      <c r="DA433" s="131" t="s">
        <v>4755</v>
      </c>
    </row>
    <row r="434" spans="1:105" ht="12" customHeight="1" x14ac:dyDescent="0.25">
      <c r="A434" s="107" t="s">
        <v>121</v>
      </c>
      <c r="B434" s="105"/>
      <c r="C434" s="105">
        <v>13.378241672122943</v>
      </c>
      <c r="D434" s="105">
        <v>13.247669261299686</v>
      </c>
      <c r="E434" s="105">
        <v>12.745811561594927</v>
      </c>
      <c r="F434" s="105">
        <v>12.563948045466717</v>
      </c>
      <c r="G434" s="105">
        <v>11.303440055291697</v>
      </c>
      <c r="H434" s="105">
        <v>11.263718905147162</v>
      </c>
      <c r="I434" s="105">
        <v>10.814218814788603</v>
      </c>
      <c r="J434" s="105">
        <v>12.208551164247023</v>
      </c>
      <c r="K434" s="105">
        <v>13.037747219523053</v>
      </c>
      <c r="L434" s="105">
        <v>12.568531061680032</v>
      </c>
      <c r="M434" s="105">
        <v>11.14012718472477</v>
      </c>
      <c r="N434" s="105">
        <v>12.087946443092267</v>
      </c>
      <c r="O434" s="105">
        <v>12.596449098096702</v>
      </c>
      <c r="P434" s="105">
        <v>11.207347356016813</v>
      </c>
      <c r="Q434" s="105">
        <v>11.559461268279803</v>
      </c>
      <c r="R434" s="105">
        <v>11.547749057786227</v>
      </c>
      <c r="S434" s="105">
        <v>12.354999665998763</v>
      </c>
      <c r="T434" s="105">
        <v>11.323149853442823</v>
      </c>
      <c r="U434" s="105">
        <v>14.174730733476245</v>
      </c>
      <c r="V434" s="105">
        <v>10.392841796665721</v>
      </c>
      <c r="W434" s="105">
        <v>11.406531743714631</v>
      </c>
      <c r="X434" s="105">
        <v>16.556347528832472</v>
      </c>
      <c r="Y434" s="105">
        <v>16.692020296014348</v>
      </c>
      <c r="DA434" s="132" t="s">
        <v>4756</v>
      </c>
    </row>
    <row r="435" spans="1:105" ht="12" customHeight="1" x14ac:dyDescent="0.25">
      <c r="A435" s="108" t="s">
        <v>53</v>
      </c>
      <c r="B435" s="99"/>
      <c r="C435" s="99">
        <v>10.677673479915173</v>
      </c>
      <c r="D435" s="99">
        <v>10.600008970532635</v>
      </c>
      <c r="E435" s="99">
        <v>10.151042199063237</v>
      </c>
      <c r="F435" s="99">
        <v>10.019477772743171</v>
      </c>
      <c r="G435" s="99">
        <v>9.0533646341800758</v>
      </c>
      <c r="H435" s="99">
        <v>9.0140355156318961</v>
      </c>
      <c r="I435" s="99">
        <v>8.7771681489001558</v>
      </c>
      <c r="J435" s="99">
        <v>9.8144003939135622</v>
      </c>
      <c r="K435" s="99">
        <v>10.484963488835936</v>
      </c>
      <c r="L435" s="99">
        <v>10.075496278148982</v>
      </c>
      <c r="M435" s="99">
        <v>8.9631334204665141</v>
      </c>
      <c r="N435" s="99">
        <v>9.7163547129944252</v>
      </c>
      <c r="O435" s="99">
        <v>10.111328328431634</v>
      </c>
      <c r="P435" s="99">
        <v>9.0032463565248833</v>
      </c>
      <c r="Q435" s="99">
        <v>9.2714086304286329</v>
      </c>
      <c r="R435" s="99">
        <v>9.2868666627828915</v>
      </c>
      <c r="S435" s="99">
        <v>9.937023434391925</v>
      </c>
      <c r="T435" s="99">
        <v>9.1163267503328314</v>
      </c>
      <c r="U435" s="99">
        <v>11.399831150707106</v>
      </c>
      <c r="V435" s="99">
        <v>8.3500139982683663</v>
      </c>
      <c r="W435" s="99">
        <v>9.0599870248027194</v>
      </c>
      <c r="X435" s="99">
        <v>13.147844130597287</v>
      </c>
      <c r="Y435" s="99">
        <v>13.471324252201176</v>
      </c>
      <c r="DA435" s="63" t="s">
        <v>4757</v>
      </c>
    </row>
    <row r="436" spans="1:105" ht="12" customHeight="1" x14ac:dyDescent="0.25">
      <c r="A436" s="108" t="s">
        <v>52</v>
      </c>
      <c r="B436" s="99"/>
      <c r="C436" s="99">
        <v>2.7005681922077716</v>
      </c>
      <c r="D436" s="99">
        <v>2.6476602907670523</v>
      </c>
      <c r="E436" s="99">
        <v>2.5947693625316921</v>
      </c>
      <c r="F436" s="99">
        <v>2.5444702727235446</v>
      </c>
      <c r="G436" s="99">
        <v>2.2500754211116218</v>
      </c>
      <c r="H436" s="99">
        <v>2.2496833895152668</v>
      </c>
      <c r="I436" s="99">
        <v>2.0370506658884486</v>
      </c>
      <c r="J436" s="99">
        <v>2.3941507703334621</v>
      </c>
      <c r="K436" s="99">
        <v>2.5527837306871191</v>
      </c>
      <c r="L436" s="99">
        <v>2.4930347835310487</v>
      </c>
      <c r="M436" s="99">
        <v>2.1769937642582566</v>
      </c>
      <c r="N436" s="99">
        <v>2.3715917300978422</v>
      </c>
      <c r="O436" s="99">
        <v>2.485120769665067</v>
      </c>
      <c r="P436" s="99">
        <v>2.2041009994919305</v>
      </c>
      <c r="Q436" s="99">
        <v>2.2880526378511692</v>
      </c>
      <c r="R436" s="99">
        <v>2.2608823950033368</v>
      </c>
      <c r="S436" s="99">
        <v>2.4179762316068372</v>
      </c>
      <c r="T436" s="99">
        <v>2.2068231031099925</v>
      </c>
      <c r="U436" s="99">
        <v>2.7748995827691405</v>
      </c>
      <c r="V436" s="99">
        <v>2.0428277983973526</v>
      </c>
      <c r="W436" s="99">
        <v>2.3465447189119093</v>
      </c>
      <c r="X436" s="99">
        <v>3.4085033982351853</v>
      </c>
      <c r="Y436" s="99">
        <v>3.2206960438131746</v>
      </c>
      <c r="DA436" s="63" t="s">
        <v>4758</v>
      </c>
    </row>
    <row r="437" spans="1:105" ht="12" customHeight="1" x14ac:dyDescent="0.25">
      <c r="A437" s="121" t="s">
        <v>54</v>
      </c>
      <c r="B437" s="123"/>
      <c r="C437" s="123">
        <v>1.3671988109182103</v>
      </c>
      <c r="D437" s="123">
        <v>1.350483252285992</v>
      </c>
      <c r="E437" s="123">
        <v>1.3464545614511305</v>
      </c>
      <c r="F437" s="123">
        <v>1.3164735770062885</v>
      </c>
      <c r="G437" s="123">
        <v>1.1843436781337322</v>
      </c>
      <c r="H437" s="123">
        <v>1.1658971166263907</v>
      </c>
      <c r="I437" s="123">
        <v>1.1601230308268631</v>
      </c>
      <c r="J437" s="123">
        <v>1.4115262385347103</v>
      </c>
      <c r="K437" s="123">
        <v>1.5758057241107668</v>
      </c>
      <c r="L437" s="123">
        <v>1.5415691769176965</v>
      </c>
      <c r="M437" s="123">
        <v>1.3196737821549782</v>
      </c>
      <c r="N437" s="123">
        <v>1.4996398843622853</v>
      </c>
      <c r="O437" s="123">
        <v>1.5759757920660495</v>
      </c>
      <c r="P437" s="123">
        <v>1.4271344807804593</v>
      </c>
      <c r="Q437" s="123">
        <v>1.5169440607585249</v>
      </c>
      <c r="R437" s="123">
        <v>1.5131622976253143</v>
      </c>
      <c r="S437" s="123">
        <v>1.6791327871290225</v>
      </c>
      <c r="T437" s="123">
        <v>1.6271985519082908</v>
      </c>
      <c r="U437" s="123">
        <v>2.1165800246596396</v>
      </c>
      <c r="V437" s="123">
        <v>2.0895754010956034</v>
      </c>
      <c r="W437" s="123">
        <v>2.3588423078343079</v>
      </c>
      <c r="X437" s="123">
        <v>3.4476901647137668</v>
      </c>
      <c r="Y437" s="123">
        <v>3.2693554410629293</v>
      </c>
      <c r="DA437" s="130" t="s">
        <v>4759</v>
      </c>
    </row>
    <row r="438" spans="1:105" ht="12" customHeight="1" x14ac:dyDescent="0.25">
      <c r="A438" s="97" t="s">
        <v>50</v>
      </c>
      <c r="B438" s="99"/>
      <c r="C438" s="99">
        <v>1.5070124734784334</v>
      </c>
      <c r="D438" s="99">
        <v>1.404118675127541</v>
      </c>
      <c r="E438" s="99">
        <v>1.5693154079334499</v>
      </c>
      <c r="F438" s="99">
        <v>1.3286318046648158</v>
      </c>
      <c r="G438" s="99">
        <v>1.4341779086022493</v>
      </c>
      <c r="H438" s="99">
        <v>0.75481398998654115</v>
      </c>
      <c r="I438" s="99">
        <v>0.9976406297720275</v>
      </c>
      <c r="J438" s="99">
        <v>1.6107643763231405</v>
      </c>
      <c r="K438" s="99">
        <v>1.9670500997413869</v>
      </c>
      <c r="L438" s="99">
        <v>1.4933504116608749</v>
      </c>
      <c r="M438" s="99">
        <v>1.226746094140978</v>
      </c>
      <c r="N438" s="99">
        <v>1.120409930849688</v>
      </c>
      <c r="O438" s="99">
        <v>1.6051731970180749</v>
      </c>
      <c r="P438" s="99">
        <v>1.3975643086126841</v>
      </c>
      <c r="Q438" s="99">
        <v>1.8054676413871205</v>
      </c>
      <c r="R438" s="99">
        <v>1.445478899488593</v>
      </c>
      <c r="S438" s="99">
        <v>1.6505240746109886</v>
      </c>
      <c r="T438" s="99">
        <v>1.6282369076545136</v>
      </c>
      <c r="U438" s="99">
        <v>2.1470096893718535</v>
      </c>
      <c r="V438" s="99">
        <v>2.0666592949194893</v>
      </c>
      <c r="W438" s="99">
        <v>2.4896657759663521</v>
      </c>
      <c r="X438" s="99">
        <v>3.4826721686007369</v>
      </c>
      <c r="Y438" s="99">
        <v>3.0368259587444482</v>
      </c>
      <c r="DA438" s="63" t="s">
        <v>4760</v>
      </c>
    </row>
    <row r="439" spans="1:105" ht="12" customHeight="1" x14ac:dyDescent="0.25">
      <c r="A439" s="109" t="s">
        <v>120</v>
      </c>
      <c r="B439" s="110"/>
      <c r="C439" s="110">
        <v>1.3455329296881382</v>
      </c>
      <c r="D439" s="110">
        <v>1.3427129224997083</v>
      </c>
      <c r="E439" s="110">
        <v>1.314920224059096</v>
      </c>
      <c r="F439" s="110">
        <v>1.3155048446134348</v>
      </c>
      <c r="G439" s="110">
        <v>1.1627261982616015</v>
      </c>
      <c r="H439" s="110">
        <v>1.1986885254682038</v>
      </c>
      <c r="I439" s="110">
        <v>1.1787421554949535</v>
      </c>
      <c r="J439" s="110">
        <v>1.3762910605107068</v>
      </c>
      <c r="K439" s="110">
        <v>1.5291887736666578</v>
      </c>
      <c r="L439" s="110">
        <v>1.5438446159466925</v>
      </c>
      <c r="M439" s="110">
        <v>1.3207185940293411</v>
      </c>
      <c r="N439" s="110">
        <v>1.5087357369777452</v>
      </c>
      <c r="O439" s="110">
        <v>1.5736640252823821</v>
      </c>
      <c r="P439" s="110">
        <v>1.4307919770695696</v>
      </c>
      <c r="Q439" s="110">
        <v>1.4871840665073599</v>
      </c>
      <c r="R439" s="110">
        <v>1.5197042076910885</v>
      </c>
      <c r="S439" s="110">
        <v>1.680561169989137</v>
      </c>
      <c r="T439" s="110">
        <v>1.6271703481059212</v>
      </c>
      <c r="U439" s="110">
        <v>2.115518488688573</v>
      </c>
      <c r="V439" s="110">
        <v>2.090637398199243</v>
      </c>
      <c r="W439" s="110">
        <v>2.3514581511740782</v>
      </c>
      <c r="X439" s="110">
        <v>3.4462235519401871</v>
      </c>
      <c r="Y439" s="110">
        <v>3.275950360155464</v>
      </c>
      <c r="DA439" s="60" t="s">
        <v>4761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7.3903717102719507E-2</v>
      </c>
      <c r="D441" s="118">
        <f t="shared" si="199"/>
        <v>6.4932076369457373E-2</v>
      </c>
      <c r="E441" s="118">
        <f t="shared" si="199"/>
        <v>7.1079545358438578E-2</v>
      </c>
      <c r="F441" s="118">
        <f t="shared" si="199"/>
        <v>3.5821056020994134E-2</v>
      </c>
      <c r="G441" s="118">
        <f t="shared" si="199"/>
        <v>4.1719980838866126E-2</v>
      </c>
      <c r="H441" s="118">
        <f t="shared" si="199"/>
        <v>2.0365866411412858E-2</v>
      </c>
      <c r="I441" s="118">
        <f t="shared" si="199"/>
        <v>3.7454922331464441E-2</v>
      </c>
      <c r="J441" s="118">
        <f t="shared" si="199"/>
        <v>8.8378616822024941E-2</v>
      </c>
      <c r="K441" s="118">
        <f t="shared" si="199"/>
        <v>7.6452086805741198E-2</v>
      </c>
      <c r="L441" s="118">
        <f t="shared" si="199"/>
        <v>2.4563291019501454E-2</v>
      </c>
      <c r="M441" s="118">
        <f t="shared" si="199"/>
        <v>4.9778686029153746E-3</v>
      </c>
      <c r="N441" s="118">
        <f t="shared" si="199"/>
        <v>9.5774025467003678E-3</v>
      </c>
      <c r="O441" s="118">
        <f t="shared" si="199"/>
        <v>4.2976985461388943E-2</v>
      </c>
      <c r="P441" s="118">
        <f t="shared" si="199"/>
        <v>5.6132772808042158E-2</v>
      </c>
      <c r="Q441" s="118">
        <f t="shared" si="199"/>
        <v>6.1571593510336128E-2</v>
      </c>
      <c r="R441" s="118">
        <f t="shared" ref="R441:V441" si="200">R442+R444+R446+R455</f>
        <v>4.6413184644083061E-2</v>
      </c>
      <c r="S441" s="118">
        <f t="shared" si="200"/>
        <v>2.8548828595641309E-2</v>
      </c>
      <c r="T441" s="118">
        <f t="shared" si="200"/>
        <v>1.5633494768521258E-2</v>
      </c>
      <c r="U441" s="118">
        <f t="shared" si="200"/>
        <v>2.6236149539563724E-2</v>
      </c>
      <c r="V441" s="118">
        <f t="shared" si="200"/>
        <v>3.3144028322292143E-2</v>
      </c>
      <c r="W441" s="118">
        <f t="shared" ref="W441:Y441" si="201">W442+W444+W446+W455</f>
        <v>4.8139464223642112E-2</v>
      </c>
      <c r="X441" s="118">
        <f t="shared" si="201"/>
        <v>5.0684265438491215E-2</v>
      </c>
      <c r="Y441" s="118">
        <f t="shared" si="201"/>
        <v>3.0290407832337829E-2</v>
      </c>
      <c r="DA441" s="129" t="s">
        <v>4913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4914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4915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4916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4917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X446" s="123">
        <v>0</v>
      </c>
      <c r="Y446" s="123">
        <v>0</v>
      </c>
      <c r="DA446" s="130" t="s">
        <v>4918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X447" s="99">
        <v>0</v>
      </c>
      <c r="Y447" s="99">
        <v>0</v>
      </c>
      <c r="DA447" s="63" t="s">
        <v>4919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X448" s="99">
        <v>0</v>
      </c>
      <c r="Y448" s="99">
        <v>0</v>
      </c>
      <c r="DA448" s="63" t="s">
        <v>4920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X449" s="102">
        <v>0</v>
      </c>
      <c r="Y449" s="102">
        <v>0</v>
      </c>
      <c r="DA449" s="131" t="s">
        <v>4921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4922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4923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4924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4925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4926</v>
      </c>
    </row>
    <row r="455" spans="1:105" ht="12" customHeight="1" x14ac:dyDescent="0.25">
      <c r="A455" s="121" t="s">
        <v>54</v>
      </c>
      <c r="B455" s="123"/>
      <c r="C455" s="123">
        <v>7.3903717102719507E-2</v>
      </c>
      <c r="D455" s="123">
        <v>6.4932076369457373E-2</v>
      </c>
      <c r="E455" s="123">
        <v>7.1079545358438578E-2</v>
      </c>
      <c r="F455" s="123">
        <v>3.5821056020994134E-2</v>
      </c>
      <c r="G455" s="123">
        <v>4.1719980838866126E-2</v>
      </c>
      <c r="H455" s="123">
        <v>2.0365866411412858E-2</v>
      </c>
      <c r="I455" s="123">
        <v>3.7454922331464441E-2</v>
      </c>
      <c r="J455" s="123">
        <v>8.8378616822024941E-2</v>
      </c>
      <c r="K455" s="123">
        <v>7.6452086805741198E-2</v>
      </c>
      <c r="L455" s="123">
        <v>2.4563291019501454E-2</v>
      </c>
      <c r="M455" s="123">
        <v>4.9778686029153746E-3</v>
      </c>
      <c r="N455" s="123">
        <v>9.5774025467003678E-3</v>
      </c>
      <c r="O455" s="123">
        <v>4.2976985461388943E-2</v>
      </c>
      <c r="P455" s="123">
        <v>5.6132772808042158E-2</v>
      </c>
      <c r="Q455" s="123">
        <v>6.1571593510336128E-2</v>
      </c>
      <c r="R455" s="123">
        <v>4.6413184644083061E-2</v>
      </c>
      <c r="S455" s="123">
        <v>2.8548828595641309E-2</v>
      </c>
      <c r="T455" s="123">
        <v>1.5633494768521258E-2</v>
      </c>
      <c r="U455" s="123">
        <v>2.6236149539563724E-2</v>
      </c>
      <c r="V455" s="123">
        <v>3.3144028322292143E-2</v>
      </c>
      <c r="W455" s="123">
        <v>4.8139464223642112E-2</v>
      </c>
      <c r="X455" s="123">
        <v>5.0684265438491215E-2</v>
      </c>
      <c r="Y455" s="123">
        <v>3.0290407832337829E-2</v>
      </c>
      <c r="DA455" s="130" t="s">
        <v>4927</v>
      </c>
    </row>
    <row r="456" spans="1:105" ht="12" customHeight="1" x14ac:dyDescent="0.25">
      <c r="A456" s="97" t="s">
        <v>50</v>
      </c>
      <c r="B456" s="99"/>
      <c r="C456" s="99">
        <v>0.55081713018854683</v>
      </c>
      <c r="D456" s="99">
        <v>0.51313176259171045</v>
      </c>
      <c r="E456" s="99">
        <v>0.57341601272183762</v>
      </c>
      <c r="F456" s="99">
        <v>0.48539883135390272</v>
      </c>
      <c r="G456" s="99">
        <v>0.52387975939274178</v>
      </c>
      <c r="H456" s="99">
        <v>0.27567859425181274</v>
      </c>
      <c r="I456" s="99">
        <v>0.36431055170316062</v>
      </c>
      <c r="J456" s="99">
        <v>0.5881175715661161</v>
      </c>
      <c r="K456" s="99">
        <v>0.71809528060135763</v>
      </c>
      <c r="L456" s="99">
        <v>0.54508330870011734</v>
      </c>
      <c r="M456" s="99">
        <v>0.44771960216946105</v>
      </c>
      <c r="N456" s="99">
        <v>0.4088844357744989</v>
      </c>
      <c r="O456" s="99">
        <v>0.58577241664367441</v>
      </c>
      <c r="P456" s="99">
        <v>0.50995572298588199</v>
      </c>
      <c r="Q456" s="99">
        <v>0.65850909540233404</v>
      </c>
      <c r="R456" s="99">
        <v>0.52660964461893744</v>
      </c>
      <c r="S456" s="99">
        <v>0.60034596564175535</v>
      </c>
      <c r="T456" s="99">
        <v>0.5911987647918171</v>
      </c>
      <c r="U456" s="99">
        <v>0.77831356904156856</v>
      </c>
      <c r="V456" s="99">
        <v>0.74833625392741532</v>
      </c>
      <c r="W456" s="99">
        <v>0.90101569011337657</v>
      </c>
      <c r="X456" s="99">
        <v>1.2596176679819229</v>
      </c>
      <c r="Y456" s="99">
        <v>1.0982963611491832</v>
      </c>
      <c r="DA456" s="63" t="s">
        <v>4928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2025-11-06T10:23:52Z</dcterms:created>
  <dcterms:modified xsi:type="dcterms:W3CDTF">2025-11-06T10:23:53Z</dcterms:modified>
</cp:coreProperties>
</file>